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4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5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worksheets/sheet6.xml" ContentType="application/vnd.openxmlformats-officedocument.spreadsheetml.work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ml.chartshape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drawings/drawing9.xml" ContentType="application/vnd.openxmlformats-officedocument.drawingml.chartshape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drawings/drawing11.xml" ContentType="application/vnd.openxmlformats-officedocument.drawingml.chartshap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drawings/drawing13.xml" ContentType="application/vnd.openxmlformats-officedocument.drawingml.chartshape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4.xml" ContentType="application/vnd.openxmlformats-officedocument.drawing+xml"/>
  <Override PartName="/xl/charts/chart31.xml" ContentType="application/vnd.openxmlformats-officedocument.drawingml.chart+xml"/>
  <Override PartName="/xl/drawings/drawing15.xml" ContentType="application/vnd.openxmlformats-officedocument.drawingml.chartshapes+xml"/>
  <Override PartName="/xl/charts/chart32.xml" ContentType="application/vnd.openxmlformats-officedocument.drawingml.chart+xml"/>
  <Override PartName="/xl/comments1.xml" ContentType="application/vnd.openxmlformats-officedocument.spreadsheetml.comments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drawings/drawing17.xml" ContentType="application/vnd.openxmlformats-officedocument.drawingml.chartshapes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8.xml" ContentType="application/vnd.openxmlformats-officedocument.drawing+xml"/>
  <Override PartName="/xl/charts/chart38.xml" ContentType="application/vnd.openxmlformats-officedocument.drawingml.chart+xml"/>
  <Override PartName="/xl/drawings/drawing19.xml" ContentType="application/vnd.openxmlformats-officedocument.drawingml.chartshape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0.xml" ContentType="application/vnd.openxmlformats-officedocument.drawing+xml"/>
  <Override PartName="/xl/charts/chart43.xml" ContentType="application/vnd.openxmlformats-officedocument.drawingml.chart+xml"/>
  <Override PartName="/xl/drawings/drawing21.xml" ContentType="application/vnd.openxmlformats-officedocument.drawingml.chartshapes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22.xml" ContentType="application/vnd.openxmlformats-officedocument.drawing+xml"/>
  <Override PartName="/xl/charts/chart48.xml" ContentType="application/vnd.openxmlformats-officedocument.drawingml.chart+xml"/>
  <Override PartName="/xl/drawings/drawing23.xml" ContentType="application/vnd.openxmlformats-officedocument.drawingml.chartshapes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4.xml" ContentType="application/vnd.openxmlformats-officedocument.drawing+xml"/>
  <Override PartName="/xl/charts/chart53.xml" ContentType="application/vnd.openxmlformats-officedocument.drawingml.chart+xml"/>
  <Override PartName="/xl/drawings/drawing25.xml" ContentType="application/vnd.openxmlformats-officedocument.drawingml.chartshapes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6.xml" ContentType="application/vnd.openxmlformats-officedocument.drawing+xml"/>
  <Override PartName="/xl/charts/chart58.xml" ContentType="application/vnd.openxmlformats-officedocument.drawingml.chart+xml"/>
  <Override PartName="/xl/drawings/drawing27.xml" ContentType="application/vnd.openxmlformats-officedocument.drawingml.chartshape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8.xml" ContentType="application/vnd.openxmlformats-officedocument.drawing+xml"/>
  <Override PartName="/xl/charts/chart63.xml" ContentType="application/vnd.openxmlformats-officedocument.drawingml.chart+xml"/>
  <Override PartName="/xl/drawings/drawing29.xml" ContentType="application/vnd.openxmlformats-officedocument.drawingml.chartshap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drawings/drawing30.xml" ContentType="application/vnd.openxmlformats-officedocument.drawing+xml"/>
  <Override PartName="/xl/charts/chart68.xml" ContentType="application/vnd.openxmlformats-officedocument.drawingml.chart+xml"/>
  <Override PartName="/xl/drawings/drawing31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2.xml" ContentType="application/vnd.openxmlformats-officedocument.drawing+xml"/>
  <Override PartName="/xl/charts/chart73.xml" ContentType="application/vnd.openxmlformats-officedocument.drawingml.chart+xml"/>
  <Override PartName="/xl/drawings/drawing33.xml" ContentType="application/vnd.openxmlformats-officedocument.drawingml.chartshapes+xml"/>
  <Override PartName="/xl/charts/chart74.xml" ContentType="application/vnd.openxmlformats-officedocument.drawingml.chart+xml"/>
  <Override PartName="/xl/comments2.xml" ContentType="application/vnd.openxmlformats-officedocument.spreadsheetml.comments+xml"/>
  <Override PartName="/xl/drawings/drawing34.xml" ContentType="application/vnd.openxmlformats-officedocument.drawing+xml"/>
  <Override PartName="/xl/charts/chart75.xml" ContentType="application/vnd.openxmlformats-officedocument.drawingml.chart+xml"/>
  <Override PartName="/xl/drawings/drawing35.xml" ContentType="application/vnd.openxmlformats-officedocument.drawingml.chartshapes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36.xml" ContentType="application/vnd.openxmlformats-officedocument.drawing+xml"/>
  <Override PartName="/xl/charts/chart80.xml" ContentType="application/vnd.openxmlformats-officedocument.drawingml.chart+xml"/>
  <Override PartName="/xl/drawings/drawing37.xml" ContentType="application/vnd.openxmlformats-officedocument.drawingml.chartshapes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8.xml" ContentType="application/vnd.openxmlformats-officedocument.drawing+xml"/>
  <Override PartName="/xl/charts/chart85.xml" ContentType="application/vnd.openxmlformats-officedocument.drawingml.chart+xml"/>
  <Override PartName="/xl/drawings/drawing39.xml" ContentType="application/vnd.openxmlformats-officedocument.drawingml.chartshapes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40.xml" ContentType="application/vnd.openxmlformats-officedocument.drawing+xml"/>
  <Override PartName="/xl/charts/chart9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375" windowWidth="22995" windowHeight="10245" tabRatio="915" activeTab="2"/>
  </bookViews>
  <sheets>
    <sheet name="Portstats --&gt;" sheetId="55" r:id="rId1"/>
    <sheet name="Chart1" sheetId="12" r:id="rId2"/>
    <sheet name="LongShort --&gt;" sheetId="14" r:id="rId3"/>
    <sheet name="Chart12" sheetId="45" r:id="rId4"/>
    <sheet name="Sector --&gt;" sheetId="23" r:id="rId5"/>
    <sheet name="Chart2" sheetId="28" r:id="rId6"/>
    <sheet name="Chart3" sheetId="29" r:id="rId7"/>
    <sheet name="Chart6" sheetId="33" r:id="rId8"/>
    <sheet name="Chart7" sheetId="34" r:id="rId9"/>
    <sheet name="Chart8" sheetId="35" r:id="rId10"/>
    <sheet name="Sector2" sheetId="42" r:id="rId11"/>
    <sheet name="Chart13" sheetId="44" r:id="rId12"/>
    <sheet name="Chart14" sheetId="46" r:id="rId13"/>
    <sheet name="Chart15" sheetId="47" r:id="rId14"/>
    <sheet name="Chart16" sheetId="48" r:id="rId15"/>
    <sheet name="Region --&gt;" sheetId="13" r:id="rId16"/>
    <sheet name="Chart4" sheetId="30" r:id="rId17"/>
    <sheet name="Chart5" sheetId="31" r:id="rId18"/>
    <sheet name="Chart9" sheetId="36" r:id="rId19"/>
    <sheet name="Chart10" sheetId="37" r:id="rId20"/>
    <sheet name="Chart11" sheetId="38" r:id="rId21"/>
    <sheet name="Region2" sheetId="43" r:id="rId22"/>
    <sheet name="Chart17" sheetId="49" r:id="rId23"/>
    <sheet name="Chart18" sheetId="50" r:id="rId24"/>
    <sheet name="Chart19" sheetId="51" r:id="rId25"/>
    <sheet name="Short Eastern Europe" sheetId="57" r:id="rId26"/>
    <sheet name="Appendix --&gt;" sheetId="15" r:id="rId27"/>
    <sheet name="Monthly Returns" sheetId="54" r:id="rId28"/>
    <sheet name="Exposure Data" sheetId="8" r:id="rId29"/>
    <sheet name="Perfattr Data" sheetId="24" r:id="rId30"/>
    <sheet name="Benchmark" sheetId="56" r:id="rId31"/>
  </sheets>
  <calcPr calcId="145621"/>
</workbook>
</file>

<file path=xl/calcChain.xml><?xml version="1.0" encoding="utf-8"?>
<calcChain xmlns="http://schemas.openxmlformats.org/spreadsheetml/2006/main">
  <c r="G15" i="57" l="1"/>
  <c r="H15" i="57"/>
  <c r="G16" i="57"/>
  <c r="H16" i="57"/>
  <c r="G17" i="57"/>
  <c r="H17" i="57"/>
  <c r="G18" i="57"/>
  <c r="H18" i="57"/>
  <c r="G19" i="57"/>
  <c r="H19" i="57"/>
  <c r="G20" i="57"/>
  <c r="H20" i="57"/>
  <c r="G21" i="57"/>
  <c r="H21" i="57"/>
  <c r="G22" i="57"/>
  <c r="H22" i="57"/>
  <c r="G23" i="57"/>
  <c r="H23" i="57"/>
  <c r="G24" i="57"/>
  <c r="H24" i="57"/>
  <c r="G25" i="57"/>
  <c r="H25" i="57"/>
  <c r="G26" i="57"/>
  <c r="H26" i="57"/>
  <c r="G27" i="57"/>
  <c r="H27" i="57"/>
  <c r="G28" i="57"/>
  <c r="H28" i="57"/>
  <c r="G29" i="57"/>
  <c r="H29" i="57"/>
  <c r="G30" i="57"/>
  <c r="H30" i="57"/>
  <c r="G31" i="57"/>
  <c r="H31" i="57"/>
  <c r="G32" i="57"/>
  <c r="H32" i="57"/>
  <c r="G33" i="57"/>
  <c r="H33" i="57"/>
  <c r="G34" i="57"/>
  <c r="H34" i="57"/>
  <c r="G35" i="57"/>
  <c r="H35" i="57"/>
  <c r="G36" i="57"/>
  <c r="H36" i="57"/>
  <c r="G37" i="57"/>
  <c r="H37" i="57"/>
  <c r="G38" i="57"/>
  <c r="H38" i="57"/>
  <c r="G39" i="57"/>
  <c r="H39" i="57"/>
  <c r="G40" i="57"/>
  <c r="H40" i="57"/>
  <c r="G41" i="57"/>
  <c r="H41" i="57"/>
  <c r="G42" i="57"/>
  <c r="H42" i="57"/>
  <c r="G43" i="57"/>
  <c r="H43" i="57"/>
  <c r="G44" i="57"/>
  <c r="H44" i="57"/>
  <c r="G45" i="57"/>
  <c r="H45" i="57"/>
  <c r="G46" i="57"/>
  <c r="H46" i="57"/>
  <c r="G47" i="57"/>
  <c r="H47" i="57"/>
  <c r="G48" i="57"/>
  <c r="H48" i="57"/>
  <c r="G49" i="57"/>
  <c r="H49" i="57"/>
  <c r="G50" i="57"/>
  <c r="H50" i="57"/>
  <c r="G51" i="57"/>
  <c r="H51" i="57"/>
  <c r="G52" i="57"/>
  <c r="H52" i="57"/>
  <c r="G53" i="57"/>
  <c r="H53" i="57"/>
  <c r="G54" i="57"/>
  <c r="H54" i="57"/>
  <c r="G55" i="57"/>
  <c r="H55" i="57"/>
  <c r="G56" i="57"/>
  <c r="H56" i="57"/>
  <c r="G57" i="57"/>
  <c r="H57" i="57"/>
  <c r="G58" i="57"/>
  <c r="H58" i="57"/>
  <c r="G59" i="57"/>
  <c r="H59" i="57"/>
  <c r="G60" i="57"/>
  <c r="H60" i="57"/>
  <c r="G61" i="57"/>
  <c r="H61" i="57"/>
  <c r="G62" i="57"/>
  <c r="H62" i="57"/>
  <c r="G63" i="57"/>
  <c r="H63" i="57"/>
  <c r="G64" i="57"/>
  <c r="H64" i="57"/>
  <c r="G65" i="57"/>
  <c r="H65" i="57"/>
  <c r="G66" i="57"/>
  <c r="H66" i="57"/>
  <c r="G67" i="57"/>
  <c r="H67" i="57"/>
  <c r="G68" i="57"/>
  <c r="H68" i="57"/>
  <c r="G69" i="57"/>
  <c r="H69" i="57"/>
  <c r="G70" i="57"/>
  <c r="H70" i="57"/>
  <c r="G71" i="57"/>
  <c r="H71" i="57"/>
  <c r="G72" i="57"/>
  <c r="H72" i="57"/>
  <c r="G73" i="57"/>
  <c r="H73" i="57"/>
  <c r="G74" i="57"/>
  <c r="H74" i="57"/>
  <c r="G75" i="57"/>
  <c r="H75" i="57"/>
  <c r="G76" i="57"/>
  <c r="H76" i="57"/>
  <c r="G77" i="57"/>
  <c r="H77" i="57"/>
  <c r="G78" i="57"/>
  <c r="H78" i="57"/>
  <c r="G79" i="57"/>
  <c r="H79" i="57"/>
  <c r="G80" i="57"/>
  <c r="H80" i="57"/>
  <c r="G81" i="57"/>
  <c r="H81" i="57"/>
  <c r="G82" i="57"/>
  <c r="H82" i="57"/>
  <c r="G83" i="57"/>
  <c r="H83" i="57"/>
  <c r="G84" i="57"/>
  <c r="H84" i="57"/>
  <c r="G85" i="57"/>
  <c r="H85" i="57"/>
  <c r="G86" i="57"/>
  <c r="H86" i="57"/>
  <c r="G87" i="57"/>
  <c r="H87" i="57"/>
  <c r="G88" i="57"/>
  <c r="H88" i="57"/>
  <c r="G89" i="57"/>
  <c r="H89" i="57"/>
  <c r="G90" i="57"/>
  <c r="H90" i="57"/>
  <c r="G91" i="57"/>
  <c r="H91" i="57"/>
  <c r="G92" i="57"/>
  <c r="H92" i="57"/>
  <c r="G93" i="57"/>
  <c r="H93" i="57"/>
  <c r="G94" i="57"/>
  <c r="H94" i="57"/>
  <c r="G95" i="57"/>
  <c r="H95" i="57"/>
  <c r="G96" i="57"/>
  <c r="H96" i="57"/>
  <c r="G97" i="57"/>
  <c r="H97" i="57"/>
  <c r="G98" i="57"/>
  <c r="H98" i="57"/>
  <c r="G99" i="57"/>
  <c r="H99" i="57"/>
  <c r="G100" i="57"/>
  <c r="H100" i="57"/>
  <c r="G101" i="57"/>
  <c r="H101" i="57"/>
  <c r="E5" i="57" l="1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50" i="57"/>
  <c r="E51" i="57"/>
  <c r="E52" i="57"/>
  <c r="E53" i="57"/>
  <c r="E54" i="57"/>
  <c r="E55" i="57"/>
  <c r="E56" i="57"/>
  <c r="E57" i="57"/>
  <c r="E58" i="57"/>
  <c r="E59" i="57"/>
  <c r="E60" i="57"/>
  <c r="E61" i="57"/>
  <c r="E62" i="57"/>
  <c r="E63" i="57"/>
  <c r="E64" i="57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E81" i="57"/>
  <c r="E82" i="57"/>
  <c r="E83" i="57"/>
  <c r="E84" i="57"/>
  <c r="E85" i="57"/>
  <c r="E86" i="57"/>
  <c r="E87" i="57"/>
  <c r="E88" i="57"/>
  <c r="E89" i="57"/>
  <c r="E90" i="57"/>
  <c r="E91" i="57"/>
  <c r="E92" i="57"/>
  <c r="E93" i="57"/>
  <c r="E94" i="57"/>
  <c r="E95" i="57"/>
  <c r="E96" i="57"/>
  <c r="E97" i="57"/>
  <c r="E98" i="57"/>
  <c r="E99" i="57"/>
  <c r="E100" i="57"/>
  <c r="E101" i="57"/>
  <c r="E4" i="57"/>
  <c r="D5" i="57"/>
  <c r="D6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89" i="57"/>
  <c r="D90" i="57"/>
  <c r="D91" i="57"/>
  <c r="D92" i="57"/>
  <c r="D93" i="57"/>
  <c r="D94" i="57"/>
  <c r="D95" i="57"/>
  <c r="D96" i="57"/>
  <c r="D97" i="57"/>
  <c r="D98" i="57"/>
  <c r="D99" i="57"/>
  <c r="D100" i="57"/>
  <c r="D101" i="57"/>
  <c r="D4" i="57"/>
  <c r="C5" i="57"/>
  <c r="C6" i="57" s="1"/>
  <c r="C7" i="57" l="1"/>
  <c r="C8" i="57" l="1"/>
  <c r="C9" i="57" l="1"/>
  <c r="C10" i="57" l="1"/>
  <c r="C11" i="57" l="1"/>
  <c r="C12" i="57" l="1"/>
  <c r="C13" i="57" l="1"/>
  <c r="C14" i="57" l="1"/>
  <c r="C15" i="57" l="1"/>
  <c r="C16" i="57" l="1"/>
  <c r="C17" i="57" l="1"/>
  <c r="C18" i="57" l="1"/>
  <c r="C19" i="57" l="1"/>
  <c r="C20" i="57" l="1"/>
  <c r="C21" i="57" l="1"/>
  <c r="C22" i="57" l="1"/>
  <c r="C23" i="57" l="1"/>
  <c r="C24" i="57" l="1"/>
  <c r="C25" i="57" l="1"/>
  <c r="C26" i="57" l="1"/>
  <c r="C27" i="57" l="1"/>
  <c r="C28" i="57" l="1"/>
  <c r="C29" i="57" l="1"/>
  <c r="C30" i="57" l="1"/>
  <c r="C31" i="57" l="1"/>
  <c r="C32" i="57" l="1"/>
  <c r="C33" i="57" l="1"/>
  <c r="C34" i="57" l="1"/>
  <c r="C35" i="57" l="1"/>
  <c r="C36" i="57" l="1"/>
  <c r="C37" i="57" l="1"/>
  <c r="C38" i="57" l="1"/>
  <c r="C39" i="57" l="1"/>
  <c r="C40" i="57" l="1"/>
  <c r="C41" i="57" l="1"/>
  <c r="C42" i="57" l="1"/>
  <c r="C43" i="57" l="1"/>
  <c r="C44" i="57" l="1"/>
  <c r="C45" i="57" l="1"/>
  <c r="C46" i="57" l="1"/>
  <c r="C47" i="57" l="1"/>
  <c r="C48" i="57" l="1"/>
  <c r="C49" i="57" l="1"/>
  <c r="C50" i="57" l="1"/>
  <c r="C51" i="57" l="1"/>
  <c r="C52" i="57" l="1"/>
  <c r="C53" i="57" l="1"/>
  <c r="C54" i="57" l="1"/>
  <c r="C55" i="57" l="1"/>
  <c r="C56" i="57" l="1"/>
  <c r="C57" i="57" l="1"/>
  <c r="C58" i="57" l="1"/>
  <c r="C59" i="57" l="1"/>
  <c r="C60" i="57" l="1"/>
  <c r="C61" i="57" l="1"/>
  <c r="C62" i="57" l="1"/>
  <c r="C63" i="57" l="1"/>
  <c r="C64" i="57" l="1"/>
  <c r="C65" i="57" l="1"/>
  <c r="C66" i="57" l="1"/>
  <c r="C67" i="57" l="1"/>
  <c r="C68" i="57" l="1"/>
  <c r="C69" i="57" l="1"/>
  <c r="C70" i="57" l="1"/>
  <c r="C71" i="57" l="1"/>
  <c r="C72" i="57" l="1"/>
  <c r="C73" i="57" l="1"/>
  <c r="C74" i="57" l="1"/>
  <c r="C75" i="57" l="1"/>
  <c r="C76" i="57" l="1"/>
  <c r="C77" i="57" l="1"/>
  <c r="C78" i="57" l="1"/>
  <c r="C79" i="57" l="1"/>
  <c r="C80" i="57" l="1"/>
  <c r="C81" i="57" l="1"/>
  <c r="C82" i="57" l="1"/>
  <c r="C83" i="57" l="1"/>
  <c r="C84" i="57" l="1"/>
  <c r="C85" i="57" l="1"/>
  <c r="C86" i="57" l="1"/>
  <c r="C87" i="57" l="1"/>
  <c r="C88" i="57" l="1"/>
  <c r="C89" i="57" l="1"/>
  <c r="C90" i="57" l="1"/>
  <c r="C91" i="57" l="1"/>
  <c r="C92" i="57" l="1"/>
  <c r="C93" i="57" l="1"/>
  <c r="C94" i="57" l="1"/>
  <c r="C95" i="57" l="1"/>
  <c r="C96" i="57" l="1"/>
  <c r="C97" i="57" l="1"/>
  <c r="C98" i="57" l="1"/>
  <c r="C99" i="57" l="1"/>
  <c r="C100" i="57" l="1"/>
  <c r="C101" i="57" l="1"/>
  <c r="AZ5" i="43" l="1"/>
  <c r="AZ6" i="43"/>
  <c r="AZ7" i="43"/>
  <c r="AZ8" i="43"/>
  <c r="AZ9" i="43"/>
  <c r="AZ10" i="43"/>
  <c r="AZ11" i="43"/>
  <c r="AZ12" i="43"/>
  <c r="AZ13" i="43"/>
  <c r="AZ14" i="43"/>
  <c r="AZ15" i="43"/>
  <c r="AZ16" i="43"/>
  <c r="AZ17" i="43"/>
  <c r="AZ18" i="43"/>
  <c r="AZ19" i="43"/>
  <c r="AZ20" i="43"/>
  <c r="AZ21" i="43"/>
  <c r="AZ22" i="43"/>
  <c r="AZ23" i="43"/>
  <c r="AZ24" i="43"/>
  <c r="AZ25" i="43"/>
  <c r="AZ26" i="43"/>
  <c r="AZ27" i="43"/>
  <c r="AZ28" i="43"/>
  <c r="AZ29" i="43"/>
  <c r="AZ30" i="43"/>
  <c r="AZ31" i="43"/>
  <c r="AZ32" i="43"/>
  <c r="AZ33" i="43"/>
  <c r="AZ34" i="43"/>
  <c r="AZ35" i="43"/>
  <c r="AZ36" i="43"/>
  <c r="AZ37" i="43"/>
  <c r="AZ38" i="43"/>
  <c r="AZ39" i="43"/>
  <c r="AZ40" i="43"/>
  <c r="AZ41" i="43"/>
  <c r="AZ42" i="43"/>
  <c r="AZ43" i="43"/>
  <c r="AZ44" i="43"/>
  <c r="AZ45" i="43"/>
  <c r="AZ46" i="43"/>
  <c r="AZ47" i="43"/>
  <c r="AZ48" i="43"/>
  <c r="AZ49" i="43"/>
  <c r="AZ50" i="43"/>
  <c r="AZ51" i="43"/>
  <c r="AZ52" i="43"/>
  <c r="AZ53" i="43"/>
  <c r="AZ54" i="43"/>
  <c r="AZ55" i="43"/>
  <c r="AZ56" i="43"/>
  <c r="AZ57" i="43"/>
  <c r="AZ58" i="43"/>
  <c r="AZ59" i="43"/>
  <c r="AZ60" i="43"/>
  <c r="AZ61" i="43"/>
  <c r="AZ62" i="43"/>
  <c r="AZ63" i="43"/>
  <c r="AZ64" i="43"/>
  <c r="AZ65" i="43"/>
  <c r="AZ66" i="43"/>
  <c r="AZ67" i="43"/>
  <c r="AZ68" i="43"/>
  <c r="AZ69" i="43"/>
  <c r="AZ70" i="43"/>
  <c r="AZ71" i="43"/>
  <c r="AZ72" i="43"/>
  <c r="AZ73" i="43"/>
  <c r="AZ74" i="43"/>
  <c r="AZ75" i="43"/>
  <c r="AZ76" i="43"/>
  <c r="AZ77" i="43"/>
  <c r="AZ78" i="43"/>
  <c r="AZ79" i="43"/>
  <c r="AZ80" i="43"/>
  <c r="AZ81" i="43"/>
  <c r="AZ82" i="43"/>
  <c r="AZ83" i="43"/>
  <c r="AZ84" i="43"/>
  <c r="AZ85" i="43"/>
  <c r="AZ86" i="43"/>
  <c r="AZ87" i="43"/>
  <c r="AZ88" i="43"/>
  <c r="AZ89" i="43"/>
  <c r="AZ90" i="43"/>
  <c r="AZ91" i="43"/>
  <c r="AZ92" i="43"/>
  <c r="AZ93" i="43"/>
  <c r="AZ94" i="43"/>
  <c r="AZ95" i="43"/>
  <c r="AZ96" i="43"/>
  <c r="AZ97" i="43"/>
  <c r="AZ98" i="43"/>
  <c r="AZ99" i="43"/>
  <c r="AZ100" i="43"/>
  <c r="AZ4" i="43"/>
  <c r="AQ5" i="43"/>
  <c r="AQ6" i="43"/>
  <c r="AQ7" i="43"/>
  <c r="AQ8" i="43"/>
  <c r="AQ9" i="43"/>
  <c r="AQ10" i="43"/>
  <c r="AQ11" i="43"/>
  <c r="AQ12" i="43"/>
  <c r="AQ13" i="43"/>
  <c r="AQ14" i="43"/>
  <c r="AQ15" i="43"/>
  <c r="AQ16" i="43"/>
  <c r="AQ17" i="43"/>
  <c r="AQ18" i="43"/>
  <c r="AQ19" i="43"/>
  <c r="AQ20" i="43"/>
  <c r="AQ21" i="43"/>
  <c r="AQ22" i="43"/>
  <c r="AQ23" i="43"/>
  <c r="AQ24" i="43"/>
  <c r="AQ25" i="43"/>
  <c r="AQ26" i="43"/>
  <c r="AQ27" i="43"/>
  <c r="AQ28" i="43"/>
  <c r="AQ29" i="43"/>
  <c r="AQ30" i="43"/>
  <c r="AQ31" i="43"/>
  <c r="AQ32" i="43"/>
  <c r="AQ33" i="43"/>
  <c r="AQ34" i="43"/>
  <c r="AQ35" i="43"/>
  <c r="AQ36" i="43"/>
  <c r="AQ37" i="43"/>
  <c r="AQ38" i="43"/>
  <c r="AQ39" i="43"/>
  <c r="AQ40" i="43"/>
  <c r="AQ41" i="43"/>
  <c r="AQ42" i="43"/>
  <c r="AQ43" i="43"/>
  <c r="AQ44" i="43"/>
  <c r="AQ45" i="43"/>
  <c r="AQ46" i="43"/>
  <c r="AQ47" i="43"/>
  <c r="AQ48" i="43"/>
  <c r="AQ49" i="43"/>
  <c r="AQ50" i="43"/>
  <c r="AQ51" i="43"/>
  <c r="AQ52" i="43"/>
  <c r="AQ53" i="43"/>
  <c r="AQ54" i="43"/>
  <c r="AQ55" i="43"/>
  <c r="AQ56" i="43"/>
  <c r="AQ57" i="43"/>
  <c r="AQ58" i="43"/>
  <c r="AQ59" i="43"/>
  <c r="AQ60" i="43"/>
  <c r="AQ61" i="43"/>
  <c r="AQ62" i="43"/>
  <c r="AQ63" i="43"/>
  <c r="AQ64" i="43"/>
  <c r="AQ65" i="43"/>
  <c r="AQ66" i="43"/>
  <c r="AQ67" i="43"/>
  <c r="AQ68" i="43"/>
  <c r="AQ69" i="43"/>
  <c r="AQ70" i="43"/>
  <c r="AQ71" i="43"/>
  <c r="AQ72" i="43"/>
  <c r="AQ73" i="43"/>
  <c r="AQ74" i="43"/>
  <c r="AQ75" i="43"/>
  <c r="AQ76" i="43"/>
  <c r="AQ77" i="43"/>
  <c r="AQ78" i="43"/>
  <c r="AQ79" i="43"/>
  <c r="AQ80" i="43"/>
  <c r="AQ81" i="43"/>
  <c r="AQ82" i="43"/>
  <c r="AQ83" i="43"/>
  <c r="AQ84" i="43"/>
  <c r="AQ85" i="43"/>
  <c r="AQ86" i="43"/>
  <c r="AQ87" i="43"/>
  <c r="AQ88" i="43"/>
  <c r="AQ89" i="43"/>
  <c r="AQ90" i="43"/>
  <c r="AQ91" i="43"/>
  <c r="AQ92" i="43"/>
  <c r="AQ93" i="43"/>
  <c r="AQ94" i="43"/>
  <c r="AQ95" i="43"/>
  <c r="AQ96" i="43"/>
  <c r="AQ97" i="43"/>
  <c r="AQ98" i="43"/>
  <c r="AQ99" i="43"/>
  <c r="AQ100" i="43"/>
  <c r="AQ4" i="43"/>
  <c r="AJ5" i="43"/>
  <c r="AJ6" i="43"/>
  <c r="AJ7" i="43"/>
  <c r="AJ8" i="43"/>
  <c r="AJ9" i="43"/>
  <c r="AJ10" i="43"/>
  <c r="AJ11" i="43"/>
  <c r="AJ12" i="43"/>
  <c r="AJ13" i="43"/>
  <c r="AJ14" i="43"/>
  <c r="AJ15" i="43"/>
  <c r="AJ16" i="43"/>
  <c r="AJ17" i="43"/>
  <c r="AJ18" i="43"/>
  <c r="AJ19" i="43"/>
  <c r="AJ20" i="43"/>
  <c r="AJ21" i="43"/>
  <c r="AJ22" i="43"/>
  <c r="AJ23" i="43"/>
  <c r="AJ24" i="43"/>
  <c r="AJ25" i="43"/>
  <c r="AJ26" i="43"/>
  <c r="AJ27" i="43"/>
  <c r="AJ28" i="43"/>
  <c r="AJ29" i="43"/>
  <c r="AJ30" i="43"/>
  <c r="AJ31" i="43"/>
  <c r="AJ32" i="43"/>
  <c r="AJ33" i="43"/>
  <c r="AJ34" i="43"/>
  <c r="AJ35" i="43"/>
  <c r="AJ36" i="43"/>
  <c r="AJ37" i="43"/>
  <c r="AJ38" i="43"/>
  <c r="AJ39" i="43"/>
  <c r="AJ40" i="43"/>
  <c r="AJ41" i="43"/>
  <c r="AJ42" i="43"/>
  <c r="AJ43" i="43"/>
  <c r="AJ44" i="43"/>
  <c r="AJ45" i="43"/>
  <c r="AJ46" i="43"/>
  <c r="AJ47" i="43"/>
  <c r="AJ48" i="43"/>
  <c r="AJ49" i="43"/>
  <c r="AJ50" i="43"/>
  <c r="AJ51" i="43"/>
  <c r="AJ52" i="43"/>
  <c r="AJ53" i="43"/>
  <c r="AJ54" i="43"/>
  <c r="AJ55" i="43"/>
  <c r="AJ56" i="43"/>
  <c r="AJ57" i="43"/>
  <c r="AJ58" i="43"/>
  <c r="AJ59" i="43"/>
  <c r="AJ60" i="43"/>
  <c r="AJ61" i="43"/>
  <c r="AJ62" i="43"/>
  <c r="AJ63" i="43"/>
  <c r="AJ64" i="43"/>
  <c r="AJ65" i="43"/>
  <c r="AJ66" i="43"/>
  <c r="AJ67" i="43"/>
  <c r="AJ68" i="43"/>
  <c r="AJ69" i="43"/>
  <c r="AJ70" i="43"/>
  <c r="AJ71" i="43"/>
  <c r="AJ72" i="43"/>
  <c r="AJ73" i="43"/>
  <c r="AJ74" i="43"/>
  <c r="AJ75" i="43"/>
  <c r="AJ76" i="43"/>
  <c r="AJ77" i="43"/>
  <c r="AJ78" i="43"/>
  <c r="AJ79" i="43"/>
  <c r="AJ80" i="43"/>
  <c r="AJ81" i="43"/>
  <c r="AJ82" i="43"/>
  <c r="AJ83" i="43"/>
  <c r="AJ84" i="43"/>
  <c r="AJ85" i="43"/>
  <c r="AJ86" i="43"/>
  <c r="AJ87" i="43"/>
  <c r="AJ88" i="43"/>
  <c r="AJ89" i="43"/>
  <c r="AJ90" i="43"/>
  <c r="AJ91" i="43"/>
  <c r="AJ92" i="43"/>
  <c r="AJ93" i="43"/>
  <c r="AJ94" i="43"/>
  <c r="AJ95" i="43"/>
  <c r="AJ96" i="43"/>
  <c r="AJ97" i="43"/>
  <c r="AJ98" i="43"/>
  <c r="AJ99" i="43"/>
  <c r="AJ100" i="43"/>
  <c r="AJ4" i="43"/>
  <c r="AH5" i="43"/>
  <c r="AH6" i="43"/>
  <c r="AH7" i="43"/>
  <c r="AH8" i="43"/>
  <c r="AH9" i="43"/>
  <c r="AH10" i="43"/>
  <c r="AH11" i="43"/>
  <c r="AH12" i="43"/>
  <c r="AH13" i="43"/>
  <c r="AH14" i="43"/>
  <c r="AH15" i="43"/>
  <c r="AH16" i="43"/>
  <c r="AH17" i="43"/>
  <c r="AH18" i="43"/>
  <c r="AH19" i="43"/>
  <c r="AH20" i="43"/>
  <c r="AH21" i="43"/>
  <c r="AH22" i="43"/>
  <c r="AH23" i="43"/>
  <c r="AH24" i="43"/>
  <c r="AH25" i="43"/>
  <c r="AH26" i="43"/>
  <c r="AH27" i="43"/>
  <c r="AH28" i="43"/>
  <c r="AH29" i="43"/>
  <c r="AH30" i="43"/>
  <c r="AH31" i="43"/>
  <c r="AH32" i="43"/>
  <c r="AH33" i="43"/>
  <c r="AH34" i="43"/>
  <c r="AH35" i="43"/>
  <c r="AH36" i="43"/>
  <c r="AH37" i="43"/>
  <c r="AH38" i="43"/>
  <c r="AH39" i="43"/>
  <c r="AH40" i="43"/>
  <c r="AH41" i="43"/>
  <c r="AH42" i="43"/>
  <c r="AH43" i="43"/>
  <c r="AH44" i="43"/>
  <c r="AH45" i="43"/>
  <c r="AH46" i="43"/>
  <c r="AH47" i="43"/>
  <c r="AH48" i="43"/>
  <c r="AH49" i="43"/>
  <c r="AH50" i="43"/>
  <c r="AH51" i="43"/>
  <c r="AH52" i="43"/>
  <c r="AH53" i="43"/>
  <c r="AH54" i="43"/>
  <c r="AH55" i="43"/>
  <c r="AH56" i="43"/>
  <c r="AH57" i="43"/>
  <c r="AH58" i="43"/>
  <c r="AH59" i="43"/>
  <c r="AH60" i="43"/>
  <c r="AH61" i="43"/>
  <c r="AH62" i="43"/>
  <c r="AH63" i="43"/>
  <c r="AH64" i="43"/>
  <c r="AH65" i="43"/>
  <c r="AH66" i="43"/>
  <c r="AH67" i="43"/>
  <c r="AH68" i="43"/>
  <c r="AH69" i="43"/>
  <c r="AH70" i="43"/>
  <c r="AH71" i="43"/>
  <c r="AH72" i="43"/>
  <c r="AH73" i="43"/>
  <c r="AH74" i="43"/>
  <c r="AH75" i="43"/>
  <c r="AH76" i="43"/>
  <c r="AH77" i="43"/>
  <c r="AH78" i="43"/>
  <c r="AH79" i="43"/>
  <c r="AH80" i="43"/>
  <c r="AH81" i="43"/>
  <c r="AH82" i="43"/>
  <c r="AH83" i="43"/>
  <c r="AH84" i="43"/>
  <c r="AH85" i="43"/>
  <c r="AH86" i="43"/>
  <c r="AH87" i="43"/>
  <c r="AH88" i="43"/>
  <c r="AH89" i="43"/>
  <c r="AH90" i="43"/>
  <c r="AH91" i="43"/>
  <c r="AH92" i="43"/>
  <c r="AH93" i="43"/>
  <c r="AH94" i="43"/>
  <c r="AH95" i="43"/>
  <c r="AH96" i="43"/>
  <c r="AH97" i="43"/>
  <c r="AH98" i="43"/>
  <c r="AH99" i="43"/>
  <c r="AH100" i="43"/>
  <c r="AH4" i="43"/>
  <c r="Y5" i="43"/>
  <c r="Y6" i="43"/>
  <c r="Y7" i="43"/>
  <c r="Y8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Y62" i="43"/>
  <c r="Y63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4" i="43"/>
  <c r="P5" i="43"/>
  <c r="P6" i="43"/>
  <c r="P7" i="43"/>
  <c r="P8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P62" i="43"/>
  <c r="P63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4" i="43"/>
  <c r="I5" i="43"/>
  <c r="I6" i="43"/>
  <c r="I7" i="43"/>
  <c r="I8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1" i="43"/>
  <c r="I62" i="43"/>
  <c r="I63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4" i="43"/>
  <c r="AF5" i="14"/>
  <c r="AG5" i="14"/>
  <c r="AF6" i="14"/>
  <c r="AG6" i="14"/>
  <c r="AF7" i="14"/>
  <c r="AG7" i="14"/>
  <c r="AF8" i="14"/>
  <c r="AG8" i="14"/>
  <c r="AF9" i="14"/>
  <c r="AG9" i="14"/>
  <c r="AF10" i="14"/>
  <c r="AG10" i="14"/>
  <c r="AF11" i="14"/>
  <c r="AG11" i="14"/>
  <c r="AF12" i="14"/>
  <c r="AG12" i="14"/>
  <c r="AF13" i="14"/>
  <c r="AG13" i="14"/>
  <c r="AF14" i="14"/>
  <c r="AG14" i="14"/>
  <c r="AF15" i="14"/>
  <c r="AG15" i="14"/>
  <c r="AF16" i="14"/>
  <c r="AG16" i="14"/>
  <c r="AF17" i="14"/>
  <c r="AG17" i="14"/>
  <c r="AF18" i="14"/>
  <c r="AG18" i="14"/>
  <c r="AF19" i="14"/>
  <c r="AG19" i="14"/>
  <c r="AF20" i="14"/>
  <c r="AG20" i="14"/>
  <c r="AF21" i="14"/>
  <c r="AG21" i="14"/>
  <c r="AF22" i="14"/>
  <c r="AG22" i="14"/>
  <c r="AF23" i="14"/>
  <c r="AG23" i="14"/>
  <c r="AF24" i="14"/>
  <c r="AG24" i="14"/>
  <c r="AF25" i="14"/>
  <c r="AG25" i="14"/>
  <c r="AF26" i="14"/>
  <c r="AG26" i="14"/>
  <c r="AF27" i="14"/>
  <c r="AG27" i="14"/>
  <c r="AF28" i="14"/>
  <c r="AG28" i="14"/>
  <c r="AF29" i="14"/>
  <c r="AG29" i="14"/>
  <c r="AF30" i="14"/>
  <c r="AG30" i="14"/>
  <c r="AF31" i="14"/>
  <c r="AG31" i="14"/>
  <c r="AF32" i="14"/>
  <c r="AG32" i="14"/>
  <c r="AF33" i="14"/>
  <c r="AG33" i="14"/>
  <c r="AF34" i="14"/>
  <c r="AG34" i="14"/>
  <c r="AF35" i="14"/>
  <c r="AG35" i="14"/>
  <c r="AF36" i="14"/>
  <c r="AG36" i="14"/>
  <c r="AF37" i="14"/>
  <c r="AG37" i="14"/>
  <c r="AF38" i="14"/>
  <c r="AG38" i="14"/>
  <c r="AF39" i="14"/>
  <c r="AG39" i="14"/>
  <c r="AF40" i="14"/>
  <c r="AG40" i="14"/>
  <c r="AF41" i="14"/>
  <c r="AG41" i="14"/>
  <c r="AF42" i="14"/>
  <c r="AG42" i="14"/>
  <c r="AF43" i="14"/>
  <c r="AG43" i="14"/>
  <c r="AF44" i="14"/>
  <c r="AG44" i="14"/>
  <c r="AF45" i="14"/>
  <c r="AG45" i="14"/>
  <c r="AF46" i="14"/>
  <c r="AG46" i="14"/>
  <c r="AF47" i="14"/>
  <c r="AG47" i="14"/>
  <c r="AF48" i="14"/>
  <c r="AG48" i="14"/>
  <c r="AF49" i="14"/>
  <c r="AG49" i="14"/>
  <c r="AF50" i="14"/>
  <c r="AG50" i="14"/>
  <c r="AF51" i="14"/>
  <c r="AG51" i="14"/>
  <c r="AF52" i="14"/>
  <c r="AG52" i="14"/>
  <c r="AF53" i="14"/>
  <c r="AG53" i="14"/>
  <c r="AF54" i="14"/>
  <c r="AG54" i="14"/>
  <c r="AF55" i="14"/>
  <c r="AG55" i="14"/>
  <c r="AF56" i="14"/>
  <c r="AG56" i="14"/>
  <c r="AF57" i="14"/>
  <c r="AG57" i="14"/>
  <c r="AF58" i="14"/>
  <c r="AG58" i="14"/>
  <c r="AF59" i="14"/>
  <c r="AG59" i="14"/>
  <c r="AF60" i="14"/>
  <c r="AG60" i="14"/>
  <c r="AF61" i="14"/>
  <c r="AG61" i="14"/>
  <c r="AF62" i="14"/>
  <c r="AG62" i="14"/>
  <c r="AF63" i="14"/>
  <c r="AG63" i="14"/>
  <c r="AF64" i="14"/>
  <c r="AG64" i="14"/>
  <c r="AF65" i="14"/>
  <c r="AG65" i="14"/>
  <c r="AF66" i="14"/>
  <c r="AG66" i="14"/>
  <c r="AF67" i="14"/>
  <c r="AG67" i="14"/>
  <c r="AF68" i="14"/>
  <c r="AG68" i="14"/>
  <c r="AF69" i="14"/>
  <c r="AG69" i="14"/>
  <c r="AF70" i="14"/>
  <c r="AG70" i="14"/>
  <c r="AF71" i="14"/>
  <c r="AG71" i="14"/>
  <c r="AF72" i="14"/>
  <c r="AG72" i="14"/>
  <c r="AF73" i="14"/>
  <c r="AG73" i="14"/>
  <c r="AF74" i="14"/>
  <c r="AG74" i="14"/>
  <c r="AF75" i="14"/>
  <c r="AG75" i="14"/>
  <c r="AF76" i="14"/>
  <c r="AG76" i="14"/>
  <c r="AF77" i="14"/>
  <c r="AG77" i="14"/>
  <c r="AF78" i="14"/>
  <c r="AG78" i="14"/>
  <c r="AF79" i="14"/>
  <c r="AG79" i="14"/>
  <c r="AF80" i="14"/>
  <c r="AG80" i="14"/>
  <c r="AF81" i="14"/>
  <c r="AG81" i="14"/>
  <c r="AF82" i="14"/>
  <c r="AG82" i="14"/>
  <c r="AF83" i="14"/>
  <c r="AG83" i="14"/>
  <c r="AF84" i="14"/>
  <c r="AG84" i="14"/>
  <c r="AF85" i="14"/>
  <c r="AG85" i="14"/>
  <c r="AF86" i="14"/>
  <c r="AG86" i="14"/>
  <c r="AF87" i="14"/>
  <c r="AG87" i="14"/>
  <c r="AF88" i="14"/>
  <c r="AG88" i="14"/>
  <c r="AF89" i="14"/>
  <c r="AG89" i="14"/>
  <c r="AF90" i="14"/>
  <c r="AG90" i="14"/>
  <c r="AF91" i="14"/>
  <c r="AG91" i="14"/>
  <c r="AF92" i="14"/>
  <c r="AG92" i="14"/>
  <c r="AF93" i="14"/>
  <c r="AG93" i="14"/>
  <c r="AF94" i="14"/>
  <c r="AG94" i="14"/>
  <c r="AF95" i="14"/>
  <c r="AG95" i="14"/>
  <c r="AF96" i="14"/>
  <c r="AG96" i="14"/>
  <c r="AF97" i="14"/>
  <c r="AG97" i="14"/>
  <c r="AF98" i="14"/>
  <c r="AG98" i="14"/>
  <c r="AF99" i="14"/>
  <c r="AG99" i="14"/>
  <c r="AF100" i="14"/>
  <c r="AG100" i="14"/>
  <c r="AF101" i="14"/>
  <c r="AG101" i="14"/>
  <c r="AG4" i="14"/>
  <c r="AF4" i="14"/>
  <c r="BT5" i="42"/>
  <c r="BT6" i="42"/>
  <c r="BT7" i="42"/>
  <c r="BT8" i="42"/>
  <c r="BT9" i="42"/>
  <c r="BT10" i="42"/>
  <c r="BT11" i="42"/>
  <c r="BT12" i="42"/>
  <c r="BT13" i="42"/>
  <c r="BT14" i="42"/>
  <c r="BT15" i="42"/>
  <c r="BT16" i="42"/>
  <c r="BT17" i="42"/>
  <c r="BT18" i="42"/>
  <c r="BT19" i="42"/>
  <c r="BT20" i="42"/>
  <c r="BT21" i="42"/>
  <c r="BT22" i="42"/>
  <c r="BT23" i="42"/>
  <c r="BT24" i="42"/>
  <c r="BT25" i="42"/>
  <c r="BT26" i="42"/>
  <c r="BT27" i="42"/>
  <c r="BT28" i="42"/>
  <c r="BT29" i="42"/>
  <c r="BT30" i="42"/>
  <c r="BT31" i="42"/>
  <c r="BT32" i="42"/>
  <c r="BT33" i="42"/>
  <c r="BT34" i="42"/>
  <c r="BT35" i="42"/>
  <c r="BT36" i="42"/>
  <c r="BT37" i="42"/>
  <c r="BT38" i="42"/>
  <c r="BT39" i="42"/>
  <c r="BT40" i="42"/>
  <c r="BT41" i="42"/>
  <c r="BT42" i="42"/>
  <c r="BT43" i="42"/>
  <c r="BT44" i="42"/>
  <c r="BT45" i="42"/>
  <c r="BT46" i="42"/>
  <c r="BT47" i="42"/>
  <c r="BT48" i="42"/>
  <c r="BT49" i="42"/>
  <c r="BT50" i="42"/>
  <c r="BT51" i="42"/>
  <c r="BT52" i="42"/>
  <c r="BT53" i="42"/>
  <c r="BT54" i="42"/>
  <c r="BT55" i="42"/>
  <c r="BT56" i="42"/>
  <c r="BT57" i="42"/>
  <c r="BT58" i="42"/>
  <c r="BT59" i="42"/>
  <c r="BT60" i="42"/>
  <c r="BT61" i="42"/>
  <c r="BT62" i="42"/>
  <c r="BT63" i="42"/>
  <c r="BT64" i="42"/>
  <c r="BT65" i="42"/>
  <c r="BT66" i="42"/>
  <c r="BT67" i="42"/>
  <c r="BT68" i="42"/>
  <c r="BT69" i="42"/>
  <c r="BT70" i="42"/>
  <c r="BT71" i="42"/>
  <c r="BT72" i="42"/>
  <c r="BT73" i="42"/>
  <c r="BT74" i="42"/>
  <c r="BT75" i="42"/>
  <c r="BT76" i="42"/>
  <c r="BT77" i="42"/>
  <c r="BT78" i="42"/>
  <c r="BT79" i="42"/>
  <c r="BT80" i="42"/>
  <c r="BT81" i="42"/>
  <c r="BT82" i="42"/>
  <c r="BT83" i="42"/>
  <c r="BT84" i="42"/>
  <c r="BT85" i="42"/>
  <c r="BT86" i="42"/>
  <c r="BT87" i="42"/>
  <c r="BT88" i="42"/>
  <c r="BT89" i="42"/>
  <c r="BT90" i="42"/>
  <c r="BT91" i="42"/>
  <c r="BT92" i="42"/>
  <c r="BT93" i="42"/>
  <c r="BT94" i="42"/>
  <c r="BT95" i="42"/>
  <c r="BT96" i="42"/>
  <c r="BT97" i="42"/>
  <c r="BT98" i="42"/>
  <c r="BT99" i="42"/>
  <c r="BT100" i="42"/>
  <c r="BT4" i="42"/>
  <c r="BR5" i="42"/>
  <c r="BR6" i="42"/>
  <c r="BR7" i="42"/>
  <c r="BR8" i="42"/>
  <c r="BR9" i="42"/>
  <c r="BR10" i="42"/>
  <c r="BR11" i="42"/>
  <c r="BR12" i="42"/>
  <c r="BR13" i="42"/>
  <c r="BR14" i="42"/>
  <c r="BR15" i="42"/>
  <c r="BR16" i="42"/>
  <c r="BR17" i="42"/>
  <c r="BR18" i="42"/>
  <c r="BR19" i="42"/>
  <c r="BR20" i="42"/>
  <c r="BR21" i="42"/>
  <c r="BR22" i="42"/>
  <c r="BR23" i="42"/>
  <c r="BR24" i="42"/>
  <c r="BR25" i="42"/>
  <c r="BR26" i="42"/>
  <c r="BR27" i="42"/>
  <c r="BR28" i="42"/>
  <c r="BR29" i="42"/>
  <c r="BR30" i="42"/>
  <c r="BR31" i="42"/>
  <c r="BR32" i="42"/>
  <c r="BR33" i="42"/>
  <c r="BR34" i="42"/>
  <c r="BR35" i="42"/>
  <c r="BR36" i="42"/>
  <c r="BR37" i="42"/>
  <c r="BR38" i="42"/>
  <c r="BR39" i="42"/>
  <c r="BR40" i="42"/>
  <c r="BR41" i="42"/>
  <c r="BR42" i="42"/>
  <c r="BR43" i="42"/>
  <c r="BR44" i="42"/>
  <c r="BR45" i="42"/>
  <c r="BR46" i="42"/>
  <c r="BR47" i="42"/>
  <c r="BR48" i="42"/>
  <c r="BR49" i="42"/>
  <c r="BR50" i="42"/>
  <c r="BR51" i="42"/>
  <c r="BR52" i="42"/>
  <c r="BR53" i="42"/>
  <c r="BR54" i="42"/>
  <c r="BR55" i="42"/>
  <c r="BR56" i="42"/>
  <c r="BR57" i="42"/>
  <c r="BR58" i="42"/>
  <c r="BR59" i="42"/>
  <c r="BR60" i="42"/>
  <c r="BR61" i="42"/>
  <c r="BR62" i="42"/>
  <c r="BR63" i="42"/>
  <c r="BR64" i="42"/>
  <c r="BR65" i="42"/>
  <c r="BR66" i="42"/>
  <c r="BR67" i="42"/>
  <c r="BR68" i="42"/>
  <c r="BR69" i="42"/>
  <c r="BR70" i="42"/>
  <c r="BR71" i="42"/>
  <c r="BR72" i="42"/>
  <c r="BR73" i="42"/>
  <c r="BR74" i="42"/>
  <c r="BR75" i="42"/>
  <c r="BR76" i="42"/>
  <c r="BR77" i="42"/>
  <c r="BR78" i="42"/>
  <c r="BR79" i="42"/>
  <c r="BR80" i="42"/>
  <c r="BR81" i="42"/>
  <c r="BR82" i="42"/>
  <c r="BR83" i="42"/>
  <c r="BR84" i="42"/>
  <c r="BR85" i="42"/>
  <c r="BR86" i="42"/>
  <c r="BR87" i="42"/>
  <c r="BR88" i="42"/>
  <c r="BR89" i="42"/>
  <c r="BR90" i="42"/>
  <c r="BR91" i="42"/>
  <c r="BR92" i="42"/>
  <c r="BR93" i="42"/>
  <c r="BR94" i="42"/>
  <c r="BR95" i="42"/>
  <c r="BR96" i="42"/>
  <c r="BR97" i="42"/>
  <c r="BR98" i="42"/>
  <c r="BR99" i="42"/>
  <c r="BR100" i="42"/>
  <c r="BR4" i="42"/>
  <c r="BK5" i="42"/>
  <c r="BK6" i="42"/>
  <c r="BK7" i="42"/>
  <c r="BK8" i="42"/>
  <c r="BK9" i="42"/>
  <c r="BK10" i="42"/>
  <c r="BK11" i="42"/>
  <c r="BK12" i="42"/>
  <c r="BK13" i="42"/>
  <c r="BK14" i="42"/>
  <c r="BK15" i="42"/>
  <c r="BK16" i="42"/>
  <c r="BK17" i="42"/>
  <c r="BK18" i="42"/>
  <c r="BK19" i="42"/>
  <c r="BK20" i="42"/>
  <c r="BK21" i="42"/>
  <c r="BK22" i="42"/>
  <c r="BK23" i="42"/>
  <c r="BK24" i="42"/>
  <c r="BK25" i="42"/>
  <c r="BK26" i="42"/>
  <c r="BK27" i="42"/>
  <c r="BK28" i="42"/>
  <c r="BK29" i="42"/>
  <c r="BK30" i="42"/>
  <c r="BK31" i="42"/>
  <c r="BK32" i="42"/>
  <c r="BK33" i="42"/>
  <c r="BK34" i="42"/>
  <c r="BK35" i="42"/>
  <c r="BK36" i="42"/>
  <c r="BK37" i="42"/>
  <c r="BK38" i="42"/>
  <c r="BK39" i="42"/>
  <c r="BK40" i="42"/>
  <c r="BK41" i="42"/>
  <c r="BK42" i="42"/>
  <c r="BK43" i="42"/>
  <c r="BK44" i="42"/>
  <c r="BK45" i="42"/>
  <c r="BK46" i="42"/>
  <c r="BK47" i="42"/>
  <c r="BK48" i="42"/>
  <c r="BK49" i="42"/>
  <c r="BK50" i="42"/>
  <c r="BK51" i="42"/>
  <c r="BK52" i="42"/>
  <c r="BK53" i="42"/>
  <c r="BK54" i="42"/>
  <c r="BK55" i="42"/>
  <c r="BK56" i="42"/>
  <c r="BK57" i="42"/>
  <c r="BK58" i="42"/>
  <c r="BK59" i="42"/>
  <c r="BK60" i="42"/>
  <c r="BK61" i="42"/>
  <c r="BK62" i="42"/>
  <c r="BK63" i="42"/>
  <c r="BK64" i="42"/>
  <c r="BK65" i="42"/>
  <c r="BK66" i="42"/>
  <c r="BK67" i="42"/>
  <c r="BK68" i="42"/>
  <c r="BK69" i="42"/>
  <c r="BK70" i="42"/>
  <c r="BK71" i="42"/>
  <c r="BK72" i="42"/>
  <c r="BK73" i="42"/>
  <c r="BK74" i="42"/>
  <c r="BK75" i="42"/>
  <c r="BK76" i="42"/>
  <c r="BK77" i="42"/>
  <c r="BK78" i="42"/>
  <c r="BK79" i="42"/>
  <c r="BK80" i="42"/>
  <c r="BK81" i="42"/>
  <c r="BK82" i="42"/>
  <c r="BK83" i="42"/>
  <c r="BK84" i="42"/>
  <c r="BK85" i="42"/>
  <c r="BK86" i="42"/>
  <c r="BK87" i="42"/>
  <c r="BK88" i="42"/>
  <c r="BK89" i="42"/>
  <c r="BK90" i="42"/>
  <c r="BK91" i="42"/>
  <c r="BK92" i="42"/>
  <c r="BK93" i="42"/>
  <c r="BK94" i="42"/>
  <c r="BK95" i="42"/>
  <c r="BK96" i="42"/>
  <c r="BK97" i="42"/>
  <c r="BK98" i="42"/>
  <c r="BK99" i="42"/>
  <c r="BK100" i="42"/>
  <c r="BK4" i="42"/>
  <c r="BI5" i="42"/>
  <c r="BI6" i="42"/>
  <c r="BI7" i="42"/>
  <c r="BI8" i="42"/>
  <c r="BI9" i="42"/>
  <c r="BI10" i="42"/>
  <c r="BI11" i="42"/>
  <c r="BI12" i="42"/>
  <c r="BI13" i="42"/>
  <c r="BI14" i="42"/>
  <c r="BI15" i="42"/>
  <c r="BI16" i="42"/>
  <c r="BI17" i="42"/>
  <c r="BI18" i="42"/>
  <c r="BI19" i="42"/>
  <c r="BI20" i="42"/>
  <c r="BI21" i="42"/>
  <c r="BI22" i="42"/>
  <c r="BI23" i="42"/>
  <c r="BI24" i="42"/>
  <c r="BI25" i="42"/>
  <c r="BI26" i="42"/>
  <c r="BI27" i="42"/>
  <c r="BI28" i="42"/>
  <c r="BI29" i="42"/>
  <c r="BI30" i="42"/>
  <c r="BI31" i="42"/>
  <c r="BI32" i="42"/>
  <c r="BI33" i="42"/>
  <c r="BI34" i="42"/>
  <c r="BI35" i="42"/>
  <c r="BI36" i="42"/>
  <c r="BI37" i="42"/>
  <c r="BI38" i="42"/>
  <c r="BI39" i="42"/>
  <c r="BI40" i="42"/>
  <c r="BI41" i="42"/>
  <c r="BI42" i="42"/>
  <c r="BI43" i="42"/>
  <c r="BI44" i="42"/>
  <c r="BI45" i="42"/>
  <c r="BI46" i="42"/>
  <c r="BI47" i="42"/>
  <c r="BI48" i="42"/>
  <c r="BI49" i="42"/>
  <c r="BI50" i="42"/>
  <c r="BI51" i="42"/>
  <c r="BI52" i="42"/>
  <c r="BI53" i="42"/>
  <c r="BI54" i="42"/>
  <c r="BI55" i="42"/>
  <c r="BI56" i="42"/>
  <c r="BI57" i="42"/>
  <c r="BI58" i="42"/>
  <c r="BI59" i="42"/>
  <c r="BI60" i="42"/>
  <c r="BI61" i="42"/>
  <c r="BI62" i="42"/>
  <c r="BI63" i="42"/>
  <c r="BI64" i="42"/>
  <c r="BI65" i="42"/>
  <c r="BI66" i="42"/>
  <c r="BI67" i="42"/>
  <c r="BI68" i="42"/>
  <c r="BI69" i="42"/>
  <c r="BI70" i="42"/>
  <c r="BI71" i="42"/>
  <c r="BI72" i="42"/>
  <c r="BI73" i="42"/>
  <c r="BI74" i="42"/>
  <c r="BI75" i="42"/>
  <c r="BI76" i="42"/>
  <c r="BI77" i="42"/>
  <c r="BI78" i="42"/>
  <c r="BI79" i="42"/>
  <c r="BI80" i="42"/>
  <c r="BI81" i="42"/>
  <c r="BI82" i="42"/>
  <c r="BI83" i="42"/>
  <c r="BI84" i="42"/>
  <c r="BI85" i="42"/>
  <c r="BI86" i="42"/>
  <c r="BI87" i="42"/>
  <c r="BI88" i="42"/>
  <c r="BI89" i="42"/>
  <c r="BI90" i="42"/>
  <c r="BI91" i="42"/>
  <c r="BI92" i="42"/>
  <c r="BI93" i="42"/>
  <c r="BI94" i="42"/>
  <c r="BI95" i="42"/>
  <c r="BI96" i="42"/>
  <c r="BI97" i="42"/>
  <c r="BI98" i="42"/>
  <c r="BI99" i="42"/>
  <c r="BI100" i="42"/>
  <c r="BI4" i="42"/>
  <c r="BB5" i="42"/>
  <c r="BB6" i="42"/>
  <c r="BB7" i="42"/>
  <c r="BB8" i="42"/>
  <c r="BB9" i="42"/>
  <c r="BB10" i="42"/>
  <c r="BB11" i="42"/>
  <c r="BB12" i="42"/>
  <c r="BB13" i="42"/>
  <c r="BB14" i="42"/>
  <c r="BB15" i="42"/>
  <c r="BB16" i="42"/>
  <c r="BB17" i="42"/>
  <c r="BB18" i="42"/>
  <c r="BB19" i="42"/>
  <c r="BB20" i="42"/>
  <c r="BB21" i="42"/>
  <c r="BB22" i="42"/>
  <c r="BB23" i="42"/>
  <c r="BB24" i="42"/>
  <c r="BB25" i="42"/>
  <c r="BB26" i="42"/>
  <c r="BB27" i="42"/>
  <c r="BB28" i="42"/>
  <c r="BB29" i="42"/>
  <c r="BB30" i="42"/>
  <c r="BB31" i="42"/>
  <c r="BB32" i="42"/>
  <c r="BB33" i="42"/>
  <c r="BB34" i="42"/>
  <c r="BB35" i="42"/>
  <c r="BB36" i="42"/>
  <c r="BB37" i="42"/>
  <c r="BB38" i="42"/>
  <c r="BB39" i="42"/>
  <c r="BB40" i="42"/>
  <c r="BB41" i="42"/>
  <c r="BB42" i="42"/>
  <c r="BB43" i="42"/>
  <c r="BB44" i="42"/>
  <c r="BB45" i="42"/>
  <c r="BB46" i="42"/>
  <c r="BB47" i="42"/>
  <c r="BB48" i="42"/>
  <c r="BB49" i="42"/>
  <c r="BB50" i="42"/>
  <c r="BB51" i="42"/>
  <c r="BB52" i="42"/>
  <c r="BB53" i="42"/>
  <c r="BB54" i="42"/>
  <c r="BB55" i="42"/>
  <c r="BB56" i="42"/>
  <c r="BB57" i="42"/>
  <c r="BB58" i="42"/>
  <c r="BB59" i="42"/>
  <c r="BB60" i="42"/>
  <c r="BB61" i="42"/>
  <c r="BB62" i="42"/>
  <c r="BB63" i="42"/>
  <c r="BB64" i="42"/>
  <c r="BB65" i="42"/>
  <c r="BB66" i="42"/>
  <c r="BB67" i="42"/>
  <c r="BB68" i="42"/>
  <c r="BB69" i="42"/>
  <c r="BB70" i="42"/>
  <c r="BB71" i="42"/>
  <c r="BB72" i="42"/>
  <c r="BB73" i="42"/>
  <c r="BB74" i="42"/>
  <c r="BB75" i="42"/>
  <c r="BB76" i="42"/>
  <c r="BB77" i="42"/>
  <c r="BB78" i="42"/>
  <c r="BB79" i="42"/>
  <c r="BB80" i="42"/>
  <c r="BB81" i="42"/>
  <c r="BB82" i="42"/>
  <c r="BB83" i="42"/>
  <c r="BB84" i="42"/>
  <c r="BB85" i="42"/>
  <c r="BB86" i="42"/>
  <c r="BB87" i="42"/>
  <c r="BB88" i="42"/>
  <c r="BB89" i="42"/>
  <c r="BB90" i="42"/>
  <c r="BB91" i="42"/>
  <c r="BB92" i="42"/>
  <c r="BB93" i="42"/>
  <c r="BB94" i="42"/>
  <c r="BB95" i="42"/>
  <c r="BB96" i="42"/>
  <c r="BB97" i="42"/>
  <c r="BB98" i="42"/>
  <c r="BB99" i="42"/>
  <c r="BB100" i="42"/>
  <c r="BB4" i="42"/>
  <c r="AZ5" i="42"/>
  <c r="AZ6" i="42"/>
  <c r="AZ7" i="42"/>
  <c r="AZ8" i="42"/>
  <c r="AZ9" i="42"/>
  <c r="AZ10" i="42"/>
  <c r="AZ11" i="42"/>
  <c r="AZ12" i="42"/>
  <c r="AZ13" i="42"/>
  <c r="AZ14" i="42"/>
  <c r="AZ15" i="42"/>
  <c r="AZ16" i="42"/>
  <c r="AZ17" i="42"/>
  <c r="AZ18" i="42"/>
  <c r="AZ19" i="42"/>
  <c r="AZ20" i="42"/>
  <c r="AZ21" i="42"/>
  <c r="AZ22" i="42"/>
  <c r="AZ23" i="42"/>
  <c r="AZ24" i="42"/>
  <c r="AZ25" i="42"/>
  <c r="AZ26" i="42"/>
  <c r="AZ27" i="42"/>
  <c r="AZ28" i="42"/>
  <c r="AZ29" i="42"/>
  <c r="AZ30" i="42"/>
  <c r="AZ31" i="42"/>
  <c r="AZ32" i="42"/>
  <c r="AZ33" i="42"/>
  <c r="AZ34" i="42"/>
  <c r="AZ35" i="42"/>
  <c r="AZ36" i="42"/>
  <c r="AZ37" i="42"/>
  <c r="AZ38" i="42"/>
  <c r="AZ39" i="42"/>
  <c r="AZ40" i="42"/>
  <c r="AZ41" i="42"/>
  <c r="AZ42" i="42"/>
  <c r="AZ43" i="42"/>
  <c r="AZ44" i="42"/>
  <c r="AZ45" i="42"/>
  <c r="AZ46" i="42"/>
  <c r="AZ47" i="42"/>
  <c r="AZ48" i="42"/>
  <c r="AZ49" i="42"/>
  <c r="AZ50" i="42"/>
  <c r="AZ51" i="42"/>
  <c r="AZ52" i="42"/>
  <c r="AZ53" i="42"/>
  <c r="AZ54" i="42"/>
  <c r="AZ55" i="42"/>
  <c r="AZ56" i="42"/>
  <c r="AZ57" i="42"/>
  <c r="AZ58" i="42"/>
  <c r="AZ59" i="42"/>
  <c r="AZ60" i="42"/>
  <c r="AZ61" i="42"/>
  <c r="AZ62" i="42"/>
  <c r="AZ63" i="42"/>
  <c r="AZ64" i="42"/>
  <c r="AZ65" i="42"/>
  <c r="AZ66" i="42"/>
  <c r="AZ67" i="42"/>
  <c r="AZ68" i="42"/>
  <c r="AZ69" i="42"/>
  <c r="AZ70" i="42"/>
  <c r="AZ71" i="42"/>
  <c r="AZ72" i="42"/>
  <c r="AZ73" i="42"/>
  <c r="AZ74" i="42"/>
  <c r="AZ75" i="42"/>
  <c r="AZ76" i="42"/>
  <c r="AZ77" i="42"/>
  <c r="AZ78" i="42"/>
  <c r="AZ79" i="42"/>
  <c r="AZ80" i="42"/>
  <c r="AZ81" i="42"/>
  <c r="AZ82" i="42"/>
  <c r="AZ83" i="42"/>
  <c r="AZ84" i="42"/>
  <c r="AZ85" i="42"/>
  <c r="AZ86" i="42"/>
  <c r="AZ87" i="42"/>
  <c r="AZ88" i="42"/>
  <c r="AZ89" i="42"/>
  <c r="AZ90" i="42"/>
  <c r="AZ91" i="42"/>
  <c r="AZ92" i="42"/>
  <c r="AZ93" i="42"/>
  <c r="AZ94" i="42"/>
  <c r="AZ95" i="42"/>
  <c r="AZ96" i="42"/>
  <c r="AZ97" i="42"/>
  <c r="AZ98" i="42"/>
  <c r="AZ99" i="42"/>
  <c r="AZ100" i="42"/>
  <c r="AZ4" i="42"/>
  <c r="AS5" i="42"/>
  <c r="AS6" i="42"/>
  <c r="AS7" i="42"/>
  <c r="AS8" i="42"/>
  <c r="AS9" i="42"/>
  <c r="AS10" i="42"/>
  <c r="AS11" i="42"/>
  <c r="AS12" i="42"/>
  <c r="AS13" i="42"/>
  <c r="AS14" i="42"/>
  <c r="AS15" i="42"/>
  <c r="AS16" i="42"/>
  <c r="AS17" i="42"/>
  <c r="AS18" i="42"/>
  <c r="AS19" i="42"/>
  <c r="AS20" i="42"/>
  <c r="AS21" i="42"/>
  <c r="AS22" i="42"/>
  <c r="AS23" i="42"/>
  <c r="AS24" i="42"/>
  <c r="AS25" i="42"/>
  <c r="AS26" i="42"/>
  <c r="AS27" i="42"/>
  <c r="AS28" i="42"/>
  <c r="AS29" i="42"/>
  <c r="AS30" i="42"/>
  <c r="AS31" i="42"/>
  <c r="AS32" i="42"/>
  <c r="AS33" i="42"/>
  <c r="AS34" i="42"/>
  <c r="AS35" i="42"/>
  <c r="AS36" i="42"/>
  <c r="AS37" i="42"/>
  <c r="AS38" i="42"/>
  <c r="AS39" i="42"/>
  <c r="AS40" i="42"/>
  <c r="AS41" i="42"/>
  <c r="AS42" i="42"/>
  <c r="AS43" i="42"/>
  <c r="AS44" i="42"/>
  <c r="AS45" i="42"/>
  <c r="AS46" i="42"/>
  <c r="AS47" i="42"/>
  <c r="AS48" i="42"/>
  <c r="AS49" i="42"/>
  <c r="AS50" i="42"/>
  <c r="AS51" i="42"/>
  <c r="AS52" i="42"/>
  <c r="AS53" i="42"/>
  <c r="AS54" i="42"/>
  <c r="AS55" i="42"/>
  <c r="AS56" i="42"/>
  <c r="AS57" i="42"/>
  <c r="AS58" i="42"/>
  <c r="AS59" i="42"/>
  <c r="AS60" i="42"/>
  <c r="AS61" i="42"/>
  <c r="AS62" i="42"/>
  <c r="AS63" i="42"/>
  <c r="AS64" i="42"/>
  <c r="AS65" i="42"/>
  <c r="AS66" i="42"/>
  <c r="AS67" i="42"/>
  <c r="AS68" i="42"/>
  <c r="AS69" i="42"/>
  <c r="AS70" i="42"/>
  <c r="AS71" i="42"/>
  <c r="AS72" i="42"/>
  <c r="AS73" i="42"/>
  <c r="AS74" i="42"/>
  <c r="AS75" i="42"/>
  <c r="AS76" i="42"/>
  <c r="AS77" i="42"/>
  <c r="AS78" i="42"/>
  <c r="AS79" i="42"/>
  <c r="AS80" i="42"/>
  <c r="AS81" i="42"/>
  <c r="AS82" i="42"/>
  <c r="AS83" i="42"/>
  <c r="AS84" i="42"/>
  <c r="AS85" i="42"/>
  <c r="AS86" i="42"/>
  <c r="AS87" i="42"/>
  <c r="AS88" i="42"/>
  <c r="AS89" i="42"/>
  <c r="AS90" i="42"/>
  <c r="AS91" i="42"/>
  <c r="AS92" i="42"/>
  <c r="AS93" i="42"/>
  <c r="AS94" i="42"/>
  <c r="AS95" i="42"/>
  <c r="AS96" i="42"/>
  <c r="AS97" i="42"/>
  <c r="AS98" i="42"/>
  <c r="AS99" i="42"/>
  <c r="AS100" i="42"/>
  <c r="AS4" i="42"/>
  <c r="AQ5" i="42"/>
  <c r="AQ6" i="42"/>
  <c r="AQ7" i="42"/>
  <c r="AQ8" i="42"/>
  <c r="AQ9" i="42"/>
  <c r="AQ10" i="42"/>
  <c r="AQ11" i="42"/>
  <c r="AQ12" i="42"/>
  <c r="AQ13" i="42"/>
  <c r="AQ14" i="42"/>
  <c r="AQ15" i="42"/>
  <c r="AQ16" i="42"/>
  <c r="AQ17" i="42"/>
  <c r="AQ18" i="42"/>
  <c r="AQ19" i="42"/>
  <c r="AQ20" i="42"/>
  <c r="AQ21" i="42"/>
  <c r="AQ22" i="42"/>
  <c r="AQ23" i="42"/>
  <c r="AQ24" i="42"/>
  <c r="AQ25" i="42"/>
  <c r="AQ26" i="42"/>
  <c r="AQ27" i="42"/>
  <c r="AQ28" i="42"/>
  <c r="AQ29" i="42"/>
  <c r="AQ30" i="42"/>
  <c r="AQ31" i="42"/>
  <c r="AQ32" i="42"/>
  <c r="AQ33" i="42"/>
  <c r="AQ34" i="42"/>
  <c r="AQ35" i="42"/>
  <c r="AQ36" i="42"/>
  <c r="AQ37" i="42"/>
  <c r="AQ38" i="42"/>
  <c r="AQ39" i="42"/>
  <c r="AQ40" i="42"/>
  <c r="AQ41" i="42"/>
  <c r="AQ42" i="42"/>
  <c r="AQ43" i="42"/>
  <c r="AQ44" i="42"/>
  <c r="AQ45" i="42"/>
  <c r="AQ46" i="42"/>
  <c r="AQ47" i="42"/>
  <c r="AQ48" i="42"/>
  <c r="AQ49" i="42"/>
  <c r="AQ50" i="42"/>
  <c r="AQ51" i="42"/>
  <c r="AQ52" i="42"/>
  <c r="AQ53" i="42"/>
  <c r="AQ54" i="42"/>
  <c r="AQ55" i="42"/>
  <c r="AQ56" i="42"/>
  <c r="AQ57" i="42"/>
  <c r="AQ58" i="42"/>
  <c r="AQ59" i="42"/>
  <c r="AQ60" i="42"/>
  <c r="AQ61" i="42"/>
  <c r="AQ62" i="42"/>
  <c r="AQ63" i="42"/>
  <c r="AQ64" i="42"/>
  <c r="AQ65" i="42"/>
  <c r="AQ66" i="42"/>
  <c r="AQ67" i="42"/>
  <c r="AQ68" i="42"/>
  <c r="AQ69" i="42"/>
  <c r="AQ70" i="42"/>
  <c r="AQ71" i="42"/>
  <c r="AQ72" i="42"/>
  <c r="AQ73" i="42"/>
  <c r="AQ74" i="42"/>
  <c r="AQ75" i="42"/>
  <c r="AQ76" i="42"/>
  <c r="AQ77" i="42"/>
  <c r="AQ78" i="42"/>
  <c r="AQ79" i="42"/>
  <c r="AQ80" i="42"/>
  <c r="AQ81" i="42"/>
  <c r="AQ82" i="42"/>
  <c r="AQ83" i="42"/>
  <c r="AQ84" i="42"/>
  <c r="AQ85" i="42"/>
  <c r="AQ86" i="42"/>
  <c r="AQ87" i="42"/>
  <c r="AQ88" i="42"/>
  <c r="AQ89" i="42"/>
  <c r="AQ90" i="42"/>
  <c r="AQ91" i="42"/>
  <c r="AQ92" i="42"/>
  <c r="AQ93" i="42"/>
  <c r="AQ94" i="42"/>
  <c r="AQ95" i="42"/>
  <c r="AQ96" i="42"/>
  <c r="AQ97" i="42"/>
  <c r="AQ98" i="42"/>
  <c r="AQ99" i="42"/>
  <c r="AQ100" i="42"/>
  <c r="AQ4" i="42"/>
  <c r="AJ5" i="42"/>
  <c r="AJ6" i="42"/>
  <c r="AJ7" i="42"/>
  <c r="AJ8" i="42"/>
  <c r="AJ9" i="42"/>
  <c r="AJ10" i="42"/>
  <c r="AJ11" i="42"/>
  <c r="AJ12" i="42"/>
  <c r="AJ13" i="42"/>
  <c r="AJ14" i="42"/>
  <c r="AJ15" i="42"/>
  <c r="AJ16" i="42"/>
  <c r="AJ17" i="42"/>
  <c r="AJ18" i="42"/>
  <c r="AJ19" i="42"/>
  <c r="AJ20" i="42"/>
  <c r="AJ21" i="42"/>
  <c r="AJ22" i="42"/>
  <c r="AJ23" i="42"/>
  <c r="AJ24" i="42"/>
  <c r="AJ25" i="42"/>
  <c r="AJ26" i="42"/>
  <c r="AJ27" i="42"/>
  <c r="AJ28" i="42"/>
  <c r="AJ29" i="42"/>
  <c r="AJ30" i="42"/>
  <c r="AJ31" i="42"/>
  <c r="AJ32" i="42"/>
  <c r="AJ33" i="42"/>
  <c r="AJ34" i="42"/>
  <c r="AJ35" i="42"/>
  <c r="AJ36" i="42"/>
  <c r="AJ37" i="42"/>
  <c r="AJ38" i="42"/>
  <c r="AJ39" i="42"/>
  <c r="AJ40" i="42"/>
  <c r="AJ41" i="42"/>
  <c r="AJ42" i="42"/>
  <c r="AJ43" i="42"/>
  <c r="AJ44" i="42"/>
  <c r="AJ45" i="42"/>
  <c r="AJ46" i="42"/>
  <c r="AJ47" i="42"/>
  <c r="AJ48" i="42"/>
  <c r="AJ49" i="42"/>
  <c r="AJ50" i="42"/>
  <c r="AJ51" i="42"/>
  <c r="AJ52" i="42"/>
  <c r="AJ53" i="42"/>
  <c r="AJ54" i="42"/>
  <c r="AJ55" i="42"/>
  <c r="AJ56" i="42"/>
  <c r="AJ57" i="42"/>
  <c r="AJ58" i="42"/>
  <c r="AJ59" i="42"/>
  <c r="AJ60" i="42"/>
  <c r="AJ61" i="42"/>
  <c r="AJ62" i="42"/>
  <c r="AJ63" i="42"/>
  <c r="AJ64" i="42"/>
  <c r="AJ65" i="42"/>
  <c r="AJ66" i="42"/>
  <c r="AJ67" i="42"/>
  <c r="AJ68" i="42"/>
  <c r="AJ69" i="42"/>
  <c r="AJ70" i="42"/>
  <c r="AJ71" i="42"/>
  <c r="AJ72" i="42"/>
  <c r="AJ73" i="42"/>
  <c r="AJ74" i="42"/>
  <c r="AJ75" i="42"/>
  <c r="AJ76" i="42"/>
  <c r="AJ77" i="42"/>
  <c r="AJ78" i="42"/>
  <c r="AJ79" i="42"/>
  <c r="AJ80" i="42"/>
  <c r="AJ81" i="42"/>
  <c r="AJ82" i="42"/>
  <c r="AJ83" i="42"/>
  <c r="AJ84" i="42"/>
  <c r="AJ85" i="42"/>
  <c r="AJ86" i="42"/>
  <c r="AJ87" i="42"/>
  <c r="AJ88" i="42"/>
  <c r="AJ89" i="42"/>
  <c r="AJ90" i="42"/>
  <c r="AJ91" i="42"/>
  <c r="AJ92" i="42"/>
  <c r="AJ93" i="42"/>
  <c r="AJ94" i="42"/>
  <c r="AJ95" i="42"/>
  <c r="AJ96" i="42"/>
  <c r="AJ97" i="42"/>
  <c r="AJ98" i="42"/>
  <c r="AJ99" i="42"/>
  <c r="AJ100" i="42"/>
  <c r="AJ4" i="42"/>
  <c r="AH5" i="42"/>
  <c r="AH6" i="42"/>
  <c r="AH7" i="42"/>
  <c r="AH8" i="42"/>
  <c r="AH9" i="42"/>
  <c r="AH10" i="42"/>
  <c r="AH11" i="42"/>
  <c r="AH12" i="42"/>
  <c r="AH13" i="42"/>
  <c r="AH14" i="42"/>
  <c r="AH15" i="42"/>
  <c r="AH16" i="42"/>
  <c r="AH17" i="42"/>
  <c r="AH18" i="42"/>
  <c r="AH19" i="42"/>
  <c r="AH20" i="42"/>
  <c r="AH21" i="42"/>
  <c r="AH22" i="42"/>
  <c r="AH23" i="42"/>
  <c r="AH24" i="42"/>
  <c r="AH25" i="42"/>
  <c r="AH26" i="42"/>
  <c r="AH27" i="42"/>
  <c r="AH28" i="42"/>
  <c r="AH29" i="42"/>
  <c r="AH30" i="42"/>
  <c r="AH31" i="42"/>
  <c r="AH32" i="42"/>
  <c r="AH33" i="42"/>
  <c r="AH34" i="42"/>
  <c r="AH35" i="42"/>
  <c r="AH36" i="42"/>
  <c r="AH37" i="42"/>
  <c r="AH38" i="42"/>
  <c r="AH39" i="42"/>
  <c r="AH40" i="42"/>
  <c r="AH41" i="42"/>
  <c r="AH42" i="42"/>
  <c r="AH43" i="42"/>
  <c r="AH44" i="42"/>
  <c r="AH45" i="42"/>
  <c r="AH46" i="42"/>
  <c r="AH47" i="42"/>
  <c r="AH48" i="42"/>
  <c r="AH49" i="42"/>
  <c r="AH50" i="42"/>
  <c r="AH51" i="42"/>
  <c r="AH52" i="42"/>
  <c r="AH53" i="42"/>
  <c r="AH54" i="42"/>
  <c r="AH55" i="42"/>
  <c r="AH56" i="42"/>
  <c r="AH57" i="42"/>
  <c r="AH58" i="42"/>
  <c r="AH59" i="42"/>
  <c r="AH60" i="42"/>
  <c r="AH61" i="42"/>
  <c r="AH62" i="42"/>
  <c r="AH63" i="42"/>
  <c r="AH64" i="42"/>
  <c r="AH65" i="42"/>
  <c r="AH66" i="42"/>
  <c r="AH67" i="42"/>
  <c r="AH68" i="42"/>
  <c r="AH69" i="42"/>
  <c r="AH70" i="42"/>
  <c r="AH71" i="42"/>
  <c r="AH72" i="42"/>
  <c r="AH73" i="42"/>
  <c r="AH74" i="42"/>
  <c r="AH75" i="42"/>
  <c r="AH76" i="42"/>
  <c r="AH77" i="42"/>
  <c r="AH78" i="42"/>
  <c r="AH79" i="42"/>
  <c r="AH80" i="42"/>
  <c r="AH81" i="42"/>
  <c r="AH82" i="42"/>
  <c r="AH83" i="42"/>
  <c r="AH84" i="42"/>
  <c r="AH85" i="42"/>
  <c r="AH86" i="42"/>
  <c r="AH87" i="42"/>
  <c r="AH88" i="42"/>
  <c r="AH89" i="42"/>
  <c r="AH90" i="42"/>
  <c r="AH91" i="42"/>
  <c r="AH92" i="42"/>
  <c r="AH93" i="42"/>
  <c r="AH94" i="42"/>
  <c r="AH95" i="42"/>
  <c r="AH96" i="42"/>
  <c r="AH97" i="42"/>
  <c r="AH98" i="42"/>
  <c r="AH99" i="42"/>
  <c r="AH100" i="42"/>
  <c r="AH4" i="42"/>
  <c r="AA5" i="42"/>
  <c r="AA6" i="42"/>
  <c r="AA7" i="42"/>
  <c r="AA8" i="42"/>
  <c r="AA9" i="42"/>
  <c r="AA10" i="42"/>
  <c r="AA11" i="42"/>
  <c r="AA12" i="42"/>
  <c r="AA13" i="42"/>
  <c r="AA14" i="42"/>
  <c r="AA15" i="42"/>
  <c r="AA16" i="42"/>
  <c r="AA17" i="42"/>
  <c r="AA18" i="42"/>
  <c r="AA19" i="42"/>
  <c r="AA20" i="42"/>
  <c r="AA21" i="42"/>
  <c r="AA22" i="42"/>
  <c r="AA23" i="42"/>
  <c r="AA24" i="42"/>
  <c r="AA25" i="42"/>
  <c r="AA26" i="42"/>
  <c r="AA27" i="42"/>
  <c r="AA28" i="42"/>
  <c r="AA29" i="42"/>
  <c r="AA30" i="42"/>
  <c r="AA31" i="42"/>
  <c r="AA32" i="42"/>
  <c r="AA33" i="42"/>
  <c r="AA34" i="42"/>
  <c r="AA35" i="42"/>
  <c r="AA36" i="42"/>
  <c r="AA37" i="42"/>
  <c r="AA38" i="42"/>
  <c r="AA39" i="42"/>
  <c r="AA40" i="42"/>
  <c r="AA41" i="42"/>
  <c r="AA42" i="42"/>
  <c r="AA43" i="42"/>
  <c r="AA44" i="42"/>
  <c r="AA45" i="42"/>
  <c r="AA46" i="42"/>
  <c r="AA47" i="42"/>
  <c r="AA48" i="42"/>
  <c r="AA49" i="42"/>
  <c r="AA50" i="42"/>
  <c r="AA51" i="42"/>
  <c r="AA52" i="42"/>
  <c r="AA53" i="42"/>
  <c r="AA54" i="42"/>
  <c r="AA55" i="42"/>
  <c r="AA56" i="42"/>
  <c r="AA57" i="42"/>
  <c r="AA58" i="42"/>
  <c r="AA59" i="42"/>
  <c r="AA60" i="42"/>
  <c r="AA61" i="42"/>
  <c r="AA62" i="42"/>
  <c r="AA63" i="42"/>
  <c r="AA64" i="42"/>
  <c r="AA65" i="42"/>
  <c r="AA66" i="42"/>
  <c r="AA67" i="42"/>
  <c r="AA68" i="42"/>
  <c r="AA69" i="42"/>
  <c r="AA70" i="42"/>
  <c r="AA71" i="42"/>
  <c r="AA72" i="42"/>
  <c r="AA73" i="42"/>
  <c r="AA74" i="42"/>
  <c r="AA75" i="42"/>
  <c r="AA76" i="42"/>
  <c r="AA77" i="42"/>
  <c r="AA78" i="42"/>
  <c r="AA79" i="42"/>
  <c r="AA80" i="42"/>
  <c r="AA81" i="42"/>
  <c r="AA82" i="42"/>
  <c r="AA83" i="42"/>
  <c r="AA84" i="42"/>
  <c r="AA85" i="42"/>
  <c r="AA86" i="42"/>
  <c r="AA87" i="42"/>
  <c r="AA88" i="42"/>
  <c r="AA89" i="42"/>
  <c r="AA90" i="42"/>
  <c r="AA91" i="42"/>
  <c r="AA92" i="42"/>
  <c r="AA93" i="42"/>
  <c r="AA94" i="42"/>
  <c r="AA95" i="42"/>
  <c r="AA96" i="42"/>
  <c r="AA97" i="42"/>
  <c r="AA98" i="42"/>
  <c r="AA99" i="42"/>
  <c r="AA100" i="42"/>
  <c r="AA4" i="42"/>
  <c r="Y5" i="42"/>
  <c r="Y6" i="42"/>
  <c r="Y7" i="42"/>
  <c r="Y8" i="42"/>
  <c r="Y9" i="42"/>
  <c r="Y10" i="42"/>
  <c r="Y11" i="42"/>
  <c r="Y12" i="42"/>
  <c r="Y13" i="42"/>
  <c r="Y14" i="42"/>
  <c r="Y15" i="42"/>
  <c r="Y16" i="42"/>
  <c r="Y17" i="42"/>
  <c r="Y18" i="42"/>
  <c r="Y19" i="42"/>
  <c r="Y20" i="42"/>
  <c r="Y21" i="42"/>
  <c r="Y22" i="42"/>
  <c r="Y23" i="42"/>
  <c r="Y24" i="42"/>
  <c r="Y25" i="42"/>
  <c r="Y26" i="42"/>
  <c r="Y27" i="42"/>
  <c r="Y28" i="42"/>
  <c r="Y29" i="42"/>
  <c r="Y30" i="42"/>
  <c r="Y31" i="42"/>
  <c r="Y32" i="42"/>
  <c r="Y33" i="42"/>
  <c r="Y34" i="42"/>
  <c r="Y35" i="42"/>
  <c r="Y36" i="42"/>
  <c r="Y37" i="42"/>
  <c r="Y38" i="42"/>
  <c r="Y39" i="42"/>
  <c r="Y40" i="42"/>
  <c r="Y41" i="42"/>
  <c r="Y42" i="42"/>
  <c r="Y43" i="42"/>
  <c r="Y44" i="42"/>
  <c r="Y45" i="42"/>
  <c r="Y46" i="42"/>
  <c r="Y47" i="42"/>
  <c r="Y48" i="42"/>
  <c r="Y49" i="42"/>
  <c r="Y50" i="42"/>
  <c r="Y51" i="42"/>
  <c r="Y52" i="42"/>
  <c r="Y53" i="42"/>
  <c r="Y54" i="42"/>
  <c r="Y55" i="42"/>
  <c r="Y56" i="42"/>
  <c r="Y57" i="42"/>
  <c r="Y58" i="42"/>
  <c r="Y59" i="42"/>
  <c r="Y60" i="42"/>
  <c r="Y61" i="42"/>
  <c r="Y62" i="42"/>
  <c r="Y63" i="42"/>
  <c r="Y64" i="42"/>
  <c r="Y65" i="42"/>
  <c r="Y66" i="42"/>
  <c r="Y67" i="42"/>
  <c r="Y68" i="42"/>
  <c r="Y69" i="42"/>
  <c r="Y70" i="42"/>
  <c r="Y71" i="42"/>
  <c r="Y72" i="42"/>
  <c r="Y73" i="42"/>
  <c r="Y74" i="42"/>
  <c r="Y75" i="42"/>
  <c r="Y76" i="42"/>
  <c r="Y77" i="42"/>
  <c r="Y78" i="42"/>
  <c r="Y79" i="42"/>
  <c r="Y80" i="42"/>
  <c r="Y81" i="42"/>
  <c r="Y82" i="42"/>
  <c r="Y83" i="42"/>
  <c r="Y84" i="42"/>
  <c r="Y85" i="42"/>
  <c r="Y86" i="42"/>
  <c r="Y87" i="42"/>
  <c r="Y88" i="42"/>
  <c r="Y89" i="42"/>
  <c r="Y90" i="42"/>
  <c r="Y91" i="42"/>
  <c r="Y92" i="42"/>
  <c r="Y93" i="42"/>
  <c r="Y94" i="42"/>
  <c r="Y95" i="42"/>
  <c r="Y96" i="42"/>
  <c r="Y97" i="42"/>
  <c r="Y98" i="42"/>
  <c r="Y99" i="42"/>
  <c r="Y100" i="42"/>
  <c r="Y4" i="42"/>
  <c r="R5" i="42"/>
  <c r="R6" i="42"/>
  <c r="R7" i="42"/>
  <c r="R8" i="42"/>
  <c r="R9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R37" i="42"/>
  <c r="R38" i="42"/>
  <c r="R39" i="42"/>
  <c r="R40" i="42"/>
  <c r="R41" i="42"/>
  <c r="R42" i="42"/>
  <c r="R43" i="42"/>
  <c r="R44" i="42"/>
  <c r="R45" i="42"/>
  <c r="R46" i="42"/>
  <c r="R47" i="42"/>
  <c r="R48" i="42"/>
  <c r="R49" i="42"/>
  <c r="R50" i="42"/>
  <c r="R51" i="42"/>
  <c r="R52" i="42"/>
  <c r="R53" i="42"/>
  <c r="R54" i="42"/>
  <c r="R55" i="42"/>
  <c r="R56" i="42"/>
  <c r="R57" i="42"/>
  <c r="R58" i="42"/>
  <c r="R59" i="42"/>
  <c r="R60" i="42"/>
  <c r="R61" i="42"/>
  <c r="R62" i="42"/>
  <c r="R63" i="42"/>
  <c r="R64" i="42"/>
  <c r="R65" i="42"/>
  <c r="R66" i="42"/>
  <c r="R67" i="42"/>
  <c r="R68" i="42"/>
  <c r="R69" i="42"/>
  <c r="R70" i="42"/>
  <c r="R71" i="42"/>
  <c r="R72" i="42"/>
  <c r="R73" i="42"/>
  <c r="R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R89" i="42"/>
  <c r="R90" i="42"/>
  <c r="R91" i="42"/>
  <c r="R92" i="42"/>
  <c r="R93" i="42"/>
  <c r="R94" i="42"/>
  <c r="R95" i="42"/>
  <c r="R96" i="42"/>
  <c r="R97" i="42"/>
  <c r="R98" i="42"/>
  <c r="R99" i="42"/>
  <c r="R100" i="42"/>
  <c r="R4" i="42"/>
  <c r="P5" i="42"/>
  <c r="P6" i="42"/>
  <c r="P7" i="42"/>
  <c r="P8" i="42"/>
  <c r="P9" i="42"/>
  <c r="P10" i="42"/>
  <c r="P11" i="42"/>
  <c r="P12" i="42"/>
  <c r="P13" i="42"/>
  <c r="P14" i="42"/>
  <c r="P15" i="42"/>
  <c r="P16" i="42"/>
  <c r="P17" i="42"/>
  <c r="P18" i="42"/>
  <c r="P19" i="42"/>
  <c r="P20" i="42"/>
  <c r="P21" i="42"/>
  <c r="P22" i="42"/>
  <c r="P23" i="42"/>
  <c r="P24" i="42"/>
  <c r="P25" i="42"/>
  <c r="P26" i="42"/>
  <c r="P27" i="42"/>
  <c r="P28" i="42"/>
  <c r="P29" i="42"/>
  <c r="P30" i="42"/>
  <c r="P31" i="42"/>
  <c r="P32" i="42"/>
  <c r="P33" i="42"/>
  <c r="P34" i="42"/>
  <c r="P35" i="42"/>
  <c r="P36" i="42"/>
  <c r="P37" i="42"/>
  <c r="P38" i="42"/>
  <c r="P39" i="42"/>
  <c r="P40" i="42"/>
  <c r="P41" i="42"/>
  <c r="P42" i="42"/>
  <c r="P43" i="42"/>
  <c r="P44" i="42"/>
  <c r="P45" i="42"/>
  <c r="P46" i="42"/>
  <c r="P47" i="42"/>
  <c r="P48" i="42"/>
  <c r="P49" i="42"/>
  <c r="P50" i="42"/>
  <c r="P51" i="42"/>
  <c r="P52" i="42"/>
  <c r="P53" i="42"/>
  <c r="P54" i="42"/>
  <c r="P55" i="42"/>
  <c r="P56" i="42"/>
  <c r="P57" i="42"/>
  <c r="P58" i="42"/>
  <c r="P59" i="42"/>
  <c r="P60" i="42"/>
  <c r="P61" i="42"/>
  <c r="P62" i="42"/>
  <c r="P63" i="42"/>
  <c r="P64" i="42"/>
  <c r="P65" i="42"/>
  <c r="P66" i="42"/>
  <c r="P67" i="42"/>
  <c r="P68" i="42"/>
  <c r="P69" i="42"/>
  <c r="P70" i="42"/>
  <c r="P71" i="42"/>
  <c r="P72" i="42"/>
  <c r="P73" i="42"/>
  <c r="P74" i="42"/>
  <c r="P75" i="42"/>
  <c r="P76" i="42"/>
  <c r="P77" i="42"/>
  <c r="P78" i="42"/>
  <c r="P79" i="42"/>
  <c r="P80" i="42"/>
  <c r="P81" i="42"/>
  <c r="P82" i="42"/>
  <c r="P83" i="42"/>
  <c r="P84" i="42"/>
  <c r="P85" i="42"/>
  <c r="P86" i="42"/>
  <c r="P87" i="42"/>
  <c r="P88" i="42"/>
  <c r="P89" i="42"/>
  <c r="P90" i="42"/>
  <c r="P91" i="42"/>
  <c r="P92" i="42"/>
  <c r="P93" i="42"/>
  <c r="P94" i="42"/>
  <c r="P95" i="42"/>
  <c r="P96" i="42"/>
  <c r="P97" i="42"/>
  <c r="P98" i="42"/>
  <c r="P99" i="42"/>
  <c r="P100" i="42"/>
  <c r="P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4" i="42"/>
  <c r="AM100" i="43"/>
  <c r="AM99" i="43"/>
  <c r="AM98" i="43"/>
  <c r="AM97" i="43"/>
  <c r="AM96" i="43"/>
  <c r="AM95" i="43"/>
  <c r="AM94" i="43"/>
  <c r="AM93" i="43"/>
  <c r="AM92" i="43"/>
  <c r="AM91" i="43"/>
  <c r="AM90" i="43"/>
  <c r="AM89" i="43"/>
  <c r="AM88" i="43"/>
  <c r="AM87" i="43"/>
  <c r="AM86" i="43"/>
  <c r="AM85" i="43"/>
  <c r="AM84" i="43"/>
  <c r="AM83" i="43"/>
  <c r="AM82" i="43"/>
  <c r="AM81" i="43"/>
  <c r="AM80" i="43"/>
  <c r="AM79" i="43"/>
  <c r="AM78" i="43"/>
  <c r="AM77" i="43"/>
  <c r="AM76" i="43"/>
  <c r="AM75" i="43"/>
  <c r="AM74" i="43"/>
  <c r="AM73" i="43"/>
  <c r="AM72" i="43"/>
  <c r="AM71" i="43"/>
  <c r="AM70" i="43"/>
  <c r="AM69" i="43"/>
  <c r="AM68" i="43"/>
  <c r="AM67" i="43"/>
  <c r="AM66" i="43"/>
  <c r="AM65" i="43"/>
  <c r="AM64" i="43"/>
  <c r="AM63" i="43"/>
  <c r="AM62" i="43"/>
  <c r="AM61" i="43"/>
  <c r="AM60" i="43"/>
  <c r="AM59" i="43"/>
  <c r="AM58" i="43"/>
  <c r="AM57" i="43"/>
  <c r="AM56" i="43"/>
  <c r="AM55" i="43"/>
  <c r="AM54" i="43"/>
  <c r="AM53" i="43"/>
  <c r="AM52" i="43"/>
  <c r="AM51" i="43"/>
  <c r="AM50" i="43"/>
  <c r="AM49" i="43"/>
  <c r="AM48" i="43"/>
  <c r="AM47" i="43"/>
  <c r="AM46" i="43"/>
  <c r="AM45" i="43"/>
  <c r="AM44" i="43"/>
  <c r="AM43" i="43"/>
  <c r="AM42" i="43"/>
  <c r="AM41" i="43"/>
  <c r="AM40" i="43"/>
  <c r="AM39" i="43"/>
  <c r="AM38" i="43"/>
  <c r="AM37" i="43"/>
  <c r="AM36" i="43"/>
  <c r="AM35" i="43"/>
  <c r="AM34" i="43"/>
  <c r="AM33" i="43"/>
  <c r="AM32" i="43"/>
  <c r="AM31" i="43"/>
  <c r="AM30" i="43"/>
  <c r="AM29" i="43"/>
  <c r="AM28" i="43"/>
  <c r="AM27" i="43"/>
  <c r="AM26" i="43"/>
  <c r="AM25" i="43"/>
  <c r="AM24" i="43"/>
  <c r="AM23" i="43"/>
  <c r="AM22" i="43"/>
  <c r="AM21" i="43"/>
  <c r="AM20" i="43"/>
  <c r="AM19" i="43"/>
  <c r="AM18" i="43"/>
  <c r="AM17" i="43"/>
  <c r="AM16" i="43"/>
  <c r="AM15" i="43"/>
  <c r="AM14" i="43"/>
  <c r="AM13" i="43"/>
  <c r="AM12" i="43"/>
  <c r="AM11" i="43"/>
  <c r="AM10" i="43"/>
  <c r="AM9" i="43"/>
  <c r="AM8" i="43"/>
  <c r="AM7" i="43"/>
  <c r="AM6" i="43"/>
  <c r="AM5" i="43"/>
  <c r="AM4" i="43"/>
  <c r="C4" i="13" l="1"/>
  <c r="D4" i="13"/>
  <c r="E4" i="13"/>
  <c r="F4" i="13"/>
  <c r="G4" i="13"/>
  <c r="H4" i="13"/>
  <c r="I4" i="13"/>
  <c r="J4" i="13"/>
  <c r="K4" i="13"/>
  <c r="O4" i="13"/>
  <c r="P4" i="13"/>
  <c r="Q4" i="13"/>
  <c r="R4" i="13"/>
  <c r="S4" i="13"/>
  <c r="T4" i="13"/>
  <c r="U4" i="13"/>
  <c r="B5" i="13"/>
  <c r="C5" i="13" s="1"/>
  <c r="J5" i="13"/>
  <c r="N5" i="13"/>
  <c r="P5" i="13"/>
  <c r="R5" i="13"/>
  <c r="T5" i="13"/>
  <c r="N6" i="13"/>
  <c r="P6" i="13" s="1"/>
  <c r="C105" i="13"/>
  <c r="D105" i="13"/>
  <c r="E105" i="13"/>
  <c r="F105" i="13"/>
  <c r="G105" i="13"/>
  <c r="G307" i="13" s="1"/>
  <c r="H105" i="13"/>
  <c r="I105" i="13"/>
  <c r="I307" i="13" s="1"/>
  <c r="J105" i="13"/>
  <c r="K105" i="13"/>
  <c r="K307" i="13" s="1"/>
  <c r="O105" i="13"/>
  <c r="P105" i="13"/>
  <c r="Q105" i="13"/>
  <c r="R105" i="13"/>
  <c r="S105" i="13"/>
  <c r="S206" i="13" s="1"/>
  <c r="T105" i="13"/>
  <c r="T206" i="13" s="1"/>
  <c r="U105" i="13"/>
  <c r="U206" i="13" s="1"/>
  <c r="B106" i="13"/>
  <c r="C106" i="13" s="1"/>
  <c r="C207" i="13" s="1"/>
  <c r="F106" i="13"/>
  <c r="J106" i="13"/>
  <c r="J207" i="13" s="1"/>
  <c r="N106" i="13"/>
  <c r="B107" i="13"/>
  <c r="J107" i="13" s="1"/>
  <c r="C206" i="13"/>
  <c r="D206" i="13"/>
  <c r="E206" i="13"/>
  <c r="F206" i="13"/>
  <c r="G206" i="13"/>
  <c r="H206" i="13"/>
  <c r="I206" i="13"/>
  <c r="J206" i="13"/>
  <c r="K206" i="13"/>
  <c r="O206" i="13"/>
  <c r="P206" i="13"/>
  <c r="Q206" i="13"/>
  <c r="R206" i="13"/>
  <c r="B207" i="13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N207" i="13"/>
  <c r="N208" i="13" s="1"/>
  <c r="N209" i="13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C307" i="13"/>
  <c r="D307" i="13"/>
  <c r="E307" i="13"/>
  <c r="F307" i="13"/>
  <c r="H307" i="13"/>
  <c r="J307" i="13"/>
  <c r="B308" i="13"/>
  <c r="B309" i="13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B375" i="13" s="1"/>
  <c r="B376" i="13" s="1"/>
  <c r="B377" i="13" s="1"/>
  <c r="B378" i="13" s="1"/>
  <c r="B379" i="13" s="1"/>
  <c r="B380" i="13" s="1"/>
  <c r="B381" i="13" s="1"/>
  <c r="B382" i="13" s="1"/>
  <c r="B383" i="13" s="1"/>
  <c r="B384" i="13" s="1"/>
  <c r="B385" i="13" s="1"/>
  <c r="B386" i="13" s="1"/>
  <c r="B387" i="13" s="1"/>
  <c r="B388" i="13" s="1"/>
  <c r="B389" i="13" s="1"/>
  <c r="B390" i="13" s="1"/>
  <c r="B391" i="13" s="1"/>
  <c r="B392" i="13" s="1"/>
  <c r="B393" i="13" s="1"/>
  <c r="B394" i="13" s="1"/>
  <c r="B395" i="13" s="1"/>
  <c r="B396" i="13" s="1"/>
  <c r="B397" i="13" s="1"/>
  <c r="B398" i="13" s="1"/>
  <c r="B399" i="13" s="1"/>
  <c r="B400" i="13" s="1"/>
  <c r="B401" i="13" s="1"/>
  <c r="B402" i="13" s="1"/>
  <c r="B403" i="13" s="1"/>
  <c r="B404" i="13" s="1"/>
  <c r="C4" i="23"/>
  <c r="D4" i="23"/>
  <c r="E4" i="23"/>
  <c r="F4" i="23"/>
  <c r="G4" i="23"/>
  <c r="H4" i="23"/>
  <c r="I4" i="23"/>
  <c r="J4" i="23"/>
  <c r="K4" i="23"/>
  <c r="L4" i="23"/>
  <c r="M4" i="23"/>
  <c r="N4" i="23"/>
  <c r="R4" i="23"/>
  <c r="S4" i="23"/>
  <c r="T4" i="23"/>
  <c r="U4" i="23"/>
  <c r="V4" i="23"/>
  <c r="W4" i="23"/>
  <c r="X4" i="23"/>
  <c r="Y4" i="23"/>
  <c r="Z4" i="23"/>
  <c r="AA4" i="23"/>
  <c r="AB4" i="23"/>
  <c r="B5" i="23"/>
  <c r="C5" i="23" s="1"/>
  <c r="F5" i="23"/>
  <c r="J5" i="23"/>
  <c r="N5" i="23"/>
  <c r="Q5" i="23"/>
  <c r="R5" i="23" s="1"/>
  <c r="S5" i="23"/>
  <c r="U5" i="23"/>
  <c r="W5" i="23"/>
  <c r="Y5" i="23"/>
  <c r="AA5" i="23"/>
  <c r="B6" i="23"/>
  <c r="C6" i="23" s="1"/>
  <c r="D6" i="23"/>
  <c r="F6" i="23"/>
  <c r="H6" i="23"/>
  <c r="J6" i="23"/>
  <c r="L6" i="23"/>
  <c r="N6" i="23"/>
  <c r="C105" i="23"/>
  <c r="D105" i="23"/>
  <c r="E105" i="23"/>
  <c r="F105" i="23"/>
  <c r="G105" i="23"/>
  <c r="H105" i="23"/>
  <c r="I105" i="23"/>
  <c r="J105" i="23"/>
  <c r="K105" i="23"/>
  <c r="L105" i="23"/>
  <c r="L307" i="23" s="1"/>
  <c r="M105" i="23"/>
  <c r="N105" i="23"/>
  <c r="N206" i="23" s="1"/>
  <c r="R105" i="23"/>
  <c r="S105" i="23"/>
  <c r="T105" i="23"/>
  <c r="U105" i="23"/>
  <c r="V105" i="23"/>
  <c r="W105" i="23"/>
  <c r="X105" i="23"/>
  <c r="Y105" i="23"/>
  <c r="Z105" i="23"/>
  <c r="AA105" i="23"/>
  <c r="AB105" i="23"/>
  <c r="B106" i="23"/>
  <c r="C106" i="23" s="1"/>
  <c r="C207" i="23" s="1"/>
  <c r="F106" i="23"/>
  <c r="F207" i="23" s="1"/>
  <c r="J106" i="23"/>
  <c r="J207" i="23" s="1"/>
  <c r="N106" i="23"/>
  <c r="N207" i="23" s="1"/>
  <c r="Q106" i="23"/>
  <c r="R106" i="23"/>
  <c r="S106" i="23"/>
  <c r="T106" i="23"/>
  <c r="U106" i="23"/>
  <c r="V106" i="23"/>
  <c r="W106" i="23"/>
  <c r="X106" i="23"/>
  <c r="Y106" i="23"/>
  <c r="Z106" i="23"/>
  <c r="AA106" i="23"/>
  <c r="AB106" i="23"/>
  <c r="Q107" i="23"/>
  <c r="S107" i="23" s="1"/>
  <c r="Y107" i="23"/>
  <c r="D206" i="23"/>
  <c r="F206" i="23"/>
  <c r="H206" i="23"/>
  <c r="J206" i="23"/>
  <c r="L206" i="23"/>
  <c r="S206" i="23"/>
  <c r="U206" i="23"/>
  <c r="W206" i="23"/>
  <c r="Y206" i="23"/>
  <c r="AA206" i="23"/>
  <c r="B207" i="23"/>
  <c r="Q207" i="23"/>
  <c r="Q208" i="23" s="1"/>
  <c r="Q209" i="23" s="1"/>
  <c r="Q210" i="23" s="1"/>
  <c r="Q211" i="23" s="1"/>
  <c r="Q212" i="23" s="1"/>
  <c r="Q213" i="23" s="1"/>
  <c r="Q214" i="23" s="1"/>
  <c r="Q215" i="23" s="1"/>
  <c r="Q216" i="23" s="1"/>
  <c r="Q217" i="23" s="1"/>
  <c r="Q218" i="23" s="1"/>
  <c r="Q219" i="23" s="1"/>
  <c r="Q220" i="23" s="1"/>
  <c r="Q221" i="23" s="1"/>
  <c r="Q222" i="23" s="1"/>
  <c r="Q223" i="23" s="1"/>
  <c r="Q224" i="23" s="1"/>
  <c r="Q225" i="23" s="1"/>
  <c r="Q226" i="23" s="1"/>
  <c r="Q227" i="23" s="1"/>
  <c r="Q228" i="23" s="1"/>
  <c r="Q229" i="23" s="1"/>
  <c r="Q230" i="23" s="1"/>
  <c r="Q231" i="23" s="1"/>
  <c r="Q232" i="23" s="1"/>
  <c r="Q233" i="23" s="1"/>
  <c r="Q234" i="23" s="1"/>
  <c r="Q235" i="23" s="1"/>
  <c r="Q236" i="23" s="1"/>
  <c r="Q237" i="23" s="1"/>
  <c r="Q238" i="23" s="1"/>
  <c r="Q239" i="23" s="1"/>
  <c r="Q240" i="23" s="1"/>
  <c r="Q241" i="23" s="1"/>
  <c r="Q242" i="23" s="1"/>
  <c r="Q243" i="23" s="1"/>
  <c r="Q244" i="23" s="1"/>
  <c r="Q245" i="23" s="1"/>
  <c r="Q246" i="23" s="1"/>
  <c r="Q247" i="23" s="1"/>
  <c r="Q248" i="23" s="1"/>
  <c r="Q249" i="23" s="1"/>
  <c r="Q250" i="23" s="1"/>
  <c r="Q251" i="23" s="1"/>
  <c r="Q252" i="23" s="1"/>
  <c r="Q253" i="23" s="1"/>
  <c r="Q254" i="23" s="1"/>
  <c r="Q255" i="23" s="1"/>
  <c r="Q256" i="23" s="1"/>
  <c r="Q257" i="23" s="1"/>
  <c r="Q258" i="23" s="1"/>
  <c r="Q259" i="23" s="1"/>
  <c r="Q260" i="23" s="1"/>
  <c r="Q261" i="23" s="1"/>
  <c r="Q262" i="23" s="1"/>
  <c r="Q263" i="23" s="1"/>
  <c r="Q264" i="23" s="1"/>
  <c r="Q265" i="23" s="1"/>
  <c r="Q266" i="23" s="1"/>
  <c r="Q267" i="23" s="1"/>
  <c r="Q268" i="23" s="1"/>
  <c r="Q269" i="23" s="1"/>
  <c r="Q270" i="23" s="1"/>
  <c r="Q271" i="23" s="1"/>
  <c r="Q272" i="23" s="1"/>
  <c r="Q273" i="23" s="1"/>
  <c r="S207" i="23"/>
  <c r="U207" i="23"/>
  <c r="W207" i="23"/>
  <c r="Y207" i="23"/>
  <c r="AA207" i="23"/>
  <c r="B208" i="23"/>
  <c r="B209" i="23" s="1"/>
  <c r="B210" i="23" s="1"/>
  <c r="B211" i="23" s="1"/>
  <c r="B212" i="23" s="1"/>
  <c r="B213" i="23" s="1"/>
  <c r="B214" i="23" s="1"/>
  <c r="B215" i="23" s="1"/>
  <c r="B216" i="23" s="1"/>
  <c r="B217" i="23" s="1"/>
  <c r="B218" i="23" s="1"/>
  <c r="B219" i="23" s="1"/>
  <c r="B220" i="23" s="1"/>
  <c r="B221" i="23" s="1"/>
  <c r="B222" i="23" s="1"/>
  <c r="B223" i="23" s="1"/>
  <c r="B224" i="23" s="1"/>
  <c r="B225" i="23" s="1"/>
  <c r="B226" i="23" s="1"/>
  <c r="B227" i="23" s="1"/>
  <c r="B228" i="23" s="1"/>
  <c r="B229" i="23" s="1"/>
  <c r="B230" i="23" s="1"/>
  <c r="B231" i="23" s="1"/>
  <c r="B232" i="23" s="1"/>
  <c r="B233" i="23" s="1"/>
  <c r="B234" i="23" s="1"/>
  <c r="B235" i="23" s="1"/>
  <c r="B236" i="23" s="1"/>
  <c r="B237" i="23" s="1"/>
  <c r="B238" i="23" s="1"/>
  <c r="B239" i="23" s="1"/>
  <c r="B240" i="23" s="1"/>
  <c r="B241" i="23" s="1"/>
  <c r="B242" i="23" s="1"/>
  <c r="B243" i="23" s="1"/>
  <c r="B244" i="23" s="1"/>
  <c r="B245" i="23" s="1"/>
  <c r="B246" i="23" s="1"/>
  <c r="B247" i="23" s="1"/>
  <c r="B248" i="23" s="1"/>
  <c r="B249" i="23" s="1"/>
  <c r="B250" i="23" s="1"/>
  <c r="B251" i="23" s="1"/>
  <c r="B252" i="23" s="1"/>
  <c r="B253" i="23" s="1"/>
  <c r="B254" i="23" s="1"/>
  <c r="B255" i="23" s="1"/>
  <c r="B256" i="23" s="1"/>
  <c r="B257" i="23" s="1"/>
  <c r="B258" i="23" s="1"/>
  <c r="B259" i="23" s="1"/>
  <c r="B260" i="23" s="1"/>
  <c r="B261" i="23" s="1"/>
  <c r="B262" i="23" s="1"/>
  <c r="B263" i="23" s="1"/>
  <c r="B264" i="23" s="1"/>
  <c r="B265" i="23" s="1"/>
  <c r="B266" i="23" s="1"/>
  <c r="B267" i="23" s="1"/>
  <c r="B268" i="23" s="1"/>
  <c r="B269" i="23" s="1"/>
  <c r="B270" i="23" s="1"/>
  <c r="B271" i="23" s="1"/>
  <c r="B272" i="23" s="1"/>
  <c r="B273" i="23" s="1"/>
  <c r="B274" i="23" s="1"/>
  <c r="D307" i="23"/>
  <c r="F307" i="23"/>
  <c r="H307" i="23"/>
  <c r="J307" i="23"/>
  <c r="N307" i="23"/>
  <c r="B308" i="23"/>
  <c r="C308" i="23"/>
  <c r="F308" i="23"/>
  <c r="J308" i="23"/>
  <c r="N308" i="23"/>
  <c r="B309" i="23"/>
  <c r="B310" i="23" s="1"/>
  <c r="B311" i="23" s="1"/>
  <c r="B312" i="23" s="1"/>
  <c r="B313" i="23" s="1"/>
  <c r="B314" i="23" s="1"/>
  <c r="B315" i="23" s="1"/>
  <c r="B316" i="23" s="1"/>
  <c r="B317" i="23" s="1"/>
  <c r="B318" i="23" s="1"/>
  <c r="B319" i="23" s="1"/>
  <c r="B320" i="23" s="1"/>
  <c r="B321" i="23" s="1"/>
  <c r="B322" i="23" s="1"/>
  <c r="B323" i="23" s="1"/>
  <c r="B324" i="23" s="1"/>
  <c r="B325" i="23" s="1"/>
  <c r="B326" i="23" s="1"/>
  <c r="B327" i="23" s="1"/>
  <c r="B328" i="23" s="1"/>
  <c r="B329" i="23" s="1"/>
  <c r="B330" i="23" s="1"/>
  <c r="B331" i="23" s="1"/>
  <c r="B332" i="23" s="1"/>
  <c r="B333" i="23" s="1"/>
  <c r="B334" i="23" s="1"/>
  <c r="B335" i="23" s="1"/>
  <c r="B336" i="23" s="1"/>
  <c r="B337" i="23" s="1"/>
  <c r="B338" i="23" s="1"/>
  <c r="B339" i="23" s="1"/>
  <c r="B340" i="23" s="1"/>
  <c r="B341" i="23" s="1"/>
  <c r="B342" i="23" s="1"/>
  <c r="B343" i="23" s="1"/>
  <c r="B344" i="23" s="1"/>
  <c r="B345" i="23" s="1"/>
  <c r="B346" i="23" s="1"/>
  <c r="B347" i="23" s="1"/>
  <c r="B348" i="23" s="1"/>
  <c r="B349" i="23" s="1"/>
  <c r="B350" i="23" s="1"/>
  <c r="B351" i="23" s="1"/>
  <c r="B352" i="23" s="1"/>
  <c r="B353" i="23" s="1"/>
  <c r="B354" i="23" s="1"/>
  <c r="B355" i="23" s="1"/>
  <c r="B356" i="23" s="1"/>
  <c r="B357" i="23" s="1"/>
  <c r="B358" i="23" s="1"/>
  <c r="B359" i="23" s="1"/>
  <c r="B360" i="23" s="1"/>
  <c r="B361" i="23" s="1"/>
  <c r="B362" i="23" s="1"/>
  <c r="B363" i="23" s="1"/>
  <c r="B364" i="23" s="1"/>
  <c r="B365" i="23" s="1"/>
  <c r="B366" i="23" s="1"/>
  <c r="B367" i="23" s="1"/>
  <c r="B368" i="23" s="1"/>
  <c r="B369" i="23" s="1"/>
  <c r="B370" i="23" s="1"/>
  <c r="B371" i="23" s="1"/>
  <c r="B372" i="23" s="1"/>
  <c r="B373" i="23" s="1"/>
  <c r="B374" i="23" s="1"/>
  <c r="B375" i="23" s="1"/>
  <c r="B376" i="23" s="1"/>
  <c r="B377" i="23" s="1"/>
  <c r="B378" i="23" s="1"/>
  <c r="B379" i="23" s="1"/>
  <c r="B380" i="23" s="1"/>
  <c r="B381" i="23" s="1"/>
  <c r="B382" i="23" s="1"/>
  <c r="B383" i="23" s="1"/>
  <c r="B384" i="23" s="1"/>
  <c r="B385" i="23" s="1"/>
  <c r="B386" i="23" s="1"/>
  <c r="B387" i="23" s="1"/>
  <c r="B388" i="23" s="1"/>
  <c r="B389" i="23" s="1"/>
  <c r="B390" i="23" s="1"/>
  <c r="B391" i="23" s="1"/>
  <c r="B392" i="23" s="1"/>
  <c r="B393" i="23" s="1"/>
  <c r="B394" i="23" s="1"/>
  <c r="B395" i="23" s="1"/>
  <c r="B396" i="23" s="1"/>
  <c r="B397" i="23" s="1"/>
  <c r="B398" i="23" s="1"/>
  <c r="B399" i="23" s="1"/>
  <c r="B400" i="23" s="1"/>
  <c r="B401" i="23" s="1"/>
  <c r="B402" i="23" s="1"/>
  <c r="B403" i="23" s="1"/>
  <c r="B404" i="23" s="1"/>
  <c r="C4" i="14"/>
  <c r="D4" i="14"/>
  <c r="E4" i="14" s="1"/>
  <c r="O4" i="14"/>
  <c r="P4" i="14"/>
  <c r="Q4" i="14"/>
  <c r="R4" i="14"/>
  <c r="S4" i="14"/>
  <c r="B5" i="14"/>
  <c r="C5" i="14" s="1"/>
  <c r="D5" i="14"/>
  <c r="H5" i="14"/>
  <c r="N5" i="14"/>
  <c r="O5" i="14"/>
  <c r="P5" i="14"/>
  <c r="Q5" i="14"/>
  <c r="R5" i="14"/>
  <c r="S5" i="14"/>
  <c r="V5" i="14"/>
  <c r="Z5" i="14" a="1"/>
  <c r="AA5" i="14" a="1"/>
  <c r="AE5" i="14"/>
  <c r="AI5" i="14" a="1"/>
  <c r="AI5" i="14"/>
  <c r="AJ5" i="14" a="1"/>
  <c r="AJ5" i="14"/>
  <c r="B6" i="14"/>
  <c r="C6" i="14"/>
  <c r="D6" i="14"/>
  <c r="H6" i="14"/>
  <c r="H7" i="14" s="1"/>
  <c r="N6" i="14"/>
  <c r="O6" i="14" s="1"/>
  <c r="P6" i="14"/>
  <c r="R6" i="14"/>
  <c r="V6" i="14"/>
  <c r="AE6" i="14"/>
  <c r="AI6" i="14" a="1"/>
  <c r="AI6" i="14" s="1"/>
  <c r="AJ6" i="14" a="1"/>
  <c r="AJ6" i="14" s="1"/>
  <c r="B7" i="14"/>
  <c r="C7" i="14" s="1"/>
  <c r="D7" i="14"/>
  <c r="AE7" i="14"/>
  <c r="AE8" i="14" s="1"/>
  <c r="AI7" i="14" a="1"/>
  <c r="AI7" i="14"/>
  <c r="AJ7" i="14" a="1"/>
  <c r="AJ7" i="14"/>
  <c r="H8" i="14"/>
  <c r="H9" i="14" s="1"/>
  <c r="AI8" i="14" a="1"/>
  <c r="AI8" i="14" s="1"/>
  <c r="AJ8" i="14" a="1"/>
  <c r="AJ8" i="14" s="1"/>
  <c r="AE9" i="14"/>
  <c r="AE10" i="14" s="1"/>
  <c r="AI9" i="14" a="1"/>
  <c r="AI9" i="14"/>
  <c r="AJ9" i="14" a="1"/>
  <c r="AJ9" i="14"/>
  <c r="H10" i="14"/>
  <c r="H11" i="14" s="1"/>
  <c r="AI10" i="14" a="1"/>
  <c r="AI10" i="14" s="1"/>
  <c r="AJ10" i="14" a="1"/>
  <c r="AJ10" i="14" s="1"/>
  <c r="AE11" i="14"/>
  <c r="AE12" i="14" s="1"/>
  <c r="AI11" i="14" a="1"/>
  <c r="AI11" i="14"/>
  <c r="AJ11" i="14" a="1"/>
  <c r="AJ11" i="14"/>
  <c r="H12" i="14"/>
  <c r="H13" i="14" s="1"/>
  <c r="H14" i="14" s="1"/>
  <c r="H15" i="14" s="1"/>
  <c r="H16" i="14" s="1"/>
  <c r="H17" i="14" s="1"/>
  <c r="AI12" i="14" a="1"/>
  <c r="AI12" i="14" s="1"/>
  <c r="AJ12" i="14" a="1"/>
  <c r="AJ12" i="14" s="1"/>
  <c r="AE13" i="14"/>
  <c r="AE14" i="14" s="1"/>
  <c r="AE15" i="14" s="1"/>
  <c r="AE16" i="14" s="1"/>
  <c r="AE17" i="14" s="1"/>
  <c r="AE18" i="14" s="1"/>
  <c r="AI13" i="14" a="1"/>
  <c r="AI13" i="14"/>
  <c r="AJ13" i="14" a="1"/>
  <c r="AJ13" i="14"/>
  <c r="AI14" i="14" a="1"/>
  <c r="AI14" i="14" s="1"/>
  <c r="AJ14" i="14" a="1"/>
  <c r="AJ14" i="14" s="1"/>
  <c r="AI15" i="14" a="1"/>
  <c r="AI15" i="14"/>
  <c r="AJ15" i="14" a="1"/>
  <c r="AJ15" i="14"/>
  <c r="AI16" i="14" a="1"/>
  <c r="AI16" i="14" s="1"/>
  <c r="AJ16" i="14" a="1"/>
  <c r="AJ16" i="14" s="1"/>
  <c r="AK16" i="14" a="1"/>
  <c r="AK16" i="14" s="1"/>
  <c r="AL16" i="14" a="1"/>
  <c r="AL16" i="14" s="1"/>
  <c r="AI17" i="14" a="1"/>
  <c r="AI17" i="14"/>
  <c r="AJ17" i="14" a="1"/>
  <c r="AJ17" i="14"/>
  <c r="AK17" i="14" a="1"/>
  <c r="AK17" i="14"/>
  <c r="AL17" i="14" a="1"/>
  <c r="AL17" i="14"/>
  <c r="H18" i="14"/>
  <c r="H19" i="14" s="1"/>
  <c r="AI18" i="14" a="1"/>
  <c r="AI18" i="14" s="1"/>
  <c r="AJ18" i="14" a="1"/>
  <c r="AJ18" i="14" s="1"/>
  <c r="AK18" i="14" a="1"/>
  <c r="AK18" i="14" s="1"/>
  <c r="AL18" i="14" a="1"/>
  <c r="AL18" i="14" s="1"/>
  <c r="AE19" i="14"/>
  <c r="AE20" i="14" s="1"/>
  <c r="AI19" i="14" a="1"/>
  <c r="AI19" i="14"/>
  <c r="AJ19" i="14" a="1"/>
  <c r="AJ19" i="14"/>
  <c r="AK19" i="14" a="1"/>
  <c r="AK19" i="14"/>
  <c r="AL19" i="14" a="1"/>
  <c r="AL19" i="14"/>
  <c r="H20" i="14"/>
  <c r="H21" i="14" s="1"/>
  <c r="AI20" i="14" a="1"/>
  <c r="AI20" i="14" s="1"/>
  <c r="AJ20" i="14" a="1"/>
  <c r="AJ20" i="14" s="1"/>
  <c r="AK20" i="14" a="1"/>
  <c r="AK20" i="14" s="1"/>
  <c r="AL20" i="14" a="1"/>
  <c r="AL20" i="14" s="1"/>
  <c r="AE21" i="14"/>
  <c r="AI21" i="14" a="1"/>
  <c r="AI21" i="14"/>
  <c r="AJ21" i="14" a="1"/>
  <c r="AJ21" i="14"/>
  <c r="AK21" i="14" a="1"/>
  <c r="AK21" i="14" s="1"/>
  <c r="AL21" i="14" a="1"/>
  <c r="AL21" i="14" s="1"/>
  <c r="H22" i="14"/>
  <c r="AE22" i="14"/>
  <c r="AI22" i="14" a="1"/>
  <c r="AI22" i="14"/>
  <c r="AJ22" i="14" a="1"/>
  <c r="AJ22" i="14"/>
  <c r="AK22" i="14" a="1"/>
  <c r="AK22" i="14"/>
  <c r="AL22" i="14" a="1"/>
  <c r="AL22" i="14"/>
  <c r="H23" i="14"/>
  <c r="AE23" i="14"/>
  <c r="AI23" i="14" a="1"/>
  <c r="AI23" i="14" s="1"/>
  <c r="AJ23" i="14" a="1"/>
  <c r="AJ23" i="14" s="1"/>
  <c r="AK23" i="14" a="1"/>
  <c r="AK23" i="14" s="1"/>
  <c r="AL23" i="14" a="1"/>
  <c r="AL23" i="14" s="1"/>
  <c r="H24" i="14"/>
  <c r="AE24" i="14"/>
  <c r="AI24" i="14" a="1"/>
  <c r="AI24" i="14"/>
  <c r="AJ24" i="14" a="1"/>
  <c r="AJ24" i="14"/>
  <c r="AK24" i="14" a="1"/>
  <c r="AK24" i="14"/>
  <c r="AL24" i="14" a="1"/>
  <c r="AL24" i="14"/>
  <c r="H25" i="14"/>
  <c r="AE25" i="14"/>
  <c r="AI25" i="14" a="1"/>
  <c r="AI25" i="14"/>
  <c r="AJ25" i="14" a="1"/>
  <c r="AJ25" i="14" s="1"/>
  <c r="AK25" i="14" a="1"/>
  <c r="AK25" i="14" s="1"/>
  <c r="AL25" i="14" a="1"/>
  <c r="AL25" i="14" s="1"/>
  <c r="H26" i="14"/>
  <c r="AE26" i="14"/>
  <c r="AI26" i="14" a="1"/>
  <c r="AI26" i="14"/>
  <c r="AJ26" i="14" a="1"/>
  <c r="AJ26" i="14"/>
  <c r="AK26" i="14" a="1"/>
  <c r="AK26" i="14"/>
  <c r="AL26" i="14" a="1"/>
  <c r="AL26" i="14"/>
  <c r="H27" i="14"/>
  <c r="AE27" i="14"/>
  <c r="AI27" i="14" a="1"/>
  <c r="AI27" i="14"/>
  <c r="AJ27" i="14" a="1"/>
  <c r="AJ27" i="14" s="1"/>
  <c r="AK27" i="14" a="1"/>
  <c r="AK27" i="14" s="1"/>
  <c r="AL27" i="14" a="1"/>
  <c r="AL27" i="14" s="1"/>
  <c r="H28" i="14"/>
  <c r="AE28" i="14"/>
  <c r="AI28" i="14" a="1"/>
  <c r="AI28" i="14"/>
  <c r="AJ28" i="14" a="1"/>
  <c r="AJ28" i="14"/>
  <c r="AK28" i="14" a="1"/>
  <c r="AK28" i="14"/>
  <c r="AL28" i="14" a="1"/>
  <c r="AL28" i="14"/>
  <c r="H29" i="14"/>
  <c r="AE29" i="14"/>
  <c r="AI29" i="14" a="1"/>
  <c r="AI29" i="14"/>
  <c r="AJ29" i="14" a="1"/>
  <c r="AJ29" i="14" s="1"/>
  <c r="AK29" i="14" a="1"/>
  <c r="AK29" i="14" s="1"/>
  <c r="AL29" i="14" a="1"/>
  <c r="AL29" i="14" s="1"/>
  <c r="H30" i="14"/>
  <c r="AE30" i="14"/>
  <c r="AI30" i="14" a="1"/>
  <c r="AI30" i="14"/>
  <c r="AJ30" i="14" a="1"/>
  <c r="AJ30" i="14"/>
  <c r="AK30" i="14" a="1"/>
  <c r="AK30" i="14"/>
  <c r="AL30" i="14" a="1"/>
  <c r="AL30" i="14"/>
  <c r="H31" i="14"/>
  <c r="AE31" i="14"/>
  <c r="AI31" i="14" a="1"/>
  <c r="AI31" i="14"/>
  <c r="AJ31" i="14" a="1"/>
  <c r="AJ31" i="14"/>
  <c r="AK31" i="14" a="1"/>
  <c r="AK31" i="14" s="1"/>
  <c r="AL31" i="14" a="1"/>
  <c r="AL31" i="14" s="1"/>
  <c r="H32" i="14"/>
  <c r="AE32" i="14"/>
  <c r="AI32" i="14" a="1"/>
  <c r="AI32" i="14" s="1"/>
  <c r="AJ32" i="14" a="1"/>
  <c r="AJ32" i="14" s="1"/>
  <c r="AK32" i="14" a="1"/>
  <c r="AK32" i="14" s="1"/>
  <c r="AL32" i="14" a="1"/>
  <c r="AL32" i="14" s="1"/>
  <c r="H33" i="14"/>
  <c r="AE33" i="14"/>
  <c r="AE34" i="14" s="1"/>
  <c r="AI33" i="14" a="1"/>
  <c r="AI33" i="14"/>
  <c r="AJ33" i="14" a="1"/>
  <c r="AJ33" i="14"/>
  <c r="AK33" i="14" a="1"/>
  <c r="AK33" i="14"/>
  <c r="AL33" i="14" a="1"/>
  <c r="AL33" i="14"/>
  <c r="H34" i="14"/>
  <c r="H35" i="14" s="1"/>
  <c r="AI34" i="14" a="1"/>
  <c r="AI34" i="14" s="1"/>
  <c r="AJ34" i="14" a="1"/>
  <c r="AJ34" i="14" s="1"/>
  <c r="AK34" i="14" a="1"/>
  <c r="AK34" i="14" s="1"/>
  <c r="AL34" i="14" a="1"/>
  <c r="AL34" i="14" s="1"/>
  <c r="AE35" i="14"/>
  <c r="AE36" i="14" s="1"/>
  <c r="AI35" i="14" a="1"/>
  <c r="AI35" i="14"/>
  <c r="AJ35" i="14" a="1"/>
  <c r="AJ35" i="14"/>
  <c r="AK35" i="14" a="1"/>
  <c r="AK35" i="14"/>
  <c r="AL35" i="14" a="1"/>
  <c r="AL35" i="14"/>
  <c r="H36" i="14"/>
  <c r="H37" i="14" s="1"/>
  <c r="AI36" i="14" a="1"/>
  <c r="AI36" i="14" s="1"/>
  <c r="AJ36" i="14" a="1"/>
  <c r="AJ36" i="14" s="1"/>
  <c r="AK36" i="14" a="1"/>
  <c r="AK36" i="14" s="1"/>
  <c r="AL36" i="14" a="1"/>
  <c r="AL36" i="14" s="1"/>
  <c r="AE37" i="14"/>
  <c r="AE38" i="14" s="1"/>
  <c r="AI37" i="14" a="1"/>
  <c r="AI37" i="14"/>
  <c r="AJ37" i="14" a="1"/>
  <c r="AJ37" i="14"/>
  <c r="AK37" i="14" a="1"/>
  <c r="AK37" i="14"/>
  <c r="AL37" i="14" a="1"/>
  <c r="AL37" i="14"/>
  <c r="H38" i="14"/>
  <c r="H39" i="14" s="1"/>
  <c r="AI38" i="14" a="1"/>
  <c r="AI38" i="14" s="1"/>
  <c r="AJ38" i="14" a="1"/>
  <c r="AJ38" i="14" s="1"/>
  <c r="AK38" i="14" a="1"/>
  <c r="AK38" i="14" s="1"/>
  <c r="AL38" i="14" a="1"/>
  <c r="AL38" i="14" s="1"/>
  <c r="AE39" i="14"/>
  <c r="AE40" i="14" s="1"/>
  <c r="AI39" i="14" a="1"/>
  <c r="AI39" i="14"/>
  <c r="AJ39" i="14" a="1"/>
  <c r="AJ39" i="14"/>
  <c r="AK39" i="14" a="1"/>
  <c r="AK39" i="14"/>
  <c r="AL39" i="14" a="1"/>
  <c r="AL39" i="14"/>
  <c r="H40" i="14"/>
  <c r="H41" i="14" s="1"/>
  <c r="AI40" i="14" a="1"/>
  <c r="AI40" i="14" s="1"/>
  <c r="AJ40" i="14" a="1"/>
  <c r="AJ40" i="14" s="1"/>
  <c r="AK40" i="14" a="1"/>
  <c r="AK40" i="14" s="1"/>
  <c r="AL40" i="14" a="1"/>
  <c r="AL40" i="14" s="1"/>
  <c r="AE41" i="14"/>
  <c r="AE42" i="14" s="1"/>
  <c r="AI41" i="14" a="1"/>
  <c r="AI41" i="14"/>
  <c r="AJ41" i="14" a="1"/>
  <c r="AJ41" i="14"/>
  <c r="AK41" i="14" a="1"/>
  <c r="AK41" i="14"/>
  <c r="AL41" i="14" a="1"/>
  <c r="AL41" i="14"/>
  <c r="H42" i="14"/>
  <c r="H43" i="14" s="1"/>
  <c r="AI42" i="14" a="1"/>
  <c r="AI42" i="14" s="1"/>
  <c r="AJ42" i="14" a="1"/>
  <c r="AJ42" i="14" s="1"/>
  <c r="AK42" i="14" a="1"/>
  <c r="AK42" i="14" s="1"/>
  <c r="AL42" i="14" a="1"/>
  <c r="AL42" i="14" s="1"/>
  <c r="AE43" i="14"/>
  <c r="AE44" i="14" s="1"/>
  <c r="AI43" i="14" a="1"/>
  <c r="AI43" i="14"/>
  <c r="AJ43" i="14" a="1"/>
  <c r="AJ43" i="14"/>
  <c r="AK43" i="14" a="1"/>
  <c r="AK43" i="14"/>
  <c r="AL43" i="14" a="1"/>
  <c r="AL43" i="14"/>
  <c r="H44" i="14"/>
  <c r="H45" i="14" s="1"/>
  <c r="AI44" i="14" a="1"/>
  <c r="AI44" i="14" s="1"/>
  <c r="AJ44" i="14" a="1"/>
  <c r="AJ44" i="14" s="1"/>
  <c r="AK44" i="14" a="1"/>
  <c r="AK44" i="14" s="1"/>
  <c r="AL44" i="14" a="1"/>
  <c r="AL44" i="14" s="1"/>
  <c r="AE45" i="14"/>
  <c r="AE46" i="14" s="1"/>
  <c r="AI45" i="14" a="1"/>
  <c r="AI45" i="14"/>
  <c r="AJ45" i="14" a="1"/>
  <c r="AJ45" i="14"/>
  <c r="AK45" i="14" a="1"/>
  <c r="AK45" i="14"/>
  <c r="AL45" i="14" a="1"/>
  <c r="AL45" i="14"/>
  <c r="H46" i="14"/>
  <c r="H47" i="14" s="1"/>
  <c r="AI46" i="14" a="1"/>
  <c r="AI46" i="14" s="1"/>
  <c r="AJ46" i="14" a="1"/>
  <c r="AJ46" i="14" s="1"/>
  <c r="AK46" i="14" a="1"/>
  <c r="AK46" i="14" s="1"/>
  <c r="AL46" i="14" a="1"/>
  <c r="AL46" i="14" s="1"/>
  <c r="AE47" i="14"/>
  <c r="AE48" i="14" s="1"/>
  <c r="AI47" i="14" a="1"/>
  <c r="AI47" i="14"/>
  <c r="AJ47" i="14" a="1"/>
  <c r="AJ47" i="14"/>
  <c r="AK47" i="14" a="1"/>
  <c r="AK47" i="14"/>
  <c r="AL47" i="14" a="1"/>
  <c r="AL47" i="14"/>
  <c r="H48" i="14"/>
  <c r="H49" i="14" s="1"/>
  <c r="AI48" i="14" a="1"/>
  <c r="AI48" i="14" s="1"/>
  <c r="AJ48" i="14" a="1"/>
  <c r="AJ48" i="14" s="1"/>
  <c r="AK48" i="14" a="1"/>
  <c r="AK48" i="14" s="1"/>
  <c r="AL48" i="14" a="1"/>
  <c r="AL48" i="14" s="1"/>
  <c r="AE49" i="14"/>
  <c r="AE50" i="14" s="1"/>
  <c r="AI49" i="14" a="1"/>
  <c r="AI49" i="14"/>
  <c r="AJ49" i="14" a="1"/>
  <c r="AJ49" i="14"/>
  <c r="AK49" i="14" a="1"/>
  <c r="AK49" i="14"/>
  <c r="AL49" i="14" a="1"/>
  <c r="AL49" i="14"/>
  <c r="H50" i="14"/>
  <c r="H51" i="14" s="1"/>
  <c r="AI50" i="14" a="1"/>
  <c r="AI50" i="14" s="1"/>
  <c r="AJ50" i="14" a="1"/>
  <c r="AJ50" i="14" s="1"/>
  <c r="AK50" i="14" a="1"/>
  <c r="AK50" i="14" s="1"/>
  <c r="AL50" i="14" a="1"/>
  <c r="AL50" i="14" s="1"/>
  <c r="AE51" i="14"/>
  <c r="AE52" i="14" s="1"/>
  <c r="AI51" i="14" a="1"/>
  <c r="AI51" i="14"/>
  <c r="AJ51" i="14" a="1"/>
  <c r="AJ51" i="14"/>
  <c r="AK51" i="14" a="1"/>
  <c r="AK51" i="14"/>
  <c r="AL51" i="14" a="1"/>
  <c r="AL51" i="14"/>
  <c r="H52" i="14"/>
  <c r="H53" i="14" s="1"/>
  <c r="AI52" i="14" a="1"/>
  <c r="AI52" i="14" s="1"/>
  <c r="AJ52" i="14" a="1"/>
  <c r="AJ52" i="14" s="1"/>
  <c r="AK52" i="14" a="1"/>
  <c r="AK52" i="14" s="1"/>
  <c r="AL52" i="14" a="1"/>
  <c r="AL52" i="14" s="1"/>
  <c r="AE53" i="14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71" i="14" s="1"/>
  <c r="AE72" i="14" s="1"/>
  <c r="AE73" i="14" s="1"/>
  <c r="AE74" i="14" s="1"/>
  <c r="AE75" i="14" s="1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AE95" i="14" s="1"/>
  <c r="AE96" i="14" s="1"/>
  <c r="AE97" i="14" s="1"/>
  <c r="AE98" i="14" s="1"/>
  <c r="AE99" i="14" s="1"/>
  <c r="AE100" i="14" s="1"/>
  <c r="AE101" i="14" s="1"/>
  <c r="AI53" i="14" a="1"/>
  <c r="AI53" i="14"/>
  <c r="AJ53" i="14" a="1"/>
  <c r="AJ53" i="14"/>
  <c r="AK53" i="14" a="1"/>
  <c r="AK53" i="14"/>
  <c r="AL53" i="14" a="1"/>
  <c r="AL53" i="14"/>
  <c r="H54" i="14"/>
  <c r="AI54" i="14" a="1"/>
  <c r="AI54" i="14" s="1"/>
  <c r="AJ54" i="14" a="1"/>
  <c r="AJ54" i="14" s="1"/>
  <c r="AK54" i="14" a="1"/>
  <c r="AK54" i="14" s="1"/>
  <c r="AL54" i="14" a="1"/>
  <c r="AL54" i="14" s="1"/>
  <c r="H55" i="14"/>
  <c r="H56" i="14" s="1"/>
  <c r="AI55" i="14" a="1"/>
  <c r="AI55" i="14" s="1"/>
  <c r="AJ55" i="14" a="1"/>
  <c r="AJ55" i="14" s="1"/>
  <c r="AK55" i="14" a="1"/>
  <c r="AK55" i="14" s="1"/>
  <c r="AL55" i="14" a="1"/>
  <c r="AL55" i="14" s="1"/>
  <c r="AI56" i="14" a="1"/>
  <c r="AI56" i="14"/>
  <c r="AJ56" i="14" a="1"/>
  <c r="AJ56" i="14"/>
  <c r="AK56" i="14" a="1"/>
  <c r="AK56" i="14"/>
  <c r="AL56" i="14" a="1"/>
  <c r="AL56" i="14"/>
  <c r="H57" i="14"/>
  <c r="H58" i="14" s="1"/>
  <c r="AI57" i="14" a="1"/>
  <c r="AI57" i="14" s="1"/>
  <c r="AJ57" i="14" a="1"/>
  <c r="AJ57" i="14" s="1"/>
  <c r="AK57" i="14" a="1"/>
  <c r="AK57" i="14" s="1"/>
  <c r="AL57" i="14" a="1"/>
  <c r="AL57" i="14" s="1"/>
  <c r="AI58" i="14" a="1"/>
  <c r="AI58" i="14"/>
  <c r="AJ58" i="14" a="1"/>
  <c r="AJ58" i="14"/>
  <c r="AK58" i="14" a="1"/>
  <c r="AK58" i="14"/>
  <c r="AL58" i="14" a="1"/>
  <c r="AL58" i="14"/>
  <c r="H59" i="14"/>
  <c r="H60" i="14" s="1"/>
  <c r="AI59" i="14" a="1"/>
  <c r="AI59" i="14" s="1"/>
  <c r="AJ59" i="14" a="1"/>
  <c r="AJ59" i="14" s="1"/>
  <c r="AK59" i="14" a="1"/>
  <c r="AK59" i="14" s="1"/>
  <c r="AL59" i="14" a="1"/>
  <c r="AL59" i="14" s="1"/>
  <c r="AI60" i="14" a="1"/>
  <c r="AI60" i="14"/>
  <c r="AJ60" i="14" a="1"/>
  <c r="AJ60" i="14"/>
  <c r="AK60" i="14" a="1"/>
  <c r="AK60" i="14"/>
  <c r="AL60" i="14" a="1"/>
  <c r="AL60" i="14"/>
  <c r="H61" i="14"/>
  <c r="H62" i="14" s="1"/>
  <c r="AI61" i="14" a="1"/>
  <c r="AI61" i="14" s="1"/>
  <c r="AJ61" i="14" a="1"/>
  <c r="AJ61" i="14" s="1"/>
  <c r="AK61" i="14" a="1"/>
  <c r="AK61" i="14" s="1"/>
  <c r="AL61" i="14" a="1"/>
  <c r="AL61" i="14" s="1"/>
  <c r="AI62" i="14" a="1"/>
  <c r="AI62" i="14"/>
  <c r="AJ62" i="14" a="1"/>
  <c r="AJ62" i="14"/>
  <c r="AK62" i="14" a="1"/>
  <c r="AK62" i="14"/>
  <c r="AL62" i="14" a="1"/>
  <c r="AL62" i="14"/>
  <c r="H63" i="14"/>
  <c r="H64" i="14" s="1"/>
  <c r="AI63" i="14" a="1"/>
  <c r="AI63" i="14" s="1"/>
  <c r="AJ63" i="14" a="1"/>
  <c r="AJ63" i="14" s="1"/>
  <c r="AK63" i="14" a="1"/>
  <c r="AK63" i="14" s="1"/>
  <c r="AL63" i="14" a="1"/>
  <c r="AL63" i="14" s="1"/>
  <c r="AI64" i="14" a="1"/>
  <c r="AI64" i="14"/>
  <c r="AJ64" i="14" a="1"/>
  <c r="AJ64" i="14"/>
  <c r="AK64" i="14" a="1"/>
  <c r="AK64" i="14"/>
  <c r="AL64" i="14" a="1"/>
  <c r="AL64" i="14"/>
  <c r="H65" i="14"/>
  <c r="H66" i="14" s="1"/>
  <c r="AI65" i="14" a="1"/>
  <c r="AI65" i="14" s="1"/>
  <c r="AJ65" i="14" a="1"/>
  <c r="AJ65" i="14" s="1"/>
  <c r="AK65" i="14" a="1"/>
  <c r="AK65" i="14" s="1"/>
  <c r="AL65" i="14" a="1"/>
  <c r="AL65" i="14" s="1"/>
  <c r="AI66" i="14" a="1"/>
  <c r="AI66" i="14"/>
  <c r="AJ66" i="14" a="1"/>
  <c r="AJ66" i="14"/>
  <c r="AK66" i="14" a="1"/>
  <c r="AK66" i="14"/>
  <c r="AL66" i="14" a="1"/>
  <c r="AL66" i="14"/>
  <c r="H67" i="14"/>
  <c r="H68" i="14" s="1"/>
  <c r="AI67" i="14" a="1"/>
  <c r="AI67" i="14" s="1"/>
  <c r="AJ67" i="14" a="1"/>
  <c r="AJ67" i="14" s="1"/>
  <c r="AK67" i="14" a="1"/>
  <c r="AK67" i="14" s="1"/>
  <c r="AL67" i="14" a="1"/>
  <c r="AL67" i="14" s="1"/>
  <c r="AI68" i="14" a="1"/>
  <c r="AI68" i="14"/>
  <c r="AJ68" i="14" a="1"/>
  <c r="AJ68" i="14"/>
  <c r="AK68" i="14" a="1"/>
  <c r="AK68" i="14"/>
  <c r="AL68" i="14" a="1"/>
  <c r="AL68" i="14"/>
  <c r="H69" i="14"/>
  <c r="H70" i="14" s="1"/>
  <c r="AI69" i="14" a="1"/>
  <c r="AI69" i="14" s="1"/>
  <c r="AJ69" i="14" a="1"/>
  <c r="AJ69" i="14" s="1"/>
  <c r="AK69" i="14" a="1"/>
  <c r="AK69" i="14" s="1"/>
  <c r="AL69" i="14" a="1"/>
  <c r="AL69" i="14" s="1"/>
  <c r="AI70" i="14" a="1"/>
  <c r="AI70" i="14"/>
  <c r="AJ70" i="14" a="1"/>
  <c r="AJ70" i="14"/>
  <c r="AK70" i="14" a="1"/>
  <c r="AK70" i="14"/>
  <c r="AL70" i="14" a="1"/>
  <c r="AL70" i="14"/>
  <c r="H71" i="14"/>
  <c r="H72" i="14" s="1"/>
  <c r="AI71" i="14" a="1"/>
  <c r="AI71" i="14" s="1"/>
  <c r="AJ71" i="14" a="1"/>
  <c r="AJ71" i="14" s="1"/>
  <c r="AK71" i="14" a="1"/>
  <c r="AK71" i="14" s="1"/>
  <c r="AL71" i="14" a="1"/>
  <c r="AL71" i="14" s="1"/>
  <c r="AI72" i="14" a="1"/>
  <c r="AI72" i="14"/>
  <c r="AJ72" i="14" a="1"/>
  <c r="AJ72" i="14"/>
  <c r="AK72" i="14" a="1"/>
  <c r="AK72" i="14"/>
  <c r="AL72" i="14" a="1"/>
  <c r="AL72" i="14"/>
  <c r="H73" i="14"/>
  <c r="H74" i="14" s="1"/>
  <c r="AI73" i="14" a="1"/>
  <c r="AI73" i="14" s="1"/>
  <c r="AJ73" i="14" a="1"/>
  <c r="AJ73" i="14" s="1"/>
  <c r="AK73" i="14" a="1"/>
  <c r="AK73" i="14" s="1"/>
  <c r="AL73" i="14" a="1"/>
  <c r="AL73" i="14" s="1"/>
  <c r="AI74" i="14" a="1"/>
  <c r="AI74" i="14"/>
  <c r="AJ74" i="14" a="1"/>
  <c r="AJ74" i="14"/>
  <c r="AK74" i="14" a="1"/>
  <c r="AK74" i="14"/>
  <c r="AL74" i="14" a="1"/>
  <c r="AL74" i="14"/>
  <c r="H75" i="14"/>
  <c r="H76" i="14" s="1"/>
  <c r="AI75" i="14" a="1"/>
  <c r="AI75" i="14" s="1"/>
  <c r="AJ75" i="14" a="1"/>
  <c r="AJ75" i="14" s="1"/>
  <c r="AK75" i="14" a="1"/>
  <c r="AK75" i="14" s="1"/>
  <c r="AL75" i="14" a="1"/>
  <c r="AL75" i="14" s="1"/>
  <c r="AI76" i="14" a="1"/>
  <c r="AI76" i="14"/>
  <c r="AJ76" i="14" a="1"/>
  <c r="AJ76" i="14"/>
  <c r="AK76" i="14" a="1"/>
  <c r="AK76" i="14"/>
  <c r="AL76" i="14" a="1"/>
  <c r="AL76" i="14"/>
  <c r="H77" i="14"/>
  <c r="H78" i="14" s="1"/>
  <c r="AI77" i="14" a="1"/>
  <c r="AI77" i="14" s="1"/>
  <c r="AJ77" i="14" a="1"/>
  <c r="AJ77" i="14" s="1"/>
  <c r="AK77" i="14" a="1"/>
  <c r="AK77" i="14" s="1"/>
  <c r="AL77" i="14" a="1"/>
  <c r="AL77" i="14" s="1"/>
  <c r="AI78" i="14" a="1"/>
  <c r="AI78" i="14"/>
  <c r="AJ78" i="14" a="1"/>
  <c r="AJ78" i="14"/>
  <c r="AK78" i="14" a="1"/>
  <c r="AK78" i="14"/>
  <c r="AL78" i="14" a="1"/>
  <c r="AL78" i="14"/>
  <c r="H79" i="14"/>
  <c r="H80" i="14" s="1"/>
  <c r="AI79" i="14" a="1"/>
  <c r="AI79" i="14" s="1"/>
  <c r="AJ79" i="14" a="1"/>
  <c r="AJ79" i="14" s="1"/>
  <c r="AK79" i="14" a="1"/>
  <c r="AK79" i="14" s="1"/>
  <c r="AL79" i="14" a="1"/>
  <c r="AL79" i="14" s="1"/>
  <c r="AI80" i="14" a="1"/>
  <c r="AI80" i="14"/>
  <c r="AJ80" i="14" a="1"/>
  <c r="AJ80" i="14"/>
  <c r="AK80" i="14" a="1"/>
  <c r="AK80" i="14"/>
  <c r="AL80" i="14" a="1"/>
  <c r="AL80" i="14"/>
  <c r="H81" i="14"/>
  <c r="H82" i="14" s="1"/>
  <c r="AI81" i="14" a="1"/>
  <c r="AI81" i="14" s="1"/>
  <c r="AJ81" i="14" a="1"/>
  <c r="AJ81" i="14" s="1"/>
  <c r="AK81" i="14" a="1"/>
  <c r="AK81" i="14" s="1"/>
  <c r="AL81" i="14" a="1"/>
  <c r="AL81" i="14" s="1"/>
  <c r="AI82" i="14" a="1"/>
  <c r="AI82" i="14"/>
  <c r="AJ82" i="14" a="1"/>
  <c r="AJ82" i="14"/>
  <c r="AK82" i="14" a="1"/>
  <c r="AK82" i="14"/>
  <c r="AL82" i="14" a="1"/>
  <c r="AL82" i="14"/>
  <c r="H83" i="14"/>
  <c r="H84" i="14" s="1"/>
  <c r="AI83" i="14" a="1"/>
  <c r="AI83" i="14" s="1"/>
  <c r="AJ83" i="14" a="1"/>
  <c r="AJ83" i="14" s="1"/>
  <c r="AK83" i="14" a="1"/>
  <c r="AK83" i="14" s="1"/>
  <c r="AL83" i="14" a="1"/>
  <c r="AL83" i="14" s="1"/>
  <c r="AI84" i="14" a="1"/>
  <c r="AI84" i="14"/>
  <c r="AJ84" i="14" a="1"/>
  <c r="AJ84" i="14"/>
  <c r="AK84" i="14" a="1"/>
  <c r="AK84" i="14"/>
  <c r="AL84" i="14" a="1"/>
  <c r="AL84" i="14"/>
  <c r="H85" i="14"/>
  <c r="H86" i="14" s="1"/>
  <c r="AI85" i="14" a="1"/>
  <c r="AI85" i="14" s="1"/>
  <c r="AJ85" i="14" a="1"/>
  <c r="AJ85" i="14" s="1"/>
  <c r="AK85" i="14" a="1"/>
  <c r="AK85" i="14" s="1"/>
  <c r="AL85" i="14" a="1"/>
  <c r="AL85" i="14" s="1"/>
  <c r="AI86" i="14" a="1"/>
  <c r="AI86" i="14"/>
  <c r="AJ86" i="14" a="1"/>
  <c r="AJ86" i="14"/>
  <c r="AK86" i="14" a="1"/>
  <c r="AK86" i="14"/>
  <c r="AL86" i="14" a="1"/>
  <c r="AL86" i="14"/>
  <c r="H87" i="14"/>
  <c r="AI87" i="14" a="1"/>
  <c r="AI87" i="14" s="1"/>
  <c r="AJ87" i="14" a="1"/>
  <c r="AJ87" i="14" s="1"/>
  <c r="AK87" i="14" a="1"/>
  <c r="AK87" i="14" s="1"/>
  <c r="AL87" i="14" a="1"/>
  <c r="AL87" i="14" s="1"/>
  <c r="H88" i="14"/>
  <c r="AI88" i="14" a="1"/>
  <c r="AI88" i="14"/>
  <c r="AJ88" i="14" a="1"/>
  <c r="AJ88" i="14"/>
  <c r="AK88" i="14" a="1"/>
  <c r="AK88" i="14"/>
  <c r="AL88" i="14" a="1"/>
  <c r="AL88" i="14"/>
  <c r="H89" i="14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AI89" i="14" a="1"/>
  <c r="AI89" i="14" s="1"/>
  <c r="AJ89" i="14" a="1"/>
  <c r="AJ89" i="14" s="1"/>
  <c r="AK89" i="14" a="1"/>
  <c r="AK89" i="14" s="1"/>
  <c r="AL89" i="14" a="1"/>
  <c r="AL89" i="14" s="1"/>
  <c r="AI90" i="14" a="1"/>
  <c r="AI90" i="14"/>
  <c r="AJ90" i="14" a="1"/>
  <c r="AJ90" i="14"/>
  <c r="AK90" i="14" a="1"/>
  <c r="AK90" i="14"/>
  <c r="AL90" i="14" a="1"/>
  <c r="AL90" i="14"/>
  <c r="AI91" i="14" a="1"/>
  <c r="AI91" i="14" s="1"/>
  <c r="AJ91" i="14" a="1"/>
  <c r="AJ91" i="14" s="1"/>
  <c r="AK91" i="14" a="1"/>
  <c r="AK91" i="14" s="1"/>
  <c r="AL91" i="14" a="1"/>
  <c r="AL91" i="14" s="1"/>
  <c r="AI92" i="14" a="1"/>
  <c r="AI92" i="14"/>
  <c r="AJ92" i="14" a="1"/>
  <c r="AJ92" i="14"/>
  <c r="AK92" i="14" a="1"/>
  <c r="AK92" i="14"/>
  <c r="AL92" i="14" a="1"/>
  <c r="AL92" i="14"/>
  <c r="AI93" i="14" a="1"/>
  <c r="AI93" i="14" s="1"/>
  <c r="AJ93" i="14" a="1"/>
  <c r="AJ93" i="14" s="1"/>
  <c r="AK93" i="14" a="1"/>
  <c r="AK93" i="14" s="1"/>
  <c r="AL93" i="14" a="1"/>
  <c r="AL93" i="14" s="1"/>
  <c r="AI94" i="14" a="1"/>
  <c r="AI94" i="14"/>
  <c r="AJ94" i="14" a="1"/>
  <c r="AJ94" i="14"/>
  <c r="AK94" i="14" a="1"/>
  <c r="AK94" i="14"/>
  <c r="AL94" i="14" a="1"/>
  <c r="AL94" i="14"/>
  <c r="AI95" i="14" a="1"/>
  <c r="AI95" i="14" s="1"/>
  <c r="AJ95" i="14" a="1"/>
  <c r="AJ95" i="14" s="1"/>
  <c r="AK95" i="14" a="1"/>
  <c r="AK95" i="14" s="1"/>
  <c r="AL95" i="14" a="1"/>
  <c r="AL95" i="14" s="1"/>
  <c r="AI96" i="14" a="1"/>
  <c r="AI96" i="14"/>
  <c r="AJ96" i="14" a="1"/>
  <c r="AJ96" i="14"/>
  <c r="AK96" i="14" a="1"/>
  <c r="AK96" i="14"/>
  <c r="AL96" i="14" a="1"/>
  <c r="AL96" i="14"/>
  <c r="AI97" i="14" a="1"/>
  <c r="AI97" i="14" s="1"/>
  <c r="AJ97" i="14" a="1"/>
  <c r="AJ97" i="14" s="1"/>
  <c r="AK97" i="14" a="1"/>
  <c r="AK97" i="14" s="1"/>
  <c r="AL97" i="14" a="1"/>
  <c r="AL97" i="14" s="1"/>
  <c r="AI98" i="14" a="1"/>
  <c r="AI98" i="14"/>
  <c r="AJ98" i="14" a="1"/>
  <c r="AJ98" i="14"/>
  <c r="AK98" i="14" a="1"/>
  <c r="AK98" i="14"/>
  <c r="AL98" i="14" a="1"/>
  <c r="AL98" i="14"/>
  <c r="AI99" i="14" a="1"/>
  <c r="AI99" i="14" s="1"/>
  <c r="AJ99" i="14" a="1"/>
  <c r="AJ99" i="14" s="1"/>
  <c r="AK99" i="14" a="1"/>
  <c r="AK99" i="14" s="1"/>
  <c r="AL99" i="14" a="1"/>
  <c r="AL99" i="14" s="1"/>
  <c r="AI100" i="14" a="1"/>
  <c r="AI100" i="14"/>
  <c r="AJ100" i="14" a="1"/>
  <c r="AJ100" i="14"/>
  <c r="AK100" i="14" a="1"/>
  <c r="AK100" i="14"/>
  <c r="AL100" i="14" a="1"/>
  <c r="AL100" i="14"/>
  <c r="AI101" i="14" a="1"/>
  <c r="AI101" i="14" s="1"/>
  <c r="AJ101" i="14" a="1"/>
  <c r="AJ101" i="14" s="1"/>
  <c r="AK101" i="14" a="1"/>
  <c r="AK101" i="14" s="1"/>
  <c r="AL101" i="14" a="1"/>
  <c r="AL101" i="14" s="1"/>
  <c r="J4" i="14"/>
  <c r="X5" i="14" s="1"/>
  <c r="I4" i="14"/>
  <c r="W5" i="14" s="1"/>
  <c r="F7" i="14" l="1"/>
  <c r="E6" i="14"/>
  <c r="E7" i="14"/>
  <c r="F4" i="14"/>
  <c r="F6" i="14"/>
  <c r="J308" i="13"/>
  <c r="C308" i="13"/>
  <c r="H106" i="13"/>
  <c r="D106" i="13"/>
  <c r="F5" i="13"/>
  <c r="D107" i="13"/>
  <c r="H107" i="13"/>
  <c r="B108" i="13"/>
  <c r="P106" i="13"/>
  <c r="P207" i="13" s="1"/>
  <c r="T106" i="13"/>
  <c r="T207" i="13" s="1"/>
  <c r="N107" i="13"/>
  <c r="R107" i="13" s="1"/>
  <c r="F107" i="13"/>
  <c r="R106" i="13"/>
  <c r="R207" i="13" s="1"/>
  <c r="R6" i="13"/>
  <c r="B6" i="13"/>
  <c r="H5" i="13"/>
  <c r="D5" i="13"/>
  <c r="B230" i="13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N229" i="13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N270" i="13" s="1"/>
  <c r="N271" i="13" s="1"/>
  <c r="N272" i="13" s="1"/>
  <c r="N273" i="13" s="1"/>
  <c r="N274" i="13" s="1"/>
  <c r="N275" i="13" s="1"/>
  <c r="N276" i="13" s="1"/>
  <c r="N277" i="13" s="1"/>
  <c r="N278" i="13" s="1"/>
  <c r="N279" i="13" s="1"/>
  <c r="N280" i="13" s="1"/>
  <c r="N281" i="13" s="1"/>
  <c r="N282" i="13" s="1"/>
  <c r="N283" i="13" s="1"/>
  <c r="N284" i="13" s="1"/>
  <c r="N285" i="13" s="1"/>
  <c r="N286" i="13" s="1"/>
  <c r="N287" i="13" s="1"/>
  <c r="N288" i="13" s="1"/>
  <c r="N289" i="13" s="1"/>
  <c r="N290" i="13" s="1"/>
  <c r="N291" i="13" s="1"/>
  <c r="N292" i="13" s="1"/>
  <c r="N293" i="13" s="1"/>
  <c r="N294" i="13" s="1"/>
  <c r="N295" i="13" s="1"/>
  <c r="N296" i="13" s="1"/>
  <c r="N297" i="13" s="1"/>
  <c r="N298" i="13" s="1"/>
  <c r="N299" i="13" s="1"/>
  <c r="N300" i="13" s="1"/>
  <c r="N301" i="13" s="1"/>
  <c r="N302" i="13" s="1"/>
  <c r="N303" i="13" s="1"/>
  <c r="C108" i="13"/>
  <c r="G108" i="13"/>
  <c r="K108" i="13"/>
  <c r="O107" i="13"/>
  <c r="Q107" i="13"/>
  <c r="S107" i="13"/>
  <c r="U107" i="13"/>
  <c r="N108" i="13"/>
  <c r="D108" i="13"/>
  <c r="T107" i="13"/>
  <c r="P107" i="13"/>
  <c r="P208" i="13" s="1"/>
  <c r="C107" i="13"/>
  <c r="E107" i="13"/>
  <c r="G107" i="13"/>
  <c r="I107" i="13"/>
  <c r="K107" i="13"/>
  <c r="O106" i="13"/>
  <c r="Q106" i="13"/>
  <c r="S106" i="13"/>
  <c r="U106" i="13"/>
  <c r="K106" i="13"/>
  <c r="I106" i="13"/>
  <c r="G106" i="13"/>
  <c r="E106" i="13"/>
  <c r="N7" i="13"/>
  <c r="T6" i="13"/>
  <c r="T208" i="13" s="1"/>
  <c r="C6" i="13"/>
  <c r="E6" i="13"/>
  <c r="G6" i="13"/>
  <c r="I6" i="13"/>
  <c r="K6" i="13"/>
  <c r="O5" i="13"/>
  <c r="Q5" i="13"/>
  <c r="Q207" i="13" s="1"/>
  <c r="S5" i="13"/>
  <c r="U5" i="13"/>
  <c r="U207" i="13" s="1"/>
  <c r="O6" i="13"/>
  <c r="O208" i="13" s="1"/>
  <c r="Q6" i="13"/>
  <c r="S6" i="13"/>
  <c r="S208" i="13" s="1"/>
  <c r="U6" i="13"/>
  <c r="K5" i="13"/>
  <c r="I5" i="13"/>
  <c r="G5" i="13"/>
  <c r="E5" i="13"/>
  <c r="Z5" i="14"/>
  <c r="AA5" i="14"/>
  <c r="R207" i="23"/>
  <c r="L5" i="23"/>
  <c r="H5" i="23"/>
  <c r="D5" i="23"/>
  <c r="AB206" i="23"/>
  <c r="Z206" i="23"/>
  <c r="X206" i="23"/>
  <c r="V206" i="23"/>
  <c r="T206" i="23"/>
  <c r="R206" i="23"/>
  <c r="M206" i="23"/>
  <c r="K206" i="23"/>
  <c r="I206" i="23"/>
  <c r="G206" i="23"/>
  <c r="E206" i="23"/>
  <c r="C206" i="23"/>
  <c r="M307" i="23"/>
  <c r="K307" i="23"/>
  <c r="I307" i="23"/>
  <c r="G307" i="23"/>
  <c r="E307" i="23"/>
  <c r="C307" i="23"/>
  <c r="U107" i="23"/>
  <c r="B107" i="23"/>
  <c r="L106" i="23"/>
  <c r="H106" i="23"/>
  <c r="D106" i="23"/>
  <c r="B7" i="23"/>
  <c r="Q6" i="23"/>
  <c r="Y6" i="23" s="1"/>
  <c r="Y208" i="23" s="1"/>
  <c r="M6" i="23"/>
  <c r="K6" i="23"/>
  <c r="I6" i="23"/>
  <c r="G6" i="23"/>
  <c r="E6" i="23"/>
  <c r="AB5" i="23"/>
  <c r="AB207" i="23" s="1"/>
  <c r="Z5" i="23"/>
  <c r="Z207" i="23" s="1"/>
  <c r="X5" i="23"/>
  <c r="X207" i="23" s="1"/>
  <c r="V5" i="23"/>
  <c r="V207" i="23" s="1"/>
  <c r="T5" i="23"/>
  <c r="T207" i="23" s="1"/>
  <c r="Q274" i="23"/>
  <c r="Q275" i="23" s="1"/>
  <c r="Q276" i="23" s="1"/>
  <c r="Q277" i="23" s="1"/>
  <c r="Q278" i="23" s="1"/>
  <c r="Q279" i="23" s="1"/>
  <c r="Q280" i="23" s="1"/>
  <c r="Q281" i="23" s="1"/>
  <c r="Q282" i="23" s="1"/>
  <c r="Q283" i="23" s="1"/>
  <c r="Q284" i="23" s="1"/>
  <c r="Q285" i="23" s="1"/>
  <c r="Q286" i="23" s="1"/>
  <c r="Q287" i="23" s="1"/>
  <c r="Q288" i="23" s="1"/>
  <c r="Q289" i="23" s="1"/>
  <c r="Q290" i="23" s="1"/>
  <c r="Q291" i="23" s="1"/>
  <c r="Q292" i="23" s="1"/>
  <c r="Q293" i="23" s="1"/>
  <c r="Q294" i="23" s="1"/>
  <c r="Q295" i="23" s="1"/>
  <c r="Q296" i="23" s="1"/>
  <c r="Q297" i="23" s="1"/>
  <c r="Q298" i="23" s="1"/>
  <c r="Q299" i="23" s="1"/>
  <c r="Q300" i="23" s="1"/>
  <c r="Q301" i="23" s="1"/>
  <c r="Q302" i="23" s="1"/>
  <c r="Q303" i="23" s="1"/>
  <c r="B275" i="23"/>
  <c r="B276" i="23" s="1"/>
  <c r="B277" i="23" s="1"/>
  <c r="B278" i="23" s="1"/>
  <c r="B279" i="23" s="1"/>
  <c r="B280" i="23" s="1"/>
  <c r="B281" i="23" s="1"/>
  <c r="B282" i="23" s="1"/>
  <c r="B283" i="23" s="1"/>
  <c r="B284" i="23" s="1"/>
  <c r="B285" i="23" s="1"/>
  <c r="B286" i="23" s="1"/>
  <c r="B287" i="23" s="1"/>
  <c r="B288" i="23" s="1"/>
  <c r="B289" i="23" s="1"/>
  <c r="B290" i="23" s="1"/>
  <c r="B291" i="23" s="1"/>
  <c r="B292" i="23" s="1"/>
  <c r="B293" i="23" s="1"/>
  <c r="B294" i="23" s="1"/>
  <c r="B295" i="23" s="1"/>
  <c r="B296" i="23" s="1"/>
  <c r="B297" i="23" s="1"/>
  <c r="B298" i="23" s="1"/>
  <c r="B299" i="23" s="1"/>
  <c r="B300" i="23" s="1"/>
  <c r="B301" i="23" s="1"/>
  <c r="B302" i="23" s="1"/>
  <c r="B303" i="23" s="1"/>
  <c r="AA107" i="23"/>
  <c r="W107" i="23"/>
  <c r="R107" i="23"/>
  <c r="T107" i="23"/>
  <c r="V107" i="23"/>
  <c r="X107" i="23"/>
  <c r="Z107" i="23"/>
  <c r="AB107" i="23"/>
  <c r="Q108" i="23"/>
  <c r="M106" i="23"/>
  <c r="K106" i="23"/>
  <c r="I106" i="23"/>
  <c r="G106" i="23"/>
  <c r="E106" i="23"/>
  <c r="R6" i="23"/>
  <c r="R208" i="23" s="1"/>
  <c r="T6" i="23"/>
  <c r="T208" i="23" s="1"/>
  <c r="V6" i="23"/>
  <c r="V208" i="23" s="1"/>
  <c r="X6" i="23"/>
  <c r="X208" i="23" s="1"/>
  <c r="Z6" i="23"/>
  <c r="Z208" i="23" s="1"/>
  <c r="AB6" i="23"/>
  <c r="AB208" i="23" s="1"/>
  <c r="Q7" i="23"/>
  <c r="S6" i="23"/>
  <c r="S208" i="23" s="1"/>
  <c r="W6" i="23"/>
  <c r="W208" i="23" s="1"/>
  <c r="AA6" i="23"/>
  <c r="AA208" i="23" s="1"/>
  <c r="C7" i="23"/>
  <c r="E7" i="23"/>
  <c r="G7" i="23"/>
  <c r="I7" i="23"/>
  <c r="K7" i="23"/>
  <c r="M7" i="23"/>
  <c r="B8" i="23"/>
  <c r="D7" i="23"/>
  <c r="H7" i="23"/>
  <c r="L7" i="23"/>
  <c r="U6" i="23"/>
  <c r="U208" i="23" s="1"/>
  <c r="M5" i="23"/>
  <c r="K5" i="23"/>
  <c r="I5" i="23"/>
  <c r="G5" i="23"/>
  <c r="E5" i="23"/>
  <c r="AA6" i="14" a="1"/>
  <c r="F5" i="14"/>
  <c r="E5" i="14"/>
  <c r="B8" i="14"/>
  <c r="V7" i="14"/>
  <c r="N7" i="14"/>
  <c r="Q6" i="14"/>
  <c r="S6" i="14" s="1"/>
  <c r="H207" i="23" l="1"/>
  <c r="D207" i="23"/>
  <c r="L207" i="23"/>
  <c r="R208" i="13"/>
  <c r="F308" i="13"/>
  <c r="F207" i="13"/>
  <c r="H308" i="13"/>
  <c r="H207" i="13"/>
  <c r="J108" i="13"/>
  <c r="F108" i="13"/>
  <c r="H108" i="13"/>
  <c r="B109" i="13"/>
  <c r="I108" i="13"/>
  <c r="E108" i="13"/>
  <c r="D308" i="13"/>
  <c r="D207" i="13"/>
  <c r="D6" i="13"/>
  <c r="H6" i="13"/>
  <c r="B7" i="13"/>
  <c r="F6" i="13"/>
  <c r="J6" i="13"/>
  <c r="G207" i="13"/>
  <c r="G308" i="13"/>
  <c r="K208" i="13"/>
  <c r="K309" i="13"/>
  <c r="C208" i="13"/>
  <c r="C309" i="13"/>
  <c r="O108" i="13"/>
  <c r="Q108" i="13"/>
  <c r="S108" i="13"/>
  <c r="U108" i="13"/>
  <c r="R108" i="13"/>
  <c r="P108" i="13"/>
  <c r="T108" i="13"/>
  <c r="N109" i="13"/>
  <c r="E207" i="13"/>
  <c r="E308" i="13"/>
  <c r="I207" i="13"/>
  <c r="I308" i="13"/>
  <c r="U208" i="13"/>
  <c r="Q208" i="13"/>
  <c r="S207" i="13"/>
  <c r="O207" i="13"/>
  <c r="I208" i="13"/>
  <c r="I309" i="13"/>
  <c r="E208" i="13"/>
  <c r="E309" i="13"/>
  <c r="O7" i="13"/>
  <c r="O209" i="13" s="1"/>
  <c r="Q7" i="13"/>
  <c r="Q209" i="13" s="1"/>
  <c r="S7" i="13"/>
  <c r="S209" i="13" s="1"/>
  <c r="U7" i="13"/>
  <c r="U209" i="13" s="1"/>
  <c r="R7" i="13"/>
  <c r="R209" i="13" s="1"/>
  <c r="T7" i="13"/>
  <c r="T209" i="13" s="1"/>
  <c r="P7" i="13"/>
  <c r="N8" i="13"/>
  <c r="C109" i="13"/>
  <c r="E109" i="13"/>
  <c r="G109" i="13"/>
  <c r="I109" i="13"/>
  <c r="K109" i="13"/>
  <c r="F109" i="13"/>
  <c r="J109" i="13"/>
  <c r="D109" i="13"/>
  <c r="H109" i="13"/>
  <c r="B110" i="13"/>
  <c r="K207" i="13"/>
  <c r="K308" i="13"/>
  <c r="G208" i="13"/>
  <c r="G309" i="13"/>
  <c r="J7" i="23"/>
  <c r="F7" i="23"/>
  <c r="N7" i="23"/>
  <c r="D107" i="23"/>
  <c r="F107" i="23"/>
  <c r="H107" i="23"/>
  <c r="J107" i="23"/>
  <c r="L107" i="23"/>
  <c r="N107" i="23"/>
  <c r="B108" i="23"/>
  <c r="C107" i="23"/>
  <c r="E107" i="23"/>
  <c r="E208" i="23" s="1"/>
  <c r="G107" i="23"/>
  <c r="G309" i="23" s="1"/>
  <c r="I107" i="23"/>
  <c r="I208" i="23" s="1"/>
  <c r="K107" i="23"/>
  <c r="K309" i="23" s="1"/>
  <c r="M107" i="23"/>
  <c r="M208" i="23" s="1"/>
  <c r="D308" i="23"/>
  <c r="L308" i="23"/>
  <c r="G208" i="23"/>
  <c r="H308" i="23"/>
  <c r="E207" i="23"/>
  <c r="E308" i="23"/>
  <c r="M207" i="23"/>
  <c r="M308" i="23"/>
  <c r="G207" i="23"/>
  <c r="G308" i="23"/>
  <c r="K207" i="23"/>
  <c r="K308" i="23"/>
  <c r="D8" i="23"/>
  <c r="F8" i="23"/>
  <c r="H8" i="23"/>
  <c r="J8" i="23"/>
  <c r="L8" i="23"/>
  <c r="N8" i="23"/>
  <c r="C8" i="23"/>
  <c r="G8" i="23"/>
  <c r="K8" i="23"/>
  <c r="B9" i="23"/>
  <c r="I8" i="23"/>
  <c r="E8" i="23"/>
  <c r="M8" i="23"/>
  <c r="S7" i="23"/>
  <c r="U7" i="23"/>
  <c r="W7" i="23"/>
  <c r="Y7" i="23"/>
  <c r="AA7" i="23"/>
  <c r="R7" i="23"/>
  <c r="V7" i="23"/>
  <c r="Z7" i="23"/>
  <c r="Q8" i="23"/>
  <c r="T7" i="23"/>
  <c r="AB7" i="23"/>
  <c r="X7" i="23"/>
  <c r="S108" i="23"/>
  <c r="U108" i="23"/>
  <c r="W108" i="23"/>
  <c r="Y108" i="23"/>
  <c r="AA108" i="23"/>
  <c r="T108" i="23"/>
  <c r="X108" i="23"/>
  <c r="AB108" i="23"/>
  <c r="R108" i="23"/>
  <c r="V108" i="23"/>
  <c r="Z108" i="23"/>
  <c r="Q109" i="23"/>
  <c r="I207" i="23"/>
  <c r="I308" i="23"/>
  <c r="Z6" i="14" a="1"/>
  <c r="P7" i="14"/>
  <c r="R7" i="14"/>
  <c r="Q7" i="14"/>
  <c r="O7" i="14"/>
  <c r="S7" i="14" s="1"/>
  <c r="N8" i="14"/>
  <c r="D8" i="14"/>
  <c r="C8" i="14"/>
  <c r="B9" i="14"/>
  <c r="V8" i="14"/>
  <c r="B14" i="24"/>
  <c r="B15" i="24"/>
  <c r="B18" i="24"/>
  <c r="B19" i="24"/>
  <c r="B22" i="24"/>
  <c r="B23" i="24"/>
  <c r="B26" i="24"/>
  <c r="B27" i="24"/>
  <c r="B30" i="24"/>
  <c r="B31" i="24"/>
  <c r="B34" i="24"/>
  <c r="B35" i="24"/>
  <c r="B38" i="24"/>
  <c r="B39" i="24"/>
  <c r="B42" i="24"/>
  <c r="B43" i="24"/>
  <c r="B46" i="24"/>
  <c r="B47" i="24"/>
  <c r="B50" i="24"/>
  <c r="B51" i="24"/>
  <c r="B54" i="24"/>
  <c r="B55" i="24"/>
  <c r="B60" i="24"/>
  <c r="B61" i="24"/>
  <c r="B64" i="24"/>
  <c r="B65" i="24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" i="8"/>
  <c r="A2" i="8"/>
  <c r="K208" i="23" l="1"/>
  <c r="P209" i="13"/>
  <c r="F309" i="13"/>
  <c r="F208" i="13"/>
  <c r="H208" i="13"/>
  <c r="H309" i="13"/>
  <c r="J309" i="13"/>
  <c r="J208" i="13"/>
  <c r="D7" i="13"/>
  <c r="J7" i="13"/>
  <c r="F7" i="13"/>
  <c r="C7" i="13"/>
  <c r="G7" i="13"/>
  <c r="K7" i="13"/>
  <c r="B8" i="13"/>
  <c r="H7" i="13"/>
  <c r="E7" i="13"/>
  <c r="I7" i="13"/>
  <c r="D208" i="13"/>
  <c r="D309" i="13"/>
  <c r="C110" i="13"/>
  <c r="E110" i="13"/>
  <c r="G110" i="13"/>
  <c r="I110" i="13"/>
  <c r="K110" i="13"/>
  <c r="D110" i="13"/>
  <c r="H110" i="13"/>
  <c r="B111" i="13"/>
  <c r="F110" i="13"/>
  <c r="J110" i="13"/>
  <c r="O8" i="13"/>
  <c r="Q8" i="13"/>
  <c r="S8" i="13"/>
  <c r="U8" i="13"/>
  <c r="P8" i="13"/>
  <c r="T8" i="13"/>
  <c r="N9" i="13"/>
  <c r="R8" i="13"/>
  <c r="O109" i="13"/>
  <c r="Q109" i="13"/>
  <c r="S109" i="13"/>
  <c r="U109" i="13"/>
  <c r="P109" i="13"/>
  <c r="T109" i="13"/>
  <c r="N110" i="13"/>
  <c r="R109" i="13"/>
  <c r="D108" i="23"/>
  <c r="J108" i="23"/>
  <c r="F108" i="23"/>
  <c r="F209" i="23" s="1"/>
  <c r="N108" i="23"/>
  <c r="H108" i="23"/>
  <c r="E108" i="23"/>
  <c r="I108" i="23"/>
  <c r="M108" i="23"/>
  <c r="L108" i="23"/>
  <c r="C108" i="23"/>
  <c r="G108" i="23"/>
  <c r="K108" i="23"/>
  <c r="B109" i="23"/>
  <c r="L208" i="23"/>
  <c r="L309" i="23"/>
  <c r="H208" i="23"/>
  <c r="H309" i="23"/>
  <c r="D208" i="23"/>
  <c r="D309" i="23"/>
  <c r="F310" i="23"/>
  <c r="M309" i="23"/>
  <c r="I309" i="23"/>
  <c r="E309" i="23"/>
  <c r="C309" i="23"/>
  <c r="C208" i="23"/>
  <c r="N208" i="23"/>
  <c r="N309" i="23"/>
  <c r="J208" i="23"/>
  <c r="J309" i="23"/>
  <c r="F208" i="23"/>
  <c r="F309" i="23"/>
  <c r="N310" i="23"/>
  <c r="N209" i="23"/>
  <c r="J209" i="23"/>
  <c r="J310" i="23"/>
  <c r="R109" i="23"/>
  <c r="T109" i="23"/>
  <c r="V109" i="23"/>
  <c r="X109" i="23"/>
  <c r="Z109" i="23"/>
  <c r="AB109" i="23"/>
  <c r="Q110" i="23"/>
  <c r="S109" i="23"/>
  <c r="W109" i="23"/>
  <c r="AA109" i="23"/>
  <c r="U109" i="23"/>
  <c r="Y109" i="23"/>
  <c r="AB209" i="23"/>
  <c r="R8" i="23"/>
  <c r="R210" i="23" s="1"/>
  <c r="T8" i="23"/>
  <c r="T210" i="23" s="1"/>
  <c r="V8" i="23"/>
  <c r="V210" i="23" s="1"/>
  <c r="X8" i="23"/>
  <c r="X210" i="23" s="1"/>
  <c r="Z8" i="23"/>
  <c r="Z210" i="23" s="1"/>
  <c r="AB8" i="23"/>
  <c r="AB210" i="23" s="1"/>
  <c r="Q9" i="23"/>
  <c r="U8" i="23"/>
  <c r="U210" i="23" s="1"/>
  <c r="Y8" i="23"/>
  <c r="Y210" i="23" s="1"/>
  <c r="S8" i="23"/>
  <c r="S210" i="23" s="1"/>
  <c r="AA8" i="23"/>
  <c r="AA210" i="23" s="1"/>
  <c r="W8" i="23"/>
  <c r="W210" i="23" s="1"/>
  <c r="V209" i="23"/>
  <c r="AA209" i="23"/>
  <c r="W209" i="23"/>
  <c r="S209" i="23"/>
  <c r="X209" i="23"/>
  <c r="T209" i="23"/>
  <c r="Z209" i="23"/>
  <c r="R209" i="23"/>
  <c r="Y209" i="23"/>
  <c r="U209" i="23"/>
  <c r="C9" i="23"/>
  <c r="E9" i="23"/>
  <c r="G9" i="23"/>
  <c r="I9" i="23"/>
  <c r="K9" i="23"/>
  <c r="M9" i="23"/>
  <c r="B10" i="23"/>
  <c r="F9" i="23"/>
  <c r="J9" i="23"/>
  <c r="N9" i="23"/>
  <c r="H9" i="23"/>
  <c r="D9" i="23"/>
  <c r="L9" i="23"/>
  <c r="C9" i="14"/>
  <c r="B10" i="14"/>
  <c r="D9" i="14"/>
  <c r="V9" i="14"/>
  <c r="AA7" i="14" a="1"/>
  <c r="F8" i="14"/>
  <c r="E8" i="14"/>
  <c r="O8" i="14"/>
  <c r="Q8" i="14"/>
  <c r="N9" i="14"/>
  <c r="P8" i="14"/>
  <c r="R8" i="14"/>
  <c r="Z7" i="14" a="1"/>
  <c r="B5" i="55"/>
  <c r="B4" i="55"/>
  <c r="B6" i="55" l="1"/>
  <c r="I310" i="13"/>
  <c r="I209" i="13"/>
  <c r="H310" i="13"/>
  <c r="H209" i="13"/>
  <c r="K310" i="13"/>
  <c r="K209" i="13"/>
  <c r="C310" i="13"/>
  <c r="C209" i="13"/>
  <c r="J209" i="13"/>
  <c r="J310" i="13"/>
  <c r="E310" i="13"/>
  <c r="E209" i="13"/>
  <c r="E8" i="13"/>
  <c r="I8" i="13"/>
  <c r="F8" i="13"/>
  <c r="H8" i="13"/>
  <c r="B9" i="13"/>
  <c r="C8" i="13"/>
  <c r="G8" i="13"/>
  <c r="K8" i="13"/>
  <c r="J8" i="13"/>
  <c r="D8" i="13"/>
  <c r="G310" i="13"/>
  <c r="G209" i="13"/>
  <c r="F310" i="13"/>
  <c r="F209" i="13"/>
  <c r="D310" i="13"/>
  <c r="D209" i="13"/>
  <c r="R210" i="13"/>
  <c r="T210" i="13"/>
  <c r="U210" i="13"/>
  <c r="Q210" i="13"/>
  <c r="C111" i="13"/>
  <c r="E111" i="13"/>
  <c r="G111" i="13"/>
  <c r="I111" i="13"/>
  <c r="K111" i="13"/>
  <c r="F111" i="13"/>
  <c r="J111" i="13"/>
  <c r="D111" i="13"/>
  <c r="H111" i="13"/>
  <c r="B112" i="13"/>
  <c r="O110" i="13"/>
  <c r="Q110" i="13"/>
  <c r="S110" i="13"/>
  <c r="U110" i="13"/>
  <c r="R110" i="13"/>
  <c r="P110" i="13"/>
  <c r="T110" i="13"/>
  <c r="N111" i="13"/>
  <c r="O9" i="13"/>
  <c r="O211" i="13" s="1"/>
  <c r="Q9" i="13"/>
  <c r="Q211" i="13" s="1"/>
  <c r="S9" i="13"/>
  <c r="S211" i="13" s="1"/>
  <c r="U9" i="13"/>
  <c r="U211" i="13" s="1"/>
  <c r="R9" i="13"/>
  <c r="R211" i="13" s="1"/>
  <c r="P9" i="13"/>
  <c r="P211" i="13" s="1"/>
  <c r="N10" i="13"/>
  <c r="T9" i="13"/>
  <c r="P210" i="13"/>
  <c r="S210" i="13"/>
  <c r="O210" i="13"/>
  <c r="K209" i="23"/>
  <c r="K310" i="23"/>
  <c r="C209" i="23"/>
  <c r="C310" i="23"/>
  <c r="M209" i="23"/>
  <c r="M310" i="23"/>
  <c r="E209" i="23"/>
  <c r="E310" i="23"/>
  <c r="D109" i="23"/>
  <c r="H109" i="23"/>
  <c r="L109" i="23"/>
  <c r="E109" i="23"/>
  <c r="M109" i="23"/>
  <c r="G109" i="23"/>
  <c r="B110" i="23"/>
  <c r="J109" i="23"/>
  <c r="I109" i="23"/>
  <c r="K109" i="23"/>
  <c r="F109" i="23"/>
  <c r="N109" i="23"/>
  <c r="C109" i="23"/>
  <c r="G209" i="23"/>
  <c r="G310" i="23"/>
  <c r="L209" i="23"/>
  <c r="L310" i="23"/>
  <c r="I310" i="23"/>
  <c r="I209" i="23"/>
  <c r="H310" i="23"/>
  <c r="H209" i="23"/>
  <c r="D310" i="23"/>
  <c r="D209" i="23"/>
  <c r="S9" i="23"/>
  <c r="U9" i="23"/>
  <c r="W9" i="23"/>
  <c r="Y9" i="23"/>
  <c r="AA9" i="23"/>
  <c r="T9" i="23"/>
  <c r="X9" i="23"/>
  <c r="AB9" i="23"/>
  <c r="R9" i="23"/>
  <c r="Z9" i="23"/>
  <c r="Q10" i="23"/>
  <c r="V9" i="23"/>
  <c r="D10" i="23"/>
  <c r="F10" i="23"/>
  <c r="H10" i="23"/>
  <c r="J10" i="23"/>
  <c r="L10" i="23"/>
  <c r="N10" i="23"/>
  <c r="E10" i="23"/>
  <c r="I10" i="23"/>
  <c r="M10" i="23"/>
  <c r="G10" i="23"/>
  <c r="K10" i="23"/>
  <c r="B11" i="23"/>
  <c r="C10" i="23"/>
  <c r="S110" i="23"/>
  <c r="U110" i="23"/>
  <c r="W110" i="23"/>
  <c r="Y110" i="23"/>
  <c r="AA110" i="23"/>
  <c r="R110" i="23"/>
  <c r="V110" i="23"/>
  <c r="Z110" i="23"/>
  <c r="Q111" i="23"/>
  <c r="T110" i="23"/>
  <c r="X110" i="23"/>
  <c r="AB110" i="23"/>
  <c r="AA8" i="14" a="1"/>
  <c r="P9" i="14"/>
  <c r="R9" i="14"/>
  <c r="Q9" i="14"/>
  <c r="O9" i="14"/>
  <c r="N10" i="14"/>
  <c r="S8" i="14"/>
  <c r="E9" i="14"/>
  <c r="F9" i="14"/>
  <c r="V10" i="14"/>
  <c r="D10" i="14"/>
  <c r="C10" i="14"/>
  <c r="B11" i="14"/>
  <c r="D3" i="55"/>
  <c r="H3" i="55"/>
  <c r="B3" i="54"/>
  <c r="B7" i="55" l="1"/>
  <c r="T211" i="13"/>
  <c r="D210" i="13"/>
  <c r="D311" i="13"/>
  <c r="K210" i="13"/>
  <c r="K311" i="13"/>
  <c r="C210" i="13"/>
  <c r="C311" i="13"/>
  <c r="H210" i="13"/>
  <c r="H311" i="13"/>
  <c r="I210" i="13"/>
  <c r="I311" i="13"/>
  <c r="J210" i="13"/>
  <c r="J311" i="13"/>
  <c r="G210" i="13"/>
  <c r="G311" i="13"/>
  <c r="C9" i="13"/>
  <c r="G9" i="13"/>
  <c r="K9" i="13"/>
  <c r="H9" i="13"/>
  <c r="F9" i="13"/>
  <c r="E9" i="13"/>
  <c r="D9" i="13"/>
  <c r="J9" i="13"/>
  <c r="I9" i="13"/>
  <c r="B10" i="13"/>
  <c r="F210" i="13"/>
  <c r="F311" i="13"/>
  <c r="E210" i="13"/>
  <c r="E311" i="13"/>
  <c r="O10" i="13"/>
  <c r="Q10" i="13"/>
  <c r="S10" i="13"/>
  <c r="U10" i="13"/>
  <c r="P10" i="13"/>
  <c r="T10" i="13"/>
  <c r="N11" i="13"/>
  <c r="R10" i="13"/>
  <c r="O111" i="13"/>
  <c r="Q111" i="13"/>
  <c r="S111" i="13"/>
  <c r="U111" i="13"/>
  <c r="P111" i="13"/>
  <c r="T111" i="13"/>
  <c r="N112" i="13"/>
  <c r="R111" i="13"/>
  <c r="C112" i="13"/>
  <c r="E112" i="13"/>
  <c r="G112" i="13"/>
  <c r="I112" i="13"/>
  <c r="K112" i="13"/>
  <c r="D112" i="13"/>
  <c r="H112" i="13"/>
  <c r="B113" i="13"/>
  <c r="F112" i="13"/>
  <c r="J112" i="13"/>
  <c r="N311" i="23"/>
  <c r="N210" i="23"/>
  <c r="K311" i="23"/>
  <c r="K210" i="23"/>
  <c r="J311" i="23"/>
  <c r="J210" i="23"/>
  <c r="G311" i="23"/>
  <c r="G210" i="23"/>
  <c r="E210" i="23"/>
  <c r="E311" i="23"/>
  <c r="H311" i="23"/>
  <c r="H210" i="23"/>
  <c r="C311" i="23"/>
  <c r="C210" i="23"/>
  <c r="F311" i="23"/>
  <c r="F210" i="23"/>
  <c r="I311" i="23"/>
  <c r="I210" i="23"/>
  <c r="E110" i="23"/>
  <c r="I110" i="23"/>
  <c r="M110" i="23"/>
  <c r="D110" i="23"/>
  <c r="L110" i="23"/>
  <c r="J110" i="23"/>
  <c r="C110" i="23"/>
  <c r="G110" i="23"/>
  <c r="K110" i="23"/>
  <c r="B111" i="23"/>
  <c r="H110" i="23"/>
  <c r="F110" i="23"/>
  <c r="N110" i="23"/>
  <c r="M311" i="23"/>
  <c r="M210" i="23"/>
  <c r="L311" i="23"/>
  <c r="L210" i="23"/>
  <c r="D311" i="23"/>
  <c r="D210" i="23"/>
  <c r="R10" i="23"/>
  <c r="T10" i="23"/>
  <c r="V10" i="23"/>
  <c r="X10" i="23"/>
  <c r="Z10" i="23"/>
  <c r="AB10" i="23"/>
  <c r="Q11" i="23"/>
  <c r="S10" i="23"/>
  <c r="W10" i="23"/>
  <c r="AA10" i="23"/>
  <c r="Y10" i="23"/>
  <c r="U10" i="23"/>
  <c r="R211" i="23"/>
  <c r="X211" i="23"/>
  <c r="AA211" i="23"/>
  <c r="W211" i="23"/>
  <c r="S211" i="23"/>
  <c r="R111" i="23"/>
  <c r="T111" i="23"/>
  <c r="V111" i="23"/>
  <c r="X111" i="23"/>
  <c r="Z111" i="23"/>
  <c r="AB111" i="23"/>
  <c r="Q112" i="23"/>
  <c r="U111" i="23"/>
  <c r="Y111" i="23"/>
  <c r="S111" i="23"/>
  <c r="W111" i="23"/>
  <c r="AA111" i="23"/>
  <c r="C11" i="23"/>
  <c r="E11" i="23"/>
  <c r="G11" i="23"/>
  <c r="I11" i="23"/>
  <c r="K11" i="23"/>
  <c r="M11" i="23"/>
  <c r="B12" i="23"/>
  <c r="D11" i="23"/>
  <c r="H11" i="23"/>
  <c r="L11" i="23"/>
  <c r="F11" i="23"/>
  <c r="N11" i="23"/>
  <c r="J11" i="23"/>
  <c r="V211" i="23"/>
  <c r="Z211" i="23"/>
  <c r="AB211" i="23"/>
  <c r="T211" i="23"/>
  <c r="Y211" i="23"/>
  <c r="U211" i="23"/>
  <c r="C11" i="14"/>
  <c r="B12" i="14"/>
  <c r="D11" i="14"/>
  <c r="S9" i="14"/>
  <c r="AA9" i="14" a="1"/>
  <c r="F10" i="14"/>
  <c r="E10" i="14"/>
  <c r="V11" i="14"/>
  <c r="Z9" i="14" a="1"/>
  <c r="Z8" i="14" a="1"/>
  <c r="O10" i="14"/>
  <c r="Q10" i="14"/>
  <c r="N11" i="14"/>
  <c r="P10" i="14"/>
  <c r="R10" i="14"/>
  <c r="H4" i="55"/>
  <c r="D4" i="55"/>
  <c r="F4" i="55" s="1"/>
  <c r="J5" i="55"/>
  <c r="J4" i="55"/>
  <c r="B4" i="54"/>
  <c r="B8" i="55" l="1"/>
  <c r="C10" i="13"/>
  <c r="G10" i="13"/>
  <c r="K10" i="13"/>
  <c r="J10" i="13"/>
  <c r="B11" i="13"/>
  <c r="E10" i="13"/>
  <c r="I10" i="13"/>
  <c r="F10" i="13"/>
  <c r="D10" i="13"/>
  <c r="H10" i="13"/>
  <c r="J211" i="13"/>
  <c r="J312" i="13"/>
  <c r="E211" i="13"/>
  <c r="E312" i="13"/>
  <c r="H211" i="13"/>
  <c r="H312" i="13"/>
  <c r="G211" i="13"/>
  <c r="G312" i="13"/>
  <c r="I211" i="13"/>
  <c r="I312" i="13"/>
  <c r="D211" i="13"/>
  <c r="D312" i="13"/>
  <c r="F211" i="13"/>
  <c r="F312" i="13"/>
  <c r="K211" i="13"/>
  <c r="K312" i="13"/>
  <c r="C211" i="13"/>
  <c r="C312" i="13"/>
  <c r="O112" i="13"/>
  <c r="Q112" i="13"/>
  <c r="S112" i="13"/>
  <c r="U112" i="13"/>
  <c r="R112" i="13"/>
  <c r="P112" i="13"/>
  <c r="T112" i="13"/>
  <c r="N113" i="13"/>
  <c r="R212" i="13"/>
  <c r="T212" i="13"/>
  <c r="U212" i="13"/>
  <c r="Q212" i="13"/>
  <c r="C113" i="13"/>
  <c r="E113" i="13"/>
  <c r="G113" i="13"/>
  <c r="I113" i="13"/>
  <c r="K113" i="13"/>
  <c r="F113" i="13"/>
  <c r="J113" i="13"/>
  <c r="D113" i="13"/>
  <c r="H113" i="13"/>
  <c r="B114" i="13"/>
  <c r="O11" i="13"/>
  <c r="O213" i="13" s="1"/>
  <c r="Q11" i="13"/>
  <c r="Q213" i="13" s="1"/>
  <c r="S11" i="13"/>
  <c r="S213" i="13" s="1"/>
  <c r="U11" i="13"/>
  <c r="U213" i="13" s="1"/>
  <c r="R11" i="13"/>
  <c r="R213" i="13" s="1"/>
  <c r="T11" i="13"/>
  <c r="T213" i="13" s="1"/>
  <c r="P11" i="13"/>
  <c r="P213" i="13" s="1"/>
  <c r="N12" i="13"/>
  <c r="P212" i="13"/>
  <c r="D422" i="13" s="1"/>
  <c r="S212" i="13"/>
  <c r="O212" i="13"/>
  <c r="C422" i="13" s="1"/>
  <c r="F312" i="23"/>
  <c r="F211" i="23"/>
  <c r="D111" i="23"/>
  <c r="H111" i="23"/>
  <c r="L111" i="23"/>
  <c r="C111" i="23"/>
  <c r="K111" i="23"/>
  <c r="E111" i="23"/>
  <c r="M111" i="23"/>
  <c r="F111" i="23"/>
  <c r="J111" i="23"/>
  <c r="N111" i="23"/>
  <c r="G111" i="23"/>
  <c r="B112" i="23"/>
  <c r="I111" i="23"/>
  <c r="G211" i="23"/>
  <c r="G312" i="23"/>
  <c r="J312" i="23"/>
  <c r="J211" i="23"/>
  <c r="D312" i="23"/>
  <c r="D211" i="23"/>
  <c r="I312" i="23"/>
  <c r="I211" i="23"/>
  <c r="N312" i="23"/>
  <c r="N211" i="23"/>
  <c r="H312" i="23"/>
  <c r="H211" i="23"/>
  <c r="K211" i="23"/>
  <c r="K312" i="23"/>
  <c r="C211" i="23"/>
  <c r="C312" i="23"/>
  <c r="L312" i="23"/>
  <c r="L211" i="23"/>
  <c r="M312" i="23"/>
  <c r="M211" i="23"/>
  <c r="E312" i="23"/>
  <c r="E211" i="23"/>
  <c r="D12" i="23"/>
  <c r="F12" i="23"/>
  <c r="H12" i="23"/>
  <c r="J12" i="23"/>
  <c r="L12" i="23"/>
  <c r="N12" i="23"/>
  <c r="C12" i="23"/>
  <c r="G12" i="23"/>
  <c r="K12" i="23"/>
  <c r="B13" i="23"/>
  <c r="E12" i="23"/>
  <c r="M12" i="23"/>
  <c r="I12" i="23"/>
  <c r="S112" i="23"/>
  <c r="U112" i="23"/>
  <c r="W112" i="23"/>
  <c r="Y112" i="23"/>
  <c r="AA112" i="23"/>
  <c r="T112" i="23"/>
  <c r="X112" i="23"/>
  <c r="AB112" i="23"/>
  <c r="R112" i="23"/>
  <c r="V112" i="23"/>
  <c r="Z112" i="23"/>
  <c r="Q113" i="23"/>
  <c r="U212" i="23"/>
  <c r="AA212" i="23"/>
  <c r="S212" i="23"/>
  <c r="AB212" i="23"/>
  <c r="X212" i="23"/>
  <c r="T212" i="23"/>
  <c r="Y212" i="23"/>
  <c r="W212" i="23"/>
  <c r="S11" i="23"/>
  <c r="S213" i="23" s="1"/>
  <c r="D422" i="23" s="1"/>
  <c r="U11" i="23"/>
  <c r="U213" i="23" s="1"/>
  <c r="W11" i="23"/>
  <c r="W213" i="23" s="1"/>
  <c r="Y11" i="23"/>
  <c r="Y213" i="23" s="1"/>
  <c r="AA11" i="23"/>
  <c r="AA213" i="23" s="1"/>
  <c r="R11" i="23"/>
  <c r="R213" i="23" s="1"/>
  <c r="V11" i="23"/>
  <c r="V213" i="23" s="1"/>
  <c r="Z11" i="23"/>
  <c r="Z213" i="23" s="1"/>
  <c r="Q12" i="23"/>
  <c r="X11" i="23"/>
  <c r="X213" i="23" s="1"/>
  <c r="T11" i="23"/>
  <c r="T213" i="23" s="1"/>
  <c r="AB11" i="23"/>
  <c r="AB213" i="23" s="1"/>
  <c r="Z212" i="23"/>
  <c r="V212" i="23"/>
  <c r="R212" i="23"/>
  <c r="AA10" i="14" a="1"/>
  <c r="P11" i="14"/>
  <c r="R11" i="14"/>
  <c r="Q11" i="14"/>
  <c r="O11" i="14"/>
  <c r="N12" i="14"/>
  <c r="S10" i="14"/>
  <c r="E11" i="14"/>
  <c r="F11" i="14"/>
  <c r="AA11" i="14" a="1"/>
  <c r="V12" i="14"/>
  <c r="D12" i="14"/>
  <c r="C12" i="14"/>
  <c r="B13" i="14"/>
  <c r="G4" i="55"/>
  <c r="I4" i="55"/>
  <c r="K4" i="55" s="1"/>
  <c r="D5" i="55"/>
  <c r="F5" i="55" s="1"/>
  <c r="G5" i="55" s="1"/>
  <c r="H5" i="55"/>
  <c r="B5" i="54"/>
  <c r="H6" i="55" l="1"/>
  <c r="B9" i="55"/>
  <c r="H212" i="13"/>
  <c r="H313" i="13"/>
  <c r="F212" i="13"/>
  <c r="F313" i="13"/>
  <c r="E212" i="13"/>
  <c r="E313" i="13"/>
  <c r="J212" i="13"/>
  <c r="J313" i="13"/>
  <c r="G212" i="13"/>
  <c r="G313" i="13"/>
  <c r="D212" i="13"/>
  <c r="D313" i="13"/>
  <c r="I212" i="13"/>
  <c r="I313" i="13"/>
  <c r="C11" i="13"/>
  <c r="G11" i="13"/>
  <c r="K11" i="13"/>
  <c r="H11" i="13"/>
  <c r="J11" i="13"/>
  <c r="E11" i="13"/>
  <c r="I11" i="13"/>
  <c r="D11" i="13"/>
  <c r="B12" i="13"/>
  <c r="F11" i="13"/>
  <c r="K212" i="13"/>
  <c r="K313" i="13"/>
  <c r="C212" i="13"/>
  <c r="C313" i="13"/>
  <c r="G422" i="13"/>
  <c r="O12" i="13"/>
  <c r="Q12" i="13"/>
  <c r="S12" i="13"/>
  <c r="U12" i="13"/>
  <c r="P12" i="13"/>
  <c r="T12" i="13"/>
  <c r="N13" i="13"/>
  <c r="R12" i="13"/>
  <c r="C114" i="13"/>
  <c r="E114" i="13"/>
  <c r="G114" i="13"/>
  <c r="I114" i="13"/>
  <c r="K114" i="13"/>
  <c r="D114" i="13"/>
  <c r="H114" i="13"/>
  <c r="B115" i="13"/>
  <c r="F114" i="13"/>
  <c r="J114" i="13"/>
  <c r="E422" i="13"/>
  <c r="F422" i="13"/>
  <c r="O113" i="13"/>
  <c r="Q113" i="13"/>
  <c r="S113" i="13"/>
  <c r="U113" i="13"/>
  <c r="P113" i="13"/>
  <c r="T113" i="13"/>
  <c r="N114" i="13"/>
  <c r="R113" i="13"/>
  <c r="C112" i="23"/>
  <c r="G112" i="23"/>
  <c r="K112" i="23"/>
  <c r="B113" i="23"/>
  <c r="J112" i="23"/>
  <c r="D112" i="23"/>
  <c r="L112" i="23"/>
  <c r="E112" i="23"/>
  <c r="I112" i="23"/>
  <c r="M112" i="23"/>
  <c r="F112" i="23"/>
  <c r="N112" i="23"/>
  <c r="H112" i="23"/>
  <c r="N212" i="23"/>
  <c r="N313" i="23"/>
  <c r="F212" i="23"/>
  <c r="F313" i="23"/>
  <c r="E313" i="23"/>
  <c r="E212" i="23"/>
  <c r="C313" i="23"/>
  <c r="C212" i="23"/>
  <c r="H313" i="23"/>
  <c r="H212" i="23"/>
  <c r="J422" i="23"/>
  <c r="I212" i="23"/>
  <c r="I313" i="23"/>
  <c r="G212" i="23"/>
  <c r="G313" i="23"/>
  <c r="J212" i="23"/>
  <c r="J313" i="23"/>
  <c r="M313" i="23"/>
  <c r="M212" i="23"/>
  <c r="K313" i="23"/>
  <c r="K212" i="23"/>
  <c r="L313" i="23"/>
  <c r="L212" i="23"/>
  <c r="D313" i="23"/>
  <c r="D212" i="23"/>
  <c r="R113" i="23"/>
  <c r="T113" i="23"/>
  <c r="V113" i="23"/>
  <c r="X113" i="23"/>
  <c r="Z113" i="23"/>
  <c r="AB113" i="23"/>
  <c r="Q114" i="23"/>
  <c r="S113" i="23"/>
  <c r="W113" i="23"/>
  <c r="AA113" i="23"/>
  <c r="U113" i="23"/>
  <c r="Y113" i="23"/>
  <c r="D13" i="23"/>
  <c r="F13" i="23"/>
  <c r="H13" i="23"/>
  <c r="J13" i="23"/>
  <c r="L13" i="23"/>
  <c r="N13" i="23"/>
  <c r="E13" i="23"/>
  <c r="I13" i="23"/>
  <c r="M13" i="23"/>
  <c r="G13" i="23"/>
  <c r="C13" i="23"/>
  <c r="K13" i="23"/>
  <c r="B14" i="23"/>
  <c r="R12" i="23"/>
  <c r="R214" i="23" s="1"/>
  <c r="T12" i="23"/>
  <c r="T214" i="23" s="1"/>
  <c r="V12" i="23"/>
  <c r="V214" i="23" s="1"/>
  <c r="X12" i="23"/>
  <c r="X214" i="23" s="1"/>
  <c r="U12" i="23"/>
  <c r="U214" i="23" s="1"/>
  <c r="Y12" i="23"/>
  <c r="Y214" i="23" s="1"/>
  <c r="AA12" i="23"/>
  <c r="AA214" i="23" s="1"/>
  <c r="W12" i="23"/>
  <c r="W214" i="23" s="1"/>
  <c r="AB12" i="23"/>
  <c r="AB214" i="23" s="1"/>
  <c r="Z12" i="23"/>
  <c r="Z214" i="23" s="1"/>
  <c r="Q13" i="23"/>
  <c r="S12" i="23"/>
  <c r="S214" i="23" s="1"/>
  <c r="D13" i="14"/>
  <c r="C13" i="14"/>
  <c r="B14" i="14"/>
  <c r="S11" i="14"/>
  <c r="F12" i="14"/>
  <c r="E12" i="14"/>
  <c r="V13" i="14"/>
  <c r="Z10" i="14" a="1"/>
  <c r="Z11" i="14" a="1"/>
  <c r="O12" i="14"/>
  <c r="Q12" i="14"/>
  <c r="P12" i="14"/>
  <c r="R12" i="14"/>
  <c r="N13" i="14"/>
  <c r="D6" i="55"/>
  <c r="F6" i="55" s="1"/>
  <c r="G6" i="55" s="1"/>
  <c r="J6" i="55"/>
  <c r="I5" i="55"/>
  <c r="K5" i="55" s="1"/>
  <c r="J7" i="55"/>
  <c r="B6" i="54"/>
  <c r="H7" i="55" l="1"/>
  <c r="I6" i="55"/>
  <c r="K6" i="55" s="1"/>
  <c r="D7" i="55"/>
  <c r="F7" i="55" s="1"/>
  <c r="G7" i="55" s="1"/>
  <c r="B10" i="55"/>
  <c r="F213" i="13"/>
  <c r="F410" i="13" s="1"/>
  <c r="F314" i="13"/>
  <c r="D213" i="13"/>
  <c r="D314" i="13"/>
  <c r="E213" i="13"/>
  <c r="E314" i="13"/>
  <c r="H314" i="13"/>
  <c r="H213" i="13"/>
  <c r="G314" i="13"/>
  <c r="G213" i="13"/>
  <c r="G410" i="13" s="1"/>
  <c r="C12" i="13"/>
  <c r="G12" i="13"/>
  <c r="K12" i="13"/>
  <c r="J12" i="13"/>
  <c r="D12" i="13"/>
  <c r="E12" i="13"/>
  <c r="I12" i="13"/>
  <c r="F12" i="13"/>
  <c r="H12" i="13"/>
  <c r="B13" i="13"/>
  <c r="I213" i="13"/>
  <c r="I314" i="13"/>
  <c r="J314" i="13"/>
  <c r="J213" i="13"/>
  <c r="K314" i="13"/>
  <c r="K213" i="13"/>
  <c r="C314" i="13"/>
  <c r="C213" i="13"/>
  <c r="O114" i="13"/>
  <c r="Q114" i="13"/>
  <c r="S114" i="13"/>
  <c r="U114" i="13"/>
  <c r="R114" i="13"/>
  <c r="P114" i="13"/>
  <c r="T114" i="13"/>
  <c r="N115" i="13"/>
  <c r="O13" i="13"/>
  <c r="O215" i="13" s="1"/>
  <c r="Q13" i="13"/>
  <c r="Q215" i="13" s="1"/>
  <c r="S13" i="13"/>
  <c r="S215" i="13" s="1"/>
  <c r="U13" i="13"/>
  <c r="U215" i="13" s="1"/>
  <c r="R13" i="13"/>
  <c r="R215" i="13" s="1"/>
  <c r="N14" i="13"/>
  <c r="P13" i="13"/>
  <c r="P215" i="13" s="1"/>
  <c r="T13" i="13"/>
  <c r="P214" i="13"/>
  <c r="S214" i="13"/>
  <c r="O214" i="13"/>
  <c r="C115" i="13"/>
  <c r="E115" i="13"/>
  <c r="G115" i="13"/>
  <c r="I115" i="13"/>
  <c r="K115" i="13"/>
  <c r="F115" i="13"/>
  <c r="J115" i="13"/>
  <c r="D115" i="13"/>
  <c r="H115" i="13"/>
  <c r="B116" i="13"/>
  <c r="R214" i="13"/>
  <c r="T214" i="13"/>
  <c r="U214" i="13"/>
  <c r="Q214" i="13"/>
  <c r="N314" i="23"/>
  <c r="N213" i="23"/>
  <c r="M314" i="23"/>
  <c r="M213" i="23"/>
  <c r="M410" i="23" s="1"/>
  <c r="E314" i="23"/>
  <c r="E213" i="23"/>
  <c r="E410" i="23" s="1"/>
  <c r="D314" i="23"/>
  <c r="D213" i="23"/>
  <c r="D410" i="23" s="1"/>
  <c r="D113" i="23"/>
  <c r="H113" i="23"/>
  <c r="L113" i="23"/>
  <c r="E113" i="23"/>
  <c r="M113" i="23"/>
  <c r="G113" i="23"/>
  <c r="B114" i="23"/>
  <c r="F113" i="23"/>
  <c r="J113" i="23"/>
  <c r="N113" i="23"/>
  <c r="I113" i="23"/>
  <c r="C113" i="23"/>
  <c r="K113" i="23"/>
  <c r="G213" i="23"/>
  <c r="G314" i="23"/>
  <c r="H314" i="23"/>
  <c r="H213" i="23"/>
  <c r="H410" i="23" s="1"/>
  <c r="F314" i="23"/>
  <c r="F213" i="23"/>
  <c r="I314" i="23"/>
  <c r="I213" i="23"/>
  <c r="I410" i="23" s="1"/>
  <c r="L314" i="23"/>
  <c r="L213" i="23"/>
  <c r="L410" i="23" s="1"/>
  <c r="J314" i="23"/>
  <c r="J213" i="23"/>
  <c r="K213" i="23"/>
  <c r="K410" i="23" s="1"/>
  <c r="K314" i="23"/>
  <c r="C213" i="23"/>
  <c r="C410" i="23" s="1"/>
  <c r="C314" i="23"/>
  <c r="C14" i="23"/>
  <c r="E14" i="23"/>
  <c r="G14" i="23"/>
  <c r="I14" i="23"/>
  <c r="K14" i="23"/>
  <c r="M14" i="23"/>
  <c r="B15" i="23"/>
  <c r="D14" i="23"/>
  <c r="H14" i="23"/>
  <c r="L14" i="23"/>
  <c r="F14" i="23"/>
  <c r="N14" i="23"/>
  <c r="J14" i="23"/>
  <c r="R13" i="23"/>
  <c r="T13" i="23"/>
  <c r="V13" i="23"/>
  <c r="X13" i="23"/>
  <c r="Z13" i="23"/>
  <c r="AB13" i="23"/>
  <c r="Q14" i="23"/>
  <c r="S13" i="23"/>
  <c r="W13" i="23"/>
  <c r="AA13" i="23"/>
  <c r="Y13" i="23"/>
  <c r="U13" i="23"/>
  <c r="S114" i="23"/>
  <c r="U114" i="23"/>
  <c r="W114" i="23"/>
  <c r="Y114" i="23"/>
  <c r="AA114" i="23"/>
  <c r="R114" i="23"/>
  <c r="V114" i="23"/>
  <c r="Z114" i="23"/>
  <c r="Q115" i="23"/>
  <c r="T114" i="23"/>
  <c r="X114" i="23"/>
  <c r="AB114" i="23"/>
  <c r="AA12" i="14" a="1"/>
  <c r="O13" i="14"/>
  <c r="Q13" i="14"/>
  <c r="N14" i="14"/>
  <c r="P13" i="14"/>
  <c r="R13" i="14"/>
  <c r="S12" i="14"/>
  <c r="V14" i="14"/>
  <c r="F13" i="14"/>
  <c r="E13" i="14"/>
  <c r="C14" i="14"/>
  <c r="B15" i="14"/>
  <c r="D14" i="14"/>
  <c r="J8" i="55"/>
  <c r="B7" i="54"/>
  <c r="I7" i="55" l="1"/>
  <c r="K7" i="55" s="1"/>
  <c r="D8" i="55"/>
  <c r="F8" i="55" s="1"/>
  <c r="B11" i="55"/>
  <c r="T215" i="13"/>
  <c r="C13" i="13"/>
  <c r="G13" i="13"/>
  <c r="K13" i="13"/>
  <c r="H13" i="13"/>
  <c r="F13" i="13"/>
  <c r="E13" i="13"/>
  <c r="I13" i="13"/>
  <c r="D13" i="13"/>
  <c r="B14" i="13"/>
  <c r="J13" i="13"/>
  <c r="F214" i="13"/>
  <c r="F315" i="13"/>
  <c r="E214" i="13"/>
  <c r="E315" i="13"/>
  <c r="J315" i="13"/>
  <c r="J214" i="13"/>
  <c r="G315" i="13"/>
  <c r="G214" i="13"/>
  <c r="H214" i="13"/>
  <c r="H315" i="13"/>
  <c r="I214" i="13"/>
  <c r="I315" i="13"/>
  <c r="D315" i="13"/>
  <c r="D214" i="13"/>
  <c r="K315" i="13"/>
  <c r="K214" i="13"/>
  <c r="C315" i="13"/>
  <c r="C214" i="13"/>
  <c r="C116" i="13"/>
  <c r="E116" i="13"/>
  <c r="G116" i="13"/>
  <c r="I116" i="13"/>
  <c r="K116" i="13"/>
  <c r="D116" i="13"/>
  <c r="H116" i="13"/>
  <c r="B117" i="13"/>
  <c r="F116" i="13"/>
  <c r="J116" i="13"/>
  <c r="O115" i="13"/>
  <c r="Q115" i="13"/>
  <c r="S115" i="13"/>
  <c r="U115" i="13"/>
  <c r="P115" i="13"/>
  <c r="T115" i="13"/>
  <c r="N116" i="13"/>
  <c r="R115" i="13"/>
  <c r="P14" i="13"/>
  <c r="P216" i="13" s="1"/>
  <c r="R14" i="13"/>
  <c r="T14" i="13"/>
  <c r="N15" i="13"/>
  <c r="Q14" i="13"/>
  <c r="U14" i="13"/>
  <c r="U216" i="13" s="1"/>
  <c r="O14" i="13"/>
  <c r="O216" i="13" s="1"/>
  <c r="S14" i="13"/>
  <c r="S216" i="13" s="1"/>
  <c r="K214" i="23"/>
  <c r="K315" i="23"/>
  <c r="J214" i="23"/>
  <c r="J315" i="23"/>
  <c r="C114" i="23"/>
  <c r="G114" i="23"/>
  <c r="K114" i="23"/>
  <c r="B115" i="23"/>
  <c r="H114" i="23"/>
  <c r="F114" i="23"/>
  <c r="N114" i="23"/>
  <c r="E114" i="23"/>
  <c r="I114" i="23"/>
  <c r="M114" i="23"/>
  <c r="D114" i="23"/>
  <c r="L114" i="23"/>
  <c r="J114" i="23"/>
  <c r="L214" i="23"/>
  <c r="L315" i="23"/>
  <c r="C214" i="23"/>
  <c r="C315" i="23"/>
  <c r="N214" i="23"/>
  <c r="N315" i="23"/>
  <c r="F214" i="23"/>
  <c r="F315" i="23"/>
  <c r="G214" i="23"/>
  <c r="G315" i="23"/>
  <c r="E214" i="23"/>
  <c r="E315" i="23"/>
  <c r="H214" i="23"/>
  <c r="H315" i="23"/>
  <c r="I214" i="23"/>
  <c r="I315" i="23"/>
  <c r="M315" i="23"/>
  <c r="M214" i="23"/>
  <c r="D214" i="23"/>
  <c r="D315" i="23"/>
  <c r="Y215" i="23"/>
  <c r="W215" i="23"/>
  <c r="S14" i="23"/>
  <c r="U14" i="23"/>
  <c r="W14" i="23"/>
  <c r="Y14" i="23"/>
  <c r="AA14" i="23"/>
  <c r="R14" i="23"/>
  <c r="V14" i="23"/>
  <c r="Z14" i="23"/>
  <c r="Q15" i="23"/>
  <c r="X14" i="23"/>
  <c r="AB14" i="23"/>
  <c r="T14" i="23"/>
  <c r="Z215" i="23"/>
  <c r="V215" i="23"/>
  <c r="R215" i="23"/>
  <c r="R115" i="23"/>
  <c r="T115" i="23"/>
  <c r="V115" i="23"/>
  <c r="X115" i="23"/>
  <c r="Z115" i="23"/>
  <c r="AB115" i="23"/>
  <c r="Q116" i="23"/>
  <c r="U115" i="23"/>
  <c r="Y115" i="23"/>
  <c r="S115" i="23"/>
  <c r="W115" i="23"/>
  <c r="AA115" i="23"/>
  <c r="U215" i="23"/>
  <c r="AA215" i="23"/>
  <c r="S215" i="23"/>
  <c r="AB215" i="23"/>
  <c r="X215" i="23"/>
  <c r="T215" i="23"/>
  <c r="D15" i="23"/>
  <c r="F15" i="23"/>
  <c r="H15" i="23"/>
  <c r="J15" i="23"/>
  <c r="L15" i="23"/>
  <c r="N15" i="23"/>
  <c r="C15" i="23"/>
  <c r="G15" i="23"/>
  <c r="K15" i="23"/>
  <c r="B16" i="23"/>
  <c r="E15" i="23"/>
  <c r="M15" i="23"/>
  <c r="I15" i="23"/>
  <c r="E14" i="14"/>
  <c r="F14" i="14"/>
  <c r="Z12" i="14" a="1"/>
  <c r="Z13" i="14" a="1"/>
  <c r="V15" i="14"/>
  <c r="D15" i="14"/>
  <c r="C15" i="14"/>
  <c r="B16" i="14"/>
  <c r="AA13" i="14" a="1"/>
  <c r="P14" i="14"/>
  <c r="R14" i="14"/>
  <c r="O14" i="14"/>
  <c r="S14" i="14" s="1"/>
  <c r="Q14" i="14"/>
  <c r="N15" i="14"/>
  <c r="S13" i="14"/>
  <c r="H8" i="55"/>
  <c r="G8" i="55"/>
  <c r="J9" i="55"/>
  <c r="B8" i="54"/>
  <c r="D9" i="55" l="1"/>
  <c r="F9" i="55" s="1"/>
  <c r="G9" i="55" s="1"/>
  <c r="I8" i="55"/>
  <c r="K8" i="55" s="1"/>
  <c r="B12" i="55"/>
  <c r="Q216" i="13"/>
  <c r="T216" i="13"/>
  <c r="C14" i="13"/>
  <c r="G14" i="13"/>
  <c r="F14" i="13"/>
  <c r="B15" i="13"/>
  <c r="K14" i="13"/>
  <c r="E14" i="13"/>
  <c r="I14" i="13"/>
  <c r="J14" i="13"/>
  <c r="D14" i="13"/>
  <c r="H14" i="13"/>
  <c r="I215" i="13"/>
  <c r="I316" i="13"/>
  <c r="F316" i="13"/>
  <c r="F215" i="13"/>
  <c r="K316" i="13"/>
  <c r="K215" i="13"/>
  <c r="C316" i="13"/>
  <c r="C215" i="13"/>
  <c r="J215" i="13"/>
  <c r="J316" i="13"/>
  <c r="D215" i="13"/>
  <c r="D316" i="13"/>
  <c r="E215" i="13"/>
  <c r="E316" i="13"/>
  <c r="H316" i="13"/>
  <c r="H215" i="13"/>
  <c r="G316" i="13"/>
  <c r="G215" i="13"/>
  <c r="P15" i="13"/>
  <c r="R15" i="13"/>
  <c r="T15" i="13"/>
  <c r="N16" i="13"/>
  <c r="O15" i="13"/>
  <c r="S15" i="13"/>
  <c r="Q15" i="13"/>
  <c r="U15" i="13"/>
  <c r="R216" i="13"/>
  <c r="O116" i="13"/>
  <c r="Q116" i="13"/>
  <c r="S116" i="13"/>
  <c r="U116" i="13"/>
  <c r="R116" i="13"/>
  <c r="P116" i="13"/>
  <c r="T116" i="13"/>
  <c r="N117" i="13"/>
  <c r="C117" i="13"/>
  <c r="E117" i="13"/>
  <c r="G117" i="13"/>
  <c r="I117" i="13"/>
  <c r="K117" i="13"/>
  <c r="F117" i="13"/>
  <c r="J117" i="13"/>
  <c r="D117" i="13"/>
  <c r="H117" i="13"/>
  <c r="B118" i="13"/>
  <c r="L316" i="23"/>
  <c r="L215" i="23"/>
  <c r="M316" i="23"/>
  <c r="M215" i="23"/>
  <c r="E316" i="23"/>
  <c r="E215" i="23"/>
  <c r="F316" i="23"/>
  <c r="F215" i="23"/>
  <c r="D115" i="23"/>
  <c r="L115" i="23"/>
  <c r="M115" i="23"/>
  <c r="F115" i="23"/>
  <c r="J115" i="23"/>
  <c r="N115" i="23"/>
  <c r="G115" i="23"/>
  <c r="B116" i="23"/>
  <c r="I115" i="23"/>
  <c r="H115" i="23"/>
  <c r="C115" i="23"/>
  <c r="K115" i="23"/>
  <c r="E115" i="23"/>
  <c r="G316" i="23"/>
  <c r="G215" i="23"/>
  <c r="J316" i="23"/>
  <c r="J215" i="23"/>
  <c r="D316" i="23"/>
  <c r="D215" i="23"/>
  <c r="I215" i="23"/>
  <c r="I316" i="23"/>
  <c r="N316" i="23"/>
  <c r="N215" i="23"/>
  <c r="H316" i="23"/>
  <c r="H215" i="23"/>
  <c r="K316" i="23"/>
  <c r="K215" i="23"/>
  <c r="C316" i="23"/>
  <c r="C215" i="23"/>
  <c r="AB216" i="23"/>
  <c r="R15" i="23"/>
  <c r="T15" i="23"/>
  <c r="V15" i="23"/>
  <c r="X15" i="23"/>
  <c r="Z15" i="23"/>
  <c r="AB15" i="23"/>
  <c r="Q16" i="23"/>
  <c r="U15" i="23"/>
  <c r="Y15" i="23"/>
  <c r="W15" i="23"/>
  <c r="S15" i="23"/>
  <c r="AA15" i="23"/>
  <c r="V216" i="23"/>
  <c r="AA216" i="23"/>
  <c r="W216" i="23"/>
  <c r="S216" i="23"/>
  <c r="C16" i="23"/>
  <c r="E16" i="23"/>
  <c r="G16" i="23"/>
  <c r="I16" i="23"/>
  <c r="K16" i="23"/>
  <c r="M16" i="23"/>
  <c r="B17" i="23"/>
  <c r="F16" i="23"/>
  <c r="J16" i="23"/>
  <c r="N16" i="23"/>
  <c r="D16" i="23"/>
  <c r="L16" i="23"/>
  <c r="H16" i="23"/>
  <c r="S116" i="23"/>
  <c r="U116" i="23"/>
  <c r="W116" i="23"/>
  <c r="Y116" i="23"/>
  <c r="AA116" i="23"/>
  <c r="T116" i="23"/>
  <c r="X116" i="23"/>
  <c r="AB116" i="23"/>
  <c r="R116" i="23"/>
  <c r="V116" i="23"/>
  <c r="Z116" i="23"/>
  <c r="Q117" i="23"/>
  <c r="T216" i="23"/>
  <c r="X216" i="23"/>
  <c r="Z216" i="23"/>
  <c r="R216" i="23"/>
  <c r="Y216" i="23"/>
  <c r="U216" i="23"/>
  <c r="AA14" i="14" a="1"/>
  <c r="O15" i="14"/>
  <c r="Q15" i="14"/>
  <c r="N16" i="14"/>
  <c r="P15" i="14"/>
  <c r="R15" i="14"/>
  <c r="C16" i="14"/>
  <c r="B17" i="14"/>
  <c r="D16" i="14"/>
  <c r="V16" i="14"/>
  <c r="F15" i="14"/>
  <c r="E15" i="14"/>
  <c r="H9" i="55"/>
  <c r="J10" i="55"/>
  <c r="B9" i="54"/>
  <c r="I9" i="55" l="1"/>
  <c r="K9" i="55" s="1"/>
  <c r="H10" i="55"/>
  <c r="B13" i="55"/>
  <c r="H317" i="13"/>
  <c r="H216" i="13"/>
  <c r="J317" i="13"/>
  <c r="J216" i="13"/>
  <c r="E317" i="13"/>
  <c r="E216" i="13"/>
  <c r="F15" i="13"/>
  <c r="J15" i="13"/>
  <c r="E15" i="13"/>
  <c r="C15" i="13"/>
  <c r="K15" i="13"/>
  <c r="D15" i="13"/>
  <c r="H15" i="13"/>
  <c r="B16" i="13"/>
  <c r="I15" i="13"/>
  <c r="G15" i="13"/>
  <c r="G317" i="13"/>
  <c r="G216" i="13"/>
  <c r="D317" i="13"/>
  <c r="D216" i="13"/>
  <c r="I317" i="13"/>
  <c r="I216" i="13"/>
  <c r="K317" i="13"/>
  <c r="K216" i="13"/>
  <c r="F317" i="13"/>
  <c r="F216" i="13"/>
  <c r="C317" i="13"/>
  <c r="C216" i="13"/>
  <c r="C118" i="13"/>
  <c r="E118" i="13"/>
  <c r="G118" i="13"/>
  <c r="I118" i="13"/>
  <c r="K118" i="13"/>
  <c r="D118" i="13"/>
  <c r="H118" i="13"/>
  <c r="B119" i="13"/>
  <c r="F118" i="13"/>
  <c r="J118" i="13"/>
  <c r="U217" i="13"/>
  <c r="S217" i="13"/>
  <c r="P16" i="13"/>
  <c r="R16" i="13"/>
  <c r="T16" i="13"/>
  <c r="N17" i="13"/>
  <c r="Q16" i="13"/>
  <c r="U16" i="13"/>
  <c r="O16" i="13"/>
  <c r="S16" i="13"/>
  <c r="R217" i="13"/>
  <c r="O117" i="13"/>
  <c r="Q117" i="13"/>
  <c r="S117" i="13"/>
  <c r="U117" i="13"/>
  <c r="P117" i="13"/>
  <c r="T117" i="13"/>
  <c r="N118" i="13"/>
  <c r="R117" i="13"/>
  <c r="Q217" i="13"/>
  <c r="O217" i="13"/>
  <c r="T217" i="13"/>
  <c r="P217" i="13"/>
  <c r="K216" i="23"/>
  <c r="K317" i="23"/>
  <c r="H317" i="23"/>
  <c r="H216" i="23"/>
  <c r="C116" i="23"/>
  <c r="G116" i="23"/>
  <c r="K116" i="23"/>
  <c r="B117" i="23"/>
  <c r="J116" i="23"/>
  <c r="D116" i="23"/>
  <c r="L116" i="23"/>
  <c r="E116" i="23"/>
  <c r="I116" i="23"/>
  <c r="M116" i="23"/>
  <c r="F116" i="23"/>
  <c r="N116" i="23"/>
  <c r="H116" i="23"/>
  <c r="N216" i="23"/>
  <c r="N317" i="23"/>
  <c r="F317" i="23"/>
  <c r="F216" i="23"/>
  <c r="L216" i="23"/>
  <c r="L317" i="23"/>
  <c r="E216" i="23"/>
  <c r="E317" i="23"/>
  <c r="C216" i="23"/>
  <c r="C317" i="23"/>
  <c r="I216" i="23"/>
  <c r="I317" i="23"/>
  <c r="G216" i="23"/>
  <c r="G317" i="23"/>
  <c r="J317" i="23"/>
  <c r="J216" i="23"/>
  <c r="M216" i="23"/>
  <c r="M317" i="23"/>
  <c r="D216" i="23"/>
  <c r="D317" i="23"/>
  <c r="AA217" i="23"/>
  <c r="W217" i="23"/>
  <c r="U217" i="23"/>
  <c r="AB217" i="23"/>
  <c r="X217" i="23"/>
  <c r="T217" i="23"/>
  <c r="R117" i="23"/>
  <c r="T117" i="23"/>
  <c r="V117" i="23"/>
  <c r="X117" i="23"/>
  <c r="Z117" i="23"/>
  <c r="AB117" i="23"/>
  <c r="Q118" i="23"/>
  <c r="S117" i="23"/>
  <c r="W117" i="23"/>
  <c r="AA117" i="23"/>
  <c r="U117" i="23"/>
  <c r="Y117" i="23"/>
  <c r="D17" i="23"/>
  <c r="F17" i="23"/>
  <c r="H17" i="23"/>
  <c r="J17" i="23"/>
  <c r="L17" i="23"/>
  <c r="N17" i="23"/>
  <c r="E17" i="23"/>
  <c r="I17" i="23"/>
  <c r="M17" i="23"/>
  <c r="C17" i="23"/>
  <c r="K17" i="23"/>
  <c r="B18" i="23"/>
  <c r="G17" i="23"/>
  <c r="S217" i="23"/>
  <c r="Y217" i="23"/>
  <c r="S16" i="23"/>
  <c r="U16" i="23"/>
  <c r="U218" i="23" s="1"/>
  <c r="W16" i="23"/>
  <c r="W218" i="23" s="1"/>
  <c r="Y16" i="23"/>
  <c r="Y218" i="23" s="1"/>
  <c r="AA16" i="23"/>
  <c r="T16" i="23"/>
  <c r="T218" i="23" s="1"/>
  <c r="X16" i="23"/>
  <c r="AB16" i="23"/>
  <c r="AB218" i="23" s="1"/>
  <c r="V16" i="23"/>
  <c r="V218" i="23" s="1"/>
  <c r="Z16" i="23"/>
  <c r="Z218" i="23" s="1"/>
  <c r="Q17" i="23"/>
  <c r="R16" i="23"/>
  <c r="R218" i="23" s="1"/>
  <c r="Z217" i="23"/>
  <c r="V217" i="23"/>
  <c r="R217" i="23"/>
  <c r="Z14" i="14" a="1"/>
  <c r="AA15" i="14" a="1"/>
  <c r="Z15" i="14" a="1"/>
  <c r="D17" i="14"/>
  <c r="C17" i="14"/>
  <c r="B18" i="14"/>
  <c r="P16" i="14"/>
  <c r="R16" i="14"/>
  <c r="O16" i="14"/>
  <c r="Q16" i="14"/>
  <c r="N17" i="14"/>
  <c r="S15" i="14"/>
  <c r="V17" i="14"/>
  <c r="E16" i="14"/>
  <c r="F16" i="14"/>
  <c r="D10" i="55"/>
  <c r="F10" i="55" s="1"/>
  <c r="G10" i="55" s="1"/>
  <c r="J11" i="55"/>
  <c r="B10" i="54"/>
  <c r="H11" i="55" l="1"/>
  <c r="B14" i="55"/>
  <c r="U218" i="13"/>
  <c r="G318" i="13"/>
  <c r="G217" i="13"/>
  <c r="F16" i="13"/>
  <c r="J16" i="13"/>
  <c r="C16" i="13"/>
  <c r="K16" i="13"/>
  <c r="I16" i="13"/>
  <c r="D16" i="13"/>
  <c r="H16" i="13"/>
  <c r="B17" i="13"/>
  <c r="G16" i="13"/>
  <c r="E16" i="13"/>
  <c r="D318" i="13"/>
  <c r="D217" i="13"/>
  <c r="C318" i="13"/>
  <c r="C217" i="13"/>
  <c r="J318" i="13"/>
  <c r="J217" i="13"/>
  <c r="I318" i="13"/>
  <c r="I217" i="13"/>
  <c r="H318" i="13"/>
  <c r="H217" i="13"/>
  <c r="K318" i="13"/>
  <c r="K217" i="13"/>
  <c r="E318" i="13"/>
  <c r="E217" i="13"/>
  <c r="F318" i="13"/>
  <c r="F217" i="13"/>
  <c r="O118" i="13"/>
  <c r="Q118" i="13"/>
  <c r="S118" i="13"/>
  <c r="U118" i="13"/>
  <c r="R118" i="13"/>
  <c r="P118" i="13"/>
  <c r="T118" i="13"/>
  <c r="N119" i="13"/>
  <c r="O218" i="13"/>
  <c r="Q218" i="13"/>
  <c r="T218" i="13"/>
  <c r="P218" i="13"/>
  <c r="S218" i="13"/>
  <c r="P17" i="13"/>
  <c r="R17" i="13"/>
  <c r="R219" i="13" s="1"/>
  <c r="T17" i="13"/>
  <c r="N18" i="13"/>
  <c r="O17" i="13"/>
  <c r="S17" i="13"/>
  <c r="S219" i="13" s="1"/>
  <c r="Q17" i="13"/>
  <c r="U17" i="13"/>
  <c r="U219" i="13" s="1"/>
  <c r="R218" i="13"/>
  <c r="C119" i="13"/>
  <c r="E119" i="13"/>
  <c r="G119" i="13"/>
  <c r="I119" i="13"/>
  <c r="K119" i="13"/>
  <c r="F119" i="13"/>
  <c r="J119" i="13"/>
  <c r="D119" i="13"/>
  <c r="H119" i="13"/>
  <c r="B120" i="13"/>
  <c r="N217" i="23"/>
  <c r="N318" i="23"/>
  <c r="M217" i="23"/>
  <c r="M318" i="23"/>
  <c r="E318" i="23"/>
  <c r="E217" i="23"/>
  <c r="D318" i="23"/>
  <c r="D217" i="23"/>
  <c r="D117" i="23"/>
  <c r="H117" i="23"/>
  <c r="L117" i="23"/>
  <c r="E117" i="23"/>
  <c r="M117" i="23"/>
  <c r="G117" i="23"/>
  <c r="B118" i="23"/>
  <c r="F117" i="23"/>
  <c r="J117" i="23"/>
  <c r="N117" i="23"/>
  <c r="I117" i="23"/>
  <c r="C117" i="23"/>
  <c r="K117" i="23"/>
  <c r="G217" i="23"/>
  <c r="G318" i="23"/>
  <c r="H318" i="23"/>
  <c r="H217" i="23"/>
  <c r="F217" i="23"/>
  <c r="F318" i="23"/>
  <c r="I217" i="23"/>
  <c r="I318" i="23"/>
  <c r="L318" i="23"/>
  <c r="L217" i="23"/>
  <c r="J217" i="23"/>
  <c r="J318" i="23"/>
  <c r="K318" i="23"/>
  <c r="K217" i="23"/>
  <c r="C318" i="23"/>
  <c r="C217" i="23"/>
  <c r="R17" i="23"/>
  <c r="T17" i="23"/>
  <c r="V17" i="23"/>
  <c r="X17" i="23"/>
  <c r="Z17" i="23"/>
  <c r="AB17" i="23"/>
  <c r="Q18" i="23"/>
  <c r="S17" i="23"/>
  <c r="W17" i="23"/>
  <c r="AA17" i="23"/>
  <c r="U17" i="23"/>
  <c r="Y17" i="23"/>
  <c r="X218" i="23"/>
  <c r="AA218" i="23"/>
  <c r="S218" i="23"/>
  <c r="C18" i="23"/>
  <c r="E18" i="23"/>
  <c r="G18" i="23"/>
  <c r="I18" i="23"/>
  <c r="K18" i="23"/>
  <c r="M18" i="23"/>
  <c r="B19" i="23"/>
  <c r="D18" i="23"/>
  <c r="H18" i="23"/>
  <c r="L18" i="23"/>
  <c r="J18" i="23"/>
  <c r="F18" i="23"/>
  <c r="N18" i="23"/>
  <c r="S118" i="23"/>
  <c r="U118" i="23"/>
  <c r="W118" i="23"/>
  <c r="Y118" i="23"/>
  <c r="AA118" i="23"/>
  <c r="R118" i="23"/>
  <c r="V118" i="23"/>
  <c r="Z118" i="23"/>
  <c r="Q119" i="23"/>
  <c r="T118" i="23"/>
  <c r="X118" i="23"/>
  <c r="AB118" i="23"/>
  <c r="AB16" i="14" a="1"/>
  <c r="Z16" i="14" a="1"/>
  <c r="O17" i="14"/>
  <c r="Q17" i="14"/>
  <c r="P17" i="14"/>
  <c r="R17" i="14"/>
  <c r="N18" i="14"/>
  <c r="S16" i="14"/>
  <c r="F17" i="14"/>
  <c r="E17" i="14"/>
  <c r="V18" i="14"/>
  <c r="AC16" i="14" a="1"/>
  <c r="AA16" i="14" a="1"/>
  <c r="C18" i="14"/>
  <c r="D18" i="14"/>
  <c r="B19" i="14"/>
  <c r="D11" i="55"/>
  <c r="F11" i="55" s="1"/>
  <c r="G11" i="55" s="1"/>
  <c r="I10" i="55"/>
  <c r="K10" i="55" s="1"/>
  <c r="J12" i="55"/>
  <c r="B11" i="54"/>
  <c r="D12" i="55" l="1"/>
  <c r="F12" i="55" s="1"/>
  <c r="G12" i="55" s="1"/>
  <c r="H12" i="55"/>
  <c r="B15" i="55"/>
  <c r="G319" i="13"/>
  <c r="G218" i="13"/>
  <c r="H319" i="13"/>
  <c r="H218" i="13"/>
  <c r="I319" i="13"/>
  <c r="I218" i="13"/>
  <c r="C319" i="13"/>
  <c r="C218" i="13"/>
  <c r="F319" i="13"/>
  <c r="F218" i="13"/>
  <c r="O219" i="13"/>
  <c r="T219" i="13"/>
  <c r="E319" i="13"/>
  <c r="E218" i="13"/>
  <c r="I17" i="13"/>
  <c r="F17" i="13"/>
  <c r="J17" i="13"/>
  <c r="E17" i="13"/>
  <c r="C17" i="13"/>
  <c r="K17" i="13"/>
  <c r="D17" i="13"/>
  <c r="H17" i="13"/>
  <c r="B18" i="13"/>
  <c r="G17" i="13"/>
  <c r="D218" i="13"/>
  <c r="D319" i="13"/>
  <c r="K218" i="13"/>
  <c r="K319" i="13"/>
  <c r="J218" i="13"/>
  <c r="J319" i="13"/>
  <c r="C120" i="13"/>
  <c r="E120" i="13"/>
  <c r="G120" i="13"/>
  <c r="I120" i="13"/>
  <c r="K120" i="13"/>
  <c r="D120" i="13"/>
  <c r="H120" i="13"/>
  <c r="B121" i="13"/>
  <c r="F120" i="13"/>
  <c r="J120" i="13"/>
  <c r="P18" i="13"/>
  <c r="R18" i="13"/>
  <c r="T18" i="13"/>
  <c r="N19" i="13"/>
  <c r="Q18" i="13"/>
  <c r="U18" i="13"/>
  <c r="O18" i="13"/>
  <c r="S18" i="13"/>
  <c r="O119" i="13"/>
  <c r="Q119" i="13"/>
  <c r="S119" i="13"/>
  <c r="U119" i="13"/>
  <c r="P119" i="13"/>
  <c r="T119" i="13"/>
  <c r="N120" i="13"/>
  <c r="R119" i="13"/>
  <c r="Q219" i="13"/>
  <c r="P219" i="13"/>
  <c r="C218" i="23"/>
  <c r="C319" i="23"/>
  <c r="N319" i="23"/>
  <c r="N218" i="23"/>
  <c r="F319" i="23"/>
  <c r="F218" i="23"/>
  <c r="G218" i="23"/>
  <c r="G319" i="23"/>
  <c r="E319" i="23"/>
  <c r="E218" i="23"/>
  <c r="H218" i="23"/>
  <c r="H319" i="23"/>
  <c r="K218" i="23"/>
  <c r="K319" i="23"/>
  <c r="I319" i="23"/>
  <c r="I218" i="23"/>
  <c r="J218" i="23"/>
  <c r="J319" i="23"/>
  <c r="E118" i="23"/>
  <c r="I118" i="23"/>
  <c r="M118" i="23"/>
  <c r="D118" i="23"/>
  <c r="L118" i="23"/>
  <c r="J118" i="23"/>
  <c r="C118" i="23"/>
  <c r="G118" i="23"/>
  <c r="K118" i="23"/>
  <c r="B119" i="23"/>
  <c r="H118" i="23"/>
  <c r="F118" i="23"/>
  <c r="N118" i="23"/>
  <c r="M319" i="23"/>
  <c r="M218" i="23"/>
  <c r="L319" i="23"/>
  <c r="L218" i="23"/>
  <c r="D218" i="23"/>
  <c r="D319" i="23"/>
  <c r="Y219" i="23"/>
  <c r="AA219" i="23"/>
  <c r="S219" i="23"/>
  <c r="AB219" i="23"/>
  <c r="X219" i="23"/>
  <c r="T219" i="23"/>
  <c r="R119" i="23"/>
  <c r="T119" i="23"/>
  <c r="V119" i="23"/>
  <c r="X119" i="23"/>
  <c r="Z119" i="23"/>
  <c r="AB119" i="23"/>
  <c r="Q120" i="23"/>
  <c r="U119" i="23"/>
  <c r="Y119" i="23"/>
  <c r="S119" i="23"/>
  <c r="W119" i="23"/>
  <c r="AA119" i="23"/>
  <c r="D19" i="23"/>
  <c r="F19" i="23"/>
  <c r="H19" i="23"/>
  <c r="J19" i="23"/>
  <c r="L19" i="23"/>
  <c r="N19" i="23"/>
  <c r="C19" i="23"/>
  <c r="G19" i="23"/>
  <c r="K19" i="23"/>
  <c r="B20" i="23"/>
  <c r="I19" i="23"/>
  <c r="M19" i="23"/>
  <c r="E19" i="23"/>
  <c r="U219" i="23"/>
  <c r="W219" i="23"/>
  <c r="S18" i="23"/>
  <c r="S220" i="23" s="1"/>
  <c r="U18" i="23"/>
  <c r="U220" i="23" s="1"/>
  <c r="W18" i="23"/>
  <c r="W220" i="23" s="1"/>
  <c r="Y18" i="23"/>
  <c r="Y220" i="23" s="1"/>
  <c r="AA18" i="23"/>
  <c r="AA220" i="23" s="1"/>
  <c r="R18" i="23"/>
  <c r="R220" i="23" s="1"/>
  <c r="V18" i="23"/>
  <c r="V220" i="23" s="1"/>
  <c r="Z18" i="23"/>
  <c r="Z220" i="23" s="1"/>
  <c r="Q19" i="23"/>
  <c r="T18" i="23"/>
  <c r="T220" i="23" s="1"/>
  <c r="AB18" i="23"/>
  <c r="AB220" i="23" s="1"/>
  <c r="X18" i="23"/>
  <c r="X220" i="23" s="1"/>
  <c r="Z219" i="23"/>
  <c r="V219" i="23"/>
  <c r="R219" i="23"/>
  <c r="AC17" i="14" a="1"/>
  <c r="AA17" i="14" a="1"/>
  <c r="O18" i="14"/>
  <c r="Q18" i="14"/>
  <c r="N19" i="14"/>
  <c r="P18" i="14"/>
  <c r="R18" i="14"/>
  <c r="S17" i="14"/>
  <c r="C19" i="14"/>
  <c r="B20" i="14"/>
  <c r="D19" i="14"/>
  <c r="F18" i="14"/>
  <c r="E18" i="14"/>
  <c r="V19" i="14"/>
  <c r="Z17" i="14" a="1"/>
  <c r="AB17" i="14" a="1"/>
  <c r="I11" i="55"/>
  <c r="K11" i="55" s="1"/>
  <c r="J13" i="55"/>
  <c r="B12" i="54"/>
  <c r="I12" i="55" l="1"/>
  <c r="K12" i="55" s="1"/>
  <c r="H13" i="55"/>
  <c r="B16" i="55"/>
  <c r="G320" i="13"/>
  <c r="G219" i="13"/>
  <c r="H320" i="13"/>
  <c r="H219" i="13"/>
  <c r="K320" i="13"/>
  <c r="K219" i="13"/>
  <c r="E320" i="13"/>
  <c r="E219" i="13"/>
  <c r="F320" i="13"/>
  <c r="F219" i="13"/>
  <c r="F18" i="13"/>
  <c r="J18" i="13"/>
  <c r="C18" i="13"/>
  <c r="K18" i="13"/>
  <c r="I18" i="13"/>
  <c r="D18" i="13"/>
  <c r="H18" i="13"/>
  <c r="B19" i="13"/>
  <c r="G18" i="13"/>
  <c r="E18" i="13"/>
  <c r="D320" i="13"/>
  <c r="D219" i="13"/>
  <c r="C320" i="13"/>
  <c r="C219" i="13"/>
  <c r="J320" i="13"/>
  <c r="J219" i="13"/>
  <c r="I320" i="13"/>
  <c r="I219" i="13"/>
  <c r="S220" i="13"/>
  <c r="U220" i="13"/>
  <c r="P19" i="13"/>
  <c r="R19" i="13"/>
  <c r="T19" i="13"/>
  <c r="N20" i="13"/>
  <c r="O19" i="13"/>
  <c r="S19" i="13"/>
  <c r="Q19" i="13"/>
  <c r="U19" i="13"/>
  <c r="R220" i="13"/>
  <c r="C121" i="13"/>
  <c r="E121" i="13"/>
  <c r="G121" i="13"/>
  <c r="I121" i="13"/>
  <c r="K121" i="13"/>
  <c r="F121" i="13"/>
  <c r="J121" i="13"/>
  <c r="D121" i="13"/>
  <c r="H121" i="13"/>
  <c r="B122" i="13"/>
  <c r="O120" i="13"/>
  <c r="Q120" i="13"/>
  <c r="S120" i="13"/>
  <c r="U120" i="13"/>
  <c r="R120" i="13"/>
  <c r="P120" i="13"/>
  <c r="T120" i="13"/>
  <c r="N121" i="13"/>
  <c r="O220" i="13"/>
  <c r="Q220" i="13"/>
  <c r="T220" i="13"/>
  <c r="P220" i="13"/>
  <c r="F320" i="23"/>
  <c r="F219" i="23"/>
  <c r="F119" i="23"/>
  <c r="J119" i="23"/>
  <c r="N119" i="23"/>
  <c r="G119" i="23"/>
  <c r="B120" i="23"/>
  <c r="I119" i="23"/>
  <c r="D119" i="23"/>
  <c r="H119" i="23"/>
  <c r="L119" i="23"/>
  <c r="C119" i="23"/>
  <c r="K119" i="23"/>
  <c r="E119" i="23"/>
  <c r="M119" i="23"/>
  <c r="G320" i="23"/>
  <c r="G219" i="23"/>
  <c r="J320" i="23"/>
  <c r="J219" i="23"/>
  <c r="D320" i="23"/>
  <c r="D219" i="23"/>
  <c r="I320" i="23"/>
  <c r="I219" i="23"/>
  <c r="N320" i="23"/>
  <c r="N219" i="23"/>
  <c r="H320" i="23"/>
  <c r="H219" i="23"/>
  <c r="K320" i="23"/>
  <c r="K219" i="23"/>
  <c r="C320" i="23"/>
  <c r="C219" i="23"/>
  <c r="L320" i="23"/>
  <c r="L219" i="23"/>
  <c r="M320" i="23"/>
  <c r="M219" i="23"/>
  <c r="E320" i="23"/>
  <c r="E219" i="23"/>
  <c r="R19" i="23"/>
  <c r="T19" i="23"/>
  <c r="V19" i="23"/>
  <c r="X19" i="23"/>
  <c r="Z19" i="23"/>
  <c r="AB19" i="23"/>
  <c r="Q20" i="23"/>
  <c r="U19" i="23"/>
  <c r="Y19" i="23"/>
  <c r="S19" i="23"/>
  <c r="AA19" i="23"/>
  <c r="W19" i="23"/>
  <c r="C20" i="23"/>
  <c r="E20" i="23"/>
  <c r="G20" i="23"/>
  <c r="I20" i="23"/>
  <c r="K20" i="23"/>
  <c r="M20" i="23"/>
  <c r="B21" i="23"/>
  <c r="F20" i="23"/>
  <c r="J20" i="23"/>
  <c r="N20" i="23"/>
  <c r="H20" i="23"/>
  <c r="D20" i="23"/>
  <c r="L20" i="23"/>
  <c r="S120" i="23"/>
  <c r="U120" i="23"/>
  <c r="W120" i="23"/>
  <c r="Y120" i="23"/>
  <c r="AA120" i="23"/>
  <c r="T120" i="23"/>
  <c r="X120" i="23"/>
  <c r="AB120" i="23"/>
  <c r="R120" i="23"/>
  <c r="V120" i="23"/>
  <c r="Z120" i="23"/>
  <c r="Q121" i="23"/>
  <c r="AC18" i="14" a="1"/>
  <c r="AA18" i="14" a="1"/>
  <c r="V20" i="14"/>
  <c r="D20" i="14"/>
  <c r="C20" i="14"/>
  <c r="B21" i="14"/>
  <c r="P19" i="14"/>
  <c r="R19" i="14"/>
  <c r="Q19" i="14"/>
  <c r="O19" i="14"/>
  <c r="S19" i="14" s="1"/>
  <c r="N20" i="14"/>
  <c r="S18" i="14"/>
  <c r="AB18" i="14" a="1"/>
  <c r="Z18" i="14" a="1"/>
  <c r="E19" i="14"/>
  <c r="F19" i="14"/>
  <c r="D13" i="55"/>
  <c r="F13" i="55" s="1"/>
  <c r="G13" i="55" s="1"/>
  <c r="J14" i="55"/>
  <c r="B13" i="54"/>
  <c r="H14" i="55" l="1"/>
  <c r="B17" i="55"/>
  <c r="E220" i="13"/>
  <c r="E321" i="13"/>
  <c r="D19" i="13"/>
  <c r="H19" i="13"/>
  <c r="B20" i="13"/>
  <c r="I19" i="13"/>
  <c r="G19" i="13"/>
  <c r="F19" i="13"/>
  <c r="J19" i="13"/>
  <c r="E19" i="13"/>
  <c r="C19" i="13"/>
  <c r="K19" i="13"/>
  <c r="D220" i="13"/>
  <c r="D321" i="13"/>
  <c r="K220" i="13"/>
  <c r="K321" i="13"/>
  <c r="J220" i="13"/>
  <c r="J321" i="13"/>
  <c r="G220" i="13"/>
  <c r="G321" i="13"/>
  <c r="H220" i="13"/>
  <c r="H321" i="13"/>
  <c r="I220" i="13"/>
  <c r="I321" i="13"/>
  <c r="C220" i="13"/>
  <c r="C321" i="13"/>
  <c r="F220" i="13"/>
  <c r="F321" i="13"/>
  <c r="U221" i="13"/>
  <c r="S221" i="13"/>
  <c r="P20" i="13"/>
  <c r="R20" i="13"/>
  <c r="T20" i="13"/>
  <c r="N21" i="13"/>
  <c r="Q20" i="13"/>
  <c r="U20" i="13"/>
  <c r="U222" i="13" s="1"/>
  <c r="O20" i="13"/>
  <c r="S20" i="13"/>
  <c r="R221" i="13"/>
  <c r="O121" i="13"/>
  <c r="Q121" i="13"/>
  <c r="S121" i="13"/>
  <c r="U121" i="13"/>
  <c r="P121" i="13"/>
  <c r="T121" i="13"/>
  <c r="N122" i="13"/>
  <c r="R121" i="13"/>
  <c r="C122" i="13"/>
  <c r="E122" i="13"/>
  <c r="G122" i="13"/>
  <c r="I122" i="13"/>
  <c r="K122" i="13"/>
  <c r="D122" i="13"/>
  <c r="H122" i="13"/>
  <c r="B123" i="13"/>
  <c r="F122" i="13"/>
  <c r="J122" i="13"/>
  <c r="Q221" i="13"/>
  <c r="O221" i="13"/>
  <c r="T221" i="13"/>
  <c r="P221" i="13"/>
  <c r="E321" i="23"/>
  <c r="E220" i="23"/>
  <c r="C220" i="23"/>
  <c r="C321" i="23"/>
  <c r="H220" i="23"/>
  <c r="H321" i="23"/>
  <c r="I321" i="23"/>
  <c r="I220" i="23"/>
  <c r="G220" i="23"/>
  <c r="G321" i="23"/>
  <c r="J220" i="23"/>
  <c r="J321" i="23"/>
  <c r="M321" i="23"/>
  <c r="M220" i="23"/>
  <c r="K220" i="23"/>
  <c r="K321" i="23"/>
  <c r="L321" i="23"/>
  <c r="L220" i="23"/>
  <c r="D321" i="23"/>
  <c r="D220" i="23"/>
  <c r="E120" i="23"/>
  <c r="I120" i="23"/>
  <c r="M120" i="23"/>
  <c r="F120" i="23"/>
  <c r="N120" i="23"/>
  <c r="H120" i="23"/>
  <c r="C120" i="23"/>
  <c r="G120" i="23"/>
  <c r="K120" i="23"/>
  <c r="B121" i="23"/>
  <c r="J120" i="23"/>
  <c r="D120" i="23"/>
  <c r="L120" i="23"/>
  <c r="N220" i="23"/>
  <c r="N321" i="23"/>
  <c r="F321" i="23"/>
  <c r="F220" i="23"/>
  <c r="W221" i="23"/>
  <c r="S221" i="23"/>
  <c r="U221" i="23"/>
  <c r="AB221" i="23"/>
  <c r="X221" i="23"/>
  <c r="T221" i="23"/>
  <c r="R121" i="23"/>
  <c r="T121" i="23"/>
  <c r="V121" i="23"/>
  <c r="X121" i="23"/>
  <c r="Z121" i="23"/>
  <c r="AB121" i="23"/>
  <c r="Q122" i="23"/>
  <c r="S121" i="23"/>
  <c r="W121" i="23"/>
  <c r="AA121" i="23"/>
  <c r="U121" i="23"/>
  <c r="Y121" i="23"/>
  <c r="D21" i="23"/>
  <c r="F21" i="23"/>
  <c r="H21" i="23"/>
  <c r="J21" i="23"/>
  <c r="L21" i="23"/>
  <c r="N21" i="23"/>
  <c r="E21" i="23"/>
  <c r="I21" i="23"/>
  <c r="M21" i="23"/>
  <c r="G21" i="23"/>
  <c r="K21" i="23"/>
  <c r="B22" i="23"/>
  <c r="C21" i="23"/>
  <c r="AA221" i="23"/>
  <c r="Y221" i="23"/>
  <c r="S20" i="23"/>
  <c r="S222" i="23" s="1"/>
  <c r="U20" i="23"/>
  <c r="U222" i="23" s="1"/>
  <c r="W20" i="23"/>
  <c r="W222" i="23" s="1"/>
  <c r="Y20" i="23"/>
  <c r="Y222" i="23" s="1"/>
  <c r="AA20" i="23"/>
  <c r="AA222" i="23" s="1"/>
  <c r="T20" i="23"/>
  <c r="T222" i="23" s="1"/>
  <c r="X20" i="23"/>
  <c r="X222" i="23" s="1"/>
  <c r="AB20" i="23"/>
  <c r="AB222" i="23" s="1"/>
  <c r="R20" i="23"/>
  <c r="R222" i="23" s="1"/>
  <c r="Z20" i="23"/>
  <c r="Z222" i="23" s="1"/>
  <c r="Q21" i="23"/>
  <c r="V20" i="23"/>
  <c r="V222" i="23" s="1"/>
  <c r="Z221" i="23"/>
  <c r="V221" i="23"/>
  <c r="R221" i="23"/>
  <c r="AA19" i="14" a="1"/>
  <c r="AC19" i="14" a="1"/>
  <c r="O20" i="14"/>
  <c r="Q20" i="14"/>
  <c r="N21" i="14"/>
  <c r="P20" i="14"/>
  <c r="R20" i="14"/>
  <c r="C21" i="14"/>
  <c r="B22" i="14"/>
  <c r="D21" i="14"/>
  <c r="F20" i="14"/>
  <c r="E20" i="14"/>
  <c r="V21" i="14"/>
  <c r="D14" i="55"/>
  <c r="F14" i="55" s="1"/>
  <c r="G14" i="55" s="1"/>
  <c r="I13" i="55"/>
  <c r="K13" i="55" s="1"/>
  <c r="J15" i="55"/>
  <c r="E14" i="55" a="1"/>
  <c r="B14" i="54"/>
  <c r="E14" i="55" l="1"/>
  <c r="D15" i="55"/>
  <c r="F15" i="55" s="1"/>
  <c r="G15" i="55" s="1"/>
  <c r="I14" i="55"/>
  <c r="K14" i="55" s="1"/>
  <c r="B18" i="55"/>
  <c r="K221" i="13"/>
  <c r="K322" i="13"/>
  <c r="E221" i="13"/>
  <c r="E322" i="13"/>
  <c r="F221" i="13"/>
  <c r="F322" i="13"/>
  <c r="I322" i="13"/>
  <c r="I221" i="13"/>
  <c r="H322" i="13"/>
  <c r="H221" i="13"/>
  <c r="C221" i="13"/>
  <c r="C322" i="13"/>
  <c r="J221" i="13"/>
  <c r="J322" i="13"/>
  <c r="G322" i="13"/>
  <c r="G221" i="13"/>
  <c r="F20" i="13"/>
  <c r="J20" i="13"/>
  <c r="C20" i="13"/>
  <c r="K20" i="13"/>
  <c r="I20" i="13"/>
  <c r="H20" i="13"/>
  <c r="G20" i="13"/>
  <c r="D20" i="13"/>
  <c r="B21" i="13"/>
  <c r="E20" i="13"/>
  <c r="D322" i="13"/>
  <c r="D221" i="13"/>
  <c r="O122" i="13"/>
  <c r="Q122" i="13"/>
  <c r="S122" i="13"/>
  <c r="U122" i="13"/>
  <c r="R122" i="13"/>
  <c r="P122" i="13"/>
  <c r="T122" i="13"/>
  <c r="N123" i="13"/>
  <c r="S222" i="13"/>
  <c r="P21" i="13"/>
  <c r="P223" i="13" s="1"/>
  <c r="R21" i="13"/>
  <c r="R223" i="13" s="1"/>
  <c r="T21" i="13"/>
  <c r="T223" i="13" s="1"/>
  <c r="N22" i="13"/>
  <c r="O21" i="13"/>
  <c r="O223" i="13" s="1"/>
  <c r="S21" i="13"/>
  <c r="S223" i="13" s="1"/>
  <c r="Q21" i="13"/>
  <c r="Q223" i="13" s="1"/>
  <c r="U21" i="13"/>
  <c r="R222" i="13"/>
  <c r="C123" i="13"/>
  <c r="E123" i="13"/>
  <c r="G123" i="13"/>
  <c r="I123" i="13"/>
  <c r="K123" i="13"/>
  <c r="F123" i="13"/>
  <c r="J123" i="13"/>
  <c r="D123" i="13"/>
  <c r="H123" i="13"/>
  <c r="B124" i="13"/>
  <c r="O222" i="13"/>
  <c r="Q222" i="13"/>
  <c r="T222" i="13"/>
  <c r="P222" i="13"/>
  <c r="D322" i="23"/>
  <c r="D221" i="23"/>
  <c r="D121" i="23"/>
  <c r="H121" i="23"/>
  <c r="L121" i="23"/>
  <c r="E121" i="23"/>
  <c r="M121" i="23"/>
  <c r="G121" i="23"/>
  <c r="B122" i="23"/>
  <c r="F121" i="23"/>
  <c r="J121" i="23"/>
  <c r="N121" i="23"/>
  <c r="I121" i="23"/>
  <c r="C121" i="23"/>
  <c r="K121" i="23"/>
  <c r="G221" i="23"/>
  <c r="G322" i="23"/>
  <c r="H322" i="23"/>
  <c r="H221" i="23"/>
  <c r="F221" i="23"/>
  <c r="F322" i="23"/>
  <c r="I322" i="23"/>
  <c r="I221" i="23"/>
  <c r="L322" i="23"/>
  <c r="L221" i="23"/>
  <c r="J221" i="23"/>
  <c r="J322" i="23"/>
  <c r="K322" i="23"/>
  <c r="K221" i="23"/>
  <c r="C322" i="23"/>
  <c r="C221" i="23"/>
  <c r="N221" i="23"/>
  <c r="N322" i="23"/>
  <c r="M322" i="23"/>
  <c r="M221" i="23"/>
  <c r="E322" i="23"/>
  <c r="E221" i="23"/>
  <c r="S122" i="23"/>
  <c r="U122" i="23"/>
  <c r="W122" i="23"/>
  <c r="Y122" i="23"/>
  <c r="AA122" i="23"/>
  <c r="R122" i="23"/>
  <c r="V122" i="23"/>
  <c r="Z122" i="23"/>
  <c r="Q123" i="23"/>
  <c r="T122" i="23"/>
  <c r="X122" i="23"/>
  <c r="AB122" i="23"/>
  <c r="R21" i="23"/>
  <c r="R223" i="23" s="1"/>
  <c r="T21" i="23"/>
  <c r="T223" i="23" s="1"/>
  <c r="V21" i="23"/>
  <c r="V223" i="23" s="1"/>
  <c r="X21" i="23"/>
  <c r="X223" i="23" s="1"/>
  <c r="Z21" i="23"/>
  <c r="Z223" i="23" s="1"/>
  <c r="AB21" i="23"/>
  <c r="AB223" i="23" s="1"/>
  <c r="Q22" i="23"/>
  <c r="S21" i="23"/>
  <c r="S223" i="23" s="1"/>
  <c r="W21" i="23"/>
  <c r="W223" i="23" s="1"/>
  <c r="AA21" i="23"/>
  <c r="AA223" i="23" s="1"/>
  <c r="Y21" i="23"/>
  <c r="Y223" i="23" s="1"/>
  <c r="U21" i="23"/>
  <c r="U223" i="23" s="1"/>
  <c r="C22" i="23"/>
  <c r="E22" i="23"/>
  <c r="G22" i="23"/>
  <c r="I22" i="23"/>
  <c r="K22" i="23"/>
  <c r="M22" i="23"/>
  <c r="B23" i="23"/>
  <c r="D22" i="23"/>
  <c r="H22" i="23"/>
  <c r="L22" i="23"/>
  <c r="F22" i="23"/>
  <c r="N22" i="23"/>
  <c r="J22" i="23"/>
  <c r="AA20" i="14" a="1"/>
  <c r="AC20" i="14" a="1"/>
  <c r="Z20" i="14" a="1"/>
  <c r="AB20" i="14" a="1"/>
  <c r="Z19" i="14" a="1"/>
  <c r="AB19" i="14" a="1"/>
  <c r="D22" i="14"/>
  <c r="C22" i="14"/>
  <c r="B23" i="14"/>
  <c r="P21" i="14"/>
  <c r="R21" i="14"/>
  <c r="Q21" i="14"/>
  <c r="O21" i="14"/>
  <c r="S21" i="14" s="1"/>
  <c r="N22" i="14"/>
  <c r="S20" i="14"/>
  <c r="V22" i="14"/>
  <c r="E21" i="14"/>
  <c r="F21" i="14"/>
  <c r="H15" i="55"/>
  <c r="J16" i="55"/>
  <c r="E15" i="55" a="1"/>
  <c r="B15" i="54"/>
  <c r="E15" i="55" l="1"/>
  <c r="I15" i="55"/>
  <c r="K15" i="55" s="1"/>
  <c r="D16" i="55"/>
  <c r="F16" i="55" s="1"/>
  <c r="G16" i="55" s="1"/>
  <c r="B19" i="55"/>
  <c r="E222" i="13"/>
  <c r="E323" i="13"/>
  <c r="D222" i="13"/>
  <c r="D323" i="13"/>
  <c r="H222" i="13"/>
  <c r="H323" i="13"/>
  <c r="K323" i="13"/>
  <c r="K222" i="13"/>
  <c r="J323" i="13"/>
  <c r="J222" i="13"/>
  <c r="U223" i="13"/>
  <c r="D21" i="13"/>
  <c r="H21" i="13"/>
  <c r="B22" i="13"/>
  <c r="I21" i="13"/>
  <c r="G21" i="13"/>
  <c r="F21" i="13"/>
  <c r="J21" i="13"/>
  <c r="E21" i="13"/>
  <c r="C21" i="13"/>
  <c r="K21" i="13"/>
  <c r="G222" i="13"/>
  <c r="G323" i="13"/>
  <c r="I323" i="13"/>
  <c r="I222" i="13"/>
  <c r="C323" i="13"/>
  <c r="C222" i="13"/>
  <c r="F323" i="13"/>
  <c r="F222" i="13"/>
  <c r="C124" i="13"/>
  <c r="E124" i="13"/>
  <c r="G124" i="13"/>
  <c r="I124" i="13"/>
  <c r="K124" i="13"/>
  <c r="D124" i="13"/>
  <c r="H124" i="13"/>
  <c r="B125" i="13"/>
  <c r="F124" i="13"/>
  <c r="J124" i="13"/>
  <c r="O123" i="13"/>
  <c r="Q123" i="13"/>
  <c r="S123" i="13"/>
  <c r="U123" i="13"/>
  <c r="P123" i="13"/>
  <c r="T123" i="13"/>
  <c r="N124" i="13"/>
  <c r="R123" i="13"/>
  <c r="P22" i="13"/>
  <c r="P224" i="13" s="1"/>
  <c r="R22" i="13"/>
  <c r="R224" i="13" s="1"/>
  <c r="T22" i="13"/>
  <c r="N23" i="13"/>
  <c r="Q22" i="13"/>
  <c r="U22" i="13"/>
  <c r="U224" i="13" s="1"/>
  <c r="O22" i="13"/>
  <c r="O224" i="13" s="1"/>
  <c r="S22" i="13"/>
  <c r="C222" i="23"/>
  <c r="C323" i="23"/>
  <c r="N222" i="23"/>
  <c r="N323" i="23"/>
  <c r="F222" i="23"/>
  <c r="F323" i="23"/>
  <c r="G222" i="23"/>
  <c r="G323" i="23"/>
  <c r="E222" i="23"/>
  <c r="E323" i="23"/>
  <c r="H222" i="23"/>
  <c r="H323" i="23"/>
  <c r="K222" i="23"/>
  <c r="K323" i="23"/>
  <c r="I222" i="23"/>
  <c r="I323" i="23"/>
  <c r="J222" i="23"/>
  <c r="J323" i="23"/>
  <c r="E122" i="23"/>
  <c r="I122" i="23"/>
  <c r="M122" i="23"/>
  <c r="D122" i="23"/>
  <c r="L122" i="23"/>
  <c r="J122" i="23"/>
  <c r="C122" i="23"/>
  <c r="G122" i="23"/>
  <c r="K122" i="23"/>
  <c r="B123" i="23"/>
  <c r="H122" i="23"/>
  <c r="F122" i="23"/>
  <c r="N122" i="23"/>
  <c r="M222" i="23"/>
  <c r="M323" i="23"/>
  <c r="L222" i="23"/>
  <c r="L323" i="23"/>
  <c r="D222" i="23"/>
  <c r="D323" i="23"/>
  <c r="D23" i="23"/>
  <c r="F23" i="23"/>
  <c r="H23" i="23"/>
  <c r="C23" i="23"/>
  <c r="G23" i="23"/>
  <c r="J23" i="23"/>
  <c r="L23" i="23"/>
  <c r="N23" i="23"/>
  <c r="E23" i="23"/>
  <c r="K23" i="23"/>
  <c r="B24" i="23"/>
  <c r="I23" i="23"/>
  <c r="M23" i="23"/>
  <c r="S22" i="23"/>
  <c r="U22" i="23"/>
  <c r="W22" i="23"/>
  <c r="Y22" i="23"/>
  <c r="AA22" i="23"/>
  <c r="R22" i="23"/>
  <c r="V22" i="23"/>
  <c r="Z22" i="23"/>
  <c r="X22" i="23"/>
  <c r="Q23" i="23"/>
  <c r="T22" i="23"/>
  <c r="AB22" i="23"/>
  <c r="R123" i="23"/>
  <c r="T123" i="23"/>
  <c r="V123" i="23"/>
  <c r="X123" i="23"/>
  <c r="Z123" i="23"/>
  <c r="AB123" i="23"/>
  <c r="Q124" i="23"/>
  <c r="U123" i="23"/>
  <c r="Y123" i="23"/>
  <c r="S123" i="23"/>
  <c r="W123" i="23"/>
  <c r="AA123" i="23"/>
  <c r="Z21" i="14" a="1"/>
  <c r="AB21" i="14" a="1"/>
  <c r="C23" i="14"/>
  <c r="B24" i="14"/>
  <c r="D23" i="14"/>
  <c r="V23" i="14"/>
  <c r="AA21" i="14" a="1"/>
  <c r="AC21" i="14" a="1"/>
  <c r="O22" i="14"/>
  <c r="Q22" i="14"/>
  <c r="N23" i="14"/>
  <c r="P22" i="14"/>
  <c r="R22" i="14"/>
  <c r="F22" i="14"/>
  <c r="E22" i="14"/>
  <c r="H16" i="55"/>
  <c r="J17" i="55"/>
  <c r="E16" i="55" a="1"/>
  <c r="B16" i="54"/>
  <c r="I16" i="55" l="1"/>
  <c r="K16" i="55" s="1"/>
  <c r="E16" i="55"/>
  <c r="D17" i="55"/>
  <c r="F17" i="55" s="1"/>
  <c r="G17" i="55" s="1"/>
  <c r="H17" i="55"/>
  <c r="B20" i="55"/>
  <c r="Q224" i="13"/>
  <c r="T224" i="13"/>
  <c r="C223" i="13"/>
  <c r="C324" i="13"/>
  <c r="J223" i="13"/>
  <c r="J324" i="13"/>
  <c r="G223" i="13"/>
  <c r="G324" i="13"/>
  <c r="D22" i="13"/>
  <c r="H22" i="13"/>
  <c r="B23" i="13"/>
  <c r="G22" i="13"/>
  <c r="E22" i="13"/>
  <c r="K22" i="13"/>
  <c r="F22" i="13"/>
  <c r="J22" i="13"/>
  <c r="C22" i="13"/>
  <c r="I22" i="13"/>
  <c r="D223" i="13"/>
  <c r="D324" i="13"/>
  <c r="K223" i="13"/>
  <c r="K324" i="13"/>
  <c r="E223" i="13"/>
  <c r="E324" i="13"/>
  <c r="F223" i="13"/>
  <c r="F324" i="13"/>
  <c r="I223" i="13"/>
  <c r="I324" i="13"/>
  <c r="H223" i="13"/>
  <c r="H324" i="13"/>
  <c r="O124" i="13"/>
  <c r="Q124" i="13"/>
  <c r="S124" i="13"/>
  <c r="U124" i="13"/>
  <c r="R124" i="13"/>
  <c r="P124" i="13"/>
  <c r="T124" i="13"/>
  <c r="N125" i="13"/>
  <c r="S224" i="13"/>
  <c r="P23" i="13"/>
  <c r="P225" i="13" s="1"/>
  <c r="R23" i="13"/>
  <c r="R225" i="13" s="1"/>
  <c r="T23" i="13"/>
  <c r="N24" i="13"/>
  <c r="O23" i="13"/>
  <c r="S23" i="13"/>
  <c r="S225" i="13" s="1"/>
  <c r="Q23" i="13"/>
  <c r="Q225" i="13" s="1"/>
  <c r="U23" i="13"/>
  <c r="C125" i="13"/>
  <c r="E125" i="13"/>
  <c r="G125" i="13"/>
  <c r="I125" i="13"/>
  <c r="K125" i="13"/>
  <c r="F125" i="13"/>
  <c r="J125" i="13"/>
  <c r="D125" i="13"/>
  <c r="H125" i="13"/>
  <c r="B126" i="13"/>
  <c r="F223" i="23"/>
  <c r="F324" i="23"/>
  <c r="D123" i="23"/>
  <c r="C123" i="23"/>
  <c r="E123" i="23"/>
  <c r="M123" i="23"/>
  <c r="F123" i="23"/>
  <c r="J123" i="23"/>
  <c r="N123" i="23"/>
  <c r="G123" i="23"/>
  <c r="B124" i="23"/>
  <c r="I123" i="23"/>
  <c r="H123" i="23"/>
  <c r="L123" i="23"/>
  <c r="K123" i="23"/>
  <c r="G223" i="23"/>
  <c r="G324" i="23"/>
  <c r="J223" i="23"/>
  <c r="J324" i="23"/>
  <c r="D324" i="23"/>
  <c r="D223" i="23"/>
  <c r="I223" i="23"/>
  <c r="I324" i="23"/>
  <c r="N223" i="23"/>
  <c r="N324" i="23"/>
  <c r="H324" i="23"/>
  <c r="H223" i="23"/>
  <c r="K324" i="23"/>
  <c r="K223" i="23"/>
  <c r="C324" i="23"/>
  <c r="C223" i="23"/>
  <c r="L324" i="23"/>
  <c r="L223" i="23"/>
  <c r="M324" i="23"/>
  <c r="M223" i="23"/>
  <c r="E324" i="23"/>
  <c r="E223" i="23"/>
  <c r="AB224" i="23"/>
  <c r="R23" i="23"/>
  <c r="T23" i="23"/>
  <c r="V23" i="23"/>
  <c r="X23" i="23"/>
  <c r="Z23" i="23"/>
  <c r="AB23" i="23"/>
  <c r="Q24" i="23"/>
  <c r="U23" i="23"/>
  <c r="Y23" i="23"/>
  <c r="S23" i="23"/>
  <c r="AA23" i="23"/>
  <c r="W23" i="23"/>
  <c r="Z224" i="23"/>
  <c r="R224" i="23"/>
  <c r="Y224" i="23"/>
  <c r="U224" i="23"/>
  <c r="C24" i="23"/>
  <c r="E24" i="23"/>
  <c r="G24" i="23"/>
  <c r="I24" i="23"/>
  <c r="K24" i="23"/>
  <c r="M24" i="23"/>
  <c r="B25" i="23"/>
  <c r="F24" i="23"/>
  <c r="J24" i="23"/>
  <c r="N24" i="23"/>
  <c r="H24" i="23"/>
  <c r="D24" i="23"/>
  <c r="L24" i="23"/>
  <c r="S124" i="23"/>
  <c r="U124" i="23"/>
  <c r="W124" i="23"/>
  <c r="Y124" i="23"/>
  <c r="AA124" i="23"/>
  <c r="T124" i="23"/>
  <c r="X124" i="23"/>
  <c r="AB124" i="23"/>
  <c r="R124" i="23"/>
  <c r="V124" i="23"/>
  <c r="Z124" i="23"/>
  <c r="Q125" i="23"/>
  <c r="T224" i="23"/>
  <c r="X224" i="23"/>
  <c r="V224" i="23"/>
  <c r="AA224" i="23"/>
  <c r="W224" i="23"/>
  <c r="S224" i="23"/>
  <c r="AA22" i="14" a="1"/>
  <c r="AC22" i="14" a="1"/>
  <c r="Z22" i="14" a="1"/>
  <c r="AB22" i="14" a="1"/>
  <c r="E23" i="14"/>
  <c r="F23" i="14"/>
  <c r="P23" i="14"/>
  <c r="R23" i="14"/>
  <c r="O23" i="14"/>
  <c r="S23" i="14" s="1"/>
  <c r="Q23" i="14"/>
  <c r="N24" i="14"/>
  <c r="S22" i="14"/>
  <c r="V24" i="14"/>
  <c r="D24" i="14"/>
  <c r="C24" i="14"/>
  <c r="B25" i="14"/>
  <c r="E17" i="55" a="1"/>
  <c r="J18" i="55"/>
  <c r="B17" i="54"/>
  <c r="E17" i="55" l="1"/>
  <c r="I17" i="55"/>
  <c r="K17" i="55" s="1"/>
  <c r="H18" i="55"/>
  <c r="B21" i="55"/>
  <c r="O225" i="13"/>
  <c r="T225" i="13"/>
  <c r="I325" i="13"/>
  <c r="I224" i="13"/>
  <c r="J325" i="13"/>
  <c r="J224" i="13"/>
  <c r="K325" i="13"/>
  <c r="K224" i="13"/>
  <c r="G325" i="13"/>
  <c r="G224" i="13"/>
  <c r="H325" i="13"/>
  <c r="H224" i="13"/>
  <c r="U225" i="13"/>
  <c r="C325" i="13"/>
  <c r="C224" i="13"/>
  <c r="F325" i="13"/>
  <c r="F224" i="13"/>
  <c r="E325" i="13"/>
  <c r="E224" i="13"/>
  <c r="F23" i="13"/>
  <c r="J23" i="13"/>
  <c r="E23" i="13"/>
  <c r="C23" i="13"/>
  <c r="K23" i="13"/>
  <c r="D23" i="13"/>
  <c r="H23" i="13"/>
  <c r="B24" i="13"/>
  <c r="I23" i="13"/>
  <c r="G23" i="13"/>
  <c r="D325" i="13"/>
  <c r="D224" i="13"/>
  <c r="O125" i="13"/>
  <c r="Q125" i="13"/>
  <c r="S125" i="13"/>
  <c r="U125" i="13"/>
  <c r="P125" i="13"/>
  <c r="T125" i="13"/>
  <c r="N126" i="13"/>
  <c r="R125" i="13"/>
  <c r="C126" i="13"/>
  <c r="E126" i="13"/>
  <c r="G126" i="13"/>
  <c r="I126" i="13"/>
  <c r="K126" i="13"/>
  <c r="D126" i="13"/>
  <c r="H126" i="13"/>
  <c r="B127" i="13"/>
  <c r="F126" i="13"/>
  <c r="J126" i="13"/>
  <c r="P24" i="13"/>
  <c r="P226" i="13" s="1"/>
  <c r="R24" i="13"/>
  <c r="R226" i="13" s="1"/>
  <c r="T24" i="13"/>
  <c r="T226" i="13" s="1"/>
  <c r="N25" i="13"/>
  <c r="Q24" i="13"/>
  <c r="Q226" i="13" s="1"/>
  <c r="U24" i="13"/>
  <c r="U226" i="13" s="1"/>
  <c r="O24" i="13"/>
  <c r="O226" i="13" s="1"/>
  <c r="S24" i="13"/>
  <c r="S226" i="13" s="1"/>
  <c r="L325" i="23"/>
  <c r="L224" i="23"/>
  <c r="I325" i="23"/>
  <c r="I224" i="23"/>
  <c r="G325" i="23"/>
  <c r="G224" i="23"/>
  <c r="J224" i="23"/>
  <c r="J325" i="23"/>
  <c r="M325" i="23"/>
  <c r="M224" i="23"/>
  <c r="C325" i="23"/>
  <c r="C224" i="23"/>
  <c r="K325" i="23"/>
  <c r="K224" i="23"/>
  <c r="H224" i="23"/>
  <c r="H325" i="23"/>
  <c r="E124" i="23"/>
  <c r="I124" i="23"/>
  <c r="M124" i="23"/>
  <c r="F124" i="23"/>
  <c r="N124" i="23"/>
  <c r="H124" i="23"/>
  <c r="C124" i="23"/>
  <c r="G124" i="23"/>
  <c r="K124" i="23"/>
  <c r="B125" i="23"/>
  <c r="J124" i="23"/>
  <c r="D124" i="23"/>
  <c r="L124" i="23"/>
  <c r="N325" i="23"/>
  <c r="N224" i="23"/>
  <c r="F224" i="23"/>
  <c r="F325" i="23"/>
  <c r="E325" i="23"/>
  <c r="E224" i="23"/>
  <c r="D325" i="23"/>
  <c r="D224" i="23"/>
  <c r="R125" i="23"/>
  <c r="T125" i="23"/>
  <c r="V125" i="23"/>
  <c r="X125" i="23"/>
  <c r="Z125" i="23"/>
  <c r="AB125" i="23"/>
  <c r="Q126" i="23"/>
  <c r="S125" i="23"/>
  <c r="W125" i="23"/>
  <c r="AA125" i="23"/>
  <c r="U125" i="23"/>
  <c r="Y125" i="23"/>
  <c r="D25" i="23"/>
  <c r="F25" i="23"/>
  <c r="H25" i="23"/>
  <c r="J25" i="23"/>
  <c r="L25" i="23"/>
  <c r="N25" i="23"/>
  <c r="E25" i="23"/>
  <c r="I25" i="23"/>
  <c r="M25" i="23"/>
  <c r="G25" i="23"/>
  <c r="C25" i="23"/>
  <c r="K25" i="23"/>
  <c r="B26" i="23"/>
  <c r="AA225" i="23"/>
  <c r="Y225" i="23"/>
  <c r="S24" i="23"/>
  <c r="S226" i="23" s="1"/>
  <c r="U24" i="23"/>
  <c r="U226" i="23" s="1"/>
  <c r="W24" i="23"/>
  <c r="W226" i="23" s="1"/>
  <c r="Y24" i="23"/>
  <c r="Y226" i="23" s="1"/>
  <c r="AA24" i="23"/>
  <c r="AA226" i="23" s="1"/>
  <c r="T24" i="23"/>
  <c r="T226" i="23" s="1"/>
  <c r="X24" i="23"/>
  <c r="X226" i="23" s="1"/>
  <c r="AB24" i="23"/>
  <c r="AB226" i="23" s="1"/>
  <c r="R24" i="23"/>
  <c r="R226" i="23" s="1"/>
  <c r="Z24" i="23"/>
  <c r="Z226" i="23" s="1"/>
  <c r="Q25" i="23"/>
  <c r="V24" i="23"/>
  <c r="V226" i="23" s="1"/>
  <c r="Z225" i="23"/>
  <c r="V225" i="23"/>
  <c r="R225" i="23"/>
  <c r="W225" i="23"/>
  <c r="S225" i="23"/>
  <c r="U225" i="23"/>
  <c r="AB225" i="23"/>
  <c r="X225" i="23"/>
  <c r="T225" i="23"/>
  <c r="F24" i="14"/>
  <c r="E24" i="14"/>
  <c r="V25" i="14"/>
  <c r="AA23" i="14" a="1"/>
  <c r="AC23" i="14" a="1"/>
  <c r="O24" i="14"/>
  <c r="Q24" i="14"/>
  <c r="N25" i="14"/>
  <c r="P24" i="14"/>
  <c r="R24" i="14"/>
  <c r="C25" i="14"/>
  <c r="B26" i="14"/>
  <c r="D25" i="14"/>
  <c r="D18" i="55"/>
  <c r="F18" i="55" s="1"/>
  <c r="G18" i="55" s="1"/>
  <c r="E18" i="55" a="1"/>
  <c r="J19" i="55"/>
  <c r="B18" i="54"/>
  <c r="D19" i="55" l="1"/>
  <c r="F19" i="55" s="1"/>
  <c r="G19" i="55" s="1"/>
  <c r="B22" i="55"/>
  <c r="I225" i="13"/>
  <c r="I326" i="13"/>
  <c r="H225" i="13"/>
  <c r="H326" i="13"/>
  <c r="K326" i="13"/>
  <c r="K225" i="13"/>
  <c r="E326" i="13"/>
  <c r="E225" i="13"/>
  <c r="F326" i="13"/>
  <c r="F225" i="13"/>
  <c r="G225" i="13"/>
  <c r="G326" i="13"/>
  <c r="D24" i="13"/>
  <c r="H24" i="13"/>
  <c r="B25" i="13"/>
  <c r="G24" i="13"/>
  <c r="E24" i="13"/>
  <c r="F24" i="13"/>
  <c r="J24" i="13"/>
  <c r="C24" i="13"/>
  <c r="K24" i="13"/>
  <c r="I24" i="13"/>
  <c r="D225" i="13"/>
  <c r="D326" i="13"/>
  <c r="C326" i="13"/>
  <c r="C225" i="13"/>
  <c r="J326" i="13"/>
  <c r="J225" i="13"/>
  <c r="P25" i="13"/>
  <c r="R25" i="13"/>
  <c r="T25" i="13"/>
  <c r="N26" i="13"/>
  <c r="O25" i="13"/>
  <c r="S25" i="13"/>
  <c r="Q25" i="13"/>
  <c r="U25" i="13"/>
  <c r="C127" i="13"/>
  <c r="E127" i="13"/>
  <c r="G127" i="13"/>
  <c r="I127" i="13"/>
  <c r="K127" i="13"/>
  <c r="F127" i="13"/>
  <c r="J127" i="13"/>
  <c r="D127" i="13"/>
  <c r="H127" i="13"/>
  <c r="B128" i="13"/>
  <c r="O126" i="13"/>
  <c r="Q126" i="13"/>
  <c r="S126" i="13"/>
  <c r="U126" i="13"/>
  <c r="R126" i="13"/>
  <c r="P126" i="13"/>
  <c r="T126" i="13"/>
  <c r="N127" i="13"/>
  <c r="D326" i="23"/>
  <c r="D225" i="23"/>
  <c r="F125" i="23"/>
  <c r="J125" i="23"/>
  <c r="N125" i="23"/>
  <c r="I125" i="23"/>
  <c r="C125" i="23"/>
  <c r="K125" i="23"/>
  <c r="D125" i="23"/>
  <c r="H125" i="23"/>
  <c r="L125" i="23"/>
  <c r="E125" i="23"/>
  <c r="M125" i="23"/>
  <c r="G125" i="23"/>
  <c r="B126" i="23"/>
  <c r="G326" i="23"/>
  <c r="G225" i="23"/>
  <c r="H326" i="23"/>
  <c r="H225" i="23"/>
  <c r="F326" i="23"/>
  <c r="F225" i="23"/>
  <c r="I326" i="23"/>
  <c r="I225" i="23"/>
  <c r="L326" i="23"/>
  <c r="L225" i="23"/>
  <c r="J326" i="23"/>
  <c r="J225" i="23"/>
  <c r="K326" i="23"/>
  <c r="K225" i="23"/>
  <c r="C326" i="23"/>
  <c r="C225" i="23"/>
  <c r="N326" i="23"/>
  <c r="N225" i="23"/>
  <c r="M225" i="23"/>
  <c r="M326" i="23"/>
  <c r="E326" i="23"/>
  <c r="E225" i="23"/>
  <c r="R25" i="23"/>
  <c r="T25" i="23"/>
  <c r="V25" i="23"/>
  <c r="X25" i="23"/>
  <c r="Z25" i="23"/>
  <c r="AB25" i="23"/>
  <c r="Q26" i="23"/>
  <c r="S25" i="23"/>
  <c r="W25" i="23"/>
  <c r="AA25" i="23"/>
  <c r="Y25" i="23"/>
  <c r="U25" i="23"/>
  <c r="C26" i="23"/>
  <c r="E26" i="23"/>
  <c r="G26" i="23"/>
  <c r="I26" i="23"/>
  <c r="K26" i="23"/>
  <c r="M26" i="23"/>
  <c r="B27" i="23"/>
  <c r="D26" i="23"/>
  <c r="H26" i="23"/>
  <c r="L26" i="23"/>
  <c r="F26" i="23"/>
  <c r="N26" i="23"/>
  <c r="J26" i="23"/>
  <c r="S126" i="23"/>
  <c r="U126" i="23"/>
  <c r="W126" i="23"/>
  <c r="Y126" i="23"/>
  <c r="AA126" i="23"/>
  <c r="R126" i="23"/>
  <c r="V126" i="23"/>
  <c r="Z126" i="23"/>
  <c r="Q127" i="23"/>
  <c r="T126" i="23"/>
  <c r="X126" i="23"/>
  <c r="AB126" i="23"/>
  <c r="AA24" i="14" a="1"/>
  <c r="AC24" i="14" a="1"/>
  <c r="Z23" i="14" a="1"/>
  <c r="AB23" i="14" a="1"/>
  <c r="D26" i="14"/>
  <c r="C26" i="14"/>
  <c r="B27" i="14"/>
  <c r="P25" i="14"/>
  <c r="R25" i="14"/>
  <c r="O25" i="14"/>
  <c r="Q25" i="14"/>
  <c r="N26" i="14"/>
  <c r="S24" i="14"/>
  <c r="E25" i="14"/>
  <c r="F25" i="14"/>
  <c r="V26" i="14"/>
  <c r="H19" i="55"/>
  <c r="E18" i="55"/>
  <c r="I18" i="55"/>
  <c r="K18" i="55" s="1"/>
  <c r="E19" i="55" a="1"/>
  <c r="J20" i="55"/>
  <c r="B19" i="54"/>
  <c r="I19" i="55" l="1"/>
  <c r="K19" i="55" s="1"/>
  <c r="E19" i="55"/>
  <c r="D20" i="55"/>
  <c r="F20" i="55" s="1"/>
  <c r="G20" i="55" s="1"/>
  <c r="B23" i="55"/>
  <c r="I327" i="13"/>
  <c r="I226" i="13"/>
  <c r="C327" i="13"/>
  <c r="C226" i="13"/>
  <c r="F327" i="13"/>
  <c r="F226" i="13"/>
  <c r="G327" i="13"/>
  <c r="G226" i="13"/>
  <c r="H327" i="13"/>
  <c r="H226" i="13"/>
  <c r="K327" i="13"/>
  <c r="K226" i="13"/>
  <c r="J327" i="13"/>
  <c r="J226" i="13"/>
  <c r="E327" i="13"/>
  <c r="E226" i="13"/>
  <c r="F25" i="13"/>
  <c r="J25" i="13"/>
  <c r="E25" i="13"/>
  <c r="C25" i="13"/>
  <c r="K25" i="13"/>
  <c r="D25" i="13"/>
  <c r="H25" i="13"/>
  <c r="B26" i="13"/>
  <c r="I25" i="13"/>
  <c r="G25" i="13"/>
  <c r="D327" i="13"/>
  <c r="D226" i="13"/>
  <c r="O127" i="13"/>
  <c r="Q127" i="13"/>
  <c r="S127" i="13"/>
  <c r="U127" i="13"/>
  <c r="P127" i="13"/>
  <c r="T127" i="13"/>
  <c r="N128" i="13"/>
  <c r="R127" i="13"/>
  <c r="C128" i="13"/>
  <c r="E128" i="13"/>
  <c r="G128" i="13"/>
  <c r="I128" i="13"/>
  <c r="K128" i="13"/>
  <c r="D128" i="13"/>
  <c r="H128" i="13"/>
  <c r="B129" i="13"/>
  <c r="F128" i="13"/>
  <c r="J128" i="13"/>
  <c r="Q227" i="13"/>
  <c r="O227" i="13"/>
  <c r="T227" i="13"/>
  <c r="P227" i="13"/>
  <c r="U227" i="13"/>
  <c r="S227" i="13"/>
  <c r="P26" i="13"/>
  <c r="P228" i="13" s="1"/>
  <c r="R26" i="13"/>
  <c r="R228" i="13" s="1"/>
  <c r="T26" i="13"/>
  <c r="T228" i="13" s="1"/>
  <c r="N27" i="13"/>
  <c r="Q26" i="13"/>
  <c r="Q228" i="13" s="1"/>
  <c r="U26" i="13"/>
  <c r="U228" i="13" s="1"/>
  <c r="O26" i="13"/>
  <c r="O228" i="13" s="1"/>
  <c r="S26" i="13"/>
  <c r="S228" i="13" s="1"/>
  <c r="R227" i="13"/>
  <c r="G327" i="23"/>
  <c r="G226" i="23"/>
  <c r="E327" i="23"/>
  <c r="E226" i="23"/>
  <c r="H327" i="23"/>
  <c r="H226" i="23"/>
  <c r="K327" i="23"/>
  <c r="K226" i="23"/>
  <c r="I226" i="23"/>
  <c r="I327" i="23"/>
  <c r="J327" i="23"/>
  <c r="J226" i="23"/>
  <c r="E126" i="23"/>
  <c r="I126" i="23"/>
  <c r="D126" i="23"/>
  <c r="L126" i="23"/>
  <c r="C126" i="23"/>
  <c r="G126" i="23"/>
  <c r="K126" i="23"/>
  <c r="B127" i="23"/>
  <c r="H126" i="23"/>
  <c r="F126" i="23"/>
  <c r="N126" i="23"/>
  <c r="M126" i="23"/>
  <c r="J126" i="23"/>
  <c r="M327" i="23"/>
  <c r="M226" i="23"/>
  <c r="L327" i="23"/>
  <c r="L226" i="23"/>
  <c r="D226" i="23"/>
  <c r="D327" i="23"/>
  <c r="C327" i="23"/>
  <c r="C226" i="23"/>
  <c r="N327" i="23"/>
  <c r="N226" i="23"/>
  <c r="F226" i="23"/>
  <c r="F327" i="23"/>
  <c r="Y227" i="23"/>
  <c r="W227" i="23"/>
  <c r="S26" i="23"/>
  <c r="U26" i="23"/>
  <c r="W26" i="23"/>
  <c r="Y26" i="23"/>
  <c r="AA26" i="23"/>
  <c r="R26" i="23"/>
  <c r="V26" i="23"/>
  <c r="Z26" i="23"/>
  <c r="Q27" i="23"/>
  <c r="X26" i="23"/>
  <c r="T26" i="23"/>
  <c r="AB26" i="23"/>
  <c r="Z227" i="23"/>
  <c r="V227" i="23"/>
  <c r="R227" i="23"/>
  <c r="R127" i="23"/>
  <c r="T127" i="23"/>
  <c r="V127" i="23"/>
  <c r="X127" i="23"/>
  <c r="Z127" i="23"/>
  <c r="AB127" i="23"/>
  <c r="Q128" i="23"/>
  <c r="U127" i="23"/>
  <c r="Y127" i="23"/>
  <c r="S127" i="23"/>
  <c r="W127" i="23"/>
  <c r="AA127" i="23"/>
  <c r="D27" i="23"/>
  <c r="F27" i="23"/>
  <c r="H27" i="23"/>
  <c r="J27" i="23"/>
  <c r="L27" i="23"/>
  <c r="N27" i="23"/>
  <c r="C27" i="23"/>
  <c r="G27" i="23"/>
  <c r="K27" i="23"/>
  <c r="B28" i="23"/>
  <c r="E27" i="23"/>
  <c r="M27" i="23"/>
  <c r="I27" i="23"/>
  <c r="U227" i="23"/>
  <c r="AA227" i="23"/>
  <c r="S227" i="23"/>
  <c r="AB227" i="23"/>
  <c r="X227" i="23"/>
  <c r="T227" i="23"/>
  <c r="C27" i="14"/>
  <c r="B28" i="14"/>
  <c r="D27" i="14"/>
  <c r="V27" i="14"/>
  <c r="AA25" i="14" a="1"/>
  <c r="AC25" i="14" a="1"/>
  <c r="Z24" i="14" a="1"/>
  <c r="AB24" i="14" a="1"/>
  <c r="O26" i="14"/>
  <c r="Q26" i="14"/>
  <c r="N27" i="14"/>
  <c r="P26" i="14"/>
  <c r="R26" i="14"/>
  <c r="S25" i="14"/>
  <c r="F26" i="14"/>
  <c r="E26" i="14"/>
  <c r="Z25" i="14" a="1"/>
  <c r="AB25" i="14" a="1"/>
  <c r="H20" i="55"/>
  <c r="E20" i="55" a="1"/>
  <c r="J21" i="55"/>
  <c r="B20" i="54"/>
  <c r="I20" i="55" l="1"/>
  <c r="K20" i="55" s="1"/>
  <c r="E20" i="55"/>
  <c r="H21" i="55"/>
  <c r="B24" i="55"/>
  <c r="G227" i="13"/>
  <c r="G328" i="13"/>
  <c r="D26" i="13"/>
  <c r="H26" i="13"/>
  <c r="B27" i="13"/>
  <c r="G26" i="13"/>
  <c r="E26" i="13"/>
  <c r="F26" i="13"/>
  <c r="J26" i="13"/>
  <c r="C26" i="13"/>
  <c r="K26" i="13"/>
  <c r="I26" i="13"/>
  <c r="D227" i="13"/>
  <c r="D328" i="13"/>
  <c r="C227" i="13"/>
  <c r="C328" i="13"/>
  <c r="J227" i="13"/>
  <c r="J328" i="13"/>
  <c r="I227" i="13"/>
  <c r="I328" i="13"/>
  <c r="H227" i="13"/>
  <c r="H328" i="13"/>
  <c r="K227" i="13"/>
  <c r="K328" i="13"/>
  <c r="E227" i="13"/>
  <c r="E328" i="13"/>
  <c r="F227" i="13"/>
  <c r="F328" i="13"/>
  <c r="P27" i="13"/>
  <c r="R27" i="13"/>
  <c r="T27" i="13"/>
  <c r="N28" i="13"/>
  <c r="O27" i="13"/>
  <c r="S27" i="13"/>
  <c r="Q27" i="13"/>
  <c r="U27" i="13"/>
  <c r="C129" i="13"/>
  <c r="E129" i="13"/>
  <c r="G129" i="13"/>
  <c r="I129" i="13"/>
  <c r="K129" i="13"/>
  <c r="F129" i="13"/>
  <c r="J129" i="13"/>
  <c r="D129" i="13"/>
  <c r="H129" i="13"/>
  <c r="B130" i="13"/>
  <c r="O128" i="13"/>
  <c r="Q128" i="13"/>
  <c r="S128" i="13"/>
  <c r="U128" i="13"/>
  <c r="R128" i="13"/>
  <c r="P128" i="13"/>
  <c r="T128" i="13"/>
  <c r="N129" i="13"/>
  <c r="V228" i="23"/>
  <c r="M328" i="23"/>
  <c r="M227" i="23"/>
  <c r="F328" i="23"/>
  <c r="F227" i="23"/>
  <c r="F127" i="23"/>
  <c r="J127" i="23"/>
  <c r="N127" i="23"/>
  <c r="G127" i="23"/>
  <c r="B128" i="23"/>
  <c r="I127" i="23"/>
  <c r="D127" i="23"/>
  <c r="H127" i="23"/>
  <c r="L127" i="23"/>
  <c r="C127" i="23"/>
  <c r="K127" i="23"/>
  <c r="E127" i="23"/>
  <c r="M127" i="23"/>
  <c r="G328" i="23"/>
  <c r="G227" i="23"/>
  <c r="L328" i="23"/>
  <c r="L227" i="23"/>
  <c r="I328" i="23"/>
  <c r="I227" i="23"/>
  <c r="J328" i="23"/>
  <c r="J227" i="23"/>
  <c r="N328" i="23"/>
  <c r="N227" i="23"/>
  <c r="H328" i="23"/>
  <c r="H227" i="23"/>
  <c r="K328" i="23"/>
  <c r="K227" i="23"/>
  <c r="C328" i="23"/>
  <c r="C227" i="23"/>
  <c r="D328" i="23"/>
  <c r="D227" i="23"/>
  <c r="E328" i="23"/>
  <c r="E227" i="23"/>
  <c r="S128" i="23"/>
  <c r="U128" i="23"/>
  <c r="W128" i="23"/>
  <c r="Y128" i="23"/>
  <c r="AA128" i="23"/>
  <c r="T128" i="23"/>
  <c r="X128" i="23"/>
  <c r="AB128" i="23"/>
  <c r="R128" i="23"/>
  <c r="V128" i="23"/>
  <c r="Z128" i="23"/>
  <c r="Q129" i="23"/>
  <c r="AB228" i="23"/>
  <c r="X228" i="23"/>
  <c r="Z228" i="23"/>
  <c r="R228" i="23"/>
  <c r="Y228" i="23"/>
  <c r="U228" i="23"/>
  <c r="C28" i="23"/>
  <c r="E28" i="23"/>
  <c r="G28" i="23"/>
  <c r="I28" i="23"/>
  <c r="K28" i="23"/>
  <c r="M28" i="23"/>
  <c r="B29" i="23"/>
  <c r="F28" i="23"/>
  <c r="J28" i="23"/>
  <c r="N28" i="23"/>
  <c r="D28" i="23"/>
  <c r="L28" i="23"/>
  <c r="H28" i="23"/>
  <c r="T228" i="23"/>
  <c r="R27" i="23"/>
  <c r="R229" i="23" s="1"/>
  <c r="T27" i="23"/>
  <c r="T229" i="23" s="1"/>
  <c r="V27" i="23"/>
  <c r="V229" i="23" s="1"/>
  <c r="X27" i="23"/>
  <c r="X229" i="23" s="1"/>
  <c r="Z27" i="23"/>
  <c r="Z229" i="23" s="1"/>
  <c r="AB27" i="23"/>
  <c r="AB229" i="23" s="1"/>
  <c r="Q28" i="23"/>
  <c r="U27" i="23"/>
  <c r="U229" i="23" s="1"/>
  <c r="Y27" i="23"/>
  <c r="Y229" i="23" s="1"/>
  <c r="W27" i="23"/>
  <c r="W229" i="23" s="1"/>
  <c r="S27" i="23"/>
  <c r="S229" i="23" s="1"/>
  <c r="AA27" i="23"/>
  <c r="AA229" i="23" s="1"/>
  <c r="AA228" i="23"/>
  <c r="W228" i="23"/>
  <c r="S228" i="23"/>
  <c r="AA26" i="14" a="1"/>
  <c r="AC26" i="14" a="1"/>
  <c r="P27" i="14"/>
  <c r="R27" i="14"/>
  <c r="O27" i="14"/>
  <c r="S27" i="14" s="1"/>
  <c r="Q27" i="14"/>
  <c r="N28" i="14"/>
  <c r="S26" i="14"/>
  <c r="V28" i="14"/>
  <c r="E27" i="14"/>
  <c r="F27" i="14"/>
  <c r="D28" i="14"/>
  <c r="C28" i="14"/>
  <c r="B29" i="14"/>
  <c r="D21" i="55"/>
  <c r="F21" i="55" s="1"/>
  <c r="G21" i="55" s="1"/>
  <c r="J22" i="55"/>
  <c r="E21" i="55" a="1"/>
  <c r="B21" i="54"/>
  <c r="E21" i="55" l="1"/>
  <c r="D22" i="55"/>
  <c r="F22" i="55" s="1"/>
  <c r="G22" i="55" s="1"/>
  <c r="H22" i="55"/>
  <c r="I22" i="55" s="1"/>
  <c r="K22" i="55" s="1"/>
  <c r="B25" i="55"/>
  <c r="I329" i="13"/>
  <c r="I228" i="13"/>
  <c r="C329" i="13"/>
  <c r="C228" i="13"/>
  <c r="F329" i="13"/>
  <c r="F228" i="13"/>
  <c r="G228" i="13"/>
  <c r="G329" i="13"/>
  <c r="H329" i="13"/>
  <c r="H228" i="13"/>
  <c r="K329" i="13"/>
  <c r="K228" i="13"/>
  <c r="J329" i="13"/>
  <c r="J228" i="13"/>
  <c r="E228" i="13"/>
  <c r="E329" i="13"/>
  <c r="D27" i="13"/>
  <c r="H27" i="13"/>
  <c r="B28" i="13"/>
  <c r="I27" i="13"/>
  <c r="G27" i="13"/>
  <c r="F27" i="13"/>
  <c r="J27" i="13"/>
  <c r="E27" i="13"/>
  <c r="C27" i="13"/>
  <c r="K27" i="13"/>
  <c r="D329" i="13"/>
  <c r="D228" i="13"/>
  <c r="U229" i="13"/>
  <c r="S229" i="13"/>
  <c r="P28" i="13"/>
  <c r="R28" i="13"/>
  <c r="T28" i="13"/>
  <c r="Q28" i="13"/>
  <c r="U28" i="13"/>
  <c r="O28" i="13"/>
  <c r="S28" i="13"/>
  <c r="N29" i="13"/>
  <c r="R229" i="13"/>
  <c r="O129" i="13"/>
  <c r="Q129" i="13"/>
  <c r="S129" i="13"/>
  <c r="U129" i="13"/>
  <c r="P129" i="13"/>
  <c r="T129" i="13"/>
  <c r="N130" i="13"/>
  <c r="R129" i="13"/>
  <c r="C130" i="13"/>
  <c r="E130" i="13"/>
  <c r="G130" i="13"/>
  <c r="I130" i="13"/>
  <c r="K130" i="13"/>
  <c r="D130" i="13"/>
  <c r="H130" i="13"/>
  <c r="B131" i="13"/>
  <c r="F130" i="13"/>
  <c r="J130" i="13"/>
  <c r="Q229" i="13"/>
  <c r="O229" i="13"/>
  <c r="T229" i="13"/>
  <c r="P229" i="13"/>
  <c r="M329" i="23"/>
  <c r="M228" i="23"/>
  <c r="K329" i="23"/>
  <c r="K228" i="23"/>
  <c r="L329" i="23"/>
  <c r="L228" i="23"/>
  <c r="D329" i="23"/>
  <c r="D228" i="23"/>
  <c r="E128" i="23"/>
  <c r="I128" i="23"/>
  <c r="M128" i="23"/>
  <c r="F128" i="23"/>
  <c r="N128" i="23"/>
  <c r="H128" i="23"/>
  <c r="C128" i="23"/>
  <c r="G128" i="23"/>
  <c r="K128" i="23"/>
  <c r="B129" i="23"/>
  <c r="J128" i="23"/>
  <c r="D128" i="23"/>
  <c r="L128" i="23"/>
  <c r="N329" i="23"/>
  <c r="N228" i="23"/>
  <c r="F228" i="23"/>
  <c r="F329" i="23"/>
  <c r="E329" i="23"/>
  <c r="E228" i="23"/>
  <c r="C329" i="23"/>
  <c r="C228" i="23"/>
  <c r="H228" i="23"/>
  <c r="H329" i="23"/>
  <c r="I329" i="23"/>
  <c r="I228" i="23"/>
  <c r="G329" i="23"/>
  <c r="G228" i="23"/>
  <c r="J228" i="23"/>
  <c r="J329" i="23"/>
  <c r="S28" i="23"/>
  <c r="U28" i="23"/>
  <c r="W28" i="23"/>
  <c r="Y28" i="23"/>
  <c r="AA28" i="23"/>
  <c r="T28" i="23"/>
  <c r="X28" i="23"/>
  <c r="AB28" i="23"/>
  <c r="V28" i="23"/>
  <c r="R28" i="23"/>
  <c r="Z28" i="23"/>
  <c r="Q29" i="23"/>
  <c r="D29" i="23"/>
  <c r="F29" i="23"/>
  <c r="H29" i="23"/>
  <c r="J29" i="23"/>
  <c r="L29" i="23"/>
  <c r="N29" i="23"/>
  <c r="E29" i="23"/>
  <c r="I29" i="23"/>
  <c r="M29" i="23"/>
  <c r="C29" i="23"/>
  <c r="K29" i="23"/>
  <c r="B30" i="23"/>
  <c r="G29" i="23"/>
  <c r="R129" i="23"/>
  <c r="T129" i="23"/>
  <c r="V129" i="23"/>
  <c r="X129" i="23"/>
  <c r="Z129" i="23"/>
  <c r="AB129" i="23"/>
  <c r="Q130" i="23"/>
  <c r="S129" i="23"/>
  <c r="W129" i="23"/>
  <c r="AA129" i="23"/>
  <c r="U129" i="23"/>
  <c r="Y129" i="23"/>
  <c r="C29" i="14"/>
  <c r="B30" i="14"/>
  <c r="D29" i="14"/>
  <c r="F28" i="14"/>
  <c r="E28" i="14"/>
  <c r="Z26" i="14" a="1"/>
  <c r="AB26" i="14" a="1"/>
  <c r="V29" i="14"/>
  <c r="AA27" i="14" a="1"/>
  <c r="AC27" i="14" a="1"/>
  <c r="O28" i="14"/>
  <c r="Q28" i="14"/>
  <c r="N29" i="14"/>
  <c r="P28" i="14"/>
  <c r="R28" i="14"/>
  <c r="Z27" i="14" a="1"/>
  <c r="AB27" i="14" a="1"/>
  <c r="I21" i="55"/>
  <c r="K21" i="55" s="1"/>
  <c r="E22" i="55" a="1"/>
  <c r="E22" i="55" s="1"/>
  <c r="J23" i="55"/>
  <c r="B22" i="54"/>
  <c r="D23" i="55" l="1"/>
  <c r="F23" i="55" s="1"/>
  <c r="G23" i="55" s="1"/>
  <c r="B26" i="55"/>
  <c r="K229" i="13"/>
  <c r="K330" i="13"/>
  <c r="E229" i="13"/>
  <c r="E330" i="13"/>
  <c r="F330" i="13"/>
  <c r="F229" i="13"/>
  <c r="I229" i="13"/>
  <c r="I330" i="13"/>
  <c r="H229" i="13"/>
  <c r="H330" i="13"/>
  <c r="S230" i="13"/>
  <c r="C229" i="13"/>
  <c r="C330" i="13"/>
  <c r="J330" i="13"/>
  <c r="J229" i="13"/>
  <c r="G229" i="13"/>
  <c r="G330" i="13"/>
  <c r="D28" i="13"/>
  <c r="H28" i="13"/>
  <c r="B29" i="13"/>
  <c r="G28" i="13"/>
  <c r="E28" i="13"/>
  <c r="F28" i="13"/>
  <c r="J28" i="13"/>
  <c r="C28" i="13"/>
  <c r="K28" i="13"/>
  <c r="I28" i="13"/>
  <c r="D229" i="13"/>
  <c r="D330" i="13"/>
  <c r="C131" i="13"/>
  <c r="E131" i="13"/>
  <c r="G131" i="13"/>
  <c r="I131" i="13"/>
  <c r="K131" i="13"/>
  <c r="F131" i="13"/>
  <c r="J131" i="13"/>
  <c r="D131" i="13"/>
  <c r="H131" i="13"/>
  <c r="B132" i="13"/>
  <c r="U230" i="13"/>
  <c r="T230" i="13"/>
  <c r="P230" i="13"/>
  <c r="O130" i="13"/>
  <c r="Q130" i="13"/>
  <c r="S130" i="13"/>
  <c r="U130" i="13"/>
  <c r="R130" i="13"/>
  <c r="P130" i="13"/>
  <c r="T130" i="13"/>
  <c r="N131" i="13"/>
  <c r="O29" i="13"/>
  <c r="O231" i="13" s="1"/>
  <c r="P29" i="13"/>
  <c r="P231" i="13" s="1"/>
  <c r="R29" i="13"/>
  <c r="R231" i="13" s="1"/>
  <c r="T29" i="13"/>
  <c r="T231" i="13" s="1"/>
  <c r="N30" i="13"/>
  <c r="S29" i="13"/>
  <c r="S231" i="13" s="1"/>
  <c r="Q29" i="13"/>
  <c r="Q231" i="13" s="1"/>
  <c r="U29" i="13"/>
  <c r="U231" i="13" s="1"/>
  <c r="O230" i="13"/>
  <c r="Q230" i="13"/>
  <c r="R230" i="13"/>
  <c r="D229" i="23"/>
  <c r="D330" i="23"/>
  <c r="D129" i="23"/>
  <c r="H129" i="23"/>
  <c r="L129" i="23"/>
  <c r="E129" i="23"/>
  <c r="M129" i="23"/>
  <c r="G129" i="23"/>
  <c r="B130" i="23"/>
  <c r="F129" i="23"/>
  <c r="J129" i="23"/>
  <c r="N129" i="23"/>
  <c r="I129" i="23"/>
  <c r="C129" i="23"/>
  <c r="K129" i="23"/>
  <c r="G229" i="23"/>
  <c r="G330" i="23"/>
  <c r="H229" i="23"/>
  <c r="H330" i="23"/>
  <c r="F229" i="23"/>
  <c r="F330" i="23"/>
  <c r="I229" i="23"/>
  <c r="I330" i="23"/>
  <c r="L229" i="23"/>
  <c r="L330" i="23"/>
  <c r="J229" i="23"/>
  <c r="J330" i="23"/>
  <c r="K229" i="23"/>
  <c r="K330" i="23"/>
  <c r="C229" i="23"/>
  <c r="C330" i="23"/>
  <c r="N229" i="23"/>
  <c r="N330" i="23"/>
  <c r="M330" i="23"/>
  <c r="M229" i="23"/>
  <c r="E229" i="23"/>
  <c r="E330" i="23"/>
  <c r="S130" i="23"/>
  <c r="U130" i="23"/>
  <c r="W130" i="23"/>
  <c r="Y130" i="23"/>
  <c r="AA130" i="23"/>
  <c r="R130" i="23"/>
  <c r="V130" i="23"/>
  <c r="Z130" i="23"/>
  <c r="Q131" i="23"/>
  <c r="T130" i="23"/>
  <c r="X130" i="23"/>
  <c r="AB130" i="23"/>
  <c r="C30" i="23"/>
  <c r="E30" i="23"/>
  <c r="G30" i="23"/>
  <c r="I30" i="23"/>
  <c r="K30" i="23"/>
  <c r="M30" i="23"/>
  <c r="B31" i="23"/>
  <c r="D30" i="23"/>
  <c r="H30" i="23"/>
  <c r="J30" i="23"/>
  <c r="N30" i="23"/>
  <c r="F30" i="23"/>
  <c r="L30" i="23"/>
  <c r="R29" i="23"/>
  <c r="R231" i="23" s="1"/>
  <c r="T29" i="23"/>
  <c r="T231" i="23" s="1"/>
  <c r="V29" i="23"/>
  <c r="V231" i="23" s="1"/>
  <c r="X29" i="23"/>
  <c r="Z29" i="23"/>
  <c r="Z231" i="23" s="1"/>
  <c r="AB29" i="23"/>
  <c r="AB231" i="23" s="1"/>
  <c r="Q30" i="23"/>
  <c r="S29" i="23"/>
  <c r="W29" i="23"/>
  <c r="W231" i="23" s="1"/>
  <c r="AA29" i="23"/>
  <c r="U29" i="23"/>
  <c r="U231" i="23" s="1"/>
  <c r="Y29" i="23"/>
  <c r="Y231" i="23" s="1"/>
  <c r="R230" i="23"/>
  <c r="AB230" i="23"/>
  <c r="T230" i="23"/>
  <c r="Y230" i="23"/>
  <c r="U230" i="23"/>
  <c r="Z230" i="23"/>
  <c r="V230" i="23"/>
  <c r="X230" i="23"/>
  <c r="AA230" i="23"/>
  <c r="W230" i="23"/>
  <c r="S230" i="23"/>
  <c r="AA28" i="14" a="1"/>
  <c r="AC28" i="14" a="1"/>
  <c r="P29" i="14"/>
  <c r="R29" i="14"/>
  <c r="O29" i="14"/>
  <c r="Q29" i="14"/>
  <c r="N30" i="14"/>
  <c r="S28" i="14"/>
  <c r="D30" i="14"/>
  <c r="C30" i="14"/>
  <c r="B31" i="14"/>
  <c r="V30" i="14"/>
  <c r="E29" i="14"/>
  <c r="F29" i="14"/>
  <c r="H23" i="55"/>
  <c r="E23" i="55" a="1"/>
  <c r="J24" i="55"/>
  <c r="B23" i="54"/>
  <c r="I23" i="55" l="1"/>
  <c r="K23" i="55" s="1"/>
  <c r="E23" i="55"/>
  <c r="D24" i="55"/>
  <c r="F24" i="55" s="1"/>
  <c r="G24" i="55" s="1"/>
  <c r="B27" i="55"/>
  <c r="K230" i="13"/>
  <c r="K331" i="13"/>
  <c r="J230" i="13"/>
  <c r="J331" i="13"/>
  <c r="E331" i="13"/>
  <c r="E230" i="13"/>
  <c r="F29" i="13"/>
  <c r="E29" i="13"/>
  <c r="K29" i="13"/>
  <c r="G29" i="13"/>
  <c r="B30" i="13"/>
  <c r="D29" i="13"/>
  <c r="H29" i="13"/>
  <c r="I29" i="13"/>
  <c r="C29" i="13"/>
  <c r="J29" i="13"/>
  <c r="D230" i="13"/>
  <c r="D331" i="13"/>
  <c r="I230" i="13"/>
  <c r="I331" i="13"/>
  <c r="C230" i="13"/>
  <c r="C331" i="13"/>
  <c r="F230" i="13"/>
  <c r="F331" i="13"/>
  <c r="G331" i="13"/>
  <c r="G230" i="13"/>
  <c r="H230" i="13"/>
  <c r="H331" i="13"/>
  <c r="P30" i="13"/>
  <c r="R30" i="13"/>
  <c r="T30" i="13"/>
  <c r="N31" i="13"/>
  <c r="Q30" i="13"/>
  <c r="U30" i="13"/>
  <c r="O30" i="13"/>
  <c r="S30" i="13"/>
  <c r="O131" i="13"/>
  <c r="Q131" i="13"/>
  <c r="S131" i="13"/>
  <c r="U131" i="13"/>
  <c r="P131" i="13"/>
  <c r="T131" i="13"/>
  <c r="N132" i="13"/>
  <c r="R131" i="13"/>
  <c r="C132" i="13"/>
  <c r="E132" i="13"/>
  <c r="G132" i="13"/>
  <c r="I132" i="13"/>
  <c r="K132" i="13"/>
  <c r="D132" i="13"/>
  <c r="H132" i="13"/>
  <c r="B133" i="13"/>
  <c r="F132" i="13"/>
  <c r="J132" i="13"/>
  <c r="C230" i="23"/>
  <c r="C331" i="23"/>
  <c r="N331" i="23"/>
  <c r="N230" i="23"/>
  <c r="F331" i="23"/>
  <c r="F230" i="23"/>
  <c r="G230" i="23"/>
  <c r="G331" i="23"/>
  <c r="E331" i="23"/>
  <c r="E230" i="23"/>
  <c r="H331" i="23"/>
  <c r="H230" i="23"/>
  <c r="AA231" i="23"/>
  <c r="S231" i="23"/>
  <c r="X231" i="23"/>
  <c r="K230" i="23"/>
  <c r="K331" i="23"/>
  <c r="I331" i="23"/>
  <c r="I230" i="23"/>
  <c r="J331" i="23"/>
  <c r="J230" i="23"/>
  <c r="C130" i="23"/>
  <c r="G130" i="23"/>
  <c r="K130" i="23"/>
  <c r="B131" i="23"/>
  <c r="H130" i="23"/>
  <c r="F130" i="23"/>
  <c r="N130" i="23"/>
  <c r="E130" i="23"/>
  <c r="I130" i="23"/>
  <c r="M130" i="23"/>
  <c r="D130" i="23"/>
  <c r="L130" i="23"/>
  <c r="J130" i="23"/>
  <c r="M331" i="23"/>
  <c r="M230" i="23"/>
  <c r="L331" i="23"/>
  <c r="L230" i="23"/>
  <c r="D331" i="23"/>
  <c r="D230" i="23"/>
  <c r="D31" i="23"/>
  <c r="F31" i="23"/>
  <c r="H31" i="23"/>
  <c r="J31" i="23"/>
  <c r="L31" i="23"/>
  <c r="N31" i="23"/>
  <c r="E31" i="23"/>
  <c r="I31" i="23"/>
  <c r="M31" i="23"/>
  <c r="C31" i="23"/>
  <c r="G31" i="23"/>
  <c r="K31" i="23"/>
  <c r="B32" i="23"/>
  <c r="R131" i="23"/>
  <c r="T131" i="23"/>
  <c r="V131" i="23"/>
  <c r="X131" i="23"/>
  <c r="Z131" i="23"/>
  <c r="AB131" i="23"/>
  <c r="Q132" i="23"/>
  <c r="U131" i="23"/>
  <c r="Y131" i="23"/>
  <c r="S131" i="23"/>
  <c r="W131" i="23"/>
  <c r="AA131" i="23"/>
  <c r="S30" i="23"/>
  <c r="S232" i="23" s="1"/>
  <c r="U30" i="23"/>
  <c r="U232" i="23" s="1"/>
  <c r="W30" i="23"/>
  <c r="Y30" i="23"/>
  <c r="AA30" i="23"/>
  <c r="AA232" i="23" s="1"/>
  <c r="T30" i="23"/>
  <c r="T232" i="23" s="1"/>
  <c r="X30" i="23"/>
  <c r="X232" i="23" s="1"/>
  <c r="AB30" i="23"/>
  <c r="AB232" i="23" s="1"/>
  <c r="R30" i="23"/>
  <c r="R232" i="23" s="1"/>
  <c r="V30" i="23"/>
  <c r="V232" i="23" s="1"/>
  <c r="Z30" i="23"/>
  <c r="Z232" i="23" s="1"/>
  <c r="Q31" i="23"/>
  <c r="V31" i="14"/>
  <c r="AA29" i="14" a="1"/>
  <c r="AC29" i="14" a="1"/>
  <c r="F30" i="14"/>
  <c r="E30" i="14"/>
  <c r="Z28" i="14" a="1"/>
  <c r="AB28" i="14" a="1"/>
  <c r="O30" i="14"/>
  <c r="Q30" i="14"/>
  <c r="N31" i="14"/>
  <c r="P30" i="14"/>
  <c r="R30" i="14"/>
  <c r="S29" i="14"/>
  <c r="Z29" i="14" a="1"/>
  <c r="AB29" i="14" a="1"/>
  <c r="C31" i="14"/>
  <c r="B32" i="14"/>
  <c r="D31" i="14"/>
  <c r="H24" i="55"/>
  <c r="E24" i="55" a="1"/>
  <c r="J25" i="55"/>
  <c r="B24" i="54"/>
  <c r="E24" i="55" l="1"/>
  <c r="I24" i="55"/>
  <c r="K24" i="55" s="1"/>
  <c r="D25" i="55"/>
  <c r="F25" i="55" s="1"/>
  <c r="G25" i="55" s="1"/>
  <c r="B28" i="55"/>
  <c r="J332" i="13"/>
  <c r="J231" i="13"/>
  <c r="I231" i="13"/>
  <c r="I332" i="13"/>
  <c r="D231" i="13"/>
  <c r="D332" i="13"/>
  <c r="G332" i="13"/>
  <c r="G231" i="13"/>
  <c r="E332" i="13"/>
  <c r="E231" i="13"/>
  <c r="C231" i="13"/>
  <c r="C332" i="13"/>
  <c r="H231" i="13"/>
  <c r="H332" i="13"/>
  <c r="F30" i="13"/>
  <c r="J30" i="13"/>
  <c r="C30" i="13"/>
  <c r="K30" i="13"/>
  <c r="I30" i="13"/>
  <c r="D30" i="13"/>
  <c r="H30" i="13"/>
  <c r="B31" i="13"/>
  <c r="G30" i="13"/>
  <c r="E30" i="13"/>
  <c r="K332" i="13"/>
  <c r="K231" i="13"/>
  <c r="F231" i="13"/>
  <c r="F332" i="13"/>
  <c r="C133" i="13"/>
  <c r="E133" i="13"/>
  <c r="G133" i="13"/>
  <c r="I133" i="13"/>
  <c r="K133" i="13"/>
  <c r="F133" i="13"/>
  <c r="J133" i="13"/>
  <c r="D133" i="13"/>
  <c r="H133" i="13"/>
  <c r="B134" i="13"/>
  <c r="S232" i="13"/>
  <c r="U232" i="13"/>
  <c r="P31" i="13"/>
  <c r="R31" i="13"/>
  <c r="T31" i="13"/>
  <c r="N32" i="13"/>
  <c r="O31" i="13"/>
  <c r="O233" i="13" s="1"/>
  <c r="S31" i="13"/>
  <c r="Q31" i="13"/>
  <c r="U31" i="13"/>
  <c r="R232" i="13"/>
  <c r="O132" i="13"/>
  <c r="Q132" i="13"/>
  <c r="S132" i="13"/>
  <c r="U132" i="13"/>
  <c r="R132" i="13"/>
  <c r="P132" i="13"/>
  <c r="T132" i="13"/>
  <c r="N133" i="13"/>
  <c r="O232" i="13"/>
  <c r="Q232" i="13"/>
  <c r="T232" i="13"/>
  <c r="P232" i="13"/>
  <c r="J332" i="23"/>
  <c r="J231" i="23"/>
  <c r="D231" i="23"/>
  <c r="D332" i="23"/>
  <c r="I332" i="23"/>
  <c r="I231" i="23"/>
  <c r="N332" i="23"/>
  <c r="N231" i="23"/>
  <c r="H231" i="23"/>
  <c r="H332" i="23"/>
  <c r="K231" i="23"/>
  <c r="K332" i="23"/>
  <c r="C332" i="23"/>
  <c r="C231" i="23"/>
  <c r="Y232" i="23"/>
  <c r="L231" i="23"/>
  <c r="L332" i="23"/>
  <c r="M231" i="23"/>
  <c r="M332" i="23"/>
  <c r="E231" i="23"/>
  <c r="E332" i="23"/>
  <c r="F332" i="23"/>
  <c r="F231" i="23"/>
  <c r="F131" i="23"/>
  <c r="J131" i="23"/>
  <c r="N131" i="23"/>
  <c r="G131" i="23"/>
  <c r="B132" i="23"/>
  <c r="I131" i="23"/>
  <c r="D131" i="23"/>
  <c r="H131" i="23"/>
  <c r="L131" i="23"/>
  <c r="C131" i="23"/>
  <c r="K131" i="23"/>
  <c r="E131" i="23"/>
  <c r="M131" i="23"/>
  <c r="G231" i="23"/>
  <c r="G332" i="23"/>
  <c r="W232" i="23"/>
  <c r="C32" i="23"/>
  <c r="E32" i="23"/>
  <c r="G32" i="23"/>
  <c r="I32" i="23"/>
  <c r="K32" i="23"/>
  <c r="M32" i="23"/>
  <c r="B33" i="23"/>
  <c r="D32" i="23"/>
  <c r="H32" i="23"/>
  <c r="L32" i="23"/>
  <c r="F32" i="23"/>
  <c r="J32" i="23"/>
  <c r="N32" i="23"/>
  <c r="R31" i="23"/>
  <c r="T31" i="23"/>
  <c r="V31" i="23"/>
  <c r="X31" i="23"/>
  <c r="Z31" i="23"/>
  <c r="AB31" i="23"/>
  <c r="Q32" i="23"/>
  <c r="S31" i="23"/>
  <c r="W31" i="23"/>
  <c r="AA31" i="23"/>
  <c r="U31" i="23"/>
  <c r="Y31" i="23"/>
  <c r="S132" i="23"/>
  <c r="U132" i="23"/>
  <c r="W132" i="23"/>
  <c r="Y132" i="23"/>
  <c r="AA132" i="23"/>
  <c r="T132" i="23"/>
  <c r="X132" i="23"/>
  <c r="AB132" i="23"/>
  <c r="R132" i="23"/>
  <c r="V132" i="23"/>
  <c r="Z132" i="23"/>
  <c r="Q133" i="23"/>
  <c r="P31" i="14"/>
  <c r="R31" i="14"/>
  <c r="O31" i="14"/>
  <c r="S31" i="14" s="1"/>
  <c r="Q31" i="14"/>
  <c r="N32" i="14"/>
  <c r="S30" i="14"/>
  <c r="AA30" i="14" a="1"/>
  <c r="AC30" i="14" a="1"/>
  <c r="D32" i="14"/>
  <c r="C32" i="14"/>
  <c r="B33" i="14"/>
  <c r="V32" i="14"/>
  <c r="E31" i="14"/>
  <c r="F31" i="14"/>
  <c r="H25" i="55"/>
  <c r="E25" i="55" a="1"/>
  <c r="J26" i="55"/>
  <c r="B25" i="54"/>
  <c r="E25" i="55" l="1"/>
  <c r="I25" i="55"/>
  <c r="K25" i="55" s="1"/>
  <c r="D26" i="55"/>
  <c r="F26" i="55" s="1"/>
  <c r="G26" i="55" s="1"/>
  <c r="B29" i="55"/>
  <c r="E232" i="13"/>
  <c r="E333" i="13"/>
  <c r="D31" i="13"/>
  <c r="H31" i="13"/>
  <c r="B32" i="13"/>
  <c r="I31" i="13"/>
  <c r="G31" i="13"/>
  <c r="F31" i="13"/>
  <c r="J31" i="13"/>
  <c r="E31" i="13"/>
  <c r="C31" i="13"/>
  <c r="K31" i="13"/>
  <c r="D333" i="13"/>
  <c r="D232" i="13"/>
  <c r="K232" i="13"/>
  <c r="K333" i="13"/>
  <c r="J232" i="13"/>
  <c r="J333" i="13"/>
  <c r="G232" i="13"/>
  <c r="G333" i="13"/>
  <c r="H333" i="13"/>
  <c r="H232" i="13"/>
  <c r="I232" i="13"/>
  <c r="I333" i="13"/>
  <c r="C232" i="13"/>
  <c r="C333" i="13"/>
  <c r="F232" i="13"/>
  <c r="F333" i="13"/>
  <c r="U233" i="13"/>
  <c r="S233" i="13"/>
  <c r="P32" i="13"/>
  <c r="R32" i="13"/>
  <c r="T32" i="13"/>
  <c r="N33" i="13"/>
  <c r="Q32" i="13"/>
  <c r="U32" i="13"/>
  <c r="O32" i="13"/>
  <c r="S32" i="13"/>
  <c r="R233" i="13"/>
  <c r="C134" i="13"/>
  <c r="E134" i="13"/>
  <c r="G134" i="13"/>
  <c r="I134" i="13"/>
  <c r="K134" i="13"/>
  <c r="D134" i="13"/>
  <c r="H134" i="13"/>
  <c r="B135" i="13"/>
  <c r="F134" i="13"/>
  <c r="J134" i="13"/>
  <c r="O133" i="13"/>
  <c r="Q133" i="13"/>
  <c r="S133" i="13"/>
  <c r="U133" i="13"/>
  <c r="P133" i="13"/>
  <c r="T133" i="13"/>
  <c r="N134" i="13"/>
  <c r="R133" i="13"/>
  <c r="Q233" i="13"/>
  <c r="T233" i="13"/>
  <c r="P233" i="13"/>
  <c r="M333" i="23"/>
  <c r="M232" i="23"/>
  <c r="K333" i="23"/>
  <c r="K232" i="23"/>
  <c r="L232" i="23"/>
  <c r="L333" i="23"/>
  <c r="D333" i="23"/>
  <c r="D232" i="23"/>
  <c r="E132" i="23"/>
  <c r="I132" i="23"/>
  <c r="M132" i="23"/>
  <c r="F132" i="23"/>
  <c r="N132" i="23"/>
  <c r="H132" i="23"/>
  <c r="B133" i="23"/>
  <c r="L132" i="23"/>
  <c r="C132" i="23"/>
  <c r="G132" i="23"/>
  <c r="K132" i="23"/>
  <c r="J132" i="23"/>
  <c r="D132" i="23"/>
  <c r="N232" i="23"/>
  <c r="N333" i="23"/>
  <c r="F333" i="23"/>
  <c r="F232" i="23"/>
  <c r="E333" i="23"/>
  <c r="E232" i="23"/>
  <c r="C333" i="23"/>
  <c r="C232" i="23"/>
  <c r="H232" i="23"/>
  <c r="H333" i="23"/>
  <c r="I333" i="23"/>
  <c r="I232" i="23"/>
  <c r="G333" i="23"/>
  <c r="G232" i="23"/>
  <c r="J333" i="23"/>
  <c r="J232" i="23"/>
  <c r="R133" i="23"/>
  <c r="T133" i="23"/>
  <c r="V133" i="23"/>
  <c r="X133" i="23"/>
  <c r="Z133" i="23"/>
  <c r="AB133" i="23"/>
  <c r="S133" i="23"/>
  <c r="W133" i="23"/>
  <c r="AA133" i="23"/>
  <c r="Q134" i="23"/>
  <c r="U133" i="23"/>
  <c r="Y133" i="23"/>
  <c r="U233" i="23"/>
  <c r="W233" i="23"/>
  <c r="S32" i="23"/>
  <c r="S234" i="23" s="1"/>
  <c r="U32" i="23"/>
  <c r="U234" i="23" s="1"/>
  <c r="W32" i="23"/>
  <c r="W234" i="23" s="1"/>
  <c r="Y32" i="23"/>
  <c r="Y234" i="23" s="1"/>
  <c r="AA32" i="23"/>
  <c r="AA234" i="23" s="1"/>
  <c r="R32" i="23"/>
  <c r="R234" i="23" s="1"/>
  <c r="V32" i="23"/>
  <c r="V234" i="23" s="1"/>
  <c r="Z32" i="23"/>
  <c r="Z234" i="23" s="1"/>
  <c r="Q33" i="23"/>
  <c r="T32" i="23"/>
  <c r="T234" i="23" s="1"/>
  <c r="X32" i="23"/>
  <c r="X234" i="23" s="1"/>
  <c r="AB32" i="23"/>
  <c r="AB234" i="23" s="1"/>
  <c r="Z233" i="23"/>
  <c r="V233" i="23"/>
  <c r="R233" i="23"/>
  <c r="Y233" i="23"/>
  <c r="AA233" i="23"/>
  <c r="S233" i="23"/>
  <c r="AB233" i="23"/>
  <c r="X233" i="23"/>
  <c r="T233" i="23"/>
  <c r="D33" i="23"/>
  <c r="F33" i="23"/>
  <c r="H33" i="23"/>
  <c r="J33" i="23"/>
  <c r="L33" i="23"/>
  <c r="N33" i="23"/>
  <c r="C33" i="23"/>
  <c r="G33" i="23"/>
  <c r="K33" i="23"/>
  <c r="B34" i="23"/>
  <c r="E33" i="23"/>
  <c r="I33" i="23"/>
  <c r="M33" i="23"/>
  <c r="V33" i="14"/>
  <c r="AA31" i="14" a="1"/>
  <c r="AC31" i="14" a="1"/>
  <c r="C33" i="14"/>
  <c r="B34" i="14"/>
  <c r="D33" i="14"/>
  <c r="Z31" i="14" a="1"/>
  <c r="AB31" i="14" a="1"/>
  <c r="F32" i="14"/>
  <c r="E32" i="14"/>
  <c r="Z30" i="14" a="1"/>
  <c r="AB30" i="14" a="1"/>
  <c r="P32" i="14"/>
  <c r="R32" i="14"/>
  <c r="Q32" i="14"/>
  <c r="N33" i="14"/>
  <c r="O32" i="14"/>
  <c r="S32" i="14" s="1"/>
  <c r="H26" i="55"/>
  <c r="E26" i="55" a="1"/>
  <c r="J27" i="55"/>
  <c r="B26" i="54"/>
  <c r="I26" i="55" l="1"/>
  <c r="K26" i="55" s="1"/>
  <c r="E26" i="55"/>
  <c r="H27" i="55"/>
  <c r="D27" i="55"/>
  <c r="F27" i="55" s="1"/>
  <c r="B30" i="55"/>
  <c r="E233" i="13"/>
  <c r="E334" i="13"/>
  <c r="F334" i="13"/>
  <c r="F233" i="13"/>
  <c r="I334" i="13"/>
  <c r="I233" i="13"/>
  <c r="H334" i="13"/>
  <c r="H233" i="13"/>
  <c r="K233" i="13"/>
  <c r="K334" i="13"/>
  <c r="C233" i="13"/>
  <c r="C334" i="13"/>
  <c r="J334" i="13"/>
  <c r="J233" i="13"/>
  <c r="G334" i="13"/>
  <c r="G233" i="13"/>
  <c r="F32" i="13"/>
  <c r="J32" i="13"/>
  <c r="C32" i="13"/>
  <c r="K32" i="13"/>
  <c r="I32" i="13"/>
  <c r="D32" i="13"/>
  <c r="H32" i="13"/>
  <c r="B33" i="13"/>
  <c r="G32" i="13"/>
  <c r="E32" i="13"/>
  <c r="D334" i="13"/>
  <c r="D233" i="13"/>
  <c r="S234" i="13"/>
  <c r="U234" i="13"/>
  <c r="P33" i="13"/>
  <c r="R33" i="13"/>
  <c r="T33" i="13"/>
  <c r="N34" i="13"/>
  <c r="O33" i="13"/>
  <c r="S33" i="13"/>
  <c r="Q33" i="13"/>
  <c r="U33" i="13"/>
  <c r="R234" i="13"/>
  <c r="O134" i="13"/>
  <c r="Q134" i="13"/>
  <c r="S134" i="13"/>
  <c r="U134" i="13"/>
  <c r="R134" i="13"/>
  <c r="P134" i="13"/>
  <c r="T134" i="13"/>
  <c r="N135" i="13"/>
  <c r="C135" i="13"/>
  <c r="E135" i="13"/>
  <c r="G135" i="13"/>
  <c r="I135" i="13"/>
  <c r="K135" i="13"/>
  <c r="F135" i="13"/>
  <c r="J135" i="13"/>
  <c r="B136" i="13"/>
  <c r="D135" i="13"/>
  <c r="H135" i="13"/>
  <c r="O234" i="13"/>
  <c r="Q234" i="13"/>
  <c r="T234" i="13"/>
  <c r="P234" i="13"/>
  <c r="J334" i="23"/>
  <c r="J233" i="23"/>
  <c r="G334" i="23"/>
  <c r="G233" i="23"/>
  <c r="L334" i="23"/>
  <c r="L233" i="23"/>
  <c r="H334" i="23"/>
  <c r="H233" i="23"/>
  <c r="F233" i="23"/>
  <c r="F334" i="23"/>
  <c r="I233" i="23"/>
  <c r="I334" i="23"/>
  <c r="D334" i="23"/>
  <c r="D233" i="23"/>
  <c r="K233" i="23"/>
  <c r="K334" i="23"/>
  <c r="C233" i="23"/>
  <c r="C334" i="23"/>
  <c r="D133" i="23"/>
  <c r="H133" i="23"/>
  <c r="L133" i="23"/>
  <c r="E133" i="23"/>
  <c r="M133" i="23"/>
  <c r="G133" i="23"/>
  <c r="B134" i="23"/>
  <c r="F133" i="23"/>
  <c r="J133" i="23"/>
  <c r="N133" i="23"/>
  <c r="I133" i="23"/>
  <c r="C133" i="23"/>
  <c r="K133" i="23"/>
  <c r="N233" i="23"/>
  <c r="N334" i="23"/>
  <c r="M334" i="23"/>
  <c r="M233" i="23"/>
  <c r="E334" i="23"/>
  <c r="E233" i="23"/>
  <c r="S134" i="23"/>
  <c r="U134" i="23"/>
  <c r="W134" i="23"/>
  <c r="Y134" i="23"/>
  <c r="AA134" i="23"/>
  <c r="R134" i="23"/>
  <c r="T134" i="23"/>
  <c r="V134" i="23"/>
  <c r="X134" i="23"/>
  <c r="Z134" i="23"/>
  <c r="AB134" i="23"/>
  <c r="Q135" i="23"/>
  <c r="C34" i="23"/>
  <c r="E34" i="23"/>
  <c r="G34" i="23"/>
  <c r="I34" i="23"/>
  <c r="K34" i="23"/>
  <c r="M34" i="23"/>
  <c r="B35" i="23"/>
  <c r="F34" i="23"/>
  <c r="J34" i="23"/>
  <c r="N34" i="23"/>
  <c r="D34" i="23"/>
  <c r="H34" i="23"/>
  <c r="L34" i="23"/>
  <c r="R33" i="23"/>
  <c r="R235" i="23" s="1"/>
  <c r="T33" i="23"/>
  <c r="T235" i="23" s="1"/>
  <c r="V33" i="23"/>
  <c r="V235" i="23" s="1"/>
  <c r="X33" i="23"/>
  <c r="X235" i="23" s="1"/>
  <c r="Z33" i="23"/>
  <c r="Z235" i="23" s="1"/>
  <c r="AB33" i="23"/>
  <c r="AB235" i="23" s="1"/>
  <c r="Q34" i="23"/>
  <c r="U33" i="23"/>
  <c r="U235" i="23" s="1"/>
  <c r="Y33" i="23"/>
  <c r="Y235" i="23" s="1"/>
  <c r="S33" i="23"/>
  <c r="S235" i="23" s="1"/>
  <c r="W33" i="23"/>
  <c r="W235" i="23" s="1"/>
  <c r="AA33" i="23"/>
  <c r="AA235" i="23" s="1"/>
  <c r="AA32" i="14" a="1"/>
  <c r="AC32" i="14" a="1"/>
  <c r="E33" i="14"/>
  <c r="F33" i="14"/>
  <c r="V34" i="14"/>
  <c r="P33" i="14"/>
  <c r="R33" i="14"/>
  <c r="O33" i="14"/>
  <c r="N34" i="14"/>
  <c r="Q33" i="14"/>
  <c r="D34" i="14"/>
  <c r="C34" i="14"/>
  <c r="B35" i="14"/>
  <c r="J28" i="55"/>
  <c r="G27" i="55"/>
  <c r="E27" i="55" a="1"/>
  <c r="B27" i="54"/>
  <c r="E27" i="55" l="1"/>
  <c r="H28" i="55"/>
  <c r="I27" i="55"/>
  <c r="K27" i="55" s="1"/>
  <c r="B31" i="55"/>
  <c r="E234" i="13"/>
  <c r="E335" i="13"/>
  <c r="D33" i="13"/>
  <c r="H33" i="13"/>
  <c r="B34" i="13"/>
  <c r="I33" i="13"/>
  <c r="G33" i="13"/>
  <c r="F33" i="13"/>
  <c r="J33" i="13"/>
  <c r="E33" i="13"/>
  <c r="C33" i="13"/>
  <c r="K33" i="13"/>
  <c r="D335" i="13"/>
  <c r="D234" i="13"/>
  <c r="K335" i="13"/>
  <c r="K234" i="13"/>
  <c r="J335" i="13"/>
  <c r="J234" i="13"/>
  <c r="G234" i="13"/>
  <c r="G335" i="13"/>
  <c r="H335" i="13"/>
  <c r="H234" i="13"/>
  <c r="I234" i="13"/>
  <c r="I335" i="13"/>
  <c r="C335" i="13"/>
  <c r="C234" i="13"/>
  <c r="F335" i="13"/>
  <c r="F234" i="13"/>
  <c r="U235" i="13"/>
  <c r="S235" i="13"/>
  <c r="P34" i="13"/>
  <c r="R34" i="13"/>
  <c r="T34" i="13"/>
  <c r="N35" i="13"/>
  <c r="Q34" i="13"/>
  <c r="U34" i="13"/>
  <c r="O34" i="13"/>
  <c r="S34" i="13"/>
  <c r="R235" i="13"/>
  <c r="D136" i="13"/>
  <c r="F136" i="13"/>
  <c r="H136" i="13"/>
  <c r="J136" i="13"/>
  <c r="B137" i="13"/>
  <c r="C136" i="13"/>
  <c r="E136" i="13"/>
  <c r="G136" i="13"/>
  <c r="I136" i="13"/>
  <c r="K136" i="13"/>
  <c r="O135" i="13"/>
  <c r="P135" i="13"/>
  <c r="R135" i="13"/>
  <c r="T135" i="13"/>
  <c r="N136" i="13"/>
  <c r="Q135" i="13"/>
  <c r="S135" i="13"/>
  <c r="U135" i="13"/>
  <c r="Q235" i="13"/>
  <c r="O235" i="13"/>
  <c r="T235" i="13"/>
  <c r="P235" i="13"/>
  <c r="C335" i="23"/>
  <c r="C234" i="23"/>
  <c r="N234" i="23"/>
  <c r="N335" i="23"/>
  <c r="F234" i="23"/>
  <c r="F335" i="23"/>
  <c r="G335" i="23"/>
  <c r="G234" i="23"/>
  <c r="E234" i="23"/>
  <c r="E335" i="23"/>
  <c r="H234" i="23"/>
  <c r="H335" i="23"/>
  <c r="K335" i="23"/>
  <c r="K234" i="23"/>
  <c r="I234" i="23"/>
  <c r="I335" i="23"/>
  <c r="J234" i="23"/>
  <c r="J335" i="23"/>
  <c r="E134" i="23"/>
  <c r="I134" i="23"/>
  <c r="H134" i="23"/>
  <c r="M134" i="23"/>
  <c r="F134" i="23"/>
  <c r="L134" i="23"/>
  <c r="C134" i="23"/>
  <c r="G134" i="23"/>
  <c r="D134" i="23"/>
  <c r="K134" i="23"/>
  <c r="B135" i="23"/>
  <c r="J134" i="23"/>
  <c r="N134" i="23"/>
  <c r="M234" i="23"/>
  <c r="M335" i="23"/>
  <c r="L234" i="23"/>
  <c r="L335" i="23"/>
  <c r="D234" i="23"/>
  <c r="D335" i="23"/>
  <c r="D35" i="23"/>
  <c r="F35" i="23"/>
  <c r="H35" i="23"/>
  <c r="J35" i="23"/>
  <c r="L35" i="23"/>
  <c r="N35" i="23"/>
  <c r="E35" i="23"/>
  <c r="I35" i="23"/>
  <c r="M35" i="23"/>
  <c r="C35" i="23"/>
  <c r="G35" i="23"/>
  <c r="K35" i="23"/>
  <c r="B36" i="23"/>
  <c r="R135" i="23"/>
  <c r="T135" i="23"/>
  <c r="V135" i="23"/>
  <c r="X135" i="23"/>
  <c r="Z135" i="23"/>
  <c r="AB135" i="23"/>
  <c r="Q136" i="23"/>
  <c r="S135" i="23"/>
  <c r="U135" i="23"/>
  <c r="W135" i="23"/>
  <c r="Y135" i="23"/>
  <c r="AA135" i="23"/>
  <c r="S34" i="23"/>
  <c r="S236" i="23" s="1"/>
  <c r="U34" i="23"/>
  <c r="U236" i="23" s="1"/>
  <c r="W34" i="23"/>
  <c r="W236" i="23" s="1"/>
  <c r="Y34" i="23"/>
  <c r="Y236" i="23" s="1"/>
  <c r="AA34" i="23"/>
  <c r="AA236" i="23" s="1"/>
  <c r="T34" i="23"/>
  <c r="T236" i="23" s="1"/>
  <c r="X34" i="23"/>
  <c r="X236" i="23" s="1"/>
  <c r="AB34" i="23"/>
  <c r="AB236" i="23" s="1"/>
  <c r="R34" i="23"/>
  <c r="R236" i="23" s="1"/>
  <c r="V34" i="23"/>
  <c r="V236" i="23" s="1"/>
  <c r="Z34" i="23"/>
  <c r="Z236" i="23" s="1"/>
  <c r="Q35" i="23"/>
  <c r="O34" i="14"/>
  <c r="S34" i="14" s="1"/>
  <c r="Q34" i="14"/>
  <c r="N35" i="14"/>
  <c r="R34" i="14"/>
  <c r="P34" i="14"/>
  <c r="V35" i="14"/>
  <c r="AA33" i="14" a="1"/>
  <c r="AC33" i="14" a="1"/>
  <c r="C35" i="14"/>
  <c r="B36" i="14"/>
  <c r="D35" i="14"/>
  <c r="Z32" i="14" a="1"/>
  <c r="AB32" i="14" a="1"/>
  <c r="F34" i="14"/>
  <c r="E34" i="14"/>
  <c r="S33" i="14"/>
  <c r="D28" i="55"/>
  <c r="I28" i="55" s="1"/>
  <c r="K28" i="55" s="1"/>
  <c r="J29" i="55"/>
  <c r="E28" i="55" a="1"/>
  <c r="B28" i="54"/>
  <c r="D29" i="55" s="1"/>
  <c r="F29" i="55" s="1"/>
  <c r="H29" i="55" l="1"/>
  <c r="I29" i="55" s="1"/>
  <c r="K29" i="55" s="1"/>
  <c r="B32" i="55"/>
  <c r="K336" i="13"/>
  <c r="K235" i="13"/>
  <c r="E336" i="13"/>
  <c r="E235" i="13"/>
  <c r="F235" i="13"/>
  <c r="F336" i="13"/>
  <c r="I336" i="13"/>
  <c r="I235" i="13"/>
  <c r="H336" i="13"/>
  <c r="H235" i="13"/>
  <c r="O236" i="13"/>
  <c r="C336" i="13"/>
  <c r="C235" i="13"/>
  <c r="J235" i="13"/>
  <c r="J336" i="13"/>
  <c r="G336" i="13"/>
  <c r="G235" i="13"/>
  <c r="F34" i="13"/>
  <c r="J34" i="13"/>
  <c r="C34" i="13"/>
  <c r="K34" i="13"/>
  <c r="I34" i="13"/>
  <c r="G34" i="13"/>
  <c r="D34" i="13"/>
  <c r="H34" i="13"/>
  <c r="B35" i="13"/>
  <c r="E34" i="13"/>
  <c r="D336" i="13"/>
  <c r="D235" i="13"/>
  <c r="Q236" i="13"/>
  <c r="T236" i="13"/>
  <c r="P236" i="13"/>
  <c r="P136" i="13"/>
  <c r="R136" i="13"/>
  <c r="T136" i="13"/>
  <c r="N137" i="13"/>
  <c r="O136" i="13"/>
  <c r="Q136" i="13"/>
  <c r="S136" i="13"/>
  <c r="U136" i="13"/>
  <c r="D137" i="13"/>
  <c r="F137" i="13"/>
  <c r="H137" i="13"/>
  <c r="J137" i="13"/>
  <c r="B138" i="13"/>
  <c r="C137" i="13"/>
  <c r="E137" i="13"/>
  <c r="G137" i="13"/>
  <c r="I137" i="13"/>
  <c r="K137" i="13"/>
  <c r="S236" i="13"/>
  <c r="U236" i="13"/>
  <c r="P35" i="13"/>
  <c r="P237" i="13" s="1"/>
  <c r="R35" i="13"/>
  <c r="R237" i="13" s="1"/>
  <c r="T35" i="13"/>
  <c r="T237" i="13" s="1"/>
  <c r="N36" i="13"/>
  <c r="O35" i="13"/>
  <c r="O237" i="13" s="1"/>
  <c r="S35" i="13"/>
  <c r="S237" i="13" s="1"/>
  <c r="Q35" i="13"/>
  <c r="Q237" i="13" s="1"/>
  <c r="U35" i="13"/>
  <c r="U237" i="13" s="1"/>
  <c r="R236" i="13"/>
  <c r="J336" i="23"/>
  <c r="J235" i="23"/>
  <c r="K336" i="23"/>
  <c r="K235" i="23"/>
  <c r="G336" i="23"/>
  <c r="G235" i="23"/>
  <c r="L336" i="23"/>
  <c r="L235" i="23"/>
  <c r="M336" i="23"/>
  <c r="M235" i="23"/>
  <c r="I235" i="23"/>
  <c r="I336" i="23"/>
  <c r="N336" i="23"/>
  <c r="N235" i="23"/>
  <c r="F135" i="23"/>
  <c r="J135" i="23"/>
  <c r="N135" i="23"/>
  <c r="E135" i="23"/>
  <c r="I135" i="23"/>
  <c r="M135" i="23"/>
  <c r="D135" i="23"/>
  <c r="H135" i="23"/>
  <c r="L135" i="23"/>
  <c r="C135" i="23"/>
  <c r="G135" i="23"/>
  <c r="K135" i="23"/>
  <c r="B136" i="23"/>
  <c r="D336" i="23"/>
  <c r="D235" i="23"/>
  <c r="C336" i="23"/>
  <c r="C235" i="23"/>
  <c r="F336" i="23"/>
  <c r="F235" i="23"/>
  <c r="H336" i="23"/>
  <c r="H235" i="23"/>
  <c r="E336" i="23"/>
  <c r="E235" i="23"/>
  <c r="S136" i="23"/>
  <c r="U136" i="23"/>
  <c r="W136" i="23"/>
  <c r="Y136" i="23"/>
  <c r="AA136" i="23"/>
  <c r="R136" i="23"/>
  <c r="T136" i="23"/>
  <c r="V136" i="23"/>
  <c r="X136" i="23"/>
  <c r="Z136" i="23"/>
  <c r="AB136" i="23"/>
  <c r="Q137" i="23"/>
  <c r="R35" i="23"/>
  <c r="R237" i="23" s="1"/>
  <c r="T35" i="23"/>
  <c r="T237" i="23" s="1"/>
  <c r="V35" i="23"/>
  <c r="V237" i="23" s="1"/>
  <c r="X35" i="23"/>
  <c r="X237" i="23" s="1"/>
  <c r="Z35" i="23"/>
  <c r="Z237" i="23" s="1"/>
  <c r="AB35" i="23"/>
  <c r="AB237" i="23" s="1"/>
  <c r="Q36" i="23"/>
  <c r="S35" i="23"/>
  <c r="S237" i="23" s="1"/>
  <c r="W35" i="23"/>
  <c r="W237" i="23" s="1"/>
  <c r="AA35" i="23"/>
  <c r="AA237" i="23" s="1"/>
  <c r="U35" i="23"/>
  <c r="U237" i="23" s="1"/>
  <c r="Y35" i="23"/>
  <c r="Y237" i="23" s="1"/>
  <c r="C36" i="23"/>
  <c r="E36" i="23"/>
  <c r="G36" i="23"/>
  <c r="I36" i="23"/>
  <c r="K36" i="23"/>
  <c r="M36" i="23"/>
  <c r="B37" i="23"/>
  <c r="D36" i="23"/>
  <c r="H36" i="23"/>
  <c r="L36" i="23"/>
  <c r="F36" i="23"/>
  <c r="J36" i="23"/>
  <c r="N36" i="23"/>
  <c r="AA34" i="14" a="1"/>
  <c r="AC34" i="14" a="1"/>
  <c r="Z33" i="14" a="1"/>
  <c r="AB33" i="14" a="1"/>
  <c r="E35" i="14"/>
  <c r="F35" i="14"/>
  <c r="V36" i="14"/>
  <c r="P35" i="14"/>
  <c r="R35" i="14"/>
  <c r="O35" i="14"/>
  <c r="N36" i="14"/>
  <c r="Q35" i="14"/>
  <c r="D36" i="14"/>
  <c r="C36" i="14"/>
  <c r="B37" i="14"/>
  <c r="F28" i="55"/>
  <c r="G28" i="55" s="1"/>
  <c r="E28" i="55"/>
  <c r="G29" i="55"/>
  <c r="J30" i="55"/>
  <c r="E29" i="55" a="1"/>
  <c r="E29" i="55" s="1"/>
  <c r="B29" i="54"/>
  <c r="H30" i="55" l="1"/>
  <c r="B33" i="55"/>
  <c r="D35" i="13"/>
  <c r="H35" i="13"/>
  <c r="B36" i="13"/>
  <c r="I35" i="13"/>
  <c r="G35" i="13"/>
  <c r="F35" i="13"/>
  <c r="J35" i="13"/>
  <c r="E35" i="13"/>
  <c r="C35" i="13"/>
  <c r="K35" i="13"/>
  <c r="D337" i="13"/>
  <c r="D236" i="13"/>
  <c r="I337" i="13"/>
  <c r="I236" i="13"/>
  <c r="C337" i="13"/>
  <c r="C236" i="13"/>
  <c r="F337" i="13"/>
  <c r="F236" i="13"/>
  <c r="E337" i="13"/>
  <c r="E236" i="13"/>
  <c r="H337" i="13"/>
  <c r="H236" i="13"/>
  <c r="G236" i="13"/>
  <c r="G337" i="13"/>
  <c r="K337" i="13"/>
  <c r="K236" i="13"/>
  <c r="J337" i="13"/>
  <c r="J236" i="13"/>
  <c r="D138" i="13"/>
  <c r="F138" i="13"/>
  <c r="H138" i="13"/>
  <c r="J138" i="13"/>
  <c r="B139" i="13"/>
  <c r="C138" i="13"/>
  <c r="E138" i="13"/>
  <c r="G138" i="13"/>
  <c r="I138" i="13"/>
  <c r="K138" i="13"/>
  <c r="P36" i="13"/>
  <c r="R36" i="13"/>
  <c r="T36" i="13"/>
  <c r="N37" i="13"/>
  <c r="Q36" i="13"/>
  <c r="U36" i="13"/>
  <c r="O36" i="13"/>
  <c r="S36" i="13"/>
  <c r="P137" i="13"/>
  <c r="R137" i="13"/>
  <c r="T137" i="13"/>
  <c r="N138" i="13"/>
  <c r="O137" i="13"/>
  <c r="Q137" i="13"/>
  <c r="S137" i="13"/>
  <c r="U137" i="13"/>
  <c r="K236" i="23"/>
  <c r="K337" i="23"/>
  <c r="C236" i="23"/>
  <c r="C337" i="23"/>
  <c r="H236" i="23"/>
  <c r="H337" i="23"/>
  <c r="M236" i="23"/>
  <c r="M337" i="23"/>
  <c r="E236" i="23"/>
  <c r="E337" i="23"/>
  <c r="J337" i="23"/>
  <c r="J236" i="23"/>
  <c r="C136" i="23"/>
  <c r="G136" i="23"/>
  <c r="K136" i="23"/>
  <c r="B137" i="23"/>
  <c r="F136" i="23"/>
  <c r="J136" i="23"/>
  <c r="N136" i="23"/>
  <c r="E136" i="23"/>
  <c r="I136" i="23"/>
  <c r="M136" i="23"/>
  <c r="D136" i="23"/>
  <c r="H136" i="23"/>
  <c r="L136" i="23"/>
  <c r="G236" i="23"/>
  <c r="G337" i="23"/>
  <c r="L337" i="23"/>
  <c r="L236" i="23"/>
  <c r="D337" i="23"/>
  <c r="D236" i="23"/>
  <c r="I236" i="23"/>
  <c r="I337" i="23"/>
  <c r="N236" i="23"/>
  <c r="N337" i="23"/>
  <c r="F236" i="23"/>
  <c r="F337" i="23"/>
  <c r="S36" i="23"/>
  <c r="U36" i="23"/>
  <c r="W36" i="23"/>
  <c r="Y36" i="23"/>
  <c r="AA36" i="23"/>
  <c r="R36" i="23"/>
  <c r="V36" i="23"/>
  <c r="Z36" i="23"/>
  <c r="Q37" i="23"/>
  <c r="T36" i="23"/>
  <c r="X36" i="23"/>
  <c r="AB36" i="23"/>
  <c r="D37" i="23"/>
  <c r="F37" i="23"/>
  <c r="H37" i="23"/>
  <c r="J37" i="23"/>
  <c r="L37" i="23"/>
  <c r="N37" i="23"/>
  <c r="C37" i="23"/>
  <c r="G37" i="23"/>
  <c r="K37" i="23"/>
  <c r="B38" i="23"/>
  <c r="E37" i="23"/>
  <c r="I37" i="23"/>
  <c r="M37" i="23"/>
  <c r="R137" i="23"/>
  <c r="T137" i="23"/>
  <c r="V137" i="23"/>
  <c r="X137" i="23"/>
  <c r="Z137" i="23"/>
  <c r="AB137" i="23"/>
  <c r="Q138" i="23"/>
  <c r="S137" i="23"/>
  <c r="U137" i="23"/>
  <c r="W137" i="23"/>
  <c r="Y137" i="23"/>
  <c r="AA137" i="23"/>
  <c r="O36" i="14"/>
  <c r="Q36" i="14"/>
  <c r="N37" i="14"/>
  <c r="R36" i="14"/>
  <c r="P36" i="14"/>
  <c r="V37" i="14"/>
  <c r="AA35" i="14" a="1"/>
  <c r="AC35" i="14" a="1"/>
  <c r="C37" i="14"/>
  <c r="B38" i="14"/>
  <c r="D37" i="14"/>
  <c r="Z34" i="14" a="1"/>
  <c r="AB34" i="14" a="1"/>
  <c r="F36" i="14"/>
  <c r="E36" i="14"/>
  <c r="S35" i="14"/>
  <c r="D30" i="55"/>
  <c r="F30" i="55" s="1"/>
  <c r="G30" i="55" s="1"/>
  <c r="E30" i="55" a="1"/>
  <c r="J31" i="55"/>
  <c r="B30" i="54"/>
  <c r="H31" i="55" l="1"/>
  <c r="D31" i="55"/>
  <c r="F31" i="55" s="1"/>
  <c r="G31" i="55" s="1"/>
  <c r="E30" i="55"/>
  <c r="B34" i="55"/>
  <c r="K338" i="13"/>
  <c r="K237" i="13"/>
  <c r="E338" i="13"/>
  <c r="E237" i="13"/>
  <c r="F237" i="13"/>
  <c r="F338" i="13"/>
  <c r="I338" i="13"/>
  <c r="I237" i="13"/>
  <c r="H338" i="13"/>
  <c r="H237" i="13"/>
  <c r="C338" i="13"/>
  <c r="C237" i="13"/>
  <c r="J237" i="13"/>
  <c r="J338" i="13"/>
  <c r="G237" i="13"/>
  <c r="G338" i="13"/>
  <c r="F36" i="13"/>
  <c r="J36" i="13"/>
  <c r="C36" i="13"/>
  <c r="K36" i="13"/>
  <c r="I36" i="13"/>
  <c r="D36" i="13"/>
  <c r="H36" i="13"/>
  <c r="B37" i="13"/>
  <c r="G36" i="13"/>
  <c r="E36" i="13"/>
  <c r="D338" i="13"/>
  <c r="D237" i="13"/>
  <c r="P138" i="13"/>
  <c r="R138" i="13"/>
  <c r="T138" i="13"/>
  <c r="N139" i="13"/>
  <c r="O138" i="13"/>
  <c r="Q138" i="13"/>
  <c r="S138" i="13"/>
  <c r="U138" i="13"/>
  <c r="S238" i="13"/>
  <c r="U238" i="13"/>
  <c r="P37" i="13"/>
  <c r="P239" i="13" s="1"/>
  <c r="R37" i="13"/>
  <c r="R239" i="13" s="1"/>
  <c r="T37" i="13"/>
  <c r="T239" i="13" s="1"/>
  <c r="N38" i="13"/>
  <c r="O37" i="13"/>
  <c r="O239" i="13" s="1"/>
  <c r="S37" i="13"/>
  <c r="Q37" i="13"/>
  <c r="Q239" i="13" s="1"/>
  <c r="U37" i="13"/>
  <c r="U239" i="13" s="1"/>
  <c r="R238" i="13"/>
  <c r="O238" i="13"/>
  <c r="Q238" i="13"/>
  <c r="T238" i="13"/>
  <c r="P238" i="13"/>
  <c r="D139" i="13"/>
  <c r="F139" i="13"/>
  <c r="H139" i="13"/>
  <c r="J139" i="13"/>
  <c r="B140" i="13"/>
  <c r="C139" i="13"/>
  <c r="E139" i="13"/>
  <c r="G139" i="13"/>
  <c r="I139" i="13"/>
  <c r="K139" i="13"/>
  <c r="V238" i="23"/>
  <c r="H237" i="23"/>
  <c r="H338" i="23"/>
  <c r="M237" i="23"/>
  <c r="M338" i="23"/>
  <c r="E237" i="23"/>
  <c r="E338" i="23"/>
  <c r="J237" i="23"/>
  <c r="J338" i="23"/>
  <c r="F137" i="23"/>
  <c r="J137" i="23"/>
  <c r="N137" i="23"/>
  <c r="E137" i="23"/>
  <c r="I137" i="23"/>
  <c r="M137" i="23"/>
  <c r="D137" i="23"/>
  <c r="H137" i="23"/>
  <c r="L137" i="23"/>
  <c r="C137" i="23"/>
  <c r="G137" i="23"/>
  <c r="K137" i="23"/>
  <c r="B138" i="23"/>
  <c r="G237" i="23"/>
  <c r="G338" i="23"/>
  <c r="L237" i="23"/>
  <c r="L338" i="23"/>
  <c r="D237" i="23"/>
  <c r="D338" i="23"/>
  <c r="I237" i="23"/>
  <c r="I338" i="23"/>
  <c r="N237" i="23"/>
  <c r="N338" i="23"/>
  <c r="F237" i="23"/>
  <c r="F338" i="23"/>
  <c r="K237" i="23"/>
  <c r="K338" i="23"/>
  <c r="C237" i="23"/>
  <c r="C338" i="23"/>
  <c r="X238" i="23"/>
  <c r="R37" i="23"/>
  <c r="T37" i="23"/>
  <c r="V37" i="23"/>
  <c r="X37" i="23"/>
  <c r="Z37" i="23"/>
  <c r="AB37" i="23"/>
  <c r="Q38" i="23"/>
  <c r="U37" i="23"/>
  <c r="Y37" i="23"/>
  <c r="S37" i="23"/>
  <c r="W37" i="23"/>
  <c r="AA37" i="23"/>
  <c r="AA238" i="23"/>
  <c r="W238" i="23"/>
  <c r="S238" i="23"/>
  <c r="S138" i="23"/>
  <c r="U138" i="23"/>
  <c r="W138" i="23"/>
  <c r="Y138" i="23"/>
  <c r="AA138" i="23"/>
  <c r="R138" i="23"/>
  <c r="T138" i="23"/>
  <c r="V138" i="23"/>
  <c r="X138" i="23"/>
  <c r="Z138" i="23"/>
  <c r="AB138" i="23"/>
  <c r="Q139" i="23"/>
  <c r="C38" i="23"/>
  <c r="E38" i="23"/>
  <c r="G38" i="23"/>
  <c r="I38" i="23"/>
  <c r="K38" i="23"/>
  <c r="M38" i="23"/>
  <c r="B39" i="23"/>
  <c r="F38" i="23"/>
  <c r="J38" i="23"/>
  <c r="N38" i="23"/>
  <c r="D38" i="23"/>
  <c r="H38" i="23"/>
  <c r="L38" i="23"/>
  <c r="AB238" i="23"/>
  <c r="T238" i="23"/>
  <c r="Z238" i="23"/>
  <c r="R238" i="23"/>
  <c r="Y238" i="23"/>
  <c r="U238" i="23"/>
  <c r="Z35" i="14" a="1"/>
  <c r="AB35" i="14" a="1"/>
  <c r="D38" i="14"/>
  <c r="C38" i="14"/>
  <c r="B39" i="14"/>
  <c r="V38" i="14"/>
  <c r="P37" i="14"/>
  <c r="R37" i="14"/>
  <c r="O37" i="14"/>
  <c r="N38" i="14"/>
  <c r="Q37" i="14"/>
  <c r="S36" i="14"/>
  <c r="E37" i="14"/>
  <c r="F37" i="14"/>
  <c r="AA36" i="14" a="1"/>
  <c r="AC36" i="14" a="1"/>
  <c r="Z36" i="14" a="1"/>
  <c r="AB36" i="14" a="1"/>
  <c r="I30" i="55"/>
  <c r="K30" i="55" s="1"/>
  <c r="J32" i="55"/>
  <c r="E31" i="55" a="1"/>
  <c r="B31" i="54"/>
  <c r="E31" i="55" l="1"/>
  <c r="I31" i="55"/>
  <c r="K31" i="55" s="1"/>
  <c r="H32" i="55"/>
  <c r="B35" i="55"/>
  <c r="S239" i="13"/>
  <c r="E238" i="13"/>
  <c r="E339" i="13"/>
  <c r="D37" i="13"/>
  <c r="H37" i="13"/>
  <c r="B38" i="13"/>
  <c r="I37" i="13"/>
  <c r="G37" i="13"/>
  <c r="F37" i="13"/>
  <c r="J37" i="13"/>
  <c r="E37" i="13"/>
  <c r="C37" i="13"/>
  <c r="K37" i="13"/>
  <c r="D339" i="13"/>
  <c r="D238" i="13"/>
  <c r="K238" i="13"/>
  <c r="K339" i="13"/>
  <c r="J238" i="13"/>
  <c r="J339" i="13"/>
  <c r="G238" i="13"/>
  <c r="G339" i="13"/>
  <c r="H339" i="13"/>
  <c r="H238" i="13"/>
  <c r="I238" i="13"/>
  <c r="I339" i="13"/>
  <c r="C238" i="13"/>
  <c r="C339" i="13"/>
  <c r="F238" i="13"/>
  <c r="F339" i="13"/>
  <c r="D140" i="13"/>
  <c r="F140" i="13"/>
  <c r="H140" i="13"/>
  <c r="J140" i="13"/>
  <c r="B141" i="13"/>
  <c r="C140" i="13"/>
  <c r="E140" i="13"/>
  <c r="G140" i="13"/>
  <c r="I140" i="13"/>
  <c r="K140" i="13"/>
  <c r="P38" i="13"/>
  <c r="R38" i="13"/>
  <c r="T38" i="13"/>
  <c r="N39" i="13"/>
  <c r="Q38" i="13"/>
  <c r="U38" i="13"/>
  <c r="O38" i="13"/>
  <c r="S38" i="13"/>
  <c r="P139" i="13"/>
  <c r="R139" i="13"/>
  <c r="T139" i="13"/>
  <c r="N140" i="13"/>
  <c r="O139" i="13"/>
  <c r="Q139" i="13"/>
  <c r="S139" i="13"/>
  <c r="U139" i="13"/>
  <c r="C138" i="23"/>
  <c r="G138" i="23"/>
  <c r="K138" i="23"/>
  <c r="B139" i="23"/>
  <c r="F138" i="23"/>
  <c r="J138" i="23"/>
  <c r="N138" i="23"/>
  <c r="E138" i="23"/>
  <c r="I138" i="23"/>
  <c r="M138" i="23"/>
  <c r="D138" i="23"/>
  <c r="H138" i="23"/>
  <c r="L138" i="23"/>
  <c r="G238" i="23"/>
  <c r="G339" i="23"/>
  <c r="L238" i="23"/>
  <c r="L339" i="23"/>
  <c r="D238" i="23"/>
  <c r="D339" i="23"/>
  <c r="I238" i="23"/>
  <c r="I339" i="23"/>
  <c r="N339" i="23"/>
  <c r="N238" i="23"/>
  <c r="F339" i="23"/>
  <c r="F238" i="23"/>
  <c r="AA239" i="23"/>
  <c r="S239" i="23"/>
  <c r="AB239" i="23"/>
  <c r="X239" i="23"/>
  <c r="T239" i="23"/>
  <c r="K238" i="23"/>
  <c r="K339" i="23"/>
  <c r="C339" i="23"/>
  <c r="C238" i="23"/>
  <c r="H339" i="23"/>
  <c r="H238" i="23"/>
  <c r="M238" i="23"/>
  <c r="M339" i="23"/>
  <c r="E238" i="23"/>
  <c r="E339" i="23"/>
  <c r="J238" i="23"/>
  <c r="J339" i="23"/>
  <c r="R139" i="23"/>
  <c r="T139" i="23"/>
  <c r="V139" i="23"/>
  <c r="X139" i="23"/>
  <c r="Z139" i="23"/>
  <c r="AB139" i="23"/>
  <c r="Q140" i="23"/>
  <c r="S139" i="23"/>
  <c r="U139" i="23"/>
  <c r="W139" i="23"/>
  <c r="Y139" i="23"/>
  <c r="AA139" i="23"/>
  <c r="D39" i="23"/>
  <c r="F39" i="23"/>
  <c r="H39" i="23"/>
  <c r="J39" i="23"/>
  <c r="L39" i="23"/>
  <c r="N39" i="23"/>
  <c r="E39" i="23"/>
  <c r="I39" i="23"/>
  <c r="M39" i="23"/>
  <c r="C39" i="23"/>
  <c r="G39" i="23"/>
  <c r="K39" i="23"/>
  <c r="B40" i="23"/>
  <c r="W239" i="23"/>
  <c r="Y239" i="23"/>
  <c r="S38" i="23"/>
  <c r="S240" i="23" s="1"/>
  <c r="U38" i="23"/>
  <c r="U240" i="23" s="1"/>
  <c r="W38" i="23"/>
  <c r="W240" i="23" s="1"/>
  <c r="Y38" i="23"/>
  <c r="Y240" i="23" s="1"/>
  <c r="AA38" i="23"/>
  <c r="AA240" i="23" s="1"/>
  <c r="T38" i="23"/>
  <c r="T240" i="23" s="1"/>
  <c r="X38" i="23"/>
  <c r="X240" i="23" s="1"/>
  <c r="AB38" i="23"/>
  <c r="AB240" i="23" s="1"/>
  <c r="R38" i="23"/>
  <c r="R240" i="23" s="1"/>
  <c r="V38" i="23"/>
  <c r="V240" i="23" s="1"/>
  <c r="Z38" i="23"/>
  <c r="Z240" i="23" s="1"/>
  <c r="Q39" i="23"/>
  <c r="Z239" i="23"/>
  <c r="V239" i="23"/>
  <c r="R239" i="23"/>
  <c r="U239" i="23"/>
  <c r="AA37" i="14" a="1"/>
  <c r="AC37" i="14" a="1"/>
  <c r="S37" i="14"/>
  <c r="O38" i="14"/>
  <c r="Q38" i="14"/>
  <c r="N39" i="14"/>
  <c r="R38" i="14"/>
  <c r="P38" i="14"/>
  <c r="V39" i="14"/>
  <c r="C39" i="14"/>
  <c r="B40" i="14"/>
  <c r="D39" i="14"/>
  <c r="F38" i="14"/>
  <c r="E38" i="14"/>
  <c r="D32" i="55"/>
  <c r="F32" i="55" s="1"/>
  <c r="G32" i="55" s="1"/>
  <c r="E32" i="55" a="1"/>
  <c r="J33" i="55"/>
  <c r="B32" i="54"/>
  <c r="D33" i="55" l="1"/>
  <c r="F33" i="55" s="1"/>
  <c r="G33" i="55" s="1"/>
  <c r="B36" i="55"/>
  <c r="C340" i="13"/>
  <c r="C239" i="13"/>
  <c r="J239" i="13"/>
  <c r="J340" i="13"/>
  <c r="G340" i="13"/>
  <c r="G239" i="13"/>
  <c r="F38" i="13"/>
  <c r="J38" i="13"/>
  <c r="C38" i="13"/>
  <c r="K38" i="13"/>
  <c r="I38" i="13"/>
  <c r="D38" i="13"/>
  <c r="H38" i="13"/>
  <c r="B39" i="13"/>
  <c r="G38" i="13"/>
  <c r="E38" i="13"/>
  <c r="D340" i="13"/>
  <c r="D239" i="13"/>
  <c r="K340" i="13"/>
  <c r="K239" i="13"/>
  <c r="E340" i="13"/>
  <c r="E239" i="13"/>
  <c r="F239" i="13"/>
  <c r="F340" i="13"/>
  <c r="I340" i="13"/>
  <c r="I239" i="13"/>
  <c r="H340" i="13"/>
  <c r="H239" i="13"/>
  <c r="S240" i="13"/>
  <c r="U240" i="13"/>
  <c r="P39" i="13"/>
  <c r="R39" i="13"/>
  <c r="T39" i="13"/>
  <c r="N40" i="13"/>
  <c r="O39" i="13"/>
  <c r="S39" i="13"/>
  <c r="Q39" i="13"/>
  <c r="U39" i="13"/>
  <c r="R240" i="13"/>
  <c r="P140" i="13"/>
  <c r="R140" i="13"/>
  <c r="T140" i="13"/>
  <c r="N141" i="13"/>
  <c r="O140" i="13"/>
  <c r="Q140" i="13"/>
  <c r="S140" i="13"/>
  <c r="U140" i="13"/>
  <c r="O240" i="13"/>
  <c r="Q240" i="13"/>
  <c r="T240" i="13"/>
  <c r="P240" i="13"/>
  <c r="D141" i="13"/>
  <c r="F141" i="13"/>
  <c r="H141" i="13"/>
  <c r="J141" i="13"/>
  <c r="B142" i="13"/>
  <c r="C141" i="13"/>
  <c r="E141" i="13"/>
  <c r="G141" i="13"/>
  <c r="I141" i="13"/>
  <c r="K141" i="13"/>
  <c r="H239" i="23"/>
  <c r="H340" i="23"/>
  <c r="M239" i="23"/>
  <c r="M340" i="23"/>
  <c r="E239" i="23"/>
  <c r="E340" i="23"/>
  <c r="J340" i="23"/>
  <c r="J239" i="23"/>
  <c r="D139" i="23"/>
  <c r="H139" i="23"/>
  <c r="L139" i="23"/>
  <c r="C139" i="23"/>
  <c r="G139" i="23"/>
  <c r="K139" i="23"/>
  <c r="B140" i="23"/>
  <c r="F139" i="23"/>
  <c r="J139" i="23"/>
  <c r="N139" i="23"/>
  <c r="E139" i="23"/>
  <c r="I139" i="23"/>
  <c r="M139" i="23"/>
  <c r="G340" i="23"/>
  <c r="G239" i="23"/>
  <c r="L239" i="23"/>
  <c r="L340" i="23"/>
  <c r="D239" i="23"/>
  <c r="D340" i="23"/>
  <c r="I340" i="23"/>
  <c r="I239" i="23"/>
  <c r="N340" i="23"/>
  <c r="N239" i="23"/>
  <c r="F340" i="23"/>
  <c r="F239" i="23"/>
  <c r="K239" i="23"/>
  <c r="K340" i="23"/>
  <c r="C239" i="23"/>
  <c r="C340" i="23"/>
  <c r="C40" i="23"/>
  <c r="E40" i="23"/>
  <c r="G40" i="23"/>
  <c r="I40" i="23"/>
  <c r="K40" i="23"/>
  <c r="M40" i="23"/>
  <c r="B41" i="23"/>
  <c r="D40" i="23"/>
  <c r="H40" i="23"/>
  <c r="L40" i="23"/>
  <c r="F40" i="23"/>
  <c r="J40" i="23"/>
  <c r="N40" i="23"/>
  <c r="S140" i="23"/>
  <c r="U140" i="23"/>
  <c r="W140" i="23"/>
  <c r="Y140" i="23"/>
  <c r="AA140" i="23"/>
  <c r="R140" i="23"/>
  <c r="T140" i="23"/>
  <c r="V140" i="23"/>
  <c r="X140" i="23"/>
  <c r="Z140" i="23"/>
  <c r="AB140" i="23"/>
  <c r="Q141" i="23"/>
  <c r="R39" i="23"/>
  <c r="R241" i="23" s="1"/>
  <c r="T39" i="23"/>
  <c r="T241" i="23" s="1"/>
  <c r="V39" i="23"/>
  <c r="V241" i="23" s="1"/>
  <c r="X39" i="23"/>
  <c r="X241" i="23" s="1"/>
  <c r="Z39" i="23"/>
  <c r="Z241" i="23" s="1"/>
  <c r="AB39" i="23"/>
  <c r="AB241" i="23" s="1"/>
  <c r="Q40" i="23"/>
  <c r="S39" i="23"/>
  <c r="S241" i="23" s="1"/>
  <c r="W39" i="23"/>
  <c r="W241" i="23" s="1"/>
  <c r="AA39" i="23"/>
  <c r="AA241" i="23" s="1"/>
  <c r="U39" i="23"/>
  <c r="U241" i="23" s="1"/>
  <c r="Y39" i="23"/>
  <c r="Y241" i="23" s="1"/>
  <c r="E39" i="14"/>
  <c r="F39" i="14"/>
  <c r="V40" i="14"/>
  <c r="P39" i="14"/>
  <c r="R39" i="14"/>
  <c r="O39" i="14"/>
  <c r="N40" i="14"/>
  <c r="Q39" i="14"/>
  <c r="S38" i="14"/>
  <c r="Z37" i="14" a="1"/>
  <c r="AB37" i="14" a="1"/>
  <c r="D40" i="14"/>
  <c r="C40" i="14"/>
  <c r="B41" i="14"/>
  <c r="AA38" i="14" a="1"/>
  <c r="AC38" i="14" a="1"/>
  <c r="Z38" i="14" a="1"/>
  <c r="AB38" i="14" a="1"/>
  <c r="E32" i="55"/>
  <c r="I32" i="55"/>
  <c r="K32" i="55" s="1"/>
  <c r="H33" i="55"/>
  <c r="E33" i="55" a="1"/>
  <c r="J34" i="55"/>
  <c r="B33" i="54"/>
  <c r="E33" i="55" l="1"/>
  <c r="I33" i="55"/>
  <c r="K33" i="55" s="1"/>
  <c r="D34" i="55"/>
  <c r="F34" i="55" s="1"/>
  <c r="G34" i="55" s="1"/>
  <c r="B37" i="55"/>
  <c r="E341" i="13"/>
  <c r="E240" i="13"/>
  <c r="F39" i="13"/>
  <c r="J39" i="13"/>
  <c r="E39" i="13"/>
  <c r="C39" i="13"/>
  <c r="K39" i="13"/>
  <c r="D39" i="13"/>
  <c r="H39" i="13"/>
  <c r="B40" i="13"/>
  <c r="I39" i="13"/>
  <c r="G39" i="13"/>
  <c r="D240" i="13"/>
  <c r="D341" i="13"/>
  <c r="K341" i="13"/>
  <c r="K240" i="13"/>
  <c r="J341" i="13"/>
  <c r="J240" i="13"/>
  <c r="G341" i="13"/>
  <c r="G240" i="13"/>
  <c r="H240" i="13"/>
  <c r="H341" i="13"/>
  <c r="I341" i="13"/>
  <c r="I240" i="13"/>
  <c r="C341" i="13"/>
  <c r="C240" i="13"/>
  <c r="F341" i="13"/>
  <c r="F240" i="13"/>
  <c r="P141" i="13"/>
  <c r="R141" i="13"/>
  <c r="T141" i="13"/>
  <c r="N142" i="13"/>
  <c r="O141" i="13"/>
  <c r="Q141" i="13"/>
  <c r="S141" i="13"/>
  <c r="U141" i="13"/>
  <c r="Q241" i="13"/>
  <c r="O241" i="13"/>
  <c r="T241" i="13"/>
  <c r="P241" i="13"/>
  <c r="D142" i="13"/>
  <c r="F142" i="13"/>
  <c r="H142" i="13"/>
  <c r="J142" i="13"/>
  <c r="B143" i="13"/>
  <c r="C142" i="13"/>
  <c r="E142" i="13"/>
  <c r="G142" i="13"/>
  <c r="I142" i="13"/>
  <c r="K142" i="13"/>
  <c r="U241" i="13"/>
  <c r="S241" i="13"/>
  <c r="P40" i="13"/>
  <c r="P242" i="13" s="1"/>
  <c r="R40" i="13"/>
  <c r="R242" i="13" s="1"/>
  <c r="T40" i="13"/>
  <c r="T242" i="13" s="1"/>
  <c r="N41" i="13"/>
  <c r="Q40" i="13"/>
  <c r="Q242" i="13" s="1"/>
  <c r="U40" i="13"/>
  <c r="U242" i="13" s="1"/>
  <c r="O40" i="13"/>
  <c r="O242" i="13" s="1"/>
  <c r="S40" i="13"/>
  <c r="S242" i="13" s="1"/>
  <c r="R241" i="13"/>
  <c r="I341" i="23"/>
  <c r="I240" i="23"/>
  <c r="N240" i="23"/>
  <c r="N341" i="23"/>
  <c r="F341" i="23"/>
  <c r="F240" i="23"/>
  <c r="K341" i="23"/>
  <c r="K240" i="23"/>
  <c r="C341" i="23"/>
  <c r="C240" i="23"/>
  <c r="H240" i="23"/>
  <c r="H341" i="23"/>
  <c r="M240" i="23"/>
  <c r="M341" i="23"/>
  <c r="E240" i="23"/>
  <c r="E341" i="23"/>
  <c r="J341" i="23"/>
  <c r="J240" i="23"/>
  <c r="C140" i="23"/>
  <c r="G140" i="23"/>
  <c r="K140" i="23"/>
  <c r="B141" i="23"/>
  <c r="F140" i="23"/>
  <c r="J140" i="23"/>
  <c r="N140" i="23"/>
  <c r="E140" i="23"/>
  <c r="I140" i="23"/>
  <c r="M140" i="23"/>
  <c r="D140" i="23"/>
  <c r="H140" i="23"/>
  <c r="L140" i="23"/>
  <c r="G341" i="23"/>
  <c r="G240" i="23"/>
  <c r="L341" i="23"/>
  <c r="L240" i="23"/>
  <c r="D341" i="23"/>
  <c r="D240" i="23"/>
  <c r="D41" i="23"/>
  <c r="F41" i="23"/>
  <c r="H41" i="23"/>
  <c r="J41" i="23"/>
  <c r="L41" i="23"/>
  <c r="N41" i="23"/>
  <c r="C41" i="23"/>
  <c r="G41" i="23"/>
  <c r="K41" i="23"/>
  <c r="B42" i="23"/>
  <c r="E41" i="23"/>
  <c r="I41" i="23"/>
  <c r="M41" i="23"/>
  <c r="S40" i="23"/>
  <c r="U40" i="23"/>
  <c r="W40" i="23"/>
  <c r="Y40" i="23"/>
  <c r="AA40" i="23"/>
  <c r="R40" i="23"/>
  <c r="V40" i="23"/>
  <c r="Z40" i="23"/>
  <c r="Q41" i="23"/>
  <c r="T40" i="23"/>
  <c r="X40" i="23"/>
  <c r="AB40" i="23"/>
  <c r="R141" i="23"/>
  <c r="T141" i="23"/>
  <c r="V141" i="23"/>
  <c r="X141" i="23"/>
  <c r="Z141" i="23"/>
  <c r="AB141" i="23"/>
  <c r="Q142" i="23"/>
  <c r="S141" i="23"/>
  <c r="U141" i="23"/>
  <c r="W141" i="23"/>
  <c r="Y141" i="23"/>
  <c r="AA141" i="23"/>
  <c r="C41" i="14"/>
  <c r="B42" i="14"/>
  <c r="D41" i="14"/>
  <c r="S39" i="14"/>
  <c r="F40" i="14"/>
  <c r="E40" i="14"/>
  <c r="O40" i="14"/>
  <c r="Q40" i="14"/>
  <c r="N41" i="14"/>
  <c r="R40" i="14"/>
  <c r="P40" i="14"/>
  <c r="V41" i="14"/>
  <c r="AA39" i="14" a="1"/>
  <c r="AC39" i="14" a="1"/>
  <c r="H34" i="55"/>
  <c r="J35" i="55"/>
  <c r="E34" i="55" a="1"/>
  <c r="B34" i="54"/>
  <c r="E34" i="55" l="1"/>
  <c r="I34" i="55"/>
  <c r="K34" i="55" s="1"/>
  <c r="D35" i="55"/>
  <c r="F35" i="55" s="1"/>
  <c r="G35" i="55" s="1"/>
  <c r="B38" i="55"/>
  <c r="G342" i="13"/>
  <c r="G241" i="13"/>
  <c r="F40" i="13"/>
  <c r="J40" i="13"/>
  <c r="C40" i="13"/>
  <c r="K40" i="13"/>
  <c r="I40" i="13"/>
  <c r="D40" i="13"/>
  <c r="H40" i="13"/>
  <c r="B41" i="13"/>
  <c r="G40" i="13"/>
  <c r="E40" i="13"/>
  <c r="D342" i="13"/>
  <c r="D241" i="13"/>
  <c r="C342" i="13"/>
  <c r="C241" i="13"/>
  <c r="J241" i="13"/>
  <c r="J342" i="13"/>
  <c r="I342" i="13"/>
  <c r="I241" i="13"/>
  <c r="H342" i="13"/>
  <c r="H241" i="13"/>
  <c r="K342" i="13"/>
  <c r="K241" i="13"/>
  <c r="E342" i="13"/>
  <c r="E241" i="13"/>
  <c r="F241" i="13"/>
  <c r="F342" i="13"/>
  <c r="P142" i="13"/>
  <c r="R142" i="13"/>
  <c r="T142" i="13"/>
  <c r="N143" i="13"/>
  <c r="O142" i="13"/>
  <c r="Q142" i="13"/>
  <c r="S142" i="13"/>
  <c r="U142" i="13"/>
  <c r="P41" i="13"/>
  <c r="P243" i="13" s="1"/>
  <c r="R41" i="13"/>
  <c r="R243" i="13" s="1"/>
  <c r="T41" i="13"/>
  <c r="T243" i="13" s="1"/>
  <c r="N42" i="13"/>
  <c r="O41" i="13"/>
  <c r="O243" i="13" s="1"/>
  <c r="S41" i="13"/>
  <c r="Q41" i="13"/>
  <c r="Q243" i="13" s="1"/>
  <c r="U41" i="13"/>
  <c r="U243" i="13" s="1"/>
  <c r="D143" i="13"/>
  <c r="F143" i="13"/>
  <c r="H143" i="13"/>
  <c r="J143" i="13"/>
  <c r="B144" i="13"/>
  <c r="C143" i="13"/>
  <c r="E143" i="13"/>
  <c r="G143" i="13"/>
  <c r="I143" i="13"/>
  <c r="K143" i="13"/>
  <c r="Z242" i="23"/>
  <c r="R242" i="23"/>
  <c r="Y242" i="23"/>
  <c r="H241" i="23"/>
  <c r="H342" i="23"/>
  <c r="M241" i="23"/>
  <c r="M342" i="23"/>
  <c r="E241" i="23"/>
  <c r="E342" i="23"/>
  <c r="J342" i="23"/>
  <c r="J241" i="23"/>
  <c r="D141" i="23"/>
  <c r="H141" i="23"/>
  <c r="L141" i="23"/>
  <c r="C141" i="23"/>
  <c r="G141" i="23"/>
  <c r="K141" i="23"/>
  <c r="B142" i="23"/>
  <c r="F141" i="23"/>
  <c r="J141" i="23"/>
  <c r="N141" i="23"/>
  <c r="E141" i="23"/>
  <c r="I141" i="23"/>
  <c r="M141" i="23"/>
  <c r="G241" i="23"/>
  <c r="G342" i="23"/>
  <c r="L241" i="23"/>
  <c r="L342" i="23"/>
  <c r="D241" i="23"/>
  <c r="D342" i="23"/>
  <c r="I342" i="23"/>
  <c r="I241" i="23"/>
  <c r="N342" i="23"/>
  <c r="N241" i="23"/>
  <c r="F241" i="23"/>
  <c r="F342" i="23"/>
  <c r="K342" i="23"/>
  <c r="K241" i="23"/>
  <c r="C342" i="23"/>
  <c r="C241" i="23"/>
  <c r="AB242" i="23"/>
  <c r="T242" i="23"/>
  <c r="U242" i="23"/>
  <c r="S142" i="23"/>
  <c r="U142" i="23"/>
  <c r="W142" i="23"/>
  <c r="Y142" i="23"/>
  <c r="AA142" i="23"/>
  <c r="R142" i="23"/>
  <c r="T142" i="23"/>
  <c r="V142" i="23"/>
  <c r="X142" i="23"/>
  <c r="Z142" i="23"/>
  <c r="AB142" i="23"/>
  <c r="Q143" i="23"/>
  <c r="X242" i="23"/>
  <c r="R41" i="23"/>
  <c r="R243" i="23" s="1"/>
  <c r="T41" i="23"/>
  <c r="T243" i="23" s="1"/>
  <c r="V41" i="23"/>
  <c r="V243" i="23" s="1"/>
  <c r="X41" i="23"/>
  <c r="X243" i="23" s="1"/>
  <c r="Z41" i="23"/>
  <c r="Z243" i="23" s="1"/>
  <c r="AB41" i="23"/>
  <c r="AB243" i="23" s="1"/>
  <c r="Q42" i="23"/>
  <c r="U41" i="23"/>
  <c r="U243" i="23" s="1"/>
  <c r="Y41" i="23"/>
  <c r="Y243" i="23" s="1"/>
  <c r="S41" i="23"/>
  <c r="S243" i="23" s="1"/>
  <c r="W41" i="23"/>
  <c r="W243" i="23" s="1"/>
  <c r="AA41" i="23"/>
  <c r="AA243" i="23" s="1"/>
  <c r="V242" i="23"/>
  <c r="AA242" i="23"/>
  <c r="W242" i="23"/>
  <c r="S242" i="23"/>
  <c r="C42" i="23"/>
  <c r="E42" i="23"/>
  <c r="G42" i="23"/>
  <c r="I42" i="23"/>
  <c r="K42" i="23"/>
  <c r="M42" i="23"/>
  <c r="B43" i="23"/>
  <c r="F42" i="23"/>
  <c r="J42" i="23"/>
  <c r="N42" i="23"/>
  <c r="D42" i="23"/>
  <c r="H42" i="23"/>
  <c r="L42" i="23"/>
  <c r="AA40" i="14" a="1"/>
  <c r="AC40" i="14" a="1"/>
  <c r="V42" i="14"/>
  <c r="P41" i="14"/>
  <c r="R41" i="14"/>
  <c r="O41" i="14"/>
  <c r="N42" i="14"/>
  <c r="Q41" i="14"/>
  <c r="S40" i="14"/>
  <c r="Z39" i="14" a="1"/>
  <c r="AB39" i="14" a="1"/>
  <c r="D42" i="14"/>
  <c r="C42" i="14"/>
  <c r="B43" i="14"/>
  <c r="E41" i="14"/>
  <c r="F41" i="14"/>
  <c r="H35" i="55"/>
  <c r="E35" i="55" a="1"/>
  <c r="J36" i="55"/>
  <c r="B35" i="54"/>
  <c r="I35" i="55" l="1"/>
  <c r="K35" i="55" s="1"/>
  <c r="E35" i="55"/>
  <c r="H36" i="55"/>
  <c r="B39" i="55"/>
  <c r="S243" i="13"/>
  <c r="E242" i="13"/>
  <c r="E343" i="13"/>
  <c r="D41" i="13"/>
  <c r="H41" i="13"/>
  <c r="B42" i="13"/>
  <c r="I41" i="13"/>
  <c r="G41" i="13"/>
  <c r="F41" i="13"/>
  <c r="J41" i="13"/>
  <c r="E41" i="13"/>
  <c r="C41" i="13"/>
  <c r="K41" i="13"/>
  <c r="D343" i="13"/>
  <c r="D242" i="13"/>
  <c r="K242" i="13"/>
  <c r="K343" i="13"/>
  <c r="J242" i="13"/>
  <c r="J343" i="13"/>
  <c r="G242" i="13"/>
  <c r="G343" i="13"/>
  <c r="H343" i="13"/>
  <c r="H242" i="13"/>
  <c r="I242" i="13"/>
  <c r="I343" i="13"/>
  <c r="C242" i="13"/>
  <c r="C343" i="13"/>
  <c r="F242" i="13"/>
  <c r="F343" i="13"/>
  <c r="P42" i="13"/>
  <c r="R42" i="13"/>
  <c r="T42" i="13"/>
  <c r="N43" i="13"/>
  <c r="Q42" i="13"/>
  <c r="U42" i="13"/>
  <c r="O42" i="13"/>
  <c r="S42" i="13"/>
  <c r="P143" i="13"/>
  <c r="R143" i="13"/>
  <c r="T143" i="13"/>
  <c r="N144" i="13"/>
  <c r="O143" i="13"/>
  <c r="Q143" i="13"/>
  <c r="S143" i="13"/>
  <c r="U143" i="13"/>
  <c r="D144" i="13"/>
  <c r="F144" i="13"/>
  <c r="H144" i="13"/>
  <c r="J144" i="13"/>
  <c r="B145" i="13"/>
  <c r="C144" i="13"/>
  <c r="E144" i="13"/>
  <c r="G144" i="13"/>
  <c r="I144" i="13"/>
  <c r="K144" i="13"/>
  <c r="M343" i="23"/>
  <c r="M242" i="23"/>
  <c r="E343" i="23"/>
  <c r="E242" i="23"/>
  <c r="J343" i="23"/>
  <c r="J242" i="23"/>
  <c r="C142" i="23"/>
  <c r="G142" i="23"/>
  <c r="K142" i="23"/>
  <c r="B143" i="23"/>
  <c r="F142" i="23"/>
  <c r="J142" i="23"/>
  <c r="N142" i="23"/>
  <c r="E142" i="23"/>
  <c r="I142" i="23"/>
  <c r="M142" i="23"/>
  <c r="D142" i="23"/>
  <c r="H142" i="23"/>
  <c r="L142" i="23"/>
  <c r="G242" i="23"/>
  <c r="G343" i="23"/>
  <c r="L343" i="23"/>
  <c r="L242" i="23"/>
  <c r="D343" i="23"/>
  <c r="D242" i="23"/>
  <c r="I343" i="23"/>
  <c r="I242" i="23"/>
  <c r="N343" i="23"/>
  <c r="N242" i="23"/>
  <c r="F343" i="23"/>
  <c r="F242" i="23"/>
  <c r="K242" i="23"/>
  <c r="K343" i="23"/>
  <c r="C242" i="23"/>
  <c r="C343" i="23"/>
  <c r="H343" i="23"/>
  <c r="H242" i="23"/>
  <c r="D43" i="23"/>
  <c r="F43" i="23"/>
  <c r="H43" i="23"/>
  <c r="J43" i="23"/>
  <c r="L43" i="23"/>
  <c r="N43" i="23"/>
  <c r="E43" i="23"/>
  <c r="I43" i="23"/>
  <c r="M43" i="23"/>
  <c r="B44" i="23"/>
  <c r="C43" i="23"/>
  <c r="G43" i="23"/>
  <c r="K43" i="23"/>
  <c r="S42" i="23"/>
  <c r="U42" i="23"/>
  <c r="W42" i="23"/>
  <c r="Y42" i="23"/>
  <c r="AA42" i="23"/>
  <c r="T42" i="23"/>
  <c r="X42" i="23"/>
  <c r="AB42" i="23"/>
  <c r="R42" i="23"/>
  <c r="V42" i="23"/>
  <c r="Z42" i="23"/>
  <c r="Q43" i="23"/>
  <c r="R143" i="23"/>
  <c r="T143" i="23"/>
  <c r="V143" i="23"/>
  <c r="X143" i="23"/>
  <c r="Z143" i="23"/>
  <c r="AB143" i="23"/>
  <c r="Q144" i="23"/>
  <c r="S143" i="23"/>
  <c r="U143" i="23"/>
  <c r="W143" i="23"/>
  <c r="Y143" i="23"/>
  <c r="AA143" i="23"/>
  <c r="AA41" i="14" a="1"/>
  <c r="AC41" i="14" a="1"/>
  <c r="F42" i="14"/>
  <c r="E42" i="14"/>
  <c r="Z40" i="14" a="1"/>
  <c r="AB40" i="14" a="1"/>
  <c r="S41" i="14"/>
  <c r="C43" i="14"/>
  <c r="B44" i="14"/>
  <c r="D43" i="14"/>
  <c r="O42" i="14"/>
  <c r="Q42" i="14"/>
  <c r="N43" i="14"/>
  <c r="R42" i="14"/>
  <c r="P42" i="14"/>
  <c r="V43" i="14"/>
  <c r="D36" i="55"/>
  <c r="F36" i="55" s="1"/>
  <c r="G36" i="55" s="1"/>
  <c r="E36" i="55" a="1"/>
  <c r="J37" i="55"/>
  <c r="B36" i="54"/>
  <c r="E36" i="55" l="1"/>
  <c r="D37" i="55"/>
  <c r="F37" i="55" s="1"/>
  <c r="G37" i="55" s="1"/>
  <c r="H37" i="55"/>
  <c r="I37" i="55" s="1"/>
  <c r="K37" i="55" s="1"/>
  <c r="B40" i="55"/>
  <c r="K243" i="13"/>
  <c r="K344" i="13"/>
  <c r="E243" i="13"/>
  <c r="E344" i="13"/>
  <c r="F344" i="13"/>
  <c r="F243" i="13"/>
  <c r="I243" i="13"/>
  <c r="I344" i="13"/>
  <c r="H243" i="13"/>
  <c r="H344" i="13"/>
  <c r="C243" i="13"/>
  <c r="C344" i="13"/>
  <c r="J344" i="13"/>
  <c r="J243" i="13"/>
  <c r="G243" i="13"/>
  <c r="G344" i="13"/>
  <c r="D42" i="13"/>
  <c r="H42" i="13"/>
  <c r="B43" i="13"/>
  <c r="G42" i="13"/>
  <c r="E42" i="13"/>
  <c r="F42" i="13"/>
  <c r="J42" i="13"/>
  <c r="C42" i="13"/>
  <c r="K42" i="13"/>
  <c r="I42" i="13"/>
  <c r="D243" i="13"/>
  <c r="D344" i="13"/>
  <c r="P144" i="13"/>
  <c r="R144" i="13"/>
  <c r="T144" i="13"/>
  <c r="N145" i="13"/>
  <c r="O144" i="13"/>
  <c r="Q144" i="13"/>
  <c r="S144" i="13"/>
  <c r="U144" i="13"/>
  <c r="S244" i="13"/>
  <c r="U244" i="13"/>
  <c r="P43" i="13"/>
  <c r="P245" i="13" s="1"/>
  <c r="R43" i="13"/>
  <c r="R245" i="13" s="1"/>
  <c r="T43" i="13"/>
  <c r="T245" i="13" s="1"/>
  <c r="N44" i="13"/>
  <c r="O43" i="13"/>
  <c r="O245" i="13" s="1"/>
  <c r="S43" i="13"/>
  <c r="S245" i="13" s="1"/>
  <c r="Q43" i="13"/>
  <c r="U43" i="13"/>
  <c r="U245" i="13" s="1"/>
  <c r="R244" i="13"/>
  <c r="D145" i="13"/>
  <c r="F145" i="13"/>
  <c r="H145" i="13"/>
  <c r="J145" i="13"/>
  <c r="B146" i="13"/>
  <c r="C145" i="13"/>
  <c r="E145" i="13"/>
  <c r="G145" i="13"/>
  <c r="I145" i="13"/>
  <c r="K145" i="13"/>
  <c r="O244" i="13"/>
  <c r="Q244" i="13"/>
  <c r="T244" i="13"/>
  <c r="P244" i="13"/>
  <c r="V244" i="23"/>
  <c r="H344" i="23"/>
  <c r="H243" i="23"/>
  <c r="M344" i="23"/>
  <c r="M243" i="23"/>
  <c r="E344" i="23"/>
  <c r="E243" i="23"/>
  <c r="J344" i="23"/>
  <c r="J243" i="23"/>
  <c r="F143" i="23"/>
  <c r="J143" i="23"/>
  <c r="N143" i="23"/>
  <c r="E143" i="23"/>
  <c r="I143" i="23"/>
  <c r="M143" i="23"/>
  <c r="D143" i="23"/>
  <c r="H143" i="23"/>
  <c r="L143" i="23"/>
  <c r="C143" i="23"/>
  <c r="G143" i="23"/>
  <c r="K143" i="23"/>
  <c r="B144" i="23"/>
  <c r="G344" i="23"/>
  <c r="G243" i="23"/>
  <c r="L344" i="23"/>
  <c r="L243" i="23"/>
  <c r="D344" i="23"/>
  <c r="D243" i="23"/>
  <c r="I344" i="23"/>
  <c r="I243" i="23"/>
  <c r="N344" i="23"/>
  <c r="N243" i="23"/>
  <c r="F344" i="23"/>
  <c r="F243" i="23"/>
  <c r="K344" i="23"/>
  <c r="K243" i="23"/>
  <c r="C344" i="23"/>
  <c r="C243" i="23"/>
  <c r="S144" i="23"/>
  <c r="U144" i="23"/>
  <c r="W144" i="23"/>
  <c r="Y144" i="23"/>
  <c r="AA144" i="23"/>
  <c r="R144" i="23"/>
  <c r="T144" i="23"/>
  <c r="V144" i="23"/>
  <c r="X144" i="23"/>
  <c r="Z144" i="23"/>
  <c r="AB144" i="23"/>
  <c r="Q145" i="23"/>
  <c r="Z244" i="23"/>
  <c r="R244" i="23"/>
  <c r="X244" i="23"/>
  <c r="AA244" i="23"/>
  <c r="W244" i="23"/>
  <c r="S244" i="23"/>
  <c r="D44" i="23"/>
  <c r="F44" i="23"/>
  <c r="H44" i="23"/>
  <c r="J44" i="23"/>
  <c r="L44" i="23"/>
  <c r="N44" i="23"/>
  <c r="C44" i="23"/>
  <c r="E44" i="23"/>
  <c r="G44" i="23"/>
  <c r="I44" i="23"/>
  <c r="K44" i="23"/>
  <c r="M44" i="23"/>
  <c r="B45" i="23"/>
  <c r="R43" i="23"/>
  <c r="R245" i="23" s="1"/>
  <c r="T43" i="23"/>
  <c r="T245" i="23" s="1"/>
  <c r="V43" i="23"/>
  <c r="V245" i="23" s="1"/>
  <c r="X43" i="23"/>
  <c r="X245" i="23" s="1"/>
  <c r="Z43" i="23"/>
  <c r="Z245" i="23" s="1"/>
  <c r="S43" i="23"/>
  <c r="S245" i="23" s="1"/>
  <c r="W43" i="23"/>
  <c r="W245" i="23" s="1"/>
  <c r="AA43" i="23"/>
  <c r="AA245" i="23" s="1"/>
  <c r="U43" i="23"/>
  <c r="U245" i="23" s="1"/>
  <c r="Y43" i="23"/>
  <c r="Y245" i="23" s="1"/>
  <c r="AB43" i="23"/>
  <c r="AB245" i="23" s="1"/>
  <c r="Q44" i="23"/>
  <c r="AB244" i="23"/>
  <c r="T244" i="23"/>
  <c r="Y244" i="23"/>
  <c r="U244" i="23"/>
  <c r="AA42" i="14" a="1"/>
  <c r="AC42" i="14" a="1"/>
  <c r="V44" i="14"/>
  <c r="S42" i="14"/>
  <c r="D44" i="14"/>
  <c r="C44" i="14"/>
  <c r="B45" i="14"/>
  <c r="Z41" i="14" a="1"/>
  <c r="AB41" i="14" a="1"/>
  <c r="P43" i="14"/>
  <c r="R43" i="14"/>
  <c r="O43" i="14"/>
  <c r="N44" i="14"/>
  <c r="Q43" i="14"/>
  <c r="E43" i="14"/>
  <c r="F43" i="14"/>
  <c r="I36" i="55"/>
  <c r="K36" i="55" s="1"/>
  <c r="E37" i="55" a="1"/>
  <c r="J38" i="55"/>
  <c r="B37" i="54"/>
  <c r="E37" i="55" l="1"/>
  <c r="D38" i="55"/>
  <c r="F38" i="55" s="1"/>
  <c r="H38" i="55"/>
  <c r="I38" i="55" s="1"/>
  <c r="K38" i="55" s="1"/>
  <c r="B41" i="55"/>
  <c r="I244" i="13"/>
  <c r="I345" i="13"/>
  <c r="C244" i="13"/>
  <c r="C345" i="13"/>
  <c r="F244" i="13"/>
  <c r="F345" i="13"/>
  <c r="G244" i="13"/>
  <c r="G345" i="13"/>
  <c r="H345" i="13"/>
  <c r="H244" i="13"/>
  <c r="Q245" i="13"/>
  <c r="K244" i="13"/>
  <c r="K345" i="13"/>
  <c r="J244" i="13"/>
  <c r="J345" i="13"/>
  <c r="E244" i="13"/>
  <c r="E345" i="13"/>
  <c r="D43" i="13"/>
  <c r="H43" i="13"/>
  <c r="B44" i="13"/>
  <c r="I43" i="13"/>
  <c r="G43" i="13"/>
  <c r="F43" i="13"/>
  <c r="J43" i="13"/>
  <c r="E43" i="13"/>
  <c r="C43" i="13"/>
  <c r="K43" i="13"/>
  <c r="D345" i="13"/>
  <c r="D244" i="13"/>
  <c r="D146" i="13"/>
  <c r="F146" i="13"/>
  <c r="H146" i="13"/>
  <c r="J146" i="13"/>
  <c r="B147" i="13"/>
  <c r="C146" i="13"/>
  <c r="E146" i="13"/>
  <c r="G146" i="13"/>
  <c r="I146" i="13"/>
  <c r="K146" i="13"/>
  <c r="P44" i="13"/>
  <c r="R44" i="13"/>
  <c r="T44" i="13"/>
  <c r="N45" i="13"/>
  <c r="Q44" i="13"/>
  <c r="U44" i="13"/>
  <c r="O44" i="13"/>
  <c r="S44" i="13"/>
  <c r="S246" i="13" s="1"/>
  <c r="P145" i="13"/>
  <c r="R145" i="13"/>
  <c r="T145" i="13"/>
  <c r="N146" i="13"/>
  <c r="O145" i="13"/>
  <c r="Q145" i="13"/>
  <c r="S145" i="13"/>
  <c r="U145" i="13"/>
  <c r="C144" i="23"/>
  <c r="G144" i="23"/>
  <c r="K144" i="23"/>
  <c r="B145" i="23"/>
  <c r="F144" i="23"/>
  <c r="J144" i="23"/>
  <c r="N144" i="23"/>
  <c r="E144" i="23"/>
  <c r="I144" i="23"/>
  <c r="M144" i="23"/>
  <c r="D144" i="23"/>
  <c r="H144" i="23"/>
  <c r="L144" i="23"/>
  <c r="G244" i="23"/>
  <c r="G345" i="23"/>
  <c r="L345" i="23"/>
  <c r="L244" i="23"/>
  <c r="D345" i="23"/>
  <c r="D244" i="23"/>
  <c r="I345" i="23"/>
  <c r="I244" i="23"/>
  <c r="N345" i="23"/>
  <c r="N244" i="23"/>
  <c r="F345" i="23"/>
  <c r="F244" i="23"/>
  <c r="K244" i="23"/>
  <c r="K345" i="23"/>
  <c r="C244" i="23"/>
  <c r="C345" i="23"/>
  <c r="H345" i="23"/>
  <c r="H244" i="23"/>
  <c r="M345" i="23"/>
  <c r="M244" i="23"/>
  <c r="E345" i="23"/>
  <c r="E244" i="23"/>
  <c r="J345" i="23"/>
  <c r="J244" i="23"/>
  <c r="R44" i="23"/>
  <c r="T44" i="23"/>
  <c r="V44" i="23"/>
  <c r="X44" i="23"/>
  <c r="Z44" i="23"/>
  <c r="AB44" i="23"/>
  <c r="Q45" i="23"/>
  <c r="S44" i="23"/>
  <c r="U44" i="23"/>
  <c r="W44" i="23"/>
  <c r="Y44" i="23"/>
  <c r="AA44" i="23"/>
  <c r="C45" i="23"/>
  <c r="E45" i="23"/>
  <c r="G45" i="23"/>
  <c r="I45" i="23"/>
  <c r="K45" i="23"/>
  <c r="M45" i="23"/>
  <c r="B46" i="23"/>
  <c r="D45" i="23"/>
  <c r="F45" i="23"/>
  <c r="H45" i="23"/>
  <c r="J45" i="23"/>
  <c r="L45" i="23"/>
  <c r="N45" i="23"/>
  <c r="R145" i="23"/>
  <c r="T145" i="23"/>
  <c r="V145" i="23"/>
  <c r="X145" i="23"/>
  <c r="Z145" i="23"/>
  <c r="AB145" i="23"/>
  <c r="Q146" i="23"/>
  <c r="S145" i="23"/>
  <c r="U145" i="23"/>
  <c r="W145" i="23"/>
  <c r="Y145" i="23"/>
  <c r="AA145" i="23"/>
  <c r="F44" i="14"/>
  <c r="E44" i="14"/>
  <c r="S43" i="14"/>
  <c r="C45" i="14"/>
  <c r="B46" i="14"/>
  <c r="D45" i="14"/>
  <c r="O44" i="14"/>
  <c r="Q44" i="14"/>
  <c r="N45" i="14"/>
  <c r="R44" i="14"/>
  <c r="P44" i="14"/>
  <c r="Z42" i="14" a="1"/>
  <c r="AB42" i="14" a="1"/>
  <c r="V45" i="14"/>
  <c r="AA43" i="14" a="1"/>
  <c r="AC43" i="14" a="1"/>
  <c r="G38" i="55"/>
  <c r="J39" i="55"/>
  <c r="E38" i="55" a="1"/>
  <c r="E38" i="55" s="1"/>
  <c r="B38" i="54"/>
  <c r="D39" i="55" l="1"/>
  <c r="F39" i="55" s="1"/>
  <c r="G39" i="55" s="1"/>
  <c r="B42" i="55"/>
  <c r="C245" i="13"/>
  <c r="C346" i="13"/>
  <c r="J346" i="13"/>
  <c r="J245" i="13"/>
  <c r="G346" i="13"/>
  <c r="G245" i="13"/>
  <c r="F44" i="13"/>
  <c r="J44" i="13"/>
  <c r="C44" i="13"/>
  <c r="K44" i="13"/>
  <c r="I44" i="13"/>
  <c r="D44" i="13"/>
  <c r="H44" i="13"/>
  <c r="B45" i="13"/>
  <c r="G44" i="13"/>
  <c r="E44" i="13"/>
  <c r="D346" i="13"/>
  <c r="D245" i="13"/>
  <c r="K346" i="13"/>
  <c r="K245" i="13"/>
  <c r="E245" i="13"/>
  <c r="E346" i="13"/>
  <c r="F346" i="13"/>
  <c r="F245" i="13"/>
  <c r="I346" i="13"/>
  <c r="I245" i="13"/>
  <c r="H346" i="13"/>
  <c r="H245" i="13"/>
  <c r="P146" i="13"/>
  <c r="R146" i="13"/>
  <c r="T146" i="13"/>
  <c r="N147" i="13"/>
  <c r="O146" i="13"/>
  <c r="Q146" i="13"/>
  <c r="S146" i="13"/>
  <c r="U146" i="13"/>
  <c r="U246" i="13"/>
  <c r="P45" i="13"/>
  <c r="R45" i="13"/>
  <c r="R247" i="13" s="1"/>
  <c r="T45" i="13"/>
  <c r="N46" i="13"/>
  <c r="O45" i="13"/>
  <c r="S45" i="13"/>
  <c r="S247" i="13" s="1"/>
  <c r="Q45" i="13"/>
  <c r="Q247" i="13" s="1"/>
  <c r="U45" i="13"/>
  <c r="U247" i="13" s="1"/>
  <c r="R246" i="13"/>
  <c r="O246" i="13"/>
  <c r="Q246" i="13"/>
  <c r="T246" i="13"/>
  <c r="P246" i="13"/>
  <c r="D147" i="13"/>
  <c r="F147" i="13"/>
  <c r="H147" i="13"/>
  <c r="J147" i="13"/>
  <c r="B148" i="13"/>
  <c r="C147" i="13"/>
  <c r="E147" i="13"/>
  <c r="G147" i="13"/>
  <c r="I147" i="13"/>
  <c r="K147" i="13"/>
  <c r="H245" i="23"/>
  <c r="H346" i="23"/>
  <c r="M245" i="23"/>
  <c r="M346" i="23"/>
  <c r="E245" i="23"/>
  <c r="E346" i="23"/>
  <c r="J245" i="23"/>
  <c r="J346" i="23"/>
  <c r="D145" i="23"/>
  <c r="H145" i="23"/>
  <c r="L145" i="23"/>
  <c r="C145" i="23"/>
  <c r="G145" i="23"/>
  <c r="K145" i="23"/>
  <c r="B146" i="23"/>
  <c r="F145" i="23"/>
  <c r="J145" i="23"/>
  <c r="N145" i="23"/>
  <c r="E145" i="23"/>
  <c r="I145" i="23"/>
  <c r="M145" i="23"/>
  <c r="G346" i="23"/>
  <c r="G245" i="23"/>
  <c r="L245" i="23"/>
  <c r="L346" i="23"/>
  <c r="D245" i="23"/>
  <c r="D346" i="23"/>
  <c r="I245" i="23"/>
  <c r="I346" i="23"/>
  <c r="N245" i="23"/>
  <c r="N346" i="23"/>
  <c r="F245" i="23"/>
  <c r="F346" i="23"/>
  <c r="K245" i="23"/>
  <c r="K346" i="23"/>
  <c r="C245" i="23"/>
  <c r="C346" i="23"/>
  <c r="S146" i="23"/>
  <c r="U146" i="23"/>
  <c r="W146" i="23"/>
  <c r="Y146" i="23"/>
  <c r="AA146" i="23"/>
  <c r="R146" i="23"/>
  <c r="T146" i="23"/>
  <c r="V146" i="23"/>
  <c r="X146" i="23"/>
  <c r="Z146" i="23"/>
  <c r="AB146" i="23"/>
  <c r="Q147" i="23"/>
  <c r="AA246" i="23"/>
  <c r="W246" i="23"/>
  <c r="S246" i="23"/>
  <c r="AB246" i="23"/>
  <c r="X246" i="23"/>
  <c r="T246" i="23"/>
  <c r="D46" i="23"/>
  <c r="F46" i="23"/>
  <c r="H46" i="23"/>
  <c r="J46" i="23"/>
  <c r="L46" i="23"/>
  <c r="N46" i="23"/>
  <c r="C46" i="23"/>
  <c r="E46" i="23"/>
  <c r="G46" i="23"/>
  <c r="I46" i="23"/>
  <c r="K46" i="23"/>
  <c r="M46" i="23"/>
  <c r="B47" i="23"/>
  <c r="Y246" i="23"/>
  <c r="U246" i="23"/>
  <c r="S45" i="23"/>
  <c r="S247" i="23" s="1"/>
  <c r="U45" i="23"/>
  <c r="U247" i="23" s="1"/>
  <c r="W45" i="23"/>
  <c r="W247" i="23" s="1"/>
  <c r="Y45" i="23"/>
  <c r="Y247" i="23" s="1"/>
  <c r="AA45" i="23"/>
  <c r="AA247" i="23" s="1"/>
  <c r="R45" i="23"/>
  <c r="R247" i="23" s="1"/>
  <c r="T45" i="23"/>
  <c r="T247" i="23" s="1"/>
  <c r="V45" i="23"/>
  <c r="V247" i="23" s="1"/>
  <c r="X45" i="23"/>
  <c r="X247" i="23" s="1"/>
  <c r="Z45" i="23"/>
  <c r="Z247" i="23" s="1"/>
  <c r="AB45" i="23"/>
  <c r="AB247" i="23" s="1"/>
  <c r="Q46" i="23"/>
  <c r="Z246" i="23"/>
  <c r="V246" i="23"/>
  <c r="R246" i="23"/>
  <c r="Z44" i="14" a="1"/>
  <c r="AB44" i="14" a="1"/>
  <c r="V46" i="14"/>
  <c r="Z43" i="14" a="1"/>
  <c r="AB43" i="14" a="1"/>
  <c r="D46" i="14"/>
  <c r="C46" i="14"/>
  <c r="B47" i="14"/>
  <c r="AA44" i="14" a="1"/>
  <c r="AC44" i="14" a="1"/>
  <c r="P45" i="14"/>
  <c r="R45" i="14"/>
  <c r="O45" i="14"/>
  <c r="N46" i="14"/>
  <c r="Q45" i="14"/>
  <c r="S44" i="14"/>
  <c r="E45" i="14"/>
  <c r="F45" i="14"/>
  <c r="H39" i="55"/>
  <c r="E39" i="55" a="1"/>
  <c r="J40" i="55"/>
  <c r="B39" i="54"/>
  <c r="I39" i="55" l="1"/>
  <c r="K39" i="55" s="1"/>
  <c r="E39" i="55"/>
  <c r="D40" i="55"/>
  <c r="F40" i="55" s="1"/>
  <c r="G40" i="55" s="1"/>
  <c r="H40" i="55"/>
  <c r="B43" i="55"/>
  <c r="O247" i="13"/>
  <c r="T247" i="13"/>
  <c r="P247" i="13"/>
  <c r="E347" i="13"/>
  <c r="E246" i="13"/>
  <c r="F45" i="13"/>
  <c r="J45" i="13"/>
  <c r="E45" i="13"/>
  <c r="C45" i="13"/>
  <c r="K45" i="13"/>
  <c r="D45" i="13"/>
  <c r="H45" i="13"/>
  <c r="B46" i="13"/>
  <c r="I45" i="13"/>
  <c r="G45" i="13"/>
  <c r="D246" i="13"/>
  <c r="D347" i="13"/>
  <c r="K246" i="13"/>
  <c r="K347" i="13"/>
  <c r="J246" i="13"/>
  <c r="J347" i="13"/>
  <c r="G347" i="13"/>
  <c r="G246" i="13"/>
  <c r="H246" i="13"/>
  <c r="H347" i="13"/>
  <c r="I246" i="13"/>
  <c r="I347" i="13"/>
  <c r="C246" i="13"/>
  <c r="C347" i="13"/>
  <c r="F246" i="13"/>
  <c r="F347" i="13"/>
  <c r="P147" i="13"/>
  <c r="R147" i="13"/>
  <c r="T147" i="13"/>
  <c r="N148" i="13"/>
  <c r="O147" i="13"/>
  <c r="Q147" i="13"/>
  <c r="S147" i="13"/>
  <c r="U147" i="13"/>
  <c r="D148" i="13"/>
  <c r="F148" i="13"/>
  <c r="H148" i="13"/>
  <c r="J148" i="13"/>
  <c r="B149" i="13"/>
  <c r="C148" i="13"/>
  <c r="E148" i="13"/>
  <c r="G148" i="13"/>
  <c r="I148" i="13"/>
  <c r="K148" i="13"/>
  <c r="P46" i="13"/>
  <c r="P248" i="13" s="1"/>
  <c r="R46" i="13"/>
  <c r="R248" i="13" s="1"/>
  <c r="T46" i="13"/>
  <c r="T248" i="13" s="1"/>
  <c r="Q46" i="13"/>
  <c r="Q248" i="13" s="1"/>
  <c r="U46" i="13"/>
  <c r="U248" i="13" s="1"/>
  <c r="N47" i="13"/>
  <c r="O46" i="13"/>
  <c r="O248" i="13" s="1"/>
  <c r="S46" i="13"/>
  <c r="S248" i="13" s="1"/>
  <c r="I347" i="23"/>
  <c r="I246" i="23"/>
  <c r="N347" i="23"/>
  <c r="N246" i="23"/>
  <c r="F246" i="23"/>
  <c r="F347" i="23"/>
  <c r="K347" i="23"/>
  <c r="K246" i="23"/>
  <c r="C347" i="23"/>
  <c r="C246" i="23"/>
  <c r="H347" i="23"/>
  <c r="H246" i="23"/>
  <c r="M347" i="23"/>
  <c r="M246" i="23"/>
  <c r="E347" i="23"/>
  <c r="E246" i="23"/>
  <c r="J347" i="23"/>
  <c r="J246" i="23"/>
  <c r="C146" i="23"/>
  <c r="G146" i="23"/>
  <c r="B147" i="23"/>
  <c r="J146" i="23"/>
  <c r="E146" i="23"/>
  <c r="I146" i="23"/>
  <c r="M146" i="23"/>
  <c r="D146" i="23"/>
  <c r="H146" i="23"/>
  <c r="L146" i="23"/>
  <c r="K146" i="23"/>
  <c r="F146" i="23"/>
  <c r="N146" i="23"/>
  <c r="G347" i="23"/>
  <c r="G246" i="23"/>
  <c r="L347" i="23"/>
  <c r="L246" i="23"/>
  <c r="D347" i="23"/>
  <c r="D246" i="23"/>
  <c r="R46" i="23"/>
  <c r="T46" i="23"/>
  <c r="V46" i="23"/>
  <c r="X46" i="23"/>
  <c r="Z46" i="23"/>
  <c r="AB46" i="23"/>
  <c r="S46" i="23"/>
  <c r="U46" i="23"/>
  <c r="W46" i="23"/>
  <c r="Y46" i="23"/>
  <c r="AA46" i="23"/>
  <c r="Q47" i="23"/>
  <c r="C47" i="23"/>
  <c r="E47" i="23"/>
  <c r="G47" i="23"/>
  <c r="I47" i="23"/>
  <c r="K47" i="23"/>
  <c r="M47" i="23"/>
  <c r="D47" i="23"/>
  <c r="F47" i="23"/>
  <c r="H47" i="23"/>
  <c r="J47" i="23"/>
  <c r="N47" i="23"/>
  <c r="L47" i="23"/>
  <c r="B48" i="23"/>
  <c r="S147" i="23"/>
  <c r="U147" i="23"/>
  <c r="W147" i="23"/>
  <c r="Y147" i="23"/>
  <c r="AA147" i="23"/>
  <c r="R147" i="23"/>
  <c r="V147" i="23"/>
  <c r="Z147" i="23"/>
  <c r="Q148" i="23"/>
  <c r="T147" i="23"/>
  <c r="X147" i="23"/>
  <c r="AB147" i="23"/>
  <c r="AA45" i="14" a="1"/>
  <c r="AC45" i="14" a="1"/>
  <c r="C47" i="14"/>
  <c r="B48" i="14"/>
  <c r="D47" i="14"/>
  <c r="S45" i="14"/>
  <c r="F46" i="14"/>
  <c r="E46" i="14"/>
  <c r="V47" i="14"/>
  <c r="O46" i="14"/>
  <c r="Q46" i="14"/>
  <c r="N47" i="14"/>
  <c r="R46" i="14"/>
  <c r="P46" i="14"/>
  <c r="E40" i="55" a="1"/>
  <c r="E40" i="55" s="1"/>
  <c r="J41" i="55"/>
  <c r="B40" i="54"/>
  <c r="I40" i="55" l="1"/>
  <c r="K40" i="55" s="1"/>
  <c r="D41" i="55"/>
  <c r="F41" i="55" s="1"/>
  <c r="G41" i="55" s="1"/>
  <c r="B44" i="55"/>
  <c r="G247" i="13"/>
  <c r="G348" i="13"/>
  <c r="D46" i="13"/>
  <c r="H46" i="13"/>
  <c r="B47" i="13"/>
  <c r="G46" i="13"/>
  <c r="E46" i="13"/>
  <c r="F46" i="13"/>
  <c r="J46" i="13"/>
  <c r="C46" i="13"/>
  <c r="K46" i="13"/>
  <c r="I46" i="13"/>
  <c r="D247" i="13"/>
  <c r="D348" i="13"/>
  <c r="C247" i="13"/>
  <c r="C348" i="13"/>
  <c r="J348" i="13"/>
  <c r="J247" i="13"/>
  <c r="I247" i="13"/>
  <c r="I348" i="13"/>
  <c r="H247" i="13"/>
  <c r="H348" i="13"/>
  <c r="K247" i="13"/>
  <c r="K348" i="13"/>
  <c r="E247" i="13"/>
  <c r="E348" i="13"/>
  <c r="F348" i="13"/>
  <c r="F247" i="13"/>
  <c r="P47" i="13"/>
  <c r="R47" i="13"/>
  <c r="T47" i="13"/>
  <c r="N48" i="13"/>
  <c r="O47" i="13"/>
  <c r="Q47" i="13"/>
  <c r="S47" i="13"/>
  <c r="U47" i="13"/>
  <c r="P148" i="13"/>
  <c r="R148" i="13"/>
  <c r="T148" i="13"/>
  <c r="N149" i="13"/>
  <c r="O148" i="13"/>
  <c r="Q148" i="13"/>
  <c r="S148" i="13"/>
  <c r="U148" i="13"/>
  <c r="D149" i="13"/>
  <c r="F149" i="13"/>
  <c r="H149" i="13"/>
  <c r="J149" i="13"/>
  <c r="B150" i="13"/>
  <c r="C149" i="13"/>
  <c r="E149" i="13"/>
  <c r="G149" i="13"/>
  <c r="I149" i="13"/>
  <c r="K149" i="13"/>
  <c r="F247" i="23"/>
  <c r="F348" i="23"/>
  <c r="L247" i="23"/>
  <c r="L348" i="23"/>
  <c r="D247" i="23"/>
  <c r="D348" i="23"/>
  <c r="I247" i="23"/>
  <c r="I348" i="23"/>
  <c r="J247" i="23"/>
  <c r="J348" i="23"/>
  <c r="G348" i="23"/>
  <c r="G247" i="23"/>
  <c r="N247" i="23"/>
  <c r="N348" i="23"/>
  <c r="K348" i="23"/>
  <c r="K247" i="23"/>
  <c r="H247" i="23"/>
  <c r="H348" i="23"/>
  <c r="M247" i="23"/>
  <c r="M348" i="23"/>
  <c r="E247" i="23"/>
  <c r="E348" i="23"/>
  <c r="F147" i="23"/>
  <c r="C147" i="23"/>
  <c r="G147" i="23"/>
  <c r="K147" i="23"/>
  <c r="B148" i="23"/>
  <c r="J147" i="23"/>
  <c r="D147" i="23"/>
  <c r="H147" i="23"/>
  <c r="E147" i="23"/>
  <c r="I147" i="23"/>
  <c r="M147" i="23"/>
  <c r="L147" i="23"/>
  <c r="N147" i="23"/>
  <c r="C348" i="23"/>
  <c r="C247" i="23"/>
  <c r="R47" i="23"/>
  <c r="T47" i="23"/>
  <c r="V47" i="23"/>
  <c r="X47" i="23"/>
  <c r="Z47" i="23"/>
  <c r="AB47" i="23"/>
  <c r="Q48" i="23"/>
  <c r="S47" i="23"/>
  <c r="U47" i="23"/>
  <c r="W47" i="23"/>
  <c r="Y47" i="23"/>
  <c r="AA47" i="23"/>
  <c r="Y248" i="23"/>
  <c r="U248" i="23"/>
  <c r="AB248" i="23"/>
  <c r="X248" i="23"/>
  <c r="T248" i="23"/>
  <c r="R148" i="23"/>
  <c r="T148" i="23"/>
  <c r="V148" i="23"/>
  <c r="X148" i="23"/>
  <c r="Z148" i="23"/>
  <c r="AB148" i="23"/>
  <c r="Q149" i="23"/>
  <c r="U148" i="23"/>
  <c r="Y148" i="23"/>
  <c r="S148" i="23"/>
  <c r="W148" i="23"/>
  <c r="AA148" i="23"/>
  <c r="C48" i="23"/>
  <c r="E48" i="23"/>
  <c r="G48" i="23"/>
  <c r="I48" i="23"/>
  <c r="K48" i="23"/>
  <c r="M48" i="23"/>
  <c r="B49" i="23"/>
  <c r="D48" i="23"/>
  <c r="F48" i="23"/>
  <c r="H48" i="23"/>
  <c r="J48" i="23"/>
  <c r="L48" i="23"/>
  <c r="N48" i="23"/>
  <c r="AA248" i="23"/>
  <c r="W248" i="23"/>
  <c r="S248" i="23"/>
  <c r="Z248" i="23"/>
  <c r="V248" i="23"/>
  <c r="R248" i="23"/>
  <c r="AA46" i="14" a="1"/>
  <c r="AC46" i="14" a="1"/>
  <c r="P47" i="14"/>
  <c r="R47" i="14"/>
  <c r="O47" i="14"/>
  <c r="N48" i="14"/>
  <c r="Q47" i="14"/>
  <c r="S46" i="14"/>
  <c r="V48" i="14"/>
  <c r="E47" i="14"/>
  <c r="F47" i="14"/>
  <c r="Z45" i="14" a="1"/>
  <c r="AB45" i="14" a="1"/>
  <c r="D48" i="14"/>
  <c r="C48" i="14"/>
  <c r="B49" i="14"/>
  <c r="H41" i="55"/>
  <c r="I41" i="55" s="1"/>
  <c r="K41" i="55" s="1"/>
  <c r="J42" i="55"/>
  <c r="E41" i="55" a="1"/>
  <c r="B41" i="54"/>
  <c r="E41" i="55" l="1"/>
  <c r="D42" i="55"/>
  <c r="F42" i="55" s="1"/>
  <c r="G42" i="55" s="1"/>
  <c r="B45" i="55"/>
  <c r="I248" i="13"/>
  <c r="I349" i="13"/>
  <c r="C248" i="13"/>
  <c r="C349" i="13"/>
  <c r="F248" i="13"/>
  <c r="F349" i="13"/>
  <c r="G248" i="13"/>
  <c r="G349" i="13"/>
  <c r="H349" i="13"/>
  <c r="H248" i="13"/>
  <c r="K248" i="13"/>
  <c r="K349" i="13"/>
  <c r="J248" i="13"/>
  <c r="J349" i="13"/>
  <c r="E248" i="13"/>
  <c r="E349" i="13"/>
  <c r="D47" i="13"/>
  <c r="E47" i="13"/>
  <c r="J47" i="13"/>
  <c r="C47" i="13"/>
  <c r="I47" i="13"/>
  <c r="F47" i="13"/>
  <c r="H47" i="13"/>
  <c r="B48" i="13"/>
  <c r="G47" i="13"/>
  <c r="K47" i="13"/>
  <c r="D349" i="13"/>
  <c r="D248" i="13"/>
  <c r="P149" i="13"/>
  <c r="R149" i="13"/>
  <c r="T149" i="13"/>
  <c r="N150" i="13"/>
  <c r="O149" i="13"/>
  <c r="Q149" i="13"/>
  <c r="S149" i="13"/>
  <c r="U149" i="13"/>
  <c r="U249" i="13"/>
  <c r="Q249" i="13"/>
  <c r="P48" i="13"/>
  <c r="P250" i="13" s="1"/>
  <c r="R48" i="13"/>
  <c r="R250" i="13" s="1"/>
  <c r="T48" i="13"/>
  <c r="T250" i="13" s="1"/>
  <c r="N49" i="13"/>
  <c r="O48" i="13"/>
  <c r="O250" i="13" s="1"/>
  <c r="Q48" i="13"/>
  <c r="Q250" i="13" s="1"/>
  <c r="S48" i="13"/>
  <c r="S250" i="13" s="1"/>
  <c r="U48" i="13"/>
  <c r="U250" i="13" s="1"/>
  <c r="R249" i="13"/>
  <c r="D150" i="13"/>
  <c r="F150" i="13"/>
  <c r="H150" i="13"/>
  <c r="J150" i="13"/>
  <c r="B151" i="13"/>
  <c r="C150" i="13"/>
  <c r="E150" i="13"/>
  <c r="G150" i="13"/>
  <c r="I150" i="13"/>
  <c r="K150" i="13"/>
  <c r="S249" i="13"/>
  <c r="O249" i="13"/>
  <c r="T249" i="13"/>
  <c r="P249" i="13"/>
  <c r="L248" i="23"/>
  <c r="L349" i="23"/>
  <c r="I349" i="23"/>
  <c r="I248" i="23"/>
  <c r="H248" i="23"/>
  <c r="H349" i="23"/>
  <c r="J349" i="23"/>
  <c r="J248" i="23"/>
  <c r="K248" i="23"/>
  <c r="K349" i="23"/>
  <c r="C248" i="23"/>
  <c r="C349" i="23"/>
  <c r="N349" i="23"/>
  <c r="N248" i="23"/>
  <c r="M349" i="23"/>
  <c r="M248" i="23"/>
  <c r="E349" i="23"/>
  <c r="E248" i="23"/>
  <c r="D248" i="23"/>
  <c r="D349" i="23"/>
  <c r="D148" i="23"/>
  <c r="H148" i="23"/>
  <c r="L148" i="23"/>
  <c r="C148" i="23"/>
  <c r="K148" i="23"/>
  <c r="E148" i="23"/>
  <c r="M148" i="23"/>
  <c r="F148" i="23"/>
  <c r="J148" i="23"/>
  <c r="N148" i="23"/>
  <c r="G148" i="23"/>
  <c r="B149" i="23"/>
  <c r="I148" i="23"/>
  <c r="G248" i="23"/>
  <c r="G349" i="23"/>
  <c r="F349" i="23"/>
  <c r="F248" i="23"/>
  <c r="S149" i="23"/>
  <c r="U149" i="23"/>
  <c r="W149" i="23"/>
  <c r="Y149" i="23"/>
  <c r="AA149" i="23"/>
  <c r="T149" i="23"/>
  <c r="X149" i="23"/>
  <c r="AB149" i="23"/>
  <c r="R149" i="23"/>
  <c r="V149" i="23"/>
  <c r="Z149" i="23"/>
  <c r="Q150" i="23"/>
  <c r="AA249" i="23"/>
  <c r="W249" i="23"/>
  <c r="S249" i="23"/>
  <c r="AB249" i="23"/>
  <c r="X249" i="23"/>
  <c r="T249" i="23"/>
  <c r="D49" i="23"/>
  <c r="F49" i="23"/>
  <c r="H49" i="23"/>
  <c r="J49" i="23"/>
  <c r="L49" i="23"/>
  <c r="N49" i="23"/>
  <c r="C49" i="23"/>
  <c r="E49" i="23"/>
  <c r="G49" i="23"/>
  <c r="I49" i="23"/>
  <c r="K49" i="23"/>
  <c r="M49" i="23"/>
  <c r="B50" i="23"/>
  <c r="Y249" i="23"/>
  <c r="U249" i="23"/>
  <c r="S48" i="23"/>
  <c r="S250" i="23" s="1"/>
  <c r="U48" i="23"/>
  <c r="U250" i="23" s="1"/>
  <c r="W48" i="23"/>
  <c r="W250" i="23" s="1"/>
  <c r="Y48" i="23"/>
  <c r="Y250" i="23" s="1"/>
  <c r="AA48" i="23"/>
  <c r="AA250" i="23" s="1"/>
  <c r="R48" i="23"/>
  <c r="R250" i="23" s="1"/>
  <c r="T48" i="23"/>
  <c r="T250" i="23" s="1"/>
  <c r="V48" i="23"/>
  <c r="V250" i="23" s="1"/>
  <c r="X48" i="23"/>
  <c r="X250" i="23" s="1"/>
  <c r="Z48" i="23"/>
  <c r="Z250" i="23" s="1"/>
  <c r="AB48" i="23"/>
  <c r="AB250" i="23" s="1"/>
  <c r="Q49" i="23"/>
  <c r="Z249" i="23"/>
  <c r="V249" i="23"/>
  <c r="R249" i="23"/>
  <c r="F48" i="14"/>
  <c r="E48" i="14"/>
  <c r="Z46" i="14" a="1"/>
  <c r="AB46" i="14" a="1"/>
  <c r="V49" i="14"/>
  <c r="AA47" i="14" a="1"/>
  <c r="AC47" i="14" a="1"/>
  <c r="S47" i="14"/>
  <c r="C49" i="14"/>
  <c r="B50" i="14"/>
  <c r="D49" i="14"/>
  <c r="Z47" i="14" a="1"/>
  <c r="AB47" i="14" a="1"/>
  <c r="O48" i="14"/>
  <c r="Q48" i="14"/>
  <c r="N49" i="14"/>
  <c r="R48" i="14"/>
  <c r="P48" i="14"/>
  <c r="H42" i="55"/>
  <c r="J43" i="55"/>
  <c r="E42" i="55" a="1"/>
  <c r="B42" i="54"/>
  <c r="E42" i="55" l="1"/>
  <c r="I42" i="55"/>
  <c r="K42" i="55" s="1"/>
  <c r="D43" i="55"/>
  <c r="F43" i="55" s="1"/>
  <c r="G43" i="55" s="1"/>
  <c r="B46" i="55"/>
  <c r="K249" i="13"/>
  <c r="K350" i="13"/>
  <c r="D48" i="13"/>
  <c r="H48" i="13"/>
  <c r="B49" i="13"/>
  <c r="E48" i="13"/>
  <c r="I48" i="13"/>
  <c r="F48" i="13"/>
  <c r="J48" i="13"/>
  <c r="C48" i="13"/>
  <c r="G48" i="13"/>
  <c r="K48" i="13"/>
  <c r="F350" i="13"/>
  <c r="F249" i="13"/>
  <c r="C249" i="13"/>
  <c r="C350" i="13"/>
  <c r="E249" i="13"/>
  <c r="E350" i="13"/>
  <c r="G249" i="13"/>
  <c r="G350" i="13"/>
  <c r="H249" i="13"/>
  <c r="H350" i="13"/>
  <c r="I249" i="13"/>
  <c r="I350" i="13"/>
  <c r="J350" i="13"/>
  <c r="J249" i="13"/>
  <c r="D249" i="13"/>
  <c r="D350" i="13"/>
  <c r="D151" i="13"/>
  <c r="F151" i="13"/>
  <c r="H151" i="13"/>
  <c r="J151" i="13"/>
  <c r="B152" i="13"/>
  <c r="C151" i="13"/>
  <c r="E151" i="13"/>
  <c r="G151" i="13"/>
  <c r="I151" i="13"/>
  <c r="K151" i="13"/>
  <c r="P49" i="13"/>
  <c r="R49" i="13"/>
  <c r="T49" i="13"/>
  <c r="N50" i="13"/>
  <c r="O49" i="13"/>
  <c r="Q49" i="13"/>
  <c r="S49" i="13"/>
  <c r="U49" i="13"/>
  <c r="P150" i="13"/>
  <c r="R150" i="13"/>
  <c r="T150" i="13"/>
  <c r="N151" i="13"/>
  <c r="O150" i="13"/>
  <c r="Q150" i="13"/>
  <c r="S150" i="13"/>
  <c r="U150" i="13"/>
  <c r="C149" i="23"/>
  <c r="G149" i="23"/>
  <c r="K149" i="23"/>
  <c r="B150" i="23"/>
  <c r="J149" i="23"/>
  <c r="D149" i="23"/>
  <c r="L149" i="23"/>
  <c r="E149" i="23"/>
  <c r="I149" i="23"/>
  <c r="M149" i="23"/>
  <c r="F149" i="23"/>
  <c r="N149" i="23"/>
  <c r="H149" i="23"/>
  <c r="N350" i="23"/>
  <c r="N249" i="23"/>
  <c r="F350" i="23"/>
  <c r="F249" i="23"/>
  <c r="E350" i="23"/>
  <c r="E249" i="23"/>
  <c r="C350" i="23"/>
  <c r="C249" i="23"/>
  <c r="H350" i="23"/>
  <c r="H249" i="23"/>
  <c r="I350" i="23"/>
  <c r="I249" i="23"/>
  <c r="G350" i="23"/>
  <c r="G249" i="23"/>
  <c r="J350" i="23"/>
  <c r="J249" i="23"/>
  <c r="M350" i="23"/>
  <c r="M249" i="23"/>
  <c r="K350" i="23"/>
  <c r="K249" i="23"/>
  <c r="L350" i="23"/>
  <c r="L249" i="23"/>
  <c r="D350" i="23"/>
  <c r="D249" i="23"/>
  <c r="R49" i="23"/>
  <c r="T49" i="23"/>
  <c r="V49" i="23"/>
  <c r="X49" i="23"/>
  <c r="Z49" i="23"/>
  <c r="AB49" i="23"/>
  <c r="Q50" i="23"/>
  <c r="S49" i="23"/>
  <c r="U49" i="23"/>
  <c r="W49" i="23"/>
  <c r="Y49" i="23"/>
  <c r="AA49" i="23"/>
  <c r="C50" i="23"/>
  <c r="E50" i="23"/>
  <c r="G50" i="23"/>
  <c r="I50" i="23"/>
  <c r="K50" i="23"/>
  <c r="M50" i="23"/>
  <c r="B51" i="23"/>
  <c r="D50" i="23"/>
  <c r="F50" i="23"/>
  <c r="H50" i="23"/>
  <c r="J50" i="23"/>
  <c r="L50" i="23"/>
  <c r="N50" i="23"/>
  <c r="R150" i="23"/>
  <c r="T150" i="23"/>
  <c r="V150" i="23"/>
  <c r="X150" i="23"/>
  <c r="Z150" i="23"/>
  <c r="AB150" i="23"/>
  <c r="Q151" i="23"/>
  <c r="S150" i="23"/>
  <c r="W150" i="23"/>
  <c r="AA150" i="23"/>
  <c r="U150" i="23"/>
  <c r="Y150" i="23"/>
  <c r="AA48" i="14" a="1"/>
  <c r="AC48" i="14" a="1"/>
  <c r="P49" i="14"/>
  <c r="R49" i="14"/>
  <c r="O49" i="14"/>
  <c r="N50" i="14"/>
  <c r="Q49" i="14"/>
  <c r="S48" i="14"/>
  <c r="D50" i="14"/>
  <c r="C50" i="14"/>
  <c r="B51" i="14"/>
  <c r="E49" i="14"/>
  <c r="F49" i="14"/>
  <c r="V50" i="14"/>
  <c r="H43" i="55"/>
  <c r="J44" i="55"/>
  <c r="E43" i="55" a="1"/>
  <c r="B43" i="54"/>
  <c r="I43" i="55" l="1"/>
  <c r="K43" i="55" s="1"/>
  <c r="D44" i="55"/>
  <c r="F44" i="55" s="1"/>
  <c r="G44" i="55" s="1"/>
  <c r="E43" i="55"/>
  <c r="B47" i="55"/>
  <c r="U251" i="13"/>
  <c r="K250" i="13"/>
  <c r="K351" i="13"/>
  <c r="C250" i="13"/>
  <c r="C351" i="13"/>
  <c r="F250" i="13"/>
  <c r="F351" i="13"/>
  <c r="E250" i="13"/>
  <c r="E351" i="13"/>
  <c r="H351" i="13"/>
  <c r="H250" i="13"/>
  <c r="Q251" i="13"/>
  <c r="R251" i="13"/>
  <c r="G250" i="13"/>
  <c r="G351" i="13"/>
  <c r="J250" i="13"/>
  <c r="J351" i="13"/>
  <c r="I250" i="13"/>
  <c r="I351" i="13"/>
  <c r="D49" i="13"/>
  <c r="H49" i="13"/>
  <c r="B50" i="13"/>
  <c r="E49" i="13"/>
  <c r="I49" i="13"/>
  <c r="F49" i="13"/>
  <c r="J49" i="13"/>
  <c r="C49" i="13"/>
  <c r="G49" i="13"/>
  <c r="K49" i="13"/>
  <c r="D351" i="13"/>
  <c r="D250" i="13"/>
  <c r="P151" i="13"/>
  <c r="R151" i="13"/>
  <c r="T151" i="13"/>
  <c r="N152" i="13"/>
  <c r="O151" i="13"/>
  <c r="Q151" i="13"/>
  <c r="S151" i="13"/>
  <c r="U151" i="13"/>
  <c r="S251" i="13"/>
  <c r="O251" i="13"/>
  <c r="T251" i="13"/>
  <c r="P251" i="13"/>
  <c r="D152" i="13"/>
  <c r="F152" i="13"/>
  <c r="H152" i="13"/>
  <c r="J152" i="13"/>
  <c r="B153" i="13"/>
  <c r="C152" i="13"/>
  <c r="E152" i="13"/>
  <c r="G152" i="13"/>
  <c r="I152" i="13"/>
  <c r="K152" i="13"/>
  <c r="P50" i="13"/>
  <c r="P252" i="13" s="1"/>
  <c r="R50" i="13"/>
  <c r="R252" i="13" s="1"/>
  <c r="T50" i="13"/>
  <c r="T252" i="13" s="1"/>
  <c r="N51" i="13"/>
  <c r="O50" i="13"/>
  <c r="O252" i="13" s="1"/>
  <c r="Q50" i="13"/>
  <c r="Q252" i="13" s="1"/>
  <c r="S50" i="13"/>
  <c r="S252" i="13" s="1"/>
  <c r="U50" i="13"/>
  <c r="U252" i="13" s="1"/>
  <c r="N250" i="23"/>
  <c r="N351" i="23"/>
  <c r="M351" i="23"/>
  <c r="M250" i="23"/>
  <c r="E351" i="23"/>
  <c r="E250" i="23"/>
  <c r="D351" i="23"/>
  <c r="D250" i="23"/>
  <c r="F150" i="23"/>
  <c r="J150" i="23"/>
  <c r="N150" i="23"/>
  <c r="I150" i="23"/>
  <c r="C150" i="23"/>
  <c r="K150" i="23"/>
  <c r="D150" i="23"/>
  <c r="H150" i="23"/>
  <c r="L150" i="23"/>
  <c r="E150" i="23"/>
  <c r="M150" i="23"/>
  <c r="G150" i="23"/>
  <c r="B151" i="23"/>
  <c r="G250" i="23"/>
  <c r="G351" i="23"/>
  <c r="H351" i="23"/>
  <c r="H250" i="23"/>
  <c r="F250" i="23"/>
  <c r="F351" i="23"/>
  <c r="I351" i="23"/>
  <c r="I250" i="23"/>
  <c r="L351" i="23"/>
  <c r="L250" i="23"/>
  <c r="J250" i="23"/>
  <c r="J351" i="23"/>
  <c r="K250" i="23"/>
  <c r="K351" i="23"/>
  <c r="C351" i="23"/>
  <c r="C250" i="23"/>
  <c r="S151" i="23"/>
  <c r="U151" i="23"/>
  <c r="W151" i="23"/>
  <c r="Y151" i="23"/>
  <c r="AA151" i="23"/>
  <c r="R151" i="23"/>
  <c r="V151" i="23"/>
  <c r="Z151" i="23"/>
  <c r="Q152" i="23"/>
  <c r="T151" i="23"/>
  <c r="X151" i="23"/>
  <c r="AB151" i="23"/>
  <c r="Y251" i="23"/>
  <c r="U251" i="23"/>
  <c r="S50" i="23"/>
  <c r="S252" i="23" s="1"/>
  <c r="U50" i="23"/>
  <c r="U252" i="23" s="1"/>
  <c r="W50" i="23"/>
  <c r="W252" i="23" s="1"/>
  <c r="Y50" i="23"/>
  <c r="Y252" i="23" s="1"/>
  <c r="AA50" i="23"/>
  <c r="AA252" i="23" s="1"/>
  <c r="R50" i="23"/>
  <c r="R252" i="23" s="1"/>
  <c r="T50" i="23"/>
  <c r="T252" i="23" s="1"/>
  <c r="V50" i="23"/>
  <c r="V252" i="23" s="1"/>
  <c r="X50" i="23"/>
  <c r="X252" i="23" s="1"/>
  <c r="Z50" i="23"/>
  <c r="Z252" i="23" s="1"/>
  <c r="AB50" i="23"/>
  <c r="AB252" i="23" s="1"/>
  <c r="Q51" i="23"/>
  <c r="Z251" i="23"/>
  <c r="V251" i="23"/>
  <c r="R251" i="23"/>
  <c r="D51" i="23"/>
  <c r="F51" i="23"/>
  <c r="H51" i="23"/>
  <c r="J51" i="23"/>
  <c r="L51" i="23"/>
  <c r="N51" i="23"/>
  <c r="C51" i="23"/>
  <c r="E51" i="23"/>
  <c r="G51" i="23"/>
  <c r="I51" i="23"/>
  <c r="K51" i="23"/>
  <c r="M51" i="23"/>
  <c r="B52" i="23"/>
  <c r="AA251" i="23"/>
  <c r="W251" i="23"/>
  <c r="S251" i="23"/>
  <c r="AB251" i="23"/>
  <c r="X251" i="23"/>
  <c r="T251" i="23"/>
  <c r="V51" i="14"/>
  <c r="Z48" i="14" a="1"/>
  <c r="AB48" i="14" a="1"/>
  <c r="Z49" i="14" a="1"/>
  <c r="AB49" i="14" a="1"/>
  <c r="C51" i="14"/>
  <c r="B52" i="14"/>
  <c r="D51" i="14"/>
  <c r="S49" i="14"/>
  <c r="AA49" i="14" a="1"/>
  <c r="AC49" i="14" a="1"/>
  <c r="F50" i="14"/>
  <c r="E50" i="14"/>
  <c r="O50" i="14"/>
  <c r="Q50" i="14"/>
  <c r="N51" i="14"/>
  <c r="R50" i="14"/>
  <c r="P50" i="14"/>
  <c r="H44" i="55"/>
  <c r="I44" i="55" s="1"/>
  <c r="K44" i="55" s="1"/>
  <c r="J45" i="55"/>
  <c r="E44" i="55" a="1"/>
  <c r="B44" i="54"/>
  <c r="E44" i="55" l="1"/>
  <c r="D45" i="55"/>
  <c r="F45" i="55" s="1"/>
  <c r="G45" i="55" s="1"/>
  <c r="B48" i="55"/>
  <c r="G251" i="13"/>
  <c r="G352" i="13"/>
  <c r="J352" i="13"/>
  <c r="J251" i="13"/>
  <c r="I251" i="13"/>
  <c r="I352" i="13"/>
  <c r="D50" i="13"/>
  <c r="H50" i="13"/>
  <c r="B51" i="13"/>
  <c r="E50" i="13"/>
  <c r="I50" i="13"/>
  <c r="F50" i="13"/>
  <c r="J50" i="13"/>
  <c r="C50" i="13"/>
  <c r="G50" i="13"/>
  <c r="K50" i="13"/>
  <c r="D251" i="13"/>
  <c r="D352" i="13"/>
  <c r="K251" i="13"/>
  <c r="K352" i="13"/>
  <c r="C251" i="13"/>
  <c r="C352" i="13"/>
  <c r="F352" i="13"/>
  <c r="F251" i="13"/>
  <c r="E251" i="13"/>
  <c r="E352" i="13"/>
  <c r="H251" i="13"/>
  <c r="H352" i="13"/>
  <c r="P51" i="13"/>
  <c r="R51" i="13"/>
  <c r="T51" i="13"/>
  <c r="N52" i="13"/>
  <c r="O51" i="13"/>
  <c r="Q51" i="13"/>
  <c r="S51" i="13"/>
  <c r="U51" i="13"/>
  <c r="P152" i="13"/>
  <c r="R152" i="13"/>
  <c r="T152" i="13"/>
  <c r="N153" i="13"/>
  <c r="O152" i="13"/>
  <c r="Q152" i="13"/>
  <c r="S152" i="13"/>
  <c r="U152" i="13"/>
  <c r="D153" i="13"/>
  <c r="F153" i="13"/>
  <c r="H153" i="13"/>
  <c r="J153" i="13"/>
  <c r="B154" i="13"/>
  <c r="C153" i="13"/>
  <c r="E153" i="13"/>
  <c r="G153" i="13"/>
  <c r="I153" i="13"/>
  <c r="K153" i="13"/>
  <c r="G251" i="23"/>
  <c r="G352" i="23"/>
  <c r="E352" i="23"/>
  <c r="E251" i="23"/>
  <c r="H251" i="23"/>
  <c r="H352" i="23"/>
  <c r="K251" i="23"/>
  <c r="K352" i="23"/>
  <c r="I251" i="23"/>
  <c r="I352" i="23"/>
  <c r="J352" i="23"/>
  <c r="J251" i="23"/>
  <c r="C151" i="23"/>
  <c r="B152" i="23"/>
  <c r="N151" i="23"/>
  <c r="E151" i="23"/>
  <c r="I151" i="23"/>
  <c r="M151" i="23"/>
  <c r="D151" i="23"/>
  <c r="L151" i="23"/>
  <c r="J151" i="23"/>
  <c r="G151" i="23"/>
  <c r="K151" i="23"/>
  <c r="H151" i="23"/>
  <c r="F151" i="23"/>
  <c r="M251" i="23"/>
  <c r="M352" i="23"/>
  <c r="L251" i="23"/>
  <c r="L352" i="23"/>
  <c r="D352" i="23"/>
  <c r="D251" i="23"/>
  <c r="C352" i="23"/>
  <c r="C251" i="23"/>
  <c r="N251" i="23"/>
  <c r="N352" i="23"/>
  <c r="F251" i="23"/>
  <c r="F352" i="23"/>
  <c r="R152" i="23"/>
  <c r="T152" i="23"/>
  <c r="V152" i="23"/>
  <c r="X152" i="23"/>
  <c r="Z152" i="23"/>
  <c r="AB152" i="23"/>
  <c r="Q153" i="23"/>
  <c r="U152" i="23"/>
  <c r="Y152" i="23"/>
  <c r="S152" i="23"/>
  <c r="W152" i="23"/>
  <c r="AA152" i="23"/>
  <c r="C52" i="23"/>
  <c r="E52" i="23"/>
  <c r="G52" i="23"/>
  <c r="I52" i="23"/>
  <c r="K52" i="23"/>
  <c r="M52" i="23"/>
  <c r="B53" i="23"/>
  <c r="D52" i="23"/>
  <c r="F52" i="23"/>
  <c r="H52" i="23"/>
  <c r="J52" i="23"/>
  <c r="L52" i="23"/>
  <c r="N52" i="23"/>
  <c r="R51" i="23"/>
  <c r="R253" i="23" s="1"/>
  <c r="T51" i="23"/>
  <c r="T253" i="23" s="1"/>
  <c r="V51" i="23"/>
  <c r="V253" i="23" s="1"/>
  <c r="X51" i="23"/>
  <c r="X253" i="23" s="1"/>
  <c r="Z51" i="23"/>
  <c r="Z253" i="23" s="1"/>
  <c r="AB51" i="23"/>
  <c r="AB253" i="23" s="1"/>
  <c r="Q52" i="23"/>
  <c r="S51" i="23"/>
  <c r="S253" i="23" s="1"/>
  <c r="U51" i="23"/>
  <c r="W51" i="23"/>
  <c r="W253" i="23" s="1"/>
  <c r="Y51" i="23"/>
  <c r="Y253" i="23" s="1"/>
  <c r="AA51" i="23"/>
  <c r="AA253" i="23" s="1"/>
  <c r="AA50" i="14" a="1"/>
  <c r="AC50" i="14" a="1"/>
  <c r="Z50" i="14" a="1"/>
  <c r="AB50" i="14" a="1"/>
  <c r="E51" i="14"/>
  <c r="F51" i="14"/>
  <c r="P51" i="14"/>
  <c r="R51" i="14"/>
  <c r="O51" i="14"/>
  <c r="N52" i="14"/>
  <c r="Q51" i="14"/>
  <c r="S50" i="14"/>
  <c r="D52" i="14"/>
  <c r="C52" i="14"/>
  <c r="B53" i="14"/>
  <c r="V52" i="14"/>
  <c r="H45" i="55"/>
  <c r="E45" i="55" a="1"/>
  <c r="E45" i="55" s="1"/>
  <c r="J46" i="55"/>
  <c r="B45" i="54"/>
  <c r="I45" i="55" l="1"/>
  <c r="K45" i="55" s="1"/>
  <c r="D46" i="55"/>
  <c r="F46" i="55" s="1"/>
  <c r="G46" i="55" s="1"/>
  <c r="B49" i="55"/>
  <c r="K252" i="13"/>
  <c r="K353" i="13"/>
  <c r="C252" i="13"/>
  <c r="C353" i="13"/>
  <c r="F252" i="13"/>
  <c r="F353" i="13"/>
  <c r="E353" i="13"/>
  <c r="E252" i="13"/>
  <c r="H252" i="13"/>
  <c r="H353" i="13"/>
  <c r="G252" i="13"/>
  <c r="G353" i="13"/>
  <c r="J252" i="13"/>
  <c r="J353" i="13"/>
  <c r="I353" i="13"/>
  <c r="I252" i="13"/>
  <c r="F51" i="13"/>
  <c r="J51" i="13"/>
  <c r="C51" i="13"/>
  <c r="G51" i="13"/>
  <c r="K51" i="13"/>
  <c r="D51" i="13"/>
  <c r="H51" i="13"/>
  <c r="B52" i="13"/>
  <c r="E51" i="13"/>
  <c r="I51" i="13"/>
  <c r="D252" i="13"/>
  <c r="D353" i="13"/>
  <c r="U253" i="13"/>
  <c r="Q253" i="13"/>
  <c r="P52" i="13"/>
  <c r="R52" i="13"/>
  <c r="T52" i="13"/>
  <c r="N53" i="13"/>
  <c r="O52" i="13"/>
  <c r="Q52" i="13"/>
  <c r="S52" i="13"/>
  <c r="U52" i="13"/>
  <c r="R253" i="13"/>
  <c r="D154" i="13"/>
  <c r="F154" i="13"/>
  <c r="H154" i="13"/>
  <c r="J154" i="13"/>
  <c r="B155" i="13"/>
  <c r="C154" i="13"/>
  <c r="E154" i="13"/>
  <c r="G154" i="13"/>
  <c r="I154" i="13"/>
  <c r="K154" i="13"/>
  <c r="P153" i="13"/>
  <c r="R153" i="13"/>
  <c r="T153" i="13"/>
  <c r="N154" i="13"/>
  <c r="O153" i="13"/>
  <c r="Q153" i="13"/>
  <c r="S153" i="13"/>
  <c r="U153" i="13"/>
  <c r="S253" i="13"/>
  <c r="O253" i="13"/>
  <c r="T253" i="13"/>
  <c r="P253" i="13"/>
  <c r="F353" i="23"/>
  <c r="F252" i="23"/>
  <c r="K252" i="23"/>
  <c r="K353" i="23"/>
  <c r="J353" i="23"/>
  <c r="J252" i="23"/>
  <c r="D252" i="23"/>
  <c r="D353" i="23"/>
  <c r="I252" i="23"/>
  <c r="I353" i="23"/>
  <c r="N353" i="23"/>
  <c r="N252" i="23"/>
  <c r="C252" i="23"/>
  <c r="C353" i="23"/>
  <c r="U253" i="23"/>
  <c r="H252" i="23"/>
  <c r="H353" i="23"/>
  <c r="G252" i="23"/>
  <c r="G353" i="23"/>
  <c r="L252" i="23"/>
  <c r="L353" i="23"/>
  <c r="M252" i="23"/>
  <c r="M353" i="23"/>
  <c r="E252" i="23"/>
  <c r="E353" i="23"/>
  <c r="F152" i="23"/>
  <c r="J152" i="23"/>
  <c r="N152" i="23"/>
  <c r="G152" i="23"/>
  <c r="B153" i="23"/>
  <c r="I152" i="23"/>
  <c r="D152" i="23"/>
  <c r="H152" i="23"/>
  <c r="L152" i="23"/>
  <c r="C152" i="23"/>
  <c r="K152" i="23"/>
  <c r="E152" i="23"/>
  <c r="M152" i="23"/>
  <c r="S52" i="23"/>
  <c r="U52" i="23"/>
  <c r="W52" i="23"/>
  <c r="Y52" i="23"/>
  <c r="AA52" i="23"/>
  <c r="R52" i="23"/>
  <c r="T52" i="23"/>
  <c r="V52" i="23"/>
  <c r="X52" i="23"/>
  <c r="Z52" i="23"/>
  <c r="AB52" i="23"/>
  <c r="Q53" i="23"/>
  <c r="D53" i="23"/>
  <c r="F53" i="23"/>
  <c r="H53" i="23"/>
  <c r="J53" i="23"/>
  <c r="L53" i="23"/>
  <c r="N53" i="23"/>
  <c r="C53" i="23"/>
  <c r="E53" i="23"/>
  <c r="G53" i="23"/>
  <c r="I53" i="23"/>
  <c r="K53" i="23"/>
  <c r="M53" i="23"/>
  <c r="B54" i="23"/>
  <c r="S153" i="23"/>
  <c r="U153" i="23"/>
  <c r="W153" i="23"/>
  <c r="Y153" i="23"/>
  <c r="AA153" i="23"/>
  <c r="T153" i="23"/>
  <c r="X153" i="23"/>
  <c r="AB153" i="23"/>
  <c r="R153" i="23"/>
  <c r="V153" i="23"/>
  <c r="Z153" i="23"/>
  <c r="Q154" i="23"/>
  <c r="Z51" i="14" a="1"/>
  <c r="AB51" i="14" a="1"/>
  <c r="C53" i="14"/>
  <c r="B54" i="14"/>
  <c r="D53" i="14"/>
  <c r="V53" i="14"/>
  <c r="AA51" i="14" a="1"/>
  <c r="AC51" i="14" a="1"/>
  <c r="F52" i="14"/>
  <c r="E52" i="14"/>
  <c r="O52" i="14"/>
  <c r="Q52" i="14"/>
  <c r="N53" i="14"/>
  <c r="R52" i="14"/>
  <c r="P52" i="14"/>
  <c r="S51" i="14"/>
  <c r="H46" i="55"/>
  <c r="E46" i="55" a="1"/>
  <c r="J47" i="55"/>
  <c r="B46" i="54"/>
  <c r="I46" i="55" l="1"/>
  <c r="K46" i="55" s="1"/>
  <c r="E46" i="55"/>
  <c r="H47" i="55"/>
  <c r="D47" i="55"/>
  <c r="F47" i="55" s="1"/>
  <c r="B50" i="55"/>
  <c r="I253" i="13"/>
  <c r="I354" i="13"/>
  <c r="D52" i="13"/>
  <c r="H52" i="13"/>
  <c r="B53" i="13"/>
  <c r="E52" i="13"/>
  <c r="I52" i="13"/>
  <c r="F52" i="13"/>
  <c r="J52" i="13"/>
  <c r="C52" i="13"/>
  <c r="G52" i="13"/>
  <c r="K52" i="13"/>
  <c r="D253" i="13"/>
  <c r="D354" i="13"/>
  <c r="G253" i="13"/>
  <c r="G354" i="13"/>
  <c r="J354" i="13"/>
  <c r="J253" i="13"/>
  <c r="E253" i="13"/>
  <c r="E354" i="13"/>
  <c r="H253" i="13"/>
  <c r="H354" i="13"/>
  <c r="K253" i="13"/>
  <c r="K354" i="13"/>
  <c r="C253" i="13"/>
  <c r="C354" i="13"/>
  <c r="F354" i="13"/>
  <c r="F253" i="13"/>
  <c r="P154" i="13"/>
  <c r="R154" i="13"/>
  <c r="T154" i="13"/>
  <c r="N155" i="13"/>
  <c r="O154" i="13"/>
  <c r="Q154" i="13"/>
  <c r="S154" i="13"/>
  <c r="U154" i="13"/>
  <c r="D155" i="13"/>
  <c r="F155" i="13"/>
  <c r="H155" i="13"/>
  <c r="J155" i="13"/>
  <c r="B156" i="13"/>
  <c r="C155" i="13"/>
  <c r="E155" i="13"/>
  <c r="G155" i="13"/>
  <c r="I155" i="13"/>
  <c r="K155" i="13"/>
  <c r="U254" i="13"/>
  <c r="Q254" i="13"/>
  <c r="P53" i="13"/>
  <c r="P255" i="13" s="1"/>
  <c r="R53" i="13"/>
  <c r="R255" i="13" s="1"/>
  <c r="T53" i="13"/>
  <c r="T255" i="13" s="1"/>
  <c r="N54" i="13"/>
  <c r="O53" i="13"/>
  <c r="O255" i="13" s="1"/>
  <c r="Q53" i="13"/>
  <c r="Q255" i="13" s="1"/>
  <c r="S53" i="13"/>
  <c r="S255" i="13" s="1"/>
  <c r="U53" i="13"/>
  <c r="U255" i="13" s="1"/>
  <c r="R254" i="13"/>
  <c r="S254" i="13"/>
  <c r="O254" i="13"/>
  <c r="T254" i="13"/>
  <c r="P254" i="13"/>
  <c r="E253" i="23"/>
  <c r="E354" i="23"/>
  <c r="C253" i="23"/>
  <c r="C354" i="23"/>
  <c r="H253" i="23"/>
  <c r="H354" i="23"/>
  <c r="I253" i="23"/>
  <c r="I354" i="23"/>
  <c r="G253" i="23"/>
  <c r="G354" i="23"/>
  <c r="J253" i="23"/>
  <c r="J354" i="23"/>
  <c r="M354" i="23"/>
  <c r="M253" i="23"/>
  <c r="K253" i="23"/>
  <c r="K354" i="23"/>
  <c r="L253" i="23"/>
  <c r="L354" i="23"/>
  <c r="D253" i="23"/>
  <c r="D354" i="23"/>
  <c r="C153" i="23"/>
  <c r="G153" i="23"/>
  <c r="K153" i="23"/>
  <c r="B154" i="23"/>
  <c r="J153" i="23"/>
  <c r="D153" i="23"/>
  <c r="L153" i="23"/>
  <c r="E153" i="23"/>
  <c r="I153" i="23"/>
  <c r="M153" i="23"/>
  <c r="F153" i="23"/>
  <c r="N153" i="23"/>
  <c r="H153" i="23"/>
  <c r="N253" i="23"/>
  <c r="N354" i="23"/>
  <c r="F253" i="23"/>
  <c r="F354" i="23"/>
  <c r="R53" i="23"/>
  <c r="T53" i="23"/>
  <c r="V53" i="23"/>
  <c r="X53" i="23"/>
  <c r="Z53" i="23"/>
  <c r="AB53" i="23"/>
  <c r="Q54" i="23"/>
  <c r="S53" i="23"/>
  <c r="U53" i="23"/>
  <c r="W53" i="23"/>
  <c r="Y53" i="23"/>
  <c r="AA53" i="23"/>
  <c r="Z254" i="23"/>
  <c r="V254" i="23"/>
  <c r="R254" i="23"/>
  <c r="Y254" i="23"/>
  <c r="U254" i="23"/>
  <c r="R154" i="23"/>
  <c r="T154" i="23"/>
  <c r="V154" i="23"/>
  <c r="X154" i="23"/>
  <c r="Z154" i="23"/>
  <c r="AB154" i="23"/>
  <c r="Q155" i="23"/>
  <c r="S154" i="23"/>
  <c r="W154" i="23"/>
  <c r="AA154" i="23"/>
  <c r="U154" i="23"/>
  <c r="Y154" i="23"/>
  <c r="C54" i="23"/>
  <c r="E54" i="23"/>
  <c r="G54" i="23"/>
  <c r="I54" i="23"/>
  <c r="K54" i="23"/>
  <c r="M54" i="23"/>
  <c r="B55" i="23"/>
  <c r="D54" i="23"/>
  <c r="F54" i="23"/>
  <c r="H54" i="23"/>
  <c r="J54" i="23"/>
  <c r="L54" i="23"/>
  <c r="N54" i="23"/>
  <c r="AB254" i="23"/>
  <c r="X254" i="23"/>
  <c r="T254" i="23"/>
  <c r="AA254" i="23"/>
  <c r="W254" i="23"/>
  <c r="S254" i="23"/>
  <c r="AA52" i="14" a="1"/>
  <c r="AC52" i="14" a="1"/>
  <c r="P53" i="14"/>
  <c r="R53" i="14"/>
  <c r="O53" i="14"/>
  <c r="N54" i="14"/>
  <c r="Q53" i="14"/>
  <c r="S52" i="14"/>
  <c r="V54" i="14"/>
  <c r="E53" i="14"/>
  <c r="F53" i="14"/>
  <c r="D54" i="14"/>
  <c r="C54" i="14"/>
  <c r="B55" i="14"/>
  <c r="E47" i="55" a="1"/>
  <c r="G47" i="55"/>
  <c r="J48" i="55"/>
  <c r="B47" i="54"/>
  <c r="E47" i="55" l="1"/>
  <c r="D48" i="55"/>
  <c r="F48" i="55" s="1"/>
  <c r="G48" i="55" s="1"/>
  <c r="I47" i="55"/>
  <c r="K47" i="55" s="1"/>
  <c r="B51" i="55"/>
  <c r="K254" i="13"/>
  <c r="K355" i="13"/>
  <c r="C254" i="13"/>
  <c r="C355" i="13"/>
  <c r="F254" i="13"/>
  <c r="F355" i="13"/>
  <c r="E254" i="13"/>
  <c r="E355" i="13"/>
  <c r="H355" i="13"/>
  <c r="H254" i="13"/>
  <c r="G254" i="13"/>
  <c r="G355" i="13"/>
  <c r="J254" i="13"/>
  <c r="J355" i="13"/>
  <c r="I254" i="13"/>
  <c r="I355" i="13"/>
  <c r="C53" i="13"/>
  <c r="K53" i="13"/>
  <c r="D53" i="13"/>
  <c r="H53" i="13"/>
  <c r="B54" i="13"/>
  <c r="E53" i="13"/>
  <c r="I53" i="13"/>
  <c r="F53" i="13"/>
  <c r="J53" i="13"/>
  <c r="G53" i="13"/>
  <c r="D355" i="13"/>
  <c r="D254" i="13"/>
  <c r="P54" i="13"/>
  <c r="R54" i="13"/>
  <c r="T54" i="13"/>
  <c r="N55" i="13"/>
  <c r="O54" i="13"/>
  <c r="Q54" i="13"/>
  <c r="S54" i="13"/>
  <c r="U54" i="13"/>
  <c r="P155" i="13"/>
  <c r="R155" i="13"/>
  <c r="T155" i="13"/>
  <c r="N156" i="13"/>
  <c r="O155" i="13"/>
  <c r="Q155" i="13"/>
  <c r="S155" i="13"/>
  <c r="U155" i="13"/>
  <c r="D156" i="13"/>
  <c r="F156" i="13"/>
  <c r="H156" i="13"/>
  <c r="J156" i="13"/>
  <c r="B157" i="13"/>
  <c r="C156" i="13"/>
  <c r="E156" i="13"/>
  <c r="G156" i="13"/>
  <c r="I156" i="13"/>
  <c r="K156" i="13"/>
  <c r="H254" i="23"/>
  <c r="H355" i="23"/>
  <c r="F355" i="23"/>
  <c r="F254" i="23"/>
  <c r="I254" i="23"/>
  <c r="I355" i="23"/>
  <c r="L254" i="23"/>
  <c r="L355" i="23"/>
  <c r="J355" i="23"/>
  <c r="J254" i="23"/>
  <c r="K254" i="23"/>
  <c r="K355" i="23"/>
  <c r="C254" i="23"/>
  <c r="C355" i="23"/>
  <c r="N355" i="23"/>
  <c r="N254" i="23"/>
  <c r="M254" i="23"/>
  <c r="M355" i="23"/>
  <c r="E254" i="23"/>
  <c r="E355" i="23"/>
  <c r="D254" i="23"/>
  <c r="D355" i="23"/>
  <c r="D154" i="23"/>
  <c r="H154" i="23"/>
  <c r="L154" i="23"/>
  <c r="E154" i="23"/>
  <c r="M154" i="23"/>
  <c r="G154" i="23"/>
  <c r="B155" i="23"/>
  <c r="F154" i="23"/>
  <c r="J154" i="23"/>
  <c r="N154" i="23"/>
  <c r="I154" i="23"/>
  <c r="C154" i="23"/>
  <c r="K154" i="23"/>
  <c r="G254" i="23"/>
  <c r="G355" i="23"/>
  <c r="S155" i="23"/>
  <c r="U155" i="23"/>
  <c r="W155" i="23"/>
  <c r="Y155" i="23"/>
  <c r="AA155" i="23"/>
  <c r="R155" i="23"/>
  <c r="V155" i="23"/>
  <c r="Z155" i="23"/>
  <c r="Q156" i="23"/>
  <c r="T155" i="23"/>
  <c r="X155" i="23"/>
  <c r="AB155" i="23"/>
  <c r="AA255" i="23"/>
  <c r="W255" i="23"/>
  <c r="S255" i="23"/>
  <c r="AB255" i="23"/>
  <c r="X255" i="23"/>
  <c r="T255" i="23"/>
  <c r="D55" i="23"/>
  <c r="F55" i="23"/>
  <c r="H55" i="23"/>
  <c r="J55" i="23"/>
  <c r="L55" i="23"/>
  <c r="N55" i="23"/>
  <c r="C55" i="23"/>
  <c r="E55" i="23"/>
  <c r="G55" i="23"/>
  <c r="I55" i="23"/>
  <c r="K55" i="23"/>
  <c r="M55" i="23"/>
  <c r="B56" i="23"/>
  <c r="Y255" i="23"/>
  <c r="U255" i="23"/>
  <c r="S54" i="23"/>
  <c r="U54" i="23"/>
  <c r="U256" i="23" s="1"/>
  <c r="W54" i="23"/>
  <c r="Y54" i="23"/>
  <c r="Y256" i="23" s="1"/>
  <c r="AA54" i="23"/>
  <c r="R54" i="23"/>
  <c r="R256" i="23" s="1"/>
  <c r="T54" i="23"/>
  <c r="T256" i="23" s="1"/>
  <c r="V54" i="23"/>
  <c r="V256" i="23" s="1"/>
  <c r="X54" i="23"/>
  <c r="Z54" i="23"/>
  <c r="Z256" i="23" s="1"/>
  <c r="AB54" i="23"/>
  <c r="AB256" i="23" s="1"/>
  <c r="Q55" i="23"/>
  <c r="Z255" i="23"/>
  <c r="V255" i="23"/>
  <c r="R255" i="23"/>
  <c r="C55" i="14"/>
  <c r="D55" i="14"/>
  <c r="B56" i="14"/>
  <c r="F54" i="14"/>
  <c r="E54" i="14"/>
  <c r="Z52" i="14" a="1"/>
  <c r="AB52" i="14" a="1"/>
  <c r="V55" i="14"/>
  <c r="AA53" i="14" a="1"/>
  <c r="AC53" i="14" a="1"/>
  <c r="S53" i="14"/>
  <c r="Z53" i="14" a="1"/>
  <c r="AB53" i="14" a="1"/>
  <c r="O54" i="14"/>
  <c r="Q54" i="14"/>
  <c r="R54" i="14"/>
  <c r="N55" i="14"/>
  <c r="P54" i="14"/>
  <c r="H48" i="55"/>
  <c r="E48" i="55" a="1"/>
  <c r="J49" i="55"/>
  <c r="B48" i="54"/>
  <c r="I48" i="55" l="1"/>
  <c r="K48" i="55" s="1"/>
  <c r="E48" i="55"/>
  <c r="D49" i="55"/>
  <c r="F49" i="55" s="1"/>
  <c r="G49" i="55" s="1"/>
  <c r="B52" i="55"/>
  <c r="G356" i="13"/>
  <c r="G255" i="13"/>
  <c r="F255" i="13"/>
  <c r="F356" i="13"/>
  <c r="E255" i="13"/>
  <c r="E356" i="13"/>
  <c r="H255" i="13"/>
  <c r="H356" i="13"/>
  <c r="K356" i="13"/>
  <c r="K255" i="13"/>
  <c r="J255" i="13"/>
  <c r="J356" i="13"/>
  <c r="I255" i="13"/>
  <c r="I356" i="13"/>
  <c r="D54" i="13"/>
  <c r="H54" i="13"/>
  <c r="B55" i="13"/>
  <c r="E54" i="13"/>
  <c r="I54" i="13"/>
  <c r="F54" i="13"/>
  <c r="J54" i="13"/>
  <c r="C54" i="13"/>
  <c r="G54" i="13"/>
  <c r="K54" i="13"/>
  <c r="D255" i="13"/>
  <c r="D356" i="13"/>
  <c r="C356" i="13"/>
  <c r="C255" i="13"/>
  <c r="P156" i="13"/>
  <c r="R156" i="13"/>
  <c r="T156" i="13"/>
  <c r="N157" i="13"/>
  <c r="O156" i="13"/>
  <c r="Q156" i="13"/>
  <c r="S156" i="13"/>
  <c r="U156" i="13"/>
  <c r="U256" i="13"/>
  <c r="Q256" i="13"/>
  <c r="P55" i="13"/>
  <c r="P257" i="13" s="1"/>
  <c r="R55" i="13"/>
  <c r="R257" i="13" s="1"/>
  <c r="T55" i="13"/>
  <c r="T257" i="13" s="1"/>
  <c r="N56" i="13"/>
  <c r="O55" i="13"/>
  <c r="O257" i="13" s="1"/>
  <c r="Q55" i="13"/>
  <c r="Q257" i="13" s="1"/>
  <c r="S55" i="13"/>
  <c r="S257" i="13" s="1"/>
  <c r="U55" i="13"/>
  <c r="U257" i="13" s="1"/>
  <c r="R256" i="13"/>
  <c r="D157" i="13"/>
  <c r="F157" i="13"/>
  <c r="H157" i="13"/>
  <c r="J157" i="13"/>
  <c r="B158" i="13"/>
  <c r="C157" i="13"/>
  <c r="E157" i="13"/>
  <c r="G157" i="13"/>
  <c r="I157" i="13"/>
  <c r="K157" i="13"/>
  <c r="S256" i="13"/>
  <c r="O256" i="13"/>
  <c r="T256" i="13"/>
  <c r="P256" i="13"/>
  <c r="K356" i="23"/>
  <c r="K255" i="23"/>
  <c r="I255" i="23"/>
  <c r="I356" i="23"/>
  <c r="J255" i="23"/>
  <c r="J356" i="23"/>
  <c r="E155" i="23"/>
  <c r="I155" i="23"/>
  <c r="M155" i="23"/>
  <c r="D155" i="23"/>
  <c r="L155" i="23"/>
  <c r="J155" i="23"/>
  <c r="C155" i="23"/>
  <c r="G155" i="23"/>
  <c r="K155" i="23"/>
  <c r="B156" i="23"/>
  <c r="H155" i="23"/>
  <c r="F155" i="23"/>
  <c r="N155" i="23"/>
  <c r="M255" i="23"/>
  <c r="M356" i="23"/>
  <c r="L356" i="23"/>
  <c r="L255" i="23"/>
  <c r="D356" i="23"/>
  <c r="D255" i="23"/>
  <c r="X256" i="23"/>
  <c r="AA256" i="23"/>
  <c r="W256" i="23"/>
  <c r="S256" i="23"/>
  <c r="C356" i="23"/>
  <c r="C255" i="23"/>
  <c r="N255" i="23"/>
  <c r="N356" i="23"/>
  <c r="F255" i="23"/>
  <c r="F356" i="23"/>
  <c r="G356" i="23"/>
  <c r="G255" i="23"/>
  <c r="E255" i="23"/>
  <c r="E356" i="23"/>
  <c r="H356" i="23"/>
  <c r="H255" i="23"/>
  <c r="R156" i="23"/>
  <c r="T156" i="23"/>
  <c r="V156" i="23"/>
  <c r="X156" i="23"/>
  <c r="Z156" i="23"/>
  <c r="AB156" i="23"/>
  <c r="Q157" i="23"/>
  <c r="U156" i="23"/>
  <c r="Y156" i="23"/>
  <c r="S156" i="23"/>
  <c r="W156" i="23"/>
  <c r="AA156" i="23"/>
  <c r="R55" i="23"/>
  <c r="R257" i="23" s="1"/>
  <c r="T55" i="23"/>
  <c r="V55" i="23"/>
  <c r="V257" i="23" s="1"/>
  <c r="X55" i="23"/>
  <c r="Z55" i="23"/>
  <c r="Z257" i="23" s="1"/>
  <c r="AB55" i="23"/>
  <c r="Q56" i="23"/>
  <c r="S55" i="23"/>
  <c r="U55" i="23"/>
  <c r="W55" i="23"/>
  <c r="W257" i="23" s="1"/>
  <c r="Y55" i="23"/>
  <c r="Y257" i="23" s="1"/>
  <c r="AA55" i="23"/>
  <c r="AA257" i="23" s="1"/>
  <c r="C56" i="23"/>
  <c r="E56" i="23"/>
  <c r="G56" i="23"/>
  <c r="I56" i="23"/>
  <c r="K56" i="23"/>
  <c r="M56" i="23"/>
  <c r="B57" i="23"/>
  <c r="D56" i="23"/>
  <c r="F56" i="23"/>
  <c r="H56" i="23"/>
  <c r="J56" i="23"/>
  <c r="L56" i="23"/>
  <c r="N56" i="23"/>
  <c r="AA54" i="14" a="1"/>
  <c r="AC54" i="14" a="1"/>
  <c r="Z54" i="14" a="1"/>
  <c r="AB54" i="14" a="1"/>
  <c r="P55" i="14"/>
  <c r="R55" i="14"/>
  <c r="O55" i="14"/>
  <c r="S55" i="14" s="1"/>
  <c r="Q55" i="14"/>
  <c r="N56" i="14"/>
  <c r="V56" i="14"/>
  <c r="S54" i="14"/>
  <c r="D56" i="14"/>
  <c r="C56" i="14"/>
  <c r="B57" i="14"/>
  <c r="E55" i="14"/>
  <c r="F55" i="14"/>
  <c r="H49" i="55"/>
  <c r="E49" i="55" a="1"/>
  <c r="J50" i="55"/>
  <c r="B49" i="54"/>
  <c r="H50" i="55" l="1"/>
  <c r="E49" i="55"/>
  <c r="I49" i="55"/>
  <c r="K49" i="55" s="1"/>
  <c r="D50" i="55"/>
  <c r="F50" i="55" s="1"/>
  <c r="G50" i="55" s="1"/>
  <c r="B53" i="55"/>
  <c r="K256" i="13"/>
  <c r="K357" i="13"/>
  <c r="C256" i="13"/>
  <c r="C357" i="13"/>
  <c r="F256" i="13"/>
  <c r="F357" i="13"/>
  <c r="E256" i="13"/>
  <c r="E357" i="13"/>
  <c r="H357" i="13"/>
  <c r="H256" i="13"/>
  <c r="G256" i="13"/>
  <c r="G357" i="13"/>
  <c r="J256" i="13"/>
  <c r="J357" i="13"/>
  <c r="I256" i="13"/>
  <c r="I357" i="13"/>
  <c r="D55" i="13"/>
  <c r="H55" i="13"/>
  <c r="B56" i="13"/>
  <c r="E55" i="13"/>
  <c r="I55" i="13"/>
  <c r="F55" i="13"/>
  <c r="J55" i="13"/>
  <c r="C55" i="13"/>
  <c r="G55" i="13"/>
  <c r="K55" i="13"/>
  <c r="D357" i="13"/>
  <c r="D256" i="13"/>
  <c r="D158" i="13"/>
  <c r="F158" i="13"/>
  <c r="H158" i="13"/>
  <c r="J158" i="13"/>
  <c r="B159" i="13"/>
  <c r="C158" i="13"/>
  <c r="E158" i="13"/>
  <c r="G158" i="13"/>
  <c r="I158" i="13"/>
  <c r="K158" i="13"/>
  <c r="P56" i="13"/>
  <c r="R56" i="13"/>
  <c r="T56" i="13"/>
  <c r="O56" i="13"/>
  <c r="Q56" i="13"/>
  <c r="S56" i="13"/>
  <c r="U56" i="13"/>
  <c r="N57" i="13"/>
  <c r="P157" i="13"/>
  <c r="R157" i="13"/>
  <c r="T157" i="13"/>
  <c r="N158" i="13"/>
  <c r="O157" i="13"/>
  <c r="Q157" i="13"/>
  <c r="S157" i="13"/>
  <c r="U157" i="13"/>
  <c r="U257" i="23"/>
  <c r="S257" i="23"/>
  <c r="AB257" i="23"/>
  <c r="X257" i="23"/>
  <c r="T257" i="23"/>
  <c r="F357" i="23"/>
  <c r="F256" i="23"/>
  <c r="D156" i="23"/>
  <c r="H156" i="23"/>
  <c r="L156" i="23"/>
  <c r="C156" i="23"/>
  <c r="K156" i="23"/>
  <c r="E156" i="23"/>
  <c r="M156" i="23"/>
  <c r="F156" i="23"/>
  <c r="J156" i="23"/>
  <c r="N156" i="23"/>
  <c r="G156" i="23"/>
  <c r="B157" i="23"/>
  <c r="I156" i="23"/>
  <c r="G357" i="23"/>
  <c r="G256" i="23"/>
  <c r="J357" i="23"/>
  <c r="J256" i="23"/>
  <c r="D256" i="23"/>
  <c r="D357" i="23"/>
  <c r="I256" i="23"/>
  <c r="I357" i="23"/>
  <c r="N357" i="23"/>
  <c r="N256" i="23"/>
  <c r="H256" i="23"/>
  <c r="H357" i="23"/>
  <c r="K357" i="23"/>
  <c r="K256" i="23"/>
  <c r="C357" i="23"/>
  <c r="C256" i="23"/>
  <c r="L256" i="23"/>
  <c r="L357" i="23"/>
  <c r="M256" i="23"/>
  <c r="M357" i="23"/>
  <c r="E256" i="23"/>
  <c r="E357" i="23"/>
  <c r="D57" i="23"/>
  <c r="F57" i="23"/>
  <c r="H57" i="23"/>
  <c r="J57" i="23"/>
  <c r="L57" i="23"/>
  <c r="N57" i="23"/>
  <c r="C57" i="23"/>
  <c r="E57" i="23"/>
  <c r="G57" i="23"/>
  <c r="I57" i="23"/>
  <c r="K57" i="23"/>
  <c r="M57" i="23"/>
  <c r="B58" i="23"/>
  <c r="S56" i="23"/>
  <c r="U56" i="23"/>
  <c r="W56" i="23"/>
  <c r="Y56" i="23"/>
  <c r="AA56" i="23"/>
  <c r="R56" i="23"/>
  <c r="T56" i="23"/>
  <c r="V56" i="23"/>
  <c r="X56" i="23"/>
  <c r="Z56" i="23"/>
  <c r="AB56" i="23"/>
  <c r="Q57" i="23"/>
  <c r="S157" i="23"/>
  <c r="U157" i="23"/>
  <c r="W157" i="23"/>
  <c r="Y157" i="23"/>
  <c r="AA157" i="23"/>
  <c r="T157" i="23"/>
  <c r="X157" i="23"/>
  <c r="AB157" i="23"/>
  <c r="R157" i="23"/>
  <c r="V157" i="23"/>
  <c r="Z157" i="23"/>
  <c r="Q158" i="23"/>
  <c r="AA55" i="14" a="1"/>
  <c r="AC55" i="14" a="1"/>
  <c r="D57" i="14"/>
  <c r="C57" i="14"/>
  <c r="B58" i="14"/>
  <c r="V57" i="14"/>
  <c r="F56" i="14"/>
  <c r="E56" i="14"/>
  <c r="Z55" i="14" a="1"/>
  <c r="AB55" i="14" a="1"/>
  <c r="O56" i="14"/>
  <c r="Q56" i="14"/>
  <c r="P56" i="14"/>
  <c r="R56" i="14"/>
  <c r="N57" i="14"/>
  <c r="E50" i="55" a="1"/>
  <c r="I50" i="55"/>
  <c r="K50" i="55" s="1"/>
  <c r="J51" i="55"/>
  <c r="B50" i="54"/>
  <c r="H51" i="55" l="1"/>
  <c r="E50" i="55"/>
  <c r="B54" i="55"/>
  <c r="K257" i="13"/>
  <c r="K358" i="13"/>
  <c r="C257" i="13"/>
  <c r="C358" i="13"/>
  <c r="F358" i="13"/>
  <c r="F257" i="13"/>
  <c r="E358" i="13"/>
  <c r="E257" i="13"/>
  <c r="H358" i="13"/>
  <c r="H257" i="13"/>
  <c r="G257" i="13"/>
  <c r="G358" i="13"/>
  <c r="J358" i="13"/>
  <c r="J257" i="13"/>
  <c r="I358" i="13"/>
  <c r="I257" i="13"/>
  <c r="F56" i="13"/>
  <c r="J56" i="13"/>
  <c r="C56" i="13"/>
  <c r="G56" i="13"/>
  <c r="K56" i="13"/>
  <c r="D56" i="13"/>
  <c r="H56" i="13"/>
  <c r="B57" i="13"/>
  <c r="E56" i="13"/>
  <c r="I56" i="13"/>
  <c r="D358" i="13"/>
  <c r="D257" i="13"/>
  <c r="P158" i="13"/>
  <c r="R158" i="13"/>
  <c r="T158" i="13"/>
  <c r="N159" i="13"/>
  <c r="O158" i="13"/>
  <c r="Q158" i="13"/>
  <c r="S158" i="13"/>
  <c r="U158" i="13"/>
  <c r="O57" i="13"/>
  <c r="O259" i="13" s="1"/>
  <c r="Q57" i="13"/>
  <c r="Q259" i="13" s="1"/>
  <c r="S57" i="13"/>
  <c r="S259" i="13" s="1"/>
  <c r="U57" i="13"/>
  <c r="U259" i="13" s="1"/>
  <c r="P57" i="13"/>
  <c r="P259" i="13" s="1"/>
  <c r="R57" i="13"/>
  <c r="R259" i="13" s="1"/>
  <c r="T57" i="13"/>
  <c r="T259" i="13" s="1"/>
  <c r="N58" i="13"/>
  <c r="S258" i="13"/>
  <c r="O258" i="13"/>
  <c r="R258" i="13"/>
  <c r="U258" i="13"/>
  <c r="Q258" i="13"/>
  <c r="T258" i="13"/>
  <c r="P258" i="13"/>
  <c r="D159" i="13"/>
  <c r="F159" i="13"/>
  <c r="H159" i="13"/>
  <c r="J159" i="13"/>
  <c r="B160" i="13"/>
  <c r="C159" i="13"/>
  <c r="E159" i="13"/>
  <c r="G159" i="13"/>
  <c r="I159" i="13"/>
  <c r="K159" i="13"/>
  <c r="E157" i="23"/>
  <c r="I157" i="23"/>
  <c r="M157" i="23"/>
  <c r="F157" i="23"/>
  <c r="N157" i="23"/>
  <c r="H157" i="23"/>
  <c r="C157" i="23"/>
  <c r="G157" i="23"/>
  <c r="K157" i="23"/>
  <c r="B158" i="23"/>
  <c r="J157" i="23"/>
  <c r="D157" i="23"/>
  <c r="L157" i="23"/>
  <c r="N358" i="23"/>
  <c r="N257" i="23"/>
  <c r="F358" i="23"/>
  <c r="F257" i="23"/>
  <c r="E358" i="23"/>
  <c r="E257" i="23"/>
  <c r="C358" i="23"/>
  <c r="C257" i="23"/>
  <c r="H358" i="23"/>
  <c r="H257" i="23"/>
  <c r="I358" i="23"/>
  <c r="I257" i="23"/>
  <c r="G358" i="23"/>
  <c r="G257" i="23"/>
  <c r="J358" i="23"/>
  <c r="J257" i="23"/>
  <c r="M358" i="23"/>
  <c r="M257" i="23"/>
  <c r="K358" i="23"/>
  <c r="K257" i="23"/>
  <c r="L358" i="23"/>
  <c r="L257" i="23"/>
  <c r="D358" i="23"/>
  <c r="D257" i="23"/>
  <c r="R158" i="23"/>
  <c r="T158" i="23"/>
  <c r="V158" i="23"/>
  <c r="X158" i="23"/>
  <c r="Z158" i="23"/>
  <c r="AB158" i="23"/>
  <c r="Q159" i="23"/>
  <c r="S158" i="23"/>
  <c r="W158" i="23"/>
  <c r="AA158" i="23"/>
  <c r="U158" i="23"/>
  <c r="Y158" i="23"/>
  <c r="AB258" i="23"/>
  <c r="X258" i="23"/>
  <c r="T258" i="23"/>
  <c r="AA258" i="23"/>
  <c r="W258" i="23"/>
  <c r="S258" i="23"/>
  <c r="R57" i="23"/>
  <c r="R259" i="23" s="1"/>
  <c r="T57" i="23"/>
  <c r="T259" i="23" s="1"/>
  <c r="V57" i="23"/>
  <c r="V259" i="23" s="1"/>
  <c r="X57" i="23"/>
  <c r="X259" i="23" s="1"/>
  <c r="Z57" i="23"/>
  <c r="Z259" i="23" s="1"/>
  <c r="AB57" i="23"/>
  <c r="AB259" i="23" s="1"/>
  <c r="Q58" i="23"/>
  <c r="S57" i="23"/>
  <c r="S259" i="23" s="1"/>
  <c r="U57" i="23"/>
  <c r="U259" i="23" s="1"/>
  <c r="W57" i="23"/>
  <c r="W259" i="23" s="1"/>
  <c r="Y57" i="23"/>
  <c r="AA57" i="23"/>
  <c r="AA259" i="23" s="1"/>
  <c r="Z258" i="23"/>
  <c r="V258" i="23"/>
  <c r="R258" i="23"/>
  <c r="Y258" i="23"/>
  <c r="U258" i="23"/>
  <c r="C58" i="23"/>
  <c r="E58" i="23"/>
  <c r="G58" i="23"/>
  <c r="I58" i="23"/>
  <c r="K58" i="23"/>
  <c r="M58" i="23"/>
  <c r="B59" i="23"/>
  <c r="D58" i="23"/>
  <c r="F58" i="23"/>
  <c r="H58" i="23"/>
  <c r="J58" i="23"/>
  <c r="L58" i="23"/>
  <c r="N58" i="23"/>
  <c r="AA56" i="14" a="1"/>
  <c r="AC56" i="14" a="1"/>
  <c r="O57" i="14"/>
  <c r="Q57" i="14"/>
  <c r="N58" i="14"/>
  <c r="R57" i="14"/>
  <c r="P57" i="14"/>
  <c r="S56" i="14"/>
  <c r="V58" i="14"/>
  <c r="F57" i="14"/>
  <c r="E57" i="14"/>
  <c r="C58" i="14"/>
  <c r="B59" i="14"/>
  <c r="D58" i="14"/>
  <c r="D51" i="55"/>
  <c r="F51" i="55" s="1"/>
  <c r="G51" i="55" s="1"/>
  <c r="E51" i="55" a="1"/>
  <c r="J52" i="55"/>
  <c r="B51" i="54"/>
  <c r="H52" i="55" l="1"/>
  <c r="B55" i="55"/>
  <c r="I258" i="13"/>
  <c r="I359" i="13"/>
  <c r="D57" i="13"/>
  <c r="H57" i="13"/>
  <c r="E57" i="13"/>
  <c r="I57" i="13"/>
  <c r="J57" i="13"/>
  <c r="F57" i="13"/>
  <c r="C57" i="13"/>
  <c r="G57" i="13"/>
  <c r="K57" i="13"/>
  <c r="B58" i="13"/>
  <c r="D359" i="13"/>
  <c r="D258" i="13"/>
  <c r="G258" i="13"/>
  <c r="G359" i="13"/>
  <c r="J258" i="13"/>
  <c r="J359" i="13"/>
  <c r="E258" i="13"/>
  <c r="E359" i="13"/>
  <c r="H359" i="13"/>
  <c r="H258" i="13"/>
  <c r="K258" i="13"/>
  <c r="K359" i="13"/>
  <c r="C258" i="13"/>
  <c r="C359" i="13"/>
  <c r="F258" i="13"/>
  <c r="F359" i="13"/>
  <c r="D160" i="13"/>
  <c r="F160" i="13"/>
  <c r="H160" i="13"/>
  <c r="J160" i="13"/>
  <c r="B161" i="13"/>
  <c r="C160" i="13"/>
  <c r="E160" i="13"/>
  <c r="G160" i="13"/>
  <c r="I160" i="13"/>
  <c r="K160" i="13"/>
  <c r="O58" i="13"/>
  <c r="Q58" i="13"/>
  <c r="S58" i="13"/>
  <c r="U58" i="13"/>
  <c r="P58" i="13"/>
  <c r="R58" i="13"/>
  <c r="T58" i="13"/>
  <c r="N59" i="13"/>
  <c r="P159" i="13"/>
  <c r="R159" i="13"/>
  <c r="T159" i="13"/>
  <c r="N160" i="13"/>
  <c r="O159" i="13"/>
  <c r="Q159" i="13"/>
  <c r="S159" i="13"/>
  <c r="U159" i="13"/>
  <c r="Y259" i="23"/>
  <c r="D258" i="23"/>
  <c r="D359" i="23"/>
  <c r="H158" i="23"/>
  <c r="E158" i="23"/>
  <c r="G158" i="23"/>
  <c r="F158" i="23"/>
  <c r="J158" i="23"/>
  <c r="N158" i="23"/>
  <c r="I158" i="23"/>
  <c r="C158" i="23"/>
  <c r="K158" i="23"/>
  <c r="D158" i="23"/>
  <c r="L158" i="23"/>
  <c r="M158" i="23"/>
  <c r="B159" i="23"/>
  <c r="G258" i="23"/>
  <c r="G359" i="23"/>
  <c r="H258" i="23"/>
  <c r="H359" i="23"/>
  <c r="F359" i="23"/>
  <c r="F258" i="23"/>
  <c r="I258" i="23"/>
  <c r="I359" i="23"/>
  <c r="L258" i="23"/>
  <c r="L359" i="23"/>
  <c r="J359" i="23"/>
  <c r="J258" i="23"/>
  <c r="K258" i="23"/>
  <c r="K359" i="23"/>
  <c r="C258" i="23"/>
  <c r="C359" i="23"/>
  <c r="N359" i="23"/>
  <c r="N258" i="23"/>
  <c r="M359" i="23"/>
  <c r="M258" i="23"/>
  <c r="E258" i="23"/>
  <c r="E359" i="23"/>
  <c r="S58" i="23"/>
  <c r="U58" i="23"/>
  <c r="W58" i="23"/>
  <c r="Y58" i="23"/>
  <c r="AA58" i="23"/>
  <c r="R58" i="23"/>
  <c r="T58" i="23"/>
  <c r="V58" i="23"/>
  <c r="X58" i="23"/>
  <c r="Z58" i="23"/>
  <c r="AB58" i="23"/>
  <c r="Q59" i="23"/>
  <c r="D59" i="23"/>
  <c r="F59" i="23"/>
  <c r="H59" i="23"/>
  <c r="J59" i="23"/>
  <c r="L59" i="23"/>
  <c r="N59" i="23"/>
  <c r="C59" i="23"/>
  <c r="E59" i="23"/>
  <c r="G59" i="23"/>
  <c r="I59" i="23"/>
  <c r="K59" i="23"/>
  <c r="M59" i="23"/>
  <c r="B60" i="23"/>
  <c r="S159" i="23"/>
  <c r="U159" i="23"/>
  <c r="W159" i="23"/>
  <c r="Y159" i="23"/>
  <c r="AA159" i="23"/>
  <c r="R159" i="23"/>
  <c r="V159" i="23"/>
  <c r="Z159" i="23"/>
  <c r="Q160" i="23"/>
  <c r="T159" i="23"/>
  <c r="X159" i="23"/>
  <c r="AB159" i="23"/>
  <c r="Z56" i="14" a="1"/>
  <c r="AB56" i="14" a="1"/>
  <c r="D59" i="14"/>
  <c r="C59" i="14"/>
  <c r="B60" i="14"/>
  <c r="AA57" i="14" a="1"/>
  <c r="AC57" i="14" a="1"/>
  <c r="Z57" i="14" a="1"/>
  <c r="AB57" i="14" a="1"/>
  <c r="P58" i="14"/>
  <c r="R58" i="14"/>
  <c r="O58" i="14"/>
  <c r="N59" i="14"/>
  <c r="Q58" i="14"/>
  <c r="S57" i="14"/>
  <c r="E58" i="14"/>
  <c r="F58" i="14"/>
  <c r="V59" i="14"/>
  <c r="E51" i="55"/>
  <c r="I51" i="55"/>
  <c r="K51" i="55" s="1"/>
  <c r="D52" i="55"/>
  <c r="F52" i="55" s="1"/>
  <c r="G52" i="55" s="1"/>
  <c r="E52" i="55" a="1"/>
  <c r="J53" i="55"/>
  <c r="B52" i="54"/>
  <c r="H53" i="55" l="1"/>
  <c r="B56" i="55"/>
  <c r="E58" i="13"/>
  <c r="I58" i="13"/>
  <c r="D58" i="13"/>
  <c r="H58" i="13"/>
  <c r="B59" i="13"/>
  <c r="C58" i="13"/>
  <c r="G58" i="13"/>
  <c r="K58" i="13"/>
  <c r="F58" i="13"/>
  <c r="J58" i="13"/>
  <c r="G360" i="13"/>
  <c r="G259" i="13"/>
  <c r="F259" i="13"/>
  <c r="F360" i="13"/>
  <c r="I360" i="13"/>
  <c r="I259" i="13"/>
  <c r="H360" i="13"/>
  <c r="H259" i="13"/>
  <c r="K360" i="13"/>
  <c r="K259" i="13"/>
  <c r="C360" i="13"/>
  <c r="C259" i="13"/>
  <c r="J259" i="13"/>
  <c r="J360" i="13"/>
  <c r="E360" i="13"/>
  <c r="E259" i="13"/>
  <c r="D360" i="13"/>
  <c r="D259" i="13"/>
  <c r="P160" i="13"/>
  <c r="R160" i="13"/>
  <c r="T160" i="13"/>
  <c r="N161" i="13"/>
  <c r="O160" i="13"/>
  <c r="Q160" i="13"/>
  <c r="S160" i="13"/>
  <c r="U160" i="13"/>
  <c r="O59" i="13"/>
  <c r="O261" i="13" s="1"/>
  <c r="Q59" i="13"/>
  <c r="Q261" i="13" s="1"/>
  <c r="S59" i="13"/>
  <c r="S261" i="13" s="1"/>
  <c r="U59" i="13"/>
  <c r="U261" i="13" s="1"/>
  <c r="P59" i="13"/>
  <c r="P261" i="13" s="1"/>
  <c r="R59" i="13"/>
  <c r="R261" i="13" s="1"/>
  <c r="T59" i="13"/>
  <c r="T261" i="13" s="1"/>
  <c r="N60" i="13"/>
  <c r="R260" i="13"/>
  <c r="U260" i="13"/>
  <c r="Q260" i="13"/>
  <c r="T260" i="13"/>
  <c r="P260" i="13"/>
  <c r="S260" i="13"/>
  <c r="O260" i="13"/>
  <c r="D161" i="13"/>
  <c r="F161" i="13"/>
  <c r="H161" i="13"/>
  <c r="J161" i="13"/>
  <c r="B162" i="13"/>
  <c r="C161" i="13"/>
  <c r="E161" i="13"/>
  <c r="G161" i="13"/>
  <c r="I161" i="13"/>
  <c r="K161" i="13"/>
  <c r="M259" i="23"/>
  <c r="M360" i="23"/>
  <c r="D259" i="23"/>
  <c r="D360" i="23"/>
  <c r="C259" i="23"/>
  <c r="C360" i="23"/>
  <c r="N259" i="23"/>
  <c r="N360" i="23"/>
  <c r="F259" i="23"/>
  <c r="F360" i="23"/>
  <c r="E259" i="23"/>
  <c r="E360" i="23"/>
  <c r="V260" i="23"/>
  <c r="E159" i="23"/>
  <c r="I159" i="23"/>
  <c r="M159" i="23"/>
  <c r="D159" i="23"/>
  <c r="L159" i="23"/>
  <c r="J159" i="23"/>
  <c r="C159" i="23"/>
  <c r="G159" i="23"/>
  <c r="K159" i="23"/>
  <c r="B160" i="23"/>
  <c r="H159" i="23"/>
  <c r="F159" i="23"/>
  <c r="N159" i="23"/>
  <c r="L259" i="23"/>
  <c r="L360" i="23"/>
  <c r="K259" i="23"/>
  <c r="K360" i="23"/>
  <c r="I259" i="23"/>
  <c r="I360" i="23"/>
  <c r="J259" i="23"/>
  <c r="J360" i="23"/>
  <c r="G259" i="23"/>
  <c r="G360" i="23"/>
  <c r="H259" i="23"/>
  <c r="H360" i="23"/>
  <c r="Z260" i="23"/>
  <c r="R59" i="23"/>
  <c r="T59" i="23"/>
  <c r="V59" i="23"/>
  <c r="X59" i="23"/>
  <c r="Z59" i="23"/>
  <c r="AB59" i="23"/>
  <c r="Q60" i="23"/>
  <c r="S59" i="23"/>
  <c r="U59" i="23"/>
  <c r="W59" i="23"/>
  <c r="Y59" i="23"/>
  <c r="AA59" i="23"/>
  <c r="R260" i="23"/>
  <c r="Y260" i="23"/>
  <c r="U260" i="23"/>
  <c r="R160" i="23"/>
  <c r="T160" i="23"/>
  <c r="V160" i="23"/>
  <c r="X160" i="23"/>
  <c r="Z160" i="23"/>
  <c r="AB160" i="23"/>
  <c r="Q161" i="23"/>
  <c r="U160" i="23"/>
  <c r="Y160" i="23"/>
  <c r="S160" i="23"/>
  <c r="W160" i="23"/>
  <c r="AA160" i="23"/>
  <c r="C60" i="23"/>
  <c r="E60" i="23"/>
  <c r="G60" i="23"/>
  <c r="I60" i="23"/>
  <c r="K60" i="23"/>
  <c r="M60" i="23"/>
  <c r="B61" i="23"/>
  <c r="D60" i="23"/>
  <c r="F60" i="23"/>
  <c r="H60" i="23"/>
  <c r="J60" i="23"/>
  <c r="L60" i="23"/>
  <c r="N60" i="23"/>
  <c r="AB260" i="23"/>
  <c r="X260" i="23"/>
  <c r="T260" i="23"/>
  <c r="AA260" i="23"/>
  <c r="W260" i="23"/>
  <c r="S260" i="23"/>
  <c r="AA58" i="14" a="1"/>
  <c r="AC58" i="14" a="1"/>
  <c r="O59" i="14"/>
  <c r="Q59" i="14"/>
  <c r="N60" i="14"/>
  <c r="R59" i="14"/>
  <c r="P59" i="14"/>
  <c r="C60" i="14"/>
  <c r="B61" i="14"/>
  <c r="D60" i="14"/>
  <c r="Z58" i="14" a="1"/>
  <c r="AB58" i="14" a="1"/>
  <c r="S58" i="14"/>
  <c r="F59" i="14"/>
  <c r="E59" i="14"/>
  <c r="V60" i="14"/>
  <c r="E52" i="55"/>
  <c r="I52" i="55"/>
  <c r="K52" i="55" s="1"/>
  <c r="D53" i="55"/>
  <c r="I53" i="55" s="1"/>
  <c r="K53" i="55" s="1"/>
  <c r="J54" i="55"/>
  <c r="E53" i="55" a="1"/>
  <c r="B53" i="54"/>
  <c r="D54" i="55" l="1"/>
  <c r="F54" i="55" s="1"/>
  <c r="G54" i="55" s="1"/>
  <c r="B57" i="55"/>
  <c r="J260" i="13"/>
  <c r="J361" i="13"/>
  <c r="K260" i="13"/>
  <c r="K361" i="13"/>
  <c r="C260" i="13"/>
  <c r="C361" i="13"/>
  <c r="H361" i="13"/>
  <c r="H260" i="13"/>
  <c r="I260" i="13"/>
  <c r="I361" i="13"/>
  <c r="F260" i="13"/>
  <c r="F361" i="13"/>
  <c r="G260" i="13"/>
  <c r="G361" i="13"/>
  <c r="C59" i="13"/>
  <c r="G59" i="13"/>
  <c r="K59" i="13"/>
  <c r="F59" i="13"/>
  <c r="J59" i="13"/>
  <c r="E59" i="13"/>
  <c r="I59" i="13"/>
  <c r="D59" i="13"/>
  <c r="H59" i="13"/>
  <c r="B60" i="13"/>
  <c r="D361" i="13"/>
  <c r="D260" i="13"/>
  <c r="E260" i="13"/>
  <c r="E361" i="13"/>
  <c r="D162" i="13"/>
  <c r="F162" i="13"/>
  <c r="H162" i="13"/>
  <c r="J162" i="13"/>
  <c r="B163" i="13"/>
  <c r="C162" i="13"/>
  <c r="E162" i="13"/>
  <c r="G162" i="13"/>
  <c r="I162" i="13"/>
  <c r="K162" i="13"/>
  <c r="O60" i="13"/>
  <c r="Q60" i="13"/>
  <c r="S60" i="13"/>
  <c r="U60" i="13"/>
  <c r="P60" i="13"/>
  <c r="R60" i="13"/>
  <c r="T60" i="13"/>
  <c r="N61" i="13"/>
  <c r="P161" i="13"/>
  <c r="R161" i="13"/>
  <c r="T161" i="13"/>
  <c r="N162" i="13"/>
  <c r="O161" i="13"/>
  <c r="Q161" i="13"/>
  <c r="S161" i="13"/>
  <c r="U161" i="13"/>
  <c r="N361" i="23"/>
  <c r="N260" i="23"/>
  <c r="H361" i="23"/>
  <c r="H260" i="23"/>
  <c r="K260" i="23"/>
  <c r="K361" i="23"/>
  <c r="C260" i="23"/>
  <c r="C361" i="23"/>
  <c r="L361" i="23"/>
  <c r="L260" i="23"/>
  <c r="M361" i="23"/>
  <c r="M260" i="23"/>
  <c r="E361" i="23"/>
  <c r="E260" i="23"/>
  <c r="F361" i="23"/>
  <c r="F260" i="23"/>
  <c r="D160" i="23"/>
  <c r="H160" i="23"/>
  <c r="L160" i="23"/>
  <c r="C160" i="23"/>
  <c r="K160" i="23"/>
  <c r="E160" i="23"/>
  <c r="M160" i="23"/>
  <c r="F160" i="23"/>
  <c r="J160" i="23"/>
  <c r="N160" i="23"/>
  <c r="G160" i="23"/>
  <c r="B161" i="23"/>
  <c r="I160" i="23"/>
  <c r="G260" i="23"/>
  <c r="G361" i="23"/>
  <c r="J361" i="23"/>
  <c r="J260" i="23"/>
  <c r="D361" i="23"/>
  <c r="D260" i="23"/>
  <c r="I361" i="23"/>
  <c r="I260" i="23"/>
  <c r="D61" i="23"/>
  <c r="F61" i="23"/>
  <c r="H61" i="23"/>
  <c r="J61" i="23"/>
  <c r="L61" i="23"/>
  <c r="N61" i="23"/>
  <c r="C61" i="23"/>
  <c r="E61" i="23"/>
  <c r="G61" i="23"/>
  <c r="I61" i="23"/>
  <c r="K61" i="23"/>
  <c r="M61" i="23"/>
  <c r="B62" i="23"/>
  <c r="Y261" i="23"/>
  <c r="U261" i="23"/>
  <c r="S60" i="23"/>
  <c r="U60" i="23"/>
  <c r="W60" i="23"/>
  <c r="Y60" i="23"/>
  <c r="AA60" i="23"/>
  <c r="R60" i="23"/>
  <c r="T60" i="23"/>
  <c r="V60" i="23"/>
  <c r="X60" i="23"/>
  <c r="Z60" i="23"/>
  <c r="AB60" i="23"/>
  <c r="Q61" i="23"/>
  <c r="Z261" i="23"/>
  <c r="V261" i="23"/>
  <c r="R261" i="23"/>
  <c r="S161" i="23"/>
  <c r="U161" i="23"/>
  <c r="W161" i="23"/>
  <c r="Y161" i="23"/>
  <c r="AA161" i="23"/>
  <c r="T161" i="23"/>
  <c r="X161" i="23"/>
  <c r="AB161" i="23"/>
  <c r="R161" i="23"/>
  <c r="V161" i="23"/>
  <c r="Z161" i="23"/>
  <c r="Q162" i="23"/>
  <c r="AA261" i="23"/>
  <c r="W261" i="23"/>
  <c r="S261" i="23"/>
  <c r="AB261" i="23"/>
  <c r="X261" i="23"/>
  <c r="T261" i="23"/>
  <c r="Z59" i="14" a="1"/>
  <c r="AB59" i="14" a="1"/>
  <c r="E60" i="14"/>
  <c r="F60" i="14"/>
  <c r="AA59" i="14" a="1"/>
  <c r="AC59" i="14" a="1"/>
  <c r="V61" i="14"/>
  <c r="D61" i="14"/>
  <c r="C61" i="14"/>
  <c r="B62" i="14"/>
  <c r="P60" i="14"/>
  <c r="R60" i="14"/>
  <c r="O60" i="14"/>
  <c r="N61" i="14"/>
  <c r="Q60" i="14"/>
  <c r="S59" i="14"/>
  <c r="E53" i="55"/>
  <c r="F53" i="55"/>
  <c r="G53" i="55" s="1"/>
  <c r="H54" i="55"/>
  <c r="J55" i="55"/>
  <c r="E54" i="55" a="1"/>
  <c r="B54" i="54"/>
  <c r="I54" i="55" l="1"/>
  <c r="K54" i="55" s="1"/>
  <c r="E54" i="55"/>
  <c r="H55" i="55"/>
  <c r="B58" i="55"/>
  <c r="C60" i="13"/>
  <c r="G60" i="13"/>
  <c r="K60" i="13"/>
  <c r="F60" i="13"/>
  <c r="J60" i="13"/>
  <c r="E60" i="13"/>
  <c r="I60" i="13"/>
  <c r="D60" i="13"/>
  <c r="H60" i="13"/>
  <c r="B61" i="13"/>
  <c r="D261" i="13"/>
  <c r="D362" i="13"/>
  <c r="E261" i="13"/>
  <c r="E362" i="13"/>
  <c r="F261" i="13"/>
  <c r="F362" i="13"/>
  <c r="G362" i="13"/>
  <c r="G261" i="13"/>
  <c r="H261" i="13"/>
  <c r="H362" i="13"/>
  <c r="I261" i="13"/>
  <c r="I362" i="13"/>
  <c r="J261" i="13"/>
  <c r="J362" i="13"/>
  <c r="K362" i="13"/>
  <c r="K261" i="13"/>
  <c r="C362" i="13"/>
  <c r="C261" i="13"/>
  <c r="P162" i="13"/>
  <c r="R162" i="13"/>
  <c r="T162" i="13"/>
  <c r="N163" i="13"/>
  <c r="O162" i="13"/>
  <c r="Q162" i="13"/>
  <c r="S162" i="13"/>
  <c r="U162" i="13"/>
  <c r="O61" i="13"/>
  <c r="O263" i="13" s="1"/>
  <c r="Q61" i="13"/>
  <c r="Q263" i="13" s="1"/>
  <c r="S61" i="13"/>
  <c r="S263" i="13" s="1"/>
  <c r="U61" i="13"/>
  <c r="U263" i="13" s="1"/>
  <c r="P61" i="13"/>
  <c r="P263" i="13" s="1"/>
  <c r="R61" i="13"/>
  <c r="R263" i="13" s="1"/>
  <c r="T61" i="13"/>
  <c r="T263" i="13" s="1"/>
  <c r="N62" i="13"/>
  <c r="R262" i="13"/>
  <c r="U262" i="13"/>
  <c r="Q262" i="13"/>
  <c r="T262" i="13"/>
  <c r="P262" i="13"/>
  <c r="S262" i="13"/>
  <c r="O262" i="13"/>
  <c r="D163" i="13"/>
  <c r="F163" i="13"/>
  <c r="H163" i="13"/>
  <c r="J163" i="13"/>
  <c r="B164" i="13"/>
  <c r="C163" i="13"/>
  <c r="E163" i="13"/>
  <c r="G163" i="13"/>
  <c r="I163" i="13"/>
  <c r="K163" i="13"/>
  <c r="C161" i="23"/>
  <c r="G161" i="23"/>
  <c r="K161" i="23"/>
  <c r="B162" i="23"/>
  <c r="J161" i="23"/>
  <c r="D161" i="23"/>
  <c r="L161" i="23"/>
  <c r="E161" i="23"/>
  <c r="I161" i="23"/>
  <c r="M161" i="23"/>
  <c r="F161" i="23"/>
  <c r="N161" i="23"/>
  <c r="H161" i="23"/>
  <c r="N362" i="23"/>
  <c r="N261" i="23"/>
  <c r="F362" i="23"/>
  <c r="F261" i="23"/>
  <c r="E261" i="23"/>
  <c r="E362" i="23"/>
  <c r="C261" i="23"/>
  <c r="C362" i="23"/>
  <c r="H261" i="23"/>
  <c r="H362" i="23"/>
  <c r="I362" i="23"/>
  <c r="I261" i="23"/>
  <c r="G261" i="23"/>
  <c r="G362" i="23"/>
  <c r="J261" i="23"/>
  <c r="J362" i="23"/>
  <c r="M261" i="23"/>
  <c r="M362" i="23"/>
  <c r="K261" i="23"/>
  <c r="K362" i="23"/>
  <c r="L261" i="23"/>
  <c r="L362" i="23"/>
  <c r="D261" i="23"/>
  <c r="D362" i="23"/>
  <c r="AB262" i="23"/>
  <c r="X262" i="23"/>
  <c r="T262" i="23"/>
  <c r="AA262" i="23"/>
  <c r="W262" i="23"/>
  <c r="S262" i="23"/>
  <c r="R162" i="23"/>
  <c r="T162" i="23"/>
  <c r="V162" i="23"/>
  <c r="X162" i="23"/>
  <c r="Z162" i="23"/>
  <c r="AB162" i="23"/>
  <c r="Q163" i="23"/>
  <c r="S162" i="23"/>
  <c r="W162" i="23"/>
  <c r="AA162" i="23"/>
  <c r="U162" i="23"/>
  <c r="Y162" i="23"/>
  <c r="R61" i="23"/>
  <c r="R263" i="23" s="1"/>
  <c r="T61" i="23"/>
  <c r="T263" i="23" s="1"/>
  <c r="V61" i="23"/>
  <c r="V263" i="23" s="1"/>
  <c r="X61" i="23"/>
  <c r="X263" i="23" s="1"/>
  <c r="Z61" i="23"/>
  <c r="Z263" i="23" s="1"/>
  <c r="AB61" i="23"/>
  <c r="AB263" i="23" s="1"/>
  <c r="Q62" i="23"/>
  <c r="S61" i="23"/>
  <c r="S263" i="23" s="1"/>
  <c r="U61" i="23"/>
  <c r="U263" i="23" s="1"/>
  <c r="W61" i="23"/>
  <c r="W263" i="23" s="1"/>
  <c r="Y61" i="23"/>
  <c r="AA61" i="23"/>
  <c r="AA263" i="23" s="1"/>
  <c r="Z262" i="23"/>
  <c r="V262" i="23"/>
  <c r="R262" i="23"/>
  <c r="Y262" i="23"/>
  <c r="U262" i="23"/>
  <c r="C62" i="23"/>
  <c r="E62" i="23"/>
  <c r="G62" i="23"/>
  <c r="I62" i="23"/>
  <c r="K62" i="23"/>
  <c r="M62" i="23"/>
  <c r="B63" i="23"/>
  <c r="D62" i="23"/>
  <c r="F62" i="23"/>
  <c r="H62" i="23"/>
  <c r="J62" i="23"/>
  <c r="L62" i="23"/>
  <c r="N62" i="23"/>
  <c r="AA60" i="14" a="1"/>
  <c r="AC60" i="14" a="1"/>
  <c r="O61" i="14"/>
  <c r="Q61" i="14"/>
  <c r="N62" i="14"/>
  <c r="R61" i="14"/>
  <c r="P61" i="14"/>
  <c r="C62" i="14"/>
  <c r="B63" i="14"/>
  <c r="D62" i="14"/>
  <c r="S60" i="14"/>
  <c r="F61" i="14"/>
  <c r="E61" i="14"/>
  <c r="V62" i="14"/>
  <c r="D55" i="55"/>
  <c r="F55" i="55" s="1"/>
  <c r="G55" i="55" s="1"/>
  <c r="J56" i="55"/>
  <c r="E55" i="55" a="1"/>
  <c r="B55" i="54"/>
  <c r="I55" i="55" l="1"/>
  <c r="K55" i="55" s="1"/>
  <c r="E55" i="55"/>
  <c r="D56" i="55"/>
  <c r="F56" i="55" s="1"/>
  <c r="G56" i="55" s="1"/>
  <c r="B59" i="55"/>
  <c r="C61" i="13"/>
  <c r="G61" i="13"/>
  <c r="K61" i="13"/>
  <c r="F61" i="13"/>
  <c r="J61" i="13"/>
  <c r="E61" i="13"/>
  <c r="I61" i="13"/>
  <c r="D61" i="13"/>
  <c r="H61" i="13"/>
  <c r="B62" i="13"/>
  <c r="D363" i="13"/>
  <c r="D262" i="13"/>
  <c r="E262" i="13"/>
  <c r="E363" i="13"/>
  <c r="F262" i="13"/>
  <c r="F363" i="13"/>
  <c r="G262" i="13"/>
  <c r="G363" i="13"/>
  <c r="H363" i="13"/>
  <c r="H262" i="13"/>
  <c r="I262" i="13"/>
  <c r="I363" i="13"/>
  <c r="J262" i="13"/>
  <c r="J363" i="13"/>
  <c r="K262" i="13"/>
  <c r="K363" i="13"/>
  <c r="C262" i="13"/>
  <c r="C363" i="13"/>
  <c r="O62" i="13"/>
  <c r="Q62" i="13"/>
  <c r="S62" i="13"/>
  <c r="U62" i="13"/>
  <c r="P62" i="13"/>
  <c r="R62" i="13"/>
  <c r="T62" i="13"/>
  <c r="N63" i="13"/>
  <c r="P163" i="13"/>
  <c r="R163" i="13"/>
  <c r="T163" i="13"/>
  <c r="N164" i="13"/>
  <c r="O163" i="13"/>
  <c r="Q163" i="13"/>
  <c r="S163" i="13"/>
  <c r="U163" i="13"/>
  <c r="D164" i="13"/>
  <c r="F164" i="13"/>
  <c r="H164" i="13"/>
  <c r="J164" i="13"/>
  <c r="B165" i="13"/>
  <c r="C164" i="13"/>
  <c r="E164" i="13"/>
  <c r="G164" i="13"/>
  <c r="I164" i="13"/>
  <c r="K164" i="13"/>
  <c r="Y263" i="23"/>
  <c r="N363" i="23"/>
  <c r="N262" i="23"/>
  <c r="M363" i="23"/>
  <c r="M262" i="23"/>
  <c r="E363" i="23"/>
  <c r="E262" i="23"/>
  <c r="D363" i="23"/>
  <c r="D262" i="23"/>
  <c r="F162" i="23"/>
  <c r="J162" i="23"/>
  <c r="N162" i="23"/>
  <c r="C162" i="23"/>
  <c r="D162" i="23"/>
  <c r="H162" i="23"/>
  <c r="L162" i="23"/>
  <c r="E162" i="23"/>
  <c r="M162" i="23"/>
  <c r="G162" i="23"/>
  <c r="B163" i="23"/>
  <c r="I162" i="23"/>
  <c r="K162" i="23"/>
  <c r="G262" i="23"/>
  <c r="G363" i="23"/>
  <c r="H363" i="23"/>
  <c r="H262" i="23"/>
  <c r="F363" i="23"/>
  <c r="F262" i="23"/>
  <c r="I363" i="23"/>
  <c r="I262" i="23"/>
  <c r="L363" i="23"/>
  <c r="L262" i="23"/>
  <c r="J363" i="23"/>
  <c r="J262" i="23"/>
  <c r="K262" i="23"/>
  <c r="K363" i="23"/>
  <c r="C262" i="23"/>
  <c r="C363" i="23"/>
  <c r="D63" i="23"/>
  <c r="F63" i="23"/>
  <c r="H63" i="23"/>
  <c r="J63" i="23"/>
  <c r="L63" i="23"/>
  <c r="N63" i="23"/>
  <c r="C63" i="23"/>
  <c r="E63" i="23"/>
  <c r="G63" i="23"/>
  <c r="I63" i="23"/>
  <c r="K63" i="23"/>
  <c r="M63" i="23"/>
  <c r="B64" i="23"/>
  <c r="S62" i="23"/>
  <c r="U62" i="23"/>
  <c r="W62" i="23"/>
  <c r="Y62" i="23"/>
  <c r="AA62" i="23"/>
  <c r="R62" i="23"/>
  <c r="T62" i="23"/>
  <c r="V62" i="23"/>
  <c r="X62" i="23"/>
  <c r="Z62" i="23"/>
  <c r="AB62" i="23"/>
  <c r="Q63" i="23"/>
  <c r="S163" i="23"/>
  <c r="U163" i="23"/>
  <c r="W163" i="23"/>
  <c r="Y163" i="23"/>
  <c r="AA163" i="23"/>
  <c r="R163" i="23"/>
  <c r="V163" i="23"/>
  <c r="Z163" i="23"/>
  <c r="Q164" i="23"/>
  <c r="T163" i="23"/>
  <c r="X163" i="23"/>
  <c r="AB163" i="23"/>
  <c r="AA61" i="14" a="1"/>
  <c r="AC61" i="14" a="1"/>
  <c r="Z61" i="14" a="1"/>
  <c r="AB61" i="14" a="1"/>
  <c r="D63" i="14"/>
  <c r="C63" i="14"/>
  <c r="B64" i="14"/>
  <c r="P62" i="14"/>
  <c r="R62" i="14"/>
  <c r="O62" i="14"/>
  <c r="N63" i="14"/>
  <c r="Q62" i="14"/>
  <c r="S61" i="14"/>
  <c r="Z60" i="14" a="1"/>
  <c r="AB60" i="14" a="1"/>
  <c r="V63" i="14"/>
  <c r="E62" i="14"/>
  <c r="F62" i="14"/>
  <c r="H56" i="55"/>
  <c r="J57" i="55"/>
  <c r="E56" i="55" a="1"/>
  <c r="B56" i="54"/>
  <c r="E56" i="55" l="1"/>
  <c r="I56" i="55"/>
  <c r="K56" i="55" s="1"/>
  <c r="D57" i="55"/>
  <c r="F57" i="55" s="1"/>
  <c r="G57" i="55" s="1"/>
  <c r="B60" i="55"/>
  <c r="C62" i="13"/>
  <c r="G62" i="13"/>
  <c r="K62" i="13"/>
  <c r="F62" i="13"/>
  <c r="J62" i="13"/>
  <c r="E62" i="13"/>
  <c r="I62" i="13"/>
  <c r="D62" i="13"/>
  <c r="H62" i="13"/>
  <c r="B63" i="13"/>
  <c r="D263" i="13"/>
  <c r="D364" i="13"/>
  <c r="E263" i="13"/>
  <c r="E364" i="13"/>
  <c r="F263" i="13"/>
  <c r="F364" i="13"/>
  <c r="G364" i="13"/>
  <c r="G263" i="13"/>
  <c r="H263" i="13"/>
  <c r="H364" i="13"/>
  <c r="I263" i="13"/>
  <c r="I364" i="13"/>
  <c r="J263" i="13"/>
  <c r="J364" i="13"/>
  <c r="K364" i="13"/>
  <c r="K263" i="13"/>
  <c r="C364" i="13"/>
  <c r="C263" i="13"/>
  <c r="P164" i="13"/>
  <c r="R164" i="13"/>
  <c r="T164" i="13"/>
  <c r="N165" i="13"/>
  <c r="O164" i="13"/>
  <c r="Q164" i="13"/>
  <c r="S164" i="13"/>
  <c r="U164" i="13"/>
  <c r="O63" i="13"/>
  <c r="O265" i="13" s="1"/>
  <c r="Q63" i="13"/>
  <c r="Q265" i="13" s="1"/>
  <c r="S63" i="13"/>
  <c r="S265" i="13" s="1"/>
  <c r="U63" i="13"/>
  <c r="U265" i="13" s="1"/>
  <c r="P63" i="13"/>
  <c r="P265" i="13" s="1"/>
  <c r="R63" i="13"/>
  <c r="R265" i="13" s="1"/>
  <c r="T63" i="13"/>
  <c r="T265" i="13" s="1"/>
  <c r="N64" i="13"/>
  <c r="R264" i="13"/>
  <c r="U264" i="13"/>
  <c r="Q264" i="13"/>
  <c r="D165" i="13"/>
  <c r="F165" i="13"/>
  <c r="H165" i="13"/>
  <c r="J165" i="13"/>
  <c r="B166" i="13"/>
  <c r="C165" i="13"/>
  <c r="E165" i="13"/>
  <c r="G165" i="13"/>
  <c r="I165" i="13"/>
  <c r="K165" i="13"/>
  <c r="T264" i="13"/>
  <c r="P264" i="13"/>
  <c r="S264" i="13"/>
  <c r="O264" i="13"/>
  <c r="V264" i="23"/>
  <c r="I263" i="23"/>
  <c r="I364" i="23"/>
  <c r="G364" i="23"/>
  <c r="G263" i="23"/>
  <c r="E263" i="23"/>
  <c r="E364" i="23"/>
  <c r="H364" i="23"/>
  <c r="H263" i="23"/>
  <c r="C364" i="23"/>
  <c r="C263" i="23"/>
  <c r="J263" i="23"/>
  <c r="J364" i="23"/>
  <c r="K364" i="23"/>
  <c r="K263" i="23"/>
  <c r="E163" i="23"/>
  <c r="I163" i="23"/>
  <c r="M163" i="23"/>
  <c r="D163" i="23"/>
  <c r="L163" i="23"/>
  <c r="J163" i="23"/>
  <c r="C163" i="23"/>
  <c r="G163" i="23"/>
  <c r="K163" i="23"/>
  <c r="B164" i="23"/>
  <c r="H163" i="23"/>
  <c r="F163" i="23"/>
  <c r="N163" i="23"/>
  <c r="M263" i="23"/>
  <c r="M364" i="23"/>
  <c r="L364" i="23"/>
  <c r="L263" i="23"/>
  <c r="D364" i="23"/>
  <c r="D263" i="23"/>
  <c r="N263" i="23"/>
  <c r="N364" i="23"/>
  <c r="F263" i="23"/>
  <c r="F364" i="23"/>
  <c r="R164" i="23"/>
  <c r="T164" i="23"/>
  <c r="V164" i="23"/>
  <c r="X164" i="23"/>
  <c r="Z164" i="23"/>
  <c r="AB164" i="23"/>
  <c r="Q165" i="23"/>
  <c r="U164" i="23"/>
  <c r="Y164" i="23"/>
  <c r="S164" i="23"/>
  <c r="W164" i="23"/>
  <c r="AA164" i="23"/>
  <c r="AB264" i="23"/>
  <c r="X264" i="23"/>
  <c r="T264" i="23"/>
  <c r="AA264" i="23"/>
  <c r="W264" i="23"/>
  <c r="S264" i="23"/>
  <c r="R63" i="23"/>
  <c r="R265" i="23" s="1"/>
  <c r="T63" i="23"/>
  <c r="T265" i="23" s="1"/>
  <c r="V63" i="23"/>
  <c r="V265" i="23" s="1"/>
  <c r="X63" i="23"/>
  <c r="X265" i="23" s="1"/>
  <c r="Z63" i="23"/>
  <c r="Z265" i="23" s="1"/>
  <c r="AB63" i="23"/>
  <c r="AB265" i="23" s="1"/>
  <c r="Q64" i="23"/>
  <c r="S63" i="23"/>
  <c r="S265" i="23" s="1"/>
  <c r="U63" i="23"/>
  <c r="U265" i="23" s="1"/>
  <c r="W63" i="23"/>
  <c r="W265" i="23" s="1"/>
  <c r="Y63" i="23"/>
  <c r="Y265" i="23" s="1"/>
  <c r="AA63" i="23"/>
  <c r="AA265" i="23" s="1"/>
  <c r="Z264" i="23"/>
  <c r="R264" i="23"/>
  <c r="Y264" i="23"/>
  <c r="U264" i="23"/>
  <c r="C64" i="23"/>
  <c r="E64" i="23"/>
  <c r="G64" i="23"/>
  <c r="I64" i="23"/>
  <c r="K64" i="23"/>
  <c r="M64" i="23"/>
  <c r="B65" i="23"/>
  <c r="D64" i="23"/>
  <c r="F64" i="23"/>
  <c r="H64" i="23"/>
  <c r="J64" i="23"/>
  <c r="L64" i="23"/>
  <c r="N64" i="23"/>
  <c r="AA62" i="14" a="1"/>
  <c r="AC62" i="14" a="1"/>
  <c r="Z62" i="14" a="1"/>
  <c r="AB62" i="14" a="1"/>
  <c r="S62" i="14"/>
  <c r="F63" i="14"/>
  <c r="E63" i="14"/>
  <c r="V64" i="14"/>
  <c r="O63" i="14"/>
  <c r="Q63" i="14"/>
  <c r="N64" i="14"/>
  <c r="R63" i="14"/>
  <c r="P63" i="14"/>
  <c r="C64" i="14"/>
  <c r="B65" i="14"/>
  <c r="D64" i="14"/>
  <c r="H57" i="55"/>
  <c r="E57" i="55" a="1"/>
  <c r="J58" i="55"/>
  <c r="B57" i="54"/>
  <c r="E57" i="55" l="1"/>
  <c r="I57" i="55"/>
  <c r="K57" i="55" s="1"/>
  <c r="H58" i="55"/>
  <c r="D58" i="55"/>
  <c r="F58" i="55" s="1"/>
  <c r="G58" i="55" s="1"/>
  <c r="B61" i="55"/>
  <c r="C63" i="13"/>
  <c r="G63" i="13"/>
  <c r="K63" i="13"/>
  <c r="F63" i="13"/>
  <c r="J63" i="13"/>
  <c r="E63" i="13"/>
  <c r="I63" i="13"/>
  <c r="D63" i="13"/>
  <c r="H63" i="13"/>
  <c r="B64" i="13"/>
  <c r="D365" i="13"/>
  <c r="D264" i="13"/>
  <c r="E264" i="13"/>
  <c r="E365" i="13"/>
  <c r="F264" i="13"/>
  <c r="F365" i="13"/>
  <c r="G264" i="13"/>
  <c r="G365" i="13"/>
  <c r="H365" i="13"/>
  <c r="H264" i="13"/>
  <c r="I264" i="13"/>
  <c r="I365" i="13"/>
  <c r="J264" i="13"/>
  <c r="J365" i="13"/>
  <c r="K264" i="13"/>
  <c r="K365" i="13"/>
  <c r="C264" i="13"/>
  <c r="C365" i="13"/>
  <c r="D166" i="13"/>
  <c r="F166" i="13"/>
  <c r="H166" i="13"/>
  <c r="J166" i="13"/>
  <c r="B167" i="13"/>
  <c r="C166" i="13"/>
  <c r="E166" i="13"/>
  <c r="G166" i="13"/>
  <c r="I166" i="13"/>
  <c r="K166" i="13"/>
  <c r="O64" i="13"/>
  <c r="Q64" i="13"/>
  <c r="S64" i="13"/>
  <c r="U64" i="13"/>
  <c r="P64" i="13"/>
  <c r="R64" i="13"/>
  <c r="T64" i="13"/>
  <c r="N65" i="13"/>
  <c r="P165" i="13"/>
  <c r="R165" i="13"/>
  <c r="T165" i="13"/>
  <c r="N166" i="13"/>
  <c r="O165" i="13"/>
  <c r="Q165" i="13"/>
  <c r="S165" i="13"/>
  <c r="U165" i="13"/>
  <c r="N365" i="23"/>
  <c r="N264" i="23"/>
  <c r="H264" i="23"/>
  <c r="H365" i="23"/>
  <c r="K264" i="23"/>
  <c r="K365" i="23"/>
  <c r="C264" i="23"/>
  <c r="C365" i="23"/>
  <c r="L264" i="23"/>
  <c r="L365" i="23"/>
  <c r="M264" i="23"/>
  <c r="M365" i="23"/>
  <c r="E264" i="23"/>
  <c r="E365" i="23"/>
  <c r="F365" i="23"/>
  <c r="F264" i="23"/>
  <c r="D164" i="23"/>
  <c r="H164" i="23"/>
  <c r="L164" i="23"/>
  <c r="C164" i="23"/>
  <c r="K164" i="23"/>
  <c r="E164" i="23"/>
  <c r="M164" i="23"/>
  <c r="F164" i="23"/>
  <c r="J164" i="23"/>
  <c r="N164" i="23"/>
  <c r="G164" i="23"/>
  <c r="B165" i="23"/>
  <c r="I164" i="23"/>
  <c r="G264" i="23"/>
  <c r="G365" i="23"/>
  <c r="J365" i="23"/>
  <c r="J264" i="23"/>
  <c r="D264" i="23"/>
  <c r="D365" i="23"/>
  <c r="I264" i="23"/>
  <c r="I365" i="23"/>
  <c r="D65" i="23"/>
  <c r="F65" i="23"/>
  <c r="H65" i="23"/>
  <c r="J65" i="23"/>
  <c r="L65" i="23"/>
  <c r="N65" i="23"/>
  <c r="C65" i="23"/>
  <c r="E65" i="23"/>
  <c r="G65" i="23"/>
  <c r="I65" i="23"/>
  <c r="K65" i="23"/>
  <c r="M65" i="23"/>
  <c r="B66" i="23"/>
  <c r="S64" i="23"/>
  <c r="U64" i="23"/>
  <c r="W64" i="23"/>
  <c r="Y64" i="23"/>
  <c r="AA64" i="23"/>
  <c r="R64" i="23"/>
  <c r="T64" i="23"/>
  <c r="V64" i="23"/>
  <c r="X64" i="23"/>
  <c r="Z64" i="23"/>
  <c r="AB64" i="23"/>
  <c r="Q65" i="23"/>
  <c r="S165" i="23"/>
  <c r="U165" i="23"/>
  <c r="W165" i="23"/>
  <c r="Y165" i="23"/>
  <c r="AA165" i="23"/>
  <c r="T165" i="23"/>
  <c r="X165" i="23"/>
  <c r="AB165" i="23"/>
  <c r="R165" i="23"/>
  <c r="V165" i="23"/>
  <c r="Z165" i="23"/>
  <c r="Q166" i="23"/>
  <c r="AA63" i="14" a="1"/>
  <c r="AC63" i="14" a="1"/>
  <c r="D65" i="14"/>
  <c r="C65" i="14"/>
  <c r="B66" i="14"/>
  <c r="P64" i="14"/>
  <c r="R64" i="14"/>
  <c r="O64" i="14"/>
  <c r="N65" i="14"/>
  <c r="Q64" i="14"/>
  <c r="S63" i="14"/>
  <c r="E64" i="14"/>
  <c r="F64" i="14"/>
  <c r="V65" i="14"/>
  <c r="Z63" i="14" a="1"/>
  <c r="AB63" i="14" a="1"/>
  <c r="E58" i="55" a="1"/>
  <c r="J59" i="55"/>
  <c r="B58" i="54"/>
  <c r="I58" i="55" l="1"/>
  <c r="K58" i="55" s="1"/>
  <c r="D59" i="55"/>
  <c r="F59" i="55" s="1"/>
  <c r="G59" i="55" s="1"/>
  <c r="E58" i="55"/>
  <c r="B62" i="55"/>
  <c r="C64" i="13"/>
  <c r="G64" i="13"/>
  <c r="K64" i="13"/>
  <c r="F64" i="13"/>
  <c r="J64" i="13"/>
  <c r="E64" i="13"/>
  <c r="I64" i="13"/>
  <c r="D64" i="13"/>
  <c r="H64" i="13"/>
  <c r="B65" i="13"/>
  <c r="D265" i="13"/>
  <c r="D366" i="13"/>
  <c r="E265" i="13"/>
  <c r="E366" i="13"/>
  <c r="F366" i="13"/>
  <c r="F265" i="13"/>
  <c r="G265" i="13"/>
  <c r="G366" i="13"/>
  <c r="H265" i="13"/>
  <c r="H366" i="13"/>
  <c r="I265" i="13"/>
  <c r="I366" i="13"/>
  <c r="J366" i="13"/>
  <c r="J265" i="13"/>
  <c r="K265" i="13"/>
  <c r="K366" i="13"/>
  <c r="C265" i="13"/>
  <c r="C366" i="13"/>
  <c r="T266" i="13"/>
  <c r="P266" i="13"/>
  <c r="S266" i="13"/>
  <c r="O266" i="13"/>
  <c r="P166" i="13"/>
  <c r="R166" i="13"/>
  <c r="T166" i="13"/>
  <c r="N167" i="13"/>
  <c r="O166" i="13"/>
  <c r="Q166" i="13"/>
  <c r="S166" i="13"/>
  <c r="U166" i="13"/>
  <c r="O65" i="13"/>
  <c r="O267" i="13" s="1"/>
  <c r="Q65" i="13"/>
  <c r="Q267" i="13" s="1"/>
  <c r="S65" i="13"/>
  <c r="S267" i="13" s="1"/>
  <c r="U65" i="13"/>
  <c r="U267" i="13" s="1"/>
  <c r="P65" i="13"/>
  <c r="P267" i="13" s="1"/>
  <c r="R65" i="13"/>
  <c r="R267" i="13" s="1"/>
  <c r="T65" i="13"/>
  <c r="T267" i="13" s="1"/>
  <c r="N66" i="13"/>
  <c r="R266" i="13"/>
  <c r="U266" i="13"/>
  <c r="Q266" i="13"/>
  <c r="D167" i="13"/>
  <c r="F167" i="13"/>
  <c r="H167" i="13"/>
  <c r="J167" i="13"/>
  <c r="B168" i="13"/>
  <c r="C167" i="13"/>
  <c r="E167" i="13"/>
  <c r="G167" i="13"/>
  <c r="I167" i="13"/>
  <c r="K167" i="13"/>
  <c r="X266" i="23"/>
  <c r="AA266" i="23"/>
  <c r="W266" i="23"/>
  <c r="S266" i="23"/>
  <c r="C165" i="23"/>
  <c r="G165" i="23"/>
  <c r="K165" i="23"/>
  <c r="B166" i="23"/>
  <c r="J165" i="23"/>
  <c r="D165" i="23"/>
  <c r="L165" i="23"/>
  <c r="E165" i="23"/>
  <c r="I165" i="23"/>
  <c r="M165" i="23"/>
  <c r="F165" i="23"/>
  <c r="N165" i="23"/>
  <c r="H165" i="23"/>
  <c r="N366" i="23"/>
  <c r="N265" i="23"/>
  <c r="F366" i="23"/>
  <c r="F265" i="23"/>
  <c r="E366" i="23"/>
  <c r="E265" i="23"/>
  <c r="C265" i="23"/>
  <c r="C366" i="23"/>
  <c r="H265" i="23"/>
  <c r="H366" i="23"/>
  <c r="I366" i="23"/>
  <c r="I265" i="23"/>
  <c r="G265" i="23"/>
  <c r="G366" i="23"/>
  <c r="J366" i="23"/>
  <c r="J265" i="23"/>
  <c r="M366" i="23"/>
  <c r="M265" i="23"/>
  <c r="K265" i="23"/>
  <c r="K366" i="23"/>
  <c r="L265" i="23"/>
  <c r="L366" i="23"/>
  <c r="D265" i="23"/>
  <c r="D366" i="23"/>
  <c r="R166" i="23"/>
  <c r="T166" i="23"/>
  <c r="V166" i="23"/>
  <c r="X166" i="23"/>
  <c r="Z166" i="23"/>
  <c r="AB166" i="23"/>
  <c r="Q167" i="23"/>
  <c r="S166" i="23"/>
  <c r="W166" i="23"/>
  <c r="AA166" i="23"/>
  <c r="U166" i="23"/>
  <c r="Y166" i="23"/>
  <c r="AB266" i="23"/>
  <c r="R65" i="23"/>
  <c r="R267" i="23" s="1"/>
  <c r="T65" i="23"/>
  <c r="T267" i="23" s="1"/>
  <c r="V65" i="23"/>
  <c r="V267" i="23" s="1"/>
  <c r="X65" i="23"/>
  <c r="X267" i="23" s="1"/>
  <c r="Z65" i="23"/>
  <c r="Z267" i="23" s="1"/>
  <c r="AB65" i="23"/>
  <c r="AB267" i="23" s="1"/>
  <c r="Q66" i="23"/>
  <c r="S65" i="23"/>
  <c r="S267" i="23" s="1"/>
  <c r="U65" i="23"/>
  <c r="U267" i="23" s="1"/>
  <c r="W65" i="23"/>
  <c r="W267" i="23" s="1"/>
  <c r="Y65" i="23"/>
  <c r="Y267" i="23" s="1"/>
  <c r="AA65" i="23"/>
  <c r="AA267" i="23" s="1"/>
  <c r="Z266" i="23"/>
  <c r="V266" i="23"/>
  <c r="R266" i="23"/>
  <c r="Y266" i="23"/>
  <c r="U266" i="23"/>
  <c r="C66" i="23"/>
  <c r="E66" i="23"/>
  <c r="G66" i="23"/>
  <c r="I66" i="23"/>
  <c r="K66" i="23"/>
  <c r="M66" i="23"/>
  <c r="B67" i="23"/>
  <c r="D66" i="23"/>
  <c r="F66" i="23"/>
  <c r="H66" i="23"/>
  <c r="J66" i="23"/>
  <c r="L66" i="23"/>
  <c r="N66" i="23"/>
  <c r="T266" i="23"/>
  <c r="Z64" i="14" a="1"/>
  <c r="AB64" i="14" a="1"/>
  <c r="O65" i="14"/>
  <c r="Q65" i="14"/>
  <c r="N66" i="14"/>
  <c r="R65" i="14"/>
  <c r="P65" i="14"/>
  <c r="C66" i="14"/>
  <c r="B67" i="14"/>
  <c r="D66" i="14"/>
  <c r="V66" i="14"/>
  <c r="AA64" i="14" a="1"/>
  <c r="AC64" i="14" a="1"/>
  <c r="S64" i="14"/>
  <c r="F65" i="14"/>
  <c r="E65" i="14"/>
  <c r="H59" i="55"/>
  <c r="E59" i="55" a="1"/>
  <c r="J60" i="55"/>
  <c r="B59" i="54"/>
  <c r="D60" i="55" l="1"/>
  <c r="F60" i="55" s="1"/>
  <c r="G60" i="55" s="1"/>
  <c r="H60" i="55"/>
  <c r="E59" i="55"/>
  <c r="I59" i="55"/>
  <c r="K59" i="55" s="1"/>
  <c r="B63" i="55"/>
  <c r="C65" i="13"/>
  <c r="G65" i="13"/>
  <c r="K65" i="13"/>
  <c r="F65" i="13"/>
  <c r="J65" i="13"/>
  <c r="E65" i="13"/>
  <c r="I65" i="13"/>
  <c r="D65" i="13"/>
  <c r="H65" i="13"/>
  <c r="B66" i="13"/>
  <c r="D367" i="13"/>
  <c r="D266" i="13"/>
  <c r="E266" i="13"/>
  <c r="E367" i="13"/>
  <c r="F266" i="13"/>
  <c r="F367" i="13"/>
  <c r="G266" i="13"/>
  <c r="G367" i="13"/>
  <c r="H367" i="13"/>
  <c r="H266" i="13"/>
  <c r="I266" i="13"/>
  <c r="I367" i="13"/>
  <c r="J266" i="13"/>
  <c r="J367" i="13"/>
  <c r="K266" i="13"/>
  <c r="K367" i="13"/>
  <c r="C266" i="13"/>
  <c r="C367" i="13"/>
  <c r="D168" i="13"/>
  <c r="F168" i="13"/>
  <c r="H168" i="13"/>
  <c r="J168" i="13"/>
  <c r="B169" i="13"/>
  <c r="C168" i="13"/>
  <c r="E168" i="13"/>
  <c r="G168" i="13"/>
  <c r="I168" i="13"/>
  <c r="K168" i="13"/>
  <c r="O66" i="13"/>
  <c r="Q66" i="13"/>
  <c r="S66" i="13"/>
  <c r="U66" i="13"/>
  <c r="P66" i="13"/>
  <c r="R66" i="13"/>
  <c r="T66" i="13"/>
  <c r="N67" i="13"/>
  <c r="P167" i="13"/>
  <c r="R167" i="13"/>
  <c r="T167" i="13"/>
  <c r="N168" i="13"/>
  <c r="O167" i="13"/>
  <c r="Q167" i="13"/>
  <c r="S167" i="13"/>
  <c r="U167" i="13"/>
  <c r="N367" i="23"/>
  <c r="N266" i="23"/>
  <c r="M367" i="23"/>
  <c r="M266" i="23"/>
  <c r="E367" i="23"/>
  <c r="E266" i="23"/>
  <c r="D367" i="23"/>
  <c r="D266" i="23"/>
  <c r="D166" i="23"/>
  <c r="H166" i="23"/>
  <c r="L166" i="23"/>
  <c r="E166" i="23"/>
  <c r="M166" i="23"/>
  <c r="G166" i="23"/>
  <c r="B167" i="23"/>
  <c r="F166" i="23"/>
  <c r="J166" i="23"/>
  <c r="N166" i="23"/>
  <c r="I166" i="23"/>
  <c r="C166" i="23"/>
  <c r="K166" i="23"/>
  <c r="G266" i="23"/>
  <c r="G367" i="23"/>
  <c r="H367" i="23"/>
  <c r="H266" i="23"/>
  <c r="F367" i="23"/>
  <c r="F266" i="23"/>
  <c r="I367" i="23"/>
  <c r="I266" i="23"/>
  <c r="L367" i="23"/>
  <c r="L266" i="23"/>
  <c r="J367" i="23"/>
  <c r="J266" i="23"/>
  <c r="K266" i="23"/>
  <c r="K367" i="23"/>
  <c r="C266" i="23"/>
  <c r="C367" i="23"/>
  <c r="S167" i="23"/>
  <c r="U167" i="23"/>
  <c r="W167" i="23"/>
  <c r="Y167" i="23"/>
  <c r="AA167" i="23"/>
  <c r="R167" i="23"/>
  <c r="V167" i="23"/>
  <c r="Z167" i="23"/>
  <c r="Q168" i="23"/>
  <c r="T167" i="23"/>
  <c r="X167" i="23"/>
  <c r="AB167" i="23"/>
  <c r="D67" i="23"/>
  <c r="F67" i="23"/>
  <c r="H67" i="23"/>
  <c r="J67" i="23"/>
  <c r="L67" i="23"/>
  <c r="N67" i="23"/>
  <c r="C67" i="23"/>
  <c r="E67" i="23"/>
  <c r="G67" i="23"/>
  <c r="I67" i="23"/>
  <c r="K67" i="23"/>
  <c r="M67" i="23"/>
  <c r="B68" i="23"/>
  <c r="S66" i="23"/>
  <c r="S268" i="23" s="1"/>
  <c r="U66" i="23"/>
  <c r="U268" i="23" s="1"/>
  <c r="W66" i="23"/>
  <c r="W268" i="23" s="1"/>
  <c r="Y66" i="23"/>
  <c r="Y268" i="23" s="1"/>
  <c r="AA66" i="23"/>
  <c r="AA268" i="23" s="1"/>
  <c r="R66" i="23"/>
  <c r="R268" i="23" s="1"/>
  <c r="T66" i="23"/>
  <c r="T268" i="23" s="1"/>
  <c r="V66" i="23"/>
  <c r="V268" i="23" s="1"/>
  <c r="X66" i="23"/>
  <c r="X268" i="23" s="1"/>
  <c r="Z66" i="23"/>
  <c r="Z268" i="23" s="1"/>
  <c r="AB66" i="23"/>
  <c r="AB268" i="23" s="1"/>
  <c r="Q67" i="23"/>
  <c r="V67" i="14"/>
  <c r="D67" i="14"/>
  <c r="C67" i="14"/>
  <c r="B68" i="14"/>
  <c r="P66" i="14"/>
  <c r="R66" i="14"/>
  <c r="O66" i="14"/>
  <c r="N67" i="14"/>
  <c r="Q66" i="14"/>
  <c r="S65" i="14"/>
  <c r="AA65" i="14" a="1"/>
  <c r="AC65" i="14" a="1"/>
  <c r="Z65" i="14" a="1"/>
  <c r="AB65" i="14" a="1"/>
  <c r="E66" i="14"/>
  <c r="F66" i="14"/>
  <c r="J61" i="55"/>
  <c r="E60" i="55" a="1"/>
  <c r="B60" i="54"/>
  <c r="I60" i="55" l="1"/>
  <c r="K60" i="55" s="1"/>
  <c r="H61" i="55"/>
  <c r="E60" i="55"/>
  <c r="D61" i="55"/>
  <c r="F61" i="55" s="1"/>
  <c r="B64" i="55"/>
  <c r="C66" i="13"/>
  <c r="G66" i="13"/>
  <c r="K66" i="13"/>
  <c r="F66" i="13"/>
  <c r="J66" i="13"/>
  <c r="E66" i="13"/>
  <c r="I66" i="13"/>
  <c r="D66" i="13"/>
  <c r="H66" i="13"/>
  <c r="B67" i="13"/>
  <c r="D368" i="13"/>
  <c r="D267" i="13"/>
  <c r="E267" i="13"/>
  <c r="E368" i="13"/>
  <c r="F368" i="13"/>
  <c r="F267" i="13"/>
  <c r="G267" i="13"/>
  <c r="G368" i="13"/>
  <c r="H368" i="13"/>
  <c r="H267" i="13"/>
  <c r="I267" i="13"/>
  <c r="I368" i="13"/>
  <c r="J368" i="13"/>
  <c r="J267" i="13"/>
  <c r="K267" i="13"/>
  <c r="K368" i="13"/>
  <c r="C267" i="13"/>
  <c r="C368" i="13"/>
  <c r="P168" i="13"/>
  <c r="R168" i="13"/>
  <c r="T168" i="13"/>
  <c r="N169" i="13"/>
  <c r="O168" i="13"/>
  <c r="Q168" i="13"/>
  <c r="S168" i="13"/>
  <c r="U168" i="13"/>
  <c r="O67" i="13"/>
  <c r="O269" i="13" s="1"/>
  <c r="Q67" i="13"/>
  <c r="Q269" i="13" s="1"/>
  <c r="S67" i="13"/>
  <c r="S269" i="13" s="1"/>
  <c r="U67" i="13"/>
  <c r="U269" i="13" s="1"/>
  <c r="P67" i="13"/>
  <c r="P269" i="13" s="1"/>
  <c r="R67" i="13"/>
  <c r="R269" i="13" s="1"/>
  <c r="T67" i="13"/>
  <c r="T269" i="13" s="1"/>
  <c r="N68" i="13"/>
  <c r="R268" i="13"/>
  <c r="U268" i="13"/>
  <c r="Q268" i="13"/>
  <c r="T268" i="13"/>
  <c r="P268" i="13"/>
  <c r="S268" i="13"/>
  <c r="O268" i="13"/>
  <c r="D169" i="13"/>
  <c r="F169" i="13"/>
  <c r="H169" i="13"/>
  <c r="J169" i="13"/>
  <c r="B170" i="13"/>
  <c r="C169" i="13"/>
  <c r="E169" i="13"/>
  <c r="G169" i="13"/>
  <c r="I169" i="13"/>
  <c r="K169" i="13"/>
  <c r="C368" i="23"/>
  <c r="C267" i="23"/>
  <c r="N267" i="23"/>
  <c r="N368" i="23"/>
  <c r="F267" i="23"/>
  <c r="F368" i="23"/>
  <c r="G368" i="23"/>
  <c r="G267" i="23"/>
  <c r="E267" i="23"/>
  <c r="E368" i="23"/>
  <c r="H368" i="23"/>
  <c r="H267" i="23"/>
  <c r="K368" i="23"/>
  <c r="K267" i="23"/>
  <c r="I267" i="23"/>
  <c r="I368" i="23"/>
  <c r="J267" i="23"/>
  <c r="J368" i="23"/>
  <c r="E167" i="23"/>
  <c r="I167" i="23"/>
  <c r="M167" i="23"/>
  <c r="D167" i="23"/>
  <c r="L167" i="23"/>
  <c r="J167" i="23"/>
  <c r="C167" i="23"/>
  <c r="G167" i="23"/>
  <c r="K167" i="23"/>
  <c r="B168" i="23"/>
  <c r="H167" i="23"/>
  <c r="F167" i="23"/>
  <c r="N167" i="23"/>
  <c r="M267" i="23"/>
  <c r="M368" i="23"/>
  <c r="L368" i="23"/>
  <c r="L267" i="23"/>
  <c r="D368" i="23"/>
  <c r="D267" i="23"/>
  <c r="R67" i="23"/>
  <c r="T67" i="23"/>
  <c r="V67" i="23"/>
  <c r="X67" i="23"/>
  <c r="Z67" i="23"/>
  <c r="AB67" i="23"/>
  <c r="Q68" i="23"/>
  <c r="S67" i="23"/>
  <c r="U67" i="23"/>
  <c r="W67" i="23"/>
  <c r="Y67" i="23"/>
  <c r="AA67" i="23"/>
  <c r="C68" i="23"/>
  <c r="E68" i="23"/>
  <c r="G68" i="23"/>
  <c r="I68" i="23"/>
  <c r="K68" i="23"/>
  <c r="M68" i="23"/>
  <c r="B69" i="23"/>
  <c r="D68" i="23"/>
  <c r="F68" i="23"/>
  <c r="H68" i="23"/>
  <c r="J68" i="23"/>
  <c r="L68" i="23"/>
  <c r="N68" i="23"/>
  <c r="R168" i="23"/>
  <c r="T168" i="23"/>
  <c r="V168" i="23"/>
  <c r="X168" i="23"/>
  <c r="Z168" i="23"/>
  <c r="AB168" i="23"/>
  <c r="Q169" i="23"/>
  <c r="U168" i="23"/>
  <c r="Y168" i="23"/>
  <c r="S168" i="23"/>
  <c r="W168" i="23"/>
  <c r="AA168" i="23"/>
  <c r="Z66" i="14" a="1"/>
  <c r="AB66" i="14" a="1"/>
  <c r="AA66" i="14" a="1"/>
  <c r="AC66" i="14" a="1"/>
  <c r="O67" i="14"/>
  <c r="Q67" i="14"/>
  <c r="N68" i="14"/>
  <c r="R67" i="14"/>
  <c r="P67" i="14"/>
  <c r="C68" i="14"/>
  <c r="B69" i="14"/>
  <c r="D68" i="14"/>
  <c r="S66" i="14"/>
  <c r="F67" i="14"/>
  <c r="E67" i="14"/>
  <c r="V68" i="14"/>
  <c r="E61" i="55" a="1"/>
  <c r="G61" i="55"/>
  <c r="J62" i="55"/>
  <c r="B61" i="54"/>
  <c r="E61" i="55" l="1"/>
  <c r="I61" i="55"/>
  <c r="K61" i="55" s="1"/>
  <c r="D62" i="55"/>
  <c r="F62" i="55" s="1"/>
  <c r="G62" i="55" s="1"/>
  <c r="B65" i="55"/>
  <c r="C67" i="13"/>
  <c r="G67" i="13"/>
  <c r="K67" i="13"/>
  <c r="F67" i="13"/>
  <c r="J67" i="13"/>
  <c r="E67" i="13"/>
  <c r="I67" i="13"/>
  <c r="D67" i="13"/>
  <c r="H67" i="13"/>
  <c r="B68" i="13"/>
  <c r="D369" i="13"/>
  <c r="D268" i="13"/>
  <c r="E268" i="13"/>
  <c r="E369" i="13"/>
  <c r="F369" i="13"/>
  <c r="F268" i="13"/>
  <c r="G268" i="13"/>
  <c r="G369" i="13"/>
  <c r="H369" i="13"/>
  <c r="H268" i="13"/>
  <c r="I268" i="13"/>
  <c r="I369" i="13"/>
  <c r="J369" i="13"/>
  <c r="J268" i="13"/>
  <c r="K268" i="13"/>
  <c r="K369" i="13"/>
  <c r="C268" i="13"/>
  <c r="C369" i="13"/>
  <c r="D170" i="13"/>
  <c r="F170" i="13"/>
  <c r="H170" i="13"/>
  <c r="J170" i="13"/>
  <c r="B171" i="13"/>
  <c r="C170" i="13"/>
  <c r="E170" i="13"/>
  <c r="G170" i="13"/>
  <c r="I170" i="13"/>
  <c r="K170" i="13"/>
  <c r="O68" i="13"/>
  <c r="Q68" i="13"/>
  <c r="S68" i="13"/>
  <c r="U68" i="13"/>
  <c r="P68" i="13"/>
  <c r="R68" i="13"/>
  <c r="T68" i="13"/>
  <c r="N69" i="13"/>
  <c r="P169" i="13"/>
  <c r="R169" i="13"/>
  <c r="T169" i="13"/>
  <c r="N170" i="13"/>
  <c r="O169" i="13"/>
  <c r="Q169" i="13"/>
  <c r="S169" i="13"/>
  <c r="U169" i="13"/>
  <c r="F268" i="23"/>
  <c r="F369" i="23"/>
  <c r="F168" i="23"/>
  <c r="J168" i="23"/>
  <c r="N168" i="23"/>
  <c r="G168" i="23"/>
  <c r="B169" i="23"/>
  <c r="I168" i="23"/>
  <c r="D168" i="23"/>
  <c r="H168" i="23"/>
  <c r="L168" i="23"/>
  <c r="C168" i="23"/>
  <c r="K168" i="23"/>
  <c r="E168" i="23"/>
  <c r="M168" i="23"/>
  <c r="G369" i="23"/>
  <c r="G268" i="23"/>
  <c r="J268" i="23"/>
  <c r="J369" i="23"/>
  <c r="D369" i="23"/>
  <c r="D268" i="23"/>
  <c r="I369" i="23"/>
  <c r="I268" i="23"/>
  <c r="N268" i="23"/>
  <c r="N369" i="23"/>
  <c r="H369" i="23"/>
  <c r="H268" i="23"/>
  <c r="K369" i="23"/>
  <c r="K268" i="23"/>
  <c r="C369" i="23"/>
  <c r="C268" i="23"/>
  <c r="L369" i="23"/>
  <c r="L268" i="23"/>
  <c r="M369" i="23"/>
  <c r="M268" i="23"/>
  <c r="E369" i="23"/>
  <c r="E268" i="23"/>
  <c r="S169" i="23"/>
  <c r="U169" i="23"/>
  <c r="W169" i="23"/>
  <c r="Y169" i="23"/>
  <c r="AA169" i="23"/>
  <c r="T169" i="23"/>
  <c r="X169" i="23"/>
  <c r="AB169" i="23"/>
  <c r="R169" i="23"/>
  <c r="V169" i="23"/>
  <c r="Z169" i="23"/>
  <c r="Q170" i="23"/>
  <c r="AA269" i="23"/>
  <c r="W269" i="23"/>
  <c r="S269" i="23"/>
  <c r="AB269" i="23"/>
  <c r="X269" i="23"/>
  <c r="T269" i="23"/>
  <c r="D69" i="23"/>
  <c r="F69" i="23"/>
  <c r="H69" i="23"/>
  <c r="J69" i="23"/>
  <c r="L69" i="23"/>
  <c r="N69" i="23"/>
  <c r="C69" i="23"/>
  <c r="E69" i="23"/>
  <c r="G69" i="23"/>
  <c r="I69" i="23"/>
  <c r="K69" i="23"/>
  <c r="M69" i="23"/>
  <c r="B70" i="23"/>
  <c r="Y269" i="23"/>
  <c r="U269" i="23"/>
  <c r="S68" i="23"/>
  <c r="S270" i="23" s="1"/>
  <c r="U68" i="23"/>
  <c r="U270" i="23" s="1"/>
  <c r="W68" i="23"/>
  <c r="W270" i="23" s="1"/>
  <c r="Y68" i="23"/>
  <c r="Y270" i="23" s="1"/>
  <c r="AA68" i="23"/>
  <c r="AA270" i="23" s="1"/>
  <c r="R68" i="23"/>
  <c r="R270" i="23" s="1"/>
  <c r="T68" i="23"/>
  <c r="T270" i="23" s="1"/>
  <c r="V68" i="23"/>
  <c r="V270" i="23" s="1"/>
  <c r="X68" i="23"/>
  <c r="X270" i="23" s="1"/>
  <c r="Z68" i="23"/>
  <c r="Z270" i="23" s="1"/>
  <c r="AB68" i="23"/>
  <c r="AB270" i="23" s="1"/>
  <c r="Q69" i="23"/>
  <c r="Z269" i="23"/>
  <c r="V269" i="23"/>
  <c r="R269" i="23"/>
  <c r="V69" i="14"/>
  <c r="AA67" i="14" a="1"/>
  <c r="AC67" i="14" a="1"/>
  <c r="Z67" i="14" a="1"/>
  <c r="AB67" i="14" a="1"/>
  <c r="D69" i="14"/>
  <c r="C69" i="14"/>
  <c r="B70" i="14"/>
  <c r="P68" i="14"/>
  <c r="R68" i="14"/>
  <c r="O68" i="14"/>
  <c r="N69" i="14"/>
  <c r="Q68" i="14"/>
  <c r="S67" i="14"/>
  <c r="E68" i="14"/>
  <c r="F68" i="14"/>
  <c r="H62" i="55"/>
  <c r="E62" i="55" a="1"/>
  <c r="J63" i="55"/>
  <c r="B62" i="54"/>
  <c r="E62" i="55" l="1"/>
  <c r="I62" i="55"/>
  <c r="K62" i="55" s="1"/>
  <c r="H63" i="55"/>
  <c r="D63" i="55"/>
  <c r="F63" i="55" s="1"/>
  <c r="B66" i="55"/>
  <c r="C68" i="13"/>
  <c r="G68" i="13"/>
  <c r="K68" i="13"/>
  <c r="F68" i="13"/>
  <c r="J68" i="13"/>
  <c r="E68" i="13"/>
  <c r="I68" i="13"/>
  <c r="D68" i="13"/>
  <c r="H68" i="13"/>
  <c r="B69" i="13"/>
  <c r="D370" i="13"/>
  <c r="D269" i="13"/>
  <c r="E269" i="13"/>
  <c r="E370" i="13"/>
  <c r="F269" i="13"/>
  <c r="F370" i="13"/>
  <c r="G370" i="13"/>
  <c r="G269" i="13"/>
  <c r="H370" i="13"/>
  <c r="H269" i="13"/>
  <c r="I269" i="13"/>
  <c r="I370" i="13"/>
  <c r="J269" i="13"/>
  <c r="J370" i="13"/>
  <c r="K370" i="13"/>
  <c r="K269" i="13"/>
  <c r="C370" i="13"/>
  <c r="C269" i="13"/>
  <c r="P170" i="13"/>
  <c r="R170" i="13"/>
  <c r="T170" i="13"/>
  <c r="N171" i="13"/>
  <c r="O170" i="13"/>
  <c r="Q170" i="13"/>
  <c r="S170" i="13"/>
  <c r="U170" i="13"/>
  <c r="O69" i="13"/>
  <c r="O271" i="13" s="1"/>
  <c r="Q69" i="13"/>
  <c r="Q271" i="13" s="1"/>
  <c r="S69" i="13"/>
  <c r="S271" i="13" s="1"/>
  <c r="U69" i="13"/>
  <c r="U271" i="13" s="1"/>
  <c r="P69" i="13"/>
  <c r="P271" i="13" s="1"/>
  <c r="R69" i="13"/>
  <c r="R271" i="13" s="1"/>
  <c r="T69" i="13"/>
  <c r="T271" i="13" s="1"/>
  <c r="N70" i="13"/>
  <c r="R270" i="13"/>
  <c r="U270" i="13"/>
  <c r="Q270" i="13"/>
  <c r="T270" i="13"/>
  <c r="P270" i="13"/>
  <c r="S270" i="13"/>
  <c r="O270" i="13"/>
  <c r="D171" i="13"/>
  <c r="F171" i="13"/>
  <c r="H171" i="13"/>
  <c r="J171" i="13"/>
  <c r="B172" i="13"/>
  <c r="C171" i="13"/>
  <c r="E171" i="13"/>
  <c r="G171" i="13"/>
  <c r="I171" i="13"/>
  <c r="K171" i="13"/>
  <c r="E370" i="23"/>
  <c r="E269" i="23"/>
  <c r="C269" i="23"/>
  <c r="C370" i="23"/>
  <c r="H269" i="23"/>
  <c r="H370" i="23"/>
  <c r="I370" i="23"/>
  <c r="I269" i="23"/>
  <c r="G269" i="23"/>
  <c r="G370" i="23"/>
  <c r="J370" i="23"/>
  <c r="J269" i="23"/>
  <c r="M370" i="23"/>
  <c r="M269" i="23"/>
  <c r="K269" i="23"/>
  <c r="K370" i="23"/>
  <c r="L269" i="23"/>
  <c r="L370" i="23"/>
  <c r="D269" i="23"/>
  <c r="D370" i="23"/>
  <c r="G169" i="23"/>
  <c r="B170" i="23"/>
  <c r="E169" i="23"/>
  <c r="I169" i="23"/>
  <c r="M169" i="23"/>
  <c r="F169" i="23"/>
  <c r="N169" i="23"/>
  <c r="H169" i="23"/>
  <c r="C169" i="23"/>
  <c r="K169" i="23"/>
  <c r="J169" i="23"/>
  <c r="D169" i="23"/>
  <c r="L169" i="23"/>
  <c r="N370" i="23"/>
  <c r="N269" i="23"/>
  <c r="F370" i="23"/>
  <c r="F269" i="23"/>
  <c r="R69" i="23"/>
  <c r="T69" i="23"/>
  <c r="V69" i="23"/>
  <c r="X69" i="23"/>
  <c r="Z69" i="23"/>
  <c r="AB69" i="23"/>
  <c r="Q70" i="23"/>
  <c r="S69" i="23"/>
  <c r="U69" i="23"/>
  <c r="W69" i="23"/>
  <c r="Y69" i="23"/>
  <c r="AA69" i="23"/>
  <c r="C70" i="23"/>
  <c r="E70" i="23"/>
  <c r="G70" i="23"/>
  <c r="I70" i="23"/>
  <c r="K70" i="23"/>
  <c r="M70" i="23"/>
  <c r="B71" i="23"/>
  <c r="D70" i="23"/>
  <c r="F70" i="23"/>
  <c r="H70" i="23"/>
  <c r="J70" i="23"/>
  <c r="L70" i="23"/>
  <c r="N70" i="23"/>
  <c r="R170" i="23"/>
  <c r="T170" i="23"/>
  <c r="V170" i="23"/>
  <c r="X170" i="23"/>
  <c r="Z170" i="23"/>
  <c r="AB170" i="23"/>
  <c r="Q171" i="23"/>
  <c r="S170" i="23"/>
  <c r="W170" i="23"/>
  <c r="AA170" i="23"/>
  <c r="U170" i="23"/>
  <c r="Y170" i="23"/>
  <c r="Z68" i="14" a="1"/>
  <c r="AB68" i="14" a="1"/>
  <c r="AA68" i="14" a="1"/>
  <c r="AC68" i="14" a="1"/>
  <c r="O69" i="14"/>
  <c r="Q69" i="14"/>
  <c r="N70" i="14"/>
  <c r="R69" i="14"/>
  <c r="P69" i="14"/>
  <c r="C70" i="14"/>
  <c r="B71" i="14"/>
  <c r="D70" i="14"/>
  <c r="S68" i="14"/>
  <c r="F69" i="14"/>
  <c r="E69" i="14"/>
  <c r="V70" i="14"/>
  <c r="G63" i="55"/>
  <c r="J64" i="55"/>
  <c r="E63" i="55" a="1"/>
  <c r="B63" i="54"/>
  <c r="H64" i="55" l="1"/>
  <c r="E63" i="55"/>
  <c r="I63" i="55"/>
  <c r="K63" i="55" s="1"/>
  <c r="B67" i="55"/>
  <c r="C69" i="13"/>
  <c r="G69" i="13"/>
  <c r="K69" i="13"/>
  <c r="F69" i="13"/>
  <c r="J69" i="13"/>
  <c r="E69" i="13"/>
  <c r="I69" i="13"/>
  <c r="D69" i="13"/>
  <c r="H69" i="13"/>
  <c r="B70" i="13"/>
  <c r="D371" i="13"/>
  <c r="D270" i="13"/>
  <c r="E270" i="13"/>
  <c r="E371" i="13"/>
  <c r="F371" i="13"/>
  <c r="F270" i="13"/>
  <c r="G270" i="13"/>
  <c r="G371" i="13"/>
  <c r="H371" i="13"/>
  <c r="H270" i="13"/>
  <c r="I270" i="13"/>
  <c r="I371" i="13"/>
  <c r="J371" i="13"/>
  <c r="J270" i="13"/>
  <c r="K270" i="13"/>
  <c r="K371" i="13"/>
  <c r="C270" i="13"/>
  <c r="C371" i="13"/>
  <c r="D172" i="13"/>
  <c r="F172" i="13"/>
  <c r="H172" i="13"/>
  <c r="J172" i="13"/>
  <c r="B173" i="13"/>
  <c r="C172" i="13"/>
  <c r="E172" i="13"/>
  <c r="G172" i="13"/>
  <c r="I172" i="13"/>
  <c r="K172" i="13"/>
  <c r="O70" i="13"/>
  <c r="Q70" i="13"/>
  <c r="S70" i="13"/>
  <c r="U70" i="13"/>
  <c r="P70" i="13"/>
  <c r="R70" i="13"/>
  <c r="T70" i="13"/>
  <c r="N71" i="13"/>
  <c r="P171" i="13"/>
  <c r="R171" i="13"/>
  <c r="T171" i="13"/>
  <c r="N172" i="13"/>
  <c r="O171" i="13"/>
  <c r="Q171" i="13"/>
  <c r="S171" i="13"/>
  <c r="U171" i="13"/>
  <c r="D270" i="23"/>
  <c r="D371" i="23"/>
  <c r="K371" i="23"/>
  <c r="K270" i="23"/>
  <c r="H270" i="23"/>
  <c r="H371" i="23"/>
  <c r="F270" i="23"/>
  <c r="F371" i="23"/>
  <c r="I270" i="23"/>
  <c r="I371" i="23"/>
  <c r="F170" i="23"/>
  <c r="J170" i="23"/>
  <c r="N170" i="23"/>
  <c r="I170" i="23"/>
  <c r="C170" i="23"/>
  <c r="K170" i="23"/>
  <c r="D170" i="23"/>
  <c r="H170" i="23"/>
  <c r="L170" i="23"/>
  <c r="E170" i="23"/>
  <c r="M170" i="23"/>
  <c r="G170" i="23"/>
  <c r="B171" i="23"/>
  <c r="L270" i="23"/>
  <c r="L371" i="23"/>
  <c r="J371" i="23"/>
  <c r="J270" i="23"/>
  <c r="C371" i="23"/>
  <c r="C270" i="23"/>
  <c r="N371" i="23"/>
  <c r="N270" i="23"/>
  <c r="M270" i="23"/>
  <c r="M371" i="23"/>
  <c r="E270" i="23"/>
  <c r="E371" i="23"/>
  <c r="G371" i="23"/>
  <c r="G270" i="23"/>
  <c r="S171" i="23"/>
  <c r="U171" i="23"/>
  <c r="W171" i="23"/>
  <c r="Y171" i="23"/>
  <c r="AA171" i="23"/>
  <c r="R171" i="23"/>
  <c r="V171" i="23"/>
  <c r="Z171" i="23"/>
  <c r="Q172" i="23"/>
  <c r="T171" i="23"/>
  <c r="X171" i="23"/>
  <c r="AB171" i="23"/>
  <c r="AA271" i="23"/>
  <c r="W271" i="23"/>
  <c r="S271" i="23"/>
  <c r="AB271" i="23"/>
  <c r="X271" i="23"/>
  <c r="T271" i="23"/>
  <c r="D71" i="23"/>
  <c r="F71" i="23"/>
  <c r="H71" i="23"/>
  <c r="J71" i="23"/>
  <c r="L71" i="23"/>
  <c r="N71" i="23"/>
  <c r="C71" i="23"/>
  <c r="E71" i="23"/>
  <c r="G71" i="23"/>
  <c r="I71" i="23"/>
  <c r="K71" i="23"/>
  <c r="M71" i="23"/>
  <c r="B72" i="23"/>
  <c r="Y271" i="23"/>
  <c r="U271" i="23"/>
  <c r="S70" i="23"/>
  <c r="S272" i="23" s="1"/>
  <c r="U70" i="23"/>
  <c r="U272" i="23" s="1"/>
  <c r="W70" i="23"/>
  <c r="W272" i="23" s="1"/>
  <c r="Y70" i="23"/>
  <c r="Y272" i="23" s="1"/>
  <c r="AA70" i="23"/>
  <c r="AA272" i="23" s="1"/>
  <c r="R70" i="23"/>
  <c r="R272" i="23" s="1"/>
  <c r="T70" i="23"/>
  <c r="T272" i="23" s="1"/>
  <c r="V70" i="23"/>
  <c r="V272" i="23" s="1"/>
  <c r="X70" i="23"/>
  <c r="X272" i="23" s="1"/>
  <c r="Z70" i="23"/>
  <c r="Z272" i="23" s="1"/>
  <c r="AB70" i="23"/>
  <c r="AB272" i="23" s="1"/>
  <c r="Q71" i="23"/>
  <c r="Z271" i="23"/>
  <c r="V271" i="23"/>
  <c r="R271" i="23"/>
  <c r="V71" i="14"/>
  <c r="AA69" i="14" a="1"/>
  <c r="AC69" i="14" a="1"/>
  <c r="Z69" i="14" a="1"/>
  <c r="AB69" i="14" a="1"/>
  <c r="D71" i="14"/>
  <c r="C71" i="14"/>
  <c r="B72" i="14"/>
  <c r="P70" i="14"/>
  <c r="R70" i="14"/>
  <c r="O70" i="14"/>
  <c r="N71" i="14"/>
  <c r="Q70" i="14"/>
  <c r="S69" i="14"/>
  <c r="E70" i="14"/>
  <c r="F70" i="14"/>
  <c r="D64" i="55"/>
  <c r="F64" i="55" s="1"/>
  <c r="G64" i="55" s="1"/>
  <c r="E64" i="55" a="1"/>
  <c r="J65" i="55"/>
  <c r="B64" i="54"/>
  <c r="D65" i="55" l="1"/>
  <c r="F65" i="55" s="1"/>
  <c r="G65" i="55" s="1"/>
  <c r="B68" i="55"/>
  <c r="C70" i="13"/>
  <c r="G70" i="13"/>
  <c r="K70" i="13"/>
  <c r="F70" i="13"/>
  <c r="J70" i="13"/>
  <c r="E70" i="13"/>
  <c r="I70" i="13"/>
  <c r="D70" i="13"/>
  <c r="H70" i="13"/>
  <c r="B71" i="13"/>
  <c r="D372" i="13"/>
  <c r="D271" i="13"/>
  <c r="E271" i="13"/>
  <c r="E372" i="13"/>
  <c r="F271" i="13"/>
  <c r="F372" i="13"/>
  <c r="G372" i="13"/>
  <c r="G271" i="13"/>
  <c r="H372" i="13"/>
  <c r="H271" i="13"/>
  <c r="I271" i="13"/>
  <c r="I372" i="13"/>
  <c r="J271" i="13"/>
  <c r="J372" i="13"/>
  <c r="K372" i="13"/>
  <c r="K271" i="13"/>
  <c r="C372" i="13"/>
  <c r="C271" i="13"/>
  <c r="P172" i="13"/>
  <c r="R172" i="13"/>
  <c r="T172" i="13"/>
  <c r="N173" i="13"/>
  <c r="O172" i="13"/>
  <c r="Q172" i="13"/>
  <c r="S172" i="13"/>
  <c r="U172" i="13"/>
  <c r="O71" i="13"/>
  <c r="O273" i="13" s="1"/>
  <c r="Q71" i="13"/>
  <c r="Q273" i="13" s="1"/>
  <c r="S71" i="13"/>
  <c r="S273" i="13" s="1"/>
  <c r="U71" i="13"/>
  <c r="U273" i="13" s="1"/>
  <c r="P71" i="13"/>
  <c r="P273" i="13" s="1"/>
  <c r="R71" i="13"/>
  <c r="R273" i="13" s="1"/>
  <c r="T71" i="13"/>
  <c r="T273" i="13" s="1"/>
  <c r="N72" i="13"/>
  <c r="R272" i="13"/>
  <c r="U272" i="13"/>
  <c r="Q272" i="13"/>
  <c r="T272" i="13"/>
  <c r="P272" i="13"/>
  <c r="S272" i="13"/>
  <c r="O272" i="13"/>
  <c r="D173" i="13"/>
  <c r="F173" i="13"/>
  <c r="H173" i="13"/>
  <c r="J173" i="13"/>
  <c r="B174" i="13"/>
  <c r="C173" i="13"/>
  <c r="E173" i="13"/>
  <c r="G173" i="13"/>
  <c r="I173" i="13"/>
  <c r="K173" i="13"/>
  <c r="G271" i="23"/>
  <c r="G372" i="23"/>
  <c r="E372" i="23"/>
  <c r="E271" i="23"/>
  <c r="H271" i="23"/>
  <c r="H372" i="23"/>
  <c r="K271" i="23"/>
  <c r="K372" i="23"/>
  <c r="I372" i="23"/>
  <c r="I271" i="23"/>
  <c r="J271" i="23"/>
  <c r="J372" i="23"/>
  <c r="C171" i="23"/>
  <c r="G171" i="23"/>
  <c r="K171" i="23"/>
  <c r="B172" i="23"/>
  <c r="F171" i="23"/>
  <c r="E171" i="23"/>
  <c r="I171" i="23"/>
  <c r="M171" i="23"/>
  <c r="D171" i="23"/>
  <c r="L171" i="23"/>
  <c r="J171" i="23"/>
  <c r="H171" i="23"/>
  <c r="N171" i="23"/>
  <c r="M372" i="23"/>
  <c r="M271" i="23"/>
  <c r="L271" i="23"/>
  <c r="L372" i="23"/>
  <c r="D271" i="23"/>
  <c r="D372" i="23"/>
  <c r="C271" i="23"/>
  <c r="C372" i="23"/>
  <c r="N271" i="23"/>
  <c r="N372" i="23"/>
  <c r="F271" i="23"/>
  <c r="F372" i="23"/>
  <c r="R71" i="23"/>
  <c r="T71" i="23"/>
  <c r="V71" i="23"/>
  <c r="X71" i="23"/>
  <c r="Z71" i="23"/>
  <c r="AB71" i="23"/>
  <c r="Q72" i="23"/>
  <c r="S71" i="23"/>
  <c r="U71" i="23"/>
  <c r="W71" i="23"/>
  <c r="Y71" i="23"/>
  <c r="AA71" i="23"/>
  <c r="C72" i="23"/>
  <c r="E72" i="23"/>
  <c r="G72" i="23"/>
  <c r="I72" i="23"/>
  <c r="K72" i="23"/>
  <c r="M72" i="23"/>
  <c r="B73" i="23"/>
  <c r="D72" i="23"/>
  <c r="F72" i="23"/>
  <c r="H72" i="23"/>
  <c r="J72" i="23"/>
  <c r="L72" i="23"/>
  <c r="N72" i="23"/>
  <c r="R172" i="23"/>
  <c r="T172" i="23"/>
  <c r="V172" i="23"/>
  <c r="X172" i="23"/>
  <c r="Z172" i="23"/>
  <c r="AB172" i="23"/>
  <c r="Q173" i="23"/>
  <c r="U172" i="23"/>
  <c r="Y172" i="23"/>
  <c r="S172" i="23"/>
  <c r="W172" i="23"/>
  <c r="AA172" i="23"/>
  <c r="Z70" i="14" a="1"/>
  <c r="AB70" i="14" a="1"/>
  <c r="AA70" i="14" a="1"/>
  <c r="AC70" i="14" a="1"/>
  <c r="O71" i="14"/>
  <c r="Q71" i="14"/>
  <c r="N72" i="14"/>
  <c r="R71" i="14"/>
  <c r="P71" i="14"/>
  <c r="C72" i="14"/>
  <c r="B73" i="14"/>
  <c r="D72" i="14"/>
  <c r="S70" i="14"/>
  <c r="F71" i="14"/>
  <c r="E71" i="14"/>
  <c r="V72" i="14"/>
  <c r="E64" i="55"/>
  <c r="H65" i="55"/>
  <c r="I64" i="55"/>
  <c r="K64" i="55" s="1"/>
  <c r="J66" i="55"/>
  <c r="E65" i="55" a="1"/>
  <c r="B65" i="54"/>
  <c r="E65" i="55" l="1"/>
  <c r="I65" i="55"/>
  <c r="K65" i="55" s="1"/>
  <c r="D66" i="55"/>
  <c r="F66" i="55" s="1"/>
  <c r="G66" i="55" s="1"/>
  <c r="H66" i="55"/>
  <c r="B69" i="55"/>
  <c r="G71" i="13"/>
  <c r="J71" i="13"/>
  <c r="E71" i="13"/>
  <c r="I71" i="13"/>
  <c r="D71" i="13"/>
  <c r="H71" i="13"/>
  <c r="B72" i="13"/>
  <c r="C71" i="13"/>
  <c r="K71" i="13"/>
  <c r="F71" i="13"/>
  <c r="D272" i="13"/>
  <c r="D373" i="13"/>
  <c r="E373" i="13"/>
  <c r="E272" i="13"/>
  <c r="F272" i="13"/>
  <c r="F373" i="13"/>
  <c r="G272" i="13"/>
  <c r="G373" i="13"/>
  <c r="H272" i="13"/>
  <c r="H373" i="13"/>
  <c r="I272" i="13"/>
  <c r="I373" i="13"/>
  <c r="J373" i="13"/>
  <c r="J272" i="13"/>
  <c r="K373" i="13"/>
  <c r="K272" i="13"/>
  <c r="C373" i="13"/>
  <c r="C272" i="13"/>
  <c r="D174" i="13"/>
  <c r="F174" i="13"/>
  <c r="H174" i="13"/>
  <c r="J174" i="13"/>
  <c r="B175" i="13"/>
  <c r="C174" i="13"/>
  <c r="E174" i="13"/>
  <c r="G174" i="13"/>
  <c r="I174" i="13"/>
  <c r="K174" i="13"/>
  <c r="O72" i="13"/>
  <c r="Q72" i="13"/>
  <c r="S72" i="13"/>
  <c r="U72" i="13"/>
  <c r="P72" i="13"/>
  <c r="R72" i="13"/>
  <c r="T72" i="13"/>
  <c r="N73" i="13"/>
  <c r="P173" i="13"/>
  <c r="R173" i="13"/>
  <c r="T173" i="13"/>
  <c r="N174" i="13"/>
  <c r="O173" i="13"/>
  <c r="Q173" i="13"/>
  <c r="S173" i="13"/>
  <c r="U173" i="13"/>
  <c r="H373" i="23"/>
  <c r="H272" i="23"/>
  <c r="L373" i="23"/>
  <c r="L272" i="23"/>
  <c r="M272" i="23"/>
  <c r="M373" i="23"/>
  <c r="E272" i="23"/>
  <c r="E373" i="23"/>
  <c r="F172" i="23"/>
  <c r="J172" i="23"/>
  <c r="N172" i="23"/>
  <c r="G172" i="23"/>
  <c r="B173" i="23"/>
  <c r="I172" i="23"/>
  <c r="D172" i="23"/>
  <c r="H172" i="23"/>
  <c r="L172" i="23"/>
  <c r="C172" i="23"/>
  <c r="K172" i="23"/>
  <c r="E172" i="23"/>
  <c r="M172" i="23"/>
  <c r="G373" i="23"/>
  <c r="G272" i="23"/>
  <c r="N272" i="23"/>
  <c r="N373" i="23"/>
  <c r="J272" i="23"/>
  <c r="J373" i="23"/>
  <c r="D373" i="23"/>
  <c r="D272" i="23"/>
  <c r="I272" i="23"/>
  <c r="I373" i="23"/>
  <c r="F272" i="23"/>
  <c r="F373" i="23"/>
  <c r="K373" i="23"/>
  <c r="K272" i="23"/>
  <c r="C373" i="23"/>
  <c r="C272" i="23"/>
  <c r="S173" i="23"/>
  <c r="U173" i="23"/>
  <c r="W173" i="23"/>
  <c r="Y173" i="23"/>
  <c r="AA173" i="23"/>
  <c r="T173" i="23"/>
  <c r="X173" i="23"/>
  <c r="AB173" i="23"/>
  <c r="R173" i="23"/>
  <c r="V173" i="23"/>
  <c r="Z173" i="23"/>
  <c r="Q174" i="23"/>
  <c r="AA273" i="23"/>
  <c r="W273" i="23"/>
  <c r="S273" i="23"/>
  <c r="AB273" i="23"/>
  <c r="X273" i="23"/>
  <c r="T273" i="23"/>
  <c r="D73" i="23"/>
  <c r="F73" i="23"/>
  <c r="H73" i="23"/>
  <c r="J73" i="23"/>
  <c r="L73" i="23"/>
  <c r="N73" i="23"/>
  <c r="C73" i="23"/>
  <c r="E73" i="23"/>
  <c r="G73" i="23"/>
  <c r="I73" i="23"/>
  <c r="K73" i="23"/>
  <c r="M73" i="23"/>
  <c r="B74" i="23"/>
  <c r="Y273" i="23"/>
  <c r="U273" i="23"/>
  <c r="S72" i="23"/>
  <c r="S274" i="23" s="1"/>
  <c r="U72" i="23"/>
  <c r="U274" i="23" s="1"/>
  <c r="W72" i="23"/>
  <c r="W274" i="23" s="1"/>
  <c r="Y72" i="23"/>
  <c r="Y274" i="23" s="1"/>
  <c r="AA72" i="23"/>
  <c r="AA274" i="23" s="1"/>
  <c r="R72" i="23"/>
  <c r="R274" i="23" s="1"/>
  <c r="T72" i="23"/>
  <c r="T274" i="23" s="1"/>
  <c r="V72" i="23"/>
  <c r="V274" i="23" s="1"/>
  <c r="X72" i="23"/>
  <c r="X274" i="23" s="1"/>
  <c r="Z72" i="23"/>
  <c r="Z274" i="23" s="1"/>
  <c r="AB72" i="23"/>
  <c r="AB274" i="23" s="1"/>
  <c r="Q73" i="23"/>
  <c r="Z273" i="23"/>
  <c r="V273" i="23"/>
  <c r="R273" i="23"/>
  <c r="E72" i="14"/>
  <c r="F72" i="14"/>
  <c r="V73" i="14"/>
  <c r="AA71" i="14" a="1"/>
  <c r="AC71" i="14" a="1"/>
  <c r="Z71" i="14" a="1"/>
  <c r="AB71" i="14" a="1"/>
  <c r="D73" i="14"/>
  <c r="C73" i="14"/>
  <c r="B74" i="14"/>
  <c r="P72" i="14"/>
  <c r="R72" i="14"/>
  <c r="O72" i="14"/>
  <c r="N73" i="14"/>
  <c r="Q72" i="14"/>
  <c r="S71" i="14"/>
  <c r="J67" i="55"/>
  <c r="E66" i="55" a="1"/>
  <c r="B66" i="54"/>
  <c r="E66" i="55" l="1"/>
  <c r="I66" i="55"/>
  <c r="K66" i="55" s="1"/>
  <c r="D67" i="55"/>
  <c r="H67" i="55"/>
  <c r="F273" i="13"/>
  <c r="F374" i="13"/>
  <c r="C374" i="13"/>
  <c r="C273" i="13"/>
  <c r="H374" i="13"/>
  <c r="H273" i="13"/>
  <c r="I273" i="13"/>
  <c r="I374" i="13"/>
  <c r="J273" i="13"/>
  <c r="J374" i="13"/>
  <c r="K374" i="13"/>
  <c r="K273" i="13"/>
  <c r="C72" i="13"/>
  <c r="G72" i="13"/>
  <c r="K72" i="13"/>
  <c r="F72" i="13"/>
  <c r="J72" i="13"/>
  <c r="E72" i="13"/>
  <c r="I72" i="13"/>
  <c r="D72" i="13"/>
  <c r="H72" i="13"/>
  <c r="B73" i="13"/>
  <c r="D374" i="13"/>
  <c r="D273" i="13"/>
  <c r="E273" i="13"/>
  <c r="E374" i="13"/>
  <c r="G374" i="13"/>
  <c r="G273" i="13"/>
  <c r="P174" i="13"/>
  <c r="R174" i="13"/>
  <c r="T174" i="13"/>
  <c r="N175" i="13"/>
  <c r="O174" i="13"/>
  <c r="Q174" i="13"/>
  <c r="S174" i="13"/>
  <c r="U174" i="13"/>
  <c r="O73" i="13"/>
  <c r="O275" i="13" s="1"/>
  <c r="Q73" i="13"/>
  <c r="Q275" i="13" s="1"/>
  <c r="S73" i="13"/>
  <c r="S275" i="13" s="1"/>
  <c r="U73" i="13"/>
  <c r="U275" i="13" s="1"/>
  <c r="P73" i="13"/>
  <c r="P275" i="13" s="1"/>
  <c r="R73" i="13"/>
  <c r="R275" i="13" s="1"/>
  <c r="T73" i="13"/>
  <c r="T275" i="13" s="1"/>
  <c r="N74" i="13"/>
  <c r="R274" i="13"/>
  <c r="U274" i="13"/>
  <c r="Q274" i="13"/>
  <c r="T274" i="13"/>
  <c r="P274" i="13"/>
  <c r="S274" i="13"/>
  <c r="O274" i="13"/>
  <c r="D175" i="13"/>
  <c r="F175" i="13"/>
  <c r="H175" i="13"/>
  <c r="J175" i="13"/>
  <c r="B176" i="13"/>
  <c r="C175" i="13"/>
  <c r="E175" i="13"/>
  <c r="G175" i="13"/>
  <c r="I175" i="13"/>
  <c r="K175" i="13"/>
  <c r="E273" i="23"/>
  <c r="E374" i="23"/>
  <c r="C374" i="23"/>
  <c r="C273" i="23"/>
  <c r="H273" i="23"/>
  <c r="H374" i="23"/>
  <c r="I374" i="23"/>
  <c r="I273" i="23"/>
  <c r="G374" i="23"/>
  <c r="G273" i="23"/>
  <c r="J273" i="23"/>
  <c r="J374" i="23"/>
  <c r="M273" i="23"/>
  <c r="M374" i="23"/>
  <c r="K374" i="23"/>
  <c r="K273" i="23"/>
  <c r="L273" i="23"/>
  <c r="L374" i="23"/>
  <c r="D273" i="23"/>
  <c r="D374" i="23"/>
  <c r="C173" i="23"/>
  <c r="G173" i="23"/>
  <c r="K173" i="23"/>
  <c r="B174" i="23"/>
  <c r="L173" i="23"/>
  <c r="E173" i="23"/>
  <c r="I173" i="23"/>
  <c r="M173" i="23"/>
  <c r="F173" i="23"/>
  <c r="N173" i="23"/>
  <c r="H173" i="23"/>
  <c r="J173" i="23"/>
  <c r="D173" i="23"/>
  <c r="N374" i="23"/>
  <c r="N273" i="23"/>
  <c r="F374" i="23"/>
  <c r="F273" i="23"/>
  <c r="R73" i="23"/>
  <c r="T73" i="23"/>
  <c r="V73" i="23"/>
  <c r="X73" i="23"/>
  <c r="Z73" i="23"/>
  <c r="AB73" i="23"/>
  <c r="Q74" i="23"/>
  <c r="S73" i="23"/>
  <c r="U73" i="23"/>
  <c r="W73" i="23"/>
  <c r="Y73" i="23"/>
  <c r="AA73" i="23"/>
  <c r="C74" i="23"/>
  <c r="E74" i="23"/>
  <c r="G74" i="23"/>
  <c r="I74" i="23"/>
  <c r="K74" i="23"/>
  <c r="M74" i="23"/>
  <c r="D74" i="23"/>
  <c r="F74" i="23"/>
  <c r="H74" i="23"/>
  <c r="J74" i="23"/>
  <c r="L74" i="23"/>
  <c r="N74" i="23"/>
  <c r="B75" i="23"/>
  <c r="R174" i="23"/>
  <c r="T174" i="23"/>
  <c r="V174" i="23"/>
  <c r="X174" i="23"/>
  <c r="Z174" i="23"/>
  <c r="AB174" i="23"/>
  <c r="S174" i="23"/>
  <c r="W174" i="23"/>
  <c r="AA174" i="23"/>
  <c r="Q175" i="23"/>
  <c r="U174" i="23"/>
  <c r="Y174" i="23"/>
  <c r="AA72" i="14" a="1"/>
  <c r="AC72" i="14" a="1"/>
  <c r="S72" i="14"/>
  <c r="F73" i="14"/>
  <c r="E73" i="14"/>
  <c r="V74" i="14"/>
  <c r="O73" i="14"/>
  <c r="Q73" i="14"/>
  <c r="N74" i="14"/>
  <c r="R73" i="14"/>
  <c r="P73" i="14"/>
  <c r="C74" i="14"/>
  <c r="B75" i="14"/>
  <c r="D74" i="14"/>
  <c r="J68" i="55"/>
  <c r="E67" i="55" a="1"/>
  <c r="B67" i="54"/>
  <c r="E67" i="55" l="1"/>
  <c r="I67" i="55"/>
  <c r="K67" i="55" s="1"/>
  <c r="F67" i="55"/>
  <c r="G67" i="55" s="1"/>
  <c r="H68" i="55"/>
  <c r="C73" i="13"/>
  <c r="G73" i="13"/>
  <c r="K73" i="13"/>
  <c r="F73" i="13"/>
  <c r="J73" i="13"/>
  <c r="E73" i="13"/>
  <c r="I73" i="13"/>
  <c r="D73" i="13"/>
  <c r="H73" i="13"/>
  <c r="B74" i="13"/>
  <c r="D375" i="13"/>
  <c r="D274" i="13"/>
  <c r="E274" i="13"/>
  <c r="E375" i="13"/>
  <c r="F375" i="13"/>
  <c r="F274" i="13"/>
  <c r="G274" i="13"/>
  <c r="G375" i="13"/>
  <c r="H375" i="13"/>
  <c r="H274" i="13"/>
  <c r="I274" i="13"/>
  <c r="I375" i="13"/>
  <c r="J375" i="13"/>
  <c r="J274" i="13"/>
  <c r="K274" i="13"/>
  <c r="K375" i="13"/>
  <c r="C274" i="13"/>
  <c r="C375" i="13"/>
  <c r="O74" i="13"/>
  <c r="Q74" i="13"/>
  <c r="S74" i="13"/>
  <c r="U74" i="13"/>
  <c r="P74" i="13"/>
  <c r="R74" i="13"/>
  <c r="T74" i="13"/>
  <c r="N75" i="13"/>
  <c r="P175" i="13"/>
  <c r="R175" i="13"/>
  <c r="T175" i="13"/>
  <c r="N176" i="13"/>
  <c r="O175" i="13"/>
  <c r="Q175" i="13"/>
  <c r="S175" i="13"/>
  <c r="U175" i="13"/>
  <c r="D176" i="13"/>
  <c r="F176" i="13"/>
  <c r="H176" i="13"/>
  <c r="J176" i="13"/>
  <c r="B177" i="13"/>
  <c r="E176" i="13"/>
  <c r="I176" i="13"/>
  <c r="C176" i="13"/>
  <c r="G176" i="13"/>
  <c r="K176" i="13"/>
  <c r="J375" i="23"/>
  <c r="J274" i="23"/>
  <c r="N375" i="23"/>
  <c r="N274" i="23"/>
  <c r="M274" i="23"/>
  <c r="M375" i="23"/>
  <c r="E274" i="23"/>
  <c r="E375" i="23"/>
  <c r="F174" i="23"/>
  <c r="J174" i="23"/>
  <c r="N174" i="23"/>
  <c r="I174" i="23"/>
  <c r="C174" i="23"/>
  <c r="K174" i="23"/>
  <c r="D174" i="23"/>
  <c r="H174" i="23"/>
  <c r="L174" i="23"/>
  <c r="E174" i="23"/>
  <c r="M174" i="23"/>
  <c r="G174" i="23"/>
  <c r="B175" i="23"/>
  <c r="G375" i="23"/>
  <c r="G274" i="23"/>
  <c r="D274" i="23"/>
  <c r="D375" i="23"/>
  <c r="H274" i="23"/>
  <c r="H375" i="23"/>
  <c r="F375" i="23"/>
  <c r="F274" i="23"/>
  <c r="I274" i="23"/>
  <c r="I375" i="23"/>
  <c r="L274" i="23"/>
  <c r="L375" i="23"/>
  <c r="K375" i="23"/>
  <c r="K274" i="23"/>
  <c r="C375" i="23"/>
  <c r="C274" i="23"/>
  <c r="C75" i="23"/>
  <c r="E75" i="23"/>
  <c r="G75" i="23"/>
  <c r="I75" i="23"/>
  <c r="K75" i="23"/>
  <c r="M75" i="23"/>
  <c r="B76" i="23"/>
  <c r="D75" i="23"/>
  <c r="F75" i="23"/>
  <c r="H75" i="23"/>
  <c r="J75" i="23"/>
  <c r="L75" i="23"/>
  <c r="N75" i="23"/>
  <c r="AA275" i="23"/>
  <c r="W275" i="23"/>
  <c r="S275" i="23"/>
  <c r="AB275" i="23"/>
  <c r="X275" i="23"/>
  <c r="T275" i="23"/>
  <c r="S175" i="23"/>
  <c r="U175" i="23"/>
  <c r="W175" i="23"/>
  <c r="Y175" i="23"/>
  <c r="AA175" i="23"/>
  <c r="R175" i="23"/>
  <c r="T175" i="23"/>
  <c r="V175" i="23"/>
  <c r="X175" i="23"/>
  <c r="Z175" i="23"/>
  <c r="AB175" i="23"/>
  <c r="Q176" i="23"/>
  <c r="Y275" i="23"/>
  <c r="U275" i="23"/>
  <c r="S74" i="23"/>
  <c r="S276" i="23" s="1"/>
  <c r="R74" i="23"/>
  <c r="R276" i="23" s="1"/>
  <c r="T74" i="23"/>
  <c r="T276" i="23" s="1"/>
  <c r="V74" i="23"/>
  <c r="V276" i="23" s="1"/>
  <c r="X74" i="23"/>
  <c r="X276" i="23" s="1"/>
  <c r="Z74" i="23"/>
  <c r="Z276" i="23" s="1"/>
  <c r="AB74" i="23"/>
  <c r="AB276" i="23" s="1"/>
  <c r="Q75" i="23"/>
  <c r="U74" i="23"/>
  <c r="U276" i="23" s="1"/>
  <c r="W74" i="23"/>
  <c r="W276" i="23" s="1"/>
  <c r="Y74" i="23"/>
  <c r="Y276" i="23" s="1"/>
  <c r="AA74" i="23"/>
  <c r="AA276" i="23" s="1"/>
  <c r="Z275" i="23"/>
  <c r="V275" i="23"/>
  <c r="R275" i="23"/>
  <c r="Z73" i="14" a="1"/>
  <c r="AB73" i="14" a="1"/>
  <c r="AA73" i="14" a="1"/>
  <c r="AC73" i="14" a="1"/>
  <c r="E74" i="14"/>
  <c r="F74" i="14"/>
  <c r="Z72" i="14" a="1"/>
  <c r="AB72" i="14" a="1"/>
  <c r="D75" i="14"/>
  <c r="C75" i="14"/>
  <c r="B76" i="14"/>
  <c r="P74" i="14"/>
  <c r="R74" i="14"/>
  <c r="O74" i="14"/>
  <c r="N75" i="14"/>
  <c r="Q74" i="14"/>
  <c r="S73" i="14"/>
  <c r="V75" i="14"/>
  <c r="D68" i="55"/>
  <c r="F68" i="55" s="1"/>
  <c r="G68" i="55" s="1"/>
  <c r="J69" i="55"/>
  <c r="E68" i="55" a="1"/>
  <c r="B68" i="54"/>
  <c r="H69" i="55" l="1"/>
  <c r="C74" i="13"/>
  <c r="G74" i="13"/>
  <c r="K74" i="13"/>
  <c r="F74" i="13"/>
  <c r="J74" i="13"/>
  <c r="E74" i="13"/>
  <c r="I74" i="13"/>
  <c r="D74" i="13"/>
  <c r="H74" i="13"/>
  <c r="B75" i="13"/>
  <c r="D376" i="13"/>
  <c r="D275" i="13"/>
  <c r="E275" i="13"/>
  <c r="E376" i="13"/>
  <c r="F275" i="13"/>
  <c r="F376" i="13"/>
  <c r="G376" i="13"/>
  <c r="G275" i="13"/>
  <c r="H376" i="13"/>
  <c r="H275" i="13"/>
  <c r="I275" i="13"/>
  <c r="I376" i="13"/>
  <c r="J275" i="13"/>
  <c r="J376" i="13"/>
  <c r="K376" i="13"/>
  <c r="K275" i="13"/>
  <c r="C376" i="13"/>
  <c r="C275" i="13"/>
  <c r="P176" i="13"/>
  <c r="R176" i="13"/>
  <c r="T176" i="13"/>
  <c r="N177" i="13"/>
  <c r="O176" i="13"/>
  <c r="S176" i="13"/>
  <c r="Q176" i="13"/>
  <c r="U176" i="13"/>
  <c r="O75" i="13"/>
  <c r="O277" i="13" s="1"/>
  <c r="Q75" i="13"/>
  <c r="S75" i="13"/>
  <c r="S277" i="13" s="1"/>
  <c r="U75" i="13"/>
  <c r="U277" i="13" s="1"/>
  <c r="P75" i="13"/>
  <c r="P277" i="13" s="1"/>
  <c r="R75" i="13"/>
  <c r="R277" i="13" s="1"/>
  <c r="T75" i="13"/>
  <c r="T277" i="13" s="1"/>
  <c r="N76" i="13"/>
  <c r="R276" i="13"/>
  <c r="U276" i="13"/>
  <c r="Q276" i="13"/>
  <c r="D177" i="13"/>
  <c r="F177" i="13"/>
  <c r="H177" i="13"/>
  <c r="J177" i="13"/>
  <c r="B178" i="13"/>
  <c r="C177" i="13"/>
  <c r="G177" i="13"/>
  <c r="K177" i="13"/>
  <c r="E177" i="13"/>
  <c r="I177" i="13"/>
  <c r="T276" i="13"/>
  <c r="P276" i="13"/>
  <c r="S276" i="13"/>
  <c r="O276" i="13"/>
  <c r="G275" i="23"/>
  <c r="G376" i="23"/>
  <c r="E376" i="23"/>
  <c r="E275" i="23"/>
  <c r="H275" i="23"/>
  <c r="H376" i="23"/>
  <c r="K275" i="23"/>
  <c r="K376" i="23"/>
  <c r="I376" i="23"/>
  <c r="I275" i="23"/>
  <c r="J275" i="23"/>
  <c r="J376" i="23"/>
  <c r="C175" i="23"/>
  <c r="K175" i="23"/>
  <c r="L175" i="23"/>
  <c r="N175" i="23"/>
  <c r="E175" i="23"/>
  <c r="I175" i="23"/>
  <c r="M175" i="23"/>
  <c r="H175" i="23"/>
  <c r="B176" i="23"/>
  <c r="J175" i="23"/>
  <c r="G175" i="23"/>
  <c r="D175" i="23"/>
  <c r="F175" i="23"/>
  <c r="M376" i="23"/>
  <c r="M275" i="23"/>
  <c r="L275" i="23"/>
  <c r="L376" i="23"/>
  <c r="D275" i="23"/>
  <c r="D376" i="23"/>
  <c r="C275" i="23"/>
  <c r="C376" i="23"/>
  <c r="N275" i="23"/>
  <c r="N376" i="23"/>
  <c r="F275" i="23"/>
  <c r="F376" i="23"/>
  <c r="S75" i="23"/>
  <c r="U75" i="23"/>
  <c r="W75" i="23"/>
  <c r="Y75" i="23"/>
  <c r="AA75" i="23"/>
  <c r="R75" i="23"/>
  <c r="T75" i="23"/>
  <c r="V75" i="23"/>
  <c r="X75" i="23"/>
  <c r="Z75" i="23"/>
  <c r="AB75" i="23"/>
  <c r="Q76" i="23"/>
  <c r="R176" i="23"/>
  <c r="T176" i="23"/>
  <c r="V176" i="23"/>
  <c r="X176" i="23"/>
  <c r="Z176" i="23"/>
  <c r="AB176" i="23"/>
  <c r="Q177" i="23"/>
  <c r="S176" i="23"/>
  <c r="U176" i="23"/>
  <c r="W176" i="23"/>
  <c r="Y176" i="23"/>
  <c r="AA176" i="23"/>
  <c r="D76" i="23"/>
  <c r="F76" i="23"/>
  <c r="H76" i="23"/>
  <c r="J76" i="23"/>
  <c r="L76" i="23"/>
  <c r="N76" i="23"/>
  <c r="C76" i="23"/>
  <c r="E76" i="23"/>
  <c r="G76" i="23"/>
  <c r="I76" i="23"/>
  <c r="K76" i="23"/>
  <c r="M76" i="23"/>
  <c r="B77" i="23"/>
  <c r="Z74" i="14" a="1"/>
  <c r="AB74" i="14" a="1"/>
  <c r="O75" i="14"/>
  <c r="Q75" i="14"/>
  <c r="N76" i="14"/>
  <c r="R75" i="14"/>
  <c r="P75" i="14"/>
  <c r="C76" i="14"/>
  <c r="B77" i="14"/>
  <c r="D76" i="14"/>
  <c r="V76" i="14"/>
  <c r="AA74" i="14" a="1"/>
  <c r="AC74" i="14" a="1"/>
  <c r="S74" i="14"/>
  <c r="F75" i="14"/>
  <c r="E75" i="14"/>
  <c r="I68" i="55"/>
  <c r="K68" i="55" s="1"/>
  <c r="E68" i="55"/>
  <c r="D69" i="55"/>
  <c r="F69" i="55" s="1"/>
  <c r="G69" i="55" s="1"/>
  <c r="E69" i="55" a="1"/>
  <c r="E69" i="55" l="1"/>
  <c r="C75" i="13"/>
  <c r="G75" i="13"/>
  <c r="K75" i="13"/>
  <c r="F75" i="13"/>
  <c r="J75" i="13"/>
  <c r="E75" i="13"/>
  <c r="I75" i="13"/>
  <c r="D75" i="13"/>
  <c r="H75" i="13"/>
  <c r="B76" i="13"/>
  <c r="D377" i="13"/>
  <c r="D276" i="13"/>
  <c r="E276" i="13"/>
  <c r="E377" i="13"/>
  <c r="F377" i="13"/>
  <c r="F276" i="13"/>
  <c r="G276" i="13"/>
  <c r="G377" i="13"/>
  <c r="H377" i="13"/>
  <c r="H276" i="13"/>
  <c r="I276" i="13"/>
  <c r="I377" i="13"/>
  <c r="J377" i="13"/>
  <c r="J276" i="13"/>
  <c r="K276" i="13"/>
  <c r="K377" i="13"/>
  <c r="C276" i="13"/>
  <c r="C377" i="13"/>
  <c r="D178" i="13"/>
  <c r="F178" i="13"/>
  <c r="H178" i="13"/>
  <c r="J178" i="13"/>
  <c r="B179" i="13"/>
  <c r="E178" i="13"/>
  <c r="I178" i="13"/>
  <c r="C178" i="13"/>
  <c r="G178" i="13"/>
  <c r="K178" i="13"/>
  <c r="O76" i="13"/>
  <c r="Q76" i="13"/>
  <c r="S76" i="13"/>
  <c r="U76" i="13"/>
  <c r="P76" i="13"/>
  <c r="R76" i="13"/>
  <c r="T76" i="13"/>
  <c r="N77" i="13"/>
  <c r="Q277" i="13"/>
  <c r="P177" i="13"/>
  <c r="R177" i="13"/>
  <c r="T177" i="13"/>
  <c r="N178" i="13"/>
  <c r="Q177" i="13"/>
  <c r="U177" i="13"/>
  <c r="O177" i="13"/>
  <c r="S177" i="13"/>
  <c r="D276" i="23"/>
  <c r="D377" i="23"/>
  <c r="J377" i="23"/>
  <c r="J276" i="23"/>
  <c r="H276" i="23"/>
  <c r="H377" i="23"/>
  <c r="I377" i="23"/>
  <c r="I276" i="23"/>
  <c r="N276" i="23"/>
  <c r="N377" i="23"/>
  <c r="K377" i="23"/>
  <c r="K276" i="23"/>
  <c r="F377" i="23"/>
  <c r="F276" i="23"/>
  <c r="G377" i="23"/>
  <c r="G276" i="23"/>
  <c r="F176" i="23"/>
  <c r="J176" i="23"/>
  <c r="N176" i="23"/>
  <c r="E176" i="23"/>
  <c r="I176" i="23"/>
  <c r="M176" i="23"/>
  <c r="D176" i="23"/>
  <c r="H176" i="23"/>
  <c r="L176" i="23"/>
  <c r="C176" i="23"/>
  <c r="G176" i="23"/>
  <c r="K176" i="23"/>
  <c r="B177" i="23"/>
  <c r="M377" i="23"/>
  <c r="M276" i="23"/>
  <c r="E377" i="23"/>
  <c r="E276" i="23"/>
  <c r="L276" i="23"/>
  <c r="L377" i="23"/>
  <c r="C377" i="23"/>
  <c r="C276" i="23"/>
  <c r="AB277" i="23"/>
  <c r="X277" i="23"/>
  <c r="T277" i="23"/>
  <c r="AA277" i="23"/>
  <c r="W277" i="23"/>
  <c r="S277" i="23"/>
  <c r="C77" i="23"/>
  <c r="E77" i="23"/>
  <c r="G77" i="23"/>
  <c r="I77" i="23"/>
  <c r="K77" i="23"/>
  <c r="M77" i="23"/>
  <c r="B78" i="23"/>
  <c r="D77" i="23"/>
  <c r="F77" i="23"/>
  <c r="H77" i="23"/>
  <c r="J77" i="23"/>
  <c r="L77" i="23"/>
  <c r="N77" i="23"/>
  <c r="S177" i="23"/>
  <c r="U177" i="23"/>
  <c r="W177" i="23"/>
  <c r="Y177" i="23"/>
  <c r="AA177" i="23"/>
  <c r="R177" i="23"/>
  <c r="T177" i="23"/>
  <c r="V177" i="23"/>
  <c r="X177" i="23"/>
  <c r="Z177" i="23"/>
  <c r="AB177" i="23"/>
  <c r="Q178" i="23"/>
  <c r="R76" i="23"/>
  <c r="T76" i="23"/>
  <c r="T278" i="23" s="1"/>
  <c r="V76" i="23"/>
  <c r="X76" i="23"/>
  <c r="X278" i="23" s="1"/>
  <c r="Z76" i="23"/>
  <c r="AB76" i="23"/>
  <c r="AB278" i="23" s="1"/>
  <c r="Q77" i="23"/>
  <c r="S76" i="23"/>
  <c r="S278" i="23" s="1"/>
  <c r="U76" i="23"/>
  <c r="W76" i="23"/>
  <c r="W278" i="23" s="1"/>
  <c r="Y76" i="23"/>
  <c r="AA76" i="23"/>
  <c r="AA278" i="23" s="1"/>
  <c r="Z277" i="23"/>
  <c r="V277" i="23"/>
  <c r="R277" i="23"/>
  <c r="Y277" i="23"/>
  <c r="U277" i="23"/>
  <c r="V77" i="14"/>
  <c r="AA75" i="14" a="1"/>
  <c r="AC75" i="14" a="1"/>
  <c r="Z75" i="14" a="1"/>
  <c r="AB75" i="14" a="1"/>
  <c r="D77" i="14"/>
  <c r="C77" i="14"/>
  <c r="B78" i="14"/>
  <c r="P76" i="14"/>
  <c r="R76" i="14"/>
  <c r="O76" i="14"/>
  <c r="N77" i="14"/>
  <c r="Q76" i="14"/>
  <c r="S75" i="14"/>
  <c r="E76" i="14"/>
  <c r="F76" i="14"/>
  <c r="I69" i="55"/>
  <c r="K69" i="55" s="1"/>
  <c r="C76" i="13" l="1"/>
  <c r="G76" i="13"/>
  <c r="K76" i="13"/>
  <c r="F76" i="13"/>
  <c r="J76" i="13"/>
  <c r="E76" i="13"/>
  <c r="I76" i="13"/>
  <c r="D76" i="13"/>
  <c r="H76" i="13"/>
  <c r="B77" i="13"/>
  <c r="D378" i="13"/>
  <c r="D277" i="13"/>
  <c r="E277" i="13"/>
  <c r="E378" i="13"/>
  <c r="F378" i="13"/>
  <c r="F277" i="13"/>
  <c r="G277" i="13"/>
  <c r="G378" i="13"/>
  <c r="H378" i="13"/>
  <c r="H277" i="13"/>
  <c r="I277" i="13"/>
  <c r="I378" i="13"/>
  <c r="J378" i="13"/>
  <c r="J277" i="13"/>
  <c r="K277" i="13"/>
  <c r="K378" i="13"/>
  <c r="C277" i="13"/>
  <c r="C378" i="13"/>
  <c r="O77" i="13"/>
  <c r="Q77" i="13"/>
  <c r="S77" i="13"/>
  <c r="U77" i="13"/>
  <c r="P77" i="13"/>
  <c r="R77" i="13"/>
  <c r="T77" i="13"/>
  <c r="N78" i="13"/>
  <c r="R278" i="13"/>
  <c r="U278" i="13"/>
  <c r="Q278" i="13"/>
  <c r="D179" i="13"/>
  <c r="F179" i="13"/>
  <c r="H179" i="13"/>
  <c r="J179" i="13"/>
  <c r="B180" i="13"/>
  <c r="C179" i="13"/>
  <c r="G179" i="13"/>
  <c r="K179" i="13"/>
  <c r="E179" i="13"/>
  <c r="I179" i="13"/>
  <c r="P178" i="13"/>
  <c r="R178" i="13"/>
  <c r="T178" i="13"/>
  <c r="N179" i="13"/>
  <c r="O178" i="13"/>
  <c r="S178" i="13"/>
  <c r="Q178" i="13"/>
  <c r="U178" i="13"/>
  <c r="T278" i="13"/>
  <c r="P278" i="13"/>
  <c r="S278" i="13"/>
  <c r="O278" i="13"/>
  <c r="K277" i="23"/>
  <c r="K378" i="23"/>
  <c r="C378" i="23"/>
  <c r="C277" i="23"/>
  <c r="H378" i="23"/>
  <c r="H277" i="23"/>
  <c r="M277" i="23"/>
  <c r="M378" i="23"/>
  <c r="E277" i="23"/>
  <c r="E378" i="23"/>
  <c r="J277" i="23"/>
  <c r="J378" i="23"/>
  <c r="E177" i="23"/>
  <c r="I177" i="23"/>
  <c r="M177" i="23"/>
  <c r="D177" i="23"/>
  <c r="H177" i="23"/>
  <c r="L177" i="23"/>
  <c r="C177" i="23"/>
  <c r="G177" i="23"/>
  <c r="K177" i="23"/>
  <c r="B178" i="23"/>
  <c r="F177" i="23"/>
  <c r="J177" i="23"/>
  <c r="N177" i="23"/>
  <c r="G277" i="23"/>
  <c r="G378" i="23"/>
  <c r="L378" i="23"/>
  <c r="L277" i="23"/>
  <c r="D378" i="23"/>
  <c r="D277" i="23"/>
  <c r="I277" i="23"/>
  <c r="I378" i="23"/>
  <c r="N277" i="23"/>
  <c r="N378" i="23"/>
  <c r="F277" i="23"/>
  <c r="F378" i="23"/>
  <c r="R178" i="23"/>
  <c r="T178" i="23"/>
  <c r="V178" i="23"/>
  <c r="X178" i="23"/>
  <c r="Z178" i="23"/>
  <c r="AB178" i="23"/>
  <c r="Q179" i="23"/>
  <c r="S178" i="23"/>
  <c r="U178" i="23"/>
  <c r="W178" i="23"/>
  <c r="Y178" i="23"/>
  <c r="AA178" i="23"/>
  <c r="Y278" i="23"/>
  <c r="U278" i="23"/>
  <c r="S77" i="23"/>
  <c r="U77" i="23"/>
  <c r="W77" i="23"/>
  <c r="Y77" i="23"/>
  <c r="AA77" i="23"/>
  <c r="R77" i="23"/>
  <c r="R279" i="23" s="1"/>
  <c r="T77" i="23"/>
  <c r="V77" i="23"/>
  <c r="V279" i="23" s="1"/>
  <c r="X77" i="23"/>
  <c r="Z77" i="23"/>
  <c r="Z279" i="23" s="1"/>
  <c r="AB77" i="23"/>
  <c r="Q78" i="23"/>
  <c r="Z278" i="23"/>
  <c r="V278" i="23"/>
  <c r="R278" i="23"/>
  <c r="D78" i="23"/>
  <c r="F78" i="23"/>
  <c r="H78" i="23"/>
  <c r="J78" i="23"/>
  <c r="L78" i="23"/>
  <c r="N78" i="23"/>
  <c r="C78" i="23"/>
  <c r="E78" i="23"/>
  <c r="G78" i="23"/>
  <c r="I78" i="23"/>
  <c r="K78" i="23"/>
  <c r="M78" i="23"/>
  <c r="B79" i="23"/>
  <c r="Z76" i="14" a="1"/>
  <c r="AB76" i="14" a="1"/>
  <c r="AA76" i="14" a="1"/>
  <c r="AC76" i="14" a="1"/>
  <c r="O77" i="14"/>
  <c r="Q77" i="14"/>
  <c r="N78" i="14"/>
  <c r="R77" i="14"/>
  <c r="P77" i="14"/>
  <c r="C78" i="14"/>
  <c r="B79" i="14"/>
  <c r="D78" i="14"/>
  <c r="S76" i="14"/>
  <c r="F77" i="14"/>
  <c r="E77" i="14"/>
  <c r="V78" i="14"/>
  <c r="E77" i="13" l="1"/>
  <c r="I77" i="13"/>
  <c r="D77" i="13"/>
  <c r="H77" i="13"/>
  <c r="B78" i="13"/>
  <c r="C77" i="13"/>
  <c r="G77" i="13"/>
  <c r="K77" i="13"/>
  <c r="F77" i="13"/>
  <c r="J77" i="13"/>
  <c r="D278" i="13"/>
  <c r="D379" i="13"/>
  <c r="E379" i="13"/>
  <c r="E278" i="13"/>
  <c r="F278" i="13"/>
  <c r="F379" i="13"/>
  <c r="G379" i="13"/>
  <c r="G278" i="13"/>
  <c r="H278" i="13"/>
  <c r="H379" i="13"/>
  <c r="I379" i="13"/>
  <c r="I278" i="13"/>
  <c r="J278" i="13"/>
  <c r="J379" i="13"/>
  <c r="K379" i="13"/>
  <c r="K278" i="13"/>
  <c r="C379" i="13"/>
  <c r="C278" i="13"/>
  <c r="D180" i="13"/>
  <c r="F180" i="13"/>
  <c r="H180" i="13"/>
  <c r="J180" i="13"/>
  <c r="B181" i="13"/>
  <c r="E180" i="13"/>
  <c r="I180" i="13"/>
  <c r="C180" i="13"/>
  <c r="G180" i="13"/>
  <c r="K180" i="13"/>
  <c r="O78" i="13"/>
  <c r="Q78" i="13"/>
  <c r="S78" i="13"/>
  <c r="U78" i="13"/>
  <c r="P78" i="13"/>
  <c r="R78" i="13"/>
  <c r="T78" i="13"/>
  <c r="N79" i="13"/>
  <c r="R279" i="13"/>
  <c r="U279" i="13"/>
  <c r="Q279" i="13"/>
  <c r="P179" i="13"/>
  <c r="R179" i="13"/>
  <c r="T179" i="13"/>
  <c r="N180" i="13"/>
  <c r="Q179" i="13"/>
  <c r="U179" i="13"/>
  <c r="O179" i="13"/>
  <c r="S179" i="13"/>
  <c r="T279" i="13"/>
  <c r="P279" i="13"/>
  <c r="S279" i="13"/>
  <c r="O279" i="13"/>
  <c r="Y279" i="23"/>
  <c r="U279" i="23"/>
  <c r="J278" i="23"/>
  <c r="J379" i="23"/>
  <c r="F178" i="23"/>
  <c r="J178" i="23"/>
  <c r="N178" i="23"/>
  <c r="E178" i="23"/>
  <c r="I178" i="23"/>
  <c r="M178" i="23"/>
  <c r="D178" i="23"/>
  <c r="H178" i="23"/>
  <c r="L178" i="23"/>
  <c r="C178" i="23"/>
  <c r="G178" i="23"/>
  <c r="K178" i="23"/>
  <c r="B179" i="23"/>
  <c r="G278" i="23"/>
  <c r="G379" i="23"/>
  <c r="L379" i="23"/>
  <c r="L278" i="23"/>
  <c r="D379" i="23"/>
  <c r="D278" i="23"/>
  <c r="I379" i="23"/>
  <c r="I278" i="23"/>
  <c r="N278" i="23"/>
  <c r="N379" i="23"/>
  <c r="F278" i="23"/>
  <c r="F379" i="23"/>
  <c r="K278" i="23"/>
  <c r="K379" i="23"/>
  <c r="C278" i="23"/>
  <c r="C379" i="23"/>
  <c r="H379" i="23"/>
  <c r="H278" i="23"/>
  <c r="M379" i="23"/>
  <c r="M278" i="23"/>
  <c r="E379" i="23"/>
  <c r="E278" i="23"/>
  <c r="C79" i="23"/>
  <c r="E79" i="23"/>
  <c r="G79" i="23"/>
  <c r="I79" i="23"/>
  <c r="K79" i="23"/>
  <c r="M79" i="23"/>
  <c r="B80" i="23"/>
  <c r="D79" i="23"/>
  <c r="F79" i="23"/>
  <c r="H79" i="23"/>
  <c r="J79" i="23"/>
  <c r="L79" i="23"/>
  <c r="N79" i="23"/>
  <c r="R78" i="23"/>
  <c r="T78" i="23"/>
  <c r="V78" i="23"/>
  <c r="X78" i="23"/>
  <c r="Z78" i="23"/>
  <c r="AB78" i="23"/>
  <c r="Q79" i="23"/>
  <c r="S78" i="23"/>
  <c r="U78" i="23"/>
  <c r="W78" i="23"/>
  <c r="Y78" i="23"/>
  <c r="AA78" i="23"/>
  <c r="AB279" i="23"/>
  <c r="X279" i="23"/>
  <c r="T279" i="23"/>
  <c r="AA279" i="23"/>
  <c r="W279" i="23"/>
  <c r="S279" i="23"/>
  <c r="S179" i="23"/>
  <c r="U179" i="23"/>
  <c r="W179" i="23"/>
  <c r="Y179" i="23"/>
  <c r="AA179" i="23"/>
  <c r="R179" i="23"/>
  <c r="T179" i="23"/>
  <c r="V179" i="23"/>
  <c r="X179" i="23"/>
  <c r="Z179" i="23"/>
  <c r="AB179" i="23"/>
  <c r="Q180" i="23"/>
  <c r="AA77" i="14" a="1"/>
  <c r="AC77" i="14" a="1"/>
  <c r="Z77" i="14" a="1"/>
  <c r="AB77" i="14" a="1"/>
  <c r="D79" i="14"/>
  <c r="C79" i="14"/>
  <c r="B80" i="14"/>
  <c r="P78" i="14"/>
  <c r="R78" i="14"/>
  <c r="O78" i="14"/>
  <c r="N79" i="14"/>
  <c r="Q78" i="14"/>
  <c r="S77" i="14"/>
  <c r="V79" i="14"/>
  <c r="E78" i="14"/>
  <c r="F78" i="14"/>
  <c r="J380" i="13" l="1"/>
  <c r="J279" i="13"/>
  <c r="K279" i="13"/>
  <c r="K380" i="13"/>
  <c r="C279" i="13"/>
  <c r="C380" i="13"/>
  <c r="H279" i="13"/>
  <c r="H380" i="13"/>
  <c r="I380" i="13"/>
  <c r="I279" i="13"/>
  <c r="F380" i="13"/>
  <c r="F279" i="13"/>
  <c r="G279" i="13"/>
  <c r="G380" i="13"/>
  <c r="E78" i="13"/>
  <c r="I78" i="13"/>
  <c r="D78" i="13"/>
  <c r="H78" i="13"/>
  <c r="B79" i="13"/>
  <c r="C78" i="13"/>
  <c r="G78" i="13"/>
  <c r="K78" i="13"/>
  <c r="F78" i="13"/>
  <c r="J78" i="13"/>
  <c r="D279" i="13"/>
  <c r="D380" i="13"/>
  <c r="E380" i="13"/>
  <c r="E279" i="13"/>
  <c r="O79" i="13"/>
  <c r="Q79" i="13"/>
  <c r="S79" i="13"/>
  <c r="U79" i="13"/>
  <c r="P79" i="13"/>
  <c r="R79" i="13"/>
  <c r="T79" i="13"/>
  <c r="N80" i="13"/>
  <c r="R280" i="13"/>
  <c r="U280" i="13"/>
  <c r="Q280" i="13"/>
  <c r="P180" i="13"/>
  <c r="R180" i="13"/>
  <c r="T180" i="13"/>
  <c r="N181" i="13"/>
  <c r="O180" i="13"/>
  <c r="S180" i="13"/>
  <c r="Q180" i="13"/>
  <c r="U180" i="13"/>
  <c r="T280" i="13"/>
  <c r="P280" i="13"/>
  <c r="S280" i="13"/>
  <c r="O280" i="13"/>
  <c r="D181" i="13"/>
  <c r="F181" i="13"/>
  <c r="H181" i="13"/>
  <c r="J181" i="13"/>
  <c r="B182" i="13"/>
  <c r="C181" i="13"/>
  <c r="G181" i="13"/>
  <c r="K181" i="13"/>
  <c r="E181" i="13"/>
  <c r="I181" i="13"/>
  <c r="K279" i="23"/>
  <c r="K380" i="23"/>
  <c r="C279" i="23"/>
  <c r="C380" i="23"/>
  <c r="H380" i="23"/>
  <c r="H279" i="23"/>
  <c r="M279" i="23"/>
  <c r="M380" i="23"/>
  <c r="E279" i="23"/>
  <c r="E380" i="23"/>
  <c r="J380" i="23"/>
  <c r="J279" i="23"/>
  <c r="E179" i="23"/>
  <c r="I179" i="23"/>
  <c r="M179" i="23"/>
  <c r="D179" i="23"/>
  <c r="H179" i="23"/>
  <c r="L179" i="23"/>
  <c r="C179" i="23"/>
  <c r="G179" i="23"/>
  <c r="K179" i="23"/>
  <c r="B180" i="23"/>
  <c r="F179" i="23"/>
  <c r="J179" i="23"/>
  <c r="N179" i="23"/>
  <c r="G279" i="23"/>
  <c r="G380" i="23"/>
  <c r="L380" i="23"/>
  <c r="L279" i="23"/>
  <c r="D380" i="23"/>
  <c r="D279" i="23"/>
  <c r="I279" i="23"/>
  <c r="I380" i="23"/>
  <c r="N279" i="23"/>
  <c r="N380" i="23"/>
  <c r="F380" i="23"/>
  <c r="F279" i="23"/>
  <c r="AA280" i="23"/>
  <c r="W280" i="23"/>
  <c r="S280" i="23"/>
  <c r="AB280" i="23"/>
  <c r="X280" i="23"/>
  <c r="T280" i="23"/>
  <c r="D80" i="23"/>
  <c r="F80" i="23"/>
  <c r="H80" i="23"/>
  <c r="J80" i="23"/>
  <c r="L80" i="23"/>
  <c r="N80" i="23"/>
  <c r="C80" i="23"/>
  <c r="E80" i="23"/>
  <c r="G80" i="23"/>
  <c r="I80" i="23"/>
  <c r="K80" i="23"/>
  <c r="M80" i="23"/>
  <c r="B81" i="23"/>
  <c r="R180" i="23"/>
  <c r="T180" i="23"/>
  <c r="V180" i="23"/>
  <c r="X180" i="23"/>
  <c r="Z180" i="23"/>
  <c r="AB180" i="23"/>
  <c r="Q181" i="23"/>
  <c r="S180" i="23"/>
  <c r="U180" i="23"/>
  <c r="W180" i="23"/>
  <c r="Y180" i="23"/>
  <c r="AA180" i="23"/>
  <c r="Y280" i="23"/>
  <c r="U280" i="23"/>
  <c r="S79" i="23"/>
  <c r="S281" i="23" s="1"/>
  <c r="U79" i="23"/>
  <c r="U281" i="23" s="1"/>
  <c r="W79" i="23"/>
  <c r="W281" i="23" s="1"/>
  <c r="Y79" i="23"/>
  <c r="Y281" i="23" s="1"/>
  <c r="AA79" i="23"/>
  <c r="AA281" i="23" s="1"/>
  <c r="R79" i="23"/>
  <c r="R281" i="23" s="1"/>
  <c r="T79" i="23"/>
  <c r="T281" i="23" s="1"/>
  <c r="V79" i="23"/>
  <c r="V281" i="23" s="1"/>
  <c r="X79" i="23"/>
  <c r="X281" i="23" s="1"/>
  <c r="Z79" i="23"/>
  <c r="Z281" i="23" s="1"/>
  <c r="AB79" i="23"/>
  <c r="AB281" i="23" s="1"/>
  <c r="Q80" i="23"/>
  <c r="Z280" i="23"/>
  <c r="V280" i="23"/>
  <c r="R280" i="23"/>
  <c r="AA78" i="14" a="1"/>
  <c r="AC78" i="14" a="1"/>
  <c r="Z78" i="14" a="1"/>
  <c r="AB78" i="14" a="1"/>
  <c r="S78" i="14"/>
  <c r="F79" i="14"/>
  <c r="E79" i="14"/>
  <c r="V80" i="14"/>
  <c r="O79" i="14"/>
  <c r="Q79" i="14"/>
  <c r="N80" i="14"/>
  <c r="R79" i="14"/>
  <c r="P79" i="14"/>
  <c r="C80" i="14"/>
  <c r="B81" i="14"/>
  <c r="D80" i="14"/>
  <c r="J381" i="13" l="1"/>
  <c r="J280" i="13"/>
  <c r="K280" i="13"/>
  <c r="K381" i="13"/>
  <c r="C280" i="13"/>
  <c r="C381" i="13"/>
  <c r="H280" i="13"/>
  <c r="H381" i="13"/>
  <c r="I381" i="13"/>
  <c r="I280" i="13"/>
  <c r="F381" i="13"/>
  <c r="F280" i="13"/>
  <c r="G280" i="13"/>
  <c r="G381" i="13"/>
  <c r="E79" i="13"/>
  <c r="I79" i="13"/>
  <c r="D79" i="13"/>
  <c r="H79" i="13"/>
  <c r="B80" i="13"/>
  <c r="C79" i="13"/>
  <c r="G79" i="13"/>
  <c r="K79" i="13"/>
  <c r="F79" i="13"/>
  <c r="J79" i="13"/>
  <c r="D280" i="13"/>
  <c r="D381" i="13"/>
  <c r="E381" i="13"/>
  <c r="E280" i="13"/>
  <c r="D182" i="13"/>
  <c r="F182" i="13"/>
  <c r="H182" i="13"/>
  <c r="J182" i="13"/>
  <c r="B183" i="13"/>
  <c r="E182" i="13"/>
  <c r="I182" i="13"/>
  <c r="C182" i="13"/>
  <c r="G182" i="13"/>
  <c r="K182" i="13"/>
  <c r="O80" i="13"/>
  <c r="Q80" i="13"/>
  <c r="S80" i="13"/>
  <c r="U80" i="13"/>
  <c r="P80" i="13"/>
  <c r="R80" i="13"/>
  <c r="T80" i="13"/>
  <c r="N81" i="13"/>
  <c r="R281" i="13"/>
  <c r="U281" i="13"/>
  <c r="Q281" i="13"/>
  <c r="P181" i="13"/>
  <c r="R181" i="13"/>
  <c r="T181" i="13"/>
  <c r="N182" i="13"/>
  <c r="Q181" i="13"/>
  <c r="U181" i="13"/>
  <c r="O181" i="13"/>
  <c r="S181" i="13"/>
  <c r="T281" i="13"/>
  <c r="P281" i="13"/>
  <c r="S281" i="13"/>
  <c r="O281" i="13"/>
  <c r="J280" i="23"/>
  <c r="J381" i="23"/>
  <c r="D180" i="23"/>
  <c r="H180" i="23"/>
  <c r="L180" i="23"/>
  <c r="C180" i="23"/>
  <c r="G180" i="23"/>
  <c r="K180" i="23"/>
  <c r="B181" i="23"/>
  <c r="F180" i="23"/>
  <c r="J180" i="23"/>
  <c r="N180" i="23"/>
  <c r="E180" i="23"/>
  <c r="I180" i="23"/>
  <c r="M180" i="23"/>
  <c r="G280" i="23"/>
  <c r="G381" i="23"/>
  <c r="L381" i="23"/>
  <c r="L280" i="23"/>
  <c r="D381" i="23"/>
  <c r="D280" i="23"/>
  <c r="I381" i="23"/>
  <c r="I280" i="23"/>
  <c r="N280" i="23"/>
  <c r="N381" i="23"/>
  <c r="F280" i="23"/>
  <c r="F381" i="23"/>
  <c r="K280" i="23"/>
  <c r="K381" i="23"/>
  <c r="C280" i="23"/>
  <c r="C381" i="23"/>
  <c r="H381" i="23"/>
  <c r="H280" i="23"/>
  <c r="M381" i="23"/>
  <c r="M280" i="23"/>
  <c r="E381" i="23"/>
  <c r="E280" i="23"/>
  <c r="R80" i="23"/>
  <c r="T80" i="23"/>
  <c r="V80" i="23"/>
  <c r="X80" i="23"/>
  <c r="Z80" i="23"/>
  <c r="AB80" i="23"/>
  <c r="Q81" i="23"/>
  <c r="S80" i="23"/>
  <c r="U80" i="23"/>
  <c r="W80" i="23"/>
  <c r="Y80" i="23"/>
  <c r="AA80" i="23"/>
  <c r="S181" i="23"/>
  <c r="U181" i="23"/>
  <c r="W181" i="23"/>
  <c r="Y181" i="23"/>
  <c r="AA181" i="23"/>
  <c r="R181" i="23"/>
  <c r="T181" i="23"/>
  <c r="V181" i="23"/>
  <c r="X181" i="23"/>
  <c r="Z181" i="23"/>
  <c r="AB181" i="23"/>
  <c r="Q182" i="23"/>
  <c r="C81" i="23"/>
  <c r="E81" i="23"/>
  <c r="G81" i="23"/>
  <c r="I81" i="23"/>
  <c r="K81" i="23"/>
  <c r="M81" i="23"/>
  <c r="B82" i="23"/>
  <c r="D81" i="23"/>
  <c r="F81" i="23"/>
  <c r="H81" i="23"/>
  <c r="J81" i="23"/>
  <c r="L81" i="23"/>
  <c r="N81" i="23"/>
  <c r="AA79" i="14" a="1"/>
  <c r="AC79" i="14" a="1"/>
  <c r="E80" i="14"/>
  <c r="F80" i="14"/>
  <c r="V81" i="14"/>
  <c r="D81" i="14"/>
  <c r="C81" i="14"/>
  <c r="B82" i="14"/>
  <c r="P80" i="14"/>
  <c r="R80" i="14"/>
  <c r="O80" i="14"/>
  <c r="N81" i="14"/>
  <c r="Q80" i="14"/>
  <c r="S79" i="14"/>
  <c r="J382" i="13" l="1"/>
  <c r="J281" i="13"/>
  <c r="K281" i="13"/>
  <c r="K382" i="13"/>
  <c r="C281" i="13"/>
  <c r="C382" i="13"/>
  <c r="H281" i="13"/>
  <c r="H382" i="13"/>
  <c r="I382" i="13"/>
  <c r="I281" i="13"/>
  <c r="F382" i="13"/>
  <c r="F281" i="13"/>
  <c r="G281" i="13"/>
  <c r="G382" i="13"/>
  <c r="E80" i="13"/>
  <c r="I80" i="13"/>
  <c r="D80" i="13"/>
  <c r="H80" i="13"/>
  <c r="B81" i="13"/>
  <c r="C80" i="13"/>
  <c r="G80" i="13"/>
  <c r="K80" i="13"/>
  <c r="F80" i="13"/>
  <c r="J80" i="13"/>
  <c r="D281" i="13"/>
  <c r="D382" i="13"/>
  <c r="E382" i="13"/>
  <c r="E281" i="13"/>
  <c r="O81" i="13"/>
  <c r="Q81" i="13"/>
  <c r="S81" i="13"/>
  <c r="U81" i="13"/>
  <c r="P81" i="13"/>
  <c r="R81" i="13"/>
  <c r="T81" i="13"/>
  <c r="N82" i="13"/>
  <c r="R282" i="13"/>
  <c r="U282" i="13"/>
  <c r="Q282" i="13"/>
  <c r="P182" i="13"/>
  <c r="R182" i="13"/>
  <c r="T182" i="13"/>
  <c r="N183" i="13"/>
  <c r="O182" i="13"/>
  <c r="S182" i="13"/>
  <c r="Q182" i="13"/>
  <c r="U182" i="13"/>
  <c r="T282" i="13"/>
  <c r="P282" i="13"/>
  <c r="S282" i="13"/>
  <c r="O282" i="13"/>
  <c r="D183" i="13"/>
  <c r="F183" i="13"/>
  <c r="H183" i="13"/>
  <c r="J183" i="13"/>
  <c r="B184" i="13"/>
  <c r="C183" i="13"/>
  <c r="G183" i="13"/>
  <c r="K183" i="13"/>
  <c r="E183" i="13"/>
  <c r="I183" i="13"/>
  <c r="I382" i="23"/>
  <c r="I281" i="23"/>
  <c r="N382" i="23"/>
  <c r="N281" i="23"/>
  <c r="F382" i="23"/>
  <c r="F281" i="23"/>
  <c r="K382" i="23"/>
  <c r="K281" i="23"/>
  <c r="C382" i="23"/>
  <c r="C281" i="23"/>
  <c r="H382" i="23"/>
  <c r="H281" i="23"/>
  <c r="M281" i="23"/>
  <c r="M382" i="23"/>
  <c r="E281" i="23"/>
  <c r="E382" i="23"/>
  <c r="J382" i="23"/>
  <c r="J281" i="23"/>
  <c r="C181" i="23"/>
  <c r="G181" i="23"/>
  <c r="K181" i="23"/>
  <c r="B182" i="23"/>
  <c r="F181" i="23"/>
  <c r="J181" i="23"/>
  <c r="N181" i="23"/>
  <c r="E181" i="23"/>
  <c r="I181" i="23"/>
  <c r="M181" i="23"/>
  <c r="D181" i="23"/>
  <c r="H181" i="23"/>
  <c r="L181" i="23"/>
  <c r="G382" i="23"/>
  <c r="G281" i="23"/>
  <c r="L382" i="23"/>
  <c r="L281" i="23"/>
  <c r="D382" i="23"/>
  <c r="D281" i="23"/>
  <c r="D82" i="23"/>
  <c r="F82" i="23"/>
  <c r="H82" i="23"/>
  <c r="J82" i="23"/>
  <c r="L82" i="23"/>
  <c r="N82" i="23"/>
  <c r="C82" i="23"/>
  <c r="E82" i="23"/>
  <c r="G82" i="23"/>
  <c r="I82" i="23"/>
  <c r="K82" i="23"/>
  <c r="M82" i="23"/>
  <c r="B83" i="23"/>
  <c r="AA282" i="23"/>
  <c r="W282" i="23"/>
  <c r="S282" i="23"/>
  <c r="AB282" i="23"/>
  <c r="X282" i="23"/>
  <c r="T282" i="23"/>
  <c r="R182" i="23"/>
  <c r="T182" i="23"/>
  <c r="V182" i="23"/>
  <c r="X182" i="23"/>
  <c r="Z182" i="23"/>
  <c r="AB182" i="23"/>
  <c r="Q183" i="23"/>
  <c r="S182" i="23"/>
  <c r="U182" i="23"/>
  <c r="W182" i="23"/>
  <c r="Y182" i="23"/>
  <c r="AA182" i="23"/>
  <c r="Y282" i="23"/>
  <c r="U282" i="23"/>
  <c r="S81" i="23"/>
  <c r="S283" i="23" s="1"/>
  <c r="U81" i="23"/>
  <c r="U283" i="23" s="1"/>
  <c r="W81" i="23"/>
  <c r="W283" i="23" s="1"/>
  <c r="Y81" i="23"/>
  <c r="Y283" i="23" s="1"/>
  <c r="AA81" i="23"/>
  <c r="AA283" i="23" s="1"/>
  <c r="R81" i="23"/>
  <c r="R283" i="23" s="1"/>
  <c r="T81" i="23"/>
  <c r="T283" i="23" s="1"/>
  <c r="V81" i="23"/>
  <c r="V283" i="23" s="1"/>
  <c r="X81" i="23"/>
  <c r="X283" i="23" s="1"/>
  <c r="Z81" i="23"/>
  <c r="Z283" i="23" s="1"/>
  <c r="AB81" i="23"/>
  <c r="AB283" i="23" s="1"/>
  <c r="Q82" i="23"/>
  <c r="Z282" i="23"/>
  <c r="V282" i="23"/>
  <c r="R282" i="23"/>
  <c r="AA80" i="14" a="1"/>
  <c r="AC80" i="14" a="1"/>
  <c r="Z79" i="14" a="1"/>
  <c r="AB79" i="14" a="1"/>
  <c r="S80" i="14"/>
  <c r="F81" i="14"/>
  <c r="E81" i="14"/>
  <c r="V82" i="14"/>
  <c r="O81" i="14"/>
  <c r="Q81" i="14"/>
  <c r="N82" i="14"/>
  <c r="R81" i="14"/>
  <c r="P81" i="14"/>
  <c r="C82" i="14"/>
  <c r="B83" i="14"/>
  <c r="D82" i="14"/>
  <c r="J383" i="13" l="1"/>
  <c r="J282" i="13"/>
  <c r="K282" i="13"/>
  <c r="K383" i="13"/>
  <c r="C282" i="13"/>
  <c r="C383" i="13"/>
  <c r="H282" i="13"/>
  <c r="H383" i="13"/>
  <c r="I383" i="13"/>
  <c r="I282" i="13"/>
  <c r="F383" i="13"/>
  <c r="F282" i="13"/>
  <c r="G282" i="13"/>
  <c r="G383" i="13"/>
  <c r="E81" i="13"/>
  <c r="I81" i="13"/>
  <c r="D81" i="13"/>
  <c r="H81" i="13"/>
  <c r="B82" i="13"/>
  <c r="C81" i="13"/>
  <c r="G81" i="13"/>
  <c r="K81" i="13"/>
  <c r="F81" i="13"/>
  <c r="J81" i="13"/>
  <c r="D282" i="13"/>
  <c r="D383" i="13"/>
  <c r="E383" i="13"/>
  <c r="E282" i="13"/>
  <c r="D184" i="13"/>
  <c r="F184" i="13"/>
  <c r="H184" i="13"/>
  <c r="J184" i="13"/>
  <c r="B185" i="13"/>
  <c r="E184" i="13"/>
  <c r="I184" i="13"/>
  <c r="C184" i="13"/>
  <c r="G184" i="13"/>
  <c r="K184" i="13"/>
  <c r="O82" i="13"/>
  <c r="Q82" i="13"/>
  <c r="S82" i="13"/>
  <c r="U82" i="13"/>
  <c r="P82" i="13"/>
  <c r="R82" i="13"/>
  <c r="T82" i="13"/>
  <c r="N83" i="13"/>
  <c r="R283" i="13"/>
  <c r="U283" i="13"/>
  <c r="Q283" i="13"/>
  <c r="P183" i="13"/>
  <c r="R183" i="13"/>
  <c r="T183" i="13"/>
  <c r="N184" i="13"/>
  <c r="Q183" i="13"/>
  <c r="U183" i="13"/>
  <c r="O183" i="13"/>
  <c r="S183" i="13"/>
  <c r="T283" i="13"/>
  <c r="P283" i="13"/>
  <c r="S283" i="13"/>
  <c r="O283" i="13"/>
  <c r="H383" i="23"/>
  <c r="H282" i="23"/>
  <c r="M282" i="23"/>
  <c r="M383" i="23"/>
  <c r="E282" i="23"/>
  <c r="E383" i="23"/>
  <c r="J383" i="23"/>
  <c r="J282" i="23"/>
  <c r="F182" i="23"/>
  <c r="J182" i="23"/>
  <c r="N182" i="23"/>
  <c r="E182" i="23"/>
  <c r="I182" i="23"/>
  <c r="M182" i="23"/>
  <c r="D182" i="23"/>
  <c r="H182" i="23"/>
  <c r="L182" i="23"/>
  <c r="C182" i="23"/>
  <c r="G182" i="23"/>
  <c r="K182" i="23"/>
  <c r="B183" i="23"/>
  <c r="G282" i="23"/>
  <c r="G383" i="23"/>
  <c r="L383" i="23"/>
  <c r="L282" i="23"/>
  <c r="D383" i="23"/>
  <c r="D282" i="23"/>
  <c r="I282" i="23"/>
  <c r="I383" i="23"/>
  <c r="N383" i="23"/>
  <c r="N282" i="23"/>
  <c r="F383" i="23"/>
  <c r="F282" i="23"/>
  <c r="K282" i="23"/>
  <c r="K383" i="23"/>
  <c r="C282" i="23"/>
  <c r="C383" i="23"/>
  <c r="S183" i="23"/>
  <c r="U183" i="23"/>
  <c r="W183" i="23"/>
  <c r="Y183" i="23"/>
  <c r="AA183" i="23"/>
  <c r="R183" i="23"/>
  <c r="T183" i="23"/>
  <c r="V183" i="23"/>
  <c r="X183" i="23"/>
  <c r="Z183" i="23"/>
  <c r="AB183" i="23"/>
  <c r="Q184" i="23"/>
  <c r="R82" i="23"/>
  <c r="R284" i="23" s="1"/>
  <c r="T82" i="23"/>
  <c r="T284" i="23" s="1"/>
  <c r="V82" i="23"/>
  <c r="V284" i="23" s="1"/>
  <c r="X82" i="23"/>
  <c r="X284" i="23" s="1"/>
  <c r="Z82" i="23"/>
  <c r="Z284" i="23" s="1"/>
  <c r="AB82" i="23"/>
  <c r="AB284" i="23" s="1"/>
  <c r="Q83" i="23"/>
  <c r="S82" i="23"/>
  <c r="S284" i="23" s="1"/>
  <c r="U82" i="23"/>
  <c r="U284" i="23" s="1"/>
  <c r="W82" i="23"/>
  <c r="W284" i="23" s="1"/>
  <c r="Y82" i="23"/>
  <c r="Y284" i="23" s="1"/>
  <c r="AA82" i="23"/>
  <c r="AA284" i="23" s="1"/>
  <c r="C83" i="23"/>
  <c r="E83" i="23"/>
  <c r="G83" i="23"/>
  <c r="I83" i="23"/>
  <c r="K83" i="23"/>
  <c r="M83" i="23"/>
  <c r="B84" i="23"/>
  <c r="D83" i="23"/>
  <c r="F83" i="23"/>
  <c r="H83" i="23"/>
  <c r="J83" i="23"/>
  <c r="L83" i="23"/>
  <c r="N83" i="23"/>
  <c r="AA81" i="14" a="1"/>
  <c r="AC81" i="14" a="1"/>
  <c r="Z81" i="14" a="1"/>
  <c r="AB81" i="14" a="1"/>
  <c r="E82" i="14"/>
  <c r="F82" i="14"/>
  <c r="Z80" i="14" a="1"/>
  <c r="AB80" i="14" a="1"/>
  <c r="D83" i="14"/>
  <c r="C83" i="14"/>
  <c r="B84" i="14"/>
  <c r="P82" i="14"/>
  <c r="R82" i="14"/>
  <c r="O82" i="14"/>
  <c r="N83" i="14"/>
  <c r="Q82" i="14"/>
  <c r="S81" i="14"/>
  <c r="V83" i="14"/>
  <c r="J384" i="13" l="1"/>
  <c r="J283" i="13"/>
  <c r="K283" i="13"/>
  <c r="K384" i="13"/>
  <c r="C283" i="13"/>
  <c r="C384" i="13"/>
  <c r="H283" i="13"/>
  <c r="H384" i="13"/>
  <c r="I384" i="13"/>
  <c r="I283" i="13"/>
  <c r="F384" i="13"/>
  <c r="F283" i="13"/>
  <c r="G283" i="13"/>
  <c r="G384" i="13"/>
  <c r="E82" i="13"/>
  <c r="I82" i="13"/>
  <c r="D82" i="13"/>
  <c r="H82" i="13"/>
  <c r="B83" i="13"/>
  <c r="C82" i="13"/>
  <c r="G82" i="13"/>
  <c r="K82" i="13"/>
  <c r="F82" i="13"/>
  <c r="J82" i="13"/>
  <c r="D283" i="13"/>
  <c r="D384" i="13"/>
  <c r="E384" i="13"/>
  <c r="E283" i="13"/>
  <c r="O83" i="13"/>
  <c r="Q83" i="13"/>
  <c r="S83" i="13"/>
  <c r="U83" i="13"/>
  <c r="P83" i="13"/>
  <c r="R83" i="13"/>
  <c r="T83" i="13"/>
  <c r="N84" i="13"/>
  <c r="R284" i="13"/>
  <c r="U284" i="13"/>
  <c r="Q284" i="13"/>
  <c r="P184" i="13"/>
  <c r="R184" i="13"/>
  <c r="T184" i="13"/>
  <c r="N185" i="13"/>
  <c r="O184" i="13"/>
  <c r="S184" i="13"/>
  <c r="Q184" i="13"/>
  <c r="U184" i="13"/>
  <c r="T284" i="13"/>
  <c r="P284" i="13"/>
  <c r="S284" i="13"/>
  <c r="O284" i="13"/>
  <c r="D185" i="13"/>
  <c r="F185" i="13"/>
  <c r="H185" i="13"/>
  <c r="J185" i="13"/>
  <c r="B186" i="13"/>
  <c r="C185" i="13"/>
  <c r="G185" i="13"/>
  <c r="K185" i="13"/>
  <c r="E185" i="13"/>
  <c r="I185" i="13"/>
  <c r="K384" i="23"/>
  <c r="K283" i="23"/>
  <c r="C384" i="23"/>
  <c r="C283" i="23"/>
  <c r="H283" i="23"/>
  <c r="H384" i="23"/>
  <c r="M384" i="23"/>
  <c r="M283" i="23"/>
  <c r="E384" i="23"/>
  <c r="E283" i="23"/>
  <c r="J384" i="23"/>
  <c r="J283" i="23"/>
  <c r="C183" i="23"/>
  <c r="G183" i="23"/>
  <c r="K183" i="23"/>
  <c r="B184" i="23"/>
  <c r="F183" i="23"/>
  <c r="J183" i="23"/>
  <c r="N183" i="23"/>
  <c r="E183" i="23"/>
  <c r="I183" i="23"/>
  <c r="M183" i="23"/>
  <c r="D183" i="23"/>
  <c r="H183" i="23"/>
  <c r="L183" i="23"/>
  <c r="G384" i="23"/>
  <c r="G283" i="23"/>
  <c r="L283" i="23"/>
  <c r="L384" i="23"/>
  <c r="D283" i="23"/>
  <c r="D384" i="23"/>
  <c r="I384" i="23"/>
  <c r="I283" i="23"/>
  <c r="N384" i="23"/>
  <c r="N283" i="23"/>
  <c r="F384" i="23"/>
  <c r="F283" i="23"/>
  <c r="D84" i="23"/>
  <c r="F84" i="23"/>
  <c r="H84" i="23"/>
  <c r="J84" i="23"/>
  <c r="L84" i="23"/>
  <c r="N84" i="23"/>
  <c r="C84" i="23"/>
  <c r="E84" i="23"/>
  <c r="G84" i="23"/>
  <c r="I84" i="23"/>
  <c r="K84" i="23"/>
  <c r="M84" i="23"/>
  <c r="B85" i="23"/>
  <c r="S83" i="23"/>
  <c r="U83" i="23"/>
  <c r="W83" i="23"/>
  <c r="Y83" i="23"/>
  <c r="AA83" i="23"/>
  <c r="R83" i="23"/>
  <c r="T83" i="23"/>
  <c r="V83" i="23"/>
  <c r="X83" i="23"/>
  <c r="Z83" i="23"/>
  <c r="AB83" i="23"/>
  <c r="Q84" i="23"/>
  <c r="R184" i="23"/>
  <c r="T184" i="23"/>
  <c r="V184" i="23"/>
  <c r="X184" i="23"/>
  <c r="Z184" i="23"/>
  <c r="AB184" i="23"/>
  <c r="Q185" i="23"/>
  <c r="S184" i="23"/>
  <c r="U184" i="23"/>
  <c r="W184" i="23"/>
  <c r="Y184" i="23"/>
  <c r="AA184" i="23"/>
  <c r="Z82" i="14" a="1"/>
  <c r="AB82" i="14" a="1"/>
  <c r="V84" i="14"/>
  <c r="O83" i="14"/>
  <c r="Q83" i="14"/>
  <c r="N84" i="14"/>
  <c r="R83" i="14"/>
  <c r="P83" i="14"/>
  <c r="C84" i="14"/>
  <c r="B85" i="14"/>
  <c r="D84" i="14"/>
  <c r="AA82" i="14" a="1"/>
  <c r="AC82" i="14" a="1"/>
  <c r="S82" i="14"/>
  <c r="F83" i="14"/>
  <c r="E83" i="14"/>
  <c r="J284" i="13" l="1"/>
  <c r="J385" i="13"/>
  <c r="K385" i="13"/>
  <c r="K284" i="13"/>
  <c r="C385" i="13"/>
  <c r="C284" i="13"/>
  <c r="H284" i="13"/>
  <c r="H385" i="13"/>
  <c r="I284" i="13"/>
  <c r="I385" i="13"/>
  <c r="F284" i="13"/>
  <c r="F385" i="13"/>
  <c r="G385" i="13"/>
  <c r="G284" i="13"/>
  <c r="I83" i="13"/>
  <c r="C83" i="13"/>
  <c r="G83" i="13"/>
  <c r="K83" i="13"/>
  <c r="F83" i="13"/>
  <c r="J83" i="13"/>
  <c r="E83" i="13"/>
  <c r="D83" i="13"/>
  <c r="H83" i="13"/>
  <c r="B84" i="13"/>
  <c r="D284" i="13"/>
  <c r="D385" i="13"/>
  <c r="E385" i="13"/>
  <c r="E284" i="13"/>
  <c r="D186" i="13"/>
  <c r="F186" i="13"/>
  <c r="H186" i="13"/>
  <c r="J186" i="13"/>
  <c r="B187" i="13"/>
  <c r="E186" i="13"/>
  <c r="I186" i="13"/>
  <c r="C186" i="13"/>
  <c r="G186" i="13"/>
  <c r="K186" i="13"/>
  <c r="O84" i="13"/>
  <c r="Q84" i="13"/>
  <c r="S84" i="13"/>
  <c r="U84" i="13"/>
  <c r="P84" i="13"/>
  <c r="R84" i="13"/>
  <c r="T84" i="13"/>
  <c r="N85" i="13"/>
  <c r="R285" i="13"/>
  <c r="U285" i="13"/>
  <c r="Q285" i="13"/>
  <c r="P185" i="13"/>
  <c r="R185" i="13"/>
  <c r="T185" i="13"/>
  <c r="N186" i="13"/>
  <c r="Q185" i="13"/>
  <c r="U185" i="13"/>
  <c r="O185" i="13"/>
  <c r="S185" i="13"/>
  <c r="T285" i="13"/>
  <c r="P285" i="13"/>
  <c r="S285" i="13"/>
  <c r="O285" i="13"/>
  <c r="H385" i="23"/>
  <c r="H284" i="23"/>
  <c r="M284" i="23"/>
  <c r="M385" i="23"/>
  <c r="E284" i="23"/>
  <c r="E385" i="23"/>
  <c r="J385" i="23"/>
  <c r="J284" i="23"/>
  <c r="F184" i="23"/>
  <c r="J184" i="23"/>
  <c r="N184" i="23"/>
  <c r="E184" i="23"/>
  <c r="I184" i="23"/>
  <c r="M184" i="23"/>
  <c r="D184" i="23"/>
  <c r="H184" i="23"/>
  <c r="L184" i="23"/>
  <c r="C184" i="23"/>
  <c r="G184" i="23"/>
  <c r="K184" i="23"/>
  <c r="B185" i="23"/>
  <c r="G284" i="23"/>
  <c r="G385" i="23"/>
  <c r="L385" i="23"/>
  <c r="L284" i="23"/>
  <c r="D385" i="23"/>
  <c r="D284" i="23"/>
  <c r="I284" i="23"/>
  <c r="I385" i="23"/>
  <c r="N385" i="23"/>
  <c r="N284" i="23"/>
  <c r="F385" i="23"/>
  <c r="F284" i="23"/>
  <c r="K284" i="23"/>
  <c r="K385" i="23"/>
  <c r="C284" i="23"/>
  <c r="C385" i="23"/>
  <c r="S185" i="23"/>
  <c r="U185" i="23"/>
  <c r="W185" i="23"/>
  <c r="Y185" i="23"/>
  <c r="AA185" i="23"/>
  <c r="R185" i="23"/>
  <c r="T185" i="23"/>
  <c r="V185" i="23"/>
  <c r="X185" i="23"/>
  <c r="Z185" i="23"/>
  <c r="AB185" i="23"/>
  <c r="Q186" i="23"/>
  <c r="AB285" i="23"/>
  <c r="X285" i="23"/>
  <c r="T285" i="23"/>
  <c r="AA285" i="23"/>
  <c r="W285" i="23"/>
  <c r="S285" i="23"/>
  <c r="R84" i="23"/>
  <c r="R286" i="23" s="1"/>
  <c r="T84" i="23"/>
  <c r="T286" i="23" s="1"/>
  <c r="V84" i="23"/>
  <c r="V286" i="23" s="1"/>
  <c r="X84" i="23"/>
  <c r="X286" i="23" s="1"/>
  <c r="Z84" i="23"/>
  <c r="Z286" i="23" s="1"/>
  <c r="AB84" i="23"/>
  <c r="AB286" i="23" s="1"/>
  <c r="Q85" i="23"/>
  <c r="S84" i="23"/>
  <c r="S286" i="23" s="1"/>
  <c r="U84" i="23"/>
  <c r="U286" i="23" s="1"/>
  <c r="W84" i="23"/>
  <c r="W286" i="23" s="1"/>
  <c r="Y84" i="23"/>
  <c r="Y286" i="23" s="1"/>
  <c r="AA84" i="23"/>
  <c r="AA286" i="23" s="1"/>
  <c r="Z285" i="23"/>
  <c r="V285" i="23"/>
  <c r="R285" i="23"/>
  <c r="Y285" i="23"/>
  <c r="U285" i="23"/>
  <c r="C85" i="23"/>
  <c r="E85" i="23"/>
  <c r="G85" i="23"/>
  <c r="I85" i="23"/>
  <c r="K85" i="23"/>
  <c r="M85" i="23"/>
  <c r="B86" i="23"/>
  <c r="D85" i="23"/>
  <c r="F85" i="23"/>
  <c r="H85" i="23"/>
  <c r="J85" i="23"/>
  <c r="L85" i="23"/>
  <c r="N85" i="23"/>
  <c r="E84" i="14"/>
  <c r="F84" i="14"/>
  <c r="AA83" i="14" a="1"/>
  <c r="AC83" i="14" a="1"/>
  <c r="Z83" i="14" a="1"/>
  <c r="AB83" i="14" a="1"/>
  <c r="D85" i="14"/>
  <c r="C85" i="14"/>
  <c r="B86" i="14"/>
  <c r="P84" i="14"/>
  <c r="R84" i="14"/>
  <c r="O84" i="14"/>
  <c r="N85" i="14"/>
  <c r="Q84" i="14"/>
  <c r="S83" i="14"/>
  <c r="V85" i="14"/>
  <c r="E84" i="13" l="1"/>
  <c r="I84" i="13"/>
  <c r="D84" i="13"/>
  <c r="H84" i="13"/>
  <c r="B85" i="13"/>
  <c r="C84" i="13"/>
  <c r="G84" i="13"/>
  <c r="K84" i="13"/>
  <c r="F84" i="13"/>
  <c r="J84" i="13"/>
  <c r="D285" i="13"/>
  <c r="D386" i="13"/>
  <c r="J386" i="13"/>
  <c r="J285" i="13"/>
  <c r="K285" i="13"/>
  <c r="K386" i="13"/>
  <c r="C285" i="13"/>
  <c r="C386" i="13"/>
  <c r="T286" i="13"/>
  <c r="P286" i="13"/>
  <c r="H285" i="13"/>
  <c r="H386" i="13"/>
  <c r="E386" i="13"/>
  <c r="E285" i="13"/>
  <c r="F386" i="13"/>
  <c r="F285" i="13"/>
  <c r="G285" i="13"/>
  <c r="G386" i="13"/>
  <c r="I386" i="13"/>
  <c r="I285" i="13"/>
  <c r="O85" i="13"/>
  <c r="Q85" i="13"/>
  <c r="S85" i="13"/>
  <c r="U85" i="13"/>
  <c r="P85" i="13"/>
  <c r="R85" i="13"/>
  <c r="T85" i="13"/>
  <c r="N86" i="13"/>
  <c r="R286" i="13"/>
  <c r="U286" i="13"/>
  <c r="Q286" i="13"/>
  <c r="P186" i="13"/>
  <c r="R186" i="13"/>
  <c r="T186" i="13"/>
  <c r="N187" i="13"/>
  <c r="O186" i="13"/>
  <c r="S186" i="13"/>
  <c r="Q186" i="13"/>
  <c r="U186" i="13"/>
  <c r="S286" i="13"/>
  <c r="O286" i="13"/>
  <c r="D187" i="13"/>
  <c r="F187" i="13"/>
  <c r="H187" i="13"/>
  <c r="J187" i="13"/>
  <c r="B188" i="13"/>
  <c r="C187" i="13"/>
  <c r="G187" i="13"/>
  <c r="K187" i="13"/>
  <c r="E187" i="13"/>
  <c r="I187" i="13"/>
  <c r="K386" i="23"/>
  <c r="K285" i="23"/>
  <c r="C386" i="23"/>
  <c r="C285" i="23"/>
  <c r="H285" i="23"/>
  <c r="H386" i="23"/>
  <c r="M386" i="23"/>
  <c r="M285" i="23"/>
  <c r="E386" i="23"/>
  <c r="E285" i="23"/>
  <c r="J386" i="23"/>
  <c r="J285" i="23"/>
  <c r="C185" i="23"/>
  <c r="G185" i="23"/>
  <c r="K185" i="23"/>
  <c r="B186" i="23"/>
  <c r="F185" i="23"/>
  <c r="J185" i="23"/>
  <c r="N185" i="23"/>
  <c r="E185" i="23"/>
  <c r="I185" i="23"/>
  <c r="M185" i="23"/>
  <c r="D185" i="23"/>
  <c r="H185" i="23"/>
  <c r="L185" i="23"/>
  <c r="G386" i="23"/>
  <c r="G285" i="23"/>
  <c r="L285" i="23"/>
  <c r="L386" i="23"/>
  <c r="D285" i="23"/>
  <c r="D386" i="23"/>
  <c r="I386" i="23"/>
  <c r="I285" i="23"/>
  <c r="N386" i="23"/>
  <c r="N285" i="23"/>
  <c r="F386" i="23"/>
  <c r="F285" i="23"/>
  <c r="S85" i="23"/>
  <c r="U85" i="23"/>
  <c r="W85" i="23"/>
  <c r="Y85" i="23"/>
  <c r="AA85" i="23"/>
  <c r="R85" i="23"/>
  <c r="T85" i="23"/>
  <c r="V85" i="23"/>
  <c r="X85" i="23"/>
  <c r="Z85" i="23"/>
  <c r="AB85" i="23"/>
  <c r="Q86" i="23"/>
  <c r="D86" i="23"/>
  <c r="F86" i="23"/>
  <c r="H86" i="23"/>
  <c r="J86" i="23"/>
  <c r="L86" i="23"/>
  <c r="N86" i="23"/>
  <c r="C86" i="23"/>
  <c r="E86" i="23"/>
  <c r="G86" i="23"/>
  <c r="I86" i="23"/>
  <c r="K86" i="23"/>
  <c r="M86" i="23"/>
  <c r="B87" i="23"/>
  <c r="R186" i="23"/>
  <c r="T186" i="23"/>
  <c r="V186" i="23"/>
  <c r="X186" i="23"/>
  <c r="Z186" i="23"/>
  <c r="AB186" i="23"/>
  <c r="Q187" i="23"/>
  <c r="S186" i="23"/>
  <c r="U186" i="23"/>
  <c r="W186" i="23"/>
  <c r="Y186" i="23"/>
  <c r="AA186" i="23"/>
  <c r="Z84" i="14" a="1"/>
  <c r="AB84" i="14" a="1"/>
  <c r="V86" i="14"/>
  <c r="O85" i="14"/>
  <c r="Q85" i="14"/>
  <c r="N86" i="14"/>
  <c r="R85" i="14"/>
  <c r="P85" i="14"/>
  <c r="C86" i="14"/>
  <c r="B87" i="14"/>
  <c r="D86" i="14"/>
  <c r="AA84" i="14" a="1"/>
  <c r="AC84" i="14" a="1"/>
  <c r="S84" i="14"/>
  <c r="F85" i="14"/>
  <c r="E85" i="14"/>
  <c r="J387" i="13" l="1"/>
  <c r="J286" i="13"/>
  <c r="K286" i="13"/>
  <c r="K387" i="13"/>
  <c r="C286" i="13"/>
  <c r="C387" i="13"/>
  <c r="H286" i="13"/>
  <c r="H387" i="13"/>
  <c r="I387" i="13"/>
  <c r="I286" i="13"/>
  <c r="F387" i="13"/>
  <c r="F286" i="13"/>
  <c r="G286" i="13"/>
  <c r="G387" i="13"/>
  <c r="E85" i="13"/>
  <c r="I85" i="13"/>
  <c r="D85" i="13"/>
  <c r="H85" i="13"/>
  <c r="B86" i="13"/>
  <c r="C85" i="13"/>
  <c r="G85" i="13"/>
  <c r="K85" i="13"/>
  <c r="F85" i="13"/>
  <c r="J85" i="13"/>
  <c r="D286" i="13"/>
  <c r="D387" i="13"/>
  <c r="E387" i="13"/>
  <c r="E286" i="13"/>
  <c r="P187" i="13"/>
  <c r="R187" i="13"/>
  <c r="T187" i="13"/>
  <c r="N188" i="13"/>
  <c r="Q187" i="13"/>
  <c r="U187" i="13"/>
  <c r="O187" i="13"/>
  <c r="S187" i="13"/>
  <c r="T287" i="13"/>
  <c r="P287" i="13"/>
  <c r="S287" i="13"/>
  <c r="O287" i="13"/>
  <c r="D188" i="13"/>
  <c r="F188" i="13"/>
  <c r="H188" i="13"/>
  <c r="J188" i="13"/>
  <c r="B189" i="13"/>
  <c r="E188" i="13"/>
  <c r="I188" i="13"/>
  <c r="C188" i="13"/>
  <c r="G188" i="13"/>
  <c r="K188" i="13"/>
  <c r="O86" i="13"/>
  <c r="O288" i="13" s="1"/>
  <c r="Q86" i="13"/>
  <c r="Q288" i="13" s="1"/>
  <c r="S86" i="13"/>
  <c r="S288" i="13" s="1"/>
  <c r="U86" i="13"/>
  <c r="U288" i="13" s="1"/>
  <c r="P86" i="13"/>
  <c r="P288" i="13" s="1"/>
  <c r="R86" i="13"/>
  <c r="R288" i="13" s="1"/>
  <c r="T86" i="13"/>
  <c r="T288" i="13" s="1"/>
  <c r="N87" i="13"/>
  <c r="R287" i="13"/>
  <c r="U287" i="13"/>
  <c r="Q287" i="13"/>
  <c r="H387" i="23"/>
  <c r="H286" i="23"/>
  <c r="M286" i="23"/>
  <c r="M387" i="23"/>
  <c r="E286" i="23"/>
  <c r="E387" i="23"/>
  <c r="J387" i="23"/>
  <c r="J286" i="23"/>
  <c r="F186" i="23"/>
  <c r="J186" i="23"/>
  <c r="N186" i="23"/>
  <c r="E186" i="23"/>
  <c r="I186" i="23"/>
  <c r="M186" i="23"/>
  <c r="D186" i="23"/>
  <c r="H186" i="23"/>
  <c r="L186" i="23"/>
  <c r="C186" i="23"/>
  <c r="G186" i="23"/>
  <c r="K186" i="23"/>
  <c r="B187" i="23"/>
  <c r="G286" i="23"/>
  <c r="G387" i="23"/>
  <c r="L387" i="23"/>
  <c r="L286" i="23"/>
  <c r="D387" i="23"/>
  <c r="D286" i="23"/>
  <c r="I286" i="23"/>
  <c r="I387" i="23"/>
  <c r="N387" i="23"/>
  <c r="N286" i="23"/>
  <c r="F387" i="23"/>
  <c r="F286" i="23"/>
  <c r="K286" i="23"/>
  <c r="K387" i="23"/>
  <c r="C286" i="23"/>
  <c r="C387" i="23"/>
  <c r="S187" i="23"/>
  <c r="U187" i="23"/>
  <c r="W187" i="23"/>
  <c r="Y187" i="23"/>
  <c r="AA187" i="23"/>
  <c r="R187" i="23"/>
  <c r="T187" i="23"/>
  <c r="V187" i="23"/>
  <c r="X187" i="23"/>
  <c r="Z187" i="23"/>
  <c r="AB187" i="23"/>
  <c r="Q188" i="23"/>
  <c r="AB287" i="23"/>
  <c r="X287" i="23"/>
  <c r="T287" i="23"/>
  <c r="AA287" i="23"/>
  <c r="W287" i="23"/>
  <c r="S287" i="23"/>
  <c r="C87" i="23"/>
  <c r="E87" i="23"/>
  <c r="G87" i="23"/>
  <c r="I87" i="23"/>
  <c r="K87" i="23"/>
  <c r="M87" i="23"/>
  <c r="B88" i="23"/>
  <c r="D87" i="23"/>
  <c r="F87" i="23"/>
  <c r="H87" i="23"/>
  <c r="J87" i="23"/>
  <c r="L87" i="23"/>
  <c r="N87" i="23"/>
  <c r="R86" i="23"/>
  <c r="R288" i="23" s="1"/>
  <c r="T86" i="23"/>
  <c r="T288" i="23" s="1"/>
  <c r="V86" i="23"/>
  <c r="V288" i="23" s="1"/>
  <c r="X86" i="23"/>
  <c r="X288" i="23" s="1"/>
  <c r="Z86" i="23"/>
  <c r="Z288" i="23" s="1"/>
  <c r="AB86" i="23"/>
  <c r="AB288" i="23" s="1"/>
  <c r="Q87" i="23"/>
  <c r="S86" i="23"/>
  <c r="S288" i="23" s="1"/>
  <c r="U86" i="23"/>
  <c r="U288" i="23" s="1"/>
  <c r="W86" i="23"/>
  <c r="W288" i="23" s="1"/>
  <c r="Y86" i="23"/>
  <c r="Y288" i="23" s="1"/>
  <c r="AA86" i="23"/>
  <c r="AA288" i="23" s="1"/>
  <c r="Z287" i="23"/>
  <c r="V287" i="23"/>
  <c r="R287" i="23"/>
  <c r="Y287" i="23"/>
  <c r="U287" i="23"/>
  <c r="AA85" i="14" a="1"/>
  <c r="AC85" i="14" a="1"/>
  <c r="D87" i="14"/>
  <c r="B88" i="14"/>
  <c r="C87" i="14"/>
  <c r="P86" i="14"/>
  <c r="R86" i="14"/>
  <c r="O86" i="14"/>
  <c r="N87" i="14"/>
  <c r="Q86" i="14"/>
  <c r="S85" i="14"/>
  <c r="V87" i="14"/>
  <c r="E86" i="14"/>
  <c r="F86" i="14"/>
  <c r="Z85" i="14" a="1"/>
  <c r="AB85" i="14" a="1"/>
  <c r="J388" i="13" l="1"/>
  <c r="J287" i="13"/>
  <c r="K287" i="13"/>
  <c r="K388" i="13"/>
  <c r="C287" i="13"/>
  <c r="C388" i="13"/>
  <c r="H388" i="13"/>
  <c r="H287" i="13"/>
  <c r="I388" i="13"/>
  <c r="I287" i="13"/>
  <c r="F388" i="13"/>
  <c r="F287" i="13"/>
  <c r="G287" i="13"/>
  <c r="G388" i="13"/>
  <c r="E86" i="13"/>
  <c r="I86" i="13"/>
  <c r="D86" i="13"/>
  <c r="H86" i="13"/>
  <c r="B87" i="13"/>
  <c r="C86" i="13"/>
  <c r="G86" i="13"/>
  <c r="K86" i="13"/>
  <c r="F86" i="13"/>
  <c r="J86" i="13"/>
  <c r="D287" i="13"/>
  <c r="D388" i="13"/>
  <c r="E388" i="13"/>
  <c r="E287" i="13"/>
  <c r="P188" i="13"/>
  <c r="R188" i="13"/>
  <c r="T188" i="13"/>
  <c r="N189" i="13"/>
  <c r="O188" i="13"/>
  <c r="S188" i="13"/>
  <c r="Q188" i="13"/>
  <c r="U188" i="13"/>
  <c r="O87" i="13"/>
  <c r="O289" i="13" s="1"/>
  <c r="Q87" i="13"/>
  <c r="Q289" i="13" s="1"/>
  <c r="S87" i="13"/>
  <c r="U87" i="13"/>
  <c r="U289" i="13" s="1"/>
  <c r="P87" i="13"/>
  <c r="P289" i="13" s="1"/>
  <c r="R87" i="13"/>
  <c r="R289" i="13" s="1"/>
  <c r="T87" i="13"/>
  <c r="T289" i="13" s="1"/>
  <c r="N88" i="13"/>
  <c r="D189" i="13"/>
  <c r="F189" i="13"/>
  <c r="H189" i="13"/>
  <c r="J189" i="13"/>
  <c r="B190" i="13"/>
  <c r="C189" i="13"/>
  <c r="G189" i="13"/>
  <c r="K189" i="13"/>
  <c r="E189" i="13"/>
  <c r="I189" i="13"/>
  <c r="K388" i="23"/>
  <c r="K287" i="23"/>
  <c r="C388" i="23"/>
  <c r="C287" i="23"/>
  <c r="H388" i="23"/>
  <c r="H287" i="23"/>
  <c r="M287" i="23"/>
  <c r="M388" i="23"/>
  <c r="E287" i="23"/>
  <c r="E388" i="23"/>
  <c r="J388" i="23"/>
  <c r="J287" i="23"/>
  <c r="C187" i="23"/>
  <c r="G187" i="23"/>
  <c r="K187" i="23"/>
  <c r="B188" i="23"/>
  <c r="J187" i="23"/>
  <c r="E187" i="23"/>
  <c r="I187" i="23"/>
  <c r="M187" i="23"/>
  <c r="D187" i="23"/>
  <c r="H187" i="23"/>
  <c r="L187" i="23"/>
  <c r="F187" i="23"/>
  <c r="N187" i="23"/>
  <c r="G388" i="23"/>
  <c r="G287" i="23"/>
  <c r="L388" i="23"/>
  <c r="L287" i="23"/>
  <c r="D388" i="23"/>
  <c r="D287" i="23"/>
  <c r="I287" i="23"/>
  <c r="I388" i="23"/>
  <c r="N388" i="23"/>
  <c r="N287" i="23"/>
  <c r="F388" i="23"/>
  <c r="F287" i="23"/>
  <c r="S87" i="23"/>
  <c r="U87" i="23"/>
  <c r="W87" i="23"/>
  <c r="Y87" i="23"/>
  <c r="AA87" i="23"/>
  <c r="R87" i="23"/>
  <c r="T87" i="23"/>
  <c r="V87" i="23"/>
  <c r="X87" i="23"/>
  <c r="Z87" i="23"/>
  <c r="AB87" i="23"/>
  <c r="Q88" i="23"/>
  <c r="R188" i="23"/>
  <c r="T188" i="23"/>
  <c r="V188" i="23"/>
  <c r="X188" i="23"/>
  <c r="Z188" i="23"/>
  <c r="AB188" i="23"/>
  <c r="Q189" i="23"/>
  <c r="S188" i="23"/>
  <c r="U188" i="23"/>
  <c r="W188" i="23"/>
  <c r="Y188" i="23"/>
  <c r="AA188" i="23"/>
  <c r="D88" i="23"/>
  <c r="F88" i="23"/>
  <c r="H88" i="23"/>
  <c r="J88" i="23"/>
  <c r="L88" i="23"/>
  <c r="N88" i="23"/>
  <c r="C88" i="23"/>
  <c r="E88" i="23"/>
  <c r="G88" i="23"/>
  <c r="I88" i="23"/>
  <c r="K88" i="23"/>
  <c r="M88" i="23"/>
  <c r="B89" i="23"/>
  <c r="Z86" i="14" a="1"/>
  <c r="AB86" i="14" a="1"/>
  <c r="V88" i="14"/>
  <c r="O87" i="14"/>
  <c r="Q87" i="14"/>
  <c r="R87" i="14"/>
  <c r="P87" i="14"/>
  <c r="N88" i="14"/>
  <c r="F87" i="14"/>
  <c r="E87" i="14"/>
  <c r="AA86" i="14" a="1"/>
  <c r="AC86" i="14" a="1"/>
  <c r="S86" i="14"/>
  <c r="D88" i="14"/>
  <c r="C88" i="14"/>
  <c r="B89" i="14"/>
  <c r="J389" i="13" l="1"/>
  <c r="J288" i="13"/>
  <c r="K288" i="13"/>
  <c r="K389" i="13"/>
  <c r="C288" i="13"/>
  <c r="C389" i="13"/>
  <c r="H389" i="13"/>
  <c r="H288" i="13"/>
  <c r="I288" i="13"/>
  <c r="I389" i="13"/>
  <c r="F389" i="13"/>
  <c r="F288" i="13"/>
  <c r="G288" i="13"/>
  <c r="G389" i="13"/>
  <c r="C87" i="13"/>
  <c r="G87" i="13"/>
  <c r="K87" i="13"/>
  <c r="F87" i="13"/>
  <c r="J87" i="13"/>
  <c r="E87" i="13"/>
  <c r="I87" i="13"/>
  <c r="D87" i="13"/>
  <c r="H87" i="13"/>
  <c r="B88" i="13"/>
  <c r="D389" i="13"/>
  <c r="D288" i="13"/>
  <c r="E288" i="13"/>
  <c r="E389" i="13"/>
  <c r="S289" i="13"/>
  <c r="D190" i="13"/>
  <c r="F190" i="13"/>
  <c r="H190" i="13"/>
  <c r="J190" i="13"/>
  <c r="B191" i="13"/>
  <c r="E190" i="13"/>
  <c r="I190" i="13"/>
  <c r="C190" i="13"/>
  <c r="G190" i="13"/>
  <c r="K190" i="13"/>
  <c r="O88" i="13"/>
  <c r="Q88" i="13"/>
  <c r="S88" i="13"/>
  <c r="U88" i="13"/>
  <c r="P88" i="13"/>
  <c r="R88" i="13"/>
  <c r="T88" i="13"/>
  <c r="N89" i="13"/>
  <c r="P189" i="13"/>
  <c r="R189" i="13"/>
  <c r="T189" i="13"/>
  <c r="N190" i="13"/>
  <c r="Q189" i="13"/>
  <c r="U189" i="13"/>
  <c r="O189" i="13"/>
  <c r="S189" i="13"/>
  <c r="F389" i="23"/>
  <c r="F288" i="23"/>
  <c r="H288" i="23"/>
  <c r="H389" i="23"/>
  <c r="M288" i="23"/>
  <c r="M389" i="23"/>
  <c r="E288" i="23"/>
  <c r="E389" i="23"/>
  <c r="F188" i="23"/>
  <c r="J188" i="23"/>
  <c r="N188" i="23"/>
  <c r="E188" i="23"/>
  <c r="I188" i="23"/>
  <c r="M188" i="23"/>
  <c r="D188" i="23"/>
  <c r="H188" i="23"/>
  <c r="L188" i="23"/>
  <c r="C188" i="23"/>
  <c r="G188" i="23"/>
  <c r="K188" i="23"/>
  <c r="B189" i="23"/>
  <c r="G389" i="23"/>
  <c r="G288" i="23"/>
  <c r="N389" i="23"/>
  <c r="N288" i="23"/>
  <c r="L288" i="23"/>
  <c r="L389" i="23"/>
  <c r="D288" i="23"/>
  <c r="D389" i="23"/>
  <c r="I288" i="23"/>
  <c r="I389" i="23"/>
  <c r="J389" i="23"/>
  <c r="J288" i="23"/>
  <c r="K389" i="23"/>
  <c r="K288" i="23"/>
  <c r="C389" i="23"/>
  <c r="C288" i="23"/>
  <c r="S189" i="23"/>
  <c r="U189" i="23"/>
  <c r="W189" i="23"/>
  <c r="Y189" i="23"/>
  <c r="AA189" i="23"/>
  <c r="R189" i="23"/>
  <c r="T189" i="23"/>
  <c r="V189" i="23"/>
  <c r="X189" i="23"/>
  <c r="Z189" i="23"/>
  <c r="AB189" i="23"/>
  <c r="Q190" i="23"/>
  <c r="R88" i="23"/>
  <c r="R290" i="23" s="1"/>
  <c r="T88" i="23"/>
  <c r="T290" i="23" s="1"/>
  <c r="V88" i="23"/>
  <c r="V290" i="23" s="1"/>
  <c r="X88" i="23"/>
  <c r="X290" i="23" s="1"/>
  <c r="Z88" i="23"/>
  <c r="Z290" i="23" s="1"/>
  <c r="AB88" i="23"/>
  <c r="AB290" i="23" s="1"/>
  <c r="Q89" i="23"/>
  <c r="S88" i="23"/>
  <c r="S290" i="23" s="1"/>
  <c r="U88" i="23"/>
  <c r="U290" i="23" s="1"/>
  <c r="W88" i="23"/>
  <c r="W290" i="23" s="1"/>
  <c r="Y88" i="23"/>
  <c r="Y290" i="23" s="1"/>
  <c r="AA88" i="23"/>
  <c r="AA290" i="23" s="1"/>
  <c r="Z289" i="23"/>
  <c r="V289" i="23"/>
  <c r="R289" i="23"/>
  <c r="Y289" i="23"/>
  <c r="U289" i="23"/>
  <c r="C89" i="23"/>
  <c r="E89" i="23"/>
  <c r="G89" i="23"/>
  <c r="I89" i="23"/>
  <c r="K89" i="23"/>
  <c r="M89" i="23"/>
  <c r="B90" i="23"/>
  <c r="D89" i="23"/>
  <c r="F89" i="23"/>
  <c r="H89" i="23"/>
  <c r="J89" i="23"/>
  <c r="L89" i="23"/>
  <c r="N89" i="23"/>
  <c r="AB289" i="23"/>
  <c r="X289" i="23"/>
  <c r="T289" i="23"/>
  <c r="AA289" i="23"/>
  <c r="W289" i="23"/>
  <c r="S289" i="23"/>
  <c r="AA87" i="14" a="1"/>
  <c r="AC87" i="14" a="1"/>
  <c r="F88" i="14"/>
  <c r="E88" i="14"/>
  <c r="C89" i="14"/>
  <c r="B90" i="14"/>
  <c r="D89" i="14"/>
  <c r="O88" i="14"/>
  <c r="Q88" i="14"/>
  <c r="P88" i="14"/>
  <c r="R88" i="14"/>
  <c r="N89" i="14"/>
  <c r="S87" i="14"/>
  <c r="V89" i="14"/>
  <c r="C88" i="13" l="1"/>
  <c r="G88" i="13"/>
  <c r="K88" i="13"/>
  <c r="F88" i="13"/>
  <c r="J88" i="13"/>
  <c r="E88" i="13"/>
  <c r="I88" i="13"/>
  <c r="D88" i="13"/>
  <c r="H88" i="13"/>
  <c r="B89" i="13"/>
  <c r="D390" i="13"/>
  <c r="D289" i="13"/>
  <c r="E289" i="13"/>
  <c r="E390" i="13"/>
  <c r="F390" i="13"/>
  <c r="F289" i="13"/>
  <c r="G289" i="13"/>
  <c r="G390" i="13"/>
  <c r="H390" i="13"/>
  <c r="H289" i="13"/>
  <c r="I289" i="13"/>
  <c r="I390" i="13"/>
  <c r="J390" i="13"/>
  <c r="J289" i="13"/>
  <c r="K289" i="13"/>
  <c r="K390" i="13"/>
  <c r="C289" i="13"/>
  <c r="C390" i="13"/>
  <c r="T290" i="13"/>
  <c r="P290" i="13"/>
  <c r="S290" i="13"/>
  <c r="O290" i="13"/>
  <c r="D191" i="13"/>
  <c r="F191" i="13"/>
  <c r="H191" i="13"/>
  <c r="J191" i="13"/>
  <c r="B192" i="13"/>
  <c r="C191" i="13"/>
  <c r="G191" i="13"/>
  <c r="K191" i="13"/>
  <c r="E191" i="13"/>
  <c r="I191" i="13"/>
  <c r="P190" i="13"/>
  <c r="R190" i="13"/>
  <c r="T190" i="13"/>
  <c r="N191" i="13"/>
  <c r="O190" i="13"/>
  <c r="S190" i="13"/>
  <c r="Q190" i="13"/>
  <c r="U190" i="13"/>
  <c r="O89" i="13"/>
  <c r="O291" i="13" s="1"/>
  <c r="Q89" i="13"/>
  <c r="S89" i="13"/>
  <c r="S291" i="13" s="1"/>
  <c r="U89" i="13"/>
  <c r="U291" i="13" s="1"/>
  <c r="P89" i="13"/>
  <c r="P291" i="13" s="1"/>
  <c r="R89" i="13"/>
  <c r="R291" i="13" s="1"/>
  <c r="T89" i="13"/>
  <c r="T291" i="13" s="1"/>
  <c r="N90" i="13"/>
  <c r="R290" i="13"/>
  <c r="U290" i="13"/>
  <c r="Q290" i="13"/>
  <c r="K390" i="23"/>
  <c r="K289" i="23"/>
  <c r="C390" i="23"/>
  <c r="C289" i="23"/>
  <c r="H390" i="23"/>
  <c r="H289" i="23"/>
  <c r="M289" i="23"/>
  <c r="M390" i="23"/>
  <c r="E289" i="23"/>
  <c r="E390" i="23"/>
  <c r="J289" i="23"/>
  <c r="J390" i="23"/>
  <c r="E189" i="23"/>
  <c r="I189" i="23"/>
  <c r="M189" i="23"/>
  <c r="D189" i="23"/>
  <c r="H189" i="23"/>
  <c r="L189" i="23"/>
  <c r="C189" i="23"/>
  <c r="G189" i="23"/>
  <c r="K189" i="23"/>
  <c r="B190" i="23"/>
  <c r="F189" i="23"/>
  <c r="J189" i="23"/>
  <c r="N189" i="23"/>
  <c r="G390" i="23"/>
  <c r="G289" i="23"/>
  <c r="L390" i="23"/>
  <c r="L289" i="23"/>
  <c r="D390" i="23"/>
  <c r="D289" i="23"/>
  <c r="I289" i="23"/>
  <c r="I390" i="23"/>
  <c r="N289" i="23"/>
  <c r="N390" i="23"/>
  <c r="F289" i="23"/>
  <c r="F390" i="23"/>
  <c r="S89" i="23"/>
  <c r="U89" i="23"/>
  <c r="W89" i="23"/>
  <c r="Y89" i="23"/>
  <c r="AA89" i="23"/>
  <c r="R89" i="23"/>
  <c r="T89" i="23"/>
  <c r="V89" i="23"/>
  <c r="X89" i="23"/>
  <c r="Z89" i="23"/>
  <c r="AB89" i="23"/>
  <c r="Q90" i="23"/>
  <c r="D90" i="23"/>
  <c r="F90" i="23"/>
  <c r="H90" i="23"/>
  <c r="J90" i="23"/>
  <c r="L90" i="23"/>
  <c r="N90" i="23"/>
  <c r="C90" i="23"/>
  <c r="E90" i="23"/>
  <c r="G90" i="23"/>
  <c r="I90" i="23"/>
  <c r="K90" i="23"/>
  <c r="M90" i="23"/>
  <c r="B91" i="23"/>
  <c r="R190" i="23"/>
  <c r="T190" i="23"/>
  <c r="V190" i="23"/>
  <c r="X190" i="23"/>
  <c r="Z190" i="23"/>
  <c r="AB190" i="23"/>
  <c r="Q191" i="23"/>
  <c r="S190" i="23"/>
  <c r="U190" i="23"/>
  <c r="W190" i="23"/>
  <c r="Y190" i="23"/>
  <c r="AA190" i="23"/>
  <c r="AA88" i="14" a="1"/>
  <c r="AC88" i="14" a="1"/>
  <c r="Z88" i="14" a="1"/>
  <c r="AB88" i="14" a="1"/>
  <c r="P89" i="14"/>
  <c r="O89" i="14"/>
  <c r="Q89" i="14"/>
  <c r="N90" i="14"/>
  <c r="R89" i="14"/>
  <c r="S88" i="14"/>
  <c r="D90" i="14"/>
  <c r="C90" i="14"/>
  <c r="B91" i="14"/>
  <c r="Z87" i="14" a="1"/>
  <c r="AB87" i="14" a="1"/>
  <c r="V90" i="14"/>
  <c r="E89" i="14"/>
  <c r="F89" i="14"/>
  <c r="E89" i="13" l="1"/>
  <c r="I89" i="13"/>
  <c r="D89" i="13"/>
  <c r="H89" i="13"/>
  <c r="B90" i="13"/>
  <c r="C89" i="13"/>
  <c r="G89" i="13"/>
  <c r="K89" i="13"/>
  <c r="F89" i="13"/>
  <c r="J89" i="13"/>
  <c r="D290" i="13"/>
  <c r="D391" i="13"/>
  <c r="E391" i="13"/>
  <c r="E290" i="13"/>
  <c r="F290" i="13"/>
  <c r="F391" i="13"/>
  <c r="G391" i="13"/>
  <c r="G290" i="13"/>
  <c r="H290" i="13"/>
  <c r="H391" i="13"/>
  <c r="I391" i="13"/>
  <c r="I290" i="13"/>
  <c r="J290" i="13"/>
  <c r="J391" i="13"/>
  <c r="K391" i="13"/>
  <c r="K290" i="13"/>
  <c r="C391" i="13"/>
  <c r="C290" i="13"/>
  <c r="O90" i="13"/>
  <c r="Q90" i="13"/>
  <c r="S90" i="13"/>
  <c r="U90" i="13"/>
  <c r="P90" i="13"/>
  <c r="R90" i="13"/>
  <c r="T90" i="13"/>
  <c r="N91" i="13"/>
  <c r="Q291" i="13"/>
  <c r="P191" i="13"/>
  <c r="R191" i="13"/>
  <c r="T191" i="13"/>
  <c r="N192" i="13"/>
  <c r="Q191" i="13"/>
  <c r="U191" i="13"/>
  <c r="O191" i="13"/>
  <c r="S191" i="13"/>
  <c r="D192" i="13"/>
  <c r="F192" i="13"/>
  <c r="H192" i="13"/>
  <c r="J192" i="13"/>
  <c r="B193" i="13"/>
  <c r="E192" i="13"/>
  <c r="I192" i="13"/>
  <c r="C192" i="13"/>
  <c r="G192" i="13"/>
  <c r="K192" i="13"/>
  <c r="J290" i="23"/>
  <c r="J391" i="23"/>
  <c r="F190" i="23"/>
  <c r="J190" i="23"/>
  <c r="N190" i="23"/>
  <c r="E190" i="23"/>
  <c r="I190" i="23"/>
  <c r="M190" i="23"/>
  <c r="D190" i="23"/>
  <c r="H190" i="23"/>
  <c r="L190" i="23"/>
  <c r="C190" i="23"/>
  <c r="G190" i="23"/>
  <c r="K190" i="23"/>
  <c r="B191" i="23"/>
  <c r="G290" i="23"/>
  <c r="G391" i="23"/>
  <c r="L391" i="23"/>
  <c r="L290" i="23"/>
  <c r="D391" i="23"/>
  <c r="D290" i="23"/>
  <c r="I391" i="23"/>
  <c r="I290" i="23"/>
  <c r="N290" i="23"/>
  <c r="N391" i="23"/>
  <c r="F290" i="23"/>
  <c r="F391" i="23"/>
  <c r="K290" i="23"/>
  <c r="K391" i="23"/>
  <c r="C290" i="23"/>
  <c r="C391" i="23"/>
  <c r="H391" i="23"/>
  <c r="H290" i="23"/>
  <c r="M391" i="23"/>
  <c r="M290" i="23"/>
  <c r="E391" i="23"/>
  <c r="E290" i="23"/>
  <c r="S191" i="23"/>
  <c r="U191" i="23"/>
  <c r="W191" i="23"/>
  <c r="Y191" i="23"/>
  <c r="AA191" i="23"/>
  <c r="R191" i="23"/>
  <c r="T191" i="23"/>
  <c r="V191" i="23"/>
  <c r="X191" i="23"/>
  <c r="Z191" i="23"/>
  <c r="AB191" i="23"/>
  <c r="Q192" i="23"/>
  <c r="R90" i="23"/>
  <c r="R292" i="23" s="1"/>
  <c r="T90" i="23"/>
  <c r="T292" i="23" s="1"/>
  <c r="V90" i="23"/>
  <c r="V292" i="23" s="1"/>
  <c r="X90" i="23"/>
  <c r="X292" i="23" s="1"/>
  <c r="Z90" i="23"/>
  <c r="Z292" i="23" s="1"/>
  <c r="AB90" i="23"/>
  <c r="AB292" i="23" s="1"/>
  <c r="Q91" i="23"/>
  <c r="S90" i="23"/>
  <c r="S292" i="23" s="1"/>
  <c r="U90" i="23"/>
  <c r="U292" i="23" s="1"/>
  <c r="W90" i="23"/>
  <c r="W292" i="23" s="1"/>
  <c r="Y90" i="23"/>
  <c r="Y292" i="23" s="1"/>
  <c r="AA90" i="23"/>
  <c r="AA292" i="23" s="1"/>
  <c r="Z291" i="23"/>
  <c r="V291" i="23"/>
  <c r="R291" i="23"/>
  <c r="Y291" i="23"/>
  <c r="U291" i="23"/>
  <c r="C91" i="23"/>
  <c r="E91" i="23"/>
  <c r="G91" i="23"/>
  <c r="I91" i="23"/>
  <c r="K91" i="23"/>
  <c r="M91" i="23"/>
  <c r="B92" i="23"/>
  <c r="D91" i="23"/>
  <c r="F91" i="23"/>
  <c r="H91" i="23"/>
  <c r="J91" i="23"/>
  <c r="L91" i="23"/>
  <c r="N91" i="23"/>
  <c r="AB291" i="23"/>
  <c r="X291" i="23"/>
  <c r="T291" i="23"/>
  <c r="AA291" i="23"/>
  <c r="W291" i="23"/>
  <c r="S291" i="23"/>
  <c r="AA89" i="14" a="1"/>
  <c r="AC89" i="14" a="1"/>
  <c r="V91" i="14"/>
  <c r="E90" i="14"/>
  <c r="F90" i="14"/>
  <c r="O90" i="14"/>
  <c r="Q90" i="14"/>
  <c r="N91" i="14"/>
  <c r="P90" i="14"/>
  <c r="R90" i="14"/>
  <c r="S89" i="14"/>
  <c r="Z89" i="14" a="1"/>
  <c r="AB89" i="14" a="1"/>
  <c r="B92" i="14"/>
  <c r="D91" i="14"/>
  <c r="C91" i="14"/>
  <c r="J392" i="13" l="1"/>
  <c r="J291" i="13"/>
  <c r="K291" i="13"/>
  <c r="K392" i="13"/>
  <c r="C291" i="13"/>
  <c r="C392" i="13"/>
  <c r="H392" i="13"/>
  <c r="H291" i="13"/>
  <c r="I291" i="13"/>
  <c r="I392" i="13"/>
  <c r="F392" i="13"/>
  <c r="F291" i="13"/>
  <c r="G291" i="13"/>
  <c r="G392" i="13"/>
  <c r="C90" i="13"/>
  <c r="G90" i="13"/>
  <c r="K90" i="13"/>
  <c r="F90" i="13"/>
  <c r="J90" i="13"/>
  <c r="E90" i="13"/>
  <c r="I90" i="13"/>
  <c r="D90" i="13"/>
  <c r="H90" i="13"/>
  <c r="B91" i="13"/>
  <c r="D392" i="13"/>
  <c r="D291" i="13"/>
  <c r="E291" i="13"/>
  <c r="E392" i="13"/>
  <c r="D193" i="13"/>
  <c r="F193" i="13"/>
  <c r="H193" i="13"/>
  <c r="J193" i="13"/>
  <c r="B194" i="13"/>
  <c r="C193" i="13"/>
  <c r="G193" i="13"/>
  <c r="K193" i="13"/>
  <c r="E193" i="13"/>
  <c r="I193" i="13"/>
  <c r="O91" i="13"/>
  <c r="Q91" i="13"/>
  <c r="S91" i="13"/>
  <c r="U91" i="13"/>
  <c r="P91" i="13"/>
  <c r="R91" i="13"/>
  <c r="T91" i="13"/>
  <c r="N92" i="13"/>
  <c r="R292" i="13"/>
  <c r="U292" i="13"/>
  <c r="Q292" i="13"/>
  <c r="P192" i="13"/>
  <c r="R192" i="13"/>
  <c r="T192" i="13"/>
  <c r="N193" i="13"/>
  <c r="O192" i="13"/>
  <c r="S192" i="13"/>
  <c r="Q192" i="13"/>
  <c r="U192" i="13"/>
  <c r="T292" i="13"/>
  <c r="P292" i="13"/>
  <c r="S292" i="13"/>
  <c r="O292" i="13"/>
  <c r="K392" i="23"/>
  <c r="K291" i="23"/>
  <c r="C392" i="23"/>
  <c r="C291" i="23"/>
  <c r="H392" i="23"/>
  <c r="H291" i="23"/>
  <c r="M291" i="23"/>
  <c r="M392" i="23"/>
  <c r="E291" i="23"/>
  <c r="E392" i="23"/>
  <c r="J392" i="23"/>
  <c r="J291" i="23"/>
  <c r="C191" i="23"/>
  <c r="G191" i="23"/>
  <c r="K191" i="23"/>
  <c r="B192" i="23"/>
  <c r="F191" i="23"/>
  <c r="J191" i="23"/>
  <c r="N191" i="23"/>
  <c r="E191" i="23"/>
  <c r="I191" i="23"/>
  <c r="M191" i="23"/>
  <c r="D191" i="23"/>
  <c r="H191" i="23"/>
  <c r="L191" i="23"/>
  <c r="G392" i="23"/>
  <c r="G291" i="23"/>
  <c r="L392" i="23"/>
  <c r="L291" i="23"/>
  <c r="D392" i="23"/>
  <c r="D291" i="23"/>
  <c r="I291" i="23"/>
  <c r="I392" i="23"/>
  <c r="N392" i="23"/>
  <c r="N291" i="23"/>
  <c r="F392" i="23"/>
  <c r="F291" i="23"/>
  <c r="S91" i="23"/>
  <c r="U91" i="23"/>
  <c r="W91" i="23"/>
  <c r="Y91" i="23"/>
  <c r="AA91" i="23"/>
  <c r="R91" i="23"/>
  <c r="T91" i="23"/>
  <c r="V91" i="23"/>
  <c r="X91" i="23"/>
  <c r="Z91" i="23"/>
  <c r="AB91" i="23"/>
  <c r="Q92" i="23"/>
  <c r="D92" i="23"/>
  <c r="F92" i="23"/>
  <c r="H92" i="23"/>
  <c r="J92" i="23"/>
  <c r="L92" i="23"/>
  <c r="N92" i="23"/>
  <c r="C92" i="23"/>
  <c r="E92" i="23"/>
  <c r="G92" i="23"/>
  <c r="I92" i="23"/>
  <c r="K92" i="23"/>
  <c r="M92" i="23"/>
  <c r="B93" i="23"/>
  <c r="R192" i="23"/>
  <c r="T192" i="23"/>
  <c r="V192" i="23"/>
  <c r="X192" i="23"/>
  <c r="Z192" i="23"/>
  <c r="AB192" i="23"/>
  <c r="Q193" i="23"/>
  <c r="S192" i="23"/>
  <c r="U192" i="23"/>
  <c r="W192" i="23"/>
  <c r="Y192" i="23"/>
  <c r="AA192" i="23"/>
  <c r="Z90" i="14" a="1"/>
  <c r="AB90" i="14" a="1"/>
  <c r="R91" i="14"/>
  <c r="O91" i="14"/>
  <c r="S91" i="14" s="1"/>
  <c r="Q91" i="14"/>
  <c r="N92" i="14"/>
  <c r="P91" i="14"/>
  <c r="E91" i="14"/>
  <c r="F91" i="14"/>
  <c r="C92" i="14"/>
  <c r="B93" i="14"/>
  <c r="D92" i="14"/>
  <c r="V92" i="14"/>
  <c r="S90" i="14"/>
  <c r="AA90" i="14" a="1"/>
  <c r="AC90" i="14" a="1"/>
  <c r="E91" i="13" l="1"/>
  <c r="I91" i="13"/>
  <c r="D91" i="13"/>
  <c r="H91" i="13"/>
  <c r="B92" i="13"/>
  <c r="C91" i="13"/>
  <c r="G91" i="13"/>
  <c r="K91" i="13"/>
  <c r="F91" i="13"/>
  <c r="J91" i="13"/>
  <c r="D292" i="13"/>
  <c r="D393" i="13"/>
  <c r="E393" i="13"/>
  <c r="E292" i="13"/>
  <c r="F292" i="13"/>
  <c r="F393" i="13"/>
  <c r="G393" i="13"/>
  <c r="G292" i="13"/>
  <c r="H292" i="13"/>
  <c r="H393" i="13"/>
  <c r="I393" i="13"/>
  <c r="I292" i="13"/>
  <c r="J292" i="13"/>
  <c r="J393" i="13"/>
  <c r="K393" i="13"/>
  <c r="K292" i="13"/>
  <c r="C393" i="13"/>
  <c r="C292" i="13"/>
  <c r="O92" i="13"/>
  <c r="Q92" i="13"/>
  <c r="S92" i="13"/>
  <c r="U92" i="13"/>
  <c r="R92" i="13"/>
  <c r="P92" i="13"/>
  <c r="T92" i="13"/>
  <c r="N93" i="13"/>
  <c r="R293" i="13"/>
  <c r="U293" i="13"/>
  <c r="Q293" i="13"/>
  <c r="P193" i="13"/>
  <c r="R193" i="13"/>
  <c r="T193" i="13"/>
  <c r="N194" i="13"/>
  <c r="Q193" i="13"/>
  <c r="U193" i="13"/>
  <c r="O193" i="13"/>
  <c r="S193" i="13"/>
  <c r="T293" i="13"/>
  <c r="P293" i="13"/>
  <c r="S293" i="13"/>
  <c r="O293" i="13"/>
  <c r="D194" i="13"/>
  <c r="F194" i="13"/>
  <c r="H194" i="13"/>
  <c r="J194" i="13"/>
  <c r="B195" i="13"/>
  <c r="E194" i="13"/>
  <c r="I194" i="13"/>
  <c r="C194" i="13"/>
  <c r="G194" i="13"/>
  <c r="K194" i="13"/>
  <c r="H393" i="23"/>
  <c r="H292" i="23"/>
  <c r="M292" i="23"/>
  <c r="M393" i="23"/>
  <c r="E292" i="23"/>
  <c r="E393" i="23"/>
  <c r="J393" i="23"/>
  <c r="J292" i="23"/>
  <c r="F192" i="23"/>
  <c r="J192" i="23"/>
  <c r="N192" i="23"/>
  <c r="E192" i="23"/>
  <c r="I192" i="23"/>
  <c r="M192" i="23"/>
  <c r="D192" i="23"/>
  <c r="H192" i="23"/>
  <c r="L192" i="23"/>
  <c r="C192" i="23"/>
  <c r="G192" i="23"/>
  <c r="K192" i="23"/>
  <c r="B193" i="23"/>
  <c r="G292" i="23"/>
  <c r="G393" i="23"/>
  <c r="L393" i="23"/>
  <c r="L292" i="23"/>
  <c r="D393" i="23"/>
  <c r="D292" i="23"/>
  <c r="I292" i="23"/>
  <c r="I393" i="23"/>
  <c r="N393" i="23"/>
  <c r="N292" i="23"/>
  <c r="F393" i="23"/>
  <c r="F292" i="23"/>
  <c r="K292" i="23"/>
  <c r="K393" i="23"/>
  <c r="C292" i="23"/>
  <c r="C393" i="23"/>
  <c r="S193" i="23"/>
  <c r="U193" i="23"/>
  <c r="W193" i="23"/>
  <c r="Y193" i="23"/>
  <c r="AA193" i="23"/>
  <c r="R193" i="23"/>
  <c r="T193" i="23"/>
  <c r="V193" i="23"/>
  <c r="X193" i="23"/>
  <c r="Z193" i="23"/>
  <c r="AB193" i="23"/>
  <c r="Q194" i="23"/>
  <c r="R92" i="23"/>
  <c r="R294" i="23" s="1"/>
  <c r="T92" i="23"/>
  <c r="T294" i="23" s="1"/>
  <c r="V92" i="23"/>
  <c r="V294" i="23" s="1"/>
  <c r="X92" i="23"/>
  <c r="X294" i="23" s="1"/>
  <c r="Z92" i="23"/>
  <c r="Z294" i="23" s="1"/>
  <c r="AB92" i="23"/>
  <c r="AB294" i="23" s="1"/>
  <c r="Q93" i="23"/>
  <c r="S92" i="23"/>
  <c r="S294" i="23" s="1"/>
  <c r="U92" i="23"/>
  <c r="U294" i="23" s="1"/>
  <c r="W92" i="23"/>
  <c r="W294" i="23" s="1"/>
  <c r="Y92" i="23"/>
  <c r="Y294" i="23" s="1"/>
  <c r="AA92" i="23"/>
  <c r="AA294" i="23" s="1"/>
  <c r="Z293" i="23"/>
  <c r="V293" i="23"/>
  <c r="R293" i="23"/>
  <c r="Y293" i="23"/>
  <c r="U293" i="23"/>
  <c r="C93" i="23"/>
  <c r="E93" i="23"/>
  <c r="G93" i="23"/>
  <c r="I93" i="23"/>
  <c r="K93" i="23"/>
  <c r="M93" i="23"/>
  <c r="B94" i="23"/>
  <c r="D93" i="23"/>
  <c r="F93" i="23"/>
  <c r="H93" i="23"/>
  <c r="J93" i="23"/>
  <c r="L93" i="23"/>
  <c r="N93" i="23"/>
  <c r="AB293" i="23"/>
  <c r="X293" i="23"/>
  <c r="T293" i="23"/>
  <c r="AA293" i="23"/>
  <c r="W293" i="23"/>
  <c r="S293" i="23"/>
  <c r="Z91" i="14" a="1"/>
  <c r="AB91" i="14" a="1"/>
  <c r="F92" i="14"/>
  <c r="E92" i="14"/>
  <c r="V93" i="14"/>
  <c r="AA91" i="14" a="1"/>
  <c r="AC91" i="14" a="1"/>
  <c r="C93" i="14"/>
  <c r="D93" i="14"/>
  <c r="B94" i="14"/>
  <c r="N93" i="14"/>
  <c r="P92" i="14"/>
  <c r="R92" i="14"/>
  <c r="O92" i="14"/>
  <c r="Q92" i="14"/>
  <c r="J394" i="13" l="1"/>
  <c r="J293" i="13"/>
  <c r="K293" i="13"/>
  <c r="K394" i="13"/>
  <c r="C293" i="13"/>
  <c r="C394" i="13"/>
  <c r="H293" i="13"/>
  <c r="H394" i="13"/>
  <c r="I394" i="13"/>
  <c r="I293" i="13"/>
  <c r="F394" i="13"/>
  <c r="F293" i="13"/>
  <c r="G293" i="13"/>
  <c r="G394" i="13"/>
  <c r="E92" i="13"/>
  <c r="I92" i="13"/>
  <c r="D92" i="13"/>
  <c r="B93" i="13"/>
  <c r="J92" i="13"/>
  <c r="C92" i="13"/>
  <c r="G92" i="13"/>
  <c r="K92" i="13"/>
  <c r="H92" i="13"/>
  <c r="F92" i="13"/>
  <c r="D293" i="13"/>
  <c r="D394" i="13"/>
  <c r="E394" i="13"/>
  <c r="E293" i="13"/>
  <c r="D195" i="13"/>
  <c r="F195" i="13"/>
  <c r="H195" i="13"/>
  <c r="J195" i="13"/>
  <c r="B196" i="13"/>
  <c r="C195" i="13"/>
  <c r="G195" i="13"/>
  <c r="K195" i="13"/>
  <c r="E195" i="13"/>
  <c r="I195" i="13"/>
  <c r="O93" i="13"/>
  <c r="Q93" i="13"/>
  <c r="S93" i="13"/>
  <c r="U93" i="13"/>
  <c r="P93" i="13"/>
  <c r="T93" i="13"/>
  <c r="N94" i="13"/>
  <c r="R93" i="13"/>
  <c r="P294" i="13"/>
  <c r="U294" i="13"/>
  <c r="Q294" i="13"/>
  <c r="P194" i="13"/>
  <c r="R194" i="13"/>
  <c r="T194" i="13"/>
  <c r="N195" i="13"/>
  <c r="O194" i="13"/>
  <c r="S194" i="13"/>
  <c r="Q194" i="13"/>
  <c r="U194" i="13"/>
  <c r="T294" i="13"/>
  <c r="R294" i="13"/>
  <c r="S294" i="13"/>
  <c r="O294" i="13"/>
  <c r="K394" i="23"/>
  <c r="K293" i="23"/>
  <c r="C394" i="23"/>
  <c r="C293" i="23"/>
  <c r="H394" i="23"/>
  <c r="H293" i="23"/>
  <c r="M293" i="23"/>
  <c r="M394" i="23"/>
  <c r="E293" i="23"/>
  <c r="E394" i="23"/>
  <c r="J394" i="23"/>
  <c r="J293" i="23"/>
  <c r="C193" i="23"/>
  <c r="G193" i="23"/>
  <c r="K193" i="23"/>
  <c r="B194" i="23"/>
  <c r="F193" i="23"/>
  <c r="J193" i="23"/>
  <c r="N193" i="23"/>
  <c r="E193" i="23"/>
  <c r="I193" i="23"/>
  <c r="M193" i="23"/>
  <c r="D193" i="23"/>
  <c r="H193" i="23"/>
  <c r="L193" i="23"/>
  <c r="G394" i="23"/>
  <c r="G293" i="23"/>
  <c r="L394" i="23"/>
  <c r="L293" i="23"/>
  <c r="D394" i="23"/>
  <c r="D293" i="23"/>
  <c r="I293" i="23"/>
  <c r="I394" i="23"/>
  <c r="N394" i="23"/>
  <c r="N293" i="23"/>
  <c r="F394" i="23"/>
  <c r="F293" i="23"/>
  <c r="S93" i="23"/>
  <c r="U93" i="23"/>
  <c r="W93" i="23"/>
  <c r="Y93" i="23"/>
  <c r="AA93" i="23"/>
  <c r="R93" i="23"/>
  <c r="T93" i="23"/>
  <c r="V93" i="23"/>
  <c r="X93" i="23"/>
  <c r="Z93" i="23"/>
  <c r="AB93" i="23"/>
  <c r="Q94" i="23"/>
  <c r="D94" i="23"/>
  <c r="F94" i="23"/>
  <c r="H94" i="23"/>
  <c r="J94" i="23"/>
  <c r="L94" i="23"/>
  <c r="N94" i="23"/>
  <c r="C94" i="23"/>
  <c r="E94" i="23"/>
  <c r="G94" i="23"/>
  <c r="I94" i="23"/>
  <c r="K94" i="23"/>
  <c r="M94" i="23"/>
  <c r="B95" i="23"/>
  <c r="R194" i="23"/>
  <c r="T194" i="23"/>
  <c r="V194" i="23"/>
  <c r="X194" i="23"/>
  <c r="Z194" i="23"/>
  <c r="AB194" i="23"/>
  <c r="Q195" i="23"/>
  <c r="S194" i="23"/>
  <c r="U194" i="23"/>
  <c r="W194" i="23"/>
  <c r="Y194" i="23"/>
  <c r="AA194" i="23"/>
  <c r="AA92" i="14" a="1"/>
  <c r="AC92" i="14" a="1"/>
  <c r="O93" i="14"/>
  <c r="Q93" i="14"/>
  <c r="N94" i="14"/>
  <c r="P93" i="14"/>
  <c r="R93" i="14"/>
  <c r="S92" i="14"/>
  <c r="D94" i="14"/>
  <c r="C94" i="14"/>
  <c r="B95" i="14"/>
  <c r="F93" i="14"/>
  <c r="E93" i="14"/>
  <c r="Z92" i="14" a="1"/>
  <c r="AB92" i="14" a="1"/>
  <c r="V94" i="14"/>
  <c r="F395" i="13" l="1"/>
  <c r="F294" i="13"/>
  <c r="K294" i="13"/>
  <c r="K395" i="13"/>
  <c r="C294" i="13"/>
  <c r="C395" i="13"/>
  <c r="E93" i="13"/>
  <c r="I93" i="13"/>
  <c r="F93" i="13"/>
  <c r="D93" i="13"/>
  <c r="B94" i="13"/>
  <c r="C93" i="13"/>
  <c r="G93" i="13"/>
  <c r="K93" i="13"/>
  <c r="J93" i="13"/>
  <c r="H93" i="13"/>
  <c r="I395" i="13"/>
  <c r="I294" i="13"/>
  <c r="H395" i="13"/>
  <c r="H294" i="13"/>
  <c r="G294" i="13"/>
  <c r="G395" i="13"/>
  <c r="J294" i="13"/>
  <c r="J395" i="13"/>
  <c r="D294" i="13"/>
  <c r="D395" i="13"/>
  <c r="E395" i="13"/>
  <c r="E294" i="13"/>
  <c r="R295" i="13"/>
  <c r="T295" i="13"/>
  <c r="U295" i="13"/>
  <c r="Q295" i="13"/>
  <c r="P195" i="13"/>
  <c r="R195" i="13"/>
  <c r="T195" i="13"/>
  <c r="N196" i="13"/>
  <c r="Q195" i="13"/>
  <c r="U195" i="13"/>
  <c r="O195" i="13"/>
  <c r="S195" i="13"/>
  <c r="O94" i="13"/>
  <c r="O296" i="13" s="1"/>
  <c r="Q94" i="13"/>
  <c r="Q296" i="13" s="1"/>
  <c r="S94" i="13"/>
  <c r="S296" i="13" s="1"/>
  <c r="U94" i="13"/>
  <c r="U296" i="13" s="1"/>
  <c r="R94" i="13"/>
  <c r="R296" i="13" s="1"/>
  <c r="N95" i="13"/>
  <c r="P94" i="13"/>
  <c r="P296" i="13" s="1"/>
  <c r="T94" i="13"/>
  <c r="T296" i="13" s="1"/>
  <c r="P295" i="13"/>
  <c r="S295" i="13"/>
  <c r="O295" i="13"/>
  <c r="D196" i="13"/>
  <c r="F196" i="13"/>
  <c r="H196" i="13"/>
  <c r="J196" i="13"/>
  <c r="B197" i="13"/>
  <c r="E196" i="13"/>
  <c r="I196" i="13"/>
  <c r="C196" i="13"/>
  <c r="G196" i="13"/>
  <c r="K196" i="13"/>
  <c r="H395" i="23"/>
  <c r="H294" i="23"/>
  <c r="M294" i="23"/>
  <c r="M395" i="23"/>
  <c r="E294" i="23"/>
  <c r="E395" i="23"/>
  <c r="J395" i="23"/>
  <c r="J294" i="23"/>
  <c r="F194" i="23"/>
  <c r="J194" i="23"/>
  <c r="N194" i="23"/>
  <c r="E194" i="23"/>
  <c r="I194" i="23"/>
  <c r="M194" i="23"/>
  <c r="D194" i="23"/>
  <c r="H194" i="23"/>
  <c r="L194" i="23"/>
  <c r="C194" i="23"/>
  <c r="G194" i="23"/>
  <c r="K194" i="23"/>
  <c r="B195" i="23"/>
  <c r="G294" i="23"/>
  <c r="G395" i="23"/>
  <c r="L395" i="23"/>
  <c r="L294" i="23"/>
  <c r="D395" i="23"/>
  <c r="D294" i="23"/>
  <c r="I294" i="23"/>
  <c r="I395" i="23"/>
  <c r="N395" i="23"/>
  <c r="N294" i="23"/>
  <c r="F395" i="23"/>
  <c r="F294" i="23"/>
  <c r="K294" i="23"/>
  <c r="K395" i="23"/>
  <c r="C294" i="23"/>
  <c r="C395" i="23"/>
  <c r="S195" i="23"/>
  <c r="U195" i="23"/>
  <c r="W195" i="23"/>
  <c r="Y195" i="23"/>
  <c r="AA195" i="23"/>
  <c r="R195" i="23"/>
  <c r="T195" i="23"/>
  <c r="V195" i="23"/>
  <c r="X195" i="23"/>
  <c r="Z195" i="23"/>
  <c r="AB195" i="23"/>
  <c r="Q196" i="23"/>
  <c r="R94" i="23"/>
  <c r="R296" i="23" s="1"/>
  <c r="T94" i="23"/>
  <c r="T296" i="23" s="1"/>
  <c r="V94" i="23"/>
  <c r="V296" i="23" s="1"/>
  <c r="X94" i="23"/>
  <c r="X296" i="23" s="1"/>
  <c r="Z94" i="23"/>
  <c r="Z296" i="23" s="1"/>
  <c r="AB94" i="23"/>
  <c r="AB296" i="23" s="1"/>
  <c r="Q95" i="23"/>
  <c r="S94" i="23"/>
  <c r="S296" i="23" s="1"/>
  <c r="U94" i="23"/>
  <c r="U296" i="23" s="1"/>
  <c r="W94" i="23"/>
  <c r="W296" i="23" s="1"/>
  <c r="Y94" i="23"/>
  <c r="Y296" i="23" s="1"/>
  <c r="AA94" i="23"/>
  <c r="AA296" i="23" s="1"/>
  <c r="Z295" i="23"/>
  <c r="V295" i="23"/>
  <c r="R295" i="23"/>
  <c r="Y295" i="23"/>
  <c r="U295" i="23"/>
  <c r="C95" i="23"/>
  <c r="E95" i="23"/>
  <c r="G95" i="23"/>
  <c r="I95" i="23"/>
  <c r="K95" i="23"/>
  <c r="M95" i="23"/>
  <c r="B96" i="23"/>
  <c r="D95" i="23"/>
  <c r="F95" i="23"/>
  <c r="H95" i="23"/>
  <c r="J95" i="23"/>
  <c r="L95" i="23"/>
  <c r="N95" i="23"/>
  <c r="AB295" i="23"/>
  <c r="X295" i="23"/>
  <c r="T295" i="23"/>
  <c r="AA295" i="23"/>
  <c r="W295" i="23"/>
  <c r="S295" i="23"/>
  <c r="Z93" i="14" a="1"/>
  <c r="AB93" i="14" a="1"/>
  <c r="V95" i="14"/>
  <c r="E94" i="14"/>
  <c r="F94" i="14"/>
  <c r="O94" i="14"/>
  <c r="Q94" i="14"/>
  <c r="P94" i="14"/>
  <c r="R94" i="14"/>
  <c r="N95" i="14"/>
  <c r="S93" i="14"/>
  <c r="AA93" i="14" a="1"/>
  <c r="AC93" i="14" a="1"/>
  <c r="C95" i="14"/>
  <c r="D95" i="14"/>
  <c r="B96" i="14"/>
  <c r="H396" i="13" l="1"/>
  <c r="H295" i="13"/>
  <c r="K295" i="13"/>
  <c r="K396" i="13"/>
  <c r="C295" i="13"/>
  <c r="C396" i="13"/>
  <c r="D295" i="13"/>
  <c r="D396" i="13"/>
  <c r="I396" i="13"/>
  <c r="I295" i="13"/>
  <c r="J396" i="13"/>
  <c r="J295" i="13"/>
  <c r="G295" i="13"/>
  <c r="G396" i="13"/>
  <c r="E94" i="13"/>
  <c r="I94" i="13"/>
  <c r="D94" i="13"/>
  <c r="B95" i="13"/>
  <c r="J94" i="13"/>
  <c r="C94" i="13"/>
  <c r="G94" i="13"/>
  <c r="K94" i="13"/>
  <c r="H94" i="13"/>
  <c r="F94" i="13"/>
  <c r="F295" i="13"/>
  <c r="F396" i="13"/>
  <c r="E396" i="13"/>
  <c r="E295" i="13"/>
  <c r="D197" i="13"/>
  <c r="F197" i="13"/>
  <c r="H197" i="13"/>
  <c r="C197" i="13"/>
  <c r="G197" i="13"/>
  <c r="J197" i="13"/>
  <c r="B198" i="13"/>
  <c r="E197" i="13"/>
  <c r="I197" i="13"/>
  <c r="K197" i="13"/>
  <c r="P95" i="13"/>
  <c r="R95" i="13"/>
  <c r="T95" i="13"/>
  <c r="N96" i="13"/>
  <c r="O95" i="13"/>
  <c r="Q95" i="13"/>
  <c r="S95" i="13"/>
  <c r="U95" i="13"/>
  <c r="P196" i="13"/>
  <c r="R196" i="13"/>
  <c r="T196" i="13"/>
  <c r="O196" i="13"/>
  <c r="S196" i="13"/>
  <c r="N197" i="13"/>
  <c r="Q196" i="13"/>
  <c r="U196" i="13"/>
  <c r="K396" i="23"/>
  <c r="K295" i="23"/>
  <c r="C396" i="23"/>
  <c r="C295" i="23"/>
  <c r="H396" i="23"/>
  <c r="H295" i="23"/>
  <c r="M295" i="23"/>
  <c r="M396" i="23"/>
  <c r="E295" i="23"/>
  <c r="E396" i="23"/>
  <c r="J396" i="23"/>
  <c r="J295" i="23"/>
  <c r="C195" i="23"/>
  <c r="G195" i="23"/>
  <c r="K195" i="23"/>
  <c r="B196" i="23"/>
  <c r="F195" i="23"/>
  <c r="J195" i="23"/>
  <c r="N195" i="23"/>
  <c r="H195" i="23"/>
  <c r="E195" i="23"/>
  <c r="I195" i="23"/>
  <c r="M195" i="23"/>
  <c r="D195" i="23"/>
  <c r="L195" i="23"/>
  <c r="G396" i="23"/>
  <c r="G295" i="23"/>
  <c r="L396" i="23"/>
  <c r="L295" i="23"/>
  <c r="D396" i="23"/>
  <c r="D295" i="23"/>
  <c r="I295" i="23"/>
  <c r="I396" i="23"/>
  <c r="N396" i="23"/>
  <c r="N295" i="23"/>
  <c r="F396" i="23"/>
  <c r="F295" i="23"/>
  <c r="S95" i="23"/>
  <c r="U95" i="23"/>
  <c r="W95" i="23"/>
  <c r="Y95" i="23"/>
  <c r="AA95" i="23"/>
  <c r="R95" i="23"/>
  <c r="T95" i="23"/>
  <c r="V95" i="23"/>
  <c r="X95" i="23"/>
  <c r="Z95" i="23"/>
  <c r="AB95" i="23"/>
  <c r="Q96" i="23"/>
  <c r="D96" i="23"/>
  <c r="F96" i="23"/>
  <c r="H96" i="23"/>
  <c r="J96" i="23"/>
  <c r="L96" i="23"/>
  <c r="N96" i="23"/>
  <c r="C96" i="23"/>
  <c r="E96" i="23"/>
  <c r="G96" i="23"/>
  <c r="I96" i="23"/>
  <c r="K96" i="23"/>
  <c r="M96" i="23"/>
  <c r="B97" i="23"/>
  <c r="R196" i="23"/>
  <c r="T196" i="23"/>
  <c r="V196" i="23"/>
  <c r="X196" i="23"/>
  <c r="Z196" i="23"/>
  <c r="AB196" i="23"/>
  <c r="Q197" i="23"/>
  <c r="S196" i="23"/>
  <c r="U196" i="23"/>
  <c r="W196" i="23"/>
  <c r="Y196" i="23"/>
  <c r="AA196" i="23"/>
  <c r="AA94" i="14" a="1"/>
  <c r="AC94" i="14" a="1"/>
  <c r="Z94" i="14" a="1"/>
  <c r="AB94" i="14" a="1"/>
  <c r="F95" i="14"/>
  <c r="E95" i="14"/>
  <c r="D96" i="14"/>
  <c r="C96" i="14"/>
  <c r="B97" i="14"/>
  <c r="P95" i="14"/>
  <c r="R95" i="14"/>
  <c r="O95" i="14"/>
  <c r="Q95" i="14"/>
  <c r="N96" i="14"/>
  <c r="S94" i="14"/>
  <c r="V96" i="14"/>
  <c r="F397" i="13" l="1"/>
  <c r="F296" i="13"/>
  <c r="K296" i="13"/>
  <c r="K397" i="13"/>
  <c r="C296" i="13"/>
  <c r="C397" i="13"/>
  <c r="C95" i="13"/>
  <c r="G95" i="13"/>
  <c r="F95" i="13"/>
  <c r="B96" i="13"/>
  <c r="H95" i="13"/>
  <c r="E95" i="13"/>
  <c r="I95" i="13"/>
  <c r="J95" i="13"/>
  <c r="D95" i="13"/>
  <c r="K95" i="13"/>
  <c r="I296" i="13"/>
  <c r="I397" i="13"/>
  <c r="H397" i="13"/>
  <c r="H296" i="13"/>
  <c r="G296" i="13"/>
  <c r="G397" i="13"/>
  <c r="J397" i="13"/>
  <c r="J296" i="13"/>
  <c r="D397" i="13"/>
  <c r="D296" i="13"/>
  <c r="E296" i="13"/>
  <c r="E397" i="13"/>
  <c r="P197" i="13"/>
  <c r="R197" i="13"/>
  <c r="T197" i="13"/>
  <c r="N198" i="13"/>
  <c r="O197" i="13"/>
  <c r="Q197" i="13"/>
  <c r="S197" i="13"/>
  <c r="U197" i="13"/>
  <c r="U297" i="13"/>
  <c r="Q297" i="13"/>
  <c r="P96" i="13"/>
  <c r="P298" i="13" s="1"/>
  <c r="R96" i="13"/>
  <c r="R298" i="13" s="1"/>
  <c r="T96" i="13"/>
  <c r="T298" i="13" s="1"/>
  <c r="N97" i="13"/>
  <c r="O96" i="13"/>
  <c r="O298" i="13" s="1"/>
  <c r="Q96" i="13"/>
  <c r="Q298" i="13" s="1"/>
  <c r="S96" i="13"/>
  <c r="S298" i="13" s="1"/>
  <c r="U96" i="13"/>
  <c r="U298" i="13" s="1"/>
  <c r="R297" i="13"/>
  <c r="S297" i="13"/>
  <c r="O297" i="13"/>
  <c r="T297" i="13"/>
  <c r="P297" i="13"/>
  <c r="D198" i="13"/>
  <c r="F198" i="13"/>
  <c r="H198" i="13"/>
  <c r="J198" i="13"/>
  <c r="B199" i="13"/>
  <c r="C198" i="13"/>
  <c r="E198" i="13"/>
  <c r="G198" i="13"/>
  <c r="I198" i="13"/>
  <c r="K198" i="13"/>
  <c r="D397" i="23"/>
  <c r="D296" i="23"/>
  <c r="I296" i="23"/>
  <c r="I397" i="23"/>
  <c r="H397" i="23"/>
  <c r="H296" i="23"/>
  <c r="J397" i="23"/>
  <c r="J296" i="23"/>
  <c r="F196" i="23"/>
  <c r="J196" i="23"/>
  <c r="N196" i="23"/>
  <c r="E196" i="23"/>
  <c r="I196" i="23"/>
  <c r="M196" i="23"/>
  <c r="D196" i="23"/>
  <c r="H196" i="23"/>
  <c r="L196" i="23"/>
  <c r="C196" i="23"/>
  <c r="G196" i="23"/>
  <c r="K196" i="23"/>
  <c r="B197" i="23"/>
  <c r="G296" i="23"/>
  <c r="G397" i="23"/>
  <c r="L397" i="23"/>
  <c r="L296" i="23"/>
  <c r="M296" i="23"/>
  <c r="M397" i="23"/>
  <c r="E296" i="23"/>
  <c r="E397" i="23"/>
  <c r="N397" i="23"/>
  <c r="N296" i="23"/>
  <c r="F397" i="23"/>
  <c r="F296" i="23"/>
  <c r="K296" i="23"/>
  <c r="K397" i="23"/>
  <c r="C296" i="23"/>
  <c r="C397" i="23"/>
  <c r="S197" i="23"/>
  <c r="U197" i="23"/>
  <c r="W197" i="23"/>
  <c r="Y197" i="23"/>
  <c r="AA197" i="23"/>
  <c r="R197" i="23"/>
  <c r="T197" i="23"/>
  <c r="V197" i="23"/>
  <c r="X197" i="23"/>
  <c r="Z197" i="23"/>
  <c r="AB197" i="23"/>
  <c r="Q198" i="23"/>
  <c r="R96" i="23"/>
  <c r="R298" i="23" s="1"/>
  <c r="T96" i="23"/>
  <c r="T298" i="23" s="1"/>
  <c r="V96" i="23"/>
  <c r="V298" i="23" s="1"/>
  <c r="X96" i="23"/>
  <c r="X298" i="23" s="1"/>
  <c r="Z96" i="23"/>
  <c r="Z298" i="23" s="1"/>
  <c r="AB96" i="23"/>
  <c r="AB298" i="23" s="1"/>
  <c r="Q97" i="23"/>
  <c r="S96" i="23"/>
  <c r="S298" i="23" s="1"/>
  <c r="U96" i="23"/>
  <c r="U298" i="23" s="1"/>
  <c r="W96" i="23"/>
  <c r="W298" i="23" s="1"/>
  <c r="Y96" i="23"/>
  <c r="Y298" i="23" s="1"/>
  <c r="AA96" i="23"/>
  <c r="AA298" i="23" s="1"/>
  <c r="Z297" i="23"/>
  <c r="V297" i="23"/>
  <c r="R297" i="23"/>
  <c r="Y297" i="23"/>
  <c r="U297" i="23"/>
  <c r="C97" i="23"/>
  <c r="E97" i="23"/>
  <c r="G97" i="23"/>
  <c r="I97" i="23"/>
  <c r="K97" i="23"/>
  <c r="M97" i="23"/>
  <c r="B98" i="23"/>
  <c r="D97" i="23"/>
  <c r="F97" i="23"/>
  <c r="H97" i="23"/>
  <c r="J97" i="23"/>
  <c r="L97" i="23"/>
  <c r="N97" i="23"/>
  <c r="AB297" i="23"/>
  <c r="X297" i="23"/>
  <c r="T297" i="23"/>
  <c r="AA297" i="23"/>
  <c r="W297" i="23"/>
  <c r="S297" i="23"/>
  <c r="Z95" i="14" a="1"/>
  <c r="AB95" i="14" a="1"/>
  <c r="C97" i="14"/>
  <c r="B98" i="14"/>
  <c r="D97" i="14"/>
  <c r="V97" i="14"/>
  <c r="AA95" i="14" a="1"/>
  <c r="AC95" i="14" a="1"/>
  <c r="P96" i="14"/>
  <c r="R96" i="14"/>
  <c r="O96" i="14"/>
  <c r="S96" i="14" s="1"/>
  <c r="Q96" i="14"/>
  <c r="N97" i="14"/>
  <c r="S95" i="14"/>
  <c r="F96" i="14"/>
  <c r="E96" i="14"/>
  <c r="K297" i="13" l="1"/>
  <c r="K398" i="13"/>
  <c r="J398" i="13"/>
  <c r="J297" i="13"/>
  <c r="E297" i="13"/>
  <c r="E398" i="13"/>
  <c r="D96" i="13"/>
  <c r="H96" i="13"/>
  <c r="B97" i="13"/>
  <c r="E96" i="13"/>
  <c r="I96" i="13"/>
  <c r="K96" i="13"/>
  <c r="F96" i="13"/>
  <c r="J96" i="13"/>
  <c r="C96" i="13"/>
  <c r="G96" i="13"/>
  <c r="G297" i="13"/>
  <c r="G398" i="13"/>
  <c r="D398" i="13"/>
  <c r="D297" i="13"/>
  <c r="I297" i="13"/>
  <c r="I398" i="13"/>
  <c r="H398" i="13"/>
  <c r="H297" i="13"/>
  <c r="F398" i="13"/>
  <c r="F297" i="13"/>
  <c r="C297" i="13"/>
  <c r="C398" i="13"/>
  <c r="D199" i="13"/>
  <c r="F199" i="13"/>
  <c r="H199" i="13"/>
  <c r="J199" i="13"/>
  <c r="B200" i="13"/>
  <c r="C199" i="13"/>
  <c r="E199" i="13"/>
  <c r="G199" i="13"/>
  <c r="I199" i="13"/>
  <c r="K199" i="13"/>
  <c r="P97" i="13"/>
  <c r="R97" i="13"/>
  <c r="T97" i="13"/>
  <c r="N98" i="13"/>
  <c r="O97" i="13"/>
  <c r="Q97" i="13"/>
  <c r="S97" i="13"/>
  <c r="U97" i="13"/>
  <c r="P198" i="13"/>
  <c r="R198" i="13"/>
  <c r="T198" i="13"/>
  <c r="N199" i="13"/>
  <c r="O198" i="13"/>
  <c r="Q198" i="13"/>
  <c r="S198" i="13"/>
  <c r="U198" i="13"/>
  <c r="K398" i="23"/>
  <c r="K297" i="23"/>
  <c r="C398" i="23"/>
  <c r="C297" i="23"/>
  <c r="H398" i="23"/>
  <c r="H297" i="23"/>
  <c r="M297" i="23"/>
  <c r="M398" i="23"/>
  <c r="E297" i="23"/>
  <c r="E398" i="23"/>
  <c r="J398" i="23"/>
  <c r="J297" i="23"/>
  <c r="C197" i="23"/>
  <c r="G197" i="23"/>
  <c r="K197" i="23"/>
  <c r="B198" i="23"/>
  <c r="F197" i="23"/>
  <c r="J197" i="23"/>
  <c r="N197" i="23"/>
  <c r="D197" i="23"/>
  <c r="L197" i="23"/>
  <c r="E197" i="23"/>
  <c r="I197" i="23"/>
  <c r="M197" i="23"/>
  <c r="H197" i="23"/>
  <c r="G398" i="23"/>
  <c r="G297" i="23"/>
  <c r="L398" i="23"/>
  <c r="L297" i="23"/>
  <c r="D398" i="23"/>
  <c r="D297" i="23"/>
  <c r="I297" i="23"/>
  <c r="I398" i="23"/>
  <c r="N398" i="23"/>
  <c r="N297" i="23"/>
  <c r="F398" i="23"/>
  <c r="F297" i="23"/>
  <c r="S97" i="23"/>
  <c r="U97" i="23"/>
  <c r="W97" i="23"/>
  <c r="Y97" i="23"/>
  <c r="AA97" i="23"/>
  <c r="R97" i="23"/>
  <c r="T97" i="23"/>
  <c r="V97" i="23"/>
  <c r="X97" i="23"/>
  <c r="Z97" i="23"/>
  <c r="AB97" i="23"/>
  <c r="Q98" i="23"/>
  <c r="D98" i="23"/>
  <c r="F98" i="23"/>
  <c r="H98" i="23"/>
  <c r="J98" i="23"/>
  <c r="L98" i="23"/>
  <c r="N98" i="23"/>
  <c r="C98" i="23"/>
  <c r="E98" i="23"/>
  <c r="G98" i="23"/>
  <c r="I98" i="23"/>
  <c r="K98" i="23"/>
  <c r="M98" i="23"/>
  <c r="B99" i="23"/>
  <c r="R198" i="23"/>
  <c r="T198" i="23"/>
  <c r="V198" i="23"/>
  <c r="X198" i="23"/>
  <c r="Z198" i="23"/>
  <c r="AB198" i="23"/>
  <c r="Q199" i="23"/>
  <c r="S198" i="23"/>
  <c r="U198" i="23"/>
  <c r="W198" i="23"/>
  <c r="Y198" i="23"/>
  <c r="AA198" i="23"/>
  <c r="AA96" i="14" a="1"/>
  <c r="AC96" i="14" a="1"/>
  <c r="F97" i="14"/>
  <c r="E97" i="14"/>
  <c r="V98" i="14"/>
  <c r="C98" i="14"/>
  <c r="B99" i="14"/>
  <c r="D98" i="14"/>
  <c r="P97" i="14"/>
  <c r="R97" i="14"/>
  <c r="O97" i="14"/>
  <c r="S97" i="14" s="1"/>
  <c r="Q97" i="14"/>
  <c r="N98" i="14"/>
  <c r="G298" i="13" l="1"/>
  <c r="G399" i="13"/>
  <c r="J399" i="13"/>
  <c r="J298" i="13"/>
  <c r="K298" i="13"/>
  <c r="K399" i="13"/>
  <c r="E399" i="13"/>
  <c r="E298" i="13"/>
  <c r="H298" i="13"/>
  <c r="H399" i="13"/>
  <c r="C298" i="13"/>
  <c r="C399" i="13"/>
  <c r="F399" i="13"/>
  <c r="F298" i="13"/>
  <c r="I399" i="13"/>
  <c r="I298" i="13"/>
  <c r="F97" i="13"/>
  <c r="J97" i="13"/>
  <c r="C97" i="13"/>
  <c r="G97" i="13"/>
  <c r="K97" i="13"/>
  <c r="D97" i="13"/>
  <c r="H97" i="13"/>
  <c r="B98" i="13"/>
  <c r="E97" i="13"/>
  <c r="I97" i="13"/>
  <c r="D298" i="13"/>
  <c r="D399" i="13"/>
  <c r="U299" i="13"/>
  <c r="Q299" i="13"/>
  <c r="P98" i="13"/>
  <c r="R98" i="13"/>
  <c r="T98" i="13"/>
  <c r="N99" i="13"/>
  <c r="O98" i="13"/>
  <c r="Q98" i="13"/>
  <c r="S98" i="13"/>
  <c r="U98" i="13"/>
  <c r="R299" i="13"/>
  <c r="P199" i="13"/>
  <c r="R199" i="13"/>
  <c r="T199" i="13"/>
  <c r="N200" i="13"/>
  <c r="O199" i="13"/>
  <c r="Q199" i="13"/>
  <c r="S199" i="13"/>
  <c r="U199" i="13"/>
  <c r="S299" i="13"/>
  <c r="O299" i="13"/>
  <c r="T299" i="13"/>
  <c r="P299" i="13"/>
  <c r="D200" i="13"/>
  <c r="F200" i="13"/>
  <c r="H200" i="13"/>
  <c r="J200" i="13"/>
  <c r="B201" i="13"/>
  <c r="C200" i="13"/>
  <c r="E200" i="13"/>
  <c r="G200" i="13"/>
  <c r="I200" i="13"/>
  <c r="K200" i="13"/>
  <c r="M298" i="23"/>
  <c r="M399" i="23"/>
  <c r="E298" i="23"/>
  <c r="E399" i="23"/>
  <c r="D399" i="23"/>
  <c r="D298" i="23"/>
  <c r="J399" i="23"/>
  <c r="J298" i="23"/>
  <c r="F198" i="23"/>
  <c r="J198" i="23"/>
  <c r="N198" i="23"/>
  <c r="E198" i="23"/>
  <c r="I198" i="23"/>
  <c r="M198" i="23"/>
  <c r="D198" i="23"/>
  <c r="H198" i="23"/>
  <c r="L198" i="23"/>
  <c r="C198" i="23"/>
  <c r="G198" i="23"/>
  <c r="K198" i="23"/>
  <c r="B199" i="23"/>
  <c r="G298" i="23"/>
  <c r="G399" i="23"/>
  <c r="H399" i="23"/>
  <c r="H298" i="23"/>
  <c r="I298" i="23"/>
  <c r="I399" i="23"/>
  <c r="L399" i="23"/>
  <c r="L298" i="23"/>
  <c r="N399" i="23"/>
  <c r="N298" i="23"/>
  <c r="F399" i="23"/>
  <c r="F298" i="23"/>
  <c r="K298" i="23"/>
  <c r="K399" i="23"/>
  <c r="C298" i="23"/>
  <c r="C399" i="23"/>
  <c r="S199" i="23"/>
  <c r="U199" i="23"/>
  <c r="W199" i="23"/>
  <c r="Y199" i="23"/>
  <c r="AA199" i="23"/>
  <c r="R199" i="23"/>
  <c r="T199" i="23"/>
  <c r="V199" i="23"/>
  <c r="X199" i="23"/>
  <c r="Z199" i="23"/>
  <c r="AB199" i="23"/>
  <c r="Q200" i="23"/>
  <c r="AB299" i="23"/>
  <c r="X299" i="23"/>
  <c r="T299" i="23"/>
  <c r="AA299" i="23"/>
  <c r="W299" i="23"/>
  <c r="S299" i="23"/>
  <c r="C99" i="23"/>
  <c r="E99" i="23"/>
  <c r="G99" i="23"/>
  <c r="I99" i="23"/>
  <c r="K99" i="23"/>
  <c r="M99" i="23"/>
  <c r="B100" i="23"/>
  <c r="D99" i="23"/>
  <c r="F99" i="23"/>
  <c r="H99" i="23"/>
  <c r="J99" i="23"/>
  <c r="L99" i="23"/>
  <c r="N99" i="23"/>
  <c r="R98" i="23"/>
  <c r="R300" i="23" s="1"/>
  <c r="T98" i="23"/>
  <c r="T300" i="23" s="1"/>
  <c r="V98" i="23"/>
  <c r="V300" i="23" s="1"/>
  <c r="X98" i="23"/>
  <c r="X300" i="23" s="1"/>
  <c r="Z98" i="23"/>
  <c r="Z300" i="23" s="1"/>
  <c r="AB98" i="23"/>
  <c r="AB300" i="23" s="1"/>
  <c r="Q99" i="23"/>
  <c r="S98" i="23"/>
  <c r="S300" i="23" s="1"/>
  <c r="U98" i="23"/>
  <c r="U300" i="23" s="1"/>
  <c r="W98" i="23"/>
  <c r="W300" i="23" s="1"/>
  <c r="Y98" i="23"/>
  <c r="Y300" i="23" s="1"/>
  <c r="AA98" i="23"/>
  <c r="AA300" i="23" s="1"/>
  <c r="Z299" i="23"/>
  <c r="V299" i="23"/>
  <c r="R299" i="23"/>
  <c r="Y299" i="23"/>
  <c r="U299" i="23"/>
  <c r="AA97" i="14" a="1"/>
  <c r="AC97" i="14" a="1"/>
  <c r="E98" i="14"/>
  <c r="F98" i="14"/>
  <c r="O98" i="14"/>
  <c r="Q98" i="14"/>
  <c r="N99" i="14"/>
  <c r="P98" i="14"/>
  <c r="R98" i="14"/>
  <c r="C99" i="14"/>
  <c r="B100" i="14"/>
  <c r="D99" i="14"/>
  <c r="V99" i="14"/>
  <c r="Z96" i="14" a="1"/>
  <c r="AB96" i="14" a="1"/>
  <c r="I299" i="13" l="1"/>
  <c r="I400" i="13"/>
  <c r="D98" i="13"/>
  <c r="H98" i="13"/>
  <c r="B99" i="13"/>
  <c r="E98" i="13"/>
  <c r="I98" i="13"/>
  <c r="F98" i="13"/>
  <c r="J98" i="13"/>
  <c r="C98" i="13"/>
  <c r="G98" i="13"/>
  <c r="K98" i="13"/>
  <c r="D400" i="13"/>
  <c r="D299" i="13"/>
  <c r="G299" i="13"/>
  <c r="G400" i="13"/>
  <c r="J400" i="13"/>
  <c r="J299" i="13"/>
  <c r="E299" i="13"/>
  <c r="E400" i="13"/>
  <c r="H400" i="13"/>
  <c r="H299" i="13"/>
  <c r="K299" i="13"/>
  <c r="K400" i="13"/>
  <c r="C299" i="13"/>
  <c r="C400" i="13"/>
  <c r="F400" i="13"/>
  <c r="F299" i="13"/>
  <c r="P200" i="13"/>
  <c r="R200" i="13"/>
  <c r="T200" i="13"/>
  <c r="N201" i="13"/>
  <c r="O200" i="13"/>
  <c r="Q200" i="13"/>
  <c r="S200" i="13"/>
  <c r="U200" i="13"/>
  <c r="S300" i="13"/>
  <c r="O300" i="13"/>
  <c r="T300" i="13"/>
  <c r="P300" i="13"/>
  <c r="D201" i="13"/>
  <c r="F201" i="13"/>
  <c r="H201" i="13"/>
  <c r="J201" i="13"/>
  <c r="B202" i="13"/>
  <c r="C201" i="13"/>
  <c r="E201" i="13"/>
  <c r="G201" i="13"/>
  <c r="I201" i="13"/>
  <c r="K201" i="13"/>
  <c r="U300" i="13"/>
  <c r="Q300" i="13"/>
  <c r="P99" i="13"/>
  <c r="P301" i="13" s="1"/>
  <c r="R99" i="13"/>
  <c r="R301" i="13" s="1"/>
  <c r="T99" i="13"/>
  <c r="T301" i="13" s="1"/>
  <c r="N100" i="13"/>
  <c r="O99" i="13"/>
  <c r="O301" i="13" s="1"/>
  <c r="Q99" i="13"/>
  <c r="Q301" i="13" s="1"/>
  <c r="S99" i="13"/>
  <c r="S301" i="13" s="1"/>
  <c r="U99" i="13"/>
  <c r="U301" i="13" s="1"/>
  <c r="R300" i="13"/>
  <c r="K400" i="23"/>
  <c r="K299" i="23"/>
  <c r="C400" i="23"/>
  <c r="C299" i="23"/>
  <c r="H400" i="23"/>
  <c r="H299" i="23"/>
  <c r="M299" i="23"/>
  <c r="M400" i="23"/>
  <c r="E299" i="23"/>
  <c r="E400" i="23"/>
  <c r="J400" i="23"/>
  <c r="J299" i="23"/>
  <c r="C199" i="23"/>
  <c r="G199" i="23"/>
  <c r="K199" i="23"/>
  <c r="B200" i="23"/>
  <c r="F199" i="23"/>
  <c r="J199" i="23"/>
  <c r="N199" i="23"/>
  <c r="E199" i="23"/>
  <c r="I199" i="23"/>
  <c r="M199" i="23"/>
  <c r="D199" i="23"/>
  <c r="H199" i="23"/>
  <c r="L199" i="23"/>
  <c r="G400" i="23"/>
  <c r="G299" i="23"/>
  <c r="L400" i="23"/>
  <c r="L299" i="23"/>
  <c r="D400" i="23"/>
  <c r="D299" i="23"/>
  <c r="I299" i="23"/>
  <c r="I400" i="23"/>
  <c r="N400" i="23"/>
  <c r="N299" i="23"/>
  <c r="F400" i="23"/>
  <c r="F299" i="23"/>
  <c r="S99" i="23"/>
  <c r="U99" i="23"/>
  <c r="W99" i="23"/>
  <c r="Y99" i="23"/>
  <c r="AA99" i="23"/>
  <c r="R99" i="23"/>
  <c r="T99" i="23"/>
  <c r="V99" i="23"/>
  <c r="X99" i="23"/>
  <c r="Z99" i="23"/>
  <c r="AB99" i="23"/>
  <c r="Q100" i="23"/>
  <c r="R200" i="23"/>
  <c r="T200" i="23"/>
  <c r="V200" i="23"/>
  <c r="X200" i="23"/>
  <c r="Z200" i="23"/>
  <c r="AB200" i="23"/>
  <c r="Q201" i="23"/>
  <c r="S200" i="23"/>
  <c r="U200" i="23"/>
  <c r="W200" i="23"/>
  <c r="Y200" i="23"/>
  <c r="AA200" i="23"/>
  <c r="D100" i="23"/>
  <c r="F100" i="23"/>
  <c r="H100" i="23"/>
  <c r="J100" i="23"/>
  <c r="L100" i="23"/>
  <c r="N100" i="23"/>
  <c r="C100" i="23"/>
  <c r="E100" i="23"/>
  <c r="G100" i="23"/>
  <c r="I100" i="23"/>
  <c r="K100" i="23"/>
  <c r="M100" i="23"/>
  <c r="B101" i="23"/>
  <c r="V100" i="14"/>
  <c r="F99" i="14"/>
  <c r="E99" i="14"/>
  <c r="Z97" i="14" a="1"/>
  <c r="AB97" i="14" a="1"/>
  <c r="AA98" i="14" a="1"/>
  <c r="AC98" i="14" a="1"/>
  <c r="Z98" i="14" a="1"/>
  <c r="AB98" i="14" a="1"/>
  <c r="C100" i="14"/>
  <c r="B101" i="14"/>
  <c r="D100" i="14"/>
  <c r="O99" i="14"/>
  <c r="Q99" i="14"/>
  <c r="N100" i="14"/>
  <c r="P99" i="14"/>
  <c r="R99" i="14"/>
  <c r="S98" i="14"/>
  <c r="K401" i="13" l="1"/>
  <c r="K300" i="13"/>
  <c r="C401" i="13"/>
  <c r="C300" i="13"/>
  <c r="F300" i="13"/>
  <c r="F401" i="13"/>
  <c r="E401" i="13"/>
  <c r="E300" i="13"/>
  <c r="H300" i="13"/>
  <c r="H401" i="13"/>
  <c r="G401" i="13"/>
  <c r="G300" i="13"/>
  <c r="J300" i="13"/>
  <c r="J401" i="13"/>
  <c r="I401" i="13"/>
  <c r="I300" i="13"/>
  <c r="F99" i="13"/>
  <c r="J99" i="13"/>
  <c r="C99" i="13"/>
  <c r="G99" i="13"/>
  <c r="K99" i="13"/>
  <c r="D99" i="13"/>
  <c r="H99" i="13"/>
  <c r="B100" i="13"/>
  <c r="E99" i="13"/>
  <c r="I99" i="13"/>
  <c r="D300" i="13"/>
  <c r="D401" i="13"/>
  <c r="P100" i="13"/>
  <c r="R100" i="13"/>
  <c r="T100" i="13"/>
  <c r="N101" i="13"/>
  <c r="O100" i="13"/>
  <c r="Q100" i="13"/>
  <c r="S100" i="13"/>
  <c r="U100" i="13"/>
  <c r="P201" i="13"/>
  <c r="R201" i="13"/>
  <c r="T201" i="13"/>
  <c r="N202" i="13"/>
  <c r="O201" i="13"/>
  <c r="Q201" i="13"/>
  <c r="S201" i="13"/>
  <c r="U201" i="13"/>
  <c r="D202" i="13"/>
  <c r="F202" i="13"/>
  <c r="H202" i="13"/>
  <c r="J202" i="13"/>
  <c r="C202" i="13"/>
  <c r="E202" i="13"/>
  <c r="G202" i="13"/>
  <c r="I202" i="13"/>
  <c r="K202" i="13"/>
  <c r="H300" i="23"/>
  <c r="H401" i="23"/>
  <c r="M300" i="23"/>
  <c r="M401" i="23"/>
  <c r="E300" i="23"/>
  <c r="E401" i="23"/>
  <c r="J401" i="23"/>
  <c r="J300" i="23"/>
  <c r="F200" i="23"/>
  <c r="J200" i="23"/>
  <c r="N200" i="23"/>
  <c r="E200" i="23"/>
  <c r="I200" i="23"/>
  <c r="M200" i="23"/>
  <c r="D200" i="23"/>
  <c r="H200" i="23"/>
  <c r="L200" i="23"/>
  <c r="C200" i="23"/>
  <c r="G200" i="23"/>
  <c r="K200" i="23"/>
  <c r="B201" i="23"/>
  <c r="G401" i="23"/>
  <c r="G300" i="23"/>
  <c r="L300" i="23"/>
  <c r="L401" i="23"/>
  <c r="D300" i="23"/>
  <c r="D401" i="23"/>
  <c r="I300" i="23"/>
  <c r="I401" i="23"/>
  <c r="N401" i="23"/>
  <c r="N300" i="23"/>
  <c r="F401" i="23"/>
  <c r="F300" i="23"/>
  <c r="K401" i="23"/>
  <c r="K300" i="23"/>
  <c r="C401" i="23"/>
  <c r="C300" i="23"/>
  <c r="S201" i="23"/>
  <c r="U201" i="23"/>
  <c r="W201" i="23"/>
  <c r="Y201" i="23"/>
  <c r="AA201" i="23"/>
  <c r="R201" i="23"/>
  <c r="T201" i="23"/>
  <c r="V201" i="23"/>
  <c r="X201" i="23"/>
  <c r="Z201" i="23"/>
  <c r="AB201" i="23"/>
  <c r="Q202" i="23"/>
  <c r="R100" i="23"/>
  <c r="R302" i="23" s="1"/>
  <c r="T100" i="23"/>
  <c r="T302" i="23" s="1"/>
  <c r="V100" i="23"/>
  <c r="V302" i="23" s="1"/>
  <c r="X100" i="23"/>
  <c r="X302" i="23" s="1"/>
  <c r="Z100" i="23"/>
  <c r="Z302" i="23" s="1"/>
  <c r="AB100" i="23"/>
  <c r="AB302" i="23" s="1"/>
  <c r="Q101" i="23"/>
  <c r="S100" i="23"/>
  <c r="S302" i="23" s="1"/>
  <c r="U100" i="23"/>
  <c r="U302" i="23" s="1"/>
  <c r="W100" i="23"/>
  <c r="W302" i="23" s="1"/>
  <c r="Y100" i="23"/>
  <c r="Y302" i="23" s="1"/>
  <c r="AA100" i="23"/>
  <c r="AA302" i="23" s="1"/>
  <c r="Z301" i="23"/>
  <c r="V301" i="23"/>
  <c r="R301" i="23"/>
  <c r="Y301" i="23"/>
  <c r="U301" i="23"/>
  <c r="C101" i="23"/>
  <c r="E101" i="23"/>
  <c r="G101" i="23"/>
  <c r="I101" i="23"/>
  <c r="K101" i="23"/>
  <c r="M101" i="23"/>
  <c r="D101" i="23"/>
  <c r="F101" i="23"/>
  <c r="H101" i="23"/>
  <c r="J101" i="23"/>
  <c r="L101" i="23"/>
  <c r="N101" i="23"/>
  <c r="AB301" i="23"/>
  <c r="X301" i="23"/>
  <c r="T301" i="23"/>
  <c r="AA301" i="23"/>
  <c r="W301" i="23"/>
  <c r="S301" i="23"/>
  <c r="AA99" i="14" a="1"/>
  <c r="AC99" i="14" a="1"/>
  <c r="F100" i="14"/>
  <c r="E100" i="14"/>
  <c r="P100" i="14"/>
  <c r="R100" i="14"/>
  <c r="O100" i="14"/>
  <c r="Q100" i="14"/>
  <c r="N101" i="14"/>
  <c r="S99" i="14"/>
  <c r="C101" i="14"/>
  <c r="D101" i="14"/>
  <c r="V101" i="14"/>
  <c r="Z99" i="14" a="1"/>
  <c r="AB99" i="14" a="1"/>
  <c r="I301" i="13" l="1"/>
  <c r="I402" i="13"/>
  <c r="D100" i="13"/>
  <c r="H100" i="13"/>
  <c r="B101" i="13"/>
  <c r="E100" i="13"/>
  <c r="I100" i="13"/>
  <c r="F100" i="13"/>
  <c r="J100" i="13"/>
  <c r="C100" i="13"/>
  <c r="G100" i="13"/>
  <c r="K100" i="13"/>
  <c r="D402" i="13"/>
  <c r="D301" i="13"/>
  <c r="G301" i="13"/>
  <c r="G402" i="13"/>
  <c r="J402" i="13"/>
  <c r="J301" i="13"/>
  <c r="E301" i="13"/>
  <c r="E402" i="13"/>
  <c r="H402" i="13"/>
  <c r="H301" i="13"/>
  <c r="K301" i="13"/>
  <c r="K402" i="13"/>
  <c r="C301" i="13"/>
  <c r="C402" i="13"/>
  <c r="F402" i="13"/>
  <c r="F301" i="13"/>
  <c r="P202" i="13"/>
  <c r="R202" i="13"/>
  <c r="T202" i="13"/>
  <c r="O202" i="13"/>
  <c r="Q202" i="13"/>
  <c r="S202" i="13"/>
  <c r="U202" i="13"/>
  <c r="U302" i="13"/>
  <c r="Q302" i="13"/>
  <c r="P101" i="13"/>
  <c r="P303" i="13" s="1"/>
  <c r="R101" i="13"/>
  <c r="R303" i="13" s="1"/>
  <c r="T101" i="13"/>
  <c r="T303" i="13" s="1"/>
  <c r="O101" i="13"/>
  <c r="O303" i="13" s="1"/>
  <c r="Q101" i="13"/>
  <c r="Q303" i="13" s="1"/>
  <c r="S101" i="13"/>
  <c r="S303" i="13" s="1"/>
  <c r="U101" i="13"/>
  <c r="U303" i="13" s="1"/>
  <c r="R302" i="13"/>
  <c r="S302" i="13"/>
  <c r="O302" i="13"/>
  <c r="T302" i="13"/>
  <c r="P302" i="13"/>
  <c r="K301" i="23"/>
  <c r="K402" i="23"/>
  <c r="C301" i="23"/>
  <c r="C402" i="23"/>
  <c r="H402" i="23"/>
  <c r="H301" i="23"/>
  <c r="M301" i="23"/>
  <c r="M402" i="23"/>
  <c r="E301" i="23"/>
  <c r="E402" i="23"/>
  <c r="J301" i="23"/>
  <c r="J402" i="23"/>
  <c r="E201" i="23"/>
  <c r="I201" i="23"/>
  <c r="M201" i="23"/>
  <c r="D201" i="23"/>
  <c r="H201" i="23"/>
  <c r="L201" i="23"/>
  <c r="C201" i="23"/>
  <c r="G201" i="23"/>
  <c r="K201" i="23"/>
  <c r="B202" i="23"/>
  <c r="F201" i="23"/>
  <c r="J201" i="23"/>
  <c r="N201" i="23"/>
  <c r="G301" i="23"/>
  <c r="G402" i="23"/>
  <c r="L402" i="23"/>
  <c r="L301" i="23"/>
  <c r="D402" i="23"/>
  <c r="D301" i="23"/>
  <c r="I301" i="23"/>
  <c r="I402" i="23"/>
  <c r="N301" i="23"/>
  <c r="N402" i="23"/>
  <c r="F301" i="23"/>
  <c r="F402" i="23"/>
  <c r="R202" i="23"/>
  <c r="T202" i="23"/>
  <c r="V202" i="23"/>
  <c r="X202" i="23"/>
  <c r="Z202" i="23"/>
  <c r="AB202" i="23"/>
  <c r="S202" i="23"/>
  <c r="U202" i="23"/>
  <c r="W202" i="23"/>
  <c r="Y202" i="23"/>
  <c r="AA202" i="23"/>
  <c r="S101" i="23"/>
  <c r="S303" i="23" s="1"/>
  <c r="U101" i="23"/>
  <c r="U303" i="23" s="1"/>
  <c r="W101" i="23"/>
  <c r="W303" i="23" s="1"/>
  <c r="Y101" i="23"/>
  <c r="Y303" i="23" s="1"/>
  <c r="AA101" i="23"/>
  <c r="AA303" i="23" s="1"/>
  <c r="R101" i="23"/>
  <c r="R303" i="23" s="1"/>
  <c r="T101" i="23"/>
  <c r="T303" i="23" s="1"/>
  <c r="V101" i="23"/>
  <c r="V303" i="23" s="1"/>
  <c r="X101" i="23"/>
  <c r="X303" i="23" s="1"/>
  <c r="Z101" i="23"/>
  <c r="Z303" i="23" s="1"/>
  <c r="AB101" i="23"/>
  <c r="AB303" i="23" s="1"/>
  <c r="Z100" i="14" a="1"/>
  <c r="AB100" i="14" a="1"/>
  <c r="F101" i="14"/>
  <c r="E101" i="14"/>
  <c r="P101" i="14"/>
  <c r="R101" i="14"/>
  <c r="O101" i="14"/>
  <c r="Q101" i="14"/>
  <c r="S100" i="14"/>
  <c r="AA100" i="14" a="1"/>
  <c r="AC100" i="14" a="1"/>
  <c r="K302" i="13" l="1"/>
  <c r="K403" i="13"/>
  <c r="C302" i="13"/>
  <c r="C403" i="13"/>
  <c r="F403" i="13"/>
  <c r="F302" i="13"/>
  <c r="E302" i="13"/>
  <c r="E403" i="13"/>
  <c r="H302" i="13"/>
  <c r="H403" i="13"/>
  <c r="G302" i="13"/>
  <c r="G403" i="13"/>
  <c r="J403" i="13"/>
  <c r="J302" i="13"/>
  <c r="I302" i="13"/>
  <c r="I403" i="13"/>
  <c r="D101" i="13"/>
  <c r="H101" i="13"/>
  <c r="C101" i="13"/>
  <c r="G101" i="13"/>
  <c r="K101" i="13"/>
  <c r="F101" i="13"/>
  <c r="J101" i="13"/>
  <c r="E101" i="13"/>
  <c r="I101" i="13"/>
  <c r="D302" i="13"/>
  <c r="D403" i="13"/>
  <c r="C410" i="13"/>
  <c r="C411" i="13"/>
  <c r="C412" i="13"/>
  <c r="C413" i="13"/>
  <c r="C414" i="13"/>
  <c r="C415" i="13"/>
  <c r="C416" i="13"/>
  <c r="C417" i="13"/>
  <c r="G411" i="13"/>
  <c r="G412" i="13"/>
  <c r="G413" i="13"/>
  <c r="G414" i="13"/>
  <c r="G415" i="13"/>
  <c r="G416" i="13"/>
  <c r="G417" i="13"/>
  <c r="I422" i="13"/>
  <c r="I423" i="13"/>
  <c r="I424" i="13"/>
  <c r="I425" i="13"/>
  <c r="I426" i="13"/>
  <c r="I427" i="13"/>
  <c r="I428" i="13"/>
  <c r="I429" i="13"/>
  <c r="I430" i="13"/>
  <c r="E423" i="13"/>
  <c r="E424" i="13"/>
  <c r="E425" i="13"/>
  <c r="E426" i="13"/>
  <c r="E427" i="13"/>
  <c r="E428" i="13"/>
  <c r="E429" i="13"/>
  <c r="E430" i="13"/>
  <c r="H422" i="13"/>
  <c r="H423" i="13"/>
  <c r="H424" i="13"/>
  <c r="H425" i="13"/>
  <c r="H426" i="13"/>
  <c r="H427" i="13"/>
  <c r="H428" i="13"/>
  <c r="H429" i="13"/>
  <c r="H430" i="13"/>
  <c r="D423" i="13"/>
  <c r="D424" i="13"/>
  <c r="D425" i="13"/>
  <c r="D426" i="13"/>
  <c r="D427" i="13"/>
  <c r="D428" i="13"/>
  <c r="D429" i="13"/>
  <c r="D430" i="13"/>
  <c r="F411" i="13"/>
  <c r="F412" i="13"/>
  <c r="F413" i="13"/>
  <c r="F414" i="13"/>
  <c r="F415" i="13"/>
  <c r="F416" i="13"/>
  <c r="F417" i="13"/>
  <c r="D410" i="13"/>
  <c r="D411" i="13"/>
  <c r="D412" i="13"/>
  <c r="D413" i="13"/>
  <c r="D414" i="13"/>
  <c r="D415" i="13"/>
  <c r="D416" i="13"/>
  <c r="D417" i="13"/>
  <c r="H410" i="13"/>
  <c r="H411" i="13"/>
  <c r="H412" i="13"/>
  <c r="H413" i="13"/>
  <c r="H414" i="13"/>
  <c r="H415" i="13"/>
  <c r="H416" i="13"/>
  <c r="H417" i="13"/>
  <c r="G423" i="13"/>
  <c r="G424" i="13"/>
  <c r="G425" i="13"/>
  <c r="G426" i="13"/>
  <c r="G427" i="13"/>
  <c r="G428" i="13"/>
  <c r="G429" i="13"/>
  <c r="G430" i="13"/>
  <c r="C423" i="13"/>
  <c r="C424" i="13"/>
  <c r="C425" i="13"/>
  <c r="C426" i="13"/>
  <c r="C427" i="13"/>
  <c r="C428" i="13"/>
  <c r="C429" i="13"/>
  <c r="C430" i="13"/>
  <c r="F423" i="13"/>
  <c r="F424" i="13"/>
  <c r="F425" i="13"/>
  <c r="F426" i="13"/>
  <c r="F427" i="13"/>
  <c r="F428" i="13"/>
  <c r="F429" i="13"/>
  <c r="F430" i="13"/>
  <c r="E410" i="13"/>
  <c r="E411" i="13"/>
  <c r="E412" i="13"/>
  <c r="E413" i="13"/>
  <c r="E414" i="13"/>
  <c r="E415" i="13"/>
  <c r="E416" i="13"/>
  <c r="E417" i="13"/>
  <c r="I410" i="13"/>
  <c r="I411" i="13"/>
  <c r="I412" i="13"/>
  <c r="I413" i="13"/>
  <c r="I414" i="13"/>
  <c r="I415" i="13"/>
  <c r="I416" i="13"/>
  <c r="I417" i="13"/>
  <c r="J302" i="23"/>
  <c r="J403" i="23"/>
  <c r="F202" i="23"/>
  <c r="J202" i="23"/>
  <c r="N202" i="23"/>
  <c r="E202" i="23"/>
  <c r="I202" i="23"/>
  <c r="M202" i="23"/>
  <c r="D202" i="23"/>
  <c r="H202" i="23"/>
  <c r="L202" i="23"/>
  <c r="C202" i="23"/>
  <c r="G202" i="23"/>
  <c r="K202" i="23"/>
  <c r="G302" i="23"/>
  <c r="G403" i="23"/>
  <c r="L403" i="23"/>
  <c r="L302" i="23"/>
  <c r="D403" i="23"/>
  <c r="D302" i="23"/>
  <c r="I403" i="23"/>
  <c r="I302" i="23"/>
  <c r="N302" i="23"/>
  <c r="N403" i="23"/>
  <c r="F302" i="23"/>
  <c r="F403" i="23"/>
  <c r="K302" i="23"/>
  <c r="K403" i="23"/>
  <c r="C302" i="23"/>
  <c r="C403" i="23"/>
  <c r="H403" i="23"/>
  <c r="H302" i="23"/>
  <c r="M403" i="23"/>
  <c r="M302" i="23"/>
  <c r="E403" i="23"/>
  <c r="E302" i="23"/>
  <c r="M422" i="23"/>
  <c r="M423" i="23"/>
  <c r="M424" i="23"/>
  <c r="M425" i="23"/>
  <c r="M426" i="23"/>
  <c r="M427" i="23"/>
  <c r="M428" i="23"/>
  <c r="M429" i="23"/>
  <c r="M430" i="23"/>
  <c r="I422" i="23"/>
  <c r="I423" i="23"/>
  <c r="I424" i="23"/>
  <c r="I425" i="23"/>
  <c r="I426" i="23"/>
  <c r="I427" i="23"/>
  <c r="I428" i="23"/>
  <c r="I429" i="23"/>
  <c r="I430" i="23"/>
  <c r="E422" i="23"/>
  <c r="E423" i="23"/>
  <c r="E424" i="23"/>
  <c r="E425" i="23"/>
  <c r="E426" i="23"/>
  <c r="E427" i="23"/>
  <c r="E428" i="23"/>
  <c r="E429" i="23"/>
  <c r="E430" i="23"/>
  <c r="L422" i="23"/>
  <c r="L423" i="23"/>
  <c r="L424" i="23"/>
  <c r="L425" i="23"/>
  <c r="L426" i="23"/>
  <c r="L427" i="23"/>
  <c r="L428" i="23"/>
  <c r="L429" i="23"/>
  <c r="L430" i="23"/>
  <c r="H422" i="23"/>
  <c r="H423" i="23"/>
  <c r="H424" i="23"/>
  <c r="H425" i="23"/>
  <c r="H426" i="23"/>
  <c r="H427" i="23"/>
  <c r="H428" i="23"/>
  <c r="H429" i="23"/>
  <c r="H430" i="23"/>
  <c r="D423" i="23"/>
  <c r="D424" i="23"/>
  <c r="D425" i="23"/>
  <c r="D426" i="23"/>
  <c r="D427" i="23"/>
  <c r="D428" i="23"/>
  <c r="D429" i="23"/>
  <c r="D430" i="23"/>
  <c r="F410" i="23"/>
  <c r="F411" i="23"/>
  <c r="F412" i="23"/>
  <c r="F413" i="23"/>
  <c r="F414" i="23"/>
  <c r="F415" i="23"/>
  <c r="F416" i="23"/>
  <c r="F417" i="23"/>
  <c r="J410" i="23"/>
  <c r="J411" i="23"/>
  <c r="J412" i="23"/>
  <c r="J413" i="23"/>
  <c r="J414" i="23"/>
  <c r="J415" i="23"/>
  <c r="J416" i="23"/>
  <c r="J417" i="23"/>
  <c r="C411" i="23"/>
  <c r="C412" i="23"/>
  <c r="C413" i="23"/>
  <c r="C414" i="23"/>
  <c r="C415" i="23"/>
  <c r="C416" i="23"/>
  <c r="C417" i="23"/>
  <c r="G410" i="23"/>
  <c r="G411" i="23"/>
  <c r="G412" i="23"/>
  <c r="G413" i="23"/>
  <c r="G414" i="23"/>
  <c r="G415" i="23"/>
  <c r="G416" i="23"/>
  <c r="G417" i="23"/>
  <c r="K411" i="23"/>
  <c r="K412" i="23"/>
  <c r="K413" i="23"/>
  <c r="K414" i="23"/>
  <c r="K415" i="23"/>
  <c r="K416" i="23"/>
  <c r="K417" i="23"/>
  <c r="K422" i="23"/>
  <c r="K423" i="23"/>
  <c r="K424" i="23"/>
  <c r="K425" i="23"/>
  <c r="K426" i="23"/>
  <c r="K427" i="23"/>
  <c r="K428" i="23"/>
  <c r="K429" i="23"/>
  <c r="K430" i="23"/>
  <c r="G422" i="23"/>
  <c r="G423" i="23"/>
  <c r="G424" i="23"/>
  <c r="G425" i="23"/>
  <c r="G426" i="23"/>
  <c r="G427" i="23"/>
  <c r="G428" i="23"/>
  <c r="G429" i="23"/>
  <c r="G430" i="23"/>
  <c r="C422" i="23"/>
  <c r="C423" i="23"/>
  <c r="C424" i="23"/>
  <c r="C425" i="23"/>
  <c r="C426" i="23"/>
  <c r="C427" i="23"/>
  <c r="C428" i="23"/>
  <c r="C429" i="23"/>
  <c r="C430" i="23"/>
  <c r="J423" i="23"/>
  <c r="J424" i="23"/>
  <c r="J425" i="23"/>
  <c r="J426" i="23"/>
  <c r="J427" i="23"/>
  <c r="J428" i="23"/>
  <c r="J429" i="23"/>
  <c r="J430" i="23"/>
  <c r="F422" i="23"/>
  <c r="F423" i="23"/>
  <c r="F424" i="23"/>
  <c r="F425" i="23"/>
  <c r="F426" i="23"/>
  <c r="F427" i="23"/>
  <c r="F428" i="23"/>
  <c r="F429" i="23"/>
  <c r="F430" i="23"/>
  <c r="E411" i="23"/>
  <c r="E412" i="23"/>
  <c r="E413" i="23"/>
  <c r="E414" i="23"/>
  <c r="E415" i="23"/>
  <c r="E416" i="23"/>
  <c r="E417" i="23"/>
  <c r="I411" i="23"/>
  <c r="I412" i="23"/>
  <c r="I413" i="23"/>
  <c r="I414" i="23"/>
  <c r="I415" i="23"/>
  <c r="I416" i="23"/>
  <c r="I417" i="23"/>
  <c r="M411" i="23"/>
  <c r="M412" i="23"/>
  <c r="M413" i="23"/>
  <c r="M414" i="23"/>
  <c r="M415" i="23"/>
  <c r="M416" i="23"/>
  <c r="M417" i="23"/>
  <c r="D411" i="23"/>
  <c r="D412" i="23"/>
  <c r="D413" i="23"/>
  <c r="D414" i="23"/>
  <c r="D415" i="23"/>
  <c r="D416" i="23"/>
  <c r="D417" i="23"/>
  <c r="H411" i="23"/>
  <c r="H412" i="23"/>
  <c r="H413" i="23"/>
  <c r="H414" i="23"/>
  <c r="H415" i="23"/>
  <c r="H416" i="23"/>
  <c r="H417" i="23"/>
  <c r="L411" i="23"/>
  <c r="L412" i="23"/>
  <c r="L413" i="23"/>
  <c r="L414" i="23"/>
  <c r="L415" i="23"/>
  <c r="L416" i="23"/>
  <c r="L417" i="23"/>
  <c r="AA101" i="14" a="1"/>
  <c r="AC101" i="14" a="1"/>
  <c r="S101" i="14"/>
  <c r="E303" i="13" l="1"/>
  <c r="E418" i="13" s="1"/>
  <c r="E404" i="13"/>
  <c r="F404" i="13"/>
  <c r="F303" i="13"/>
  <c r="F418" i="13" s="1"/>
  <c r="G404" i="13"/>
  <c r="G303" i="13"/>
  <c r="G418" i="13" s="1"/>
  <c r="H303" i="13"/>
  <c r="H418" i="13" s="1"/>
  <c r="H404" i="13"/>
  <c r="I303" i="13"/>
  <c r="I418" i="13" s="1"/>
  <c r="I404" i="13"/>
  <c r="J404" i="13"/>
  <c r="J303" i="13"/>
  <c r="K404" i="13"/>
  <c r="K303" i="13"/>
  <c r="C404" i="13"/>
  <c r="C303" i="13"/>
  <c r="C418" i="13" s="1"/>
  <c r="D303" i="13"/>
  <c r="D418" i="13" s="1"/>
  <c r="D404" i="13"/>
  <c r="K303" i="23"/>
  <c r="K418" i="23" s="1"/>
  <c r="K404" i="23"/>
  <c r="C303" i="23"/>
  <c r="C418" i="23" s="1"/>
  <c r="C404" i="23"/>
  <c r="H404" i="23"/>
  <c r="H303" i="23"/>
  <c r="H418" i="23" s="1"/>
  <c r="M404" i="23"/>
  <c r="M303" i="23"/>
  <c r="M418" i="23" s="1"/>
  <c r="E404" i="23"/>
  <c r="E303" i="23"/>
  <c r="E418" i="23" s="1"/>
  <c r="J303" i="23"/>
  <c r="J418" i="23" s="1"/>
  <c r="J404" i="23"/>
  <c r="G303" i="23"/>
  <c r="G418" i="23" s="1"/>
  <c r="G404" i="23"/>
  <c r="L404" i="23"/>
  <c r="L303" i="23"/>
  <c r="L418" i="23" s="1"/>
  <c r="D404" i="23"/>
  <c r="D303" i="23"/>
  <c r="D418" i="23" s="1"/>
  <c r="I404" i="23"/>
  <c r="I303" i="23"/>
  <c r="I418" i="23" s="1"/>
  <c r="N303" i="23"/>
  <c r="N404" i="23"/>
  <c r="F303" i="23"/>
  <c r="F418" i="23" s="1"/>
  <c r="F404" i="23"/>
  <c r="Z101" i="14" a="1"/>
  <c r="AB101" i="14" a="1"/>
  <c r="O89" i="43" l="1" a="1"/>
  <c r="J16" i="43" l="1" a="1"/>
  <c r="J16" i="43"/>
  <c r="J17" i="43" a="1"/>
  <c r="J17" i="43"/>
  <c r="J18" i="43" a="1"/>
  <c r="J18" i="43"/>
  <c r="J19" i="43" a="1"/>
  <c r="J19" i="43"/>
  <c r="J20" i="43" a="1"/>
  <c r="J20" i="43"/>
  <c r="J21" i="43" a="1"/>
  <c r="J21" i="43"/>
  <c r="J22" i="43" a="1"/>
  <c r="J22" i="43"/>
  <c r="J23" i="43" a="1"/>
  <c r="J23" i="43"/>
  <c r="J24" i="43" a="1"/>
  <c r="J24" i="43"/>
  <c r="J25" i="43" a="1"/>
  <c r="J25" i="43"/>
  <c r="J26" i="43" a="1"/>
  <c r="J26" i="43"/>
  <c r="J27" i="43" a="1"/>
  <c r="J27" i="43"/>
  <c r="J28" i="43" a="1"/>
  <c r="J28" i="43"/>
  <c r="J29" i="43" a="1"/>
  <c r="J29" i="43"/>
  <c r="J30" i="43" a="1"/>
  <c r="J30" i="43"/>
  <c r="J31" i="43" a="1"/>
  <c r="J31" i="43"/>
  <c r="J32" i="43" a="1"/>
  <c r="J32" i="43"/>
  <c r="J33" i="43" a="1"/>
  <c r="J33" i="43"/>
  <c r="J34" i="43" a="1"/>
  <c r="J34" i="43"/>
  <c r="J35" i="43" a="1"/>
  <c r="J35" i="43"/>
  <c r="J36" i="43" a="1"/>
  <c r="J36" i="43"/>
  <c r="J37" i="43" a="1"/>
  <c r="J37" i="43"/>
  <c r="J38" i="43" a="1"/>
  <c r="J38" i="43"/>
  <c r="J39" i="43" a="1"/>
  <c r="J39" i="43"/>
  <c r="J40" i="43" a="1"/>
  <c r="J40" i="43"/>
  <c r="J41" i="43" a="1"/>
  <c r="J41" i="43"/>
  <c r="J42" i="43" a="1"/>
  <c r="J42" i="43"/>
  <c r="J43" i="43" a="1"/>
  <c r="J43" i="43"/>
  <c r="J44" i="43" a="1"/>
  <c r="J44" i="43"/>
  <c r="J45" i="43" a="1"/>
  <c r="J45" i="43"/>
  <c r="J46" i="43" a="1"/>
  <c r="J46" i="43"/>
  <c r="J47" i="43" a="1"/>
  <c r="J47" i="43"/>
  <c r="J48" i="43" a="1"/>
  <c r="J48" i="43"/>
  <c r="J49" i="43" a="1"/>
  <c r="J49" i="43"/>
  <c r="J50" i="43" a="1"/>
  <c r="J50" i="43"/>
  <c r="J51" i="43" a="1"/>
  <c r="J51" i="43"/>
  <c r="J52" i="43" a="1"/>
  <c r="J52" i="43"/>
  <c r="J53" i="43" a="1"/>
  <c r="J53" i="43"/>
  <c r="J54" i="43" a="1"/>
  <c r="J54" i="43"/>
  <c r="J55" i="43" a="1"/>
  <c r="J55" i="43"/>
  <c r="J56" i="43" a="1"/>
  <c r="J56" i="43"/>
  <c r="J57" i="43" a="1"/>
  <c r="J57" i="43"/>
  <c r="J58" i="43" a="1"/>
  <c r="J58" i="43"/>
  <c r="J59" i="43" a="1"/>
  <c r="J59" i="43"/>
  <c r="J60" i="43" a="1"/>
  <c r="J60" i="43"/>
  <c r="J61" i="43" a="1"/>
  <c r="J61" i="43"/>
  <c r="J62" i="43" a="1"/>
  <c r="J62" i="43"/>
  <c r="J63" i="43" a="1"/>
  <c r="J63" i="43"/>
  <c r="J64" i="43" a="1"/>
  <c r="J64" i="43"/>
  <c r="J65" i="43" a="1"/>
  <c r="J65" i="43"/>
  <c r="J66" i="43" a="1"/>
  <c r="J66" i="43"/>
  <c r="J67" i="43" a="1"/>
  <c r="J67" i="43"/>
  <c r="J68" i="43" a="1"/>
  <c r="J68" i="43"/>
  <c r="J69" i="43" a="1"/>
  <c r="J69" i="43"/>
  <c r="J70" i="43" a="1"/>
  <c r="J70" i="43"/>
  <c r="J71" i="43" a="1"/>
  <c r="J71" i="43"/>
  <c r="J72" i="43" a="1"/>
  <c r="J72" i="43"/>
  <c r="J73" i="43" a="1"/>
  <c r="J73" i="43"/>
  <c r="J74" i="43" a="1"/>
  <c r="J74" i="43"/>
  <c r="J75" i="43" a="1"/>
  <c r="J75" i="43"/>
  <c r="J76" i="43" a="1"/>
  <c r="J76" i="43"/>
  <c r="J77" i="43" a="1"/>
  <c r="J77" i="43"/>
  <c r="J78" i="43" a="1"/>
  <c r="J78" i="43"/>
  <c r="J79" i="43" a="1"/>
  <c r="J79" i="43"/>
  <c r="J80" i="43" a="1"/>
  <c r="J80" i="43"/>
  <c r="J81" i="43" a="1"/>
  <c r="J81" i="43"/>
  <c r="J82" i="43" a="1"/>
  <c r="J82" i="43"/>
  <c r="J83" i="43" a="1"/>
  <c r="J83" i="43"/>
  <c r="J84" i="43" a="1"/>
  <c r="J84" i="43"/>
  <c r="J85" i="43" a="1"/>
  <c r="J85" i="43"/>
  <c r="J86" i="43" a="1"/>
  <c r="J86" i="43"/>
  <c r="J87" i="43" a="1"/>
  <c r="J87" i="43"/>
  <c r="J88" i="43" a="1"/>
  <c r="J88" i="43"/>
  <c r="J89" i="43" a="1"/>
  <c r="J89" i="43"/>
  <c r="J90" i="43" a="1"/>
  <c r="J90" i="43"/>
  <c r="J91" i="43" a="1"/>
  <c r="J91" i="43"/>
  <c r="J92" i="43" a="1"/>
  <c r="J92" i="43"/>
  <c r="J93" i="43" a="1"/>
  <c r="J93" i="43"/>
  <c r="J94" i="43" a="1"/>
  <c r="J94" i="43"/>
  <c r="J95" i="43" a="1"/>
  <c r="J95" i="43"/>
  <c r="J96" i="43" a="1"/>
  <c r="J96" i="43"/>
  <c r="J97" i="43" a="1"/>
  <c r="J97" i="43"/>
  <c r="J98" i="43" a="1"/>
  <c r="J98" i="43"/>
  <c r="J99" i="43" a="1"/>
  <c r="J99" i="43"/>
  <c r="J100" i="43" a="1"/>
  <c r="J100" i="43"/>
  <c r="H16" i="43" a="1"/>
  <c r="H16" i="43" s="1"/>
  <c r="H17" i="43" a="1"/>
  <c r="H17" i="43" s="1"/>
  <c r="H18" i="43" a="1"/>
  <c r="H18" i="43" s="1"/>
  <c r="H19" i="43" a="1"/>
  <c r="H19" i="43" s="1"/>
  <c r="H20" i="43" a="1"/>
  <c r="H20" i="43" s="1"/>
  <c r="H21" i="43" a="1"/>
  <c r="H21" i="43" s="1"/>
  <c r="H22" i="43" a="1"/>
  <c r="H22" i="43" s="1"/>
  <c r="H23" i="43" a="1"/>
  <c r="H23" i="43" s="1"/>
  <c r="H24" i="43" a="1"/>
  <c r="H24" i="43" s="1"/>
  <c r="H25" i="43" a="1"/>
  <c r="H25" i="43" s="1"/>
  <c r="H26" i="43" a="1"/>
  <c r="H26" i="43" s="1"/>
  <c r="H27" i="43" a="1"/>
  <c r="H27" i="43" s="1"/>
  <c r="H28" i="43" a="1"/>
  <c r="H28" i="43" s="1"/>
  <c r="H29" i="43" a="1"/>
  <c r="H29" i="43" s="1"/>
  <c r="H30" i="43" a="1"/>
  <c r="H30" i="43" s="1"/>
  <c r="H31" i="43" a="1"/>
  <c r="H31" i="43" s="1"/>
  <c r="H32" i="43" a="1"/>
  <c r="H32" i="43" s="1"/>
  <c r="H33" i="43" a="1"/>
  <c r="H33" i="43" s="1"/>
  <c r="H34" i="43" a="1"/>
  <c r="H34" i="43" s="1"/>
  <c r="H35" i="43" a="1"/>
  <c r="H35" i="43" s="1"/>
  <c r="H36" i="43" a="1"/>
  <c r="H36" i="43" s="1"/>
  <c r="H37" i="43" a="1"/>
  <c r="H37" i="43" s="1"/>
  <c r="H38" i="43" a="1"/>
  <c r="H38" i="43" s="1"/>
  <c r="H39" i="43" a="1"/>
  <c r="H39" i="43" s="1"/>
  <c r="H40" i="43" a="1"/>
  <c r="H40" i="43" s="1"/>
  <c r="H41" i="43" a="1"/>
  <c r="H41" i="43" s="1"/>
  <c r="H42" i="43" a="1"/>
  <c r="H42" i="43" s="1"/>
  <c r="H43" i="43" a="1"/>
  <c r="H43" i="43" s="1"/>
  <c r="H44" i="43" a="1"/>
  <c r="H44" i="43" s="1"/>
  <c r="H45" i="43" a="1"/>
  <c r="H45" i="43" s="1"/>
  <c r="H46" i="43" a="1"/>
  <c r="H46" i="43" s="1"/>
  <c r="H47" i="43" a="1"/>
  <c r="H47" i="43" s="1"/>
  <c r="H48" i="43" a="1"/>
  <c r="H48" i="43" s="1"/>
  <c r="H49" i="43" a="1"/>
  <c r="H49" i="43" s="1"/>
  <c r="H50" i="43" a="1"/>
  <c r="H50" i="43" s="1"/>
  <c r="H51" i="43" a="1"/>
  <c r="H51" i="43" s="1"/>
  <c r="H52" i="43" a="1"/>
  <c r="H52" i="43" s="1"/>
  <c r="H53" i="43" a="1"/>
  <c r="H53" i="43" s="1"/>
  <c r="H54" i="43" a="1"/>
  <c r="H54" i="43" s="1"/>
  <c r="H55" i="43" a="1"/>
  <c r="H55" i="43" s="1"/>
  <c r="H56" i="43" a="1"/>
  <c r="H56" i="43" s="1"/>
  <c r="H57" i="43" a="1"/>
  <c r="H57" i="43" s="1"/>
  <c r="H58" i="43" a="1"/>
  <c r="H58" i="43" s="1"/>
  <c r="H59" i="43" a="1"/>
  <c r="H59" i="43" s="1"/>
  <c r="H60" i="43" a="1"/>
  <c r="H60" i="43" s="1"/>
  <c r="H61" i="43" a="1"/>
  <c r="H61" i="43" s="1"/>
  <c r="H62" i="43" a="1"/>
  <c r="H62" i="43" s="1"/>
  <c r="H63" i="43" a="1"/>
  <c r="H63" i="43" s="1"/>
  <c r="H64" i="43" a="1"/>
  <c r="H64" i="43" s="1"/>
  <c r="H65" i="43" a="1"/>
  <c r="H65" i="43" s="1"/>
  <c r="H66" i="43" a="1"/>
  <c r="H66" i="43" s="1"/>
  <c r="H67" i="43" a="1"/>
  <c r="H67" i="43" s="1"/>
  <c r="H68" i="43" a="1"/>
  <c r="H68" i="43" s="1"/>
  <c r="H69" i="43" a="1"/>
  <c r="H69" i="43" s="1"/>
  <c r="H70" i="43" a="1"/>
  <c r="H70" i="43" s="1"/>
  <c r="H71" i="43" a="1"/>
  <c r="H71" i="43" s="1"/>
  <c r="H72" i="43" a="1"/>
  <c r="H72" i="43" s="1"/>
  <c r="H73" i="43" a="1"/>
  <c r="H73" i="43" s="1"/>
  <c r="H74" i="43" a="1"/>
  <c r="H74" i="43" s="1"/>
  <c r="H75" i="43" a="1"/>
  <c r="H75" i="43" s="1"/>
  <c r="H76" i="43" a="1"/>
  <c r="H76" i="43" s="1"/>
  <c r="H77" i="43" a="1"/>
  <c r="H77" i="43" s="1"/>
  <c r="H78" i="43" a="1"/>
  <c r="H78" i="43" s="1"/>
  <c r="H79" i="43" a="1"/>
  <c r="H79" i="43" s="1"/>
  <c r="H80" i="43" a="1"/>
  <c r="H80" i="43" s="1"/>
  <c r="H81" i="43" a="1"/>
  <c r="H81" i="43" s="1"/>
  <c r="H82" i="43" a="1"/>
  <c r="H82" i="43" s="1"/>
  <c r="H83" i="43" a="1"/>
  <c r="H83" i="43" s="1"/>
  <c r="H84" i="43" a="1"/>
  <c r="H84" i="43" s="1"/>
  <c r="H85" i="43" a="1"/>
  <c r="H85" i="43" s="1"/>
  <c r="H86" i="43" a="1"/>
  <c r="H86" i="43" s="1"/>
  <c r="H87" i="43" a="1"/>
  <c r="H87" i="43" s="1"/>
  <c r="H88" i="43" a="1"/>
  <c r="H88" i="43" s="1"/>
  <c r="H89" i="43" a="1"/>
  <c r="H89" i="43" s="1"/>
  <c r="H90" i="43" a="1"/>
  <c r="H90" i="43" s="1"/>
  <c r="H91" i="43" a="1"/>
  <c r="H91" i="43" s="1"/>
  <c r="H92" i="43" a="1"/>
  <c r="H92" i="43" s="1"/>
  <c r="H93" i="43" a="1"/>
  <c r="H93" i="43" s="1"/>
  <c r="H94" i="43" a="1"/>
  <c r="H94" i="43" s="1"/>
  <c r="H95" i="43" a="1"/>
  <c r="H95" i="43" s="1"/>
  <c r="H96" i="43" a="1"/>
  <c r="H96" i="43" s="1"/>
  <c r="H97" i="43" a="1"/>
  <c r="H97" i="43" s="1"/>
  <c r="H98" i="43" a="1"/>
  <c r="H98" i="43" s="1"/>
  <c r="H99" i="43" a="1"/>
  <c r="H99" i="43" s="1"/>
  <c r="H100" i="43" a="1"/>
  <c r="H100" i="43" s="1"/>
  <c r="S16" i="43" a="1"/>
  <c r="S17" i="43" a="1"/>
  <c r="S18" i="43" a="1"/>
  <c r="S19" i="43" a="1"/>
  <c r="S20" i="43" a="1"/>
  <c r="S21" i="43" a="1"/>
  <c r="S22" i="43" a="1"/>
  <c r="S23" i="43" a="1"/>
  <c r="S24" i="43" a="1"/>
  <c r="S25" i="43" a="1"/>
  <c r="S26" i="43" a="1"/>
  <c r="S27" i="43" a="1"/>
  <c r="S28" i="43" a="1"/>
  <c r="S29" i="43" a="1"/>
  <c r="S30" i="43" a="1"/>
  <c r="S31" i="43" a="1"/>
  <c r="S32" i="43" a="1"/>
  <c r="S33" i="43" a="1"/>
  <c r="S34" i="43" a="1"/>
  <c r="S35" i="43" a="1"/>
  <c r="S36" i="43" a="1"/>
  <c r="S37" i="43" a="1"/>
  <c r="S38" i="43" a="1"/>
  <c r="S39" i="43" a="1"/>
  <c r="S40" i="43" a="1"/>
  <c r="S41" i="43" a="1"/>
  <c r="S42" i="43" a="1"/>
  <c r="S43" i="43" a="1"/>
  <c r="S44" i="43" a="1"/>
  <c r="S45" i="43" a="1"/>
  <c r="S46" i="43" a="1"/>
  <c r="S47" i="43" a="1"/>
  <c r="S48" i="43" a="1"/>
  <c r="S49" i="43" a="1"/>
  <c r="S50" i="43" a="1"/>
  <c r="S51" i="43" a="1"/>
  <c r="S52" i="43" a="1"/>
  <c r="S53" i="43" a="1"/>
  <c r="S54" i="43" a="1"/>
  <c r="S55" i="43" a="1"/>
  <c r="S56" i="43" a="1"/>
  <c r="S57" i="43" a="1"/>
  <c r="S58" i="43" a="1"/>
  <c r="S59" i="43" a="1"/>
  <c r="S60" i="43" a="1"/>
  <c r="S61" i="43" a="1"/>
  <c r="S62" i="43" a="1"/>
  <c r="S63" i="43" a="1"/>
  <c r="S64" i="43" a="1"/>
  <c r="S65" i="43" a="1"/>
  <c r="S66" i="43" a="1"/>
  <c r="S67" i="43" a="1"/>
  <c r="S68" i="43" a="1"/>
  <c r="S69" i="43" a="1"/>
  <c r="S70" i="43" a="1"/>
  <c r="S71" i="43" a="1"/>
  <c r="S72" i="43" a="1"/>
  <c r="S73" i="43" a="1"/>
  <c r="S74" i="43" a="1"/>
  <c r="S75" i="43" a="1"/>
  <c r="S76" i="43" a="1"/>
  <c r="S77" i="43" a="1"/>
  <c r="S78" i="43" a="1"/>
  <c r="S79" i="43" a="1"/>
  <c r="S80" i="43" a="1"/>
  <c r="S81" i="43" a="1"/>
  <c r="S82" i="43" a="1"/>
  <c r="S83" i="43" a="1"/>
  <c r="S84" i="43" a="1"/>
  <c r="S85" i="43" a="1"/>
  <c r="S86" i="43" a="1"/>
  <c r="S87" i="43" a="1"/>
  <c r="S88" i="43" a="1"/>
  <c r="S89" i="43" a="1"/>
  <c r="S90" i="43" a="1"/>
  <c r="S91" i="43" a="1"/>
  <c r="S92" i="43" a="1"/>
  <c r="S93" i="43" a="1"/>
  <c r="S94" i="43" a="1"/>
  <c r="S95" i="43" a="1"/>
  <c r="S96" i="43" a="1"/>
  <c r="S97" i="43" a="1"/>
  <c r="S98" i="43" a="1"/>
  <c r="S99" i="43" a="1"/>
  <c r="S100" i="43" a="1"/>
  <c r="Q16" i="43" a="1"/>
  <c r="Q16" i="43" s="1"/>
  <c r="Q17" i="43" a="1"/>
  <c r="Q17" i="43" s="1"/>
  <c r="Q18" i="43" a="1"/>
  <c r="Q18" i="43" s="1"/>
  <c r="Q19" i="43" a="1"/>
  <c r="Q19" i="43" s="1"/>
  <c r="Q20" i="43" a="1"/>
  <c r="Q20" i="43" s="1"/>
  <c r="Q21" i="43" a="1"/>
  <c r="Q21" i="43" s="1"/>
  <c r="Q22" i="43" a="1"/>
  <c r="Q22" i="43" s="1"/>
  <c r="Q23" i="43" a="1"/>
  <c r="Q23" i="43" s="1"/>
  <c r="Q24" i="43" a="1"/>
  <c r="Q24" i="43" s="1"/>
  <c r="Q25" i="43" a="1"/>
  <c r="Q25" i="43" s="1"/>
  <c r="Q26" i="43" a="1"/>
  <c r="Q26" i="43" s="1"/>
  <c r="Q27" i="43" a="1"/>
  <c r="Q27" i="43" s="1"/>
  <c r="Q28" i="43" a="1"/>
  <c r="Q28" i="43" s="1"/>
  <c r="Q29" i="43" a="1"/>
  <c r="Q29" i="43" s="1"/>
  <c r="Q30" i="43" a="1"/>
  <c r="Q30" i="43" s="1"/>
  <c r="Q31" i="43" a="1"/>
  <c r="Q31" i="43" s="1"/>
  <c r="Q32" i="43" a="1"/>
  <c r="Q32" i="43" s="1"/>
  <c r="Q33" i="43" a="1"/>
  <c r="Q33" i="43" s="1"/>
  <c r="Q34" i="43" a="1"/>
  <c r="Q34" i="43" s="1"/>
  <c r="Q35" i="43" a="1"/>
  <c r="Q35" i="43" s="1"/>
  <c r="Q36" i="43" a="1"/>
  <c r="Q36" i="43" s="1"/>
  <c r="Q37" i="43" a="1"/>
  <c r="Q37" i="43" s="1"/>
  <c r="Q38" i="43" a="1"/>
  <c r="Q38" i="43" s="1"/>
  <c r="Q39" i="43" a="1"/>
  <c r="Q39" i="43" s="1"/>
  <c r="Q40" i="43" a="1"/>
  <c r="Q40" i="43" s="1"/>
  <c r="Q41" i="43" a="1"/>
  <c r="Q41" i="43" s="1"/>
  <c r="Q42" i="43" a="1"/>
  <c r="Q42" i="43" s="1"/>
  <c r="Q43" i="43" a="1"/>
  <c r="Q43" i="43" s="1"/>
  <c r="Q44" i="43" a="1"/>
  <c r="Q44" i="43" s="1"/>
  <c r="Q45" i="43" a="1"/>
  <c r="Q45" i="43" s="1"/>
  <c r="Q46" i="43" a="1"/>
  <c r="Q46" i="43" s="1"/>
  <c r="Q47" i="43" a="1"/>
  <c r="Q47" i="43" s="1"/>
  <c r="Q48" i="43" a="1"/>
  <c r="Q48" i="43" s="1"/>
  <c r="Q49" i="43" a="1"/>
  <c r="Q49" i="43" s="1"/>
  <c r="Q50" i="43" a="1"/>
  <c r="Q50" i="43" s="1"/>
  <c r="Q51" i="43" a="1"/>
  <c r="Q51" i="43" s="1"/>
  <c r="Q52" i="43" a="1"/>
  <c r="Q52" i="43" s="1"/>
  <c r="Q53" i="43" a="1"/>
  <c r="Q53" i="43" s="1"/>
  <c r="Q54" i="43" a="1"/>
  <c r="Q54" i="43" s="1"/>
  <c r="Q55" i="43" a="1"/>
  <c r="Q55" i="43" s="1"/>
  <c r="Q56" i="43" a="1"/>
  <c r="Q56" i="43" s="1"/>
  <c r="Q57" i="43" a="1"/>
  <c r="Q57" i="43" s="1"/>
  <c r="Q58" i="43" a="1"/>
  <c r="Q58" i="43" s="1"/>
  <c r="Q59" i="43" a="1"/>
  <c r="Q59" i="43" s="1"/>
  <c r="Q60" i="43" a="1"/>
  <c r="Q60" i="43" s="1"/>
  <c r="Q61" i="43" a="1"/>
  <c r="Q61" i="43" s="1"/>
  <c r="Q62" i="43" a="1"/>
  <c r="Q62" i="43" s="1"/>
  <c r="Q63" i="43" a="1"/>
  <c r="Q63" i="43" s="1"/>
  <c r="Q64" i="43" a="1"/>
  <c r="Q64" i="43" s="1"/>
  <c r="Q65" i="43" a="1"/>
  <c r="Q65" i="43" s="1"/>
  <c r="Q66" i="43" a="1"/>
  <c r="Q66" i="43" s="1"/>
  <c r="Q67" i="43" a="1"/>
  <c r="Q67" i="43" s="1"/>
  <c r="Q68" i="43" a="1"/>
  <c r="Q68" i="43" s="1"/>
  <c r="Q69" i="43" a="1"/>
  <c r="Q69" i="43" s="1"/>
  <c r="Q70" i="43" a="1"/>
  <c r="Q70" i="43" s="1"/>
  <c r="Q71" i="43" a="1"/>
  <c r="Q71" i="43" s="1"/>
  <c r="Q72" i="43" a="1"/>
  <c r="Q72" i="43" s="1"/>
  <c r="Q73" i="43" a="1"/>
  <c r="Q73" i="43" s="1"/>
  <c r="Q74" i="43" a="1"/>
  <c r="Q74" i="43" s="1"/>
  <c r="Q75" i="43" a="1"/>
  <c r="Q75" i="43" s="1"/>
  <c r="Q76" i="43" a="1"/>
  <c r="Q76" i="43" s="1"/>
  <c r="Q77" i="43" a="1"/>
  <c r="Q77" i="43" s="1"/>
  <c r="Q78" i="43" a="1"/>
  <c r="Q78" i="43" s="1"/>
  <c r="Q79" i="43" a="1"/>
  <c r="Q79" i="43" s="1"/>
  <c r="Q80" i="43" a="1"/>
  <c r="Q80" i="43" s="1"/>
  <c r="Q81" i="43" a="1"/>
  <c r="Q81" i="43" s="1"/>
  <c r="Q82" i="43" a="1"/>
  <c r="Q82" i="43" s="1"/>
  <c r="Q83" i="43" a="1"/>
  <c r="Q83" i="43" s="1"/>
  <c r="Q84" i="43" a="1"/>
  <c r="Q84" i="43" s="1"/>
  <c r="Q85" i="43" a="1"/>
  <c r="Q85" i="43" s="1"/>
  <c r="Q86" i="43" a="1"/>
  <c r="Q86" i="43" s="1"/>
  <c r="Q87" i="43" a="1"/>
  <c r="Q87" i="43" s="1"/>
  <c r="Q88" i="43" a="1"/>
  <c r="Q88" i="43" s="1"/>
  <c r="Q89" i="43" a="1"/>
  <c r="Q89" i="43" s="1"/>
  <c r="Q90" i="43" a="1"/>
  <c r="Q90" i="43" s="1"/>
  <c r="Q91" i="43" a="1"/>
  <c r="Q91" i="43" s="1"/>
  <c r="Q92" i="43" a="1"/>
  <c r="Q92" i="43" s="1"/>
  <c r="Q93" i="43" a="1"/>
  <c r="Q93" i="43" s="1"/>
  <c r="Q94" i="43" a="1"/>
  <c r="Q94" i="43" s="1"/>
  <c r="Q95" i="43" a="1"/>
  <c r="Q95" i="43" s="1"/>
  <c r="Q96" i="43" a="1"/>
  <c r="Q96" i="43" s="1"/>
  <c r="Q97" i="43" a="1"/>
  <c r="Q97" i="43" s="1"/>
  <c r="Q98" i="43" a="1"/>
  <c r="Q98" i="43" s="1"/>
  <c r="Q99" i="43" a="1"/>
  <c r="Q99" i="43" s="1"/>
  <c r="Q100" i="43" a="1"/>
  <c r="Q100" i="43" s="1"/>
  <c r="AB16" i="43" a="1"/>
  <c r="AB17" i="43" a="1"/>
  <c r="AB18" i="43" a="1"/>
  <c r="AB19" i="43" a="1"/>
  <c r="AB20" i="43" a="1"/>
  <c r="AB21" i="43" a="1"/>
  <c r="AB22" i="43" a="1"/>
  <c r="AB23" i="43" a="1"/>
  <c r="AB24" i="43" a="1"/>
  <c r="AB25" i="43" a="1"/>
  <c r="AB26" i="43" a="1"/>
  <c r="AB27" i="43" a="1"/>
  <c r="AB28" i="43" a="1"/>
  <c r="AB29" i="43" a="1"/>
  <c r="AB30" i="43" a="1"/>
  <c r="AB31" i="43" a="1"/>
  <c r="AB32" i="43" a="1"/>
  <c r="AB33" i="43" a="1"/>
  <c r="AB34" i="43" a="1"/>
  <c r="AB35" i="43" a="1"/>
  <c r="AB36" i="43" a="1"/>
  <c r="AB37" i="43" a="1"/>
  <c r="AB38" i="43" a="1"/>
  <c r="AB39" i="43" a="1"/>
  <c r="AB40" i="43" a="1"/>
  <c r="AB41" i="43" a="1"/>
  <c r="AB42" i="43" a="1"/>
  <c r="AB43" i="43" a="1"/>
  <c r="AB44" i="43" a="1"/>
  <c r="AB45" i="43" a="1"/>
  <c r="AB46" i="43" a="1"/>
  <c r="AB47" i="43" a="1"/>
  <c r="AB48" i="43" a="1"/>
  <c r="AB49" i="43" a="1"/>
  <c r="AB50" i="43" a="1"/>
  <c r="AB51" i="43" a="1"/>
  <c r="AB52" i="43" a="1"/>
  <c r="AB53" i="43" a="1"/>
  <c r="AB54" i="43" a="1"/>
  <c r="AB55" i="43" a="1"/>
  <c r="AB56" i="43" a="1"/>
  <c r="AB57" i="43" a="1"/>
  <c r="AB58" i="43" a="1"/>
  <c r="AB59" i="43" a="1"/>
  <c r="AB60" i="43" a="1"/>
  <c r="AB61" i="43" a="1"/>
  <c r="AB62" i="43" a="1"/>
  <c r="AB63" i="43" a="1"/>
  <c r="AB64" i="43" a="1"/>
  <c r="AB65" i="43" a="1"/>
  <c r="AB66" i="43" a="1"/>
  <c r="AB67" i="43" a="1"/>
  <c r="AB68" i="43" a="1"/>
  <c r="AB69" i="43" a="1"/>
  <c r="AB70" i="43" a="1"/>
  <c r="AB71" i="43" a="1"/>
  <c r="AB72" i="43" a="1"/>
  <c r="AB73" i="43" a="1"/>
  <c r="AB74" i="43" a="1"/>
  <c r="AB75" i="43" a="1"/>
  <c r="AB76" i="43" a="1"/>
  <c r="AB77" i="43" a="1"/>
  <c r="AB78" i="43" a="1"/>
  <c r="AB79" i="43" a="1"/>
  <c r="AB80" i="43" a="1"/>
  <c r="AB81" i="43" a="1"/>
  <c r="AB82" i="43" a="1"/>
  <c r="AB83" i="43" a="1"/>
  <c r="AB84" i="43" a="1"/>
  <c r="AB85" i="43" a="1"/>
  <c r="AB86" i="43" a="1"/>
  <c r="AB87" i="43" a="1"/>
  <c r="AB88" i="43" a="1"/>
  <c r="AB89" i="43" a="1"/>
  <c r="AB90" i="43" a="1"/>
  <c r="AB91" i="43" a="1"/>
  <c r="AB92" i="43" a="1"/>
  <c r="AB93" i="43" a="1"/>
  <c r="AB94" i="43" a="1"/>
  <c r="AB95" i="43" a="1"/>
  <c r="AB96" i="43" a="1"/>
  <c r="AB97" i="43" a="1"/>
  <c r="AB98" i="43" a="1"/>
  <c r="AB99" i="43" a="1"/>
  <c r="AB100" i="43" a="1"/>
  <c r="Z16" i="43" a="1"/>
  <c r="Z16" i="43" s="1"/>
  <c r="Z17" i="43" a="1"/>
  <c r="Z17" i="43" s="1"/>
  <c r="Z18" i="43" a="1"/>
  <c r="Z18" i="43" s="1"/>
  <c r="Z19" i="43" a="1"/>
  <c r="Z19" i="43" s="1"/>
  <c r="Z20" i="43" a="1"/>
  <c r="Z20" i="43" s="1"/>
  <c r="Z21" i="43" a="1"/>
  <c r="Z21" i="43" s="1"/>
  <c r="Z22" i="43" a="1"/>
  <c r="Z22" i="43" s="1"/>
  <c r="Z23" i="43" a="1"/>
  <c r="Z23" i="43" s="1"/>
  <c r="Z24" i="43" a="1"/>
  <c r="Z24" i="43" s="1"/>
  <c r="Z25" i="43" a="1"/>
  <c r="Z25" i="43" s="1"/>
  <c r="Z26" i="43" a="1"/>
  <c r="Z26" i="43" s="1"/>
  <c r="Z27" i="43" a="1"/>
  <c r="Z27" i="43" s="1"/>
  <c r="Z28" i="43" a="1"/>
  <c r="Z28" i="43" s="1"/>
  <c r="Z29" i="43" a="1"/>
  <c r="Z29" i="43" s="1"/>
  <c r="Z30" i="43" a="1"/>
  <c r="Z30" i="43" s="1"/>
  <c r="Z31" i="43" a="1"/>
  <c r="Z31" i="43" s="1"/>
  <c r="Z32" i="43" a="1"/>
  <c r="Z32" i="43" s="1"/>
  <c r="Z33" i="43" a="1"/>
  <c r="Z33" i="43" s="1"/>
  <c r="Z34" i="43" a="1"/>
  <c r="Z34" i="43" s="1"/>
  <c r="Z35" i="43" a="1"/>
  <c r="Z35" i="43" s="1"/>
  <c r="Z36" i="43" a="1"/>
  <c r="Z36" i="43" s="1"/>
  <c r="Z37" i="43" a="1"/>
  <c r="Z37" i="43" s="1"/>
  <c r="Z38" i="43" a="1"/>
  <c r="Z38" i="43" s="1"/>
  <c r="Z39" i="43" a="1"/>
  <c r="Z39" i="43" s="1"/>
  <c r="Z40" i="43" a="1"/>
  <c r="Z40" i="43" s="1"/>
  <c r="Z41" i="43" a="1"/>
  <c r="Z41" i="43" s="1"/>
  <c r="Z42" i="43" a="1"/>
  <c r="Z42" i="43" s="1"/>
  <c r="Z43" i="43" a="1"/>
  <c r="Z43" i="43" s="1"/>
  <c r="Z44" i="43" a="1"/>
  <c r="Z44" i="43" s="1"/>
  <c r="Z45" i="43" a="1"/>
  <c r="Z45" i="43" s="1"/>
  <c r="Z46" i="43" a="1"/>
  <c r="Z46" i="43" s="1"/>
  <c r="Z47" i="43" a="1"/>
  <c r="Z47" i="43" s="1"/>
  <c r="Z48" i="43" a="1"/>
  <c r="Z48" i="43" s="1"/>
  <c r="Z49" i="43" a="1"/>
  <c r="Z49" i="43" s="1"/>
  <c r="Z50" i="43" a="1"/>
  <c r="Z50" i="43" s="1"/>
  <c r="Z51" i="43" a="1"/>
  <c r="Z51" i="43" s="1"/>
  <c r="Z52" i="43" a="1"/>
  <c r="Z52" i="43" s="1"/>
  <c r="Z53" i="43" a="1"/>
  <c r="Z53" i="43" s="1"/>
  <c r="Z54" i="43" a="1"/>
  <c r="Z54" i="43" s="1"/>
  <c r="Z55" i="43" a="1"/>
  <c r="Z55" i="43" s="1"/>
  <c r="Z56" i="43" a="1"/>
  <c r="Z56" i="43" s="1"/>
  <c r="Z57" i="43" a="1"/>
  <c r="Z57" i="43" s="1"/>
  <c r="Z58" i="43" a="1"/>
  <c r="Z58" i="43" s="1"/>
  <c r="Z59" i="43" a="1"/>
  <c r="Z59" i="43" s="1"/>
  <c r="Z60" i="43" a="1"/>
  <c r="Z60" i="43" s="1"/>
  <c r="Z61" i="43" a="1"/>
  <c r="Z61" i="43" s="1"/>
  <c r="Z62" i="43" a="1"/>
  <c r="Z62" i="43" s="1"/>
  <c r="Z63" i="43" a="1"/>
  <c r="Z63" i="43" s="1"/>
  <c r="Z64" i="43" a="1"/>
  <c r="Z64" i="43" s="1"/>
  <c r="Z65" i="43" a="1"/>
  <c r="Z65" i="43" s="1"/>
  <c r="Z66" i="43" a="1"/>
  <c r="Z66" i="43" s="1"/>
  <c r="Z67" i="43" a="1"/>
  <c r="Z67" i="43" s="1"/>
  <c r="Z68" i="43" a="1"/>
  <c r="Z68" i="43" s="1"/>
  <c r="Z69" i="43" a="1"/>
  <c r="Z69" i="43" s="1"/>
  <c r="Z70" i="43" a="1"/>
  <c r="Z70" i="43" s="1"/>
  <c r="Z71" i="43" a="1"/>
  <c r="Z71" i="43" s="1"/>
  <c r="Z72" i="43" a="1"/>
  <c r="Z72" i="43" s="1"/>
  <c r="Z73" i="43" a="1"/>
  <c r="Z73" i="43" s="1"/>
  <c r="Z74" i="43" a="1"/>
  <c r="Z74" i="43" s="1"/>
  <c r="Z75" i="43" a="1"/>
  <c r="Z75" i="43" s="1"/>
  <c r="Z76" i="43" a="1"/>
  <c r="Z76" i="43" s="1"/>
  <c r="Z77" i="43" a="1"/>
  <c r="Z77" i="43" s="1"/>
  <c r="Z78" i="43" a="1"/>
  <c r="Z78" i="43" s="1"/>
  <c r="Z79" i="43" a="1"/>
  <c r="Z79" i="43" s="1"/>
  <c r="Z80" i="43" a="1"/>
  <c r="Z80" i="43" s="1"/>
  <c r="Z81" i="43" a="1"/>
  <c r="Z81" i="43" s="1"/>
  <c r="Z82" i="43" a="1"/>
  <c r="Z82" i="43" s="1"/>
  <c r="Z83" i="43" a="1"/>
  <c r="Z83" i="43" s="1"/>
  <c r="Z84" i="43" a="1"/>
  <c r="Z84" i="43" s="1"/>
  <c r="Z85" i="43" a="1"/>
  <c r="Z85" i="43" s="1"/>
  <c r="Z86" i="43" a="1"/>
  <c r="Z86" i="43" s="1"/>
  <c r="Z87" i="43" a="1"/>
  <c r="Z87" i="43" s="1"/>
  <c r="Z88" i="43" a="1"/>
  <c r="Z88" i="43" s="1"/>
  <c r="Z89" i="43" a="1"/>
  <c r="Z89" i="43" s="1"/>
  <c r="Z90" i="43" a="1"/>
  <c r="Z90" i="43" s="1"/>
  <c r="Z91" i="43" a="1"/>
  <c r="Z91" i="43" s="1"/>
  <c r="Z92" i="43" a="1"/>
  <c r="Z92" i="43" s="1"/>
  <c r="Z93" i="43" a="1"/>
  <c r="Z93" i="43" s="1"/>
  <c r="Z94" i="43" a="1"/>
  <c r="Z94" i="43" s="1"/>
  <c r="Z95" i="43" a="1"/>
  <c r="Z95" i="43" s="1"/>
  <c r="Z96" i="43" a="1"/>
  <c r="Z96" i="43" s="1"/>
  <c r="Z97" i="43" a="1"/>
  <c r="Z97" i="43" s="1"/>
  <c r="Z98" i="43" a="1"/>
  <c r="Z98" i="43" s="1"/>
  <c r="Z99" i="43" a="1"/>
  <c r="Z99" i="43" s="1"/>
  <c r="Z100" i="43" a="1"/>
  <c r="Z100" i="43" s="1"/>
  <c r="AI16" i="43" a="1"/>
  <c r="AI16" i="43"/>
  <c r="AI17" i="43" a="1"/>
  <c r="AI17" i="43"/>
  <c r="AI18" i="43" a="1"/>
  <c r="AI18" i="43"/>
  <c r="AI19" i="43" a="1"/>
  <c r="AI19" i="43"/>
  <c r="AI20" i="43" a="1"/>
  <c r="AI20" i="43"/>
  <c r="AI21" i="43" a="1"/>
  <c r="AI21" i="43"/>
  <c r="AI22" i="43" a="1"/>
  <c r="AI22" i="43"/>
  <c r="AI23" i="43" a="1"/>
  <c r="AI23" i="43"/>
  <c r="AI24" i="43" a="1"/>
  <c r="AI24" i="43"/>
  <c r="AI25" i="43" a="1"/>
  <c r="AI25" i="43"/>
  <c r="AI26" i="43" a="1"/>
  <c r="AI26" i="43"/>
  <c r="AI27" i="43" a="1"/>
  <c r="AI27" i="43"/>
  <c r="AI28" i="43" a="1"/>
  <c r="AI28" i="43"/>
  <c r="AI29" i="43" a="1"/>
  <c r="AI29" i="43"/>
  <c r="AI30" i="43" a="1"/>
  <c r="AI30" i="43"/>
  <c r="AI31" i="43" a="1"/>
  <c r="AI31" i="43"/>
  <c r="AI32" i="43" a="1"/>
  <c r="AI32" i="43"/>
  <c r="AI33" i="43" a="1"/>
  <c r="AI33" i="43"/>
  <c r="AI34" i="43" a="1"/>
  <c r="AI34" i="43"/>
  <c r="AI35" i="43" a="1"/>
  <c r="AI35" i="43"/>
  <c r="AI36" i="43" a="1"/>
  <c r="AI36" i="43"/>
  <c r="AI37" i="43" a="1"/>
  <c r="AI37" i="43"/>
  <c r="AI38" i="43" a="1"/>
  <c r="AI38" i="43"/>
  <c r="AI39" i="43" a="1"/>
  <c r="AI39" i="43"/>
  <c r="AI40" i="43" a="1"/>
  <c r="AI40" i="43"/>
  <c r="AI41" i="43" a="1"/>
  <c r="AI41" i="43"/>
  <c r="AI42" i="43" a="1"/>
  <c r="AI42" i="43"/>
  <c r="AI43" i="43" a="1"/>
  <c r="AI43" i="43"/>
  <c r="AI44" i="43" a="1"/>
  <c r="AI44" i="43"/>
  <c r="AI45" i="43" a="1"/>
  <c r="AI45" i="43"/>
  <c r="AI46" i="43" a="1"/>
  <c r="AI46" i="43"/>
  <c r="AI47" i="43" a="1"/>
  <c r="AI47" i="43"/>
  <c r="AI48" i="43" a="1"/>
  <c r="AI48" i="43"/>
  <c r="AI49" i="43" a="1"/>
  <c r="AI49" i="43"/>
  <c r="AI50" i="43" a="1"/>
  <c r="AI50" i="43"/>
  <c r="AI51" i="43" a="1"/>
  <c r="AI51" i="43"/>
  <c r="AI52" i="43" a="1"/>
  <c r="AI52" i="43"/>
  <c r="AI53" i="43" a="1"/>
  <c r="AI53" i="43"/>
  <c r="AI54" i="43" a="1"/>
  <c r="AI54" i="43"/>
  <c r="AI55" i="43" a="1"/>
  <c r="AI55" i="43"/>
  <c r="AI56" i="43" a="1"/>
  <c r="AI56" i="43"/>
  <c r="AI57" i="43" a="1"/>
  <c r="AI57" i="43"/>
  <c r="AI58" i="43" a="1"/>
  <c r="AI58" i="43"/>
  <c r="AI59" i="43" a="1"/>
  <c r="AI59" i="43"/>
  <c r="AI60" i="43" a="1"/>
  <c r="AI60" i="43"/>
  <c r="AI61" i="43" a="1"/>
  <c r="AI61" i="43"/>
  <c r="AI62" i="43" a="1"/>
  <c r="AI62" i="43"/>
  <c r="AI63" i="43" a="1"/>
  <c r="AI63" i="43"/>
  <c r="AI64" i="43" a="1"/>
  <c r="AI64" i="43"/>
  <c r="AI65" i="43" a="1"/>
  <c r="AI65" i="43"/>
  <c r="AI66" i="43" a="1"/>
  <c r="AI66" i="43"/>
  <c r="AI67" i="43" a="1"/>
  <c r="AI67" i="43"/>
  <c r="AI68" i="43" a="1"/>
  <c r="AI68" i="43"/>
  <c r="AI69" i="43" a="1"/>
  <c r="AI69" i="43"/>
  <c r="AI70" i="43" a="1"/>
  <c r="AI70" i="43"/>
  <c r="AI71" i="43" a="1"/>
  <c r="AI71" i="43"/>
  <c r="AI72" i="43" a="1"/>
  <c r="AI72" i="43"/>
  <c r="AI73" i="43" a="1"/>
  <c r="AI73" i="43"/>
  <c r="AI74" i="43" a="1"/>
  <c r="AI74" i="43"/>
  <c r="AI75" i="43" a="1"/>
  <c r="AI75" i="43"/>
  <c r="AI76" i="43" a="1"/>
  <c r="AI76" i="43"/>
  <c r="AI77" i="43" a="1"/>
  <c r="AI77" i="43"/>
  <c r="AI78" i="43" a="1"/>
  <c r="AI78" i="43"/>
  <c r="AI79" i="43" a="1"/>
  <c r="AI79" i="43"/>
  <c r="AI80" i="43" a="1"/>
  <c r="AI80" i="43"/>
  <c r="AI81" i="43" a="1"/>
  <c r="AI81" i="43"/>
  <c r="AI82" i="43" a="1"/>
  <c r="AI82" i="43"/>
  <c r="AI83" i="43" a="1"/>
  <c r="AI83" i="43"/>
  <c r="AI84" i="43" a="1"/>
  <c r="AI84" i="43"/>
  <c r="AI85" i="43" a="1"/>
  <c r="AI85" i="43"/>
  <c r="AI86" i="43" a="1"/>
  <c r="AI86" i="43"/>
  <c r="AI87" i="43" a="1"/>
  <c r="AI87" i="43"/>
  <c r="AI88" i="43" a="1"/>
  <c r="AI88" i="43"/>
  <c r="AI89" i="43" a="1"/>
  <c r="AI89" i="43"/>
  <c r="AI90" i="43" a="1"/>
  <c r="AI90" i="43"/>
  <c r="AI91" i="43" a="1"/>
  <c r="AI91" i="43"/>
  <c r="AI92" i="43" a="1"/>
  <c r="AI92" i="43"/>
  <c r="AI93" i="43" a="1"/>
  <c r="AI93" i="43"/>
  <c r="AI94" i="43" a="1"/>
  <c r="AI94" i="43"/>
  <c r="AI95" i="43" a="1"/>
  <c r="AI95" i="43"/>
  <c r="AI96" i="43" a="1"/>
  <c r="AI96" i="43"/>
  <c r="AI97" i="43" a="1"/>
  <c r="AI97" i="43"/>
  <c r="AI98" i="43" a="1"/>
  <c r="AI98" i="43"/>
  <c r="AI99" i="43" a="1"/>
  <c r="AI99" i="43"/>
  <c r="AI100" i="43" a="1"/>
  <c r="AI100" i="43"/>
  <c r="AK16" i="43" a="1"/>
  <c r="AK16" i="43"/>
  <c r="AK17" i="43" a="1"/>
  <c r="AK17" i="43"/>
  <c r="AK18" i="43" a="1"/>
  <c r="AK18" i="43"/>
  <c r="AK19" i="43" a="1"/>
  <c r="AK19" i="43"/>
  <c r="AK20" i="43" a="1"/>
  <c r="AK20" i="43"/>
  <c r="AK21" i="43" a="1"/>
  <c r="AK21" i="43"/>
  <c r="AK22" i="43" a="1"/>
  <c r="AK22" i="43"/>
  <c r="AK23" i="43" a="1"/>
  <c r="AK23" i="43"/>
  <c r="AK24" i="43" a="1"/>
  <c r="AK24" i="43"/>
  <c r="AK25" i="43" a="1"/>
  <c r="AK25" i="43"/>
  <c r="AK26" i="43" a="1"/>
  <c r="AK26" i="43"/>
  <c r="AK27" i="43" a="1"/>
  <c r="AK27" i="43"/>
  <c r="AK28" i="43" a="1"/>
  <c r="AK28" i="43"/>
  <c r="AK29" i="43" a="1"/>
  <c r="AK29" i="43"/>
  <c r="AK30" i="43" a="1"/>
  <c r="AK30" i="43"/>
  <c r="AK31" i="43" a="1"/>
  <c r="AK31" i="43"/>
  <c r="AK32" i="43" a="1"/>
  <c r="AK32" i="43"/>
  <c r="AK33" i="43" a="1"/>
  <c r="AK33" i="43"/>
  <c r="AK34" i="43" a="1"/>
  <c r="AK34" i="43"/>
  <c r="AK35" i="43" a="1"/>
  <c r="AK35" i="43"/>
  <c r="AK36" i="43" a="1"/>
  <c r="AK36" i="43"/>
  <c r="AK37" i="43" a="1"/>
  <c r="AK37" i="43"/>
  <c r="AK38" i="43" a="1"/>
  <c r="AK38" i="43"/>
  <c r="AK39" i="43" a="1"/>
  <c r="AK39" i="43"/>
  <c r="AK40" i="43" a="1"/>
  <c r="AK40" i="43"/>
  <c r="AK41" i="43" a="1"/>
  <c r="AK41" i="43"/>
  <c r="AK42" i="43" a="1"/>
  <c r="AK42" i="43"/>
  <c r="AK43" i="43" a="1"/>
  <c r="AK43" i="43"/>
  <c r="AK44" i="43" a="1"/>
  <c r="AK44" i="43"/>
  <c r="AK45" i="43" a="1"/>
  <c r="AK45" i="43"/>
  <c r="AK46" i="43" a="1"/>
  <c r="AK46" i="43"/>
  <c r="AK47" i="43" a="1"/>
  <c r="AK47" i="43"/>
  <c r="AK48" i="43" a="1"/>
  <c r="AK48" i="43"/>
  <c r="AK49" i="43" a="1"/>
  <c r="AK49" i="43"/>
  <c r="AK50" i="43" a="1"/>
  <c r="AK50" i="43"/>
  <c r="AK51" i="43" a="1"/>
  <c r="AK51" i="43"/>
  <c r="AK52" i="43" a="1"/>
  <c r="AK52" i="43"/>
  <c r="AK53" i="43" a="1"/>
  <c r="AK53" i="43"/>
  <c r="AK54" i="43" a="1"/>
  <c r="AK54" i="43"/>
  <c r="AK55" i="43" a="1"/>
  <c r="AK55" i="43"/>
  <c r="AK56" i="43" a="1"/>
  <c r="AK56" i="43"/>
  <c r="AK57" i="43" a="1"/>
  <c r="AK57" i="43"/>
  <c r="AK58" i="43" a="1"/>
  <c r="AK58" i="43"/>
  <c r="AK59" i="43" a="1"/>
  <c r="AK59" i="43"/>
  <c r="AK60" i="43" a="1"/>
  <c r="AK60" i="43"/>
  <c r="AK61" i="43" a="1"/>
  <c r="AK61" i="43"/>
  <c r="AK62" i="43" a="1"/>
  <c r="AK62" i="43"/>
  <c r="AK63" i="43" a="1"/>
  <c r="AK63" i="43"/>
  <c r="AK64" i="43" a="1"/>
  <c r="AK64" i="43"/>
  <c r="AK65" i="43" a="1"/>
  <c r="AK65" i="43"/>
  <c r="AK66" i="43" a="1"/>
  <c r="AK66" i="43"/>
  <c r="AK67" i="43" a="1"/>
  <c r="AK67" i="43"/>
  <c r="AK68" i="43" a="1"/>
  <c r="AK68" i="43"/>
  <c r="AK69" i="43" a="1"/>
  <c r="AK69" i="43"/>
  <c r="AK70" i="43" a="1"/>
  <c r="AK70" i="43"/>
  <c r="AK71" i="43" a="1"/>
  <c r="AK71" i="43"/>
  <c r="AK72" i="43" a="1"/>
  <c r="AK72" i="43"/>
  <c r="AK73" i="43" a="1"/>
  <c r="AK73" i="43"/>
  <c r="AK74" i="43" a="1"/>
  <c r="AK74" i="43"/>
  <c r="AK75" i="43" a="1"/>
  <c r="AK75" i="43"/>
  <c r="AK76" i="43" a="1"/>
  <c r="AK76" i="43"/>
  <c r="AK77" i="43" a="1"/>
  <c r="AK77" i="43"/>
  <c r="AK78" i="43" a="1"/>
  <c r="AK78" i="43"/>
  <c r="AK79" i="43" a="1"/>
  <c r="AK79" i="43"/>
  <c r="AK80" i="43" a="1"/>
  <c r="AK80" i="43"/>
  <c r="AK81" i="43" a="1"/>
  <c r="AK81" i="43"/>
  <c r="AK82" i="43" a="1"/>
  <c r="AK82" i="43"/>
  <c r="AK83" i="43" a="1"/>
  <c r="AK83" i="43"/>
  <c r="AK84" i="43" a="1"/>
  <c r="AK84" i="43"/>
  <c r="AK85" i="43" a="1"/>
  <c r="AK85" i="43"/>
  <c r="AK86" i="43" a="1"/>
  <c r="AK86" i="43"/>
  <c r="AK87" i="43" a="1"/>
  <c r="AK87" i="43"/>
  <c r="AK88" i="43" a="1"/>
  <c r="AK88" i="43"/>
  <c r="AK89" i="43" a="1"/>
  <c r="AK89" i="43"/>
  <c r="AK90" i="43" a="1"/>
  <c r="AK90" i="43"/>
  <c r="AK91" i="43" a="1"/>
  <c r="AK91" i="43"/>
  <c r="AK92" i="43" a="1"/>
  <c r="AK92" i="43"/>
  <c r="AK93" i="43" a="1"/>
  <c r="AK93" i="43"/>
  <c r="AK94" i="43" a="1"/>
  <c r="AK94" i="43"/>
  <c r="AK95" i="43" a="1"/>
  <c r="AK95" i="43"/>
  <c r="AK96" i="43" a="1"/>
  <c r="AK96" i="43"/>
  <c r="AK97" i="43" a="1"/>
  <c r="AK97" i="43"/>
  <c r="AK98" i="43" a="1"/>
  <c r="AK98" i="43"/>
  <c r="AK99" i="43" a="1"/>
  <c r="AK99" i="43"/>
  <c r="AK100" i="43" a="1"/>
  <c r="AK100" i="43"/>
  <c r="AR16" i="43" a="1"/>
  <c r="AR16" i="43" s="1"/>
  <c r="AR17" i="43" a="1"/>
  <c r="AR17" i="43" s="1"/>
  <c r="AR18" i="43" a="1"/>
  <c r="AR18" i="43" s="1"/>
  <c r="AR19" i="43" a="1"/>
  <c r="AR19" i="43" s="1"/>
  <c r="AR20" i="43" a="1"/>
  <c r="AR20" i="43" s="1"/>
  <c r="AR21" i="43" a="1"/>
  <c r="AR21" i="43" s="1"/>
  <c r="AR22" i="43" a="1"/>
  <c r="AR22" i="43" s="1"/>
  <c r="AR23" i="43" a="1"/>
  <c r="AR23" i="43" s="1"/>
  <c r="AR24" i="43" a="1"/>
  <c r="AR24" i="43" s="1"/>
  <c r="AR25" i="43" a="1"/>
  <c r="AR25" i="43" s="1"/>
  <c r="AR26" i="43" a="1"/>
  <c r="AR26" i="43" s="1"/>
  <c r="AR27" i="43" a="1"/>
  <c r="AR27" i="43" s="1"/>
  <c r="AR28" i="43" a="1"/>
  <c r="AR28" i="43" s="1"/>
  <c r="AR29" i="43" a="1"/>
  <c r="AR29" i="43" s="1"/>
  <c r="AR30" i="43" a="1"/>
  <c r="AR30" i="43" s="1"/>
  <c r="AR31" i="43" a="1"/>
  <c r="AR31" i="43" s="1"/>
  <c r="AR32" i="43" a="1"/>
  <c r="AR32" i="43" s="1"/>
  <c r="AR33" i="43" a="1"/>
  <c r="AR33" i="43" s="1"/>
  <c r="AR34" i="43" a="1"/>
  <c r="AR34" i="43" s="1"/>
  <c r="AR35" i="43" a="1"/>
  <c r="AR35" i="43" s="1"/>
  <c r="AR36" i="43" a="1"/>
  <c r="AR36" i="43" s="1"/>
  <c r="AR37" i="43" a="1"/>
  <c r="AR37" i="43" s="1"/>
  <c r="AR38" i="43" a="1"/>
  <c r="AR38" i="43" s="1"/>
  <c r="AR39" i="43" a="1"/>
  <c r="AR39" i="43" s="1"/>
  <c r="AR40" i="43" a="1"/>
  <c r="AR40" i="43" s="1"/>
  <c r="AR41" i="43" a="1"/>
  <c r="AR41" i="43" s="1"/>
  <c r="AR42" i="43" a="1"/>
  <c r="AR42" i="43" s="1"/>
  <c r="AR43" i="43" a="1"/>
  <c r="AR43" i="43" s="1"/>
  <c r="AR44" i="43" a="1"/>
  <c r="AR44" i="43" s="1"/>
  <c r="AR45" i="43" a="1"/>
  <c r="AR45" i="43" s="1"/>
  <c r="AR46" i="43" a="1"/>
  <c r="AR46" i="43" s="1"/>
  <c r="AR47" i="43" a="1"/>
  <c r="AR47" i="43" s="1"/>
  <c r="AR48" i="43" a="1"/>
  <c r="AR48" i="43" s="1"/>
  <c r="AR49" i="43" a="1"/>
  <c r="AR49" i="43" s="1"/>
  <c r="AR50" i="43" a="1"/>
  <c r="AR50" i="43" s="1"/>
  <c r="AR51" i="43" a="1"/>
  <c r="AR51" i="43" s="1"/>
  <c r="AR52" i="43" a="1"/>
  <c r="AR52" i="43" s="1"/>
  <c r="AR53" i="43" a="1"/>
  <c r="AR53" i="43" s="1"/>
  <c r="AR54" i="43" a="1"/>
  <c r="AR54" i="43" s="1"/>
  <c r="AR55" i="43" a="1"/>
  <c r="AR55" i="43" s="1"/>
  <c r="AR56" i="43" a="1"/>
  <c r="AR56" i="43" s="1"/>
  <c r="AR57" i="43" a="1"/>
  <c r="AR57" i="43" s="1"/>
  <c r="AR58" i="43" a="1"/>
  <c r="AR58" i="43" s="1"/>
  <c r="AR59" i="43" a="1"/>
  <c r="AR59" i="43" s="1"/>
  <c r="AR60" i="43" a="1"/>
  <c r="AR60" i="43" s="1"/>
  <c r="AR61" i="43" a="1"/>
  <c r="AR61" i="43" s="1"/>
  <c r="AR62" i="43" a="1"/>
  <c r="AR62" i="43" s="1"/>
  <c r="AR63" i="43" a="1"/>
  <c r="AR63" i="43" s="1"/>
  <c r="AR64" i="43" a="1"/>
  <c r="AR64" i="43" s="1"/>
  <c r="AR65" i="43" a="1"/>
  <c r="AR65" i="43" s="1"/>
  <c r="AR66" i="43" a="1"/>
  <c r="AR66" i="43" s="1"/>
  <c r="AR67" i="43" a="1"/>
  <c r="AR67" i="43" s="1"/>
  <c r="AR68" i="43" a="1"/>
  <c r="AR68" i="43" s="1"/>
  <c r="AR69" i="43" a="1"/>
  <c r="AR69" i="43" s="1"/>
  <c r="AR70" i="43" a="1"/>
  <c r="AR70" i="43" s="1"/>
  <c r="AR71" i="43" a="1"/>
  <c r="AR71" i="43" s="1"/>
  <c r="AR72" i="43" a="1"/>
  <c r="AR72" i="43" s="1"/>
  <c r="AR73" i="43" a="1"/>
  <c r="AR73" i="43" s="1"/>
  <c r="AR74" i="43" a="1"/>
  <c r="AR74" i="43" s="1"/>
  <c r="AR75" i="43" a="1"/>
  <c r="AR75" i="43" s="1"/>
  <c r="AR76" i="43" a="1"/>
  <c r="AR76" i="43" s="1"/>
  <c r="AR77" i="43" a="1"/>
  <c r="AR77" i="43" s="1"/>
  <c r="AR78" i="43" a="1"/>
  <c r="AR78" i="43" s="1"/>
  <c r="AR79" i="43" a="1"/>
  <c r="AR79" i="43" s="1"/>
  <c r="AR80" i="43" a="1"/>
  <c r="AR80" i="43" s="1"/>
  <c r="AR81" i="43" a="1"/>
  <c r="AR81" i="43" s="1"/>
  <c r="AR82" i="43" a="1"/>
  <c r="AR82" i="43" s="1"/>
  <c r="AR83" i="43" a="1"/>
  <c r="AR83" i="43" s="1"/>
  <c r="AR84" i="43" a="1"/>
  <c r="AR84" i="43" s="1"/>
  <c r="AR85" i="43" a="1"/>
  <c r="AR85" i="43" s="1"/>
  <c r="AR86" i="43" a="1"/>
  <c r="AR86" i="43" s="1"/>
  <c r="AR87" i="43" a="1"/>
  <c r="AR87" i="43" s="1"/>
  <c r="AR88" i="43" a="1"/>
  <c r="AR88" i="43" s="1"/>
  <c r="AR89" i="43" a="1"/>
  <c r="AR89" i="43" s="1"/>
  <c r="AR90" i="43" a="1"/>
  <c r="AR90" i="43" s="1"/>
  <c r="AR91" i="43" a="1"/>
  <c r="AR91" i="43" s="1"/>
  <c r="AR92" i="43" a="1"/>
  <c r="AR92" i="43" s="1"/>
  <c r="AR93" i="43" a="1"/>
  <c r="AR93" i="43" s="1"/>
  <c r="AR94" i="43" a="1"/>
  <c r="AR94" i="43" s="1"/>
  <c r="AR95" i="43" a="1"/>
  <c r="AR95" i="43" s="1"/>
  <c r="AR96" i="43" a="1"/>
  <c r="AR96" i="43" s="1"/>
  <c r="AR97" i="43" a="1"/>
  <c r="AR97" i="43" s="1"/>
  <c r="AR98" i="43" a="1"/>
  <c r="AR98" i="43" s="1"/>
  <c r="AR99" i="43" a="1"/>
  <c r="AR99" i="43" s="1"/>
  <c r="AR100" i="43" a="1"/>
  <c r="AR100" i="43" s="1"/>
  <c r="AT16" i="43" a="1"/>
  <c r="AT17" i="43" a="1"/>
  <c r="AT18" i="43" a="1"/>
  <c r="AT19" i="43" a="1"/>
  <c r="AT20" i="43" a="1"/>
  <c r="AT21" i="43" a="1"/>
  <c r="AT22" i="43" a="1"/>
  <c r="AT23" i="43" a="1"/>
  <c r="AT24" i="43" a="1"/>
  <c r="AT25" i="43" a="1"/>
  <c r="AT26" i="43" a="1"/>
  <c r="AT27" i="43" a="1"/>
  <c r="AT28" i="43" a="1"/>
  <c r="AT29" i="43" a="1"/>
  <c r="AT30" i="43" a="1"/>
  <c r="AT31" i="43" a="1"/>
  <c r="AT32" i="43" a="1"/>
  <c r="AT33" i="43" a="1"/>
  <c r="AT34" i="43" a="1"/>
  <c r="AT35" i="43" a="1"/>
  <c r="AT36" i="43" a="1"/>
  <c r="AT37" i="43" a="1"/>
  <c r="AT38" i="43" a="1"/>
  <c r="AT39" i="43" a="1"/>
  <c r="AT40" i="43" a="1"/>
  <c r="AT41" i="43" a="1"/>
  <c r="AT42" i="43" a="1"/>
  <c r="AT43" i="43" a="1"/>
  <c r="AT44" i="43" a="1"/>
  <c r="AT45" i="43" a="1"/>
  <c r="AT46" i="43" a="1"/>
  <c r="AT47" i="43" a="1"/>
  <c r="AT48" i="43" a="1"/>
  <c r="AT49" i="43" a="1"/>
  <c r="AT50" i="43" a="1"/>
  <c r="AT51" i="43" a="1"/>
  <c r="AT52" i="43" a="1"/>
  <c r="AT53" i="43" a="1"/>
  <c r="AT54" i="43" a="1"/>
  <c r="AT55" i="43" a="1"/>
  <c r="AT56" i="43" a="1"/>
  <c r="AT57" i="43" a="1"/>
  <c r="AT58" i="43" a="1"/>
  <c r="AT59" i="43" a="1"/>
  <c r="AT60" i="43" a="1"/>
  <c r="AT61" i="43" a="1"/>
  <c r="AT62" i="43" a="1"/>
  <c r="AT63" i="43" a="1"/>
  <c r="AT64" i="43" a="1"/>
  <c r="AT65" i="43" a="1"/>
  <c r="AT66" i="43" a="1"/>
  <c r="AT67" i="43" a="1"/>
  <c r="AT68" i="43" a="1"/>
  <c r="AT69" i="43" a="1"/>
  <c r="AT70" i="43" a="1"/>
  <c r="AT71" i="43" a="1"/>
  <c r="AT72" i="43" a="1"/>
  <c r="AT73" i="43" a="1"/>
  <c r="AT74" i="43" a="1"/>
  <c r="AT75" i="43" a="1"/>
  <c r="AT76" i="43" a="1"/>
  <c r="AT77" i="43" a="1"/>
  <c r="AT78" i="43" a="1"/>
  <c r="AT79" i="43" a="1"/>
  <c r="AT80" i="43" a="1"/>
  <c r="AT81" i="43" a="1"/>
  <c r="AT82" i="43" a="1"/>
  <c r="AT83" i="43" a="1"/>
  <c r="AT84" i="43" a="1"/>
  <c r="AT85" i="43" a="1"/>
  <c r="AT86" i="43" a="1"/>
  <c r="AT87" i="43" a="1"/>
  <c r="AT88" i="43" a="1"/>
  <c r="AT89" i="43" a="1"/>
  <c r="AT90" i="43" a="1"/>
  <c r="AT91" i="43" a="1"/>
  <c r="AT92" i="43" a="1"/>
  <c r="AT93" i="43" a="1"/>
  <c r="AT94" i="43" a="1"/>
  <c r="AT95" i="43" a="1"/>
  <c r="AT96" i="43" a="1"/>
  <c r="AT97" i="43" a="1"/>
  <c r="AT98" i="43" a="1"/>
  <c r="AT99" i="43" a="1"/>
  <c r="AT100" i="43" a="1"/>
  <c r="BA16" i="43" a="1"/>
  <c r="BA16" i="43" s="1"/>
  <c r="BA17" i="43" a="1"/>
  <c r="BA17" i="43" s="1"/>
  <c r="BA18" i="43" a="1"/>
  <c r="BA18" i="43" s="1"/>
  <c r="BA19" i="43" a="1"/>
  <c r="BA19" i="43" s="1"/>
  <c r="BA20" i="43" a="1"/>
  <c r="BA20" i="43" s="1"/>
  <c r="BA21" i="43" a="1"/>
  <c r="BA21" i="43" s="1"/>
  <c r="BA22" i="43" a="1"/>
  <c r="BA22" i="43" s="1"/>
  <c r="BA23" i="43" a="1"/>
  <c r="BA23" i="43" s="1"/>
  <c r="BA24" i="43" a="1"/>
  <c r="BA24" i="43" s="1"/>
  <c r="BA25" i="43" a="1"/>
  <c r="BA25" i="43" s="1"/>
  <c r="BA26" i="43" a="1"/>
  <c r="BA26" i="43" s="1"/>
  <c r="BA27" i="43" a="1"/>
  <c r="BA27" i="43" s="1"/>
  <c r="BA28" i="43" a="1"/>
  <c r="BA28" i="43" s="1"/>
  <c r="BA29" i="43" a="1"/>
  <c r="BA29" i="43" s="1"/>
  <c r="BA30" i="43" a="1"/>
  <c r="BA30" i="43" s="1"/>
  <c r="BA31" i="43" a="1"/>
  <c r="BA31" i="43" s="1"/>
  <c r="BA32" i="43" a="1"/>
  <c r="BA32" i="43" s="1"/>
  <c r="BA33" i="43" a="1"/>
  <c r="BA33" i="43" s="1"/>
  <c r="BA34" i="43" a="1"/>
  <c r="BA34" i="43" s="1"/>
  <c r="BA35" i="43" a="1"/>
  <c r="BA35" i="43" s="1"/>
  <c r="BA36" i="43" a="1"/>
  <c r="BA36" i="43" s="1"/>
  <c r="BA37" i="43" a="1"/>
  <c r="BA37" i="43" s="1"/>
  <c r="BA38" i="43" a="1"/>
  <c r="BA38" i="43" s="1"/>
  <c r="BA39" i="43" a="1"/>
  <c r="BA39" i="43" s="1"/>
  <c r="BA40" i="43" a="1"/>
  <c r="BA40" i="43" s="1"/>
  <c r="BA41" i="43" a="1"/>
  <c r="BA41" i="43" s="1"/>
  <c r="BA42" i="43" a="1"/>
  <c r="BA42" i="43" s="1"/>
  <c r="BA43" i="43" a="1"/>
  <c r="BA43" i="43" s="1"/>
  <c r="BA44" i="43" a="1"/>
  <c r="BA44" i="43" s="1"/>
  <c r="BA45" i="43" a="1"/>
  <c r="BA45" i="43" s="1"/>
  <c r="BA46" i="43" a="1"/>
  <c r="BA46" i="43" s="1"/>
  <c r="BA47" i="43" a="1"/>
  <c r="BA47" i="43" s="1"/>
  <c r="BA48" i="43" a="1"/>
  <c r="BA48" i="43" s="1"/>
  <c r="BA49" i="43" a="1"/>
  <c r="BA49" i="43" s="1"/>
  <c r="BA50" i="43" a="1"/>
  <c r="BA50" i="43" s="1"/>
  <c r="BA51" i="43" a="1"/>
  <c r="BA51" i="43" s="1"/>
  <c r="BA52" i="43" a="1"/>
  <c r="BA52" i="43" s="1"/>
  <c r="BA53" i="43" a="1"/>
  <c r="BA53" i="43" s="1"/>
  <c r="BA54" i="43" a="1"/>
  <c r="BA54" i="43" s="1"/>
  <c r="BA55" i="43" a="1"/>
  <c r="BA55" i="43" s="1"/>
  <c r="BA56" i="43" a="1"/>
  <c r="BA56" i="43" s="1"/>
  <c r="BA57" i="43" a="1"/>
  <c r="BA57" i="43" s="1"/>
  <c r="BA58" i="43" a="1"/>
  <c r="BA58" i="43" s="1"/>
  <c r="BA59" i="43" a="1"/>
  <c r="BA59" i="43" s="1"/>
  <c r="BA60" i="43" a="1"/>
  <c r="BA60" i="43" s="1"/>
  <c r="BA61" i="43" a="1"/>
  <c r="BA61" i="43" s="1"/>
  <c r="BA62" i="43" a="1"/>
  <c r="BA62" i="43" s="1"/>
  <c r="BA63" i="43" a="1"/>
  <c r="BA63" i="43" s="1"/>
  <c r="BA64" i="43" a="1"/>
  <c r="BA64" i="43" s="1"/>
  <c r="BA65" i="43" a="1"/>
  <c r="BA65" i="43" s="1"/>
  <c r="BA66" i="43" a="1"/>
  <c r="BA66" i="43" s="1"/>
  <c r="BA67" i="43" a="1"/>
  <c r="BA67" i="43" s="1"/>
  <c r="BA68" i="43" a="1"/>
  <c r="BA68" i="43" s="1"/>
  <c r="BA69" i="43" a="1"/>
  <c r="BA69" i="43" s="1"/>
  <c r="BA70" i="43" a="1"/>
  <c r="BA70" i="43" s="1"/>
  <c r="BA71" i="43" a="1"/>
  <c r="BA71" i="43" s="1"/>
  <c r="BA72" i="43" a="1"/>
  <c r="BA72" i="43" s="1"/>
  <c r="BA73" i="43" a="1"/>
  <c r="BA73" i="43" s="1"/>
  <c r="BA74" i="43" a="1"/>
  <c r="BA74" i="43" s="1"/>
  <c r="BA75" i="43" a="1"/>
  <c r="BA75" i="43" s="1"/>
  <c r="BA76" i="43" a="1"/>
  <c r="BA76" i="43" s="1"/>
  <c r="BA77" i="43" a="1"/>
  <c r="BA77" i="43" s="1"/>
  <c r="BA78" i="43" a="1"/>
  <c r="BA78" i="43" s="1"/>
  <c r="BA79" i="43" a="1"/>
  <c r="BA79" i="43" s="1"/>
  <c r="BA80" i="43" a="1"/>
  <c r="BA80" i="43" s="1"/>
  <c r="BA81" i="43" a="1"/>
  <c r="BA81" i="43" s="1"/>
  <c r="BA82" i="43" a="1"/>
  <c r="BA82" i="43" s="1"/>
  <c r="BA83" i="43" a="1"/>
  <c r="BA83" i="43" s="1"/>
  <c r="BA84" i="43" a="1"/>
  <c r="BA84" i="43" s="1"/>
  <c r="BA85" i="43" a="1"/>
  <c r="BA85" i="43" s="1"/>
  <c r="BA86" i="43" a="1"/>
  <c r="BA86" i="43" s="1"/>
  <c r="BA87" i="43" a="1"/>
  <c r="BA87" i="43" s="1"/>
  <c r="BA88" i="43" a="1"/>
  <c r="BA88" i="43" s="1"/>
  <c r="BA89" i="43" a="1"/>
  <c r="BA89" i="43" s="1"/>
  <c r="BA90" i="43" a="1"/>
  <c r="BA90" i="43" s="1"/>
  <c r="BA91" i="43" a="1"/>
  <c r="BA91" i="43" s="1"/>
  <c r="BA92" i="43" a="1"/>
  <c r="BA92" i="43" s="1"/>
  <c r="BA93" i="43" a="1"/>
  <c r="BA93" i="43" s="1"/>
  <c r="BA94" i="43" a="1"/>
  <c r="BA94" i="43" s="1"/>
  <c r="BA95" i="43" a="1"/>
  <c r="BA95" i="43" s="1"/>
  <c r="BA96" i="43" a="1"/>
  <c r="BA96" i="43" s="1"/>
  <c r="BA97" i="43" a="1"/>
  <c r="BA97" i="43" s="1"/>
  <c r="BA98" i="43" a="1"/>
  <c r="BA98" i="43" s="1"/>
  <c r="BA99" i="43" a="1"/>
  <c r="BA99" i="43" s="1"/>
  <c r="BA100" i="43" a="1"/>
  <c r="BA100" i="43" s="1"/>
  <c r="BC16" i="43" a="1"/>
  <c r="BC17" i="43" a="1"/>
  <c r="BC18" i="43" a="1"/>
  <c r="BC19" i="43" a="1"/>
  <c r="BC20" i="43" a="1"/>
  <c r="BC21" i="43" a="1"/>
  <c r="BC22" i="43" a="1"/>
  <c r="BC23" i="43" a="1"/>
  <c r="BC24" i="43" a="1"/>
  <c r="BC25" i="43" a="1"/>
  <c r="BC26" i="43" a="1"/>
  <c r="BC27" i="43" a="1"/>
  <c r="BC28" i="43" a="1"/>
  <c r="BC29" i="43" a="1"/>
  <c r="BC30" i="43" a="1"/>
  <c r="BC31" i="43" a="1"/>
  <c r="BC32" i="43" a="1"/>
  <c r="BC33" i="43" a="1"/>
  <c r="BC34" i="43" a="1"/>
  <c r="BC35" i="43" a="1"/>
  <c r="BC36" i="43" a="1"/>
  <c r="BC37" i="43" a="1"/>
  <c r="BC38" i="43" a="1"/>
  <c r="BC39" i="43" a="1"/>
  <c r="BC40" i="43" a="1"/>
  <c r="BC41" i="43" a="1"/>
  <c r="BC42" i="43" a="1"/>
  <c r="BC43" i="43" a="1"/>
  <c r="BC44" i="43" a="1"/>
  <c r="BC45" i="43" a="1"/>
  <c r="BC46" i="43" a="1"/>
  <c r="BC47" i="43" a="1"/>
  <c r="BC48" i="43" a="1"/>
  <c r="BC49" i="43" a="1"/>
  <c r="BC50" i="43" a="1"/>
  <c r="BC51" i="43" a="1"/>
  <c r="BC52" i="43" a="1"/>
  <c r="BC53" i="43" a="1"/>
  <c r="BC54" i="43" a="1"/>
  <c r="BC55" i="43" a="1"/>
  <c r="BC56" i="43" a="1"/>
  <c r="BC57" i="43" a="1"/>
  <c r="BC58" i="43" a="1"/>
  <c r="BC59" i="43" a="1"/>
  <c r="BC60" i="43" a="1"/>
  <c r="BC61" i="43" a="1"/>
  <c r="BC62" i="43" a="1"/>
  <c r="BC63" i="43" a="1"/>
  <c r="BC64" i="43" a="1"/>
  <c r="BC65" i="43" a="1"/>
  <c r="BC66" i="43" a="1"/>
  <c r="BC67" i="43" a="1"/>
  <c r="BC68" i="43" a="1"/>
  <c r="BC69" i="43" a="1"/>
  <c r="BC70" i="43" a="1"/>
  <c r="BC71" i="43" a="1"/>
  <c r="BC72" i="43" a="1"/>
  <c r="BC73" i="43" a="1"/>
  <c r="BC74" i="43" a="1"/>
  <c r="BC75" i="43" a="1"/>
  <c r="BC76" i="43" a="1"/>
  <c r="BC77" i="43" a="1"/>
  <c r="BC78" i="43" a="1"/>
  <c r="BC79" i="43" a="1"/>
  <c r="BC80" i="43" a="1"/>
  <c r="BC81" i="43" a="1"/>
  <c r="BC82" i="43" a="1"/>
  <c r="BC83" i="43" a="1"/>
  <c r="BC84" i="43" a="1"/>
  <c r="BC85" i="43" a="1"/>
  <c r="BC86" i="43" a="1"/>
  <c r="BC87" i="43" a="1"/>
  <c r="BC88" i="43" a="1"/>
  <c r="BC89" i="43" a="1"/>
  <c r="BC90" i="43" a="1"/>
  <c r="BC91" i="43" a="1"/>
  <c r="BC92" i="43" a="1"/>
  <c r="BC93" i="43" a="1"/>
  <c r="BC94" i="43" a="1"/>
  <c r="BC95" i="43" a="1"/>
  <c r="BC96" i="43" a="1"/>
  <c r="BC97" i="43" a="1"/>
  <c r="BC98" i="43" a="1"/>
  <c r="BC99" i="43" a="1"/>
  <c r="BC100" i="43" a="1"/>
  <c r="BC15" i="43" a="1"/>
  <c r="BA15" i="43" a="1"/>
  <c r="BA15" i="43" s="1"/>
  <c r="AT15" i="43" a="1"/>
  <c r="AR15" i="43" a="1"/>
  <c r="AR15" i="43" s="1"/>
  <c r="AK15" i="43" a="1"/>
  <c r="AK15" i="43" s="1"/>
  <c r="AI15" i="43" a="1"/>
  <c r="AI15" i="43" s="1"/>
  <c r="AB15" i="43" a="1"/>
  <c r="Z15" i="43" a="1"/>
  <c r="Z15" i="43" s="1"/>
  <c r="S15" i="43" a="1"/>
  <c r="Q15" i="43"/>
  <c r="Q15" i="43" a="1"/>
  <c r="J15" i="43" a="1"/>
  <c r="J15" i="43" s="1"/>
  <c r="H15" i="43" a="1"/>
  <c r="H15" i="43" s="1"/>
  <c r="BB5" i="43"/>
  <c r="BC16" i="43" s="1"/>
  <c r="BB6" i="43"/>
  <c r="BC17" i="43" s="1"/>
  <c r="BB7" i="43"/>
  <c r="BC18" i="43" s="1"/>
  <c r="BB8" i="43"/>
  <c r="BC19" i="43" s="1"/>
  <c r="BB9" i="43"/>
  <c r="BC20" i="43" s="1"/>
  <c r="BB10" i="43"/>
  <c r="BC21" i="43" s="1"/>
  <c r="BB11" i="43"/>
  <c r="BC22" i="43" s="1"/>
  <c r="BB12" i="43"/>
  <c r="BB13" i="43"/>
  <c r="BC23" i="43" s="1"/>
  <c r="BB14" i="43"/>
  <c r="BB15" i="43"/>
  <c r="BC25" i="43" s="1"/>
  <c r="BB16" i="43"/>
  <c r="BB17" i="43"/>
  <c r="BC27" i="43" s="1"/>
  <c r="BB18" i="43"/>
  <c r="BB19" i="43"/>
  <c r="BC29" i="43" s="1"/>
  <c r="BB20" i="43"/>
  <c r="BB21" i="43"/>
  <c r="BC31" i="43" s="1"/>
  <c r="BB22" i="43"/>
  <c r="BB23" i="43"/>
  <c r="BC34" i="43" s="1"/>
  <c r="BB24" i="43"/>
  <c r="BB25" i="43"/>
  <c r="BC36" i="43" s="1"/>
  <c r="BB26" i="43"/>
  <c r="BB27" i="43"/>
  <c r="BC38" i="43" s="1"/>
  <c r="BB28" i="43"/>
  <c r="BB29" i="43"/>
  <c r="BC40" i="43" s="1"/>
  <c r="BB30" i="43"/>
  <c r="BB31" i="43"/>
  <c r="BC42" i="43" s="1"/>
  <c r="BB32" i="43"/>
  <c r="BB33" i="43"/>
  <c r="BC44" i="43" s="1"/>
  <c r="BB34" i="43"/>
  <c r="BB35" i="43"/>
  <c r="BC46" i="43" s="1"/>
  <c r="BB36" i="43"/>
  <c r="BB37" i="43"/>
  <c r="BC48" i="43" s="1"/>
  <c r="BB38" i="43"/>
  <c r="BB39" i="43"/>
  <c r="BC50" i="43" s="1"/>
  <c r="BB40" i="43"/>
  <c r="BB41" i="43"/>
  <c r="BC52" i="43" s="1"/>
  <c r="BB42" i="43"/>
  <c r="BB43" i="43"/>
  <c r="BC54" i="43" s="1"/>
  <c r="BB44" i="43"/>
  <c r="BB45" i="43"/>
  <c r="BC56" i="43" s="1"/>
  <c r="BB46" i="43"/>
  <c r="BB47" i="43"/>
  <c r="BC58" i="43" s="1"/>
  <c r="BB48" i="43"/>
  <c r="BB49" i="43"/>
  <c r="BC60" i="43" s="1"/>
  <c r="BB50" i="43"/>
  <c r="BB51" i="43"/>
  <c r="BC62" i="43" s="1"/>
  <c r="BB52" i="43"/>
  <c r="BB53" i="43"/>
  <c r="BC64" i="43" s="1"/>
  <c r="BB54" i="43"/>
  <c r="BB55" i="43"/>
  <c r="BC66" i="43" s="1"/>
  <c r="BB56" i="43"/>
  <c r="BB57" i="43"/>
  <c r="BC68" i="43" s="1"/>
  <c r="BB58" i="43"/>
  <c r="BB59" i="43"/>
  <c r="BC70" i="43" s="1"/>
  <c r="BB60" i="43"/>
  <c r="BB61" i="43"/>
  <c r="BC72" i="43" s="1"/>
  <c r="BB62" i="43"/>
  <c r="BB63" i="43"/>
  <c r="BC74" i="43" s="1"/>
  <c r="BB64" i="43"/>
  <c r="BB65" i="43"/>
  <c r="BC76" i="43" s="1"/>
  <c r="BB66" i="43"/>
  <c r="BB67" i="43"/>
  <c r="BC78" i="43" s="1"/>
  <c r="BB68" i="43"/>
  <c r="BB69" i="43"/>
  <c r="BC80" i="43" s="1"/>
  <c r="BB70" i="43"/>
  <c r="BB71" i="43"/>
  <c r="BC82" i="43" s="1"/>
  <c r="BB72" i="43"/>
  <c r="BB73" i="43"/>
  <c r="BC84" i="43" s="1"/>
  <c r="BB74" i="43"/>
  <c r="BB75" i="43"/>
  <c r="BC86" i="43" s="1"/>
  <c r="BB76" i="43"/>
  <c r="BB77" i="43"/>
  <c r="BC88" i="43" s="1"/>
  <c r="BB78" i="43"/>
  <c r="BB79" i="43"/>
  <c r="BC90" i="43" s="1"/>
  <c r="BB80" i="43"/>
  <c r="BB81" i="43"/>
  <c r="BC92" i="43" s="1"/>
  <c r="BB82" i="43"/>
  <c r="BB83" i="43"/>
  <c r="BC94" i="43" s="1"/>
  <c r="BB84" i="43"/>
  <c r="BB85" i="43"/>
  <c r="BC96" i="43" s="1"/>
  <c r="BB86" i="43"/>
  <c r="BB87" i="43"/>
  <c r="BC98" i="43" s="1"/>
  <c r="BB88" i="43"/>
  <c r="BB89" i="43"/>
  <c r="BC100" i="43" s="1"/>
  <c r="BB90" i="43"/>
  <c r="BB91" i="43"/>
  <c r="BB92" i="43"/>
  <c r="BB93" i="43"/>
  <c r="BB94" i="43"/>
  <c r="BB95" i="43"/>
  <c r="BB96" i="43"/>
  <c r="BB97" i="43"/>
  <c r="BB98" i="43"/>
  <c r="BB99" i="43"/>
  <c r="BB100" i="43"/>
  <c r="BB4" i="43"/>
  <c r="AS5" i="43"/>
  <c r="AS6" i="43"/>
  <c r="AS7" i="43"/>
  <c r="AS8" i="43"/>
  <c r="AS9" i="43"/>
  <c r="AS10" i="43"/>
  <c r="AS11" i="43"/>
  <c r="AS12" i="43"/>
  <c r="AS13" i="43"/>
  <c r="AS14" i="43"/>
  <c r="AS15" i="43"/>
  <c r="AS16" i="43"/>
  <c r="AS17" i="43"/>
  <c r="AS18" i="43"/>
  <c r="AS19" i="43"/>
  <c r="AS20" i="43"/>
  <c r="AS21" i="43"/>
  <c r="AS22" i="43"/>
  <c r="AS23" i="43"/>
  <c r="AS24" i="43"/>
  <c r="AS25" i="43"/>
  <c r="AS26" i="43"/>
  <c r="AS27" i="43"/>
  <c r="AS28" i="43"/>
  <c r="AS29" i="43"/>
  <c r="AS30" i="43"/>
  <c r="AS31" i="43"/>
  <c r="AS32" i="43"/>
  <c r="AS33" i="43"/>
  <c r="AS34" i="43"/>
  <c r="AS35" i="43"/>
  <c r="AS36" i="43"/>
  <c r="AS37" i="43"/>
  <c r="AS38" i="43"/>
  <c r="AS39" i="43"/>
  <c r="AS40" i="43"/>
  <c r="AS41" i="43"/>
  <c r="AS42" i="43"/>
  <c r="AS43" i="43"/>
  <c r="AS44" i="43"/>
  <c r="AS45" i="43"/>
  <c r="AS46" i="43"/>
  <c r="AS47" i="43"/>
  <c r="AS48" i="43"/>
  <c r="AS49" i="43"/>
  <c r="AS50" i="43"/>
  <c r="AS51" i="43"/>
  <c r="AS52" i="43"/>
  <c r="AS53" i="43"/>
  <c r="AS54" i="43"/>
  <c r="AS55" i="43"/>
  <c r="AS56" i="43"/>
  <c r="AS57" i="43"/>
  <c r="AS58" i="43"/>
  <c r="AS59" i="43"/>
  <c r="AS60" i="43"/>
  <c r="AS61" i="43"/>
  <c r="AS62" i="43"/>
  <c r="AS63" i="43"/>
  <c r="AS64" i="43"/>
  <c r="AS65" i="43"/>
  <c r="AS66" i="43"/>
  <c r="AS67" i="43"/>
  <c r="AS68" i="43"/>
  <c r="AS69" i="43"/>
  <c r="AS70" i="43"/>
  <c r="AS71" i="43"/>
  <c r="AS72" i="43"/>
  <c r="AS73" i="43"/>
  <c r="AS74" i="43"/>
  <c r="AS75" i="43"/>
  <c r="AS76" i="43"/>
  <c r="AS77" i="43"/>
  <c r="AS78" i="43"/>
  <c r="AS79" i="43"/>
  <c r="AS80" i="43"/>
  <c r="AS81" i="43"/>
  <c r="AS82" i="43"/>
  <c r="AS83" i="43"/>
  <c r="AS84" i="43"/>
  <c r="AS85" i="43"/>
  <c r="AS86" i="43"/>
  <c r="AS87" i="43"/>
  <c r="AS88" i="43"/>
  <c r="AS89" i="43"/>
  <c r="AS90" i="43"/>
  <c r="AS91" i="43"/>
  <c r="AS92" i="43"/>
  <c r="AS93" i="43"/>
  <c r="AS94" i="43"/>
  <c r="AS95" i="43"/>
  <c r="AS96" i="43"/>
  <c r="AS97" i="43"/>
  <c r="AS98" i="43"/>
  <c r="AS99" i="43"/>
  <c r="AS100" i="43"/>
  <c r="AS4" i="43"/>
  <c r="AA5" i="43"/>
  <c r="AA6" i="43"/>
  <c r="AA7" i="43"/>
  <c r="AA8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AA60" i="43"/>
  <c r="AA61" i="43"/>
  <c r="AA62" i="43"/>
  <c r="AA63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4" i="43"/>
  <c r="R5" i="43"/>
  <c r="R6" i="43"/>
  <c r="R7" i="43"/>
  <c r="R8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R62" i="43"/>
  <c r="R63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4" i="43"/>
  <c r="BC99" i="43" l="1"/>
  <c r="BC97" i="43"/>
  <c r="BC95" i="43"/>
  <c r="BC93" i="43"/>
  <c r="BC91" i="43"/>
  <c r="BC89" i="43"/>
  <c r="BC87" i="43"/>
  <c r="BC85" i="43"/>
  <c r="BC83" i="43"/>
  <c r="BC81" i="43"/>
  <c r="BC79" i="43"/>
  <c r="BC77" i="43"/>
  <c r="BC75" i="43"/>
  <c r="BC73" i="43"/>
  <c r="BC71" i="43"/>
  <c r="BC69" i="43"/>
  <c r="BC67" i="43"/>
  <c r="BC65" i="43"/>
  <c r="BC63" i="43"/>
  <c r="BC61" i="43"/>
  <c r="BC59" i="43"/>
  <c r="BC57" i="43"/>
  <c r="BC55" i="43"/>
  <c r="BC53" i="43"/>
  <c r="BC51" i="43"/>
  <c r="BC49" i="43"/>
  <c r="BC47" i="43"/>
  <c r="BC45" i="43"/>
  <c r="BC43" i="43"/>
  <c r="BC41" i="43"/>
  <c r="BC39" i="43"/>
  <c r="BC37" i="43"/>
  <c r="BC35" i="43"/>
  <c r="BC33" i="43"/>
  <c r="BC32" i="43"/>
  <c r="BC30" i="43"/>
  <c r="BC28" i="43"/>
  <c r="BC26" i="43"/>
  <c r="BC24" i="43"/>
  <c r="BC15" i="43"/>
  <c r="AT100" i="43"/>
  <c r="AT98" i="43"/>
  <c r="AT96" i="43"/>
  <c r="AT94" i="43"/>
  <c r="AT92" i="43"/>
  <c r="AT90" i="43"/>
  <c r="AT88" i="43"/>
  <c r="AT86" i="43"/>
  <c r="AT84" i="43"/>
  <c r="AT82" i="43"/>
  <c r="AT80" i="43"/>
  <c r="AT78" i="43"/>
  <c r="AT76" i="43"/>
  <c r="AT74" i="43"/>
  <c r="AT72" i="43"/>
  <c r="AT70" i="43"/>
  <c r="AT68" i="43"/>
  <c r="AT66" i="43"/>
  <c r="AT64" i="43"/>
  <c r="AT62" i="43"/>
  <c r="AT60" i="43"/>
  <c r="AT58" i="43"/>
  <c r="AT56" i="43"/>
  <c r="AT54" i="43"/>
  <c r="AT52" i="43"/>
  <c r="AT50" i="43"/>
  <c r="AT48" i="43"/>
  <c r="AT46" i="43"/>
  <c r="AT44" i="43"/>
  <c r="AT42" i="43"/>
  <c r="AT40" i="43"/>
  <c r="AT38" i="43"/>
  <c r="AT36" i="43"/>
  <c r="AT34" i="43"/>
  <c r="AT32" i="43"/>
  <c r="AT30" i="43"/>
  <c r="AT28" i="43"/>
  <c r="AT26" i="43"/>
  <c r="AT24" i="43"/>
  <c r="AT22" i="43"/>
  <c r="AT20" i="43"/>
  <c r="AT18" i="43"/>
  <c r="AT16" i="43"/>
  <c r="AT99" i="43"/>
  <c r="AT97" i="43"/>
  <c r="AT95" i="43"/>
  <c r="AT93" i="43"/>
  <c r="AT91" i="43"/>
  <c r="AT89" i="43"/>
  <c r="AT87" i="43"/>
  <c r="AT85" i="43"/>
  <c r="AT83" i="43"/>
  <c r="AT81" i="43"/>
  <c r="AT79" i="43"/>
  <c r="AT77" i="43"/>
  <c r="AT75" i="43"/>
  <c r="AT73" i="43"/>
  <c r="AT71" i="43"/>
  <c r="AT69" i="43"/>
  <c r="AT67" i="43"/>
  <c r="AT65" i="43"/>
  <c r="AT63" i="43"/>
  <c r="AT61" i="43"/>
  <c r="AT59" i="43"/>
  <c r="AT57" i="43"/>
  <c r="AT55" i="43"/>
  <c r="AT53" i="43"/>
  <c r="AT51" i="43"/>
  <c r="AT49" i="43"/>
  <c r="AT47" i="43"/>
  <c r="AT45" i="43"/>
  <c r="AT43" i="43"/>
  <c r="AT41" i="43"/>
  <c r="AT39" i="43"/>
  <c r="AT37" i="43"/>
  <c r="AT35" i="43"/>
  <c r="AT33" i="43"/>
  <c r="AT31" i="43"/>
  <c r="AT29" i="43"/>
  <c r="AT27" i="43"/>
  <c r="AT25" i="43"/>
  <c r="AT23" i="43"/>
  <c r="AT21" i="43"/>
  <c r="AT19" i="43"/>
  <c r="AT17" i="43"/>
  <c r="AT15" i="43"/>
  <c r="AB100" i="43"/>
  <c r="AB98" i="43"/>
  <c r="AB96" i="43"/>
  <c r="AB94" i="43"/>
  <c r="AB92" i="43"/>
  <c r="AB90" i="43"/>
  <c r="AB88" i="43"/>
  <c r="AB86" i="43"/>
  <c r="AB84" i="43"/>
  <c r="AB82" i="43"/>
  <c r="AB80" i="43"/>
  <c r="AB78" i="43"/>
  <c r="AB76" i="43"/>
  <c r="AB74" i="43"/>
  <c r="AB72" i="43"/>
  <c r="AB70" i="43"/>
  <c r="AB68" i="43"/>
  <c r="AB66" i="43"/>
  <c r="AB64" i="43"/>
  <c r="AB62" i="43"/>
  <c r="AB60" i="43"/>
  <c r="AB58" i="43"/>
  <c r="AB56" i="43"/>
  <c r="AB54" i="43"/>
  <c r="AB52" i="43"/>
  <c r="AB50" i="43"/>
  <c r="AB48" i="43"/>
  <c r="AB46" i="43"/>
  <c r="AB44" i="43"/>
  <c r="AB42" i="43"/>
  <c r="AB40" i="43"/>
  <c r="AB38" i="43"/>
  <c r="AB36" i="43"/>
  <c r="AB34" i="43"/>
  <c r="AB32" i="43"/>
  <c r="AB30" i="43"/>
  <c r="AB28" i="43"/>
  <c r="AB26" i="43"/>
  <c r="AB24" i="43"/>
  <c r="AB22" i="43"/>
  <c r="AB20" i="43"/>
  <c r="AB18" i="43"/>
  <c r="AB16" i="43"/>
  <c r="AB99" i="43"/>
  <c r="AB97" i="43"/>
  <c r="AB95" i="43"/>
  <c r="AB93" i="43"/>
  <c r="AB91" i="43"/>
  <c r="AB89" i="43"/>
  <c r="AB87" i="43"/>
  <c r="AB85" i="43"/>
  <c r="AB83" i="43"/>
  <c r="AB81" i="43"/>
  <c r="AB79" i="43"/>
  <c r="AB77" i="43"/>
  <c r="AB75" i="43"/>
  <c r="AB73" i="43"/>
  <c r="AB71" i="43"/>
  <c r="AB69" i="43"/>
  <c r="AB67" i="43"/>
  <c r="AB65" i="43"/>
  <c r="AB63" i="43"/>
  <c r="AB61" i="43"/>
  <c r="AB59" i="43"/>
  <c r="AB57" i="43"/>
  <c r="AB55" i="43"/>
  <c r="AB53" i="43"/>
  <c r="AB51" i="43"/>
  <c r="AB49" i="43"/>
  <c r="AB47" i="43"/>
  <c r="AB45" i="43"/>
  <c r="AB43" i="43"/>
  <c r="AB41" i="43"/>
  <c r="AB39" i="43"/>
  <c r="AB37" i="43"/>
  <c r="AB35" i="43"/>
  <c r="AB33" i="43"/>
  <c r="AB31" i="43"/>
  <c r="AB29" i="43"/>
  <c r="AB27" i="43"/>
  <c r="AB25" i="43"/>
  <c r="AB23" i="43"/>
  <c r="AB21" i="43"/>
  <c r="AB19" i="43"/>
  <c r="AB17" i="43"/>
  <c r="AB15" i="43"/>
  <c r="S15" i="43"/>
  <c r="S99" i="43"/>
  <c r="S97" i="43"/>
  <c r="S95" i="43"/>
  <c r="S93" i="43"/>
  <c r="S91" i="43"/>
  <c r="S89" i="43"/>
  <c r="S87" i="43"/>
  <c r="S85" i="43"/>
  <c r="S83" i="43"/>
  <c r="S81" i="43"/>
  <c r="S79" i="43"/>
  <c r="S77" i="43"/>
  <c r="S75" i="43"/>
  <c r="S73" i="43"/>
  <c r="S71" i="43"/>
  <c r="S69" i="43"/>
  <c r="S67" i="43"/>
  <c r="S65" i="43"/>
  <c r="S63" i="43"/>
  <c r="S61" i="43"/>
  <c r="S59" i="43"/>
  <c r="S57" i="43"/>
  <c r="S55" i="43"/>
  <c r="S53" i="43"/>
  <c r="S51" i="43"/>
  <c r="S49" i="43"/>
  <c r="S47" i="43"/>
  <c r="S45" i="43"/>
  <c r="S43" i="43"/>
  <c r="S41" i="43"/>
  <c r="S39" i="43"/>
  <c r="S37" i="43"/>
  <c r="S35" i="43"/>
  <c r="S33" i="43"/>
  <c r="S31" i="43"/>
  <c r="S29" i="43"/>
  <c r="S27" i="43"/>
  <c r="S25" i="43"/>
  <c r="S23" i="43"/>
  <c r="S21" i="43"/>
  <c r="S19" i="43"/>
  <c r="S17" i="43"/>
  <c r="S100" i="43"/>
  <c r="S98" i="43"/>
  <c r="S96" i="43"/>
  <c r="S94" i="43"/>
  <c r="S92" i="43"/>
  <c r="S90" i="43"/>
  <c r="S88" i="43"/>
  <c r="S86" i="43"/>
  <c r="S84" i="43"/>
  <c r="S82" i="43"/>
  <c r="S80" i="43"/>
  <c r="S78" i="43"/>
  <c r="S76" i="43"/>
  <c r="S74" i="43"/>
  <c r="S72" i="43"/>
  <c r="S70" i="43"/>
  <c r="S68" i="43"/>
  <c r="S66" i="43"/>
  <c r="S64" i="43"/>
  <c r="S62" i="43"/>
  <c r="S60" i="43"/>
  <c r="S58" i="43"/>
  <c r="S56" i="43"/>
  <c r="S54" i="43"/>
  <c r="S52" i="43"/>
  <c r="S50" i="43"/>
  <c r="S48" i="43"/>
  <c r="S46" i="43"/>
  <c r="S44" i="43"/>
  <c r="S42" i="43"/>
  <c r="S40" i="43"/>
  <c r="S38" i="43"/>
  <c r="S36" i="43"/>
  <c r="S34" i="43"/>
  <c r="S32" i="43"/>
  <c r="S30" i="43"/>
  <c r="S28" i="43"/>
  <c r="S26" i="43"/>
  <c r="S24" i="43"/>
  <c r="S22" i="43"/>
  <c r="S20" i="43"/>
  <c r="S18" i="43"/>
  <c r="S16" i="43"/>
  <c r="BA16" i="42" a="1"/>
  <c r="BA16" i="42" s="1"/>
  <c r="BA17" i="42" a="1"/>
  <c r="BA17" i="42" s="1"/>
  <c r="BA18" i="42" a="1"/>
  <c r="BA18" i="42" s="1"/>
  <c r="BA19" i="42" a="1"/>
  <c r="BA19" i="42" s="1"/>
  <c r="BA20" i="42" a="1"/>
  <c r="BA20" i="42" s="1"/>
  <c r="BA21" i="42" a="1"/>
  <c r="BA21" i="42" s="1"/>
  <c r="BA22" i="42" a="1"/>
  <c r="BA22" i="42" s="1"/>
  <c r="BA23" i="42" a="1"/>
  <c r="BA23" i="42" s="1"/>
  <c r="BA24" i="42" a="1"/>
  <c r="BA24" i="42" s="1"/>
  <c r="BA25" i="42" a="1"/>
  <c r="BA25" i="42" s="1"/>
  <c r="BA26" i="42" a="1"/>
  <c r="BA26" i="42" s="1"/>
  <c r="BA27" i="42" a="1"/>
  <c r="BA27" i="42" s="1"/>
  <c r="BA28" i="42" a="1"/>
  <c r="BA28" i="42" s="1"/>
  <c r="BA29" i="42" a="1"/>
  <c r="BA29" i="42" s="1"/>
  <c r="BA30" i="42" a="1"/>
  <c r="BA30" i="42" s="1"/>
  <c r="BA31" i="42" a="1"/>
  <c r="BA31" i="42" s="1"/>
  <c r="BA32" i="42" a="1"/>
  <c r="BA32" i="42" s="1"/>
  <c r="BA33" i="42" a="1"/>
  <c r="BA33" i="42" s="1"/>
  <c r="BA34" i="42" a="1"/>
  <c r="BA34" i="42" s="1"/>
  <c r="BA35" i="42" a="1"/>
  <c r="BA35" i="42" s="1"/>
  <c r="BA36" i="42" a="1"/>
  <c r="BA36" i="42" s="1"/>
  <c r="BA37" i="42" a="1"/>
  <c r="BA37" i="42" s="1"/>
  <c r="BA38" i="42" a="1"/>
  <c r="BA38" i="42" s="1"/>
  <c r="BA39" i="42" a="1"/>
  <c r="BA39" i="42" s="1"/>
  <c r="BA40" i="42" a="1"/>
  <c r="BA40" i="42" s="1"/>
  <c r="BA41" i="42" a="1"/>
  <c r="BA41" i="42" s="1"/>
  <c r="BA42" i="42" a="1"/>
  <c r="BA42" i="42" s="1"/>
  <c r="BA43" i="42" a="1"/>
  <c r="BA43" i="42" s="1"/>
  <c r="BA44" i="42" a="1"/>
  <c r="BA44" i="42" s="1"/>
  <c r="BA45" i="42" a="1"/>
  <c r="BA45" i="42" s="1"/>
  <c r="BA46" i="42" a="1"/>
  <c r="BA46" i="42" s="1"/>
  <c r="BA47" i="42" a="1"/>
  <c r="BA47" i="42" s="1"/>
  <c r="BA48" i="42" a="1"/>
  <c r="BA48" i="42" s="1"/>
  <c r="BA49" i="42" a="1"/>
  <c r="BA49" i="42" s="1"/>
  <c r="BA50" i="42" a="1"/>
  <c r="BA50" i="42" s="1"/>
  <c r="BA51" i="42" a="1"/>
  <c r="BA51" i="42" s="1"/>
  <c r="BA52" i="42" a="1"/>
  <c r="BA52" i="42" s="1"/>
  <c r="BA53" i="42" a="1"/>
  <c r="BA53" i="42" s="1"/>
  <c r="BA54" i="42" a="1"/>
  <c r="BA54" i="42" s="1"/>
  <c r="BA55" i="42" a="1"/>
  <c r="BA55" i="42" s="1"/>
  <c r="BA56" i="42" a="1"/>
  <c r="BA56" i="42" s="1"/>
  <c r="BA57" i="42" a="1"/>
  <c r="BA57" i="42" s="1"/>
  <c r="BA58" i="42" a="1"/>
  <c r="BA58" i="42" s="1"/>
  <c r="BA59" i="42" a="1"/>
  <c r="BA59" i="42" s="1"/>
  <c r="BA60" i="42" a="1"/>
  <c r="BA60" i="42" s="1"/>
  <c r="BA61" i="42" a="1"/>
  <c r="BA61" i="42" s="1"/>
  <c r="BA62" i="42" a="1"/>
  <c r="BA62" i="42" s="1"/>
  <c r="BA63" i="42" a="1"/>
  <c r="BA63" i="42" s="1"/>
  <c r="BA64" i="42" a="1"/>
  <c r="BA64" i="42" s="1"/>
  <c r="BA65" i="42" a="1"/>
  <c r="BA65" i="42" s="1"/>
  <c r="BA66" i="42" a="1"/>
  <c r="BA66" i="42" s="1"/>
  <c r="BA67" i="42" a="1"/>
  <c r="BA67" i="42" s="1"/>
  <c r="BA68" i="42" a="1"/>
  <c r="BA68" i="42" s="1"/>
  <c r="BA69" i="42" a="1"/>
  <c r="BA69" i="42" s="1"/>
  <c r="BA70" i="42" a="1"/>
  <c r="BA70" i="42" s="1"/>
  <c r="BA71" i="42" a="1"/>
  <c r="BA71" i="42" s="1"/>
  <c r="BA72" i="42" a="1"/>
  <c r="BA72" i="42" s="1"/>
  <c r="BA73" i="42" a="1"/>
  <c r="BA73" i="42" s="1"/>
  <c r="BA74" i="42" a="1"/>
  <c r="BA74" i="42" s="1"/>
  <c r="BA75" i="42" a="1"/>
  <c r="BA75" i="42" s="1"/>
  <c r="BA76" i="42" a="1"/>
  <c r="BA76" i="42" s="1"/>
  <c r="BA77" i="42" a="1"/>
  <c r="BA77" i="42" s="1"/>
  <c r="BA78" i="42" a="1"/>
  <c r="BA78" i="42" s="1"/>
  <c r="BA79" i="42" a="1"/>
  <c r="BA79" i="42" s="1"/>
  <c r="BA80" i="42" a="1"/>
  <c r="BA80" i="42" s="1"/>
  <c r="BA81" i="42" a="1"/>
  <c r="BA81" i="42" s="1"/>
  <c r="BA82" i="42" a="1"/>
  <c r="BA82" i="42" s="1"/>
  <c r="BA83" i="42" a="1"/>
  <c r="BA83" i="42" s="1"/>
  <c r="BA84" i="42" a="1"/>
  <c r="BA84" i="42" s="1"/>
  <c r="BA85" i="42" a="1"/>
  <c r="BA85" i="42" s="1"/>
  <c r="BA86" i="42" a="1"/>
  <c r="BA86" i="42" s="1"/>
  <c r="BA87" i="42" a="1"/>
  <c r="BA87" i="42" s="1"/>
  <c r="BA88" i="42" a="1"/>
  <c r="BA88" i="42" s="1"/>
  <c r="BA89" i="42" a="1"/>
  <c r="BA89" i="42" s="1"/>
  <c r="BA90" i="42" a="1"/>
  <c r="BA90" i="42" s="1"/>
  <c r="BA91" i="42" a="1"/>
  <c r="BA91" i="42" s="1"/>
  <c r="BA92" i="42" a="1"/>
  <c r="BA92" i="42" s="1"/>
  <c r="BA93" i="42" a="1"/>
  <c r="BA93" i="42" s="1"/>
  <c r="BA94" i="42" a="1"/>
  <c r="BA94" i="42" s="1"/>
  <c r="BA95" i="42" a="1"/>
  <c r="BA95" i="42" s="1"/>
  <c r="BA96" i="42" a="1"/>
  <c r="BA96" i="42" s="1"/>
  <c r="BA97" i="42" a="1"/>
  <c r="BA97" i="42" s="1"/>
  <c r="BA98" i="42" a="1"/>
  <c r="BA98" i="42" s="1"/>
  <c r="BA99" i="42" a="1"/>
  <c r="BA99" i="42" s="1"/>
  <c r="BA100" i="42" a="1"/>
  <c r="BA100" i="42" s="1"/>
  <c r="BC16" i="42" a="1"/>
  <c r="BC16" i="42" s="1"/>
  <c r="BC17" i="42" a="1"/>
  <c r="BC17" i="42" s="1"/>
  <c r="BC18" i="42" a="1"/>
  <c r="BC18" i="42" s="1"/>
  <c r="BC19" i="42" a="1"/>
  <c r="BC19" i="42" s="1"/>
  <c r="BC20" i="42" a="1"/>
  <c r="BC20" i="42" s="1"/>
  <c r="BC21" i="42" a="1"/>
  <c r="BC21" i="42" s="1"/>
  <c r="BC22" i="42" a="1"/>
  <c r="BC22" i="42" s="1"/>
  <c r="BC23" i="42" a="1"/>
  <c r="BC23" i="42" s="1"/>
  <c r="BC24" i="42" a="1"/>
  <c r="BC24" i="42" s="1"/>
  <c r="BC25" i="42" a="1"/>
  <c r="BC25" i="42" s="1"/>
  <c r="BC26" i="42" a="1"/>
  <c r="BC26" i="42" s="1"/>
  <c r="BC27" i="42" a="1"/>
  <c r="BC27" i="42" s="1"/>
  <c r="BC28" i="42" a="1"/>
  <c r="BC28" i="42" s="1"/>
  <c r="BC29" i="42" a="1"/>
  <c r="BC29" i="42" s="1"/>
  <c r="BC30" i="42" a="1"/>
  <c r="BC30" i="42" s="1"/>
  <c r="BC31" i="42" a="1"/>
  <c r="BC31" i="42" s="1"/>
  <c r="BC32" i="42" a="1"/>
  <c r="BC32" i="42" s="1"/>
  <c r="BC33" i="42" a="1"/>
  <c r="BC33" i="42" s="1"/>
  <c r="BC34" i="42" a="1"/>
  <c r="BC34" i="42" s="1"/>
  <c r="BC35" i="42" a="1"/>
  <c r="BC35" i="42" s="1"/>
  <c r="BC36" i="42" a="1"/>
  <c r="BC36" i="42" s="1"/>
  <c r="BC37" i="42" a="1"/>
  <c r="BC37" i="42" s="1"/>
  <c r="BC38" i="42" a="1"/>
  <c r="BC38" i="42" s="1"/>
  <c r="BC39" i="42" a="1"/>
  <c r="BC39" i="42" s="1"/>
  <c r="BC40" i="42" a="1"/>
  <c r="BC40" i="42" s="1"/>
  <c r="BC41" i="42" a="1"/>
  <c r="BC41" i="42" s="1"/>
  <c r="BC42" i="42" a="1"/>
  <c r="BC42" i="42" s="1"/>
  <c r="BC43" i="42" a="1"/>
  <c r="BC43" i="42" s="1"/>
  <c r="BC44" i="42" a="1"/>
  <c r="BC44" i="42" s="1"/>
  <c r="BC45" i="42" a="1"/>
  <c r="BC45" i="42" s="1"/>
  <c r="BC46" i="42" a="1"/>
  <c r="BC46" i="42" s="1"/>
  <c r="BC47" i="42" a="1"/>
  <c r="BC47" i="42" s="1"/>
  <c r="BC48" i="42" a="1"/>
  <c r="BC48" i="42" s="1"/>
  <c r="BC49" i="42" a="1"/>
  <c r="BC49" i="42" s="1"/>
  <c r="BC50" i="42" a="1"/>
  <c r="BC50" i="42" s="1"/>
  <c r="BC51" i="42" a="1"/>
  <c r="BC51" i="42" s="1"/>
  <c r="BC52" i="42" a="1"/>
  <c r="BC52" i="42" s="1"/>
  <c r="BC53" i="42" a="1"/>
  <c r="BC53" i="42" s="1"/>
  <c r="BC54" i="42" a="1"/>
  <c r="BC54" i="42" s="1"/>
  <c r="BC55" i="42" a="1"/>
  <c r="BC55" i="42" s="1"/>
  <c r="BC56" i="42" a="1"/>
  <c r="BC56" i="42" s="1"/>
  <c r="BC57" i="42" a="1"/>
  <c r="BC57" i="42" s="1"/>
  <c r="BC58" i="42" a="1"/>
  <c r="BC58" i="42" s="1"/>
  <c r="BC59" i="42" a="1"/>
  <c r="BC59" i="42" s="1"/>
  <c r="BC60" i="42" a="1"/>
  <c r="BC60" i="42" s="1"/>
  <c r="BC61" i="42" a="1"/>
  <c r="BC61" i="42" s="1"/>
  <c r="BC62" i="42" a="1"/>
  <c r="BC62" i="42" s="1"/>
  <c r="BC63" i="42" a="1"/>
  <c r="BC63" i="42" s="1"/>
  <c r="BC64" i="42" a="1"/>
  <c r="BC64" i="42" s="1"/>
  <c r="BC65" i="42" a="1"/>
  <c r="BC65" i="42" s="1"/>
  <c r="BC66" i="42" a="1"/>
  <c r="BC66" i="42" s="1"/>
  <c r="BC67" i="42" a="1"/>
  <c r="BC67" i="42" s="1"/>
  <c r="BC68" i="42" a="1"/>
  <c r="BC68" i="42" s="1"/>
  <c r="BC69" i="42" a="1"/>
  <c r="BC69" i="42" s="1"/>
  <c r="BC70" i="42" a="1"/>
  <c r="BC70" i="42" s="1"/>
  <c r="BC71" i="42" a="1"/>
  <c r="BC71" i="42" s="1"/>
  <c r="BC72" i="42" a="1"/>
  <c r="BC72" i="42" s="1"/>
  <c r="BC73" i="42" a="1"/>
  <c r="BC73" i="42" s="1"/>
  <c r="BC74" i="42" a="1"/>
  <c r="BC74" i="42" s="1"/>
  <c r="BC75" i="42" a="1"/>
  <c r="BC75" i="42" s="1"/>
  <c r="BC76" i="42" a="1"/>
  <c r="BC76" i="42" s="1"/>
  <c r="BC77" i="42" a="1"/>
  <c r="BC77" i="42" s="1"/>
  <c r="BC78" i="42" a="1"/>
  <c r="BC78" i="42" s="1"/>
  <c r="BC79" i="42" a="1"/>
  <c r="BC79" i="42" s="1"/>
  <c r="BC80" i="42" a="1"/>
  <c r="BC80" i="42" s="1"/>
  <c r="BC81" i="42" a="1"/>
  <c r="BC81" i="42" s="1"/>
  <c r="BC82" i="42" a="1"/>
  <c r="BC82" i="42" s="1"/>
  <c r="BC83" i="42" a="1"/>
  <c r="BC83" i="42" s="1"/>
  <c r="BC84" i="42" a="1"/>
  <c r="BC84" i="42" s="1"/>
  <c r="BC85" i="42" a="1"/>
  <c r="BC85" i="42" s="1"/>
  <c r="BC86" i="42" a="1"/>
  <c r="BC86" i="42" s="1"/>
  <c r="BC87" i="42" a="1"/>
  <c r="BC87" i="42" s="1"/>
  <c r="BC88" i="42" a="1"/>
  <c r="BC88" i="42" s="1"/>
  <c r="BC89" i="42" a="1"/>
  <c r="BC89" i="42" s="1"/>
  <c r="BC90" i="42" a="1"/>
  <c r="BC90" i="42" s="1"/>
  <c r="BC91" i="42" a="1"/>
  <c r="BC91" i="42" s="1"/>
  <c r="BC92" i="42" a="1"/>
  <c r="BC92" i="42" s="1"/>
  <c r="BC93" i="42" a="1"/>
  <c r="BC93" i="42" s="1"/>
  <c r="BC94" i="42" a="1"/>
  <c r="BC94" i="42" s="1"/>
  <c r="BC95" i="42" a="1"/>
  <c r="BC95" i="42" s="1"/>
  <c r="BC96" i="42" a="1"/>
  <c r="BC96" i="42" s="1"/>
  <c r="BC97" i="42" a="1"/>
  <c r="BC97" i="42" s="1"/>
  <c r="BC98" i="42" a="1"/>
  <c r="BC98" i="42" s="1"/>
  <c r="BC99" i="42" a="1"/>
  <c r="BC99" i="42" s="1"/>
  <c r="BC100" i="42" a="1"/>
  <c r="BC100" i="42" s="1"/>
  <c r="BJ16" i="42" a="1"/>
  <c r="BJ16" i="42" s="1"/>
  <c r="BJ17" i="42" a="1"/>
  <c r="BJ17" i="42" s="1"/>
  <c r="BJ18" i="42" a="1"/>
  <c r="BJ18" i="42" s="1"/>
  <c r="BJ19" i="42" a="1"/>
  <c r="BJ19" i="42" s="1"/>
  <c r="BJ20" i="42" a="1"/>
  <c r="BJ20" i="42" s="1"/>
  <c r="BJ21" i="42" a="1"/>
  <c r="BJ21" i="42" s="1"/>
  <c r="BJ22" i="42" a="1"/>
  <c r="BJ22" i="42" s="1"/>
  <c r="BJ23" i="42" a="1"/>
  <c r="BJ23" i="42" s="1"/>
  <c r="BJ24" i="42" a="1"/>
  <c r="BJ24" i="42" s="1"/>
  <c r="BJ25" i="42" a="1"/>
  <c r="BJ25" i="42" s="1"/>
  <c r="BJ26" i="42" a="1"/>
  <c r="BJ26" i="42" s="1"/>
  <c r="BJ27" i="42" a="1"/>
  <c r="BJ27" i="42" s="1"/>
  <c r="BJ28" i="42" a="1"/>
  <c r="BJ28" i="42" s="1"/>
  <c r="BJ29" i="42" a="1"/>
  <c r="BJ29" i="42" s="1"/>
  <c r="BJ30" i="42" a="1"/>
  <c r="BJ30" i="42" s="1"/>
  <c r="BJ31" i="42" a="1"/>
  <c r="BJ31" i="42" s="1"/>
  <c r="BJ32" i="42" a="1"/>
  <c r="BJ32" i="42" s="1"/>
  <c r="BJ33" i="42" a="1"/>
  <c r="BJ33" i="42" s="1"/>
  <c r="BJ34" i="42" a="1"/>
  <c r="BJ34" i="42" s="1"/>
  <c r="BJ35" i="42" a="1"/>
  <c r="BJ35" i="42" s="1"/>
  <c r="BJ36" i="42" a="1"/>
  <c r="BJ36" i="42" s="1"/>
  <c r="BJ37" i="42" a="1"/>
  <c r="BJ37" i="42" s="1"/>
  <c r="BJ38" i="42" a="1"/>
  <c r="BJ38" i="42" s="1"/>
  <c r="BJ39" i="42" a="1"/>
  <c r="BJ39" i="42" s="1"/>
  <c r="BJ40" i="42" a="1"/>
  <c r="BJ40" i="42" s="1"/>
  <c r="BJ41" i="42" a="1"/>
  <c r="BJ41" i="42" s="1"/>
  <c r="BJ42" i="42" a="1"/>
  <c r="BJ42" i="42" s="1"/>
  <c r="BJ43" i="42" a="1"/>
  <c r="BJ43" i="42" s="1"/>
  <c r="BJ44" i="42" a="1"/>
  <c r="BJ44" i="42" s="1"/>
  <c r="BJ45" i="42" a="1"/>
  <c r="BJ45" i="42" s="1"/>
  <c r="BJ46" i="42" a="1"/>
  <c r="BJ46" i="42" s="1"/>
  <c r="BJ47" i="42" a="1"/>
  <c r="BJ47" i="42" s="1"/>
  <c r="BJ48" i="42" a="1"/>
  <c r="BJ48" i="42" s="1"/>
  <c r="BJ49" i="42" a="1"/>
  <c r="BJ49" i="42" s="1"/>
  <c r="BJ50" i="42" a="1"/>
  <c r="BJ50" i="42" s="1"/>
  <c r="BJ51" i="42" a="1"/>
  <c r="BJ51" i="42" s="1"/>
  <c r="BJ52" i="42" a="1"/>
  <c r="BJ52" i="42" s="1"/>
  <c r="BJ53" i="42" a="1"/>
  <c r="BJ53" i="42" s="1"/>
  <c r="BJ54" i="42" a="1"/>
  <c r="BJ54" i="42" s="1"/>
  <c r="BJ55" i="42" a="1"/>
  <c r="BJ55" i="42" s="1"/>
  <c r="BJ56" i="42" a="1"/>
  <c r="BJ56" i="42" s="1"/>
  <c r="BJ57" i="42" a="1"/>
  <c r="BJ57" i="42" s="1"/>
  <c r="BJ58" i="42" a="1"/>
  <c r="BJ58" i="42" s="1"/>
  <c r="BJ59" i="42" a="1"/>
  <c r="BJ59" i="42" s="1"/>
  <c r="BJ60" i="42" a="1"/>
  <c r="BJ60" i="42" s="1"/>
  <c r="BJ61" i="42" a="1"/>
  <c r="BJ61" i="42" s="1"/>
  <c r="BJ62" i="42" a="1"/>
  <c r="BJ62" i="42" s="1"/>
  <c r="BJ63" i="42" a="1"/>
  <c r="BJ63" i="42" s="1"/>
  <c r="BJ64" i="42" a="1"/>
  <c r="BJ64" i="42" s="1"/>
  <c r="BJ65" i="42" a="1"/>
  <c r="BJ65" i="42" s="1"/>
  <c r="BJ66" i="42" a="1"/>
  <c r="BJ66" i="42" s="1"/>
  <c r="BJ67" i="42" a="1"/>
  <c r="BJ67" i="42" s="1"/>
  <c r="BJ68" i="42" a="1"/>
  <c r="BJ68" i="42" s="1"/>
  <c r="BJ69" i="42" a="1"/>
  <c r="BJ69" i="42" s="1"/>
  <c r="BJ70" i="42" a="1"/>
  <c r="BJ70" i="42" s="1"/>
  <c r="BJ71" i="42" a="1"/>
  <c r="BJ71" i="42" s="1"/>
  <c r="BJ72" i="42" a="1"/>
  <c r="BJ72" i="42" s="1"/>
  <c r="BJ73" i="42" a="1"/>
  <c r="BJ73" i="42" s="1"/>
  <c r="BJ74" i="42" a="1"/>
  <c r="BJ74" i="42" s="1"/>
  <c r="BJ75" i="42" a="1"/>
  <c r="BJ75" i="42" s="1"/>
  <c r="BJ76" i="42" a="1"/>
  <c r="BJ76" i="42" s="1"/>
  <c r="BJ77" i="42" a="1"/>
  <c r="BJ77" i="42" s="1"/>
  <c r="BJ78" i="42" a="1"/>
  <c r="BJ78" i="42" s="1"/>
  <c r="BJ79" i="42" a="1"/>
  <c r="BJ79" i="42" s="1"/>
  <c r="BJ80" i="42" a="1"/>
  <c r="BJ80" i="42" s="1"/>
  <c r="BJ81" i="42" a="1"/>
  <c r="BJ81" i="42" s="1"/>
  <c r="BJ82" i="42" a="1"/>
  <c r="BJ82" i="42" s="1"/>
  <c r="BJ83" i="42" a="1"/>
  <c r="BJ83" i="42" s="1"/>
  <c r="BJ84" i="42" a="1"/>
  <c r="BJ84" i="42" s="1"/>
  <c r="BJ85" i="42" a="1"/>
  <c r="BJ85" i="42" s="1"/>
  <c r="BJ86" i="42" a="1"/>
  <c r="BJ86" i="42" s="1"/>
  <c r="BJ87" i="42" a="1"/>
  <c r="BJ87" i="42" s="1"/>
  <c r="BJ88" i="42" a="1"/>
  <c r="BJ88" i="42" s="1"/>
  <c r="BJ89" i="42" a="1"/>
  <c r="BJ89" i="42" s="1"/>
  <c r="BJ90" i="42" a="1"/>
  <c r="BJ90" i="42" s="1"/>
  <c r="BJ91" i="42" a="1"/>
  <c r="BJ91" i="42" s="1"/>
  <c r="BJ92" i="42" a="1"/>
  <c r="BJ92" i="42" s="1"/>
  <c r="BJ93" i="42" a="1"/>
  <c r="BJ93" i="42" s="1"/>
  <c r="BJ94" i="42" a="1"/>
  <c r="BJ94" i="42" s="1"/>
  <c r="BJ95" i="42" a="1"/>
  <c r="BJ95" i="42" s="1"/>
  <c r="BJ96" i="42" a="1"/>
  <c r="BJ96" i="42" s="1"/>
  <c r="BJ97" i="42" a="1"/>
  <c r="BJ97" i="42" s="1"/>
  <c r="BJ98" i="42" a="1"/>
  <c r="BJ98" i="42" s="1"/>
  <c r="BJ99" i="42" a="1"/>
  <c r="BJ99" i="42" s="1"/>
  <c r="BJ100" i="42" a="1"/>
  <c r="BJ100" i="42" s="1"/>
  <c r="BL16" i="42" a="1"/>
  <c r="BL16" i="42" s="1"/>
  <c r="BL17" i="42" a="1"/>
  <c r="BL17" i="42" s="1"/>
  <c r="BL18" i="42" a="1"/>
  <c r="BL18" i="42" s="1"/>
  <c r="BL19" i="42" a="1"/>
  <c r="BL19" i="42" s="1"/>
  <c r="BL20" i="42" a="1"/>
  <c r="BL20" i="42" s="1"/>
  <c r="BL21" i="42" a="1"/>
  <c r="BL21" i="42" s="1"/>
  <c r="BL22" i="42" a="1"/>
  <c r="BL22" i="42" s="1"/>
  <c r="BL23" i="42" a="1"/>
  <c r="BL23" i="42" s="1"/>
  <c r="BL24" i="42" a="1"/>
  <c r="BL24" i="42" s="1"/>
  <c r="BL25" i="42" a="1"/>
  <c r="BL25" i="42" s="1"/>
  <c r="BL26" i="42" a="1"/>
  <c r="BL26" i="42" s="1"/>
  <c r="BL27" i="42" a="1"/>
  <c r="BL27" i="42" s="1"/>
  <c r="BL28" i="42" a="1"/>
  <c r="BL28" i="42" s="1"/>
  <c r="BL29" i="42" a="1"/>
  <c r="BL29" i="42" s="1"/>
  <c r="BL30" i="42" a="1"/>
  <c r="BL30" i="42" s="1"/>
  <c r="BL31" i="42" a="1"/>
  <c r="BL31" i="42" s="1"/>
  <c r="BL32" i="42" a="1"/>
  <c r="BL32" i="42" s="1"/>
  <c r="BL33" i="42" a="1"/>
  <c r="BL33" i="42" s="1"/>
  <c r="BL34" i="42" a="1"/>
  <c r="BL34" i="42" s="1"/>
  <c r="BL35" i="42" a="1"/>
  <c r="BL35" i="42" s="1"/>
  <c r="BL36" i="42" a="1"/>
  <c r="BL36" i="42" s="1"/>
  <c r="BL37" i="42" a="1"/>
  <c r="BL37" i="42" s="1"/>
  <c r="BL38" i="42" a="1"/>
  <c r="BL38" i="42" s="1"/>
  <c r="BL39" i="42" a="1"/>
  <c r="BL39" i="42" s="1"/>
  <c r="BL40" i="42" a="1"/>
  <c r="BL40" i="42" s="1"/>
  <c r="BL41" i="42" a="1"/>
  <c r="BL41" i="42" s="1"/>
  <c r="BL42" i="42" a="1"/>
  <c r="BL42" i="42" s="1"/>
  <c r="BL43" i="42" a="1"/>
  <c r="BL43" i="42" s="1"/>
  <c r="BL44" i="42" a="1"/>
  <c r="BL44" i="42" s="1"/>
  <c r="BL45" i="42" a="1"/>
  <c r="BL45" i="42" s="1"/>
  <c r="BL46" i="42" a="1"/>
  <c r="BL46" i="42" s="1"/>
  <c r="BL47" i="42" a="1"/>
  <c r="BL47" i="42" s="1"/>
  <c r="BL48" i="42" a="1"/>
  <c r="BL48" i="42" s="1"/>
  <c r="BL49" i="42" a="1"/>
  <c r="BL49" i="42" s="1"/>
  <c r="BL50" i="42" a="1"/>
  <c r="BL50" i="42" s="1"/>
  <c r="BL51" i="42" a="1"/>
  <c r="BL51" i="42" s="1"/>
  <c r="BL52" i="42" a="1"/>
  <c r="BL52" i="42" s="1"/>
  <c r="BL53" i="42" a="1"/>
  <c r="BL53" i="42" s="1"/>
  <c r="BL54" i="42" a="1"/>
  <c r="BL54" i="42" s="1"/>
  <c r="BL55" i="42" a="1"/>
  <c r="BL55" i="42" s="1"/>
  <c r="BL56" i="42" a="1"/>
  <c r="BL56" i="42" s="1"/>
  <c r="BL57" i="42" a="1"/>
  <c r="BL57" i="42" s="1"/>
  <c r="BL58" i="42" a="1"/>
  <c r="BL58" i="42" s="1"/>
  <c r="BL59" i="42" a="1"/>
  <c r="BL59" i="42" s="1"/>
  <c r="BL60" i="42" a="1"/>
  <c r="BL60" i="42" s="1"/>
  <c r="BL61" i="42" a="1"/>
  <c r="BL61" i="42" s="1"/>
  <c r="BL62" i="42" a="1"/>
  <c r="BL62" i="42" s="1"/>
  <c r="BL63" i="42" a="1"/>
  <c r="BL63" i="42" s="1"/>
  <c r="BL64" i="42" a="1"/>
  <c r="BL64" i="42" s="1"/>
  <c r="BL65" i="42" a="1"/>
  <c r="BL65" i="42" s="1"/>
  <c r="BL66" i="42" a="1"/>
  <c r="BL66" i="42" s="1"/>
  <c r="BL67" i="42" a="1"/>
  <c r="BL67" i="42" s="1"/>
  <c r="BL68" i="42" a="1"/>
  <c r="BL68" i="42" s="1"/>
  <c r="BL69" i="42" a="1"/>
  <c r="BL69" i="42" s="1"/>
  <c r="BL70" i="42" a="1"/>
  <c r="BL70" i="42" s="1"/>
  <c r="BL71" i="42" a="1"/>
  <c r="BL71" i="42" s="1"/>
  <c r="BL72" i="42" a="1"/>
  <c r="BL72" i="42" s="1"/>
  <c r="BL73" i="42" a="1"/>
  <c r="BL73" i="42" s="1"/>
  <c r="BL74" i="42" a="1"/>
  <c r="BL74" i="42" s="1"/>
  <c r="BL75" i="42" a="1"/>
  <c r="BL75" i="42" s="1"/>
  <c r="BL76" i="42" a="1"/>
  <c r="BL76" i="42" s="1"/>
  <c r="BL77" i="42" a="1"/>
  <c r="BL77" i="42" s="1"/>
  <c r="BL78" i="42" a="1"/>
  <c r="BL78" i="42" s="1"/>
  <c r="BL79" i="42" a="1"/>
  <c r="BL79" i="42" s="1"/>
  <c r="BL80" i="42" a="1"/>
  <c r="BL80" i="42" s="1"/>
  <c r="BL81" i="42" a="1"/>
  <c r="BL81" i="42" s="1"/>
  <c r="BL82" i="42" a="1"/>
  <c r="BL82" i="42" s="1"/>
  <c r="BL83" i="42" a="1"/>
  <c r="BL83" i="42" s="1"/>
  <c r="BL84" i="42" a="1"/>
  <c r="BL84" i="42" s="1"/>
  <c r="BL85" i="42" a="1"/>
  <c r="BL85" i="42" s="1"/>
  <c r="BL86" i="42" a="1"/>
  <c r="BL86" i="42" s="1"/>
  <c r="BL87" i="42" a="1"/>
  <c r="BL87" i="42" s="1"/>
  <c r="BL88" i="42" a="1"/>
  <c r="BL88" i="42" s="1"/>
  <c r="BL89" i="42" a="1"/>
  <c r="BL89" i="42" s="1"/>
  <c r="BL90" i="42" a="1"/>
  <c r="BL90" i="42" s="1"/>
  <c r="BL91" i="42" a="1"/>
  <c r="BL91" i="42" s="1"/>
  <c r="BL92" i="42" a="1"/>
  <c r="BL92" i="42" s="1"/>
  <c r="BL93" i="42" a="1"/>
  <c r="BL93" i="42" s="1"/>
  <c r="BL94" i="42" a="1"/>
  <c r="BL94" i="42" s="1"/>
  <c r="BL95" i="42" a="1"/>
  <c r="BL95" i="42" s="1"/>
  <c r="BL96" i="42" a="1"/>
  <c r="BL96" i="42" s="1"/>
  <c r="BL97" i="42" a="1"/>
  <c r="BL97" i="42" s="1"/>
  <c r="BL98" i="42" a="1"/>
  <c r="BL98" i="42" s="1"/>
  <c r="BL99" i="42" a="1"/>
  <c r="BL99" i="42" s="1"/>
  <c r="BL100" i="42" a="1"/>
  <c r="BL100" i="42" s="1"/>
  <c r="BS16" i="42" a="1"/>
  <c r="BS16" i="42" s="1"/>
  <c r="BS17" i="42" a="1"/>
  <c r="BS17" i="42" s="1"/>
  <c r="BS18" i="42" a="1"/>
  <c r="BS18" i="42" s="1"/>
  <c r="BS19" i="42" a="1"/>
  <c r="BS19" i="42" s="1"/>
  <c r="BS20" i="42" a="1"/>
  <c r="BS20" i="42" s="1"/>
  <c r="BS21" i="42" a="1"/>
  <c r="BS21" i="42" s="1"/>
  <c r="BS22" i="42" a="1"/>
  <c r="BS22" i="42" s="1"/>
  <c r="BS23" i="42" a="1"/>
  <c r="BS23" i="42" s="1"/>
  <c r="BS24" i="42" a="1"/>
  <c r="BS24" i="42" s="1"/>
  <c r="BS25" i="42" a="1"/>
  <c r="BS25" i="42" s="1"/>
  <c r="BS26" i="42" a="1"/>
  <c r="BS26" i="42" s="1"/>
  <c r="BS27" i="42" a="1"/>
  <c r="BS27" i="42" s="1"/>
  <c r="BS28" i="42" a="1"/>
  <c r="BS28" i="42" s="1"/>
  <c r="BS29" i="42" a="1"/>
  <c r="BS29" i="42" s="1"/>
  <c r="BS30" i="42" a="1"/>
  <c r="BS30" i="42" s="1"/>
  <c r="BS31" i="42" a="1"/>
  <c r="BS31" i="42" s="1"/>
  <c r="BS32" i="42" a="1"/>
  <c r="BS32" i="42" s="1"/>
  <c r="BS33" i="42" a="1"/>
  <c r="BS33" i="42" s="1"/>
  <c r="BS34" i="42" a="1"/>
  <c r="BS34" i="42" s="1"/>
  <c r="BS35" i="42" a="1"/>
  <c r="BS35" i="42" s="1"/>
  <c r="BS36" i="42" a="1"/>
  <c r="BS36" i="42" s="1"/>
  <c r="BS37" i="42" a="1"/>
  <c r="BS37" i="42" s="1"/>
  <c r="BS38" i="42" a="1"/>
  <c r="BS38" i="42" s="1"/>
  <c r="BS39" i="42" a="1"/>
  <c r="BS39" i="42" s="1"/>
  <c r="BS40" i="42" a="1"/>
  <c r="BS40" i="42" s="1"/>
  <c r="BS41" i="42" a="1"/>
  <c r="BS41" i="42" s="1"/>
  <c r="BS42" i="42" a="1"/>
  <c r="BS42" i="42" s="1"/>
  <c r="BS43" i="42" a="1"/>
  <c r="BS43" i="42" s="1"/>
  <c r="BS44" i="42" a="1"/>
  <c r="BS44" i="42" s="1"/>
  <c r="BS45" i="42" a="1"/>
  <c r="BS45" i="42" s="1"/>
  <c r="BS46" i="42" a="1"/>
  <c r="BS46" i="42" s="1"/>
  <c r="BS47" i="42" a="1"/>
  <c r="BS47" i="42" s="1"/>
  <c r="BS48" i="42" a="1"/>
  <c r="BS48" i="42" s="1"/>
  <c r="BS49" i="42" a="1"/>
  <c r="BS49" i="42" s="1"/>
  <c r="BS50" i="42" a="1"/>
  <c r="BS50" i="42" s="1"/>
  <c r="BS51" i="42" a="1"/>
  <c r="BS51" i="42" s="1"/>
  <c r="BS52" i="42" a="1"/>
  <c r="BS52" i="42" s="1"/>
  <c r="BS53" i="42" a="1"/>
  <c r="BS53" i="42" s="1"/>
  <c r="BS54" i="42" a="1"/>
  <c r="BS54" i="42" s="1"/>
  <c r="BS55" i="42" a="1"/>
  <c r="BS55" i="42" s="1"/>
  <c r="BS56" i="42" a="1"/>
  <c r="BS56" i="42" s="1"/>
  <c r="BS57" i="42" a="1"/>
  <c r="BS57" i="42" s="1"/>
  <c r="BS58" i="42" a="1"/>
  <c r="BS58" i="42" s="1"/>
  <c r="BS59" i="42" a="1"/>
  <c r="BS59" i="42" s="1"/>
  <c r="BS60" i="42" a="1"/>
  <c r="BS60" i="42" s="1"/>
  <c r="BS61" i="42" a="1"/>
  <c r="BS61" i="42" s="1"/>
  <c r="BS62" i="42" a="1"/>
  <c r="BS62" i="42" s="1"/>
  <c r="BS63" i="42" a="1"/>
  <c r="BS63" i="42" s="1"/>
  <c r="BS64" i="42" a="1"/>
  <c r="BS64" i="42" s="1"/>
  <c r="BS65" i="42" a="1"/>
  <c r="BS65" i="42" s="1"/>
  <c r="BS66" i="42" a="1"/>
  <c r="BS66" i="42" s="1"/>
  <c r="BS67" i="42" a="1"/>
  <c r="BS67" i="42" s="1"/>
  <c r="BS68" i="42" a="1"/>
  <c r="BS68" i="42" s="1"/>
  <c r="BS69" i="42" a="1"/>
  <c r="BS69" i="42" s="1"/>
  <c r="BS70" i="42" a="1"/>
  <c r="BS70" i="42" s="1"/>
  <c r="BS71" i="42" a="1"/>
  <c r="BS71" i="42" s="1"/>
  <c r="BS72" i="42" a="1"/>
  <c r="BS72" i="42" s="1"/>
  <c r="BS73" i="42" a="1"/>
  <c r="BS73" i="42" s="1"/>
  <c r="BS74" i="42" a="1"/>
  <c r="BS74" i="42" s="1"/>
  <c r="BS75" i="42" a="1"/>
  <c r="BS75" i="42" s="1"/>
  <c r="BS76" i="42" a="1"/>
  <c r="BS76" i="42" s="1"/>
  <c r="BS77" i="42" a="1"/>
  <c r="BS77" i="42" s="1"/>
  <c r="BS78" i="42" a="1"/>
  <c r="BS78" i="42" s="1"/>
  <c r="BS79" i="42" a="1"/>
  <c r="BS79" i="42" s="1"/>
  <c r="BS80" i="42" a="1"/>
  <c r="BS80" i="42" s="1"/>
  <c r="BS81" i="42" a="1"/>
  <c r="BS81" i="42" s="1"/>
  <c r="BS82" i="42" a="1"/>
  <c r="BS82" i="42" s="1"/>
  <c r="BS83" i="42" a="1"/>
  <c r="BS83" i="42" s="1"/>
  <c r="BS84" i="42" a="1"/>
  <c r="BS84" i="42" s="1"/>
  <c r="BS85" i="42" a="1"/>
  <c r="BS85" i="42" s="1"/>
  <c r="BS86" i="42" a="1"/>
  <c r="BS86" i="42" s="1"/>
  <c r="BS87" i="42" a="1"/>
  <c r="BS87" i="42" s="1"/>
  <c r="BS88" i="42" a="1"/>
  <c r="BS88" i="42" s="1"/>
  <c r="BS89" i="42" a="1"/>
  <c r="BS89" i="42" s="1"/>
  <c r="BS90" i="42" a="1"/>
  <c r="BS90" i="42" s="1"/>
  <c r="BS91" i="42" a="1"/>
  <c r="BS91" i="42" s="1"/>
  <c r="BS92" i="42" a="1"/>
  <c r="BS92" i="42" s="1"/>
  <c r="BS93" i="42" a="1"/>
  <c r="BS93" i="42" s="1"/>
  <c r="BS94" i="42" a="1"/>
  <c r="BS94" i="42" s="1"/>
  <c r="BS95" i="42" a="1"/>
  <c r="BS95" i="42" s="1"/>
  <c r="BS96" i="42" a="1"/>
  <c r="BS96" i="42" s="1"/>
  <c r="BS97" i="42" a="1"/>
  <c r="BS97" i="42" s="1"/>
  <c r="BS98" i="42" a="1"/>
  <c r="BS98" i="42" s="1"/>
  <c r="BS99" i="42" a="1"/>
  <c r="BS99" i="42" s="1"/>
  <c r="BS100" i="42" a="1"/>
  <c r="BS100" i="42" s="1"/>
  <c r="BU16" i="42" a="1"/>
  <c r="BU16" i="42"/>
  <c r="BU17" i="42" a="1"/>
  <c r="BU17" i="42"/>
  <c r="BU18" i="42" a="1"/>
  <c r="BU18" i="42"/>
  <c r="BU19" i="42" a="1"/>
  <c r="BU19" i="42"/>
  <c r="BU20" i="42" a="1"/>
  <c r="BU20" i="42"/>
  <c r="BU21" i="42" a="1"/>
  <c r="BU21" i="42"/>
  <c r="BU22" i="42" a="1"/>
  <c r="BU22" i="42"/>
  <c r="BU23" i="42" a="1"/>
  <c r="BU23" i="42"/>
  <c r="BU24" i="42" a="1"/>
  <c r="BU24" i="42"/>
  <c r="BU25" i="42" a="1"/>
  <c r="BU25" i="42"/>
  <c r="BU26" i="42" a="1"/>
  <c r="BU26" i="42"/>
  <c r="BU27" i="42" a="1"/>
  <c r="BU27" i="42"/>
  <c r="BU28" i="42" a="1"/>
  <c r="BU28" i="42"/>
  <c r="BU29" i="42" a="1"/>
  <c r="BU29" i="42"/>
  <c r="BU30" i="42" a="1"/>
  <c r="BU30" i="42"/>
  <c r="BU31" i="42" a="1"/>
  <c r="BU31" i="42"/>
  <c r="BU32" i="42" a="1"/>
  <c r="BU32" i="42"/>
  <c r="BU33" i="42" a="1"/>
  <c r="BU33" i="42"/>
  <c r="BU34" i="42" a="1"/>
  <c r="BU34" i="42"/>
  <c r="BU35" i="42" a="1"/>
  <c r="BU35" i="42"/>
  <c r="BU36" i="42" a="1"/>
  <c r="BU36" i="42"/>
  <c r="BU37" i="42" a="1"/>
  <c r="BU37" i="42"/>
  <c r="BU38" i="42" a="1"/>
  <c r="BU38" i="42"/>
  <c r="BU39" i="42" a="1"/>
  <c r="BU39" i="42"/>
  <c r="BU40" i="42" a="1"/>
  <c r="BU40" i="42"/>
  <c r="BU41" i="42" a="1"/>
  <c r="BU41" i="42"/>
  <c r="BU42" i="42" a="1"/>
  <c r="BU42" i="42"/>
  <c r="BU43" i="42" a="1"/>
  <c r="BU43" i="42"/>
  <c r="BU44" i="42" a="1"/>
  <c r="BU44" i="42"/>
  <c r="BU45" i="42" a="1"/>
  <c r="BU45" i="42"/>
  <c r="BU46" i="42" a="1"/>
  <c r="BU46" i="42"/>
  <c r="BU47" i="42" a="1"/>
  <c r="BU47" i="42"/>
  <c r="BU48" i="42" a="1"/>
  <c r="BU48" i="42"/>
  <c r="BU49" i="42" a="1"/>
  <c r="BU49" i="42"/>
  <c r="BU50" i="42" a="1"/>
  <c r="BU50" i="42"/>
  <c r="BU51" i="42" a="1"/>
  <c r="BU51" i="42"/>
  <c r="BU52" i="42" a="1"/>
  <c r="BU52" i="42"/>
  <c r="BU53" i="42" a="1"/>
  <c r="BU53" i="42"/>
  <c r="BU54" i="42" a="1"/>
  <c r="BU54" i="42"/>
  <c r="BU55" i="42" a="1"/>
  <c r="BU55" i="42"/>
  <c r="BU56" i="42" a="1"/>
  <c r="BU56" i="42"/>
  <c r="BU57" i="42" a="1"/>
  <c r="BU57" i="42"/>
  <c r="BU58" i="42" a="1"/>
  <c r="BU58" i="42"/>
  <c r="BU59" i="42" a="1"/>
  <c r="BU59" i="42"/>
  <c r="BU60" i="42" a="1"/>
  <c r="BU60" i="42"/>
  <c r="BU61" i="42" a="1"/>
  <c r="BU61" i="42"/>
  <c r="BU62" i="42" a="1"/>
  <c r="BU62" i="42"/>
  <c r="BU63" i="42" a="1"/>
  <c r="BU63" i="42"/>
  <c r="BU64" i="42" a="1"/>
  <c r="BU64" i="42"/>
  <c r="BU65" i="42" a="1"/>
  <c r="BU65" i="42"/>
  <c r="BU66" i="42" a="1"/>
  <c r="BU66" i="42"/>
  <c r="BU67" i="42" a="1"/>
  <c r="BU67" i="42"/>
  <c r="BU68" i="42" a="1"/>
  <c r="BU68" i="42"/>
  <c r="BU69" i="42" a="1"/>
  <c r="BU69" i="42"/>
  <c r="BU70" i="42" a="1"/>
  <c r="BU70" i="42"/>
  <c r="BU71" i="42" a="1"/>
  <c r="BU71" i="42"/>
  <c r="BU72" i="42" a="1"/>
  <c r="BU72" i="42"/>
  <c r="BU73" i="42" a="1"/>
  <c r="BU73" i="42"/>
  <c r="BU74" i="42" a="1"/>
  <c r="BU74" i="42"/>
  <c r="BU75" i="42" a="1"/>
  <c r="BU75" i="42"/>
  <c r="BU76" i="42" a="1"/>
  <c r="BU76" i="42"/>
  <c r="BU77" i="42" a="1"/>
  <c r="BU77" i="42"/>
  <c r="BU78" i="42" a="1"/>
  <c r="BU78" i="42"/>
  <c r="BU79" i="42" a="1"/>
  <c r="BU79" i="42"/>
  <c r="BU80" i="42" a="1"/>
  <c r="BU80" i="42"/>
  <c r="BU81" i="42" a="1"/>
  <c r="BU81" i="42"/>
  <c r="BU82" i="42" a="1"/>
  <c r="BU82" i="42"/>
  <c r="BU83" i="42" a="1"/>
  <c r="BU83" i="42"/>
  <c r="BU84" i="42" a="1"/>
  <c r="BU84" i="42"/>
  <c r="BU85" i="42" a="1"/>
  <c r="BU85" i="42"/>
  <c r="BU86" i="42" a="1"/>
  <c r="BU86" i="42"/>
  <c r="BU87" i="42" a="1"/>
  <c r="BU87" i="42"/>
  <c r="BU88" i="42" a="1"/>
  <c r="BU88" i="42"/>
  <c r="BU89" i="42" a="1"/>
  <c r="BU89" i="42"/>
  <c r="BU90" i="42" a="1"/>
  <c r="BU90" i="42"/>
  <c r="BU91" i="42" a="1"/>
  <c r="BU91" i="42"/>
  <c r="BU92" i="42" a="1"/>
  <c r="BU92" i="42"/>
  <c r="BU93" i="42" a="1"/>
  <c r="BU93" i="42"/>
  <c r="BU94" i="42" a="1"/>
  <c r="BU94" i="42"/>
  <c r="BU95" i="42" a="1"/>
  <c r="BU95" i="42"/>
  <c r="BU96" i="42" a="1"/>
  <c r="BU96" i="42"/>
  <c r="BU97" i="42" a="1"/>
  <c r="BU97" i="42"/>
  <c r="BU98" i="42" a="1"/>
  <c r="BU98" i="42"/>
  <c r="BU99" i="42" a="1"/>
  <c r="BU99" i="42"/>
  <c r="BU100" i="42" a="1"/>
  <c r="BU100" i="42"/>
  <c r="BU15" i="42" a="1"/>
  <c r="BU15" i="42" s="1"/>
  <c r="BS15" i="42" a="1"/>
  <c r="BS15" i="42" s="1"/>
  <c r="BL15" i="42" a="1"/>
  <c r="BL15" i="42" s="1"/>
  <c r="BJ15" i="42" a="1"/>
  <c r="BJ15" i="42" s="1"/>
  <c r="BC15" i="42" a="1"/>
  <c r="BC15" i="42" s="1"/>
  <c r="BA15" i="42" a="1"/>
  <c r="BA15" i="42" s="1"/>
  <c r="AT16" i="42" a="1"/>
  <c r="AT16" i="42" s="1"/>
  <c r="AT17" i="42" a="1"/>
  <c r="AT17" i="42" s="1"/>
  <c r="AT18" i="42" a="1"/>
  <c r="AT18" i="42" s="1"/>
  <c r="AT19" i="42" a="1"/>
  <c r="AT19" i="42" s="1"/>
  <c r="AT20" i="42" a="1"/>
  <c r="AT20" i="42" s="1"/>
  <c r="AT21" i="42" a="1"/>
  <c r="AT21" i="42" s="1"/>
  <c r="AT22" i="42" a="1"/>
  <c r="AT22" i="42" s="1"/>
  <c r="AT23" i="42" a="1"/>
  <c r="AT23" i="42" s="1"/>
  <c r="AT24" i="42" a="1"/>
  <c r="AT24" i="42" s="1"/>
  <c r="AT25" i="42" a="1"/>
  <c r="AT25" i="42" s="1"/>
  <c r="AT26" i="42" a="1"/>
  <c r="AT26" i="42" s="1"/>
  <c r="AT27" i="42" a="1"/>
  <c r="AT27" i="42" s="1"/>
  <c r="AT28" i="42" a="1"/>
  <c r="AT28" i="42" s="1"/>
  <c r="AT29" i="42" a="1"/>
  <c r="AT29" i="42" s="1"/>
  <c r="AT30" i="42" a="1"/>
  <c r="AT30" i="42" s="1"/>
  <c r="AT31" i="42" a="1"/>
  <c r="AT31" i="42" s="1"/>
  <c r="AT32" i="42" a="1"/>
  <c r="AT32" i="42" s="1"/>
  <c r="AT33" i="42" a="1"/>
  <c r="AT33" i="42" s="1"/>
  <c r="AT34" i="42" a="1"/>
  <c r="AT34" i="42" s="1"/>
  <c r="AT35" i="42" a="1"/>
  <c r="AT35" i="42" s="1"/>
  <c r="AT36" i="42" a="1"/>
  <c r="AT36" i="42" s="1"/>
  <c r="AT37" i="42" a="1"/>
  <c r="AT37" i="42" s="1"/>
  <c r="AT38" i="42" a="1"/>
  <c r="AT38" i="42" s="1"/>
  <c r="AT39" i="42" a="1"/>
  <c r="AT39" i="42" s="1"/>
  <c r="AT40" i="42" a="1"/>
  <c r="AT40" i="42" s="1"/>
  <c r="AT41" i="42" a="1"/>
  <c r="AT41" i="42" s="1"/>
  <c r="AT42" i="42" a="1"/>
  <c r="AT42" i="42" s="1"/>
  <c r="AT43" i="42" a="1"/>
  <c r="AT43" i="42" s="1"/>
  <c r="AT44" i="42" a="1"/>
  <c r="AT44" i="42" s="1"/>
  <c r="AT45" i="42" a="1"/>
  <c r="AT45" i="42" s="1"/>
  <c r="AT46" i="42" a="1"/>
  <c r="AT46" i="42" s="1"/>
  <c r="AT47" i="42" a="1"/>
  <c r="AT47" i="42" s="1"/>
  <c r="AT48" i="42" a="1"/>
  <c r="AT48" i="42" s="1"/>
  <c r="AT49" i="42" a="1"/>
  <c r="AT49" i="42" s="1"/>
  <c r="AT50" i="42" a="1"/>
  <c r="AT50" i="42" s="1"/>
  <c r="AT51" i="42" a="1"/>
  <c r="AT51" i="42" s="1"/>
  <c r="AT52" i="42" a="1"/>
  <c r="AT52" i="42" s="1"/>
  <c r="AT53" i="42" a="1"/>
  <c r="AT53" i="42" s="1"/>
  <c r="AT54" i="42" a="1"/>
  <c r="AT54" i="42" s="1"/>
  <c r="AT55" i="42" a="1"/>
  <c r="AT55" i="42" s="1"/>
  <c r="AT56" i="42" a="1"/>
  <c r="AT56" i="42" s="1"/>
  <c r="AT57" i="42" a="1"/>
  <c r="AT57" i="42" s="1"/>
  <c r="AT58" i="42" a="1"/>
  <c r="AT58" i="42" s="1"/>
  <c r="AT59" i="42" a="1"/>
  <c r="AT59" i="42" s="1"/>
  <c r="AT60" i="42" a="1"/>
  <c r="AT60" i="42" s="1"/>
  <c r="AT61" i="42" a="1"/>
  <c r="AT61" i="42" s="1"/>
  <c r="AT62" i="42" a="1"/>
  <c r="AT62" i="42" s="1"/>
  <c r="AT63" i="42" a="1"/>
  <c r="AT63" i="42" s="1"/>
  <c r="AT64" i="42" a="1"/>
  <c r="AT64" i="42" s="1"/>
  <c r="AT65" i="42" a="1"/>
  <c r="AT65" i="42" s="1"/>
  <c r="AT66" i="42" a="1"/>
  <c r="AT66" i="42" s="1"/>
  <c r="AT67" i="42" a="1"/>
  <c r="AT67" i="42" s="1"/>
  <c r="AT68" i="42" a="1"/>
  <c r="AT68" i="42" s="1"/>
  <c r="AT69" i="42" a="1"/>
  <c r="AT69" i="42" s="1"/>
  <c r="AT70" i="42" a="1"/>
  <c r="AT70" i="42" s="1"/>
  <c r="AT71" i="42" a="1"/>
  <c r="AT71" i="42" s="1"/>
  <c r="AT72" i="42" a="1"/>
  <c r="AT72" i="42" s="1"/>
  <c r="AT73" i="42" a="1"/>
  <c r="AT73" i="42" s="1"/>
  <c r="AT74" i="42" a="1"/>
  <c r="AT74" i="42" s="1"/>
  <c r="AT75" i="42" a="1"/>
  <c r="AT75" i="42" s="1"/>
  <c r="AT76" i="42" a="1"/>
  <c r="AT76" i="42" s="1"/>
  <c r="AT77" i="42" a="1"/>
  <c r="AT77" i="42" s="1"/>
  <c r="AT78" i="42" a="1"/>
  <c r="AT78" i="42" s="1"/>
  <c r="AT79" i="42" a="1"/>
  <c r="AT79" i="42" s="1"/>
  <c r="AT80" i="42" a="1"/>
  <c r="AT80" i="42" s="1"/>
  <c r="AT81" i="42" a="1"/>
  <c r="AT81" i="42" s="1"/>
  <c r="AT82" i="42" a="1"/>
  <c r="AT82" i="42" s="1"/>
  <c r="AT83" i="42" a="1"/>
  <c r="AT83" i="42" s="1"/>
  <c r="AT84" i="42" a="1"/>
  <c r="AT84" i="42" s="1"/>
  <c r="AT85" i="42" a="1"/>
  <c r="AT85" i="42" s="1"/>
  <c r="AT86" i="42" a="1"/>
  <c r="AT86" i="42" s="1"/>
  <c r="AT87" i="42" a="1"/>
  <c r="AT87" i="42" s="1"/>
  <c r="AT88" i="42" a="1"/>
  <c r="AT88" i="42" s="1"/>
  <c r="AT89" i="42" a="1"/>
  <c r="AT89" i="42" s="1"/>
  <c r="AT90" i="42" a="1"/>
  <c r="AT90" i="42" s="1"/>
  <c r="AT91" i="42" a="1"/>
  <c r="AT91" i="42" s="1"/>
  <c r="AT92" i="42" a="1"/>
  <c r="AT92" i="42" s="1"/>
  <c r="AT93" i="42" a="1"/>
  <c r="AT93" i="42" s="1"/>
  <c r="AT94" i="42" a="1"/>
  <c r="AT94" i="42" s="1"/>
  <c r="AT95" i="42" a="1"/>
  <c r="AT95" i="42" s="1"/>
  <c r="AT96" i="42" a="1"/>
  <c r="AT96" i="42" s="1"/>
  <c r="AT97" i="42" a="1"/>
  <c r="AT97" i="42" s="1"/>
  <c r="AT98" i="42" a="1"/>
  <c r="AT98" i="42" s="1"/>
  <c r="AT99" i="42" a="1"/>
  <c r="AT99" i="42" s="1"/>
  <c r="AT100" i="42" a="1"/>
  <c r="AT100" i="42" s="1"/>
  <c r="AR16" i="42" a="1"/>
  <c r="AR16" i="42" s="1"/>
  <c r="AR17" i="42" a="1"/>
  <c r="AR17" i="42" s="1"/>
  <c r="AR18" i="42" a="1"/>
  <c r="AR18" i="42" s="1"/>
  <c r="AR19" i="42" a="1"/>
  <c r="AR19" i="42" s="1"/>
  <c r="AR20" i="42" a="1"/>
  <c r="AR20" i="42" s="1"/>
  <c r="AR21" i="42" a="1"/>
  <c r="AR21" i="42" s="1"/>
  <c r="AR22" i="42" a="1"/>
  <c r="AR22" i="42" s="1"/>
  <c r="AR23" i="42" a="1"/>
  <c r="AR23" i="42" s="1"/>
  <c r="AR24" i="42" a="1"/>
  <c r="AR24" i="42" s="1"/>
  <c r="AR25" i="42" a="1"/>
  <c r="AR25" i="42" s="1"/>
  <c r="AR26" i="42" a="1"/>
  <c r="AR26" i="42" s="1"/>
  <c r="AR27" i="42" a="1"/>
  <c r="AR27" i="42" s="1"/>
  <c r="AR28" i="42" a="1"/>
  <c r="AR28" i="42" s="1"/>
  <c r="AR29" i="42" a="1"/>
  <c r="AR29" i="42" s="1"/>
  <c r="AR30" i="42" a="1"/>
  <c r="AR30" i="42" s="1"/>
  <c r="AR31" i="42" a="1"/>
  <c r="AR31" i="42" s="1"/>
  <c r="AR32" i="42" a="1"/>
  <c r="AR32" i="42" s="1"/>
  <c r="AR33" i="42" a="1"/>
  <c r="AR33" i="42" s="1"/>
  <c r="AR34" i="42" a="1"/>
  <c r="AR34" i="42" s="1"/>
  <c r="AR35" i="42" a="1"/>
  <c r="AR35" i="42" s="1"/>
  <c r="AR36" i="42" a="1"/>
  <c r="AR36" i="42" s="1"/>
  <c r="AR37" i="42" a="1"/>
  <c r="AR37" i="42" s="1"/>
  <c r="AR38" i="42" a="1"/>
  <c r="AR38" i="42" s="1"/>
  <c r="AR39" i="42" a="1"/>
  <c r="AR39" i="42" s="1"/>
  <c r="AR40" i="42" a="1"/>
  <c r="AR40" i="42" s="1"/>
  <c r="AR41" i="42" a="1"/>
  <c r="AR41" i="42" s="1"/>
  <c r="AR42" i="42" a="1"/>
  <c r="AR42" i="42" s="1"/>
  <c r="AR43" i="42" a="1"/>
  <c r="AR43" i="42" s="1"/>
  <c r="AR44" i="42" a="1"/>
  <c r="AR44" i="42" s="1"/>
  <c r="AR45" i="42" a="1"/>
  <c r="AR45" i="42" s="1"/>
  <c r="AR46" i="42" a="1"/>
  <c r="AR46" i="42" s="1"/>
  <c r="AR47" i="42" a="1"/>
  <c r="AR47" i="42" s="1"/>
  <c r="AR48" i="42" a="1"/>
  <c r="AR48" i="42" s="1"/>
  <c r="AR49" i="42" a="1"/>
  <c r="AR49" i="42" s="1"/>
  <c r="AR50" i="42" a="1"/>
  <c r="AR50" i="42" s="1"/>
  <c r="AR51" i="42" a="1"/>
  <c r="AR51" i="42" s="1"/>
  <c r="AR52" i="42" a="1"/>
  <c r="AR52" i="42" s="1"/>
  <c r="AR53" i="42" a="1"/>
  <c r="AR53" i="42" s="1"/>
  <c r="AR54" i="42" a="1"/>
  <c r="AR54" i="42" s="1"/>
  <c r="AR55" i="42" a="1"/>
  <c r="AR55" i="42" s="1"/>
  <c r="AR56" i="42" a="1"/>
  <c r="AR56" i="42" s="1"/>
  <c r="AR57" i="42" a="1"/>
  <c r="AR57" i="42" s="1"/>
  <c r="AR58" i="42" a="1"/>
  <c r="AR58" i="42" s="1"/>
  <c r="AR59" i="42" a="1"/>
  <c r="AR59" i="42" s="1"/>
  <c r="AR60" i="42" a="1"/>
  <c r="AR60" i="42" s="1"/>
  <c r="AR61" i="42" a="1"/>
  <c r="AR61" i="42" s="1"/>
  <c r="AR62" i="42" a="1"/>
  <c r="AR62" i="42" s="1"/>
  <c r="AR63" i="42" a="1"/>
  <c r="AR63" i="42" s="1"/>
  <c r="AR64" i="42" a="1"/>
  <c r="AR64" i="42" s="1"/>
  <c r="AR65" i="42" a="1"/>
  <c r="AR65" i="42" s="1"/>
  <c r="AR66" i="42" a="1"/>
  <c r="AR66" i="42" s="1"/>
  <c r="AR67" i="42" a="1"/>
  <c r="AR67" i="42" s="1"/>
  <c r="AR68" i="42" a="1"/>
  <c r="AR68" i="42" s="1"/>
  <c r="AR69" i="42" a="1"/>
  <c r="AR69" i="42" s="1"/>
  <c r="AR70" i="42" a="1"/>
  <c r="AR70" i="42" s="1"/>
  <c r="AR71" i="42" a="1"/>
  <c r="AR71" i="42" s="1"/>
  <c r="AR72" i="42" a="1"/>
  <c r="AR72" i="42" s="1"/>
  <c r="AR73" i="42" a="1"/>
  <c r="AR73" i="42" s="1"/>
  <c r="AR74" i="42" a="1"/>
  <c r="AR74" i="42" s="1"/>
  <c r="AR75" i="42" a="1"/>
  <c r="AR75" i="42" s="1"/>
  <c r="AR76" i="42" a="1"/>
  <c r="AR76" i="42" s="1"/>
  <c r="AR77" i="42" a="1"/>
  <c r="AR77" i="42" s="1"/>
  <c r="AR78" i="42" a="1"/>
  <c r="AR78" i="42" s="1"/>
  <c r="AR79" i="42" a="1"/>
  <c r="AR79" i="42" s="1"/>
  <c r="AR80" i="42" a="1"/>
  <c r="AR80" i="42" s="1"/>
  <c r="AR81" i="42" a="1"/>
  <c r="AR81" i="42" s="1"/>
  <c r="AR82" i="42" a="1"/>
  <c r="AR82" i="42" s="1"/>
  <c r="AR83" i="42" a="1"/>
  <c r="AR83" i="42" s="1"/>
  <c r="AR84" i="42" a="1"/>
  <c r="AR84" i="42" s="1"/>
  <c r="AR85" i="42" a="1"/>
  <c r="AR85" i="42" s="1"/>
  <c r="AR86" i="42" a="1"/>
  <c r="AR86" i="42" s="1"/>
  <c r="AR87" i="42" a="1"/>
  <c r="AR87" i="42" s="1"/>
  <c r="AR88" i="42" a="1"/>
  <c r="AR88" i="42" s="1"/>
  <c r="AR89" i="42" a="1"/>
  <c r="AR89" i="42" s="1"/>
  <c r="AR90" i="42" a="1"/>
  <c r="AR90" i="42" s="1"/>
  <c r="AR91" i="42" a="1"/>
  <c r="AR91" i="42" s="1"/>
  <c r="AR92" i="42" a="1"/>
  <c r="AR92" i="42" s="1"/>
  <c r="AR93" i="42" a="1"/>
  <c r="AR93" i="42" s="1"/>
  <c r="AR94" i="42" a="1"/>
  <c r="AR94" i="42" s="1"/>
  <c r="AR95" i="42" a="1"/>
  <c r="AR95" i="42" s="1"/>
  <c r="AR96" i="42" a="1"/>
  <c r="AR96" i="42" s="1"/>
  <c r="AR97" i="42" a="1"/>
  <c r="AR97" i="42" s="1"/>
  <c r="AR98" i="42" a="1"/>
  <c r="AR98" i="42" s="1"/>
  <c r="AR99" i="42" a="1"/>
  <c r="AR99" i="42" s="1"/>
  <c r="AR100" i="42" a="1"/>
  <c r="AR100" i="42" s="1"/>
  <c r="AT15" i="42" a="1"/>
  <c r="AT15" i="42" s="1"/>
  <c r="AR15" i="42" a="1"/>
  <c r="AR15" i="42" s="1"/>
  <c r="AK16" i="42" a="1"/>
  <c r="AK16" i="42" s="1"/>
  <c r="AK17" i="42" a="1"/>
  <c r="AK17" i="42" s="1"/>
  <c r="AK18" i="42" a="1"/>
  <c r="AK18" i="42" s="1"/>
  <c r="AK19" i="42" a="1"/>
  <c r="AK19" i="42" s="1"/>
  <c r="AK20" i="42" a="1"/>
  <c r="AK20" i="42" s="1"/>
  <c r="AK21" i="42" a="1"/>
  <c r="AK21" i="42" s="1"/>
  <c r="AK22" i="42" a="1"/>
  <c r="AK22" i="42" s="1"/>
  <c r="AK23" i="42" a="1"/>
  <c r="AK23" i="42" s="1"/>
  <c r="AK24" i="42" a="1"/>
  <c r="AK24" i="42" s="1"/>
  <c r="AK25" i="42" a="1"/>
  <c r="AK25" i="42" s="1"/>
  <c r="AK26" i="42" a="1"/>
  <c r="AK26" i="42" s="1"/>
  <c r="AK27" i="42" a="1"/>
  <c r="AK27" i="42" s="1"/>
  <c r="AK28" i="42" a="1"/>
  <c r="AK28" i="42" s="1"/>
  <c r="AK29" i="42" a="1"/>
  <c r="AK29" i="42" s="1"/>
  <c r="AK30" i="42" a="1"/>
  <c r="AK30" i="42" s="1"/>
  <c r="AK31" i="42" a="1"/>
  <c r="AK31" i="42" s="1"/>
  <c r="AK32" i="42" a="1"/>
  <c r="AK32" i="42" s="1"/>
  <c r="AK33" i="42" a="1"/>
  <c r="AK33" i="42" s="1"/>
  <c r="AK34" i="42" a="1"/>
  <c r="AK34" i="42" s="1"/>
  <c r="AK35" i="42" a="1"/>
  <c r="AK35" i="42" s="1"/>
  <c r="AK36" i="42" a="1"/>
  <c r="AK36" i="42" s="1"/>
  <c r="AK37" i="42" a="1"/>
  <c r="AK37" i="42" s="1"/>
  <c r="AK38" i="42" a="1"/>
  <c r="AK38" i="42" s="1"/>
  <c r="AK39" i="42" a="1"/>
  <c r="AK39" i="42" s="1"/>
  <c r="AK40" i="42" a="1"/>
  <c r="AK40" i="42" s="1"/>
  <c r="AK41" i="42" a="1"/>
  <c r="AK41" i="42" s="1"/>
  <c r="AK42" i="42" a="1"/>
  <c r="AK42" i="42" s="1"/>
  <c r="AK43" i="42" a="1"/>
  <c r="AK43" i="42" s="1"/>
  <c r="AK44" i="42" a="1"/>
  <c r="AK44" i="42" s="1"/>
  <c r="AK45" i="42" a="1"/>
  <c r="AK45" i="42" s="1"/>
  <c r="AK46" i="42" a="1"/>
  <c r="AK46" i="42" s="1"/>
  <c r="AK47" i="42" a="1"/>
  <c r="AK47" i="42" s="1"/>
  <c r="AK48" i="42" a="1"/>
  <c r="AK48" i="42" s="1"/>
  <c r="AK49" i="42" a="1"/>
  <c r="AK49" i="42" s="1"/>
  <c r="AK50" i="42" a="1"/>
  <c r="AK50" i="42" s="1"/>
  <c r="AK51" i="42" a="1"/>
  <c r="AK51" i="42" s="1"/>
  <c r="AK52" i="42" a="1"/>
  <c r="AK52" i="42" s="1"/>
  <c r="AK53" i="42" a="1"/>
  <c r="AK53" i="42" s="1"/>
  <c r="AK54" i="42" a="1"/>
  <c r="AK54" i="42" s="1"/>
  <c r="AK55" i="42" a="1"/>
  <c r="AK55" i="42" s="1"/>
  <c r="AK56" i="42" a="1"/>
  <c r="AK56" i="42" s="1"/>
  <c r="AK57" i="42" a="1"/>
  <c r="AK57" i="42" s="1"/>
  <c r="AK58" i="42" a="1"/>
  <c r="AK58" i="42" s="1"/>
  <c r="AK59" i="42" a="1"/>
  <c r="AK59" i="42" s="1"/>
  <c r="AK60" i="42" a="1"/>
  <c r="AK60" i="42" s="1"/>
  <c r="AK61" i="42" a="1"/>
  <c r="AK61" i="42" s="1"/>
  <c r="AK62" i="42" a="1"/>
  <c r="AK62" i="42" s="1"/>
  <c r="AK63" i="42" a="1"/>
  <c r="AK63" i="42" s="1"/>
  <c r="AK64" i="42" a="1"/>
  <c r="AK64" i="42" s="1"/>
  <c r="AK65" i="42" a="1"/>
  <c r="AK65" i="42" s="1"/>
  <c r="AK66" i="42" a="1"/>
  <c r="AK66" i="42" s="1"/>
  <c r="AK67" i="42" a="1"/>
  <c r="AK67" i="42" s="1"/>
  <c r="AK68" i="42" a="1"/>
  <c r="AK68" i="42" s="1"/>
  <c r="AK69" i="42" a="1"/>
  <c r="AK69" i="42" s="1"/>
  <c r="AK70" i="42" a="1"/>
  <c r="AK70" i="42" s="1"/>
  <c r="AK71" i="42" a="1"/>
  <c r="AK71" i="42" s="1"/>
  <c r="AK72" i="42" a="1"/>
  <c r="AK72" i="42" s="1"/>
  <c r="AK73" i="42" a="1"/>
  <c r="AK73" i="42" s="1"/>
  <c r="AK74" i="42" a="1"/>
  <c r="AK74" i="42" s="1"/>
  <c r="AK75" i="42" a="1"/>
  <c r="AK75" i="42" s="1"/>
  <c r="AK76" i="42" a="1"/>
  <c r="AK76" i="42" s="1"/>
  <c r="AK77" i="42" a="1"/>
  <c r="AK77" i="42" s="1"/>
  <c r="AK78" i="42" a="1"/>
  <c r="AK78" i="42" s="1"/>
  <c r="AK79" i="42" a="1"/>
  <c r="AK79" i="42" s="1"/>
  <c r="AK80" i="42" a="1"/>
  <c r="AK80" i="42" s="1"/>
  <c r="AK81" i="42" a="1"/>
  <c r="AK81" i="42" s="1"/>
  <c r="AK82" i="42" a="1"/>
  <c r="AK82" i="42" s="1"/>
  <c r="AK83" i="42" a="1"/>
  <c r="AK83" i="42" s="1"/>
  <c r="AK84" i="42" a="1"/>
  <c r="AK84" i="42" s="1"/>
  <c r="AK85" i="42" a="1"/>
  <c r="AK85" i="42" s="1"/>
  <c r="AK86" i="42" a="1"/>
  <c r="AK86" i="42" s="1"/>
  <c r="AK87" i="42" a="1"/>
  <c r="AK87" i="42" s="1"/>
  <c r="AK88" i="42" a="1"/>
  <c r="AK88" i="42" s="1"/>
  <c r="AK89" i="42" a="1"/>
  <c r="AK89" i="42" s="1"/>
  <c r="AK90" i="42" a="1"/>
  <c r="AK90" i="42" s="1"/>
  <c r="AK91" i="42" a="1"/>
  <c r="AK91" i="42" s="1"/>
  <c r="AK92" i="42" a="1"/>
  <c r="AK92" i="42" s="1"/>
  <c r="AK93" i="42" a="1"/>
  <c r="AK93" i="42" s="1"/>
  <c r="AK94" i="42" a="1"/>
  <c r="AK94" i="42" s="1"/>
  <c r="AK95" i="42" a="1"/>
  <c r="AK95" i="42" s="1"/>
  <c r="AK96" i="42" a="1"/>
  <c r="AK96" i="42" s="1"/>
  <c r="AK97" i="42" a="1"/>
  <c r="AK97" i="42" s="1"/>
  <c r="AK98" i="42" a="1"/>
  <c r="AK98" i="42" s="1"/>
  <c r="AK99" i="42" a="1"/>
  <c r="AK99" i="42" s="1"/>
  <c r="AK100" i="42" a="1"/>
  <c r="AK100" i="42" s="1"/>
  <c r="AI16" i="42" a="1"/>
  <c r="AI16" i="42" s="1"/>
  <c r="AI17" i="42" a="1"/>
  <c r="AI17" i="42" s="1"/>
  <c r="AI18" i="42" a="1"/>
  <c r="AI18" i="42" s="1"/>
  <c r="AI19" i="42" a="1"/>
  <c r="AI19" i="42" s="1"/>
  <c r="AI20" i="42" a="1"/>
  <c r="AI20" i="42" s="1"/>
  <c r="AI21" i="42" a="1"/>
  <c r="AI21" i="42" s="1"/>
  <c r="AI22" i="42" a="1"/>
  <c r="AI22" i="42" s="1"/>
  <c r="AI23" i="42" a="1"/>
  <c r="AI23" i="42" s="1"/>
  <c r="AI24" i="42" a="1"/>
  <c r="AI24" i="42" s="1"/>
  <c r="AI25" i="42" a="1"/>
  <c r="AI25" i="42" s="1"/>
  <c r="AI26" i="42" a="1"/>
  <c r="AI26" i="42" s="1"/>
  <c r="AI27" i="42" a="1"/>
  <c r="AI27" i="42" s="1"/>
  <c r="AI28" i="42" a="1"/>
  <c r="AI28" i="42" s="1"/>
  <c r="AI29" i="42" a="1"/>
  <c r="AI29" i="42" s="1"/>
  <c r="AI30" i="42" a="1"/>
  <c r="AI30" i="42" s="1"/>
  <c r="AI31" i="42" a="1"/>
  <c r="AI31" i="42" s="1"/>
  <c r="AI32" i="42" a="1"/>
  <c r="AI32" i="42" s="1"/>
  <c r="AI33" i="42" a="1"/>
  <c r="AI33" i="42" s="1"/>
  <c r="AI34" i="42" a="1"/>
  <c r="AI34" i="42" s="1"/>
  <c r="AI35" i="42" a="1"/>
  <c r="AI35" i="42" s="1"/>
  <c r="AI36" i="42" a="1"/>
  <c r="AI36" i="42" s="1"/>
  <c r="AI37" i="42" a="1"/>
  <c r="AI37" i="42" s="1"/>
  <c r="AI38" i="42" a="1"/>
  <c r="AI38" i="42" s="1"/>
  <c r="AI39" i="42" a="1"/>
  <c r="AI39" i="42" s="1"/>
  <c r="AI40" i="42" a="1"/>
  <c r="AI40" i="42" s="1"/>
  <c r="AI41" i="42" a="1"/>
  <c r="AI41" i="42" s="1"/>
  <c r="AI42" i="42" a="1"/>
  <c r="AI42" i="42" s="1"/>
  <c r="AI43" i="42" a="1"/>
  <c r="AI43" i="42" s="1"/>
  <c r="AI44" i="42" a="1"/>
  <c r="AI44" i="42" s="1"/>
  <c r="AI45" i="42" a="1"/>
  <c r="AI45" i="42" s="1"/>
  <c r="AI46" i="42" a="1"/>
  <c r="AI46" i="42" s="1"/>
  <c r="AI47" i="42" a="1"/>
  <c r="AI47" i="42" s="1"/>
  <c r="AI48" i="42" a="1"/>
  <c r="AI48" i="42" s="1"/>
  <c r="AI49" i="42" a="1"/>
  <c r="AI49" i="42" s="1"/>
  <c r="AI50" i="42" a="1"/>
  <c r="AI50" i="42" s="1"/>
  <c r="AI51" i="42" a="1"/>
  <c r="AI51" i="42" s="1"/>
  <c r="AI52" i="42" a="1"/>
  <c r="AI52" i="42" s="1"/>
  <c r="AI53" i="42" a="1"/>
  <c r="AI53" i="42" s="1"/>
  <c r="AI54" i="42" a="1"/>
  <c r="AI54" i="42" s="1"/>
  <c r="AI55" i="42" a="1"/>
  <c r="AI55" i="42" s="1"/>
  <c r="AI56" i="42" a="1"/>
  <c r="AI56" i="42" s="1"/>
  <c r="AI57" i="42" a="1"/>
  <c r="AI57" i="42" s="1"/>
  <c r="AI58" i="42" a="1"/>
  <c r="AI58" i="42" s="1"/>
  <c r="AI59" i="42" a="1"/>
  <c r="AI59" i="42" s="1"/>
  <c r="AI60" i="42" a="1"/>
  <c r="AI60" i="42" s="1"/>
  <c r="AI61" i="42" a="1"/>
  <c r="AI61" i="42" s="1"/>
  <c r="AI62" i="42" a="1"/>
  <c r="AI62" i="42" s="1"/>
  <c r="AI63" i="42" a="1"/>
  <c r="AI63" i="42" s="1"/>
  <c r="AI64" i="42" a="1"/>
  <c r="AI64" i="42" s="1"/>
  <c r="AI65" i="42" a="1"/>
  <c r="AI65" i="42" s="1"/>
  <c r="AI66" i="42" a="1"/>
  <c r="AI66" i="42" s="1"/>
  <c r="AI67" i="42" a="1"/>
  <c r="AI67" i="42" s="1"/>
  <c r="AI68" i="42" a="1"/>
  <c r="AI68" i="42" s="1"/>
  <c r="AI69" i="42" a="1"/>
  <c r="AI69" i="42" s="1"/>
  <c r="AI70" i="42" a="1"/>
  <c r="AI70" i="42" s="1"/>
  <c r="AI71" i="42" a="1"/>
  <c r="AI71" i="42" s="1"/>
  <c r="AI72" i="42" a="1"/>
  <c r="AI72" i="42" s="1"/>
  <c r="AI73" i="42" a="1"/>
  <c r="AI73" i="42" s="1"/>
  <c r="AI74" i="42" a="1"/>
  <c r="AI74" i="42" s="1"/>
  <c r="AI75" i="42" a="1"/>
  <c r="AI75" i="42" s="1"/>
  <c r="AI76" i="42" a="1"/>
  <c r="AI76" i="42" s="1"/>
  <c r="AI77" i="42" a="1"/>
  <c r="AI77" i="42" s="1"/>
  <c r="AI78" i="42" a="1"/>
  <c r="AI78" i="42" s="1"/>
  <c r="AI79" i="42" a="1"/>
  <c r="AI79" i="42" s="1"/>
  <c r="AI80" i="42" a="1"/>
  <c r="AI80" i="42" s="1"/>
  <c r="AI81" i="42" a="1"/>
  <c r="AI81" i="42" s="1"/>
  <c r="AI82" i="42" a="1"/>
  <c r="AI82" i="42" s="1"/>
  <c r="AI83" i="42" a="1"/>
  <c r="AI83" i="42" s="1"/>
  <c r="AI84" i="42" a="1"/>
  <c r="AI84" i="42" s="1"/>
  <c r="AI85" i="42" a="1"/>
  <c r="AI85" i="42" s="1"/>
  <c r="AI86" i="42" a="1"/>
  <c r="AI86" i="42" s="1"/>
  <c r="AI87" i="42" a="1"/>
  <c r="AI87" i="42" s="1"/>
  <c r="AI88" i="42" a="1"/>
  <c r="AI88" i="42" s="1"/>
  <c r="AI89" i="42" a="1"/>
  <c r="AI89" i="42" s="1"/>
  <c r="AI90" i="42" a="1"/>
  <c r="AI90" i="42" s="1"/>
  <c r="AI91" i="42" a="1"/>
  <c r="AI91" i="42" s="1"/>
  <c r="AI92" i="42" a="1"/>
  <c r="AI92" i="42" s="1"/>
  <c r="AI93" i="42" a="1"/>
  <c r="AI93" i="42" s="1"/>
  <c r="AI94" i="42" a="1"/>
  <c r="AI94" i="42" s="1"/>
  <c r="AI95" i="42" a="1"/>
  <c r="AI95" i="42" s="1"/>
  <c r="AI96" i="42" a="1"/>
  <c r="AI96" i="42" s="1"/>
  <c r="AI97" i="42" a="1"/>
  <c r="AI97" i="42" s="1"/>
  <c r="AI98" i="42" a="1"/>
  <c r="AI98" i="42" s="1"/>
  <c r="AI99" i="42" a="1"/>
  <c r="AI99" i="42" s="1"/>
  <c r="AI100" i="42" a="1"/>
  <c r="AI100" i="42" s="1"/>
  <c r="AK15" i="42" a="1"/>
  <c r="AK15" i="42" s="1"/>
  <c r="AI15" i="42"/>
  <c r="AI15" i="42" a="1"/>
  <c r="AB16" i="42" a="1"/>
  <c r="AB16" i="42" s="1"/>
  <c r="AB17" i="42" a="1"/>
  <c r="AB17" i="42" s="1"/>
  <c r="AB18" i="42" a="1"/>
  <c r="AB18" i="42" s="1"/>
  <c r="AB19" i="42" a="1"/>
  <c r="AB19" i="42" s="1"/>
  <c r="AB20" i="42" a="1"/>
  <c r="AB20" i="42" s="1"/>
  <c r="AB21" i="42" a="1"/>
  <c r="AB21" i="42" s="1"/>
  <c r="AB22" i="42" a="1"/>
  <c r="AB22" i="42" s="1"/>
  <c r="AB23" i="42" a="1"/>
  <c r="AB23" i="42" s="1"/>
  <c r="AB24" i="42" a="1"/>
  <c r="AB24" i="42" s="1"/>
  <c r="AB25" i="42" a="1"/>
  <c r="AB25" i="42" s="1"/>
  <c r="AB26" i="42" a="1"/>
  <c r="AB26" i="42" s="1"/>
  <c r="AB27" i="42" a="1"/>
  <c r="AB27" i="42" s="1"/>
  <c r="AB28" i="42" a="1"/>
  <c r="AB28" i="42" s="1"/>
  <c r="AB29" i="42" a="1"/>
  <c r="AB29" i="42" s="1"/>
  <c r="AB30" i="42" a="1"/>
  <c r="AB30" i="42" s="1"/>
  <c r="AB31" i="42" a="1"/>
  <c r="AB31" i="42" s="1"/>
  <c r="AB32" i="42" a="1"/>
  <c r="AB32" i="42" s="1"/>
  <c r="AB33" i="42" a="1"/>
  <c r="AB33" i="42" s="1"/>
  <c r="AB34" i="42" a="1"/>
  <c r="AB34" i="42" s="1"/>
  <c r="AB35" i="42" a="1"/>
  <c r="AB35" i="42" s="1"/>
  <c r="AB36" i="42" a="1"/>
  <c r="AB36" i="42" s="1"/>
  <c r="AB37" i="42" a="1"/>
  <c r="AB37" i="42" s="1"/>
  <c r="AB38" i="42" a="1"/>
  <c r="AB38" i="42" s="1"/>
  <c r="AB39" i="42" a="1"/>
  <c r="AB39" i="42" s="1"/>
  <c r="AB40" i="42" a="1"/>
  <c r="AB40" i="42" s="1"/>
  <c r="AB41" i="42" a="1"/>
  <c r="AB41" i="42" s="1"/>
  <c r="AB42" i="42" a="1"/>
  <c r="AB42" i="42" s="1"/>
  <c r="AB43" i="42" a="1"/>
  <c r="AB43" i="42" s="1"/>
  <c r="AB44" i="42" a="1"/>
  <c r="AB44" i="42" s="1"/>
  <c r="AB45" i="42" a="1"/>
  <c r="AB45" i="42" s="1"/>
  <c r="AB46" i="42" a="1"/>
  <c r="AB46" i="42" s="1"/>
  <c r="AB47" i="42" a="1"/>
  <c r="AB47" i="42" s="1"/>
  <c r="AB48" i="42" a="1"/>
  <c r="AB48" i="42" s="1"/>
  <c r="AB49" i="42" a="1"/>
  <c r="AB49" i="42" s="1"/>
  <c r="AB50" i="42" a="1"/>
  <c r="AB50" i="42" s="1"/>
  <c r="AB51" i="42" a="1"/>
  <c r="AB51" i="42" s="1"/>
  <c r="AB52" i="42" a="1"/>
  <c r="AB52" i="42" s="1"/>
  <c r="AB53" i="42" a="1"/>
  <c r="AB53" i="42" s="1"/>
  <c r="AB54" i="42" a="1"/>
  <c r="AB54" i="42" s="1"/>
  <c r="AB55" i="42" a="1"/>
  <c r="AB55" i="42" s="1"/>
  <c r="AB56" i="42" a="1"/>
  <c r="AB56" i="42" s="1"/>
  <c r="AB57" i="42" a="1"/>
  <c r="AB57" i="42" s="1"/>
  <c r="AB58" i="42" a="1"/>
  <c r="AB58" i="42" s="1"/>
  <c r="AB59" i="42" a="1"/>
  <c r="AB59" i="42" s="1"/>
  <c r="AB60" i="42" a="1"/>
  <c r="AB60" i="42" s="1"/>
  <c r="AB61" i="42" a="1"/>
  <c r="AB61" i="42" s="1"/>
  <c r="AB62" i="42" a="1"/>
  <c r="AB62" i="42" s="1"/>
  <c r="AB63" i="42" a="1"/>
  <c r="AB63" i="42" s="1"/>
  <c r="AB64" i="42" a="1"/>
  <c r="AB64" i="42" s="1"/>
  <c r="AB65" i="42" a="1"/>
  <c r="AB65" i="42" s="1"/>
  <c r="AB66" i="42" a="1"/>
  <c r="AB66" i="42" s="1"/>
  <c r="AB67" i="42" a="1"/>
  <c r="AB67" i="42" s="1"/>
  <c r="AB68" i="42" a="1"/>
  <c r="AB68" i="42" s="1"/>
  <c r="AB69" i="42" a="1"/>
  <c r="AB69" i="42" s="1"/>
  <c r="AB70" i="42" a="1"/>
  <c r="AB70" i="42" s="1"/>
  <c r="AB71" i="42" a="1"/>
  <c r="AB71" i="42" s="1"/>
  <c r="AB72" i="42" a="1"/>
  <c r="AB72" i="42" s="1"/>
  <c r="AB73" i="42" a="1"/>
  <c r="AB73" i="42" s="1"/>
  <c r="AB74" i="42" a="1"/>
  <c r="AB74" i="42" s="1"/>
  <c r="AB75" i="42" a="1"/>
  <c r="AB75" i="42" s="1"/>
  <c r="AB76" i="42" a="1"/>
  <c r="AB76" i="42" s="1"/>
  <c r="AB77" i="42" a="1"/>
  <c r="AB77" i="42" s="1"/>
  <c r="AB78" i="42" a="1"/>
  <c r="AB78" i="42" s="1"/>
  <c r="AB79" i="42" a="1"/>
  <c r="AB79" i="42" s="1"/>
  <c r="AB80" i="42" a="1"/>
  <c r="AB80" i="42" s="1"/>
  <c r="AB81" i="42" a="1"/>
  <c r="AB81" i="42" s="1"/>
  <c r="AB82" i="42" a="1"/>
  <c r="AB82" i="42" s="1"/>
  <c r="AB83" i="42" a="1"/>
  <c r="AB83" i="42" s="1"/>
  <c r="AB84" i="42" a="1"/>
  <c r="AB84" i="42" s="1"/>
  <c r="AB85" i="42" a="1"/>
  <c r="AB85" i="42" s="1"/>
  <c r="AB86" i="42" a="1"/>
  <c r="AB86" i="42" s="1"/>
  <c r="AB87" i="42" a="1"/>
  <c r="AB87" i="42" s="1"/>
  <c r="AB88" i="42" a="1"/>
  <c r="AB88" i="42" s="1"/>
  <c r="AB89" i="42" a="1"/>
  <c r="AB89" i="42" s="1"/>
  <c r="AB90" i="42" a="1"/>
  <c r="AB90" i="42" s="1"/>
  <c r="AB91" i="42" a="1"/>
  <c r="AB91" i="42" s="1"/>
  <c r="AB92" i="42" a="1"/>
  <c r="AB92" i="42" s="1"/>
  <c r="AB93" i="42" a="1"/>
  <c r="AB93" i="42" s="1"/>
  <c r="AB94" i="42" a="1"/>
  <c r="AB94" i="42" s="1"/>
  <c r="AB95" i="42" a="1"/>
  <c r="AB95" i="42" s="1"/>
  <c r="AB96" i="42" a="1"/>
  <c r="AB96" i="42" s="1"/>
  <c r="AB97" i="42" a="1"/>
  <c r="AB97" i="42" s="1"/>
  <c r="AB98" i="42" a="1"/>
  <c r="AB98" i="42" s="1"/>
  <c r="AB99" i="42" a="1"/>
  <c r="AB99" i="42" s="1"/>
  <c r="AB100" i="42" a="1"/>
  <c r="AB100" i="42" s="1"/>
  <c r="Z16" i="42" a="1"/>
  <c r="Z16" i="42" s="1"/>
  <c r="Z17" i="42" a="1"/>
  <c r="Z17" i="42" s="1"/>
  <c r="Z18" i="42" a="1"/>
  <c r="Z18" i="42" s="1"/>
  <c r="Z19" i="42" a="1"/>
  <c r="Z19" i="42" s="1"/>
  <c r="Z20" i="42" a="1"/>
  <c r="Z20" i="42" s="1"/>
  <c r="Z21" i="42" a="1"/>
  <c r="Z21" i="42" s="1"/>
  <c r="Z22" i="42" a="1"/>
  <c r="Z22" i="42" s="1"/>
  <c r="Z23" i="42" a="1"/>
  <c r="Z23" i="42" s="1"/>
  <c r="Z24" i="42" a="1"/>
  <c r="Z24" i="42" s="1"/>
  <c r="Z25" i="42" a="1"/>
  <c r="Z25" i="42" s="1"/>
  <c r="Z26" i="42" a="1"/>
  <c r="Z26" i="42" s="1"/>
  <c r="Z27" i="42" a="1"/>
  <c r="Z27" i="42" s="1"/>
  <c r="Z28" i="42" a="1"/>
  <c r="Z28" i="42" s="1"/>
  <c r="Z29" i="42" a="1"/>
  <c r="Z29" i="42" s="1"/>
  <c r="Z30" i="42" a="1"/>
  <c r="Z30" i="42" s="1"/>
  <c r="Z31" i="42" a="1"/>
  <c r="Z31" i="42" s="1"/>
  <c r="Z32" i="42" a="1"/>
  <c r="Z32" i="42" s="1"/>
  <c r="Z33" i="42" a="1"/>
  <c r="Z33" i="42" s="1"/>
  <c r="Z34" i="42" a="1"/>
  <c r="Z34" i="42" s="1"/>
  <c r="Z35" i="42" a="1"/>
  <c r="Z35" i="42" s="1"/>
  <c r="Z36" i="42" a="1"/>
  <c r="Z36" i="42" s="1"/>
  <c r="Z37" i="42" a="1"/>
  <c r="Z37" i="42" s="1"/>
  <c r="Z38" i="42" a="1"/>
  <c r="Z38" i="42" s="1"/>
  <c r="Z39" i="42" a="1"/>
  <c r="Z39" i="42" s="1"/>
  <c r="Z40" i="42" a="1"/>
  <c r="Z40" i="42" s="1"/>
  <c r="Z41" i="42" a="1"/>
  <c r="Z41" i="42" s="1"/>
  <c r="Z42" i="42" a="1"/>
  <c r="Z42" i="42" s="1"/>
  <c r="Z43" i="42" a="1"/>
  <c r="Z43" i="42" s="1"/>
  <c r="Z44" i="42" a="1"/>
  <c r="Z44" i="42" s="1"/>
  <c r="Z45" i="42" a="1"/>
  <c r="Z45" i="42" s="1"/>
  <c r="Z46" i="42" a="1"/>
  <c r="Z46" i="42" s="1"/>
  <c r="Z47" i="42" a="1"/>
  <c r="Z47" i="42" s="1"/>
  <c r="Z48" i="42" a="1"/>
  <c r="Z48" i="42" s="1"/>
  <c r="Z49" i="42" a="1"/>
  <c r="Z49" i="42" s="1"/>
  <c r="Z50" i="42" a="1"/>
  <c r="Z50" i="42" s="1"/>
  <c r="Z51" i="42" a="1"/>
  <c r="Z51" i="42" s="1"/>
  <c r="Z52" i="42" a="1"/>
  <c r="Z52" i="42" s="1"/>
  <c r="Z53" i="42" a="1"/>
  <c r="Z53" i="42" s="1"/>
  <c r="Z54" i="42" a="1"/>
  <c r="Z54" i="42" s="1"/>
  <c r="Z55" i="42" a="1"/>
  <c r="Z55" i="42" s="1"/>
  <c r="Z56" i="42" a="1"/>
  <c r="Z56" i="42" s="1"/>
  <c r="Z57" i="42" a="1"/>
  <c r="Z57" i="42" s="1"/>
  <c r="Z58" i="42" a="1"/>
  <c r="Z58" i="42" s="1"/>
  <c r="Z59" i="42" a="1"/>
  <c r="Z59" i="42" s="1"/>
  <c r="Z60" i="42" a="1"/>
  <c r="Z60" i="42" s="1"/>
  <c r="Z61" i="42" a="1"/>
  <c r="Z61" i="42" s="1"/>
  <c r="Z62" i="42" a="1"/>
  <c r="Z62" i="42" s="1"/>
  <c r="Z63" i="42" a="1"/>
  <c r="Z63" i="42" s="1"/>
  <c r="Z64" i="42" a="1"/>
  <c r="Z64" i="42" s="1"/>
  <c r="Z65" i="42" a="1"/>
  <c r="Z65" i="42" s="1"/>
  <c r="Z66" i="42" a="1"/>
  <c r="Z66" i="42" s="1"/>
  <c r="Z67" i="42" a="1"/>
  <c r="Z67" i="42" s="1"/>
  <c r="Z68" i="42" a="1"/>
  <c r="Z68" i="42" s="1"/>
  <c r="Z69" i="42" a="1"/>
  <c r="Z69" i="42" s="1"/>
  <c r="Z70" i="42" a="1"/>
  <c r="Z70" i="42" s="1"/>
  <c r="Z71" i="42" a="1"/>
  <c r="Z71" i="42" s="1"/>
  <c r="Z72" i="42" a="1"/>
  <c r="Z72" i="42" s="1"/>
  <c r="Z73" i="42" a="1"/>
  <c r="Z73" i="42" s="1"/>
  <c r="Z74" i="42" a="1"/>
  <c r="Z74" i="42" s="1"/>
  <c r="Z75" i="42" a="1"/>
  <c r="Z75" i="42" s="1"/>
  <c r="Z76" i="42" a="1"/>
  <c r="Z76" i="42" s="1"/>
  <c r="Z77" i="42" a="1"/>
  <c r="Z77" i="42" s="1"/>
  <c r="Z78" i="42" a="1"/>
  <c r="Z78" i="42" s="1"/>
  <c r="Z79" i="42" a="1"/>
  <c r="Z79" i="42" s="1"/>
  <c r="Z80" i="42" a="1"/>
  <c r="Z80" i="42" s="1"/>
  <c r="Z81" i="42" a="1"/>
  <c r="Z81" i="42" s="1"/>
  <c r="Z82" i="42" a="1"/>
  <c r="Z82" i="42" s="1"/>
  <c r="Z83" i="42" a="1"/>
  <c r="Z83" i="42" s="1"/>
  <c r="Z84" i="42" a="1"/>
  <c r="Z84" i="42" s="1"/>
  <c r="Z85" i="42" a="1"/>
  <c r="Z85" i="42" s="1"/>
  <c r="Z86" i="42" a="1"/>
  <c r="Z86" i="42" s="1"/>
  <c r="Z87" i="42" a="1"/>
  <c r="Z87" i="42" s="1"/>
  <c r="Z88" i="42" a="1"/>
  <c r="Z88" i="42" s="1"/>
  <c r="Z89" i="42" a="1"/>
  <c r="Z89" i="42" s="1"/>
  <c r="Z90" i="42" a="1"/>
  <c r="Z90" i="42" s="1"/>
  <c r="Z91" i="42" a="1"/>
  <c r="Z91" i="42" s="1"/>
  <c r="Z92" i="42" a="1"/>
  <c r="Z92" i="42" s="1"/>
  <c r="Z93" i="42" a="1"/>
  <c r="Z93" i="42" s="1"/>
  <c r="Z94" i="42" a="1"/>
  <c r="Z94" i="42" s="1"/>
  <c r="Z95" i="42" a="1"/>
  <c r="Z95" i="42" s="1"/>
  <c r="Z96" i="42" a="1"/>
  <c r="Z96" i="42" s="1"/>
  <c r="Z97" i="42" a="1"/>
  <c r="Z97" i="42" s="1"/>
  <c r="Z98" i="42" a="1"/>
  <c r="Z98" i="42" s="1"/>
  <c r="Z99" i="42" a="1"/>
  <c r="Z99" i="42" s="1"/>
  <c r="Z100" i="42" a="1"/>
  <c r="Z100" i="42" s="1"/>
  <c r="AB15" i="42" a="1"/>
  <c r="AB15" i="42" s="1"/>
  <c r="Z15" i="42" a="1"/>
  <c r="Z15" i="42" s="1"/>
  <c r="S16" i="42" a="1"/>
  <c r="S16" i="42" s="1"/>
  <c r="S17" i="42" a="1"/>
  <c r="S17" i="42" s="1"/>
  <c r="S18" i="42" a="1"/>
  <c r="S18" i="42" s="1"/>
  <c r="S19" i="42" a="1"/>
  <c r="S19" i="42" s="1"/>
  <c r="S20" i="42" a="1"/>
  <c r="S20" i="42" s="1"/>
  <c r="S21" i="42" a="1"/>
  <c r="S21" i="42" s="1"/>
  <c r="S22" i="42" a="1"/>
  <c r="S22" i="42" s="1"/>
  <c r="S23" i="42" a="1"/>
  <c r="S23" i="42" s="1"/>
  <c r="S24" i="42" a="1"/>
  <c r="S24" i="42" s="1"/>
  <c r="S25" i="42" a="1"/>
  <c r="S25" i="42" s="1"/>
  <c r="S26" i="42" a="1"/>
  <c r="S26" i="42" s="1"/>
  <c r="S27" i="42" a="1"/>
  <c r="S27" i="42" s="1"/>
  <c r="S28" i="42" a="1"/>
  <c r="S28" i="42" s="1"/>
  <c r="S29" i="42" a="1"/>
  <c r="S29" i="42" s="1"/>
  <c r="S30" i="42" a="1"/>
  <c r="S30" i="42" s="1"/>
  <c r="S31" i="42" a="1"/>
  <c r="S31" i="42" s="1"/>
  <c r="S32" i="42" a="1"/>
  <c r="S32" i="42" s="1"/>
  <c r="S33" i="42" a="1"/>
  <c r="S33" i="42" s="1"/>
  <c r="S34" i="42" a="1"/>
  <c r="S34" i="42" s="1"/>
  <c r="S35" i="42" a="1"/>
  <c r="S35" i="42" s="1"/>
  <c r="S36" i="42" a="1"/>
  <c r="S36" i="42" s="1"/>
  <c r="S37" i="42" a="1"/>
  <c r="S37" i="42" s="1"/>
  <c r="S38" i="42" a="1"/>
  <c r="S38" i="42" s="1"/>
  <c r="S39" i="42" a="1"/>
  <c r="S39" i="42" s="1"/>
  <c r="S40" i="42" a="1"/>
  <c r="S40" i="42" s="1"/>
  <c r="S41" i="42" a="1"/>
  <c r="S41" i="42" s="1"/>
  <c r="S42" i="42" a="1"/>
  <c r="S42" i="42" s="1"/>
  <c r="S43" i="42" a="1"/>
  <c r="S43" i="42" s="1"/>
  <c r="S44" i="42" a="1"/>
  <c r="S44" i="42" s="1"/>
  <c r="S45" i="42" a="1"/>
  <c r="S45" i="42" s="1"/>
  <c r="S46" i="42" a="1"/>
  <c r="S46" i="42" s="1"/>
  <c r="S47" i="42" a="1"/>
  <c r="S47" i="42" s="1"/>
  <c r="S48" i="42" a="1"/>
  <c r="S48" i="42" s="1"/>
  <c r="S49" i="42" a="1"/>
  <c r="S49" i="42" s="1"/>
  <c r="S50" i="42" a="1"/>
  <c r="S50" i="42" s="1"/>
  <c r="S51" i="42" a="1"/>
  <c r="S51" i="42" s="1"/>
  <c r="S52" i="42" a="1"/>
  <c r="S52" i="42" s="1"/>
  <c r="S53" i="42" a="1"/>
  <c r="S53" i="42" s="1"/>
  <c r="S54" i="42" a="1"/>
  <c r="S54" i="42" s="1"/>
  <c r="S55" i="42" a="1"/>
  <c r="S55" i="42" s="1"/>
  <c r="S56" i="42" a="1"/>
  <c r="S56" i="42" s="1"/>
  <c r="S57" i="42" a="1"/>
  <c r="S57" i="42" s="1"/>
  <c r="S58" i="42" a="1"/>
  <c r="S58" i="42" s="1"/>
  <c r="S59" i="42" a="1"/>
  <c r="S59" i="42" s="1"/>
  <c r="S60" i="42" a="1"/>
  <c r="S60" i="42" s="1"/>
  <c r="S61" i="42" a="1"/>
  <c r="S61" i="42" s="1"/>
  <c r="S62" i="42" a="1"/>
  <c r="S62" i="42" s="1"/>
  <c r="S63" i="42" a="1"/>
  <c r="S63" i="42" s="1"/>
  <c r="S64" i="42" a="1"/>
  <c r="S64" i="42" s="1"/>
  <c r="S65" i="42" a="1"/>
  <c r="S65" i="42" s="1"/>
  <c r="S66" i="42" a="1"/>
  <c r="S66" i="42" s="1"/>
  <c r="S67" i="42" a="1"/>
  <c r="S67" i="42" s="1"/>
  <c r="S68" i="42" a="1"/>
  <c r="S68" i="42" s="1"/>
  <c r="S69" i="42" a="1"/>
  <c r="S69" i="42" s="1"/>
  <c r="S70" i="42" a="1"/>
  <c r="S70" i="42" s="1"/>
  <c r="S71" i="42" a="1"/>
  <c r="S71" i="42" s="1"/>
  <c r="S72" i="42" a="1"/>
  <c r="S72" i="42" s="1"/>
  <c r="S73" i="42" a="1"/>
  <c r="S73" i="42" s="1"/>
  <c r="S74" i="42" a="1"/>
  <c r="S74" i="42" s="1"/>
  <c r="S75" i="42" a="1"/>
  <c r="S75" i="42" s="1"/>
  <c r="S76" i="42" a="1"/>
  <c r="S76" i="42" s="1"/>
  <c r="S77" i="42" a="1"/>
  <c r="S77" i="42" s="1"/>
  <c r="S78" i="42" a="1"/>
  <c r="S78" i="42" s="1"/>
  <c r="S79" i="42" a="1"/>
  <c r="S79" i="42" s="1"/>
  <c r="S80" i="42" a="1"/>
  <c r="S80" i="42" s="1"/>
  <c r="S81" i="42" a="1"/>
  <c r="S81" i="42" s="1"/>
  <c r="S82" i="42" a="1"/>
  <c r="S82" i="42" s="1"/>
  <c r="S83" i="42" a="1"/>
  <c r="S83" i="42" s="1"/>
  <c r="S84" i="42" a="1"/>
  <c r="S84" i="42" s="1"/>
  <c r="S85" i="42" a="1"/>
  <c r="S85" i="42" s="1"/>
  <c r="S86" i="42" a="1"/>
  <c r="S86" i="42" s="1"/>
  <c r="S87" i="42" a="1"/>
  <c r="S87" i="42" s="1"/>
  <c r="S88" i="42" a="1"/>
  <c r="S88" i="42" s="1"/>
  <c r="S89" i="42" a="1"/>
  <c r="S89" i="42" s="1"/>
  <c r="S90" i="42" a="1"/>
  <c r="S90" i="42" s="1"/>
  <c r="S91" i="42" a="1"/>
  <c r="S91" i="42" s="1"/>
  <c r="S92" i="42" a="1"/>
  <c r="S92" i="42" s="1"/>
  <c r="S93" i="42" a="1"/>
  <c r="S93" i="42" s="1"/>
  <c r="S94" i="42" a="1"/>
  <c r="S94" i="42" s="1"/>
  <c r="S95" i="42" a="1"/>
  <c r="S95" i="42" s="1"/>
  <c r="S96" i="42" a="1"/>
  <c r="S96" i="42" s="1"/>
  <c r="S97" i="42" a="1"/>
  <c r="S97" i="42" s="1"/>
  <c r="S98" i="42" a="1"/>
  <c r="S98" i="42" s="1"/>
  <c r="S99" i="42" a="1"/>
  <c r="S99" i="42" s="1"/>
  <c r="S100" i="42" a="1"/>
  <c r="S100" i="42" s="1"/>
  <c r="Q16" i="42" a="1"/>
  <c r="Q16" i="42" s="1"/>
  <c r="Q17" i="42" a="1"/>
  <c r="Q17" i="42" s="1"/>
  <c r="Q18" i="42" a="1"/>
  <c r="Q18" i="42" s="1"/>
  <c r="Q19" i="42" a="1"/>
  <c r="Q19" i="42" s="1"/>
  <c r="Q20" i="42" a="1"/>
  <c r="Q20" i="42" s="1"/>
  <c r="Q21" i="42" a="1"/>
  <c r="Q21" i="42" s="1"/>
  <c r="Q22" i="42" a="1"/>
  <c r="Q22" i="42" s="1"/>
  <c r="Q23" i="42" a="1"/>
  <c r="Q23" i="42" s="1"/>
  <c r="Q24" i="42" a="1"/>
  <c r="Q24" i="42" s="1"/>
  <c r="Q25" i="42" a="1"/>
  <c r="Q25" i="42" s="1"/>
  <c r="Q26" i="42" a="1"/>
  <c r="Q26" i="42" s="1"/>
  <c r="Q27" i="42" a="1"/>
  <c r="Q27" i="42" s="1"/>
  <c r="Q28" i="42" a="1"/>
  <c r="Q28" i="42" s="1"/>
  <c r="Q29" i="42" a="1"/>
  <c r="Q29" i="42" s="1"/>
  <c r="Q30" i="42" a="1"/>
  <c r="Q30" i="42" s="1"/>
  <c r="Q31" i="42" a="1"/>
  <c r="Q31" i="42" s="1"/>
  <c r="Q32" i="42" a="1"/>
  <c r="Q32" i="42" s="1"/>
  <c r="Q33" i="42" a="1"/>
  <c r="Q33" i="42" s="1"/>
  <c r="Q34" i="42" a="1"/>
  <c r="Q34" i="42" s="1"/>
  <c r="Q35" i="42" a="1"/>
  <c r="Q35" i="42" s="1"/>
  <c r="Q36" i="42" a="1"/>
  <c r="Q36" i="42" s="1"/>
  <c r="Q37" i="42" a="1"/>
  <c r="Q37" i="42" s="1"/>
  <c r="Q38" i="42" a="1"/>
  <c r="Q38" i="42" s="1"/>
  <c r="Q39" i="42" a="1"/>
  <c r="Q39" i="42" s="1"/>
  <c r="Q40" i="42" a="1"/>
  <c r="Q40" i="42" s="1"/>
  <c r="Q41" i="42" a="1"/>
  <c r="Q41" i="42" s="1"/>
  <c r="Q42" i="42" a="1"/>
  <c r="Q42" i="42" s="1"/>
  <c r="Q43" i="42" a="1"/>
  <c r="Q43" i="42" s="1"/>
  <c r="Q44" i="42" a="1"/>
  <c r="Q44" i="42" s="1"/>
  <c r="Q45" i="42" a="1"/>
  <c r="Q45" i="42" s="1"/>
  <c r="Q46" i="42" a="1"/>
  <c r="Q46" i="42" s="1"/>
  <c r="Q47" i="42" a="1"/>
  <c r="Q47" i="42" s="1"/>
  <c r="Q48" i="42" a="1"/>
  <c r="Q48" i="42" s="1"/>
  <c r="Q49" i="42" a="1"/>
  <c r="Q49" i="42" s="1"/>
  <c r="Q50" i="42" a="1"/>
  <c r="Q50" i="42" s="1"/>
  <c r="Q51" i="42" a="1"/>
  <c r="Q51" i="42" s="1"/>
  <c r="Q52" i="42" a="1"/>
  <c r="Q52" i="42" s="1"/>
  <c r="Q53" i="42" a="1"/>
  <c r="Q53" i="42" s="1"/>
  <c r="Q54" i="42" a="1"/>
  <c r="Q54" i="42" s="1"/>
  <c r="Q55" i="42" a="1"/>
  <c r="Q55" i="42" s="1"/>
  <c r="Q56" i="42" a="1"/>
  <c r="Q56" i="42" s="1"/>
  <c r="Q57" i="42" a="1"/>
  <c r="Q57" i="42" s="1"/>
  <c r="Q58" i="42" a="1"/>
  <c r="Q58" i="42" s="1"/>
  <c r="Q59" i="42" a="1"/>
  <c r="Q59" i="42" s="1"/>
  <c r="Q60" i="42" a="1"/>
  <c r="Q60" i="42" s="1"/>
  <c r="Q61" i="42" a="1"/>
  <c r="Q61" i="42" s="1"/>
  <c r="Q62" i="42" a="1"/>
  <c r="Q62" i="42" s="1"/>
  <c r="Q63" i="42" a="1"/>
  <c r="Q63" i="42" s="1"/>
  <c r="Q64" i="42" a="1"/>
  <c r="Q64" i="42" s="1"/>
  <c r="Q65" i="42" a="1"/>
  <c r="Q65" i="42" s="1"/>
  <c r="Q66" i="42" a="1"/>
  <c r="Q66" i="42" s="1"/>
  <c r="Q67" i="42" a="1"/>
  <c r="Q67" i="42" s="1"/>
  <c r="Q68" i="42" a="1"/>
  <c r="Q68" i="42" s="1"/>
  <c r="Q69" i="42" a="1"/>
  <c r="Q69" i="42" s="1"/>
  <c r="Q70" i="42" a="1"/>
  <c r="Q70" i="42" s="1"/>
  <c r="Q71" i="42" a="1"/>
  <c r="Q71" i="42" s="1"/>
  <c r="Q72" i="42" a="1"/>
  <c r="Q72" i="42" s="1"/>
  <c r="Q73" i="42" a="1"/>
  <c r="Q73" i="42" s="1"/>
  <c r="Q74" i="42" a="1"/>
  <c r="Q74" i="42" s="1"/>
  <c r="Q75" i="42" a="1"/>
  <c r="Q75" i="42" s="1"/>
  <c r="Q76" i="42" a="1"/>
  <c r="Q76" i="42" s="1"/>
  <c r="Q77" i="42" a="1"/>
  <c r="Q77" i="42" s="1"/>
  <c r="Q78" i="42" a="1"/>
  <c r="Q78" i="42" s="1"/>
  <c r="Q79" i="42" a="1"/>
  <c r="Q79" i="42" s="1"/>
  <c r="Q80" i="42" a="1"/>
  <c r="Q80" i="42" s="1"/>
  <c r="Q81" i="42" a="1"/>
  <c r="Q81" i="42" s="1"/>
  <c r="Q82" i="42" a="1"/>
  <c r="Q82" i="42" s="1"/>
  <c r="Q83" i="42" a="1"/>
  <c r="Q83" i="42" s="1"/>
  <c r="Q84" i="42" a="1"/>
  <c r="Q84" i="42" s="1"/>
  <c r="Q85" i="42" a="1"/>
  <c r="Q85" i="42" s="1"/>
  <c r="Q86" i="42" a="1"/>
  <c r="Q86" i="42" s="1"/>
  <c r="Q87" i="42" a="1"/>
  <c r="Q87" i="42" s="1"/>
  <c r="Q88" i="42" a="1"/>
  <c r="Q88" i="42" s="1"/>
  <c r="Q89" i="42" a="1"/>
  <c r="Q89" i="42" s="1"/>
  <c r="Q90" i="42" a="1"/>
  <c r="Q90" i="42" s="1"/>
  <c r="Q91" i="42" a="1"/>
  <c r="Q91" i="42" s="1"/>
  <c r="Q92" i="42" a="1"/>
  <c r="Q92" i="42" s="1"/>
  <c r="Q93" i="42" a="1"/>
  <c r="Q93" i="42" s="1"/>
  <c r="Q94" i="42" a="1"/>
  <c r="Q94" i="42" s="1"/>
  <c r="Q95" i="42" a="1"/>
  <c r="Q95" i="42" s="1"/>
  <c r="Q96" i="42" a="1"/>
  <c r="Q96" i="42" s="1"/>
  <c r="Q97" i="42" a="1"/>
  <c r="Q97" i="42" s="1"/>
  <c r="Q98" i="42" a="1"/>
  <c r="Q98" i="42" s="1"/>
  <c r="Q99" i="42" a="1"/>
  <c r="Q99" i="42" s="1"/>
  <c r="Q100" i="42" a="1"/>
  <c r="Q100" i="42" s="1"/>
  <c r="S15" i="42" a="1"/>
  <c r="S15" i="42" s="1"/>
  <c r="Q15" i="42" a="1"/>
  <c r="Q15" i="42" s="1"/>
  <c r="J16" i="42" a="1"/>
  <c r="J16" i="42" s="1"/>
  <c r="J17" i="42" a="1"/>
  <c r="J17" i="42" s="1"/>
  <c r="J18" i="42" a="1"/>
  <c r="J18" i="42" s="1"/>
  <c r="J19" i="42" a="1"/>
  <c r="J19" i="42" s="1"/>
  <c r="J20" i="42" a="1"/>
  <c r="J20" i="42" s="1"/>
  <c r="J21" i="42" a="1"/>
  <c r="J21" i="42" s="1"/>
  <c r="J22" i="42" a="1"/>
  <c r="J22" i="42" s="1"/>
  <c r="J23" i="42" a="1"/>
  <c r="J23" i="42" s="1"/>
  <c r="J24" i="42" a="1"/>
  <c r="J24" i="42" s="1"/>
  <c r="J25" i="42" a="1"/>
  <c r="J25" i="42" s="1"/>
  <c r="J26" i="42" a="1"/>
  <c r="J26" i="42" s="1"/>
  <c r="J27" i="42" a="1"/>
  <c r="J27" i="42" s="1"/>
  <c r="J28" i="42" a="1"/>
  <c r="J28" i="42" s="1"/>
  <c r="J29" i="42" a="1"/>
  <c r="J29" i="42" s="1"/>
  <c r="J30" i="42" a="1"/>
  <c r="J30" i="42" s="1"/>
  <c r="J31" i="42" a="1"/>
  <c r="J31" i="42" s="1"/>
  <c r="J32" i="42" a="1"/>
  <c r="J32" i="42" s="1"/>
  <c r="J33" i="42" a="1"/>
  <c r="J33" i="42" s="1"/>
  <c r="J34" i="42" a="1"/>
  <c r="J34" i="42" s="1"/>
  <c r="J35" i="42" a="1"/>
  <c r="J35" i="42" s="1"/>
  <c r="J36" i="42" a="1"/>
  <c r="J36" i="42" s="1"/>
  <c r="J37" i="42" a="1"/>
  <c r="J37" i="42" s="1"/>
  <c r="J38" i="42" a="1"/>
  <c r="J38" i="42" s="1"/>
  <c r="J39" i="42" a="1"/>
  <c r="J39" i="42" s="1"/>
  <c r="J40" i="42" a="1"/>
  <c r="J40" i="42" s="1"/>
  <c r="J41" i="42" a="1"/>
  <c r="J41" i="42" s="1"/>
  <c r="J42" i="42" a="1"/>
  <c r="J42" i="42" s="1"/>
  <c r="J43" i="42" a="1"/>
  <c r="J43" i="42" s="1"/>
  <c r="J44" i="42" a="1"/>
  <c r="J44" i="42" s="1"/>
  <c r="J45" i="42" a="1"/>
  <c r="J45" i="42" s="1"/>
  <c r="J46" i="42" a="1"/>
  <c r="J46" i="42" s="1"/>
  <c r="J47" i="42" a="1"/>
  <c r="J47" i="42" s="1"/>
  <c r="J48" i="42" a="1"/>
  <c r="J48" i="42" s="1"/>
  <c r="J49" i="42" a="1"/>
  <c r="J49" i="42" s="1"/>
  <c r="J50" i="42" a="1"/>
  <c r="J50" i="42" s="1"/>
  <c r="J51" i="42" a="1"/>
  <c r="J51" i="42" s="1"/>
  <c r="J52" i="42" a="1"/>
  <c r="J52" i="42" s="1"/>
  <c r="J53" i="42" a="1"/>
  <c r="J53" i="42" s="1"/>
  <c r="J54" i="42" a="1"/>
  <c r="J54" i="42" s="1"/>
  <c r="J55" i="42" a="1"/>
  <c r="J55" i="42" s="1"/>
  <c r="J56" i="42" a="1"/>
  <c r="J56" i="42" s="1"/>
  <c r="J57" i="42" a="1"/>
  <c r="J57" i="42" s="1"/>
  <c r="J58" i="42" a="1"/>
  <c r="J58" i="42" s="1"/>
  <c r="J59" i="42" a="1"/>
  <c r="J59" i="42" s="1"/>
  <c r="J60" i="42" a="1"/>
  <c r="J60" i="42" s="1"/>
  <c r="J61" i="42" a="1"/>
  <c r="J61" i="42" s="1"/>
  <c r="J62" i="42" a="1"/>
  <c r="J62" i="42" s="1"/>
  <c r="J63" i="42" a="1"/>
  <c r="J63" i="42" s="1"/>
  <c r="J64" i="42" a="1"/>
  <c r="J64" i="42" s="1"/>
  <c r="J65" i="42" a="1"/>
  <c r="J65" i="42" s="1"/>
  <c r="J66" i="42" a="1"/>
  <c r="J66" i="42" s="1"/>
  <c r="J67" i="42" a="1"/>
  <c r="J67" i="42" s="1"/>
  <c r="J68" i="42" a="1"/>
  <c r="J68" i="42" s="1"/>
  <c r="J69" i="42" a="1"/>
  <c r="J69" i="42" s="1"/>
  <c r="J70" i="42" a="1"/>
  <c r="J70" i="42" s="1"/>
  <c r="J71" i="42" a="1"/>
  <c r="J71" i="42" s="1"/>
  <c r="J72" i="42" a="1"/>
  <c r="J72" i="42" s="1"/>
  <c r="J73" i="42" a="1"/>
  <c r="J73" i="42" s="1"/>
  <c r="J74" i="42" a="1"/>
  <c r="J74" i="42" s="1"/>
  <c r="J75" i="42" a="1"/>
  <c r="J75" i="42" s="1"/>
  <c r="J76" i="42" a="1"/>
  <c r="J76" i="42" s="1"/>
  <c r="J77" i="42" a="1"/>
  <c r="J77" i="42" s="1"/>
  <c r="J78" i="42" a="1"/>
  <c r="J78" i="42" s="1"/>
  <c r="J79" i="42" a="1"/>
  <c r="J79" i="42" s="1"/>
  <c r="J80" i="42" a="1"/>
  <c r="J80" i="42" s="1"/>
  <c r="J81" i="42" a="1"/>
  <c r="J81" i="42" s="1"/>
  <c r="J82" i="42" a="1"/>
  <c r="J82" i="42" s="1"/>
  <c r="J83" i="42" a="1"/>
  <c r="J83" i="42" s="1"/>
  <c r="J84" i="42" a="1"/>
  <c r="J84" i="42" s="1"/>
  <c r="J85" i="42" a="1"/>
  <c r="J85" i="42" s="1"/>
  <c r="J86" i="42" a="1"/>
  <c r="J86" i="42" s="1"/>
  <c r="J87" i="42" a="1"/>
  <c r="J87" i="42" s="1"/>
  <c r="J88" i="42" a="1"/>
  <c r="J88" i="42" s="1"/>
  <c r="J89" i="42" a="1"/>
  <c r="J89" i="42" s="1"/>
  <c r="J90" i="42" a="1"/>
  <c r="J90" i="42" s="1"/>
  <c r="J91" i="42" a="1"/>
  <c r="J91" i="42" s="1"/>
  <c r="J92" i="42" a="1"/>
  <c r="J92" i="42" s="1"/>
  <c r="J93" i="42" a="1"/>
  <c r="J93" i="42" s="1"/>
  <c r="J94" i="42" a="1"/>
  <c r="J94" i="42" s="1"/>
  <c r="J95" i="42" a="1"/>
  <c r="J95" i="42" s="1"/>
  <c r="J96" i="42" a="1"/>
  <c r="J96" i="42" s="1"/>
  <c r="J97" i="42" a="1"/>
  <c r="J97" i="42" s="1"/>
  <c r="J98" i="42" a="1"/>
  <c r="J98" i="42" s="1"/>
  <c r="J99" i="42" a="1"/>
  <c r="J99" i="42" s="1"/>
  <c r="J100" i="42" a="1"/>
  <c r="J100" i="42" s="1"/>
  <c r="J15" i="42" a="1"/>
  <c r="J15" i="42" s="1"/>
  <c r="H16" i="42" a="1"/>
  <c r="H16" i="42" s="1"/>
  <c r="H17" i="42" a="1"/>
  <c r="H17" i="42" s="1"/>
  <c r="H18" i="42" a="1"/>
  <c r="H18" i="42" s="1"/>
  <c r="H19" i="42" a="1"/>
  <c r="H19" i="42" s="1"/>
  <c r="H20" i="42" a="1"/>
  <c r="H20" i="42" s="1"/>
  <c r="H21" i="42" a="1"/>
  <c r="H21" i="42" s="1"/>
  <c r="H22" i="42" a="1"/>
  <c r="H22" i="42" s="1"/>
  <c r="H23" i="42" a="1"/>
  <c r="H23" i="42" s="1"/>
  <c r="H24" i="42" a="1"/>
  <c r="H24" i="42" s="1"/>
  <c r="H25" i="42" a="1"/>
  <c r="H25" i="42" s="1"/>
  <c r="H26" i="42" a="1"/>
  <c r="H26" i="42" s="1"/>
  <c r="H27" i="42" a="1"/>
  <c r="H27" i="42" s="1"/>
  <c r="H28" i="42" a="1"/>
  <c r="H28" i="42" s="1"/>
  <c r="H29" i="42" a="1"/>
  <c r="H29" i="42" s="1"/>
  <c r="H30" i="42" a="1"/>
  <c r="H30" i="42" s="1"/>
  <c r="H31" i="42" a="1"/>
  <c r="H31" i="42" s="1"/>
  <c r="H32" i="42" a="1"/>
  <c r="H32" i="42" s="1"/>
  <c r="H33" i="42" a="1"/>
  <c r="H33" i="42" s="1"/>
  <c r="H34" i="42" a="1"/>
  <c r="H34" i="42" s="1"/>
  <c r="H35" i="42" a="1"/>
  <c r="H35" i="42" s="1"/>
  <c r="H36" i="42" a="1"/>
  <c r="H36" i="42" s="1"/>
  <c r="H37" i="42" a="1"/>
  <c r="H37" i="42" s="1"/>
  <c r="H38" i="42" a="1"/>
  <c r="H38" i="42" s="1"/>
  <c r="H39" i="42" a="1"/>
  <c r="H39" i="42" s="1"/>
  <c r="H40" i="42" a="1"/>
  <c r="H40" i="42" s="1"/>
  <c r="H41" i="42" a="1"/>
  <c r="H41" i="42" s="1"/>
  <c r="H42" i="42" a="1"/>
  <c r="H42" i="42" s="1"/>
  <c r="H43" i="42" a="1"/>
  <c r="H43" i="42" s="1"/>
  <c r="H44" i="42" a="1"/>
  <c r="H44" i="42" s="1"/>
  <c r="H45" i="42" a="1"/>
  <c r="H45" i="42" s="1"/>
  <c r="H46" i="42" a="1"/>
  <c r="H46" i="42" s="1"/>
  <c r="H47" i="42" a="1"/>
  <c r="H47" i="42" s="1"/>
  <c r="H48" i="42" a="1"/>
  <c r="H48" i="42" s="1"/>
  <c r="H49" i="42" a="1"/>
  <c r="H49" i="42" s="1"/>
  <c r="H50" i="42" a="1"/>
  <c r="H50" i="42" s="1"/>
  <c r="H51" i="42" a="1"/>
  <c r="H51" i="42" s="1"/>
  <c r="H52" i="42" a="1"/>
  <c r="H52" i="42" s="1"/>
  <c r="H53" i="42" a="1"/>
  <c r="H53" i="42" s="1"/>
  <c r="H54" i="42" a="1"/>
  <c r="H54" i="42" s="1"/>
  <c r="H55" i="42" a="1"/>
  <c r="H55" i="42" s="1"/>
  <c r="H56" i="42" a="1"/>
  <c r="H56" i="42" s="1"/>
  <c r="H57" i="42" a="1"/>
  <c r="H57" i="42" s="1"/>
  <c r="H58" i="42" a="1"/>
  <c r="H58" i="42" s="1"/>
  <c r="H59" i="42" a="1"/>
  <c r="H59" i="42" s="1"/>
  <c r="H60" i="42" a="1"/>
  <c r="H60" i="42" s="1"/>
  <c r="H61" i="42" a="1"/>
  <c r="H61" i="42" s="1"/>
  <c r="H62" i="42" a="1"/>
  <c r="H62" i="42" s="1"/>
  <c r="H63" i="42" a="1"/>
  <c r="H63" i="42" s="1"/>
  <c r="H64" i="42" a="1"/>
  <c r="H64" i="42" s="1"/>
  <c r="H65" i="42" a="1"/>
  <c r="H65" i="42" s="1"/>
  <c r="H66" i="42" a="1"/>
  <c r="H66" i="42" s="1"/>
  <c r="H67" i="42" a="1"/>
  <c r="H67" i="42" s="1"/>
  <c r="H68" i="42" a="1"/>
  <c r="H68" i="42" s="1"/>
  <c r="H69" i="42" a="1"/>
  <c r="H69" i="42" s="1"/>
  <c r="H70" i="42" a="1"/>
  <c r="H70" i="42" s="1"/>
  <c r="H71" i="42" a="1"/>
  <c r="H71" i="42" s="1"/>
  <c r="H72" i="42" a="1"/>
  <c r="H72" i="42" s="1"/>
  <c r="H73" i="42" a="1"/>
  <c r="H73" i="42" s="1"/>
  <c r="H74" i="42" a="1"/>
  <c r="H74" i="42" s="1"/>
  <c r="H75" i="42" a="1"/>
  <c r="H75" i="42" s="1"/>
  <c r="H76" i="42" a="1"/>
  <c r="H76" i="42" s="1"/>
  <c r="H77" i="42" a="1"/>
  <c r="H77" i="42" s="1"/>
  <c r="H78" i="42" a="1"/>
  <c r="H78" i="42" s="1"/>
  <c r="H79" i="42" a="1"/>
  <c r="H79" i="42" s="1"/>
  <c r="H80" i="42" a="1"/>
  <c r="H80" i="42" s="1"/>
  <c r="H81" i="42" a="1"/>
  <c r="H81" i="42" s="1"/>
  <c r="H82" i="42" a="1"/>
  <c r="H82" i="42" s="1"/>
  <c r="H83" i="42" a="1"/>
  <c r="H83" i="42" s="1"/>
  <c r="H84" i="42" a="1"/>
  <c r="H84" i="42" s="1"/>
  <c r="H85" i="42" a="1"/>
  <c r="H85" i="42" s="1"/>
  <c r="H86" i="42" a="1"/>
  <c r="H86" i="42" s="1"/>
  <c r="H87" i="42" a="1"/>
  <c r="H87" i="42" s="1"/>
  <c r="H88" i="42" a="1"/>
  <c r="H88" i="42" s="1"/>
  <c r="H89" i="42" a="1"/>
  <c r="H89" i="42" s="1"/>
  <c r="H90" i="42" a="1"/>
  <c r="H90" i="42" s="1"/>
  <c r="H91" i="42" a="1"/>
  <c r="H91" i="42" s="1"/>
  <c r="H92" i="42" a="1"/>
  <c r="H92" i="42" s="1"/>
  <c r="H93" i="42" a="1"/>
  <c r="H93" i="42" s="1"/>
  <c r="H94" i="42" a="1"/>
  <c r="H94" i="42" s="1"/>
  <c r="H95" i="42" a="1"/>
  <c r="H95" i="42" s="1"/>
  <c r="H96" i="42" a="1"/>
  <c r="H96" i="42" s="1"/>
  <c r="H97" i="42" a="1"/>
  <c r="H97" i="42" s="1"/>
  <c r="H98" i="42" a="1"/>
  <c r="H98" i="42" s="1"/>
  <c r="H99" i="42" a="1"/>
  <c r="H99" i="42" s="1"/>
  <c r="H100" i="42" a="1"/>
  <c r="H100" i="42" s="1"/>
  <c r="H15" i="42" a="1"/>
  <c r="H15" i="42" s="1"/>
  <c r="AP57" i="43" l="1" a="1"/>
  <c r="AP56" i="43" a="1"/>
  <c r="AP55" i="43" a="1"/>
  <c r="AP54" i="43" a="1"/>
  <c r="AP53" i="43" a="1"/>
  <c r="AP52" i="43" a="1"/>
  <c r="AP51" i="43" a="1"/>
  <c r="AP50" i="43" a="1"/>
  <c r="AP49" i="43" a="1"/>
  <c r="AP48" i="43" a="1"/>
  <c r="AP47" i="43" a="1"/>
  <c r="AP46" i="43" a="1"/>
  <c r="AP45" i="43" a="1"/>
  <c r="AP44" i="43" a="1"/>
  <c r="AP43" i="43" a="1"/>
  <c r="AP42" i="43" a="1"/>
  <c r="AP41" i="43" a="1"/>
  <c r="AP40" i="43" a="1"/>
  <c r="AP39" i="43" a="1"/>
  <c r="AP38" i="43" a="1"/>
  <c r="AP37" i="43" a="1"/>
  <c r="AP36" i="43" a="1"/>
  <c r="AP35" i="43" a="1"/>
  <c r="AP34" i="43" a="1"/>
  <c r="AP33" i="43" a="1"/>
  <c r="AP32" i="43" a="1"/>
  <c r="AP31" i="43" a="1"/>
  <c r="AP30" i="43" a="1"/>
  <c r="AP29" i="43" a="1"/>
  <c r="AP28" i="43" a="1"/>
  <c r="AP27" i="43" a="1"/>
  <c r="AP15" i="43" a="1"/>
  <c r="AG100" i="43" a="1"/>
  <c r="AG99" i="43" a="1"/>
  <c r="AG98" i="43" a="1"/>
  <c r="AG97" i="43" a="1"/>
  <c r="AG96" i="43" a="1"/>
  <c r="AG95" i="43" a="1"/>
  <c r="AG94" i="43" a="1"/>
  <c r="AG93" i="43" a="1"/>
  <c r="AG92" i="43" a="1"/>
  <c r="AG91" i="43" a="1"/>
  <c r="AG90" i="43" a="1"/>
  <c r="AG89" i="43" a="1"/>
  <c r="AG88" i="43" a="1"/>
  <c r="AG87" i="43" a="1"/>
  <c r="AG86" i="43" a="1"/>
  <c r="AG85" i="43" a="1"/>
  <c r="AG84" i="43" a="1"/>
  <c r="AG83" i="43" a="1"/>
  <c r="AG82" i="43" a="1"/>
  <c r="AG81" i="43" a="1"/>
  <c r="AG80" i="43" a="1"/>
  <c r="AG79" i="43" a="1"/>
  <c r="AG78" i="43" a="1"/>
  <c r="AG77" i="43" a="1"/>
  <c r="AG76" i="43" a="1"/>
  <c r="AG75" i="43" a="1"/>
  <c r="AG74" i="43" a="1"/>
  <c r="AG73" i="43" a="1"/>
  <c r="AG72" i="43" a="1"/>
  <c r="AG71" i="43" a="1"/>
  <c r="AG70" i="43" a="1"/>
  <c r="AE58" i="43" a="1"/>
  <c r="AE57" i="43" a="1"/>
  <c r="AE56" i="43" a="1"/>
  <c r="AE55" i="43" a="1"/>
  <c r="AE54" i="43" a="1"/>
  <c r="AE53" i="43" a="1"/>
  <c r="AE52" i="43" a="1"/>
  <c r="AE51" i="43" a="1"/>
  <c r="AE50" i="43" a="1"/>
  <c r="AE49" i="43" a="1"/>
  <c r="AE48" i="43" a="1"/>
  <c r="AE47" i="43" a="1"/>
  <c r="AE46" i="43" a="1"/>
  <c r="AE45" i="43" a="1"/>
  <c r="AE44" i="43" a="1"/>
  <c r="AE43" i="43" a="1"/>
  <c r="AE42" i="43" a="1"/>
  <c r="AE41" i="43" a="1"/>
  <c r="AE40" i="43" a="1"/>
  <c r="AE39" i="43" a="1"/>
  <c r="AE38" i="43" a="1"/>
  <c r="AE37" i="43" a="1"/>
  <c r="AE36" i="43" a="1"/>
  <c r="AE35" i="43" a="1"/>
  <c r="AE34" i="43" a="1"/>
  <c r="AE33" i="43" a="1"/>
  <c r="AE32" i="43" a="1"/>
  <c r="AE31" i="43" a="1"/>
  <c r="AE30" i="43" a="1"/>
  <c r="AE29" i="43" a="1"/>
  <c r="AE28" i="43" a="1"/>
  <c r="AE27" i="43" a="1"/>
  <c r="AE26" i="43" a="1"/>
  <c r="AE25" i="43" a="1"/>
  <c r="AE24" i="43" a="1"/>
  <c r="AE23" i="43" a="1"/>
  <c r="AE22" i="43" a="1"/>
  <c r="AE21" i="43" a="1"/>
  <c r="AE20" i="43" a="1"/>
  <c r="AE19" i="43" a="1"/>
  <c r="AE18" i="43" a="1"/>
  <c r="AE17" i="43" a="1"/>
  <c r="AE16" i="43" a="1"/>
  <c r="AE15" i="43" a="1"/>
  <c r="B4" i="43"/>
  <c r="B5" i="43" s="1"/>
  <c r="AG18" i="43" l="1" a="1"/>
  <c r="AG19" i="43" a="1"/>
  <c r="AG20" i="43" a="1"/>
  <c r="AG21" i="43" a="1"/>
  <c r="AG22" i="43" a="1"/>
  <c r="AG23" i="43" a="1"/>
  <c r="AG24" i="43" a="1"/>
  <c r="AG25" i="43" a="1"/>
  <c r="AE59" i="43" a="1"/>
  <c r="AE60" i="43" a="1"/>
  <c r="AE61" i="43" a="1"/>
  <c r="AE62" i="43" a="1"/>
  <c r="AE63" i="43" a="1"/>
  <c r="AE64" i="43" a="1"/>
  <c r="AE65" i="43" a="1"/>
  <c r="AE66" i="43" a="1"/>
  <c r="AE67" i="43" a="1"/>
  <c r="AE68" i="43" a="1"/>
  <c r="AE69" i="43" a="1"/>
  <c r="X25" i="43" a="1"/>
  <c r="B6" i="43"/>
  <c r="B4" i="42"/>
  <c r="B7" i="43" l="1"/>
  <c r="B5" i="42"/>
  <c r="B8" i="43" l="1"/>
  <c r="BH16" i="42" a="1"/>
  <c r="X16" i="42" a="1"/>
  <c r="BH15" i="42" a="1"/>
  <c r="B6" i="42"/>
  <c r="B9" i="43" l="1"/>
  <c r="X17" i="42" a="1"/>
  <c r="X15" i="42" a="1"/>
  <c r="B7" i="42"/>
  <c r="B10" i="43" l="1"/>
  <c r="BH18" i="42" a="1"/>
  <c r="BH17" i="42" a="1"/>
  <c r="B8" i="42"/>
  <c r="B11" i="43" l="1"/>
  <c r="X19" i="42" a="1"/>
  <c r="X18" i="42" a="1"/>
  <c r="B9" i="42"/>
  <c r="B12" i="43" l="1"/>
  <c r="B10" i="42"/>
  <c r="B105" i="24"/>
  <c r="B100" i="24"/>
  <c r="B95" i="24"/>
  <c r="B91" i="24"/>
  <c r="B87" i="24"/>
  <c r="B83" i="24"/>
  <c r="B79" i="24"/>
  <c r="B75" i="24"/>
  <c r="B104" i="24"/>
  <c r="B99" i="24"/>
  <c r="B94" i="24"/>
  <c r="B90" i="24"/>
  <c r="B86" i="24"/>
  <c r="B82" i="24"/>
  <c r="B78" i="24"/>
  <c r="B74" i="24"/>
  <c r="D71" i="24"/>
  <c r="D11" i="24"/>
  <c r="D1" i="24"/>
  <c r="E1" i="24" l="1"/>
  <c r="F1" i="24" s="1"/>
  <c r="G1" i="24" s="1"/>
  <c r="H1" i="24" s="1"/>
  <c r="I1" i="24" s="1"/>
  <c r="J1" i="24" s="1"/>
  <c r="K1" i="24" s="1"/>
  <c r="L1" i="24" s="1"/>
  <c r="M1" i="24" s="1"/>
  <c r="N1" i="24" s="1"/>
  <c r="O1" i="24" s="1"/>
  <c r="P1" i="24" s="1"/>
  <c r="Q1" i="24" s="1"/>
  <c r="R1" i="24" s="1"/>
  <c r="S1" i="24" s="1"/>
  <c r="T1" i="24" s="1"/>
  <c r="U1" i="24" s="1"/>
  <c r="V1" i="24" s="1"/>
  <c r="W1" i="24" s="1"/>
  <c r="X1" i="24" s="1"/>
  <c r="Y1" i="24" s="1"/>
  <c r="Z1" i="24" s="1"/>
  <c r="AA1" i="24" s="1"/>
  <c r="AB1" i="24" s="1"/>
  <c r="AC1" i="24" s="1"/>
  <c r="AD1" i="24" s="1"/>
  <c r="AE1" i="24" s="1"/>
  <c r="AF1" i="24" s="1"/>
  <c r="AG1" i="24" s="1"/>
  <c r="AH1" i="24" s="1"/>
  <c r="AI1" i="24" s="1"/>
  <c r="AJ1" i="24" s="1"/>
  <c r="AK1" i="24" s="1"/>
  <c r="AL1" i="24" s="1"/>
  <c r="AM1" i="24" s="1"/>
  <c r="AN1" i="24" s="1"/>
  <c r="AO1" i="24" s="1"/>
  <c r="AP1" i="24" s="1"/>
  <c r="AQ1" i="24" s="1"/>
  <c r="AR1" i="24" s="1"/>
  <c r="AS1" i="24" s="1"/>
  <c r="AT1" i="24" s="1"/>
  <c r="AU1" i="24" s="1"/>
  <c r="AV1" i="24" s="1"/>
  <c r="AW1" i="24" s="1"/>
  <c r="AX1" i="24" s="1"/>
  <c r="AY1" i="24" s="1"/>
  <c r="AZ1" i="24" s="1"/>
  <c r="BA1" i="24" s="1"/>
  <c r="BB1" i="24" s="1"/>
  <c r="BC1" i="24" s="1"/>
  <c r="BD1" i="24" s="1"/>
  <c r="BE1" i="24" s="1"/>
  <c r="BF1" i="24" s="1"/>
  <c r="BG1" i="24" s="1"/>
  <c r="BH1" i="24" s="1"/>
  <c r="BI1" i="24" s="1"/>
  <c r="BJ1" i="24" s="1"/>
  <c r="BK1" i="24" s="1"/>
  <c r="BL1" i="24" s="1"/>
  <c r="BM1" i="24" s="1"/>
  <c r="BN1" i="24" s="1"/>
  <c r="BO1" i="24" s="1"/>
  <c r="BP1" i="24" s="1"/>
  <c r="BQ1" i="24" s="1"/>
  <c r="BR1" i="24" s="1"/>
  <c r="BS1" i="24" s="1"/>
  <c r="BT1" i="24" s="1"/>
  <c r="BU1" i="24" s="1"/>
  <c r="BV1" i="24" s="1"/>
  <c r="BW1" i="24" s="1"/>
  <c r="BX1" i="24" s="1"/>
  <c r="BY1" i="24" s="1"/>
  <c r="BZ1" i="24" s="1"/>
  <c r="CA1" i="24" s="1"/>
  <c r="CB1" i="24" s="1"/>
  <c r="CC1" i="24" s="1"/>
  <c r="CD1" i="24" s="1"/>
  <c r="CE1" i="24" s="1"/>
  <c r="CF1" i="24" s="1"/>
  <c r="CG1" i="24" s="1"/>
  <c r="CH1" i="24" s="1"/>
  <c r="CI1" i="24" s="1"/>
  <c r="CJ1" i="24" s="1"/>
  <c r="CK1" i="24" s="1"/>
  <c r="CL1" i="24" s="1"/>
  <c r="CM1" i="24" s="1"/>
  <c r="CN1" i="24" s="1"/>
  <c r="CO1" i="24" s="1"/>
  <c r="CP1" i="24" s="1"/>
  <c r="CQ1" i="24" s="1"/>
  <c r="CR1" i="24" s="1"/>
  <c r="CS1" i="24" s="1"/>
  <c r="CT1" i="24" s="1"/>
  <c r="CU1" i="24" s="1"/>
  <c r="CV1" i="24" s="1"/>
  <c r="B13" i="43"/>
  <c r="B11" i="42"/>
  <c r="E71" i="24"/>
  <c r="E11" i="24"/>
  <c r="J5" i="14" l="1"/>
  <c r="X6" i="14" s="1"/>
  <c r="I5" i="14"/>
  <c r="W6" i="14" s="1"/>
  <c r="F11" i="24"/>
  <c r="O18" i="43" a="1"/>
  <c r="O15" i="43" a="1"/>
  <c r="O17" i="43" a="1"/>
  <c r="O16" i="43" a="1"/>
  <c r="B14" i="43"/>
  <c r="B12" i="42"/>
  <c r="F71" i="24"/>
  <c r="Z6" i="14" l="1"/>
  <c r="AA6" i="14"/>
  <c r="J6" i="14"/>
  <c r="X7" i="14" s="1"/>
  <c r="I6" i="14"/>
  <c r="W7" i="14" s="1"/>
  <c r="G11" i="24"/>
  <c r="O19" i="43" a="1"/>
  <c r="B15" i="43"/>
  <c r="B13" i="42"/>
  <c r="G71" i="24"/>
  <c r="Z7" i="14" l="1"/>
  <c r="AA7" i="14"/>
  <c r="J7" i="14"/>
  <c r="X8" i="14" s="1"/>
  <c r="I7" i="14"/>
  <c r="W8" i="14" s="1"/>
  <c r="H11" i="24"/>
  <c r="K4" i="14"/>
  <c r="AY19" i="43" a="1"/>
  <c r="X19" i="43" a="1"/>
  <c r="B16" i="43"/>
  <c r="B14" i="42"/>
  <c r="H71" i="24"/>
  <c r="Z8" i="14" l="1"/>
  <c r="AA8" i="14"/>
  <c r="I8" i="14"/>
  <c r="W9" i="14" s="1"/>
  <c r="I11" i="24"/>
  <c r="F15" i="43" a="1"/>
  <c r="D15" i="43" a="1"/>
  <c r="B17" i="43"/>
  <c r="B15" i="42"/>
  <c r="I71" i="24"/>
  <c r="Z9" i="14" l="1"/>
  <c r="I9" i="14"/>
  <c r="W10" i="14" s="1"/>
  <c r="J11" i="24"/>
  <c r="F16" i="43" a="1"/>
  <c r="D16" i="43" a="1"/>
  <c r="B18" i="43"/>
  <c r="B16" i="42"/>
  <c r="J71" i="24"/>
  <c r="Z10" i="14" l="1"/>
  <c r="K11" i="24"/>
  <c r="K5" i="14"/>
  <c r="D17" i="43" a="1"/>
  <c r="B19" i="43"/>
  <c r="F17" i="43" a="1"/>
  <c r="O15" i="42" a="1"/>
  <c r="M15" i="42" a="1"/>
  <c r="AE15" i="42" a="1"/>
  <c r="AG15" i="42" a="1"/>
  <c r="AP15" i="42" a="1"/>
  <c r="BF15" i="42" a="1"/>
  <c r="BQ15" i="42" a="1"/>
  <c r="V15" i="42" a="1"/>
  <c r="AN15" i="42" a="1"/>
  <c r="AW15" i="42" a="1"/>
  <c r="AY15" i="42" a="1"/>
  <c r="BO15" i="42" a="1"/>
  <c r="D15" i="42" a="1"/>
  <c r="F15" i="42" a="1"/>
  <c r="B17" i="42"/>
  <c r="K71" i="24"/>
  <c r="K6" i="14"/>
  <c r="L11" i="24" l="1"/>
  <c r="F18" i="43" a="1"/>
  <c r="D18" i="43" a="1"/>
  <c r="B20" i="43"/>
  <c r="M16" i="42" a="1"/>
  <c r="O16" i="42" a="1"/>
  <c r="AG16" i="42" a="1"/>
  <c r="AN16" i="42" a="1"/>
  <c r="AY16" i="42" a="1"/>
  <c r="BF16" i="42" a="1"/>
  <c r="BO16" i="42" a="1"/>
  <c r="V16" i="42" a="1"/>
  <c r="AE16" i="42" a="1"/>
  <c r="AP16" i="42" a="1"/>
  <c r="AW16" i="42" a="1"/>
  <c r="BQ16" i="42" a="1"/>
  <c r="B18" i="42"/>
  <c r="D16" i="42" a="1"/>
  <c r="F16" i="42" a="1"/>
  <c r="L71" i="24"/>
  <c r="M11" i="24" l="1"/>
  <c r="K7" i="14"/>
  <c r="AW16" i="43" a="1"/>
  <c r="AN16" i="43" a="1"/>
  <c r="V16" i="43" a="1"/>
  <c r="M16" i="43" a="1"/>
  <c r="D19" i="43" a="1"/>
  <c r="B21" i="43"/>
  <c r="F19" i="43" a="1"/>
  <c r="V17" i="42" a="1"/>
  <c r="AN17" i="42" a="1"/>
  <c r="AW17" i="42" a="1"/>
  <c r="AY17" i="42" a="1"/>
  <c r="BO17" i="42" a="1"/>
  <c r="O17" i="42" a="1"/>
  <c r="M17" i="42" a="1"/>
  <c r="AE17" i="42" a="1"/>
  <c r="AG17" i="42" a="1"/>
  <c r="AP17" i="42" a="1"/>
  <c r="BF17" i="42" a="1"/>
  <c r="BQ17" i="42" a="1"/>
  <c r="F17" i="42" a="1"/>
  <c r="B19" i="42"/>
  <c r="D17" i="42" a="1"/>
  <c r="M71" i="24"/>
  <c r="N11" i="24" l="1"/>
  <c r="K8" i="14"/>
  <c r="F20" i="43" a="1"/>
  <c r="D20" i="43" a="1"/>
  <c r="B22" i="43"/>
  <c r="M18" i="42" a="1"/>
  <c r="O18" i="42" a="1"/>
  <c r="AG18" i="42" a="1"/>
  <c r="AN18" i="42" a="1"/>
  <c r="AY18" i="42" a="1"/>
  <c r="AW18" i="42" a="1"/>
  <c r="BO18" i="42" a="1"/>
  <c r="V18" i="42" a="1"/>
  <c r="AE18" i="42" a="1"/>
  <c r="AP18" i="42" a="1"/>
  <c r="BF18" i="42" a="1"/>
  <c r="BQ18" i="42" a="1"/>
  <c r="B20" i="42"/>
  <c r="D18" i="42" a="1"/>
  <c r="F18" i="42" a="1"/>
  <c r="N71" i="24"/>
  <c r="K9" i="14"/>
  <c r="O11" i="24" l="1"/>
  <c r="V19" i="43" a="1"/>
  <c r="AW19" i="43" a="1"/>
  <c r="M19" i="43" a="1"/>
  <c r="AN19" i="43" a="1"/>
  <c r="D21" i="43" a="1"/>
  <c r="B23" i="43"/>
  <c r="F21" i="43" a="1"/>
  <c r="V19" i="42" a="1"/>
  <c r="AN19" i="42" a="1"/>
  <c r="AG19" i="42" a="1"/>
  <c r="AY19" i="42" a="1"/>
  <c r="BH19" i="42" a="1"/>
  <c r="BO19" i="42" a="1"/>
  <c r="O19" i="42" a="1"/>
  <c r="M19" i="42" a="1"/>
  <c r="AE19" i="42" a="1"/>
  <c r="AP19" i="42" a="1"/>
  <c r="AW19" i="42" a="1"/>
  <c r="BF19" i="42" a="1"/>
  <c r="BQ19" i="42" a="1"/>
  <c r="D19" i="42" a="1"/>
  <c r="F19" i="42" a="1"/>
  <c r="B21" i="42"/>
  <c r="O71" i="24"/>
  <c r="P71" i="24" s="1"/>
  <c r="Q71" i="24" s="1"/>
  <c r="R71" i="24" s="1"/>
  <c r="S71" i="24" s="1"/>
  <c r="T71" i="24" s="1"/>
  <c r="U71" i="24" s="1"/>
  <c r="V71" i="24" s="1"/>
  <c r="W71" i="24" s="1"/>
  <c r="X71" i="24" s="1"/>
  <c r="Y71" i="24" s="1"/>
  <c r="Z71" i="24" s="1"/>
  <c r="AA71" i="24" s="1"/>
  <c r="AB71" i="24" s="1"/>
  <c r="AC71" i="24" s="1"/>
  <c r="AD71" i="24" s="1"/>
  <c r="AE71" i="24" s="1"/>
  <c r="AF71" i="24" s="1"/>
  <c r="AG71" i="24" s="1"/>
  <c r="AH71" i="24" s="1"/>
  <c r="AI71" i="24" s="1"/>
  <c r="AJ71" i="24" s="1"/>
  <c r="AK71" i="24" s="1"/>
  <c r="AL71" i="24" s="1"/>
  <c r="AM71" i="24" s="1"/>
  <c r="AN71" i="24" s="1"/>
  <c r="AO71" i="24" s="1"/>
  <c r="AP71" i="24" s="1"/>
  <c r="AQ71" i="24" s="1"/>
  <c r="AR71" i="24" s="1"/>
  <c r="AS71" i="24" s="1"/>
  <c r="AT71" i="24" s="1"/>
  <c r="AU71" i="24" s="1"/>
  <c r="AV71" i="24" s="1"/>
  <c r="AW71" i="24" s="1"/>
  <c r="AX71" i="24" s="1"/>
  <c r="AY71" i="24" s="1"/>
  <c r="AZ71" i="24" s="1"/>
  <c r="BA71" i="24" s="1"/>
  <c r="BB71" i="24" s="1"/>
  <c r="BC71" i="24" s="1"/>
  <c r="BD71" i="24" s="1"/>
  <c r="BE71" i="24" s="1"/>
  <c r="BF71" i="24" s="1"/>
  <c r="BG71" i="24" s="1"/>
  <c r="BH71" i="24" s="1"/>
  <c r="BI71" i="24" s="1"/>
  <c r="BJ71" i="24" s="1"/>
  <c r="BK71" i="24" s="1"/>
  <c r="BL71" i="24" s="1"/>
  <c r="BM71" i="24" s="1"/>
  <c r="BN71" i="24" s="1"/>
  <c r="BO71" i="24" s="1"/>
  <c r="BP71" i="24" s="1"/>
  <c r="BQ71" i="24" s="1"/>
  <c r="BR71" i="24" s="1"/>
  <c r="BS71" i="24" s="1"/>
  <c r="BT71" i="24" s="1"/>
  <c r="BU71" i="24" s="1"/>
  <c r="BV71" i="24" s="1"/>
  <c r="BW71" i="24" s="1"/>
  <c r="BX71" i="24" s="1"/>
  <c r="BY71" i="24" s="1"/>
  <c r="BZ71" i="24" s="1"/>
  <c r="CA71" i="24" s="1"/>
  <c r="CB71" i="24" s="1"/>
  <c r="CC71" i="24" s="1"/>
  <c r="CD71" i="24" s="1"/>
  <c r="CE71" i="24" s="1"/>
  <c r="CF71" i="24" s="1"/>
  <c r="CG71" i="24" s="1"/>
  <c r="CH71" i="24" s="1"/>
  <c r="CI71" i="24" s="1"/>
  <c r="CJ71" i="24" s="1"/>
  <c r="CK71" i="24" s="1"/>
  <c r="CL71" i="24" s="1"/>
  <c r="CM71" i="24" s="1"/>
  <c r="CN71" i="24" s="1"/>
  <c r="CO71" i="24" s="1"/>
  <c r="CP71" i="24" s="1"/>
  <c r="CQ71" i="24" s="1"/>
  <c r="CR71" i="24" s="1"/>
  <c r="CS71" i="24" s="1"/>
  <c r="CT71" i="24" s="1"/>
  <c r="CU71" i="24" s="1"/>
  <c r="CV71" i="24" s="1"/>
  <c r="P11" i="24" l="1"/>
  <c r="K10" i="14"/>
  <c r="F22" i="43" a="1"/>
  <c r="D22" i="43" a="1"/>
  <c r="B24" i="43"/>
  <c r="V20" i="42" a="1"/>
  <c r="X20" i="42" a="1"/>
  <c r="AE20" i="42" a="1"/>
  <c r="AP20" i="42" a="1"/>
  <c r="AW20" i="42" a="1"/>
  <c r="BH20" i="42" a="1"/>
  <c r="BQ20" i="42" a="1"/>
  <c r="M20" i="42" a="1"/>
  <c r="O20" i="42" a="1"/>
  <c r="AG20" i="42" a="1"/>
  <c r="AN20" i="42" a="1"/>
  <c r="AY20" i="42" a="1"/>
  <c r="BF20" i="42" a="1"/>
  <c r="BO20" i="42" a="1"/>
  <c r="B22" i="42"/>
  <c r="D20" i="42" a="1"/>
  <c r="F20" i="42" a="1"/>
  <c r="Q11" i="24" l="1"/>
  <c r="F23" i="43" a="1"/>
  <c r="D23" i="43" a="1"/>
  <c r="B25" i="43"/>
  <c r="O21" i="42" a="1"/>
  <c r="M21" i="42" a="1"/>
  <c r="AE21" i="42" a="1"/>
  <c r="AG21" i="42" a="1"/>
  <c r="AW21" i="42" a="1"/>
  <c r="BF21" i="42" a="1"/>
  <c r="BQ21" i="42" a="1"/>
  <c r="X21" i="42" a="1"/>
  <c r="V21" i="42" a="1"/>
  <c r="AN21" i="42" a="1"/>
  <c r="AP21" i="42" a="1"/>
  <c r="AY21" i="42" a="1"/>
  <c r="BH21" i="42" a="1"/>
  <c r="BO21" i="42" a="1"/>
  <c r="F21" i="42" a="1"/>
  <c r="B23" i="42"/>
  <c r="D21" i="42" a="1"/>
  <c r="R11" i="24" l="1"/>
  <c r="K11" i="14"/>
  <c r="F24" i="43" a="1"/>
  <c r="D24" i="43" a="1"/>
  <c r="B26" i="43"/>
  <c r="V22" i="42" a="1"/>
  <c r="X22" i="42" a="1"/>
  <c r="AE22" i="42" a="1"/>
  <c r="AP22" i="42" a="1"/>
  <c r="BF22" i="42" a="1"/>
  <c r="BH22" i="42" a="1"/>
  <c r="BQ22" i="42" a="1"/>
  <c r="M22" i="42" a="1"/>
  <c r="O22" i="42" a="1"/>
  <c r="AG22" i="42" a="1"/>
  <c r="AN22" i="42" a="1"/>
  <c r="AY22" i="42" a="1"/>
  <c r="AW22" i="42" a="1"/>
  <c r="BO22" i="42" a="1"/>
  <c r="D22" i="42" a="1"/>
  <c r="F22" i="42" a="1"/>
  <c r="B24" i="42"/>
  <c r="S11" i="24" l="1"/>
  <c r="K12" i="14"/>
  <c r="F25" i="43" a="1"/>
  <c r="D25" i="43" a="1"/>
  <c r="B27" i="43"/>
  <c r="O23" i="42" a="1"/>
  <c r="M23" i="42" a="1"/>
  <c r="AE23" i="42" a="1"/>
  <c r="AP23" i="42" a="1"/>
  <c r="AW23" i="42" a="1"/>
  <c r="BF23" i="42" a="1"/>
  <c r="BQ23" i="42" a="1"/>
  <c r="X23" i="42" a="1"/>
  <c r="V23" i="42" a="1"/>
  <c r="AN23" i="42" a="1"/>
  <c r="AG23" i="42" a="1"/>
  <c r="AY23" i="42" a="1"/>
  <c r="BH23" i="42" a="1"/>
  <c r="BO23" i="42" a="1"/>
  <c r="D23" i="42" a="1"/>
  <c r="F23" i="42" a="1"/>
  <c r="B25" i="42"/>
  <c r="K14" i="14"/>
  <c r="T11" i="24" l="1"/>
  <c r="K13" i="14"/>
  <c r="F26" i="43" a="1"/>
  <c r="D26" i="43" a="1"/>
  <c r="B28" i="43"/>
  <c r="M24" i="42" a="1"/>
  <c r="O24" i="42" a="1"/>
  <c r="AG24" i="42" a="1"/>
  <c r="AN24" i="42" a="1"/>
  <c r="AY24" i="42" a="1"/>
  <c r="BF24" i="42" a="1"/>
  <c r="BO24" i="42" a="1"/>
  <c r="V24" i="42" a="1"/>
  <c r="X24" i="42" a="1"/>
  <c r="AE24" i="42" a="1"/>
  <c r="AP24" i="42" a="1"/>
  <c r="AW24" i="42" a="1"/>
  <c r="BH24" i="42" a="1"/>
  <c r="BQ24" i="42" a="1"/>
  <c r="B26" i="42"/>
  <c r="D24" i="42" a="1"/>
  <c r="F24" i="42" a="1"/>
  <c r="U11" i="24" l="1"/>
  <c r="F27" i="43" a="1"/>
  <c r="D27" i="43" a="1"/>
  <c r="B29" i="43"/>
  <c r="O25" i="42" a="1"/>
  <c r="M25" i="42" a="1"/>
  <c r="AE25" i="42" a="1"/>
  <c r="AG25" i="42" a="1"/>
  <c r="AW25" i="42" a="1"/>
  <c r="BF25" i="42" a="1"/>
  <c r="BQ25" i="42" a="1"/>
  <c r="X25" i="42" a="1"/>
  <c r="V25" i="42" a="1"/>
  <c r="AN25" i="42" a="1"/>
  <c r="AP25" i="42" a="1"/>
  <c r="AY25" i="42" a="1"/>
  <c r="BH25" i="42" a="1"/>
  <c r="BO25" i="42" a="1"/>
  <c r="F25" i="42" a="1"/>
  <c r="B27" i="42"/>
  <c r="D25" i="42" a="1"/>
  <c r="V11" i="24" l="1"/>
  <c r="K15" i="14"/>
  <c r="D28" i="43" a="1"/>
  <c r="B30" i="43"/>
  <c r="F28" i="43" a="1"/>
  <c r="V26" i="42" a="1"/>
  <c r="X26" i="42" a="1"/>
  <c r="AE26" i="42" a="1"/>
  <c r="AP26" i="42" a="1"/>
  <c r="BF26" i="42" a="1"/>
  <c r="BH26" i="42" a="1"/>
  <c r="BQ26" i="42" a="1"/>
  <c r="M26" i="42" a="1"/>
  <c r="O26" i="42" a="1"/>
  <c r="AG26" i="42" a="1"/>
  <c r="AN26" i="42" a="1"/>
  <c r="AY26" i="42" a="1"/>
  <c r="AW26" i="42" a="1"/>
  <c r="BO26" i="42" a="1"/>
  <c r="D26" i="42" a="1"/>
  <c r="F26" i="42" a="1"/>
  <c r="B28" i="42"/>
  <c r="W11" i="24" l="1"/>
  <c r="K16" i="14"/>
  <c r="F29" i="43" a="1"/>
  <c r="D29" i="43" a="1"/>
  <c r="B31" i="43"/>
  <c r="X27" i="42" a="1"/>
  <c r="V27" i="42" a="1"/>
  <c r="AN27" i="42" a="1"/>
  <c r="AG27" i="42" a="1"/>
  <c r="AY27" i="42" a="1"/>
  <c r="BH27" i="42" a="1"/>
  <c r="BO27" i="42" a="1"/>
  <c r="O27" i="42" a="1"/>
  <c r="M27" i="42" a="1"/>
  <c r="AE27" i="42" a="1"/>
  <c r="AP27" i="42" a="1"/>
  <c r="AW27" i="42" a="1"/>
  <c r="BF27" i="42" a="1"/>
  <c r="BQ27" i="42" a="1"/>
  <c r="D27" i="42" a="1"/>
  <c r="F27" i="42" a="1"/>
  <c r="B29" i="42"/>
  <c r="X11" i="24" l="1"/>
  <c r="K17" i="14"/>
  <c r="F30" i="43" a="1"/>
  <c r="D30" i="43" a="1"/>
  <c r="B32" i="43"/>
  <c r="M28" i="42" a="1"/>
  <c r="O28" i="42" a="1"/>
  <c r="AG28" i="42" a="1"/>
  <c r="AN28" i="42" a="1"/>
  <c r="AY28" i="42" a="1"/>
  <c r="BF28" i="42" a="1"/>
  <c r="BO28" i="42" a="1"/>
  <c r="V28" i="42" a="1"/>
  <c r="X28" i="42" a="1"/>
  <c r="AE28" i="42" a="1"/>
  <c r="AP28" i="42" a="1"/>
  <c r="AW28" i="42" a="1"/>
  <c r="BH28" i="42" a="1"/>
  <c r="BQ28" i="42" a="1"/>
  <c r="D28" i="42" a="1"/>
  <c r="F28" i="42" a="1"/>
  <c r="B30" i="42"/>
  <c r="Y11" i="24" l="1"/>
  <c r="K19" i="14"/>
  <c r="K18" i="14"/>
  <c r="F31" i="43" a="1"/>
  <c r="D31" i="43" a="1"/>
  <c r="B33" i="43"/>
  <c r="X29" i="42" a="1"/>
  <c r="V29" i="42" a="1"/>
  <c r="AN29" i="42" a="1"/>
  <c r="AP29" i="42" a="1"/>
  <c r="AY29" i="42" a="1"/>
  <c r="BH29" i="42" a="1"/>
  <c r="BO29" i="42" a="1"/>
  <c r="O29" i="42" a="1"/>
  <c r="M29" i="42" a="1"/>
  <c r="AE29" i="42" a="1"/>
  <c r="AG29" i="42" a="1"/>
  <c r="AW29" i="42" a="1"/>
  <c r="BF29" i="42" a="1"/>
  <c r="BQ29" i="42" a="1"/>
  <c r="D29" i="42" a="1"/>
  <c r="F29" i="42" a="1"/>
  <c r="B31" i="42"/>
  <c r="Z11" i="24" l="1"/>
  <c r="F32" i="43" a="1"/>
  <c r="D32" i="43" a="1"/>
  <c r="B34" i="43"/>
  <c r="M30" i="42" a="1"/>
  <c r="O30" i="42" a="1"/>
  <c r="AG30" i="42" a="1"/>
  <c r="AN30" i="42" a="1"/>
  <c r="AY30" i="42" a="1"/>
  <c r="AW30" i="42" a="1"/>
  <c r="BO30" i="42" a="1"/>
  <c r="V30" i="42" a="1"/>
  <c r="X30" i="42" a="1"/>
  <c r="AE30" i="42" a="1"/>
  <c r="AP30" i="42" a="1"/>
  <c r="BF30" i="42" a="1"/>
  <c r="BH30" i="42" a="1"/>
  <c r="BQ30" i="42" a="1"/>
  <c r="B32" i="42"/>
  <c r="D30" i="42" a="1"/>
  <c r="F30" i="42" a="1"/>
  <c r="AA11" i="24" l="1"/>
  <c r="K20" i="14"/>
  <c r="F33" i="43" a="1"/>
  <c r="D33" i="43" a="1"/>
  <c r="B35" i="43"/>
  <c r="O31" i="42" a="1"/>
  <c r="M31" i="42" a="1"/>
  <c r="AE31" i="42" a="1"/>
  <c r="AP31" i="42" a="1"/>
  <c r="X31" i="42" a="1"/>
  <c r="V31" i="42" a="1"/>
  <c r="AN31" i="42" a="1"/>
  <c r="AG31" i="42" a="1"/>
  <c r="AY31" i="42" a="1"/>
  <c r="BH31" i="42" a="1"/>
  <c r="BO31" i="42" a="1"/>
  <c r="AW31" i="42" a="1"/>
  <c r="BF31" i="42" a="1"/>
  <c r="BQ31" i="42" a="1"/>
  <c r="D31" i="42" a="1"/>
  <c r="F31" i="42" a="1"/>
  <c r="B33" i="42"/>
  <c r="K22" i="14"/>
  <c r="AB11" i="24" l="1"/>
  <c r="K21" i="14"/>
  <c r="F34" i="43" a="1"/>
  <c r="D34" i="43" a="1"/>
  <c r="B36" i="43"/>
  <c r="V32" i="42" a="1"/>
  <c r="X32" i="42" a="1"/>
  <c r="AE32" i="42" a="1"/>
  <c r="AP32" i="42" a="1"/>
  <c r="AW32" i="42" a="1"/>
  <c r="BH32" i="42" a="1"/>
  <c r="BQ32" i="42" a="1"/>
  <c r="M32" i="42" a="1"/>
  <c r="O32" i="42" a="1"/>
  <c r="AG32" i="42" a="1"/>
  <c r="AN32" i="42" a="1"/>
  <c r="AY32" i="42" a="1"/>
  <c r="BF32" i="42" a="1"/>
  <c r="BO32" i="42" a="1"/>
  <c r="D32" i="42" a="1"/>
  <c r="F32" i="42" a="1"/>
  <c r="B34" i="42"/>
  <c r="AC11" i="24" l="1"/>
  <c r="F35" i="43" a="1"/>
  <c r="D35" i="43" a="1"/>
  <c r="B37" i="43"/>
  <c r="O33" i="42" a="1"/>
  <c r="M33" i="42" a="1"/>
  <c r="AE33" i="42" a="1"/>
  <c r="AG33" i="42" a="1"/>
  <c r="AW33" i="42" a="1"/>
  <c r="BF33" i="42" a="1"/>
  <c r="BQ33" i="42" a="1"/>
  <c r="X33" i="42" a="1"/>
  <c r="V33" i="42" a="1"/>
  <c r="AN33" i="42" a="1"/>
  <c r="AP33" i="42" a="1"/>
  <c r="AY33" i="42" a="1"/>
  <c r="BH33" i="42" a="1"/>
  <c r="BO33" i="42" a="1"/>
  <c r="D33" i="42" a="1"/>
  <c r="F33" i="42" a="1"/>
  <c r="B35" i="42"/>
  <c r="AD11" i="24" l="1"/>
  <c r="K23" i="14"/>
  <c r="D36" i="43" a="1"/>
  <c r="B38" i="43"/>
  <c r="F36" i="43" a="1"/>
  <c r="V34" i="42" a="1"/>
  <c r="X34" i="42" a="1"/>
  <c r="AE34" i="42" a="1"/>
  <c r="AP34" i="42" a="1"/>
  <c r="BF34" i="42" a="1"/>
  <c r="BH34" i="42" a="1"/>
  <c r="BQ34" i="42" a="1"/>
  <c r="M34" i="42" a="1"/>
  <c r="O34" i="42" a="1"/>
  <c r="AG34" i="42" a="1"/>
  <c r="AN34" i="42" a="1"/>
  <c r="AY34" i="42" a="1"/>
  <c r="AW34" i="42" a="1"/>
  <c r="BO34" i="42" a="1"/>
  <c r="B36" i="42"/>
  <c r="D34" i="42" a="1"/>
  <c r="F34" i="42" a="1"/>
  <c r="AE11" i="24" l="1"/>
  <c r="K24" i="14"/>
  <c r="K25" i="14"/>
  <c r="F37" i="43" a="1"/>
  <c r="D37" i="43" a="1"/>
  <c r="B39" i="43"/>
  <c r="O35" i="42" a="1"/>
  <c r="M35" i="42" a="1"/>
  <c r="AE35" i="42" a="1"/>
  <c r="AP35" i="42" a="1"/>
  <c r="AW35" i="42" a="1"/>
  <c r="BF35" i="42" a="1"/>
  <c r="BQ35" i="42" a="1"/>
  <c r="X35" i="42" a="1"/>
  <c r="V35" i="42" a="1"/>
  <c r="AN35" i="42" a="1"/>
  <c r="AG35" i="42" a="1"/>
  <c r="AY35" i="42" a="1"/>
  <c r="BH35" i="42" a="1"/>
  <c r="BO35" i="42" a="1"/>
  <c r="F35" i="42" a="1"/>
  <c r="B37" i="42"/>
  <c r="D35" i="42" a="1"/>
  <c r="AF11" i="24" l="1"/>
  <c r="K26" i="14"/>
  <c r="F38" i="43" a="1"/>
  <c r="D38" i="43" a="1"/>
  <c r="B40" i="43"/>
  <c r="V36" i="42" a="1"/>
  <c r="X36" i="42" a="1"/>
  <c r="AE36" i="42" a="1"/>
  <c r="AP36" i="42" a="1"/>
  <c r="AW36" i="42" a="1"/>
  <c r="BH36" i="42" a="1"/>
  <c r="BQ36" i="42" a="1"/>
  <c r="M36" i="42" a="1"/>
  <c r="O36" i="42" a="1"/>
  <c r="AG36" i="42" a="1"/>
  <c r="AN36" i="42" a="1"/>
  <c r="AY36" i="42" a="1"/>
  <c r="BF36" i="42" a="1"/>
  <c r="BO36" i="42" a="1"/>
  <c r="B38" i="42"/>
  <c r="D36" i="42" a="1"/>
  <c r="F36" i="42" a="1"/>
  <c r="AG11" i="24" l="1"/>
  <c r="K27" i="14"/>
  <c r="F39" i="43" a="1"/>
  <c r="D39" i="43" a="1"/>
  <c r="B41" i="43"/>
  <c r="O37" i="42" a="1"/>
  <c r="M37" i="42" a="1"/>
  <c r="AE37" i="42" a="1"/>
  <c r="AG37" i="42" a="1"/>
  <c r="AW37" i="42" a="1"/>
  <c r="BF37" i="42" a="1"/>
  <c r="BQ37" i="42" a="1"/>
  <c r="X37" i="42" a="1"/>
  <c r="V37" i="42" a="1"/>
  <c r="AN37" i="42" a="1"/>
  <c r="AP37" i="42" a="1"/>
  <c r="AY37" i="42" a="1"/>
  <c r="BH37" i="42" a="1"/>
  <c r="BO37" i="42" a="1"/>
  <c r="F37" i="42" a="1"/>
  <c r="B39" i="42"/>
  <c r="D37" i="42" a="1"/>
  <c r="AH11" i="24" l="1"/>
  <c r="F40" i="43" a="1"/>
  <c r="D40" i="43" a="1"/>
  <c r="B42" i="43"/>
  <c r="M38" i="42" a="1"/>
  <c r="O38" i="42" a="1"/>
  <c r="AG38" i="42" a="1"/>
  <c r="AN38" i="42" a="1"/>
  <c r="AY38" i="42" a="1"/>
  <c r="AW38" i="42" a="1"/>
  <c r="BO38" i="42" a="1"/>
  <c r="V38" i="42" a="1"/>
  <c r="X38" i="42" a="1"/>
  <c r="AE38" i="42" a="1"/>
  <c r="AP38" i="42" a="1"/>
  <c r="BF38" i="42" a="1"/>
  <c r="BH38" i="42" a="1"/>
  <c r="BQ38" i="42" a="1"/>
  <c r="B40" i="42"/>
  <c r="D38" i="42" a="1"/>
  <c r="F38" i="42" a="1"/>
  <c r="AI11" i="24" l="1"/>
  <c r="K28" i="14"/>
  <c r="F41" i="43" a="1"/>
  <c r="D41" i="43" a="1"/>
  <c r="B43" i="43"/>
  <c r="O39" i="42" a="1"/>
  <c r="M39" i="42" a="1"/>
  <c r="AE39" i="42" a="1"/>
  <c r="AP39" i="42" a="1"/>
  <c r="AW39" i="42" a="1"/>
  <c r="BF39" i="42" a="1"/>
  <c r="BQ39" i="42" a="1"/>
  <c r="X39" i="42" a="1"/>
  <c r="V39" i="42" a="1"/>
  <c r="AN39" i="42" a="1"/>
  <c r="AG39" i="42" a="1"/>
  <c r="AY39" i="42" a="1"/>
  <c r="BH39" i="42" a="1"/>
  <c r="BO39" i="42" a="1"/>
  <c r="D39" i="42" a="1"/>
  <c r="F39" i="42" a="1"/>
  <c r="B41" i="42"/>
  <c r="AJ11" i="24" l="1"/>
  <c r="K29" i="14"/>
  <c r="F42" i="43" a="1"/>
  <c r="D42" i="43" a="1"/>
  <c r="B44" i="43"/>
  <c r="M40" i="42" a="1"/>
  <c r="O40" i="42" a="1"/>
  <c r="AG40" i="42" a="1"/>
  <c r="AN40" i="42" a="1"/>
  <c r="AY40" i="42" a="1"/>
  <c r="BF40" i="42" a="1"/>
  <c r="BO40" i="42" a="1"/>
  <c r="V40" i="42" a="1"/>
  <c r="X40" i="42" a="1"/>
  <c r="AE40" i="42" a="1"/>
  <c r="AP40" i="42" a="1"/>
  <c r="AW40" i="42" a="1"/>
  <c r="BH40" i="42" a="1"/>
  <c r="BQ40" i="42" a="1"/>
  <c r="B42" i="42"/>
  <c r="D40" i="42" a="1"/>
  <c r="F40" i="42" a="1"/>
  <c r="AK11" i="24" l="1"/>
  <c r="K30" i="14"/>
  <c r="F43" i="43" a="1"/>
  <c r="D43" i="43" a="1"/>
  <c r="B45" i="43"/>
  <c r="O41" i="42" a="1"/>
  <c r="M41" i="42" a="1"/>
  <c r="AE41" i="42" a="1"/>
  <c r="AG41" i="42" a="1"/>
  <c r="AW41" i="42" a="1"/>
  <c r="BF41" i="42" a="1"/>
  <c r="BQ41" i="42" a="1"/>
  <c r="X41" i="42" a="1"/>
  <c r="V41" i="42" a="1"/>
  <c r="AN41" i="42" a="1"/>
  <c r="AP41" i="42" a="1"/>
  <c r="AY41" i="42" a="1"/>
  <c r="BH41" i="42" a="1"/>
  <c r="BO41" i="42" a="1"/>
  <c r="D41" i="42" a="1"/>
  <c r="F41" i="42" a="1"/>
  <c r="B43" i="42"/>
  <c r="AL11" i="24" l="1"/>
  <c r="K31" i="14"/>
  <c r="D44" i="43" a="1"/>
  <c r="B46" i="43"/>
  <c r="F44" i="43" a="1"/>
  <c r="M42" i="42" a="1"/>
  <c r="O42" i="42" a="1"/>
  <c r="AG42" i="42" a="1"/>
  <c r="AN42" i="42" a="1"/>
  <c r="AY42" i="42" a="1"/>
  <c r="AW42" i="42" a="1"/>
  <c r="BO42" i="42" a="1"/>
  <c r="V42" i="42" a="1"/>
  <c r="X42" i="42" a="1"/>
  <c r="AE42" i="42" a="1"/>
  <c r="AP42" i="42" a="1"/>
  <c r="BF42" i="42" a="1"/>
  <c r="BH42" i="42" a="1"/>
  <c r="BQ42" i="42" a="1"/>
  <c r="D42" i="42" a="1"/>
  <c r="F42" i="42" a="1"/>
  <c r="B44" i="42"/>
  <c r="AM11" i="24" l="1"/>
  <c r="K32" i="14"/>
  <c r="F45" i="43" a="1"/>
  <c r="D45" i="43" a="1"/>
  <c r="B47" i="43"/>
  <c r="O43" i="42" a="1"/>
  <c r="M43" i="42" a="1"/>
  <c r="AE43" i="42" a="1"/>
  <c r="AP43" i="42" a="1"/>
  <c r="AW43" i="42" a="1"/>
  <c r="BF43" i="42" a="1"/>
  <c r="BQ43" i="42" a="1"/>
  <c r="X43" i="42" a="1"/>
  <c r="V43" i="42" a="1"/>
  <c r="AN43" i="42" a="1"/>
  <c r="AG43" i="42" a="1"/>
  <c r="AY43" i="42" a="1"/>
  <c r="BH43" i="42" a="1"/>
  <c r="BO43" i="42" a="1"/>
  <c r="D43" i="42" a="1"/>
  <c r="F43" i="42" a="1"/>
  <c r="B45" i="42"/>
  <c r="K34" i="14"/>
  <c r="AN11" i="24" l="1"/>
  <c r="K33" i="14"/>
  <c r="D46" i="43" a="1"/>
  <c r="B48" i="43"/>
  <c r="F46" i="43" a="1"/>
  <c r="V44" i="42" a="1"/>
  <c r="X44" i="42" a="1"/>
  <c r="AE44" i="42" a="1"/>
  <c r="AP44" i="42" a="1"/>
  <c r="AW44" i="42" a="1"/>
  <c r="BH44" i="42" a="1"/>
  <c r="BQ44" i="42" a="1"/>
  <c r="M44" i="42" a="1"/>
  <c r="O44" i="42" a="1"/>
  <c r="AG44" i="42" a="1"/>
  <c r="AN44" i="42" a="1"/>
  <c r="AY44" i="42" a="1"/>
  <c r="BF44" i="42" a="1"/>
  <c r="BO44" i="42" a="1"/>
  <c r="D44" i="42" a="1"/>
  <c r="F44" i="42" a="1"/>
  <c r="B46" i="42"/>
  <c r="AO11" i="24" l="1"/>
  <c r="K35" i="14"/>
  <c r="F47" i="43" a="1"/>
  <c r="D47" i="43" a="1"/>
  <c r="B49" i="43"/>
  <c r="O45" i="42" a="1"/>
  <c r="M45" i="42" a="1"/>
  <c r="AE45" i="42" a="1"/>
  <c r="AG45" i="42" a="1"/>
  <c r="AW45" i="42" a="1"/>
  <c r="BF45" i="42" a="1"/>
  <c r="BQ45" i="42" a="1"/>
  <c r="X45" i="42" a="1"/>
  <c r="V45" i="42" a="1"/>
  <c r="AN45" i="42" a="1"/>
  <c r="AP45" i="42" a="1"/>
  <c r="AY45" i="42" a="1"/>
  <c r="BH45" i="42" a="1"/>
  <c r="BO45" i="42" a="1"/>
  <c r="D45" i="42" a="1"/>
  <c r="F45" i="42" a="1"/>
  <c r="B47" i="42"/>
  <c r="K36" i="14"/>
  <c r="AP11" i="24" l="1"/>
  <c r="F48" i="43" a="1"/>
  <c r="D48" i="43" a="1"/>
  <c r="B50" i="43"/>
  <c r="M46" i="42" a="1"/>
  <c r="O46" i="42" a="1"/>
  <c r="AG46" i="42" a="1"/>
  <c r="AN46" i="42" a="1"/>
  <c r="AY46" i="42" a="1"/>
  <c r="AW46" i="42" a="1"/>
  <c r="BO46" i="42" a="1"/>
  <c r="V46" i="42" a="1"/>
  <c r="X46" i="42" a="1"/>
  <c r="AE46" i="42" a="1"/>
  <c r="AP46" i="42" a="1"/>
  <c r="BF46" i="42" a="1"/>
  <c r="BH46" i="42" a="1"/>
  <c r="BQ46" i="42" a="1"/>
  <c r="D46" i="42" a="1"/>
  <c r="F46" i="42" a="1"/>
  <c r="B48" i="42"/>
  <c r="AQ11" i="24" l="1"/>
  <c r="F49" i="43" a="1"/>
  <c r="D49" i="43" a="1"/>
  <c r="B51" i="43"/>
  <c r="O47" i="42" a="1"/>
  <c r="M47" i="42" a="1"/>
  <c r="AE47" i="42" a="1"/>
  <c r="AP47" i="42" a="1"/>
  <c r="AW47" i="42" a="1"/>
  <c r="BF47" i="42" a="1"/>
  <c r="BQ47" i="42" a="1"/>
  <c r="X47" i="42" a="1"/>
  <c r="V47" i="42" a="1"/>
  <c r="AN47" i="42" a="1"/>
  <c r="AG47" i="42" a="1"/>
  <c r="AY47" i="42" a="1"/>
  <c r="BH47" i="42" a="1"/>
  <c r="BO47" i="42" a="1"/>
  <c r="F47" i="42" a="1"/>
  <c r="B49" i="42"/>
  <c r="D47" i="42" a="1"/>
  <c r="K38" i="14"/>
  <c r="AR11" i="24" l="1"/>
  <c r="K37" i="14"/>
  <c r="F50" i="43" a="1"/>
  <c r="D50" i="43" a="1"/>
  <c r="B52" i="43"/>
  <c r="M48" i="42" a="1"/>
  <c r="O48" i="42" a="1"/>
  <c r="AG48" i="42" a="1"/>
  <c r="AN48" i="42" a="1"/>
  <c r="AY48" i="42" a="1"/>
  <c r="BF48" i="42" a="1"/>
  <c r="BO48" i="42" a="1"/>
  <c r="V48" i="42" a="1"/>
  <c r="X48" i="42" a="1"/>
  <c r="AE48" i="42" a="1"/>
  <c r="AP48" i="42" a="1"/>
  <c r="AW48" i="42" a="1"/>
  <c r="BH48" i="42" a="1"/>
  <c r="BQ48" i="42" a="1"/>
  <c r="B50" i="42"/>
  <c r="D48" i="42" a="1"/>
  <c r="F48" i="42" a="1"/>
  <c r="AS11" i="24" l="1"/>
  <c r="F51" i="43" a="1"/>
  <c r="D51" i="43" a="1"/>
  <c r="B53" i="43"/>
  <c r="O49" i="42" a="1"/>
  <c r="M49" i="42" a="1"/>
  <c r="AE49" i="42" a="1"/>
  <c r="AG49" i="42" a="1"/>
  <c r="AW49" i="42" a="1"/>
  <c r="BF49" i="42" a="1"/>
  <c r="BQ49" i="42" a="1"/>
  <c r="X49" i="42" a="1"/>
  <c r="V49" i="42" a="1"/>
  <c r="AN49" i="42" a="1"/>
  <c r="AP49" i="42" a="1"/>
  <c r="AY49" i="42" a="1"/>
  <c r="BH49" i="42" a="1"/>
  <c r="BO49" i="42" a="1"/>
  <c r="D49" i="42" a="1"/>
  <c r="F49" i="42" a="1"/>
  <c r="B51" i="42"/>
  <c r="AT11" i="24" l="1"/>
  <c r="K39" i="14"/>
  <c r="D52" i="43" a="1"/>
  <c r="B54" i="43"/>
  <c r="F52" i="43" a="1"/>
  <c r="M50" i="42" a="1"/>
  <c r="O50" i="42" a="1"/>
  <c r="AG50" i="42" a="1"/>
  <c r="AN50" i="42" a="1"/>
  <c r="AY50" i="42" a="1"/>
  <c r="AW50" i="42" a="1"/>
  <c r="BO50" i="42" a="1"/>
  <c r="V50" i="42" a="1"/>
  <c r="X50" i="42" a="1"/>
  <c r="AE50" i="42" a="1"/>
  <c r="AP50" i="42" a="1"/>
  <c r="BF50" i="42" a="1"/>
  <c r="BH50" i="42" a="1"/>
  <c r="BQ50" i="42" a="1"/>
  <c r="D50" i="42" a="1"/>
  <c r="B52" i="42"/>
  <c r="F50" i="42" a="1"/>
  <c r="AU11" i="24" l="1"/>
  <c r="K40" i="14"/>
  <c r="K41" i="14"/>
  <c r="F53" i="43" a="1"/>
  <c r="D53" i="43" a="1"/>
  <c r="B55" i="43"/>
  <c r="X51" i="42" a="1"/>
  <c r="V51" i="42" a="1"/>
  <c r="AN51" i="42" a="1"/>
  <c r="AG51" i="42" a="1"/>
  <c r="AY51" i="42" a="1"/>
  <c r="BH51" i="42" a="1"/>
  <c r="BO51" i="42" a="1"/>
  <c r="O51" i="42" a="1"/>
  <c r="M51" i="42" a="1"/>
  <c r="AE51" i="42" a="1"/>
  <c r="AP51" i="42" a="1"/>
  <c r="AW51" i="42" a="1"/>
  <c r="BF51" i="42" a="1"/>
  <c r="BQ51" i="42" a="1"/>
  <c r="F51" i="42" a="1"/>
  <c r="B53" i="42"/>
  <c r="D51" i="42" a="1"/>
  <c r="AV11" i="24" l="1"/>
  <c r="F54" i="43" a="1"/>
  <c r="D54" i="43" a="1"/>
  <c r="B56" i="43"/>
  <c r="V52" i="42" a="1"/>
  <c r="X52" i="42" a="1"/>
  <c r="AE52" i="42" a="1"/>
  <c r="AP52" i="42" a="1"/>
  <c r="AW52" i="42" a="1"/>
  <c r="BH52" i="42" a="1"/>
  <c r="BQ52" i="42" a="1"/>
  <c r="M52" i="42" a="1"/>
  <c r="O52" i="42" a="1"/>
  <c r="AG52" i="42" a="1"/>
  <c r="AN52" i="42" a="1"/>
  <c r="AY52" i="42" a="1"/>
  <c r="BF52" i="42" a="1"/>
  <c r="BO52" i="42" a="1"/>
  <c r="B54" i="42"/>
  <c r="D52" i="42" a="1"/>
  <c r="F52" i="42" a="1"/>
  <c r="AW11" i="24" l="1"/>
  <c r="K42" i="14"/>
  <c r="F55" i="43" a="1"/>
  <c r="D55" i="43" a="1"/>
  <c r="B57" i="43"/>
  <c r="O53" i="42" a="1"/>
  <c r="M53" i="42" a="1"/>
  <c r="AE53" i="42" a="1"/>
  <c r="AG53" i="42" a="1"/>
  <c r="AW53" i="42" a="1"/>
  <c r="AY53" i="42" a="1"/>
  <c r="BQ53" i="42" a="1"/>
  <c r="X53" i="42" a="1"/>
  <c r="V53" i="42" a="1"/>
  <c r="AN53" i="42" a="1"/>
  <c r="AP53" i="42" a="1"/>
  <c r="BF53" i="42" a="1"/>
  <c r="BH53" i="42" a="1"/>
  <c r="BO53" i="42" a="1"/>
  <c r="F53" i="42" a="1"/>
  <c r="B55" i="42"/>
  <c r="D53" i="42" a="1"/>
  <c r="K44" i="14"/>
  <c r="AX11" i="24" l="1"/>
  <c r="K43" i="14"/>
  <c r="F56" i="43" a="1"/>
  <c r="D56" i="43" a="1"/>
  <c r="B58" i="43"/>
  <c r="M54" i="42" a="1"/>
  <c r="O54" i="42" a="1"/>
  <c r="AG54" i="42" a="1"/>
  <c r="AN54" i="42" a="1"/>
  <c r="AY54" i="42" a="1"/>
  <c r="BF54" i="42" a="1"/>
  <c r="BO54" i="42" a="1"/>
  <c r="V54" i="42" a="1"/>
  <c r="X54" i="42" a="1"/>
  <c r="AE54" i="42" a="1"/>
  <c r="AP54" i="42" a="1"/>
  <c r="AW54" i="42" a="1"/>
  <c r="BH54" i="42" a="1"/>
  <c r="BQ54" i="42" a="1"/>
  <c r="D54" i="42" a="1"/>
  <c r="F54" i="42" a="1"/>
  <c r="B56" i="42"/>
  <c r="AY11" i="24" l="1"/>
  <c r="D57" i="43" a="1"/>
  <c r="B59" i="43"/>
  <c r="F57" i="43" a="1"/>
  <c r="O55" i="42" a="1"/>
  <c r="M55" i="42" a="1"/>
  <c r="AE55" i="42" a="1"/>
  <c r="AP55" i="42" a="1"/>
  <c r="AW55" i="42" a="1"/>
  <c r="AY55" i="42" a="1"/>
  <c r="BQ55" i="42" a="1"/>
  <c r="X55" i="42" a="1"/>
  <c r="V55" i="42" a="1"/>
  <c r="AN55" i="42" a="1"/>
  <c r="AG55" i="42" a="1"/>
  <c r="BF55" i="42" a="1"/>
  <c r="BH55" i="42" a="1"/>
  <c r="BO55" i="42" a="1"/>
  <c r="F55" i="42" a="1"/>
  <c r="B57" i="42"/>
  <c r="D55" i="42" a="1"/>
  <c r="AZ11" i="24" l="1"/>
  <c r="K45" i="14"/>
  <c r="F58" i="43" a="1"/>
  <c r="D58" i="43" a="1"/>
  <c r="B60" i="43"/>
  <c r="M56" i="42" a="1"/>
  <c r="O56" i="42" a="1"/>
  <c r="AG56" i="42" a="1"/>
  <c r="AN56" i="42" a="1"/>
  <c r="AY56" i="42" a="1"/>
  <c r="BF56" i="42" a="1"/>
  <c r="BO56" i="42" a="1"/>
  <c r="V56" i="42" a="1"/>
  <c r="X56" i="42" a="1"/>
  <c r="AE56" i="42" a="1"/>
  <c r="AP56" i="42" a="1"/>
  <c r="AW56" i="42" a="1"/>
  <c r="BH56" i="42" a="1"/>
  <c r="BQ56" i="42" a="1"/>
  <c r="B58" i="42"/>
  <c r="D56" i="42" a="1"/>
  <c r="F56" i="42" a="1"/>
  <c r="N47" i="43"/>
  <c r="AD4" i="43" l="1"/>
  <c r="AN15" i="43" a="1"/>
  <c r="C4" i="43"/>
  <c r="AV4" i="43"/>
  <c r="AW15" i="43" s="1" a="1"/>
  <c r="L4" i="43"/>
  <c r="M15" i="43" s="1" a="1"/>
  <c r="U4" i="43"/>
  <c r="V15" i="43" s="1" a="1"/>
  <c r="AV6" i="43"/>
  <c r="AW17" i="43" s="1" a="1"/>
  <c r="AD6" i="43"/>
  <c r="L6" i="43"/>
  <c r="M17" i="43" s="1" a="1"/>
  <c r="AD5" i="43"/>
  <c r="C5" i="43"/>
  <c r="AN17" i="43" a="1"/>
  <c r="U6" i="43"/>
  <c r="V17" i="43" s="1" a="1"/>
  <c r="L5" i="43"/>
  <c r="U5" i="43"/>
  <c r="AV5" i="43"/>
  <c r="C6" i="43"/>
  <c r="AN18" i="43" a="1"/>
  <c r="L7" i="43"/>
  <c r="M18" i="43" s="1" a="1"/>
  <c r="C7" i="43"/>
  <c r="AV7" i="43"/>
  <c r="AW18" i="43" s="1" a="1"/>
  <c r="U7" i="43"/>
  <c r="V18" i="43" s="1" a="1"/>
  <c r="AD7" i="43"/>
  <c r="AV8" i="43"/>
  <c r="L8" i="43"/>
  <c r="AD8" i="43"/>
  <c r="C8" i="43"/>
  <c r="U8" i="43"/>
  <c r="N4" i="43"/>
  <c r="AO4" i="43"/>
  <c r="W4" i="43"/>
  <c r="X15" i="43" s="1" a="1"/>
  <c r="E4" i="43"/>
  <c r="AX4" i="43"/>
  <c r="AY15" i="43" s="1" a="1"/>
  <c r="AF4" i="43"/>
  <c r="AG15" i="43" s="1" a="1"/>
  <c r="AX5" i="43"/>
  <c r="AY16" i="43" s="1" a="1"/>
  <c r="N5" i="43"/>
  <c r="AF5" i="43"/>
  <c r="AG16" i="43" s="1" a="1"/>
  <c r="E5" i="43"/>
  <c r="AO5" i="43"/>
  <c r="AP16" i="43" s="1" a="1"/>
  <c r="W5" i="43"/>
  <c r="X16" i="43" s="1" a="1"/>
  <c r="N6" i="43"/>
  <c r="AF6" i="43"/>
  <c r="AG17" i="43" s="1" a="1"/>
  <c r="AX6" i="43"/>
  <c r="AY17" i="43" s="1" a="1"/>
  <c r="W6" i="43"/>
  <c r="X17" i="43" s="1" a="1"/>
  <c r="E6" i="43"/>
  <c r="AO6" i="43"/>
  <c r="AP17" i="43" s="1" a="1"/>
  <c r="AX7" i="43"/>
  <c r="AY18" i="43" s="1" a="1"/>
  <c r="W7" i="43"/>
  <c r="X18" i="43" s="1" a="1"/>
  <c r="AO7" i="43"/>
  <c r="AP18" i="43" s="1" a="1"/>
  <c r="N7" i="43"/>
  <c r="AF7" i="43"/>
  <c r="W8" i="43"/>
  <c r="AO8" i="43"/>
  <c r="AP19" i="43" s="1" a="1"/>
  <c r="N8" i="43"/>
  <c r="E8" i="43"/>
  <c r="AF8" i="43"/>
  <c r="AX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BA11" i="24"/>
  <c r="K46" i="14"/>
  <c r="K47" i="14"/>
  <c r="F59" i="43" a="1"/>
  <c r="D59" i="43" a="1"/>
  <c r="B61" i="43"/>
  <c r="O57" i="42" a="1"/>
  <c r="M57" i="42" a="1"/>
  <c r="AE57" i="42" a="1"/>
  <c r="AG57" i="42" a="1"/>
  <c r="AW57" i="42" a="1"/>
  <c r="AY57" i="42" a="1"/>
  <c r="BQ57" i="42" a="1"/>
  <c r="X57" i="42" a="1"/>
  <c r="V57" i="42" a="1"/>
  <c r="AN57" i="42" a="1"/>
  <c r="AP57" i="42" a="1"/>
  <c r="BF57" i="42" a="1"/>
  <c r="BH57" i="42" a="1"/>
  <c r="BO57" i="42" a="1"/>
  <c r="F57" i="42" a="1"/>
  <c r="B59" i="42"/>
  <c r="D57" i="42" a="1"/>
  <c r="N48" i="43"/>
  <c r="BB11" i="24" l="1"/>
  <c r="K48" i="14"/>
  <c r="F60" i="43" a="1"/>
  <c r="D60" i="43" a="1"/>
  <c r="B62" i="43"/>
  <c r="V58" i="42" a="1"/>
  <c r="X58" i="42" a="1"/>
  <c r="AE58" i="42" a="1"/>
  <c r="AP58" i="42" a="1"/>
  <c r="AW58" i="42" a="1"/>
  <c r="BH58" i="42" a="1"/>
  <c r="BQ58" i="42" a="1"/>
  <c r="M58" i="42" a="1"/>
  <c r="O58" i="42" a="1"/>
  <c r="AG58" i="42" a="1"/>
  <c r="AN58" i="42" a="1"/>
  <c r="AY58" i="42" a="1"/>
  <c r="BF58" i="42" a="1"/>
  <c r="BO58" i="42" a="1"/>
  <c r="B60" i="42"/>
  <c r="D58" i="42" a="1"/>
  <c r="F58" i="42" a="1"/>
  <c r="N49" i="43"/>
  <c r="K49" i="14"/>
  <c r="BC11" i="24" l="1"/>
  <c r="D61" i="43" a="1"/>
  <c r="B63" i="43"/>
  <c r="F61" i="43" a="1"/>
  <c r="X59" i="42" a="1"/>
  <c r="V59" i="42" a="1"/>
  <c r="AN59" i="42" a="1"/>
  <c r="AG59" i="42" a="1"/>
  <c r="BF59" i="42" a="1"/>
  <c r="BH70" i="42" a="1"/>
  <c r="BH59" i="42" a="1"/>
  <c r="BH64" i="42" a="1"/>
  <c r="BH62" i="42" a="1"/>
  <c r="BH68" i="42" a="1"/>
  <c r="BH66" i="42" a="1"/>
  <c r="BO59" i="42" a="1"/>
  <c r="BH63" i="42" a="1"/>
  <c r="BH67" i="42" a="1"/>
  <c r="BH69" i="42" a="1"/>
  <c r="O59" i="42" a="1"/>
  <c r="M59" i="42" a="1"/>
  <c r="AE59" i="42" a="1"/>
  <c r="AP59" i="42" a="1"/>
  <c r="AW59" i="42" a="1"/>
  <c r="AY59" i="42" a="1"/>
  <c r="BQ59" i="42" a="1"/>
  <c r="BH65" i="42" a="1"/>
  <c r="D59" i="42" a="1"/>
  <c r="F59" i="42" a="1"/>
  <c r="B61" i="42"/>
  <c r="N50" i="43"/>
  <c r="BD11" i="24" l="1"/>
  <c r="K50" i="14"/>
  <c r="F62" i="43" a="1"/>
  <c r="D62" i="43" a="1"/>
  <c r="B64" i="43"/>
  <c r="V60" i="42" a="1"/>
  <c r="X60" i="42" a="1"/>
  <c r="AE60" i="42" a="1"/>
  <c r="AP60" i="42" a="1"/>
  <c r="AW60" i="42" a="1"/>
  <c r="BH60" i="42" a="1"/>
  <c r="BQ60" i="42" a="1"/>
  <c r="M60" i="42" a="1"/>
  <c r="O60" i="42" a="1"/>
  <c r="AG60" i="42" a="1"/>
  <c r="AN60" i="42" a="1"/>
  <c r="AY60" i="42" a="1"/>
  <c r="BF60" i="42" a="1"/>
  <c r="BO60" i="42" a="1"/>
  <c r="B62" i="42"/>
  <c r="D60" i="42" a="1"/>
  <c r="F60" i="42" a="1"/>
  <c r="N51" i="43"/>
  <c r="BE11" i="24" l="1"/>
  <c r="K51" i="14"/>
  <c r="U4" i="42"/>
  <c r="BE4" i="42"/>
  <c r="C4" i="42"/>
  <c r="AV4" i="42"/>
  <c r="AD4" i="42"/>
  <c r="AM4" i="42"/>
  <c r="L4" i="42"/>
  <c r="BN5" i="42"/>
  <c r="BN4" i="42"/>
  <c r="AV5" i="42"/>
  <c r="BE5" i="42"/>
  <c r="U5" i="42"/>
  <c r="L5" i="42"/>
  <c r="C5" i="42"/>
  <c r="AM5" i="42"/>
  <c r="AD5" i="42"/>
  <c r="U6" i="42"/>
  <c r="AV6" i="42"/>
  <c r="AM6" i="42"/>
  <c r="L6" i="42"/>
  <c r="AD6" i="42"/>
  <c r="BN6" i="42"/>
  <c r="U38" i="42"/>
  <c r="BE38" i="42"/>
  <c r="BN38" i="42"/>
  <c r="BE39" i="42"/>
  <c r="U39" i="42"/>
  <c r="AV40" i="42"/>
  <c r="AD40" i="42"/>
  <c r="AM40" i="42"/>
  <c r="AM41" i="42"/>
  <c r="U41" i="42"/>
  <c r="U42" i="42"/>
  <c r="BE42" i="42"/>
  <c r="AV41" i="42"/>
  <c r="BN41" i="42"/>
  <c r="L42" i="42"/>
  <c r="AD42" i="42"/>
  <c r="AD43" i="42"/>
  <c r="BN43" i="42"/>
  <c r="AM43" i="42"/>
  <c r="BE44" i="42"/>
  <c r="AV44" i="42"/>
  <c r="BN44" i="42"/>
  <c r="L44" i="42"/>
  <c r="AD44" i="42"/>
  <c r="U44" i="42"/>
  <c r="C44" i="42"/>
  <c r="BE45" i="42"/>
  <c r="C45" i="42"/>
  <c r="L45" i="42"/>
  <c r="AV46" i="42"/>
  <c r="AM46" i="42"/>
  <c r="U46" i="42"/>
  <c r="AM49" i="42"/>
  <c r="C49" i="42"/>
  <c r="U49" i="42"/>
  <c r="AX4" i="42"/>
  <c r="E4" i="42"/>
  <c r="BP4" i="42"/>
  <c r="AO4" i="42"/>
  <c r="AF5" i="42"/>
  <c r="AO5" i="42"/>
  <c r="N4" i="42"/>
  <c r="W4" i="42"/>
  <c r="BG4" i="42"/>
  <c r="AF4" i="42"/>
  <c r="BG5" i="42"/>
  <c r="BP5" i="42"/>
  <c r="E5" i="42"/>
  <c r="W5" i="42"/>
  <c r="N5" i="42"/>
  <c r="AF6" i="42"/>
  <c r="AX6" i="42"/>
  <c r="AX5" i="42"/>
  <c r="N6" i="42"/>
  <c r="AO39" i="42"/>
  <c r="BP40" i="42"/>
  <c r="AF40" i="42"/>
  <c r="BP41" i="42"/>
  <c r="E40" i="42"/>
  <c r="AF41" i="42"/>
  <c r="N41" i="42"/>
  <c r="AX41" i="42"/>
  <c r="E42" i="42"/>
  <c r="AF42" i="42"/>
  <c r="BP42" i="42"/>
  <c r="AO42" i="42"/>
  <c r="E43" i="42"/>
  <c r="BP43" i="42"/>
  <c r="AX43" i="42"/>
  <c r="N43" i="42"/>
  <c r="E44" i="42"/>
  <c r="AO44" i="42"/>
  <c r="N44" i="42"/>
  <c r="AO45" i="42"/>
  <c r="N45" i="42"/>
  <c r="E46" i="42"/>
  <c r="BP45" i="42"/>
  <c r="F63" i="43" a="1"/>
  <c r="D63" i="43" a="1"/>
  <c r="B65" i="43"/>
  <c r="O61" i="42" a="1"/>
  <c r="M61" i="42" a="1"/>
  <c r="AE61" i="42" a="1"/>
  <c r="AG61" i="42" a="1"/>
  <c r="AW61" i="42" a="1"/>
  <c r="AY61" i="42" a="1"/>
  <c r="BQ61" i="42" a="1"/>
  <c r="X61" i="42" a="1"/>
  <c r="V61" i="42" a="1"/>
  <c r="AN61" i="42" a="1"/>
  <c r="AP61" i="42" a="1"/>
  <c r="BF61" i="42" a="1"/>
  <c r="BH72" i="42" a="1"/>
  <c r="BH61" i="42" a="1"/>
  <c r="BO61" i="42" a="1"/>
  <c r="BH71" i="42" a="1"/>
  <c r="D61" i="42" a="1"/>
  <c r="F61" i="42" a="1"/>
  <c r="B63" i="42"/>
  <c r="N52" i="43"/>
  <c r="K52" i="14"/>
  <c r="BF11" i="24" l="1"/>
  <c r="F64" i="43" a="1"/>
  <c r="D64" i="43" a="1"/>
  <c r="B66" i="43"/>
  <c r="V62" i="42" a="1"/>
  <c r="X62" i="42" a="1"/>
  <c r="AP62" i="42" a="1"/>
  <c r="AN62" i="42" a="1"/>
  <c r="AW62" i="42" a="1"/>
  <c r="BQ62" i="42" a="1"/>
  <c r="BH74" i="42" a="1"/>
  <c r="M62" i="42" a="1"/>
  <c r="O62" i="42" a="1"/>
  <c r="AG62" i="42" a="1"/>
  <c r="AE62" i="42" a="1"/>
  <c r="AY62" i="42" a="1"/>
  <c r="BF62" i="42" a="1"/>
  <c r="BO62" i="42" a="1"/>
  <c r="D62" i="42" a="1"/>
  <c r="F62" i="42" a="1"/>
  <c r="B64" i="42"/>
  <c r="BG11" i="24" l="1"/>
  <c r="K53" i="14"/>
  <c r="F65" i="43" a="1"/>
  <c r="D65" i="43" a="1"/>
  <c r="B67" i="43"/>
  <c r="BH75" i="42" a="1"/>
  <c r="O63" i="42" a="1"/>
  <c r="M63" i="42" a="1"/>
  <c r="AE63" i="42" a="1"/>
  <c r="AG63" i="42" a="1"/>
  <c r="AW63" i="42" a="1"/>
  <c r="AY63" i="42" a="1"/>
  <c r="BQ63" i="42" a="1"/>
  <c r="X63" i="42" a="1"/>
  <c r="V63" i="42" a="1"/>
  <c r="AN63" i="42" a="1"/>
  <c r="AP63" i="42" a="1"/>
  <c r="BF63" i="42" a="1"/>
  <c r="BO63" i="42" a="1"/>
  <c r="BH73" i="42" a="1"/>
  <c r="F63" i="42" a="1"/>
  <c r="B65" i="42"/>
  <c r="D63" i="42" a="1"/>
  <c r="BH11" i="24" l="1"/>
  <c r="F66" i="43" a="1"/>
  <c r="D66" i="43" a="1"/>
  <c r="B68" i="43"/>
  <c r="BH76" i="42" a="1"/>
  <c r="M64" i="42" a="1"/>
  <c r="O64" i="42" a="1"/>
  <c r="AG64" i="42" a="1"/>
  <c r="AE64" i="42" a="1"/>
  <c r="AY64" i="42" a="1"/>
  <c r="BF64" i="42" a="1"/>
  <c r="BO64" i="42" a="1"/>
  <c r="V64" i="42" a="1"/>
  <c r="X64" i="42" a="1"/>
  <c r="AP64" i="42" a="1"/>
  <c r="AN64" i="42" a="1"/>
  <c r="AW64" i="42" a="1"/>
  <c r="BQ64" i="42" a="1"/>
  <c r="B66" i="42"/>
  <c r="D64" i="42" a="1"/>
  <c r="F64" i="42" a="1"/>
  <c r="BI11" i="24" l="1"/>
  <c r="K54" i="14"/>
  <c r="K55" i="14"/>
  <c r="F67" i="43" a="1"/>
  <c r="D67" i="43" a="1"/>
  <c r="B69" i="43"/>
  <c r="X65" i="42" a="1"/>
  <c r="V65" i="42" a="1"/>
  <c r="AN65" i="42" a="1"/>
  <c r="AP65" i="42" a="1"/>
  <c r="BF65" i="42" a="1"/>
  <c r="BO65" i="42" a="1"/>
  <c r="O65" i="42" a="1"/>
  <c r="M65" i="42" a="1"/>
  <c r="AE65" i="42" a="1"/>
  <c r="AG65" i="42" a="1"/>
  <c r="AW65" i="42" a="1"/>
  <c r="AY65" i="42" a="1"/>
  <c r="BQ65" i="42" a="1"/>
  <c r="D65" i="42" a="1"/>
  <c r="F65" i="42" a="1"/>
  <c r="B67" i="42"/>
  <c r="K56" i="14"/>
  <c r="BJ11" i="24" l="1"/>
  <c r="D68" i="43" a="1"/>
  <c r="B70" i="43"/>
  <c r="F68" i="43" a="1"/>
  <c r="BH78" i="42" a="1"/>
  <c r="V66" i="42" a="1"/>
  <c r="X66" i="42" a="1"/>
  <c r="AP66" i="42" a="1"/>
  <c r="AN66" i="42" a="1"/>
  <c r="AW66" i="42" a="1"/>
  <c r="BQ66" i="42" a="1"/>
  <c r="M66" i="42" a="1"/>
  <c r="O66" i="42" a="1"/>
  <c r="AG66" i="42" a="1"/>
  <c r="AE66" i="42" a="1"/>
  <c r="AY66" i="42" a="1"/>
  <c r="BF66" i="42" a="1"/>
  <c r="BO66" i="42" a="1"/>
  <c r="D66" i="42" a="1"/>
  <c r="F66" i="42" a="1"/>
  <c r="B68" i="42"/>
  <c r="BK11" i="24" l="1"/>
  <c r="K57" i="14"/>
  <c r="BH77" i="42" a="1"/>
  <c r="F69" i="43" a="1"/>
  <c r="D69" i="43" a="1"/>
  <c r="B71" i="43"/>
  <c r="O67" i="42" a="1"/>
  <c r="M67" i="42" a="1"/>
  <c r="AE67" i="42" a="1"/>
  <c r="AG67" i="42" a="1"/>
  <c r="AW67" i="42" a="1"/>
  <c r="AY67" i="42" a="1"/>
  <c r="BQ67" i="42" a="1"/>
  <c r="X67" i="42" a="1"/>
  <c r="V67" i="42" a="1"/>
  <c r="AN67" i="42" a="1"/>
  <c r="AP67" i="42" a="1"/>
  <c r="BF67" i="42" a="1"/>
  <c r="BO67" i="42" a="1"/>
  <c r="D67" i="42" a="1"/>
  <c r="F67" i="42" a="1"/>
  <c r="B69" i="42"/>
  <c r="BL11" i="24" l="1"/>
  <c r="F70" i="43" a="1"/>
  <c r="D70" i="43" a="1"/>
  <c r="B72" i="43"/>
  <c r="V68" i="42" a="1"/>
  <c r="X68" i="42" a="1"/>
  <c r="AP68" i="42" a="1"/>
  <c r="AN68" i="42" a="1"/>
  <c r="AW68" i="42" a="1"/>
  <c r="BQ68" i="42" a="1"/>
  <c r="M68" i="42" a="1"/>
  <c r="O68" i="42" a="1"/>
  <c r="AG68" i="42" a="1"/>
  <c r="AE68" i="42" a="1"/>
  <c r="AY68" i="42" a="1"/>
  <c r="BF68" i="42" a="1"/>
  <c r="BO68" i="42" a="1"/>
  <c r="D68" i="42" a="1"/>
  <c r="F68" i="42" a="1"/>
  <c r="B70" i="42"/>
  <c r="BM11" i="24" l="1"/>
  <c r="K58" i="14"/>
  <c r="K59" i="14"/>
  <c r="F71" i="43" a="1"/>
  <c r="D71" i="43" a="1"/>
  <c r="B73" i="43"/>
  <c r="X69" i="42" a="1"/>
  <c r="V69" i="42" a="1"/>
  <c r="AN69" i="42" a="1"/>
  <c r="AP69" i="42" a="1"/>
  <c r="BF69" i="42" a="1"/>
  <c r="BO69" i="42" a="1"/>
  <c r="O69" i="42" a="1"/>
  <c r="M69" i="42" a="1"/>
  <c r="AE69" i="42" a="1"/>
  <c r="AG69" i="42" a="1"/>
  <c r="AW69" i="42" a="1"/>
  <c r="AY69" i="42" a="1"/>
  <c r="BQ69" i="42" a="1"/>
  <c r="F69" i="42" a="1"/>
  <c r="B71" i="42"/>
  <c r="D69" i="42" a="1"/>
  <c r="BN11" i="24" l="1"/>
  <c r="D72" i="43" a="1"/>
  <c r="B74" i="43"/>
  <c r="F72" i="43" a="1"/>
  <c r="M70" i="42" a="1"/>
  <c r="O70" i="42" a="1"/>
  <c r="AG70" i="42" a="1"/>
  <c r="AE70" i="42" a="1"/>
  <c r="AY70" i="42" a="1"/>
  <c r="BF70" i="42" a="1"/>
  <c r="BO70" i="42" a="1"/>
  <c r="V70" i="42" a="1"/>
  <c r="X70" i="42" a="1"/>
  <c r="AP70" i="42" a="1"/>
  <c r="AN70" i="42" a="1"/>
  <c r="AW70" i="42" a="1"/>
  <c r="BQ70" i="42" a="1"/>
  <c r="D70" i="42" a="1"/>
  <c r="F70" i="42" a="1"/>
  <c r="B72" i="42"/>
  <c r="BO11" i="24" l="1"/>
  <c r="K60" i="14"/>
  <c r="K61" i="14"/>
  <c r="F73" i="43" a="1"/>
  <c r="D73" i="43" a="1"/>
  <c r="B75" i="43"/>
  <c r="O71" i="42" a="1"/>
  <c r="M71" i="42" a="1"/>
  <c r="AE71" i="42" a="1"/>
  <c r="AG71" i="42" a="1"/>
  <c r="AW71" i="42" a="1"/>
  <c r="BQ71" i="42" a="1"/>
  <c r="X71" i="42" a="1"/>
  <c r="V71" i="42" a="1"/>
  <c r="AN71" i="42" a="1"/>
  <c r="AP71" i="42" a="1"/>
  <c r="BF71" i="42" a="1"/>
  <c r="AY71" i="42" a="1"/>
  <c r="BO71" i="42" a="1"/>
  <c r="F71" i="42" a="1"/>
  <c r="B73" i="42"/>
  <c r="D71" i="42" a="1"/>
  <c r="BP11" i="24" l="1"/>
  <c r="F74" i="43" a="1"/>
  <c r="D74" i="43" a="1"/>
  <c r="B76" i="43"/>
  <c r="V72" i="42" a="1"/>
  <c r="X72" i="42" a="1"/>
  <c r="AP72" i="42" a="1"/>
  <c r="AN72" i="42" a="1"/>
  <c r="AW72" i="42" a="1"/>
  <c r="BQ72" i="42" a="1"/>
  <c r="M72" i="42" a="1"/>
  <c r="O72" i="42" a="1"/>
  <c r="AG72" i="42" a="1"/>
  <c r="AE72" i="42" a="1"/>
  <c r="AY72" i="42" a="1"/>
  <c r="BF72" i="42" a="1"/>
  <c r="BO72" i="42" a="1"/>
  <c r="D72" i="42" a="1"/>
  <c r="F72" i="42" a="1"/>
  <c r="B74" i="42"/>
  <c r="BQ11" i="24" l="1"/>
  <c r="K62" i="14"/>
  <c r="F75" i="43" a="1"/>
  <c r="D75" i="43" a="1"/>
  <c r="B77" i="43"/>
  <c r="X73" i="42" a="1"/>
  <c r="V73" i="42" a="1"/>
  <c r="AN73" i="42" a="1"/>
  <c r="AP73" i="42" a="1"/>
  <c r="BF73" i="42" a="1"/>
  <c r="BO73" i="42" a="1"/>
  <c r="O73" i="42" a="1"/>
  <c r="M73" i="42" a="1"/>
  <c r="AE73" i="42" a="1"/>
  <c r="AG73" i="42" a="1"/>
  <c r="AW73" i="42" a="1"/>
  <c r="AY73" i="42" a="1"/>
  <c r="BQ73" i="42" a="1"/>
  <c r="F73" i="42" a="1"/>
  <c r="B75" i="42"/>
  <c r="D73" i="42" a="1"/>
  <c r="K64" i="14"/>
  <c r="BR11" i="24" l="1"/>
  <c r="K63" i="14"/>
  <c r="F76" i="43" a="1"/>
  <c r="D76" i="43" a="1"/>
  <c r="B78" i="43"/>
  <c r="M74" i="42" a="1"/>
  <c r="O74" i="42" a="1"/>
  <c r="AG74" i="42" a="1"/>
  <c r="AE74" i="42" a="1"/>
  <c r="AY74" i="42" a="1"/>
  <c r="BF74" i="42" a="1"/>
  <c r="BO74" i="42" a="1"/>
  <c r="V74" i="42" a="1"/>
  <c r="X74" i="42" a="1"/>
  <c r="AP74" i="42" a="1"/>
  <c r="AN74" i="42" a="1"/>
  <c r="AW74" i="42" a="1"/>
  <c r="BQ74" i="42" a="1"/>
  <c r="D74" i="42" a="1"/>
  <c r="F74" i="42" a="1"/>
  <c r="B76" i="42"/>
  <c r="BS11" i="24" l="1"/>
  <c r="F77" i="43" a="1"/>
  <c r="D77" i="43" a="1"/>
  <c r="B79" i="43"/>
  <c r="X75" i="42" a="1"/>
  <c r="V75" i="42" a="1"/>
  <c r="AN75" i="42" a="1"/>
  <c r="AP75" i="42" a="1"/>
  <c r="BF75" i="42" a="1"/>
  <c r="AY75" i="42" a="1"/>
  <c r="BO75" i="42" a="1"/>
  <c r="O75" i="42" a="1"/>
  <c r="M75" i="42" a="1"/>
  <c r="AE75" i="42" a="1"/>
  <c r="AG75" i="42" a="1"/>
  <c r="AW75" i="42" a="1"/>
  <c r="BH86" i="42" a="1"/>
  <c r="BH84" i="42" a="1"/>
  <c r="BQ75" i="42" a="1"/>
  <c r="D75" i="42" a="1"/>
  <c r="F75" i="42" a="1"/>
  <c r="B77" i="42"/>
  <c r="K66" i="14"/>
  <c r="BT11" i="24" l="1"/>
  <c r="K65" i="14"/>
  <c r="D78" i="43" a="1"/>
  <c r="B80" i="43"/>
  <c r="F78" i="43" a="1"/>
  <c r="M76" i="42" a="1"/>
  <c r="O76" i="42" a="1"/>
  <c r="AG76" i="42" a="1"/>
  <c r="AE76" i="42" a="1"/>
  <c r="AY76" i="42" a="1"/>
  <c r="BF76" i="42" a="1"/>
  <c r="BO76" i="42" a="1"/>
  <c r="BH88" i="42" a="1"/>
  <c r="V76" i="42" a="1"/>
  <c r="X76" i="42" a="1"/>
  <c r="AP76" i="42" a="1"/>
  <c r="AN76" i="42" a="1"/>
  <c r="AW76" i="42" a="1"/>
  <c r="BH87" i="42" a="1"/>
  <c r="BH85" i="42" a="1"/>
  <c r="BH83" i="42" a="1"/>
  <c r="BH81" i="42" a="1"/>
  <c r="BH82" i="42" a="1"/>
  <c r="BQ76" i="42" a="1"/>
  <c r="D76" i="42" a="1"/>
  <c r="B78" i="42"/>
  <c r="F76" i="42" a="1"/>
  <c r="BU11" i="24" l="1"/>
  <c r="K67" i="14"/>
  <c r="F79" i="43" a="1"/>
  <c r="D79" i="43" a="1"/>
  <c r="B81" i="43"/>
  <c r="O77" i="42" a="1"/>
  <c r="M77" i="42" a="1"/>
  <c r="AE77" i="42" a="1"/>
  <c r="AG77" i="42" a="1"/>
  <c r="AW77" i="42" a="1"/>
  <c r="AY77" i="42" a="1"/>
  <c r="BQ77" i="42" a="1"/>
  <c r="X77" i="42" a="1"/>
  <c r="V77" i="42" a="1"/>
  <c r="AN77" i="42" a="1"/>
  <c r="AP77" i="42" a="1"/>
  <c r="BF77" i="42" a="1"/>
  <c r="BO77" i="42" a="1"/>
  <c r="D77" i="42" a="1"/>
  <c r="F77" i="42" a="1"/>
  <c r="B79" i="42"/>
  <c r="BV11" i="24" l="1"/>
  <c r="F80" i="43" a="1"/>
  <c r="B82" i="43"/>
  <c r="D80" i="43" a="1"/>
  <c r="V78" i="42" a="1"/>
  <c r="X78" i="42" a="1"/>
  <c r="AP78" i="42" a="1"/>
  <c r="AN78" i="42" a="1"/>
  <c r="AW78" i="42" a="1"/>
  <c r="BQ78" i="42" a="1"/>
  <c r="M78" i="42" a="1"/>
  <c r="O78" i="42" a="1"/>
  <c r="AG78" i="42" a="1"/>
  <c r="AE78" i="42" a="1"/>
  <c r="AY78" i="42" a="1"/>
  <c r="BF78" i="42" a="1"/>
  <c r="BO78" i="42" a="1"/>
  <c r="D78" i="42" a="1"/>
  <c r="F78" i="42" a="1"/>
  <c r="B80" i="42"/>
  <c r="BW11" i="24" l="1"/>
  <c r="K68" i="14"/>
  <c r="K69" i="14"/>
  <c r="F81" i="43" a="1"/>
  <c r="D81" i="43" a="1"/>
  <c r="B83" i="43"/>
  <c r="X79" i="42" a="1"/>
  <c r="V79" i="42" a="1"/>
  <c r="AN79" i="42" a="1"/>
  <c r="AP79" i="42" a="1"/>
  <c r="BF79" i="42" a="1"/>
  <c r="AY79" i="42" a="1"/>
  <c r="BQ79" i="42" a="1"/>
  <c r="O79" i="42" a="1"/>
  <c r="M79" i="42" a="1"/>
  <c r="AE79" i="42" a="1"/>
  <c r="AG79" i="42" a="1"/>
  <c r="AW79" i="42" a="1"/>
  <c r="BH79" i="42" a="1"/>
  <c r="BO79" i="42" a="1"/>
  <c r="D79" i="42" a="1"/>
  <c r="F79" i="42" a="1"/>
  <c r="B81" i="42"/>
  <c r="BX11" i="24" l="1"/>
  <c r="D82" i="43" a="1"/>
  <c r="B84" i="43"/>
  <c r="F82" i="43" a="1"/>
  <c r="V80" i="42" a="1"/>
  <c r="X80" i="42" a="1"/>
  <c r="AP80" i="42" a="1"/>
  <c r="AN80" i="42" a="1"/>
  <c r="AW80" i="42" a="1"/>
  <c r="BH80" i="42" a="1"/>
  <c r="BQ80" i="42" a="1"/>
  <c r="M80" i="42" a="1"/>
  <c r="O80" i="42" a="1"/>
  <c r="AG80" i="42" a="1"/>
  <c r="AE80" i="42" a="1"/>
  <c r="AY80" i="42" a="1"/>
  <c r="BF80" i="42" a="1"/>
  <c r="BO80" i="42" a="1"/>
  <c r="D80" i="42" a="1"/>
  <c r="F80" i="42" a="1"/>
  <c r="B82" i="42"/>
  <c r="BY11" i="24" l="1"/>
  <c r="K70" i="14"/>
  <c r="F83" i="43" a="1"/>
  <c r="D83" i="43" a="1"/>
  <c r="B85" i="43"/>
  <c r="O81" i="42" a="1"/>
  <c r="M81" i="42" a="1"/>
  <c r="AE81" i="42" a="1"/>
  <c r="AG81" i="42" a="1"/>
  <c r="AW81" i="42" a="1"/>
  <c r="AY81" i="42" a="1"/>
  <c r="BO81" i="42" a="1"/>
  <c r="X81" i="42" a="1"/>
  <c r="V81" i="42" a="1"/>
  <c r="AN81" i="42" a="1"/>
  <c r="AP81" i="42" a="1"/>
  <c r="BF81" i="42" a="1"/>
  <c r="BQ81" i="42" a="1"/>
  <c r="F81" i="42" a="1"/>
  <c r="B83" i="42"/>
  <c r="D81" i="42" a="1"/>
  <c r="N72" i="43"/>
  <c r="N53" i="43" l="1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BZ11" i="24"/>
  <c r="K71" i="14"/>
  <c r="D84" i="43" a="1"/>
  <c r="B86" i="43"/>
  <c r="F84" i="43" a="1"/>
  <c r="M82" i="42" a="1"/>
  <c r="O82" i="42" a="1"/>
  <c r="AG82" i="42" a="1"/>
  <c r="AE82" i="42" a="1"/>
  <c r="AY82" i="42" a="1"/>
  <c r="BF82" i="42" a="1"/>
  <c r="BO82" i="42" a="1"/>
  <c r="V82" i="42" a="1"/>
  <c r="X82" i="42" a="1"/>
  <c r="AP82" i="42" a="1"/>
  <c r="AN82" i="42" a="1"/>
  <c r="AW82" i="42" a="1"/>
  <c r="BQ82" i="42" a="1"/>
  <c r="D82" i="42" a="1"/>
  <c r="F82" i="42" a="1"/>
  <c r="B84" i="42"/>
  <c r="N73" i="43"/>
  <c r="CA11" i="24" l="1"/>
  <c r="K72" i="14"/>
  <c r="F85" i="43" a="1"/>
  <c r="D85" i="43" a="1"/>
  <c r="B87" i="43"/>
  <c r="O83" i="42" a="1"/>
  <c r="M83" i="42" a="1"/>
  <c r="AE83" i="42" a="1"/>
  <c r="AG83" i="42" a="1"/>
  <c r="AW83" i="42" a="1"/>
  <c r="BO83" i="42" a="1"/>
  <c r="X83" i="42" a="1"/>
  <c r="V83" i="42" a="1"/>
  <c r="AN83" i="42" a="1"/>
  <c r="AP83" i="42" a="1"/>
  <c r="BF83" i="42" a="1"/>
  <c r="AY83" i="42" a="1"/>
  <c r="BQ83" i="42" a="1"/>
  <c r="F83" i="42" a="1"/>
  <c r="B85" i="42"/>
  <c r="D83" i="42" a="1"/>
  <c r="N74" i="43"/>
  <c r="CB11" i="24" l="1"/>
  <c r="K73" i="14"/>
  <c r="F86" i="43" a="1"/>
  <c r="D86" i="43" a="1"/>
  <c r="B88" i="43"/>
  <c r="M84" i="42" a="1"/>
  <c r="O84" i="42" a="1"/>
  <c r="AG84" i="42" a="1"/>
  <c r="AE84" i="42" a="1"/>
  <c r="AY84" i="42" a="1"/>
  <c r="BF84" i="42" a="1"/>
  <c r="BO84" i="42" a="1"/>
  <c r="V84" i="42" a="1"/>
  <c r="X84" i="42" a="1"/>
  <c r="AP84" i="42" a="1"/>
  <c r="AN84" i="42" a="1"/>
  <c r="AW84" i="42" a="1"/>
  <c r="BQ84" i="42" a="1"/>
  <c r="D84" i="42" a="1"/>
  <c r="F84" i="42" a="1"/>
  <c r="B86" i="42"/>
  <c r="N75" i="43"/>
  <c r="CC11" i="24" l="1"/>
  <c r="K74" i="14"/>
  <c r="D87" i="43" a="1"/>
  <c r="B89" i="43"/>
  <c r="F87" i="43" a="1"/>
  <c r="O85" i="42" a="1"/>
  <c r="M85" i="42" a="1"/>
  <c r="AE85" i="42" a="1"/>
  <c r="AG85" i="42" a="1"/>
  <c r="AW85" i="42" a="1"/>
  <c r="AY85" i="42" a="1"/>
  <c r="BO85" i="42" a="1"/>
  <c r="X85" i="42" a="1"/>
  <c r="V85" i="42" a="1"/>
  <c r="AN85" i="42" a="1"/>
  <c r="AP85" i="42" a="1"/>
  <c r="BF85" i="42" a="1"/>
  <c r="BQ85" i="42" a="1"/>
  <c r="D85" i="42" a="1"/>
  <c r="F85" i="42" a="1"/>
  <c r="B87" i="42"/>
  <c r="N76" i="43"/>
  <c r="CD11" i="24" l="1"/>
  <c r="K75" i="14"/>
  <c r="F88" i="43" a="1"/>
  <c r="D88" i="43" a="1"/>
  <c r="B90" i="43"/>
  <c r="V86" i="42" a="1"/>
  <c r="X86" i="42" a="1"/>
  <c r="AP86" i="42" a="1"/>
  <c r="AN86" i="42" a="1"/>
  <c r="AW86" i="42" a="1"/>
  <c r="BQ86" i="42" a="1"/>
  <c r="M86" i="42" a="1"/>
  <c r="O86" i="42" a="1"/>
  <c r="AG86" i="42" a="1"/>
  <c r="AE86" i="42" a="1"/>
  <c r="AY86" i="42" a="1"/>
  <c r="BF86" i="42" a="1"/>
  <c r="BO86" i="42" a="1"/>
  <c r="B88" i="42"/>
  <c r="D86" i="42" a="1"/>
  <c r="F86" i="42" a="1"/>
  <c r="N77" i="43"/>
  <c r="CE11" i="24" l="1"/>
  <c r="K76" i="14"/>
  <c r="F89" i="43" a="1"/>
  <c r="D89" i="43" a="1"/>
  <c r="F90" i="43" a="1"/>
  <c r="B91" i="43"/>
  <c r="X87" i="42" a="1"/>
  <c r="V87" i="42" a="1"/>
  <c r="AN87" i="42" a="1"/>
  <c r="AP87" i="42" a="1"/>
  <c r="BF87" i="42" a="1"/>
  <c r="AY87" i="42" a="1"/>
  <c r="BQ87" i="42" a="1"/>
  <c r="O87" i="42" a="1"/>
  <c r="M87" i="42" a="1"/>
  <c r="AE87" i="42" a="1"/>
  <c r="AG87" i="42" a="1"/>
  <c r="AW87" i="42" a="1"/>
  <c r="BO87" i="42" a="1"/>
  <c r="D87" i="42" a="1"/>
  <c r="F87" i="42" a="1"/>
  <c r="B89" i="42"/>
  <c r="CF11" i="24" l="1"/>
  <c r="K77" i="14"/>
  <c r="D90" i="43" a="1"/>
  <c r="B92" i="43"/>
  <c r="M88" i="42" a="1"/>
  <c r="O88" i="42" a="1"/>
  <c r="AG88" i="42" a="1"/>
  <c r="AE88" i="42" a="1"/>
  <c r="AY88" i="42" a="1"/>
  <c r="BF88" i="42" a="1"/>
  <c r="BO88" i="42" a="1"/>
  <c r="V88" i="42" a="1"/>
  <c r="X88" i="42" a="1"/>
  <c r="AP88" i="42" a="1"/>
  <c r="AN88" i="42" a="1"/>
  <c r="AW88" i="42" a="1"/>
  <c r="BQ88" i="42" a="1"/>
  <c r="D88" i="42" a="1"/>
  <c r="F88" i="42" a="1"/>
  <c r="B90" i="42"/>
  <c r="CG11" i="24" l="1"/>
  <c r="K78" i="14"/>
  <c r="F91" i="43" a="1"/>
  <c r="D91" i="43" a="1"/>
  <c r="B93" i="43"/>
  <c r="O89" i="42" a="1"/>
  <c r="M89" i="42" a="1"/>
  <c r="AE89" i="42" a="1"/>
  <c r="AG89" i="42" a="1"/>
  <c r="AW89" i="42" a="1"/>
  <c r="AY89" i="42" a="1"/>
  <c r="BO89" i="42" a="1"/>
  <c r="X89" i="42" a="1"/>
  <c r="V89" i="42" a="1"/>
  <c r="AN89" i="42" a="1"/>
  <c r="AP89" i="42" a="1"/>
  <c r="BF89" i="42" a="1"/>
  <c r="BH89" i="42" a="1"/>
  <c r="BQ89" i="42" a="1"/>
  <c r="D89" i="42" a="1"/>
  <c r="F89" i="42" a="1"/>
  <c r="B91" i="42"/>
  <c r="D90" i="42" a="1"/>
  <c r="CH11" i="24" l="1"/>
  <c r="K79" i="14"/>
  <c r="F90" i="42" a="1"/>
  <c r="F92" i="43" a="1"/>
  <c r="D92" i="43" a="1"/>
  <c r="B94" i="43"/>
  <c r="D93" i="43" a="1"/>
  <c r="F93" i="43" a="1"/>
  <c r="M90" i="42" a="1"/>
  <c r="X90" i="42" a="1"/>
  <c r="AP90" i="42" a="1"/>
  <c r="AY90" i="42" a="1"/>
  <c r="BF90" i="42" a="1"/>
  <c r="V90" i="42" a="1"/>
  <c r="AG90" i="42" a="1"/>
  <c r="AN90" i="42" a="1"/>
  <c r="AW90" i="42" a="1"/>
  <c r="BH90" i="42" a="1"/>
  <c r="BQ90" i="42" a="1"/>
  <c r="B92" i="42"/>
  <c r="CI11" i="24" l="1"/>
  <c r="K81" i="14"/>
  <c r="K80" i="14"/>
  <c r="D91" i="42" a="1"/>
  <c r="B95" i="43"/>
  <c r="BH92" i="42" a="1"/>
  <c r="O91" i="42" a="1"/>
  <c r="M91" i="42" a="1"/>
  <c r="AE91" i="42" a="1"/>
  <c r="AG91" i="42" a="1"/>
  <c r="AW91" i="42" a="1"/>
  <c r="BH91" i="42" a="1"/>
  <c r="BO91" i="42" a="1"/>
  <c r="X91" i="42" a="1"/>
  <c r="V91" i="42" a="1"/>
  <c r="AN91" i="42" a="1"/>
  <c r="AP91" i="42" a="1"/>
  <c r="BF91" i="42" a="1"/>
  <c r="AY91" i="42" a="1"/>
  <c r="BQ91" i="42" a="1"/>
  <c r="F91" i="42" a="1"/>
  <c r="B93" i="42"/>
  <c r="CJ11" i="24" l="1"/>
  <c r="F94" i="43" a="1"/>
  <c r="D94" i="43" a="1"/>
  <c r="B96" i="43"/>
  <c r="D95" i="43" a="1"/>
  <c r="M92" i="42" a="1"/>
  <c r="AE92" i="42" a="1"/>
  <c r="AP92" i="42" a="1"/>
  <c r="AY92" i="42" a="1"/>
  <c r="BF92" i="42" a="1"/>
  <c r="BO92" i="42" a="1"/>
  <c r="V92" i="42" a="1"/>
  <c r="X92" i="42" a="1"/>
  <c r="AN92" i="42" a="1"/>
  <c r="BQ92" i="42" a="1"/>
  <c r="D92" i="42" a="1"/>
  <c r="B94" i="42"/>
  <c r="F93" i="42" a="1"/>
  <c r="F92" i="42" a="1"/>
  <c r="CK11" i="24" l="1"/>
  <c r="K83" i="14"/>
  <c r="K82" i="14"/>
  <c r="N83" i="43"/>
  <c r="D93" i="42" a="1"/>
  <c r="B97" i="43"/>
  <c r="D96" i="43" a="1"/>
  <c r="F96" i="43" a="1"/>
  <c r="F95" i="43" a="1"/>
  <c r="O93" i="42" a="1"/>
  <c r="M93" i="42" a="1"/>
  <c r="AE93" i="42" a="1"/>
  <c r="AG93" i="42" a="1"/>
  <c r="AW93" i="42" a="1"/>
  <c r="BO93" i="42" a="1"/>
  <c r="BH94" i="42" a="1"/>
  <c r="X93" i="42" a="1"/>
  <c r="V93" i="42" a="1"/>
  <c r="AN93" i="42" a="1"/>
  <c r="BH93" i="42" a="1"/>
  <c r="BQ93" i="42" a="1"/>
  <c r="F94" i="42" a="1"/>
  <c r="B95" i="42"/>
  <c r="K84" i="14"/>
  <c r="N84" i="43"/>
  <c r="N78" i="43" l="1"/>
  <c r="N79" i="43"/>
  <c r="N80" i="43"/>
  <c r="N81" i="43"/>
  <c r="N82" i="43"/>
  <c r="CL11" i="24"/>
  <c r="D94" i="42" a="1"/>
  <c r="B98" i="43"/>
  <c r="F97" i="43" a="1"/>
  <c r="D97" i="43" a="1"/>
  <c r="V94" i="42" a="1"/>
  <c r="O94" i="42" a="1"/>
  <c r="AN94" i="42" a="1"/>
  <c r="BQ94" i="42" a="1"/>
  <c r="M94" i="42" a="1"/>
  <c r="X94" i="42" a="1"/>
  <c r="AP94" i="42" a="1"/>
  <c r="AY94" i="42" a="1"/>
  <c r="BF94" i="42" a="1"/>
  <c r="BO94" i="42" a="1"/>
  <c r="B96" i="42"/>
  <c r="D95" i="42" a="1"/>
  <c r="F95" i="42" a="1"/>
  <c r="N85" i="43"/>
  <c r="CM11" i="24" l="1"/>
  <c r="K85" i="14"/>
  <c r="F98" i="43" a="1"/>
  <c r="B99" i="43"/>
  <c r="D98" i="43" a="1"/>
  <c r="BH96" i="42" a="1"/>
  <c r="BH95" i="42" a="1"/>
  <c r="X95" i="42" a="1"/>
  <c r="V95" i="42" a="1"/>
  <c r="AN95" i="42" a="1"/>
  <c r="BQ95" i="42" a="1"/>
  <c r="B97" i="42"/>
  <c r="D96" i="42" a="1"/>
  <c r="K86" i="14"/>
  <c r="N86" i="43"/>
  <c r="CN11" i="24" l="1"/>
  <c r="B100" i="43"/>
  <c r="D99" i="43" a="1"/>
  <c r="F99" i="43" a="1"/>
  <c r="AP96" i="42" a="1"/>
  <c r="AY96" i="42" a="1"/>
  <c r="BF96" i="42" a="1"/>
  <c r="BO96" i="42" a="1"/>
  <c r="X96" i="42" a="1"/>
  <c r="B98" i="42"/>
  <c r="F97" i="42" a="1"/>
  <c r="N87" i="43"/>
  <c r="CO11" i="24" l="1"/>
  <c r="D97" i="42" a="1"/>
  <c r="F100" i="43" a="1"/>
  <c r="D100" i="43" a="1"/>
  <c r="BH98" i="42" a="1"/>
  <c r="X98" i="42" a="1"/>
  <c r="X97" i="42" a="1"/>
  <c r="V97" i="42" a="1"/>
  <c r="AN97" i="42" a="1"/>
  <c r="BH97" i="42" a="1"/>
  <c r="BQ97" i="42" a="1"/>
  <c r="F98" i="42" a="1"/>
  <c r="B99" i="42"/>
  <c r="D98" i="42" a="1"/>
  <c r="N88" i="43"/>
  <c r="CP11" i="24" l="1"/>
  <c r="K87" i="14"/>
  <c r="BH99" i="42" a="1"/>
  <c r="X99" i="42" a="1"/>
  <c r="B100" i="42"/>
  <c r="D99" i="42" a="1"/>
  <c r="F99" i="42" a="1"/>
  <c r="N89" i="43"/>
  <c r="K89" i="14"/>
  <c r="CQ11" i="24" l="1"/>
  <c r="K88" i="14"/>
  <c r="BH100" i="42" a="1"/>
  <c r="X100" i="42" a="1"/>
  <c r="F100" i="42" a="1"/>
  <c r="D100" i="42" a="1"/>
  <c r="K90" i="14"/>
  <c r="N90" i="43"/>
  <c r="CR11" i="24" l="1"/>
  <c r="N91" i="43"/>
  <c r="CS11" i="24" l="1"/>
  <c r="K91" i="14"/>
  <c r="K92" i="14"/>
  <c r="N92" i="43"/>
  <c r="K96" i="14" l="1"/>
  <c r="CT11" i="24"/>
  <c r="N93" i="43"/>
  <c r="N96" i="43" l="1"/>
  <c r="N97" i="43"/>
  <c r="N98" i="43"/>
  <c r="K97" i="14"/>
  <c r="CU11" i="24"/>
  <c r="W58" i="42"/>
  <c r="BG87" i="42"/>
  <c r="BG23" i="42"/>
  <c r="W21" i="42"/>
  <c r="BG50" i="42"/>
  <c r="W36" i="42"/>
  <c r="BG61" i="42"/>
  <c r="W67" i="42"/>
  <c r="BG32" i="42"/>
  <c r="W82" i="42"/>
  <c r="W30" i="42"/>
  <c r="BG59" i="42"/>
  <c r="W73" i="42"/>
  <c r="W9" i="42"/>
  <c r="BG38" i="42"/>
  <c r="W24" i="42"/>
  <c r="BG49" i="42"/>
  <c r="W63" i="42"/>
  <c r="BG28" i="42"/>
  <c r="W86" i="42"/>
  <c r="W34" i="42"/>
  <c r="BG63" i="42"/>
  <c r="W77" i="42"/>
  <c r="W13" i="42"/>
  <c r="BG42" i="42"/>
  <c r="W44" i="42"/>
  <c r="BG69" i="42"/>
  <c r="W75" i="42"/>
  <c r="W11" i="42"/>
  <c r="BG40" i="42"/>
  <c r="W70" i="42"/>
  <c r="BG35" i="42"/>
  <c r="W49" i="42"/>
  <c r="BG78" i="42"/>
  <c r="BG14" i="42"/>
  <c r="W16" i="42"/>
  <c r="BG41" i="42"/>
  <c r="W55" i="42"/>
  <c r="BG84" i="42"/>
  <c r="BG20" i="42"/>
  <c r="W74" i="42"/>
  <c r="W10" i="42"/>
  <c r="BG39" i="42"/>
  <c r="W37" i="42"/>
  <c r="BG66" i="42"/>
  <c r="W52" i="42"/>
  <c r="BG77" i="42"/>
  <c r="BG13" i="42"/>
  <c r="W19" i="42"/>
  <c r="BG48" i="42"/>
  <c r="W46" i="42"/>
  <c r="BG75" i="42"/>
  <c r="BG11" i="42"/>
  <c r="W25" i="42"/>
  <c r="BG54" i="42"/>
  <c r="W40" i="42"/>
  <c r="BG65" i="42"/>
  <c r="W79" i="42"/>
  <c r="W15" i="42"/>
  <c r="BG44" i="42"/>
  <c r="W50" i="42"/>
  <c r="BG79" i="42"/>
  <c r="BG15" i="42"/>
  <c r="W29" i="42"/>
  <c r="BG58" i="42"/>
  <c r="W60" i="42"/>
  <c r="BG85" i="42"/>
  <c r="BG21" i="42"/>
  <c r="W27" i="42"/>
  <c r="BG56" i="42"/>
  <c r="W72" i="42"/>
  <c r="W22" i="42"/>
  <c r="BG51" i="42"/>
  <c r="W65" i="42"/>
  <c r="BG30" i="42"/>
  <c r="W32" i="42"/>
  <c r="BG57" i="42"/>
  <c r="W71" i="42"/>
  <c r="BG36" i="42"/>
  <c r="AF9" i="42"/>
  <c r="W26" i="42"/>
  <c r="BG55" i="42"/>
  <c r="W53" i="42"/>
  <c r="BG82" i="42"/>
  <c r="BG18" i="42"/>
  <c r="BG29" i="42"/>
  <c r="W35" i="42"/>
  <c r="BG64" i="42"/>
  <c r="W89" i="42"/>
  <c r="W62" i="42"/>
  <c r="BG27" i="42"/>
  <c r="W41" i="42"/>
  <c r="BG70" i="42"/>
  <c r="W56" i="42"/>
  <c r="BG81" i="42"/>
  <c r="BG17" i="42"/>
  <c r="W31" i="42"/>
  <c r="BG60" i="42"/>
  <c r="W84" i="42"/>
  <c r="W66" i="42"/>
  <c r="BG31" i="42"/>
  <c r="W45" i="42"/>
  <c r="BG74" i="42"/>
  <c r="BG10" i="42"/>
  <c r="W12" i="42"/>
  <c r="BG37" i="42"/>
  <c r="W43" i="42"/>
  <c r="BG72" i="42"/>
  <c r="W87" i="42"/>
  <c r="W38" i="42"/>
  <c r="BG67" i="42"/>
  <c r="W81" i="42"/>
  <c r="W17" i="42"/>
  <c r="BG46" i="42"/>
  <c r="W48" i="42"/>
  <c r="BG73" i="42"/>
  <c r="BG9" i="42"/>
  <c r="W23" i="42"/>
  <c r="BG52" i="42"/>
  <c r="W80" i="42"/>
  <c r="W76" i="42"/>
  <c r="W42" i="42"/>
  <c r="BG71" i="42"/>
  <c r="W69" i="42"/>
  <c r="BG34" i="42"/>
  <c r="W20" i="42"/>
  <c r="BG45" i="42"/>
  <c r="W51" i="42"/>
  <c r="BG80" i="42"/>
  <c r="BG16" i="42"/>
  <c r="W68" i="42"/>
  <c r="W78" i="42"/>
  <c r="W14" i="42"/>
  <c r="BG43" i="42"/>
  <c r="W57" i="42"/>
  <c r="BG86" i="42"/>
  <c r="BG22" i="42"/>
  <c r="BG33" i="42"/>
  <c r="W47" i="42"/>
  <c r="BG76" i="42"/>
  <c r="BG12" i="42"/>
  <c r="W88" i="42"/>
  <c r="W83" i="42"/>
  <c r="W18" i="42"/>
  <c r="BG47" i="42"/>
  <c r="W61" i="42"/>
  <c r="BG26" i="42"/>
  <c r="W28" i="42"/>
  <c r="BG53" i="42"/>
  <c r="W59" i="42"/>
  <c r="BG88" i="42"/>
  <c r="BG24" i="42"/>
  <c r="W85" i="42"/>
  <c r="W54" i="42"/>
  <c r="BG83" i="42"/>
  <c r="BG19" i="42"/>
  <c r="W33" i="42"/>
  <c r="BG62" i="42"/>
  <c r="W64" i="42"/>
  <c r="BG89" i="42"/>
  <c r="BG25" i="42"/>
  <c r="W39" i="42"/>
  <c r="BG68" i="42"/>
  <c r="BP11" i="42"/>
  <c r="BP13" i="42"/>
  <c r="N16" i="42"/>
  <c r="E21" i="42"/>
  <c r="E23" i="42"/>
  <c r="E27" i="42"/>
  <c r="AF29" i="42"/>
  <c r="AF31" i="42"/>
  <c r="E38" i="42"/>
  <c r="E47" i="42"/>
  <c r="AF49" i="42"/>
  <c r="N51" i="42"/>
  <c r="AO53" i="42"/>
  <c r="E56" i="42"/>
  <c r="AF60" i="42"/>
  <c r="AO62" i="42"/>
  <c r="E70" i="42"/>
  <c r="AF72" i="42"/>
  <c r="N78" i="42"/>
  <c r="N81" i="42"/>
  <c r="AF84" i="42"/>
  <c r="N87" i="42"/>
  <c r="L9" i="43"/>
  <c r="AD41" i="43"/>
  <c r="AD26" i="43"/>
  <c r="U80" i="43"/>
  <c r="V91" i="43" s="1" a="1"/>
  <c r="U48" i="43"/>
  <c r="V59" i="43" s="1" a="1"/>
  <c r="U16" i="43"/>
  <c r="V27" i="43" s="1" a="1"/>
  <c r="L77" i="43"/>
  <c r="M88" i="43" s="1" a="1"/>
  <c r="L45" i="43"/>
  <c r="M56" i="43" s="1" a="1"/>
  <c r="L13" i="43"/>
  <c r="M24" i="43" s="1" a="1"/>
  <c r="AV93" i="43"/>
  <c r="AV61" i="43"/>
  <c r="AW72" i="43" s="1" a="1"/>
  <c r="AV29" i="43"/>
  <c r="AW40" i="43" s="1" a="1"/>
  <c r="AN98" i="43" a="1"/>
  <c r="AN61" i="43" a="1"/>
  <c r="AV88" i="43"/>
  <c r="AW99" i="43" s="1" a="1"/>
  <c r="AV56" i="43"/>
  <c r="AW67" i="43" s="1" a="1"/>
  <c r="AV24" i="43"/>
  <c r="AW35" i="43" s="1" a="1"/>
  <c r="AN79" i="43" a="1"/>
  <c r="AN30" i="43" a="1"/>
  <c r="L14" i="43"/>
  <c r="M25" i="43" s="1" a="1"/>
  <c r="L46" i="43"/>
  <c r="M57" i="43" s="1" a="1"/>
  <c r="L78" i="43"/>
  <c r="M89" i="43" s="1" a="1"/>
  <c r="U17" i="43"/>
  <c r="V28" i="43" s="1" a="1"/>
  <c r="U49" i="43"/>
  <c r="V60" i="43" s="1" a="1"/>
  <c r="U81" i="43"/>
  <c r="V92" i="43" s="1" a="1"/>
  <c r="AD36" i="43"/>
  <c r="AN24" i="43" a="1"/>
  <c r="AD51" i="43"/>
  <c r="AV91" i="43"/>
  <c r="AV59" i="43"/>
  <c r="AW70" i="43" s="1" a="1"/>
  <c r="AV27" i="43"/>
  <c r="AW38" i="43" s="1" a="1"/>
  <c r="AN76" i="43" a="1"/>
  <c r="AV98" i="43"/>
  <c r="AV66" i="43"/>
  <c r="AW77" i="43" s="1" a="1"/>
  <c r="AV34" i="43"/>
  <c r="AW45" i="43" s="1" a="1"/>
  <c r="AV13" i="43"/>
  <c r="AW24" i="43" s="1" a="1"/>
  <c r="AN85" i="43" a="1"/>
  <c r="AN36" i="43" a="1"/>
  <c r="L40" i="43"/>
  <c r="M51" i="43" s="1" a="1"/>
  <c r="L72" i="43"/>
  <c r="M83" i="43" s="1" a="1"/>
  <c r="U23" i="43"/>
  <c r="V34" i="43" s="1" a="1"/>
  <c r="U55" i="43"/>
  <c r="V66" i="43" s="1" a="1"/>
  <c r="U87" i="43"/>
  <c r="V98" i="43" s="1" a="1"/>
  <c r="AD48" i="43"/>
  <c r="AN26" i="43" a="1"/>
  <c r="AD55" i="43"/>
  <c r="AD90" i="43"/>
  <c r="AD21" i="43"/>
  <c r="AD89" i="43"/>
  <c r="AE100" i="43" s="1" a="1"/>
  <c r="AD9" i="43"/>
  <c r="U70" i="43"/>
  <c r="V81" i="43" s="1" a="1"/>
  <c r="U38" i="43"/>
  <c r="V49" i="43" s="1" a="1"/>
  <c r="L87" i="43"/>
  <c r="M98" i="43" s="1" a="1"/>
  <c r="L55" i="43"/>
  <c r="M66" i="43" s="1" a="1"/>
  <c r="L23" i="43"/>
  <c r="M34" i="43" s="1" a="1"/>
  <c r="AD33" i="43"/>
  <c r="AD93" i="43"/>
  <c r="AD18" i="43"/>
  <c r="U76" i="43"/>
  <c r="V87" i="43" s="1" a="1"/>
  <c r="U44" i="43"/>
  <c r="V55" i="43" s="1" a="1"/>
  <c r="U12" i="43"/>
  <c r="V23" i="43" s="1" a="1"/>
  <c r="L73" i="43"/>
  <c r="M84" i="43" s="1" a="1"/>
  <c r="L41" i="43"/>
  <c r="M52" i="43" s="1" a="1"/>
  <c r="AV89" i="43"/>
  <c r="AW100" i="43" s="1" a="1"/>
  <c r="AV57" i="43"/>
  <c r="AW68" i="43" s="1" a="1"/>
  <c r="AV25" i="43"/>
  <c r="AW36" i="43" s="1" a="1"/>
  <c r="AN78" i="43" a="1"/>
  <c r="AV68" i="43"/>
  <c r="AW79" i="43" s="1" a="1"/>
  <c r="AV36" i="43"/>
  <c r="AW47" i="43" s="1" a="1"/>
  <c r="AV15" i="43"/>
  <c r="AW26" i="43" s="1" a="1"/>
  <c r="AN83" i="43" a="1"/>
  <c r="AN34" i="43" a="1"/>
  <c r="L10" i="43"/>
  <c r="M21" i="43" s="1" a="1"/>
  <c r="L42" i="43"/>
  <c r="M53" i="43" s="1" a="1"/>
  <c r="L74" i="43"/>
  <c r="M85" i="43" s="1" a="1"/>
  <c r="U13" i="43"/>
  <c r="V24" i="43" s="1" a="1"/>
  <c r="U45" i="43"/>
  <c r="V56" i="43" s="1" a="1"/>
  <c r="U77" i="43"/>
  <c r="V88" i="43" s="1" a="1"/>
  <c r="AD28" i="43"/>
  <c r="AD43" i="43"/>
  <c r="AV63" i="43"/>
  <c r="AW74" i="43" s="1" a="1"/>
  <c r="AV31" i="43"/>
  <c r="AW42" i="43" s="1" a="1"/>
  <c r="AV10" i="43"/>
  <c r="AW21" i="43" s="1" a="1"/>
  <c r="AN80" i="43" a="1"/>
  <c r="AN31" i="43" a="1"/>
  <c r="AV70" i="43"/>
  <c r="AW81" i="43" s="1" a="1"/>
  <c r="AV38" i="43"/>
  <c r="AW49" i="43" s="1" a="1"/>
  <c r="AN52" i="43" a="1"/>
  <c r="AN89" i="43" a="1"/>
  <c r="AN42" i="43" a="1"/>
  <c r="AD67" i="43"/>
  <c r="AE78" i="43" s="1" a="1"/>
  <c r="L36" i="43"/>
  <c r="M47" i="43" s="1" a="1"/>
  <c r="L68" i="43"/>
  <c r="M79" i="43" s="1" a="1"/>
  <c r="U35" i="43"/>
  <c r="V46" i="43" s="1" a="1"/>
  <c r="U67" i="43"/>
  <c r="V78" i="43" s="1" a="1"/>
  <c r="AD83" i="43"/>
  <c r="AE94" i="43" s="1" a="1"/>
  <c r="AD15" i="43"/>
  <c r="AD78" i="43"/>
  <c r="AE89" i="43" s="1" a="1"/>
  <c r="AD45" i="43"/>
  <c r="AN21" i="43" a="1"/>
  <c r="AD38" i="43"/>
  <c r="U82" i="43"/>
  <c r="V93" i="43" s="1" a="1"/>
  <c r="U50" i="43"/>
  <c r="V61" i="43" s="1" a="1"/>
  <c r="U18" i="43"/>
  <c r="V29" i="43" s="1" a="1"/>
  <c r="L83" i="43"/>
  <c r="M94" i="43" s="1" a="1"/>
  <c r="L51" i="43"/>
  <c r="M62" i="43" s="1" a="1"/>
  <c r="L19" i="43"/>
  <c r="M30" i="43" s="1" a="1"/>
  <c r="AD57" i="43"/>
  <c r="AN39" i="43" a="1"/>
  <c r="AD42" i="43"/>
  <c r="U72" i="43"/>
  <c r="V83" i="43" s="1" a="1"/>
  <c r="U40" i="43"/>
  <c r="V51" i="43" s="1" a="1"/>
  <c r="L69" i="43"/>
  <c r="M80" i="43" s="1" a="1"/>
  <c r="L37" i="43"/>
  <c r="M48" i="43" s="1" a="1"/>
  <c r="AV85" i="43"/>
  <c r="AW96" i="43" s="1" a="1"/>
  <c r="AV53" i="43"/>
  <c r="AW64" i="43" s="1" a="1"/>
  <c r="AV21" i="43"/>
  <c r="AW32" i="43" s="1" a="1"/>
  <c r="AN74" i="43" a="1"/>
  <c r="AV96" i="43"/>
  <c r="AV64" i="43"/>
  <c r="AW75" i="43" s="1" a="1"/>
  <c r="AV32" i="43"/>
  <c r="AW43" i="43" s="1" a="1"/>
  <c r="AV11" i="43"/>
  <c r="AW22" i="43" s="1" a="1"/>
  <c r="AN87" i="43" a="1"/>
  <c r="AN38" i="43" a="1"/>
  <c r="AD65" i="43"/>
  <c r="AE76" i="43" s="1" a="1"/>
  <c r="L38" i="43"/>
  <c r="M49" i="43" s="1" a="1"/>
  <c r="L70" i="43"/>
  <c r="M81" i="43" s="1" a="1"/>
  <c r="U9" i="43"/>
  <c r="U41" i="43"/>
  <c r="V52" i="43" s="1" a="1"/>
  <c r="U73" i="43"/>
  <c r="V84" i="43" s="1" a="1"/>
  <c r="AD20" i="43"/>
  <c r="AD35" i="43"/>
  <c r="AV67" i="43"/>
  <c r="AW78" i="43" s="1" a="1"/>
  <c r="AV35" i="43"/>
  <c r="AW46" i="43" s="1" a="1"/>
  <c r="AV14" i="43"/>
  <c r="AW25" i="43" s="1" a="1"/>
  <c r="AN84" i="43" a="1"/>
  <c r="AN35" i="43" a="1"/>
  <c r="AV74" i="43"/>
  <c r="AW85" i="43" s="1" a="1"/>
  <c r="AV42" i="43"/>
  <c r="AW53" i="43" s="1" a="1"/>
  <c r="AN60" i="43" a="1"/>
  <c r="AN93" i="43" a="1"/>
  <c r="AN51" i="43" a="1"/>
  <c r="AD72" i="43"/>
  <c r="AE83" i="43" s="1" a="1"/>
  <c r="L32" i="43"/>
  <c r="M43" i="43" s="1" a="1"/>
  <c r="L64" i="43"/>
  <c r="M75" i="43" s="1" a="1"/>
  <c r="L96" i="43"/>
  <c r="U31" i="43"/>
  <c r="V42" i="43" s="1" a="1"/>
  <c r="U63" i="43"/>
  <c r="V74" i="43" s="1" a="1"/>
  <c r="AD75" i="43"/>
  <c r="AE86" i="43" s="1" a="1"/>
  <c r="AD39" i="43"/>
  <c r="AD64" i="43"/>
  <c r="AE75" i="43" s="1" a="1"/>
  <c r="AD10" i="43"/>
  <c r="AD30" i="43"/>
  <c r="U78" i="43"/>
  <c r="V89" i="43" s="1" a="1"/>
  <c r="U46" i="43"/>
  <c r="V57" i="43" s="1" a="1"/>
  <c r="U14" i="43"/>
  <c r="V25" i="43" s="1" a="1"/>
  <c r="L79" i="43"/>
  <c r="M90" i="43" s="1" a="1"/>
  <c r="L47" i="43"/>
  <c r="M58" i="43" s="1" a="1"/>
  <c r="L15" i="43"/>
  <c r="M26" i="43" s="1" a="1"/>
  <c r="AD82" i="43"/>
  <c r="AE93" i="43" s="1" a="1"/>
  <c r="AD17" i="43"/>
  <c r="AD77" i="43"/>
  <c r="AE88" i="43" s="1" a="1"/>
  <c r="U68" i="43"/>
  <c r="V79" i="43" s="1" a="1"/>
  <c r="U36" i="43"/>
  <c r="V47" i="43" s="1" a="1"/>
  <c r="L97" i="43"/>
  <c r="L65" i="43"/>
  <c r="M76" i="43" s="1" a="1"/>
  <c r="L33" i="43"/>
  <c r="M44" i="43" s="1" a="1"/>
  <c r="AV81" i="43"/>
  <c r="AW92" i="43" s="1" a="1"/>
  <c r="AV49" i="43"/>
  <c r="AW60" i="43" s="1" a="1"/>
  <c r="AV17" i="43"/>
  <c r="AW28" i="43" s="1" a="1"/>
  <c r="AN69" i="43" a="1"/>
  <c r="AV92" i="43"/>
  <c r="AV60" i="43"/>
  <c r="AW71" i="43" s="1" a="1"/>
  <c r="AV28" i="43"/>
  <c r="AW39" i="43" s="1" a="1"/>
  <c r="AN75" i="43" a="1"/>
  <c r="L18" i="43"/>
  <c r="M29" i="43" s="1" a="1"/>
  <c r="L50" i="43"/>
  <c r="M61" i="43" s="1" a="1"/>
  <c r="L82" i="43"/>
  <c r="M93" i="43" s="1" a="1"/>
  <c r="U21" i="43"/>
  <c r="V32" i="43" s="1" a="1"/>
  <c r="U53" i="43"/>
  <c r="V64" i="43" s="1" a="1"/>
  <c r="U85" i="43"/>
  <c r="V96" i="43" s="1" a="1"/>
  <c r="AD87" i="43"/>
  <c r="AE98" i="43" s="1" a="1"/>
  <c r="AD27" i="43"/>
  <c r="AN27" i="43" a="1"/>
  <c r="AV71" i="43"/>
  <c r="AW82" i="43" s="1" a="1"/>
  <c r="AV39" i="43"/>
  <c r="AW50" i="43" s="1" a="1"/>
  <c r="AN54" i="43" a="1"/>
  <c r="AN88" i="43" a="1"/>
  <c r="AN40" i="43" a="1"/>
  <c r="AV78" i="43"/>
  <c r="AW89" i="43" s="1" a="1"/>
  <c r="AV46" i="43"/>
  <c r="AW57" i="43" s="1" a="1"/>
  <c r="AN68" i="43" a="1"/>
  <c r="AN97" i="43" a="1"/>
  <c r="AN59" i="43" a="1"/>
  <c r="AD80" i="43"/>
  <c r="AE91" i="43" s="1" a="1"/>
  <c r="L28" i="43"/>
  <c r="M39" i="43" s="1" a="1"/>
  <c r="L60" i="43"/>
  <c r="M71" i="43" s="1" a="1"/>
  <c r="L92" i="43"/>
  <c r="U27" i="43"/>
  <c r="V38" i="43" s="1" a="1"/>
  <c r="U59" i="43"/>
  <c r="V70" i="43" s="1" a="1"/>
  <c r="U91" i="43"/>
  <c r="AD56" i="43"/>
  <c r="AN45" i="43" a="1"/>
  <c r="AD61" i="43"/>
  <c r="AE72" i="43" s="1" a="1"/>
  <c r="AD60" i="43"/>
  <c r="AE71" i="43" s="1" a="1"/>
  <c r="AN43" i="43" a="1"/>
  <c r="AD54" i="43"/>
  <c r="U90" i="43"/>
  <c r="U58" i="43"/>
  <c r="V69" i="43" s="1" a="1"/>
  <c r="U26" i="43"/>
  <c r="V37" i="43" s="1" a="1"/>
  <c r="L91" i="43"/>
  <c r="L59" i="43"/>
  <c r="M70" i="43" s="1" a="1"/>
  <c r="L27" i="43"/>
  <c r="M38" i="43" s="1" a="1"/>
  <c r="L11" i="43"/>
  <c r="M22" i="43" s="1" a="1"/>
  <c r="AD68" i="43"/>
  <c r="AE79" i="43" s="1" a="1"/>
  <c r="AD12" i="43"/>
  <c r="AD58" i="43"/>
  <c r="U96" i="43"/>
  <c r="U64" i="43"/>
  <c r="V75" i="43" s="1" a="1"/>
  <c r="U32" i="43"/>
  <c r="V43" i="43" s="1" a="1"/>
  <c r="L93" i="43"/>
  <c r="L61" i="43"/>
  <c r="M72" i="43" s="1" a="1"/>
  <c r="L29" i="43"/>
  <c r="M40" i="43" s="1" a="1"/>
  <c r="AV77" i="43"/>
  <c r="AW88" i="43" s="1" a="1"/>
  <c r="AV45" i="43"/>
  <c r="AW56" i="43" s="1" a="1"/>
  <c r="AN66" i="43" a="1"/>
  <c r="AN82" i="43" a="1"/>
  <c r="AN33" i="43" a="1"/>
  <c r="AV72" i="43"/>
  <c r="AW83" i="43" s="1" a="1"/>
  <c r="AV40" i="43"/>
  <c r="AW51" i="43" s="1" a="1"/>
  <c r="AN56" i="43" a="1"/>
  <c r="AN95" i="43" a="1"/>
  <c r="AN55" i="43" a="1"/>
  <c r="AD76" i="43"/>
  <c r="AE87" i="43" s="1" a="1"/>
  <c r="L30" i="43"/>
  <c r="M41" i="43" s="1" a="1"/>
  <c r="L62" i="43"/>
  <c r="M73" i="43" s="1" a="1"/>
  <c r="U33" i="43"/>
  <c r="V44" i="43" s="1" a="1"/>
  <c r="U65" i="43"/>
  <c r="V76" i="43" s="1" a="1"/>
  <c r="U97" i="43"/>
  <c r="AD79" i="43"/>
  <c r="AE90" i="43" s="1" a="1"/>
  <c r="AD19" i="43"/>
  <c r="AD86" i="43"/>
  <c r="AE97" i="43" s="1" a="1"/>
  <c r="AV75" i="43"/>
  <c r="AW86" i="43" s="1" a="1"/>
  <c r="AV43" i="43"/>
  <c r="AW54" i="43" s="1" a="1"/>
  <c r="AN62" i="43" a="1"/>
  <c r="AN92" i="43" a="1"/>
  <c r="AN48" i="43" a="1"/>
  <c r="AV82" i="43"/>
  <c r="AW93" i="43" s="1" a="1"/>
  <c r="AV50" i="43"/>
  <c r="AW61" i="43" s="1" a="1"/>
  <c r="AV18" i="43"/>
  <c r="AW29" i="43" s="1" a="1"/>
  <c r="AN67" i="43" a="1"/>
  <c r="AD88" i="43"/>
  <c r="AE99" i="43" s="1" a="1"/>
  <c r="L24" i="43"/>
  <c r="M35" i="43" s="1" a="1"/>
  <c r="L56" i="43"/>
  <c r="M67" i="43" s="1" a="1"/>
  <c r="L88" i="43"/>
  <c r="M99" i="43" s="1" a="1"/>
  <c r="U39" i="43"/>
  <c r="V50" i="43" s="1" a="1"/>
  <c r="U71" i="43"/>
  <c r="V82" i="43" s="1" a="1"/>
  <c r="AD16" i="43"/>
  <c r="AD91" i="43"/>
  <c r="AD23" i="43"/>
  <c r="AD53" i="43"/>
  <c r="AN25" i="43" a="1"/>
  <c r="AD46" i="43"/>
  <c r="U86" i="43"/>
  <c r="V97" i="43" s="1" a="1"/>
  <c r="U54" i="43"/>
  <c r="V65" i="43" s="1" a="1"/>
  <c r="U22" i="43"/>
  <c r="V33" i="43" s="1" a="1"/>
  <c r="L71" i="43"/>
  <c r="M82" i="43" s="1" a="1"/>
  <c r="L39" i="43"/>
  <c r="M50" i="43" s="1" a="1"/>
  <c r="AD62" i="43"/>
  <c r="AE73" i="43" s="1" a="1"/>
  <c r="AN47" i="43" a="1"/>
  <c r="AD50" i="43"/>
  <c r="U92" i="43"/>
  <c r="U60" i="43"/>
  <c r="V71" i="43" s="1" a="1"/>
  <c r="U28" i="43"/>
  <c r="V39" i="43" s="1" a="1"/>
  <c r="L89" i="43"/>
  <c r="M100" i="43" s="1" a="1"/>
  <c r="L57" i="43"/>
  <c r="M68" i="43" s="1" a="1"/>
  <c r="L25" i="43"/>
  <c r="M36" i="43" s="1" a="1"/>
  <c r="AV73" i="43"/>
  <c r="AW84" i="43" s="1" a="1"/>
  <c r="AV41" i="43"/>
  <c r="AW52" i="43" s="1" a="1"/>
  <c r="AN58" i="43" a="1"/>
  <c r="AN94" i="43" a="1"/>
  <c r="AN53" i="43" a="1"/>
  <c r="AV84" i="43"/>
  <c r="AW95" i="43" s="1" a="1"/>
  <c r="AV52" i="43"/>
  <c r="AW63" i="43" s="1" a="1"/>
  <c r="AV20" i="43"/>
  <c r="AW31" i="43" s="1" a="1"/>
  <c r="AN99" i="43" a="1"/>
  <c r="AN63" i="43" a="1"/>
  <c r="AD84" i="43"/>
  <c r="AE95" i="43" s="1" a="1"/>
  <c r="L26" i="43"/>
  <c r="M37" i="43" s="1" a="1"/>
  <c r="L58" i="43"/>
  <c r="M69" i="43" s="1" a="1"/>
  <c r="L90" i="43"/>
  <c r="U29" i="43"/>
  <c r="V40" i="43" s="1" a="1"/>
  <c r="U61" i="43"/>
  <c r="V72" i="43" s="1" a="1"/>
  <c r="U93" i="43"/>
  <c r="AD71" i="43"/>
  <c r="AE82" i="43" s="1" a="1"/>
  <c r="AD13" i="43"/>
  <c r="AD70" i="43"/>
  <c r="AE81" i="43" s="1" a="1"/>
  <c r="AV79" i="43"/>
  <c r="AW90" i="43" s="1" a="1"/>
  <c r="AV47" i="43"/>
  <c r="AW58" i="43" s="1" a="1"/>
  <c r="AN70" i="43" a="1"/>
  <c r="AN96" i="43" a="1"/>
  <c r="AN57" i="43" a="1"/>
  <c r="AV86" i="43"/>
  <c r="AW97" i="43" s="1" a="1"/>
  <c r="AV54" i="43"/>
  <c r="AW65" i="43" s="1" a="1"/>
  <c r="AV22" i="43"/>
  <c r="AW33" i="43" s="1" a="1"/>
  <c r="AN73" i="43" a="1"/>
  <c r="AD96" i="43"/>
  <c r="L20" i="43"/>
  <c r="M31" i="43" s="1" a="1"/>
  <c r="L52" i="43"/>
  <c r="M63" i="43" s="1" a="1"/>
  <c r="L84" i="43"/>
  <c r="M95" i="43" s="1" a="1"/>
  <c r="U19" i="43"/>
  <c r="V30" i="43" s="1" a="1"/>
  <c r="U51" i="43"/>
  <c r="V62" i="43" s="1" a="1"/>
  <c r="U83" i="43"/>
  <c r="V94" i="43" s="1" a="1"/>
  <c r="AD40" i="43"/>
  <c r="AN22" i="43" a="1"/>
  <c r="AD47" i="43"/>
  <c r="AD74" i="43"/>
  <c r="AE85" i="43" s="1" a="1"/>
  <c r="AD14" i="43"/>
  <c r="AD81" i="43"/>
  <c r="AE92" i="43" s="1" a="1"/>
  <c r="U98" i="43"/>
  <c r="U66" i="43"/>
  <c r="V77" i="43" s="1" a="1"/>
  <c r="U34" i="43"/>
  <c r="V45" i="43" s="1" a="1"/>
  <c r="L67" i="43"/>
  <c r="M78" i="43" s="1" a="1"/>
  <c r="L35" i="43"/>
  <c r="M46" i="43" s="1" a="1"/>
  <c r="AD98" i="43"/>
  <c r="AD25" i="43"/>
  <c r="AD85" i="43"/>
  <c r="AE96" i="43" s="1" a="1"/>
  <c r="U88" i="43"/>
  <c r="V99" i="43" s="1" a="1"/>
  <c r="U56" i="43"/>
  <c r="V67" i="43" s="1" a="1"/>
  <c r="U24" i="43"/>
  <c r="V35" i="43" s="1" a="1"/>
  <c r="L85" i="43"/>
  <c r="M96" i="43" s="1" a="1"/>
  <c r="L53" i="43"/>
  <c r="M64" i="43" s="1" a="1"/>
  <c r="L21" i="43"/>
  <c r="M32" i="43" s="1" a="1"/>
  <c r="AV69" i="43"/>
  <c r="AW80" i="43" s="1" a="1"/>
  <c r="AV37" i="43"/>
  <c r="AW48" i="43" s="1" a="1"/>
  <c r="AN50" i="43" a="1"/>
  <c r="AN90" i="43" a="1"/>
  <c r="AN44" i="43" a="1"/>
  <c r="AV80" i="43"/>
  <c r="AW91" i="43" s="1" a="1"/>
  <c r="AV48" i="43"/>
  <c r="AW59" i="43" s="1" a="1"/>
  <c r="AV16" i="43"/>
  <c r="AW27" i="43" s="1" a="1"/>
  <c r="AN71" i="43" a="1"/>
  <c r="AD92" i="43"/>
  <c r="L22" i="43"/>
  <c r="M33" i="43" s="1" a="1"/>
  <c r="L54" i="43"/>
  <c r="M65" i="43" s="1" a="1"/>
  <c r="L86" i="43"/>
  <c r="M97" i="43" s="1" a="1"/>
  <c r="U25" i="43"/>
  <c r="V36" i="43" s="1" a="1"/>
  <c r="U57" i="43"/>
  <c r="V68" i="43" s="1" a="1"/>
  <c r="U89" i="43"/>
  <c r="V100" i="43" s="1" a="1"/>
  <c r="AD52" i="43"/>
  <c r="AN49" i="43" a="1"/>
  <c r="AD63" i="43"/>
  <c r="AE74" i="43" s="1" a="1"/>
  <c r="AV83" i="43"/>
  <c r="AW94" i="43" s="1" a="1"/>
  <c r="AV51" i="43"/>
  <c r="AW62" i="43" s="1" a="1"/>
  <c r="AV19" i="43"/>
  <c r="AW30" i="43" s="1" a="1"/>
  <c r="AN100" i="43" a="1"/>
  <c r="AN65" i="43" a="1"/>
  <c r="AV90" i="43"/>
  <c r="AV58" i="43"/>
  <c r="AW69" i="43" s="1" a="1"/>
  <c r="AV26" i="43"/>
  <c r="AW37" i="43" s="1" a="1"/>
  <c r="AN77" i="43" a="1"/>
  <c r="AN28" i="43" a="1"/>
  <c r="L16" i="43"/>
  <c r="M27" i="43" s="1" a="1"/>
  <c r="L48" i="43"/>
  <c r="M59" i="43" s="1" a="1"/>
  <c r="L80" i="43"/>
  <c r="M91" i="43" s="1" a="1"/>
  <c r="U15" i="43"/>
  <c r="V26" i="43" s="1" a="1"/>
  <c r="U47" i="43"/>
  <c r="V58" i="43" s="1" a="1"/>
  <c r="U79" i="43"/>
  <c r="V90" i="43" s="1" a="1"/>
  <c r="AD32" i="43"/>
  <c r="AD11" i="43"/>
  <c r="AD66" i="43"/>
  <c r="AE77" i="43" s="1" a="1"/>
  <c r="AD37" i="43"/>
  <c r="AD73" i="43"/>
  <c r="AE84" i="43" s="1" a="1"/>
  <c r="U62" i="43"/>
  <c r="V73" i="43" s="1" a="1"/>
  <c r="U30" i="43"/>
  <c r="V41" i="43" s="1" a="1"/>
  <c r="L63" i="43"/>
  <c r="M74" i="43" s="1" a="1"/>
  <c r="L31" i="43"/>
  <c r="M42" i="43" s="1" a="1"/>
  <c r="AD49" i="43"/>
  <c r="AN23" i="43" a="1"/>
  <c r="AD34" i="43"/>
  <c r="U84" i="43"/>
  <c r="V95" i="43" s="1" a="1"/>
  <c r="U52" i="43"/>
  <c r="V63" i="43" s="1" a="1"/>
  <c r="U20" i="43"/>
  <c r="V31" i="43" s="1" a="1"/>
  <c r="L81" i="43"/>
  <c r="M92" i="43" s="1" a="1"/>
  <c r="L49" i="43"/>
  <c r="M60" i="43" s="1" a="1"/>
  <c r="L17" i="43"/>
  <c r="M28" i="43" s="1" a="1"/>
  <c r="AV97" i="43"/>
  <c r="AV65" i="43"/>
  <c r="AW76" i="43" s="1" a="1"/>
  <c r="AV33" i="43"/>
  <c r="AW44" i="43" s="1" a="1"/>
  <c r="AV12" i="43"/>
  <c r="AW23" i="43" s="1" a="1"/>
  <c r="AN86" i="43" a="1"/>
  <c r="AN37" i="43" a="1"/>
  <c r="AV76" i="43"/>
  <c r="AW87" i="43" s="1" a="1"/>
  <c r="AV44" i="43"/>
  <c r="AW55" i="43" s="1" a="1"/>
  <c r="AN64" i="43" a="1"/>
  <c r="AN91" i="43" a="1"/>
  <c r="AN46" i="43" a="1"/>
  <c r="AD69" i="43"/>
  <c r="AE80" i="43" s="1" a="1"/>
  <c r="L34" i="43"/>
  <c r="M45" i="43" s="1" a="1"/>
  <c r="L66" i="43"/>
  <c r="M77" i="43" s="1" a="1"/>
  <c r="L98" i="43"/>
  <c r="U37" i="43"/>
  <c r="V48" i="43" s="1" a="1"/>
  <c r="U69" i="43"/>
  <c r="V80" i="43" s="1" a="1"/>
  <c r="AD44" i="43"/>
  <c r="AN41" i="43" a="1"/>
  <c r="AD59" i="43"/>
  <c r="AE70" i="43" s="1" a="1"/>
  <c r="AV87" i="43"/>
  <c r="AW98" i="43" s="1" a="1"/>
  <c r="AV55" i="43"/>
  <c r="AW66" i="43" s="1" a="1"/>
  <c r="AV23" i="43"/>
  <c r="AW34" i="43" s="1" a="1"/>
  <c r="AN72" i="43" a="1"/>
  <c r="AV62" i="43"/>
  <c r="AW73" i="43" s="1" a="1"/>
  <c r="AV30" i="43"/>
  <c r="AW41" i="43" s="1" a="1"/>
  <c r="AW41" i="43" s="1"/>
  <c r="AV9" i="43"/>
  <c r="AN81" i="43" a="1"/>
  <c r="AN32" i="43" a="1"/>
  <c r="L12" i="43"/>
  <c r="M23" i="43" s="1" a="1"/>
  <c r="L44" i="43"/>
  <c r="M55" i="43" s="1" a="1"/>
  <c r="L76" i="43"/>
  <c r="M87" i="43" s="1" a="1"/>
  <c r="U11" i="43"/>
  <c r="V22" i="43" s="1" a="1"/>
  <c r="U43" i="43"/>
  <c r="V54" i="43" s="1" a="1"/>
  <c r="U75" i="43"/>
  <c r="V86" i="43" s="1" a="1"/>
  <c r="AD24" i="43"/>
  <c r="AD31" i="43"/>
  <c r="AN29" i="43" a="1"/>
  <c r="AD29" i="43"/>
  <c r="AD97" i="43"/>
  <c r="AD22" i="43"/>
  <c r="U74" i="43"/>
  <c r="V85" i="43" s="1" a="1"/>
  <c r="U42" i="43"/>
  <c r="V53" i="43" s="1" a="1"/>
  <c r="U10" i="43"/>
  <c r="V21" i="43" s="1" a="1"/>
  <c r="L75" i="43"/>
  <c r="M86" i="43" s="1" a="1"/>
  <c r="L43" i="43"/>
  <c r="M54" i="43" s="1" a="1"/>
  <c r="AO35" i="43"/>
  <c r="AX76" i="43"/>
  <c r="AY87" i="43" s="1" a="1"/>
  <c r="AX44" i="43"/>
  <c r="AY55" i="43" s="1" a="1"/>
  <c r="AX12" i="43"/>
  <c r="AY23" i="43" s="1" a="1"/>
  <c r="AO75" i="43"/>
  <c r="AP86" i="43" s="1" a="1"/>
  <c r="AO47" i="43"/>
  <c r="AF57" i="43"/>
  <c r="AG68" i="43" s="1" a="1"/>
  <c r="AO22" i="43"/>
  <c r="AF60" i="43"/>
  <c r="W97" i="43"/>
  <c r="W65" i="43"/>
  <c r="X76" i="43" s="1" a="1"/>
  <c r="W33" i="43"/>
  <c r="X44" i="43" s="1" a="1"/>
  <c r="O73" i="43" a="1"/>
  <c r="O41" i="43" a="1"/>
  <c r="AX89" i="43"/>
  <c r="AY100" i="43" s="1" a="1"/>
  <c r="AX57" i="43"/>
  <c r="AY68" i="43" s="1" a="1"/>
  <c r="AX25" i="43"/>
  <c r="AY36" i="43" s="1" a="1"/>
  <c r="AO86" i="43"/>
  <c r="AP97" i="43" s="1" a="1"/>
  <c r="AO48" i="43"/>
  <c r="AX62" i="43"/>
  <c r="AY73" i="43" s="1" a="1"/>
  <c r="AX30" i="43"/>
  <c r="AY41" i="43" s="1" a="1"/>
  <c r="AO89" i="43"/>
  <c r="AP100" i="43" s="1" a="1"/>
  <c r="AO54" i="43"/>
  <c r="AP65" i="43" s="1" a="1"/>
  <c r="AF29" i="43"/>
  <c r="AG40" i="43" s="1" a="1"/>
  <c r="AF86" i="43"/>
  <c r="AF34" i="43"/>
  <c r="AG45" i="43" s="1" a="1"/>
  <c r="W87" i="43"/>
  <c r="X98" i="43" s="1" a="1"/>
  <c r="W55" i="43"/>
  <c r="X66" i="43" s="1" a="1"/>
  <c r="W23" i="43"/>
  <c r="X34" i="43" s="1" a="1"/>
  <c r="O91" i="43" a="1"/>
  <c r="O59" i="43" a="1"/>
  <c r="O27" i="43" a="1"/>
  <c r="AX79" i="43"/>
  <c r="AY90" i="43" s="1" a="1"/>
  <c r="AX47" i="43"/>
  <c r="AY58" i="43" s="1" a="1"/>
  <c r="AX15" i="43"/>
  <c r="AY26" i="43" s="1" a="1"/>
  <c r="AO72" i="43"/>
  <c r="AP83" i="43" s="1" a="1"/>
  <c r="AO41" i="43"/>
  <c r="AF75" i="43"/>
  <c r="AO25" i="43"/>
  <c r="AF63" i="43"/>
  <c r="O45" i="43" a="1"/>
  <c r="O78" i="43" a="1"/>
  <c r="W36" i="43"/>
  <c r="X47" i="43" s="1" a="1"/>
  <c r="W68" i="43"/>
  <c r="X79" i="43" s="1" a="1"/>
  <c r="AF56" i="43"/>
  <c r="AG67" i="43" s="1" a="1"/>
  <c r="O48" i="43" a="1"/>
  <c r="O80" i="43" a="1"/>
  <c r="W10" i="43"/>
  <c r="X21" i="43" s="1" a="1"/>
  <c r="W42" i="43"/>
  <c r="X53" i="43" s="1" a="1"/>
  <c r="W74" i="43"/>
  <c r="X85" i="43" s="1" a="1"/>
  <c r="AF13" i="43"/>
  <c r="AF84" i="43"/>
  <c r="AX88" i="43"/>
  <c r="AY99" i="43" s="1" a="1"/>
  <c r="AX56" i="43"/>
  <c r="AY67" i="43" s="1" a="1"/>
  <c r="AX24" i="43"/>
  <c r="AY35" i="43" s="1" a="1"/>
  <c r="AO87" i="43"/>
  <c r="AP98" i="43" s="1" a="1"/>
  <c r="AO50" i="43"/>
  <c r="AP61" i="43" s="1" a="1"/>
  <c r="AF93" i="43"/>
  <c r="AF17" i="43"/>
  <c r="AG28" i="43" s="1" a="1"/>
  <c r="AF74" i="43"/>
  <c r="AF22" i="43"/>
  <c r="AG33" i="43" s="1" a="1"/>
  <c r="W77" i="43"/>
  <c r="X88" i="43" s="1" a="1"/>
  <c r="W45" i="43"/>
  <c r="X56" i="43" s="1" a="1"/>
  <c r="W13" i="43"/>
  <c r="X24" i="43" s="1" a="1"/>
  <c r="O85" i="43" a="1"/>
  <c r="O53" i="43" a="1"/>
  <c r="O21" i="43" a="1"/>
  <c r="AX69" i="43"/>
  <c r="AY80" i="43" s="1" a="1"/>
  <c r="AX37" i="43"/>
  <c r="AY48" i="43" s="1" a="1"/>
  <c r="AO98" i="43"/>
  <c r="AO66" i="43"/>
  <c r="AP77" i="43" s="1" a="1"/>
  <c r="AO30" i="43"/>
  <c r="AF43" i="43"/>
  <c r="AG54" i="43" s="1" a="1"/>
  <c r="AX74" i="43"/>
  <c r="AY85" i="43" s="1" a="1"/>
  <c r="AX42" i="43"/>
  <c r="AY53" i="43" s="1" a="1"/>
  <c r="AX10" i="43"/>
  <c r="AY21" i="43" s="1" a="1"/>
  <c r="AO69" i="43"/>
  <c r="AP80" i="43" s="1" a="1"/>
  <c r="AO36" i="43"/>
  <c r="AF53" i="43"/>
  <c r="AG64" i="43" s="1" a="1"/>
  <c r="AO20" i="43"/>
  <c r="AF58" i="43"/>
  <c r="AG69" i="43" s="1" a="1"/>
  <c r="W67" i="43"/>
  <c r="X78" i="43" s="1" a="1"/>
  <c r="W35" i="43"/>
  <c r="X46" i="43" s="1" a="1"/>
  <c r="O79" i="43" a="1"/>
  <c r="O47" i="43" a="1"/>
  <c r="AX67" i="43"/>
  <c r="AY78" i="43" s="1" a="1"/>
  <c r="AX35" i="43"/>
  <c r="AY46" i="43" s="1" a="1"/>
  <c r="AO68" i="43"/>
  <c r="AP79" i="43" s="1" a="1"/>
  <c r="AO34" i="43"/>
  <c r="AF55" i="43"/>
  <c r="AG66" i="43" s="1" a="1"/>
  <c r="AO21" i="43"/>
  <c r="AF59" i="43"/>
  <c r="O50" i="43" a="1"/>
  <c r="O82" i="43" a="1"/>
  <c r="W40" i="43"/>
  <c r="X51" i="43" s="1" a="1"/>
  <c r="W72" i="43"/>
  <c r="X83" i="43" s="1" a="1"/>
  <c r="AF65" i="43"/>
  <c r="O36" i="43" a="1"/>
  <c r="O68" i="43" a="1"/>
  <c r="O100" i="43" a="1"/>
  <c r="W30" i="43"/>
  <c r="X41" i="43" s="1" a="1"/>
  <c r="W62" i="43"/>
  <c r="X73" i="43" s="1" a="1"/>
  <c r="AF52" i="43"/>
  <c r="AG63" i="43" s="1" a="1"/>
  <c r="AX84" i="43"/>
  <c r="AY95" i="43" s="1" a="1"/>
  <c r="AX52" i="43"/>
  <c r="AY63" i="43" s="1" a="1"/>
  <c r="AX20" i="43"/>
  <c r="AY31" i="43" s="1" a="1"/>
  <c r="AO83" i="43"/>
  <c r="AP94" i="43" s="1" a="1"/>
  <c r="AO42" i="43"/>
  <c r="AF85" i="43"/>
  <c r="AO33" i="43"/>
  <c r="AF68" i="43"/>
  <c r="AF14" i="43"/>
  <c r="W73" i="43"/>
  <c r="X84" i="43" s="1" a="1"/>
  <c r="W41" i="43"/>
  <c r="X52" i="43" s="1" a="1"/>
  <c r="W9" i="43"/>
  <c r="O81" i="43" a="1"/>
  <c r="O49" i="43" a="1"/>
  <c r="AX97" i="43"/>
  <c r="AX65" i="43"/>
  <c r="AY76" i="43" s="1" a="1"/>
  <c r="AX33" i="43"/>
  <c r="AY44" i="43" s="1" a="1"/>
  <c r="AO62" i="43"/>
  <c r="AP73" i="43" s="1" a="1"/>
  <c r="AO13" i="43"/>
  <c r="AP24" i="43" s="1" a="1"/>
  <c r="AF35" i="43"/>
  <c r="AG46" i="43" s="1" a="1"/>
  <c r="AX70" i="43"/>
  <c r="AY81" i="43" s="1" a="1"/>
  <c r="AX38" i="43"/>
  <c r="AY49" i="43" s="1" a="1"/>
  <c r="AO97" i="43"/>
  <c r="AO65" i="43"/>
  <c r="AP76" i="43" s="1" a="1"/>
  <c r="AO28" i="43"/>
  <c r="AF45" i="43"/>
  <c r="AG56" i="43" s="1" a="1"/>
  <c r="AO16" i="43"/>
  <c r="AF50" i="43"/>
  <c r="AG61" i="43" s="1" a="1"/>
  <c r="W63" i="43"/>
  <c r="X74" i="43" s="1" a="1"/>
  <c r="W31" i="43"/>
  <c r="X42" i="43" s="1" a="1"/>
  <c r="O99" i="43" a="1"/>
  <c r="O67" i="43" a="1"/>
  <c r="O35" i="43" a="1"/>
  <c r="AX87" i="43"/>
  <c r="AY98" i="43" s="1" a="1"/>
  <c r="AX55" i="43"/>
  <c r="AY66" i="43" s="1" a="1"/>
  <c r="AX23" i="43"/>
  <c r="AY34" i="43" s="1" a="1"/>
  <c r="AO80" i="43"/>
  <c r="AP91" i="43" s="1" a="1"/>
  <c r="AO57" i="43"/>
  <c r="AP68" i="43" s="1" a="1"/>
  <c r="AF91" i="43"/>
  <c r="AF15" i="43"/>
  <c r="AG26" i="43" s="1" a="1"/>
  <c r="AF72" i="43"/>
  <c r="O22" i="43" a="1"/>
  <c r="O54" i="43" a="1"/>
  <c r="O86" i="43" a="1"/>
  <c r="W12" i="43"/>
  <c r="X23" i="43" s="1" a="1"/>
  <c r="W44" i="43"/>
  <c r="X55" i="43" s="1" a="1"/>
  <c r="W76" i="43"/>
  <c r="X87" i="43" s="1" a="1"/>
  <c r="AF11" i="43"/>
  <c r="AF76" i="43"/>
  <c r="O40" i="43" a="1"/>
  <c r="O72" i="43" a="1"/>
  <c r="W34" i="43"/>
  <c r="X45" i="43" s="1" a="1"/>
  <c r="W66" i="43"/>
  <c r="X77" i="43" s="1" a="1"/>
  <c r="W98" i="43"/>
  <c r="AF61" i="43"/>
  <c r="AX80" i="43"/>
  <c r="AY91" i="43" s="1" a="1"/>
  <c r="AX48" i="43"/>
  <c r="AY59" i="43" s="1" a="1"/>
  <c r="AX16" i="43"/>
  <c r="AY27" i="43" s="1" a="1"/>
  <c r="AO79" i="43"/>
  <c r="AP90" i="43" s="1" a="1"/>
  <c r="AO55" i="43"/>
  <c r="AP66" i="43" s="1" a="1"/>
  <c r="AF77" i="43"/>
  <c r="AO26" i="43"/>
  <c r="AF64" i="43"/>
  <c r="AF10" i="43"/>
  <c r="W69" i="43"/>
  <c r="X80" i="43" s="1" a="1"/>
  <c r="W37" i="43"/>
  <c r="X48" i="43" s="1" a="1"/>
  <c r="O77" i="43" a="1"/>
  <c r="O46" i="43" a="1"/>
  <c r="AX93" i="43"/>
  <c r="AX61" i="43"/>
  <c r="AY72" i="43" s="1" a="1"/>
  <c r="AX29" i="43"/>
  <c r="AY40" i="43" s="1" a="1"/>
  <c r="AO90" i="43"/>
  <c r="AO56" i="43"/>
  <c r="AP67" i="43" s="1" a="1"/>
  <c r="AO9" i="43"/>
  <c r="AX98" i="43"/>
  <c r="AX66" i="43"/>
  <c r="AY77" i="43" s="1" a="1"/>
  <c r="AX34" i="43"/>
  <c r="AY45" i="43" s="1" a="1"/>
  <c r="AO93" i="43"/>
  <c r="AO61" i="43"/>
  <c r="AP72" i="43" s="1" a="1"/>
  <c r="AO12" i="43"/>
  <c r="AP23" i="43" s="1" a="1"/>
  <c r="AF37" i="43"/>
  <c r="AG48" i="43" s="1" a="1"/>
  <c r="AF42" i="43"/>
  <c r="AG53" i="43" s="1" a="1"/>
  <c r="W91" i="43"/>
  <c r="W59" i="43"/>
  <c r="X70" i="43" s="1" a="1"/>
  <c r="W27" i="43"/>
  <c r="X38" i="43" s="1" a="1"/>
  <c r="O71" i="43" a="1"/>
  <c r="O39" i="43" a="1"/>
  <c r="AX91" i="43"/>
  <c r="AX59" i="43"/>
  <c r="AY70" i="43" s="1" a="1"/>
  <c r="AX27" i="43"/>
  <c r="AY38" i="43" s="1" a="1"/>
  <c r="AO92" i="43"/>
  <c r="AO60" i="43"/>
  <c r="AP71" i="43" s="1" a="1"/>
  <c r="AO11" i="43"/>
  <c r="AP22" i="43" s="1" a="1"/>
  <c r="AF39" i="43"/>
  <c r="AG50" i="43" s="1" a="1"/>
  <c r="AF96" i="43"/>
  <c r="O26" i="43" a="1"/>
  <c r="O58" i="43" a="1"/>
  <c r="O90" i="43" a="1"/>
  <c r="W16" i="43"/>
  <c r="X27" i="43" s="1" a="1"/>
  <c r="W48" i="43"/>
  <c r="X59" i="43" s="1" a="1"/>
  <c r="W80" i="43"/>
  <c r="X91" i="43" s="1" a="1"/>
  <c r="AF16" i="43"/>
  <c r="AG27" i="43" s="1" a="1"/>
  <c r="AF92" i="43"/>
  <c r="O44" i="43" a="1"/>
  <c r="O76" i="43" a="1"/>
  <c r="W38" i="43"/>
  <c r="X49" i="43" s="1" a="1"/>
  <c r="W70" i="43"/>
  <c r="X81" i="43" s="1" a="1"/>
  <c r="AF9" i="43"/>
  <c r="AF69" i="43"/>
  <c r="AX92" i="43"/>
  <c r="AX60" i="43"/>
  <c r="AY71" i="43" s="1" a="1"/>
  <c r="AX28" i="43"/>
  <c r="AY39" i="43" s="1" a="1"/>
  <c r="AO91" i="43"/>
  <c r="AO58" i="43"/>
  <c r="AP69" i="43" s="1" a="1"/>
  <c r="AO10" i="43"/>
  <c r="AP21" i="43" s="1" a="1"/>
  <c r="AF25" i="43"/>
  <c r="AG36" i="43" s="1" a="1"/>
  <c r="AF82" i="43"/>
  <c r="AF30" i="43"/>
  <c r="AG41" i="43" s="1" a="1"/>
  <c r="W81" i="43"/>
  <c r="X92" i="43" s="1" a="1"/>
  <c r="W49" i="43"/>
  <c r="X60" i="43" s="1" a="1"/>
  <c r="W17" i="43"/>
  <c r="X28" i="43" s="1" a="1"/>
  <c r="O57" i="43" a="1"/>
  <c r="O25" i="43" a="1"/>
  <c r="AX73" i="43"/>
  <c r="AY84" i="43" s="1" a="1"/>
  <c r="AX41" i="43"/>
  <c r="AY52" i="43" s="1" a="1"/>
  <c r="AX9" i="43"/>
  <c r="AO70" i="43"/>
  <c r="AP81" i="43" s="1" a="1"/>
  <c r="AO38" i="43"/>
  <c r="AF51" i="43"/>
  <c r="AG62" i="43" s="1" a="1"/>
  <c r="AX78" i="43"/>
  <c r="AY89" i="43" s="1" a="1"/>
  <c r="AX46" i="43"/>
  <c r="AY57" i="43" s="1" a="1"/>
  <c r="AX14" i="43"/>
  <c r="AY25" i="43" s="1" a="1"/>
  <c r="AO73" i="43"/>
  <c r="AP84" i="43" s="1" a="1"/>
  <c r="AO43" i="43"/>
  <c r="AF73" i="43"/>
  <c r="AO24" i="43"/>
  <c r="AF62" i="43"/>
  <c r="W71" i="43"/>
  <c r="X82" i="43" s="1" a="1"/>
  <c r="W39" i="43"/>
  <c r="X50" i="43" s="1" a="1"/>
  <c r="O75" i="43" a="1"/>
  <c r="O43" i="43" a="1"/>
  <c r="AX63" i="43"/>
  <c r="AY74" i="43" s="1" a="1"/>
  <c r="AX31" i="43"/>
  <c r="AY42" i="43" s="1" a="1"/>
  <c r="AO88" i="43"/>
  <c r="AP99" i="43" s="1" a="1"/>
  <c r="AO52" i="43"/>
  <c r="AP63" i="43" s="1" a="1"/>
  <c r="AF31" i="43"/>
  <c r="AG42" i="43" s="1" a="1"/>
  <c r="AF88" i="43"/>
  <c r="O30" i="43" a="1"/>
  <c r="O62" i="43" a="1"/>
  <c r="O94" i="43" a="1"/>
  <c r="W20" i="43"/>
  <c r="X31" i="43" s="1" a="1"/>
  <c r="W52" i="43"/>
  <c r="X63" i="43" s="1" a="1"/>
  <c r="W84" i="43"/>
  <c r="X95" i="43" s="1" a="1"/>
  <c r="AF24" i="43"/>
  <c r="AG35" i="43" s="1" a="1"/>
  <c r="AO19" i="43"/>
  <c r="O32" i="43" a="1"/>
  <c r="O64" i="43" a="1"/>
  <c r="O96" i="43" a="1"/>
  <c r="W26" i="43"/>
  <c r="X37" i="43" s="1" a="1"/>
  <c r="W58" i="43"/>
  <c r="X69" i="43" s="1" a="1"/>
  <c r="W90" i="43"/>
  <c r="AF44" i="43"/>
  <c r="AG55" i="43" s="1" a="1"/>
  <c r="AF27" i="43"/>
  <c r="AG38" i="43" s="1" a="1"/>
  <c r="AX72" i="43"/>
  <c r="AY83" i="43" s="1" a="1"/>
  <c r="AX40" i="43"/>
  <c r="AY51" i="43" s="1" a="1"/>
  <c r="AO71" i="43"/>
  <c r="AP82" i="43" s="1" a="1"/>
  <c r="AO39" i="43"/>
  <c r="AF49" i="43"/>
  <c r="AG60" i="43" s="1" a="1"/>
  <c r="AO18" i="43"/>
  <c r="AF54" i="43"/>
  <c r="AG65" i="43" s="1" a="1"/>
  <c r="W93" i="43"/>
  <c r="W61" i="43"/>
  <c r="X72" i="43" s="1" a="1"/>
  <c r="W29" i="43"/>
  <c r="X40" i="43" s="1" a="1"/>
  <c r="O69" i="43" a="1"/>
  <c r="O37" i="43" a="1"/>
  <c r="AX85" i="43"/>
  <c r="AY96" i="43" s="1" a="1"/>
  <c r="AX53" i="43"/>
  <c r="AY64" i="43" s="1" a="1"/>
  <c r="AX21" i="43"/>
  <c r="AY32" i="43" s="1" a="1"/>
  <c r="AO82" i="43"/>
  <c r="AP93" i="43" s="1" a="1"/>
  <c r="AO40" i="43"/>
  <c r="AF87" i="43"/>
  <c r="AX90" i="43"/>
  <c r="AX58" i="43"/>
  <c r="AY69" i="43" s="1" a="1"/>
  <c r="AX26" i="43"/>
  <c r="AY37" i="43" s="1" a="1"/>
  <c r="AO85" i="43"/>
  <c r="AP96" i="43" s="1" a="1"/>
  <c r="AO46" i="43"/>
  <c r="AF97" i="43"/>
  <c r="AF21" i="43"/>
  <c r="AG32" i="43" s="1" a="1"/>
  <c r="AF78" i="43"/>
  <c r="AF26" i="43"/>
  <c r="AG37" i="43" s="1" a="1"/>
  <c r="W83" i="43"/>
  <c r="X94" i="43" s="1" a="1"/>
  <c r="W51" i="43"/>
  <c r="X62" i="43" s="1" a="1"/>
  <c r="W19" i="43"/>
  <c r="X30" i="43" s="1" a="1"/>
  <c r="O95" i="43" a="1"/>
  <c r="O63" i="43" a="1"/>
  <c r="O31" i="43" a="1"/>
  <c r="AX83" i="43"/>
  <c r="AY94" i="43" s="1" a="1"/>
  <c r="AX51" i="43"/>
  <c r="AY62" i="43" s="1" a="1"/>
  <c r="AX19" i="43"/>
  <c r="AY30" i="43" s="1" a="1"/>
  <c r="AO84" i="43"/>
  <c r="AP95" i="43" s="1" a="1"/>
  <c r="AO44" i="43"/>
  <c r="AF23" i="43"/>
  <c r="AG34" i="43" s="1" a="1"/>
  <c r="AF80" i="43"/>
  <c r="O34" i="43" a="1"/>
  <c r="O66" i="43" a="1"/>
  <c r="O98" i="43" a="1"/>
  <c r="W24" i="43"/>
  <c r="X35" i="43" s="1" a="1"/>
  <c r="W56" i="43"/>
  <c r="X67" i="43" s="1" a="1"/>
  <c r="W88" i="43"/>
  <c r="X99" i="43" s="1" a="1"/>
  <c r="AF32" i="43"/>
  <c r="AG43" i="43" s="1" a="1"/>
  <c r="AO27" i="43"/>
  <c r="O52" i="43" a="1"/>
  <c r="O84" i="43" a="1"/>
  <c r="W14" i="43"/>
  <c r="W46" i="43"/>
  <c r="X57" i="43" s="1" a="1"/>
  <c r="W78" i="43"/>
  <c r="X89" i="43" s="1" a="1"/>
  <c r="AF20" i="43"/>
  <c r="AG31" i="43" s="1" a="1"/>
  <c r="AX68" i="43"/>
  <c r="AY79" i="43" s="1" a="1"/>
  <c r="AX36" i="43"/>
  <c r="AY47" i="43" s="1" a="1"/>
  <c r="AO67" i="43"/>
  <c r="AP78" i="43" s="1" a="1"/>
  <c r="AO32" i="43"/>
  <c r="AF41" i="43"/>
  <c r="AG52" i="43" s="1" a="1"/>
  <c r="AF98" i="43"/>
  <c r="AF46" i="43"/>
  <c r="AG57" i="43" s="1" a="1"/>
  <c r="W89" i="43"/>
  <c r="X100" i="43" s="1" a="1"/>
  <c r="W57" i="43"/>
  <c r="X68" i="43" s="1" a="1"/>
  <c r="W25" i="43"/>
  <c r="X36" i="43" s="1" a="1"/>
  <c r="O97" i="43" a="1"/>
  <c r="O65" i="43" a="1"/>
  <c r="O33" i="43" a="1"/>
  <c r="AX81" i="43"/>
  <c r="AY92" i="43" s="1" a="1"/>
  <c r="AX49" i="43"/>
  <c r="AY60" i="43" s="1" a="1"/>
  <c r="AX17" i="43"/>
  <c r="AY28" i="43" s="1" a="1"/>
  <c r="AO78" i="43"/>
  <c r="AP89" i="43" s="1" a="1"/>
  <c r="AO53" i="43"/>
  <c r="AP64" i="43" s="1" a="1"/>
  <c r="AF79" i="43"/>
  <c r="AX86" i="43"/>
  <c r="AY97" i="43" s="1" a="1"/>
  <c r="AX54" i="43"/>
  <c r="AY65" i="43" s="1" a="1"/>
  <c r="AX22" i="43"/>
  <c r="AY33" i="43" s="1" a="1"/>
  <c r="AO81" i="43"/>
  <c r="AP92" i="43" s="1" a="1"/>
  <c r="AO59" i="43"/>
  <c r="AP70" i="43" s="1" a="1"/>
  <c r="AF89" i="43"/>
  <c r="AO37" i="43"/>
  <c r="AF70" i="43"/>
  <c r="AF18" i="43"/>
  <c r="AG29" i="43" s="1" a="1"/>
  <c r="W79" i="43"/>
  <c r="X90" i="43" s="1" a="1"/>
  <c r="W47" i="43"/>
  <c r="X58" i="43" s="1" a="1"/>
  <c r="W15" i="43"/>
  <c r="X26" i="43" s="1" a="1"/>
  <c r="O83" i="43" a="1"/>
  <c r="O51" i="43" a="1"/>
  <c r="AX71" i="43"/>
  <c r="AY82" i="43" s="1" a="1"/>
  <c r="AX39" i="43"/>
  <c r="AY50" i="43" s="1" a="1"/>
  <c r="AO96" i="43"/>
  <c r="AO64" i="43"/>
  <c r="AP75" i="43" s="1" a="1"/>
  <c r="AO15" i="43"/>
  <c r="AP26" i="43" s="1" a="1"/>
  <c r="AF47" i="43"/>
  <c r="AG58" i="43" s="1" a="1"/>
  <c r="AO17" i="43"/>
  <c r="O38" i="43" a="1"/>
  <c r="O70" i="43" a="1"/>
  <c r="W28" i="43"/>
  <c r="X39" i="43" s="1" a="1"/>
  <c r="W60" i="43"/>
  <c r="X71" i="43" s="1" a="1"/>
  <c r="W92" i="43"/>
  <c r="AF40" i="43"/>
  <c r="AG51" i="43" s="1" a="1"/>
  <c r="AF19" i="43"/>
  <c r="AG30" i="43" s="1" a="1"/>
  <c r="O24" i="43" a="1"/>
  <c r="O56" i="43" a="1"/>
  <c r="O88" i="43" a="1"/>
  <c r="W18" i="43"/>
  <c r="X29" i="43" s="1" a="1"/>
  <c r="W50" i="43"/>
  <c r="X61" i="43" s="1" a="1"/>
  <c r="W82" i="43"/>
  <c r="X93" i="43" s="1" a="1"/>
  <c r="AF28" i="43"/>
  <c r="AG39" i="43" s="1" a="1"/>
  <c r="AO23" i="43"/>
  <c r="AX96" i="43"/>
  <c r="AX64" i="43"/>
  <c r="AY75" i="43" s="1" a="1"/>
  <c r="AX32" i="43"/>
  <c r="AY43" i="43" s="1" a="1"/>
  <c r="AO63" i="43"/>
  <c r="AP74" i="43" s="1" a="1"/>
  <c r="AO14" i="43"/>
  <c r="AP25" i="43" s="1" a="1"/>
  <c r="AF33" i="43"/>
  <c r="AG44" i="43" s="1" a="1"/>
  <c r="AF90" i="43"/>
  <c r="AF38" i="43"/>
  <c r="AG49" i="43" s="1" a="1"/>
  <c r="W85" i="43"/>
  <c r="X96" i="43" s="1" a="1"/>
  <c r="W53" i="43"/>
  <c r="X64" i="43" s="1" a="1"/>
  <c r="W21" i="43"/>
  <c r="X32" i="43" s="1" a="1"/>
  <c r="O93" i="43" a="1"/>
  <c r="O61" i="43" a="1"/>
  <c r="O61" i="43" s="1"/>
  <c r="O29" i="43" a="1"/>
  <c r="AX77" i="43"/>
  <c r="AY88" i="43" s="1" a="1"/>
  <c r="AX45" i="43"/>
  <c r="AY56" i="43" s="1" a="1"/>
  <c r="AX13" i="43"/>
  <c r="AY24" i="43" s="1" a="1"/>
  <c r="AO74" i="43"/>
  <c r="AP85" i="43" s="1" a="1"/>
  <c r="AO45" i="43"/>
  <c r="AF71" i="43"/>
  <c r="AX82" i="43"/>
  <c r="AY93" i="43" s="1" a="1"/>
  <c r="AX50" i="43"/>
  <c r="AY61" i="43" s="1" a="1"/>
  <c r="AX18" i="43"/>
  <c r="AY29" i="43" s="1" a="1"/>
  <c r="AO77" i="43"/>
  <c r="AP88" i="43" s="1" a="1"/>
  <c r="AO51" i="43"/>
  <c r="AP62" i="43" s="1" a="1"/>
  <c r="AF81" i="43"/>
  <c r="AO29" i="43"/>
  <c r="AF66" i="43"/>
  <c r="AF12" i="43"/>
  <c r="W75" i="43"/>
  <c r="X86" i="43" s="1" a="1"/>
  <c r="W43" i="43"/>
  <c r="X54" i="43" s="1" a="1"/>
  <c r="W11" i="43"/>
  <c r="X22" i="43" s="1" a="1"/>
  <c r="O87" i="43" a="1"/>
  <c r="O55" i="43" a="1"/>
  <c r="O23" i="43" a="1"/>
  <c r="AX75" i="43"/>
  <c r="AY86" i="43" s="1" a="1"/>
  <c r="AX43" i="43"/>
  <c r="AY54" i="43" s="1" a="1"/>
  <c r="AX11" i="43"/>
  <c r="AY22" i="43" s="1" a="1"/>
  <c r="AO76" i="43"/>
  <c r="AP87" i="43" s="1" a="1"/>
  <c r="AO49" i="43"/>
  <c r="AP60" i="43" s="1" a="1"/>
  <c r="AF83" i="43"/>
  <c r="AO31" i="43"/>
  <c r="AF67" i="43"/>
  <c r="O42" i="43" a="1"/>
  <c r="O74" i="43" a="1"/>
  <c r="O74" i="43" s="1"/>
  <c r="W32" i="43"/>
  <c r="X43" i="43" s="1" a="1"/>
  <c r="W64" i="43"/>
  <c r="X75" i="43" s="1" a="1"/>
  <c r="W96" i="43"/>
  <c r="AF48" i="43"/>
  <c r="AG59" i="43" s="1" a="1"/>
  <c r="O28" i="43" a="1"/>
  <c r="O60" i="43" a="1"/>
  <c r="O60" i="43" s="1"/>
  <c r="O92" i="43" a="1"/>
  <c r="W22" i="43"/>
  <c r="X33" i="43" s="1" a="1"/>
  <c r="W54" i="43"/>
  <c r="X65" i="43" s="1" a="1"/>
  <c r="W86" i="43"/>
  <c r="X97" i="43" s="1" a="1"/>
  <c r="AF36" i="43"/>
  <c r="AG47" i="43" s="1" a="1"/>
  <c r="E7" i="43"/>
  <c r="E19" i="43"/>
  <c r="E98" i="43"/>
  <c r="E67" i="43"/>
  <c r="E34" i="43"/>
  <c r="E69" i="43"/>
  <c r="E72" i="43"/>
  <c r="E47" i="43"/>
  <c r="E22" i="43"/>
  <c r="E96" i="43"/>
  <c r="E57" i="43"/>
  <c r="E28" i="43"/>
  <c r="E82" i="43"/>
  <c r="E59" i="43"/>
  <c r="E26" i="43"/>
  <c r="E78" i="43"/>
  <c r="E61" i="43"/>
  <c r="E32" i="43"/>
  <c r="E90" i="43"/>
  <c r="E71" i="43"/>
  <c r="E46" i="43"/>
  <c r="E17" i="43"/>
  <c r="E81" i="43"/>
  <c r="E52" i="43"/>
  <c r="E83" i="43"/>
  <c r="E50" i="43"/>
  <c r="E21" i="43"/>
  <c r="E85" i="43"/>
  <c r="E56" i="43"/>
  <c r="E31" i="43"/>
  <c r="E70" i="43"/>
  <c r="E41" i="43"/>
  <c r="E12" i="43"/>
  <c r="E76" i="43"/>
  <c r="E43" i="43"/>
  <c r="E10" i="43"/>
  <c r="E74" i="43"/>
  <c r="E45" i="43"/>
  <c r="E16" i="43"/>
  <c r="E84" i="43"/>
  <c r="E55" i="43"/>
  <c r="E30" i="43"/>
  <c r="E86" i="43"/>
  <c r="E65" i="43"/>
  <c r="E36" i="43"/>
  <c r="E35" i="43"/>
  <c r="E66" i="43"/>
  <c r="E37" i="43"/>
  <c r="E40" i="43"/>
  <c r="E15" i="43"/>
  <c r="E79" i="43"/>
  <c r="E54" i="43"/>
  <c r="E25" i="43"/>
  <c r="E89" i="43"/>
  <c r="E60" i="43"/>
  <c r="E27" i="43"/>
  <c r="E91" i="43"/>
  <c r="E58" i="43"/>
  <c r="E29" i="43"/>
  <c r="E93" i="43"/>
  <c r="E64" i="43"/>
  <c r="E39" i="43"/>
  <c r="E14" i="43"/>
  <c r="E80" i="43"/>
  <c r="E49" i="43"/>
  <c r="E20" i="43"/>
  <c r="E92" i="43"/>
  <c r="E51" i="43"/>
  <c r="E18" i="43"/>
  <c r="E88" i="43"/>
  <c r="E53" i="43"/>
  <c r="E24" i="43"/>
  <c r="E63" i="43"/>
  <c r="E38" i="43"/>
  <c r="E9" i="43"/>
  <c r="E73" i="43"/>
  <c r="E44" i="43"/>
  <c r="E11" i="43"/>
  <c r="E75" i="43"/>
  <c r="E42" i="43"/>
  <c r="E13" i="43"/>
  <c r="E77" i="43"/>
  <c r="E48" i="43"/>
  <c r="E23" i="43"/>
  <c r="E87" i="43"/>
  <c r="E62" i="43"/>
  <c r="E33" i="43"/>
  <c r="E97" i="43"/>
  <c r="E68" i="43"/>
  <c r="C93" i="43"/>
  <c r="C52" i="43"/>
  <c r="C19" i="43"/>
  <c r="C83" i="43"/>
  <c r="C54" i="43"/>
  <c r="C25" i="43"/>
  <c r="C89" i="43"/>
  <c r="C48" i="43"/>
  <c r="C15" i="43"/>
  <c r="C79" i="43"/>
  <c r="C50" i="43"/>
  <c r="C21" i="43"/>
  <c r="C44" i="43"/>
  <c r="C11" i="43"/>
  <c r="C75" i="43"/>
  <c r="C46" i="43"/>
  <c r="C17" i="43"/>
  <c r="C81" i="43"/>
  <c r="C72" i="43"/>
  <c r="C71" i="43"/>
  <c r="C42" i="43"/>
  <c r="C13" i="43"/>
  <c r="C77" i="43"/>
  <c r="C38" i="43"/>
  <c r="C9" i="43"/>
  <c r="C73" i="43"/>
  <c r="C64" i="43"/>
  <c r="C31" i="43"/>
  <c r="C66" i="43"/>
  <c r="C37" i="43"/>
  <c r="C60" i="43"/>
  <c r="C27" i="43"/>
  <c r="C91" i="43"/>
  <c r="C62" i="43"/>
  <c r="C33" i="43"/>
  <c r="C97" i="43"/>
  <c r="C56" i="43"/>
  <c r="C23" i="43"/>
  <c r="C87" i="43"/>
  <c r="C58" i="43"/>
  <c r="C29" i="43"/>
  <c r="C20" i="43"/>
  <c r="C84" i="43"/>
  <c r="C51" i="43"/>
  <c r="C22" i="43"/>
  <c r="C86" i="43"/>
  <c r="C57" i="43"/>
  <c r="C16" i="43"/>
  <c r="C80" i="43"/>
  <c r="C47" i="43"/>
  <c r="C18" i="43"/>
  <c r="C82" i="43"/>
  <c r="C12" i="43"/>
  <c r="C76" i="43"/>
  <c r="C43" i="43"/>
  <c r="C14" i="43"/>
  <c r="C78" i="43"/>
  <c r="C49" i="43"/>
  <c r="C40" i="43"/>
  <c r="C39" i="43"/>
  <c r="C10" i="43"/>
  <c r="C74" i="43"/>
  <c r="C45" i="43"/>
  <c r="C70" i="43"/>
  <c r="C41" i="43"/>
  <c r="C32" i="43"/>
  <c r="C96" i="43"/>
  <c r="C63" i="43"/>
  <c r="C34" i="43"/>
  <c r="C98" i="43"/>
  <c r="C28" i="43"/>
  <c r="C92" i="43"/>
  <c r="C59" i="43"/>
  <c r="C30" i="43"/>
  <c r="C65" i="43"/>
  <c r="C24" i="43"/>
  <c r="C88" i="43"/>
  <c r="C55" i="43"/>
  <c r="C26" i="43"/>
  <c r="C90" i="43"/>
  <c r="C61" i="43"/>
  <c r="C69" i="43"/>
  <c r="C35" i="43"/>
  <c r="C68" i="43"/>
  <c r="C85" i="43"/>
  <c r="C67" i="43"/>
  <c r="C36" i="43"/>
  <c r="C53" i="43"/>
  <c r="W94" i="43"/>
  <c r="N94" i="43"/>
  <c r="AO94" i="43"/>
  <c r="E94" i="43"/>
  <c r="AX94" i="43"/>
  <c r="AF94" i="43"/>
  <c r="BH79" i="42" l="1"/>
  <c r="BH36" i="42"/>
  <c r="BH37" i="42"/>
  <c r="X75" i="42"/>
  <c r="X79" i="42"/>
  <c r="K98" i="14"/>
  <c r="CV11" i="24"/>
  <c r="X50" i="42"/>
  <c r="BH44" i="42"/>
  <c r="X29" i="42"/>
  <c r="K93" i="14"/>
  <c r="X44" i="42"/>
  <c r="BH64" i="42"/>
  <c r="AO94" i="42"/>
  <c r="E90" i="42"/>
  <c r="BH73" i="42"/>
  <c r="BH30" i="42"/>
  <c r="X65" i="42"/>
  <c r="BH35" i="42"/>
  <c r="X70" i="42"/>
  <c r="X39" i="42"/>
  <c r="BG90" i="42"/>
  <c r="BH90" i="42" s="1"/>
  <c r="BH58" i="42"/>
  <c r="BH23" i="42"/>
  <c r="X58" i="42"/>
  <c r="BH54" i="42"/>
  <c r="X89" i="42"/>
  <c r="BH27" i="42"/>
  <c r="X62" i="42"/>
  <c r="X31" i="42"/>
  <c r="BH82" i="42"/>
  <c r="W94" i="42"/>
  <c r="X34" i="42"/>
  <c r="BH84" i="42"/>
  <c r="BH57" i="42"/>
  <c r="X49" i="42"/>
  <c r="BH83" i="42"/>
  <c r="BH48" i="42"/>
  <c r="BH21" i="42"/>
  <c r="X56" i="42"/>
  <c r="X42" i="42"/>
  <c r="BH81" i="42"/>
  <c r="BH38" i="42"/>
  <c r="X73" i="42"/>
  <c r="X46" i="42"/>
  <c r="BG93" i="42"/>
  <c r="BH66" i="42"/>
  <c r="W93" i="42"/>
  <c r="BH47" i="42"/>
  <c r="X82" i="42"/>
  <c r="X43" i="42"/>
  <c r="BG94" i="42"/>
  <c r="BH62" i="42"/>
  <c r="W91" i="42"/>
  <c r="X83" i="42"/>
  <c r="X38" i="42"/>
  <c r="BH69" i="42"/>
  <c r="BH26" i="42"/>
  <c r="X61" i="42"/>
  <c r="X26" i="42"/>
  <c r="BH76" i="42"/>
  <c r="BH65" i="42"/>
  <c r="BH22" i="42"/>
  <c r="X57" i="42"/>
  <c r="X30" i="42"/>
  <c r="BH88" i="42"/>
  <c r="BH77" i="42"/>
  <c r="BH50" i="42"/>
  <c r="X85" i="42"/>
  <c r="BH52" i="42"/>
  <c r="BH25" i="42"/>
  <c r="X60" i="42"/>
  <c r="BH51" i="42"/>
  <c r="X86" i="42"/>
  <c r="X55" i="42"/>
  <c r="X24" i="42"/>
  <c r="BH74" i="42"/>
  <c r="BG92" i="42"/>
  <c r="BH60" i="42"/>
  <c r="BH49" i="42"/>
  <c r="X84" i="42"/>
  <c r="X41" i="42"/>
  <c r="BH72" i="42"/>
  <c r="BH61" i="42"/>
  <c r="BH34" i="42"/>
  <c r="X69" i="42"/>
  <c r="C7" i="42"/>
  <c r="BN7" i="42"/>
  <c r="AM10" i="42"/>
  <c r="C11" i="42"/>
  <c r="C13" i="42"/>
  <c r="C12" i="42"/>
  <c r="AD15" i="42"/>
  <c r="AM17" i="42"/>
  <c r="C19" i="42"/>
  <c r="L20" i="42"/>
  <c r="AD21" i="42"/>
  <c r="AD23" i="42"/>
  <c r="U22" i="42"/>
  <c r="L26" i="42"/>
  <c r="C25" i="42"/>
  <c r="L28" i="42"/>
  <c r="L29" i="42"/>
  <c r="AM30" i="42"/>
  <c r="AM32" i="42"/>
  <c r="C34" i="42"/>
  <c r="C36" i="42"/>
  <c r="AM38" i="42"/>
  <c r="L40" i="42"/>
  <c r="C48" i="42"/>
  <c r="AM51" i="42"/>
  <c r="C50" i="42"/>
  <c r="C53" i="42"/>
  <c r="C55" i="42"/>
  <c r="C57" i="42"/>
  <c r="AM59" i="42"/>
  <c r="C58" i="42"/>
  <c r="AM61" i="42"/>
  <c r="C62" i="42"/>
  <c r="AD63" i="42"/>
  <c r="C65" i="42"/>
  <c r="AD66" i="42"/>
  <c r="AD67" i="42"/>
  <c r="U68" i="42"/>
  <c r="AD70" i="42"/>
  <c r="AM69" i="42"/>
  <c r="U72" i="42"/>
  <c r="L74" i="42"/>
  <c r="L76" i="42"/>
  <c r="L78" i="42"/>
  <c r="AD79" i="42"/>
  <c r="U80" i="42"/>
  <c r="C83" i="42"/>
  <c r="L82" i="42"/>
  <c r="AM85" i="42"/>
  <c r="L86" i="42"/>
  <c r="AM87" i="42"/>
  <c r="C88" i="42"/>
  <c r="C89" i="42"/>
  <c r="L90" i="42"/>
  <c r="C92" i="42"/>
  <c r="AM91" i="42"/>
  <c r="C94" i="42"/>
  <c r="AF92" i="42"/>
  <c r="AG92" i="42" s="1" a="1"/>
  <c r="X72" i="42"/>
  <c r="BH87" i="42"/>
  <c r="BH33" i="42"/>
  <c r="X68" i="42"/>
  <c r="X25" i="42"/>
  <c r="BH56" i="42"/>
  <c r="BH45" i="42"/>
  <c r="X80" i="42"/>
  <c r="X53" i="42"/>
  <c r="X87" i="42"/>
  <c r="BH63" i="42"/>
  <c r="BH20" i="42"/>
  <c r="X59" i="42"/>
  <c r="X28" i="42"/>
  <c r="BH78" i="42"/>
  <c r="W90" i="42"/>
  <c r="X90" i="42" s="1"/>
  <c r="W92" i="42"/>
  <c r="X54" i="42"/>
  <c r="X23" i="42"/>
  <c r="BH85" i="42"/>
  <c r="BH42" i="42"/>
  <c r="X77" i="42"/>
  <c r="BH71" i="42"/>
  <c r="BH28" i="42"/>
  <c r="X67" i="42"/>
  <c r="X52" i="42"/>
  <c r="BG91" i="42"/>
  <c r="BH75" i="42"/>
  <c r="BH40" i="42"/>
  <c r="BH29" i="42"/>
  <c r="X64" i="42"/>
  <c r="X37" i="42"/>
  <c r="BH68" i="42"/>
  <c r="BH41" i="42"/>
  <c r="X76" i="42"/>
  <c r="X33" i="42"/>
  <c r="BH67" i="42"/>
  <c r="BH32" i="42"/>
  <c r="X71" i="42"/>
  <c r="X40" i="42"/>
  <c r="BH55" i="42"/>
  <c r="X51" i="42"/>
  <c r="X36" i="42"/>
  <c r="BH86" i="42"/>
  <c r="BH59" i="42"/>
  <c r="BH24" i="42"/>
  <c r="X63" i="42"/>
  <c r="X48" i="42"/>
  <c r="X21" i="42"/>
  <c r="BH31" i="42"/>
  <c r="X66" i="42"/>
  <c r="X27" i="42"/>
  <c r="BH89" i="42"/>
  <c r="BH46" i="42"/>
  <c r="X81" i="42"/>
  <c r="X22" i="42"/>
  <c r="BH80" i="42"/>
  <c r="BH53" i="42"/>
  <c r="X88" i="42"/>
  <c r="X45" i="42"/>
  <c r="BH39" i="42"/>
  <c r="X74" i="42"/>
  <c r="X35" i="42"/>
  <c r="X20" i="42"/>
  <c r="BH70" i="42"/>
  <c r="BH43" i="42"/>
  <c r="X78" i="42"/>
  <c r="X47" i="42"/>
  <c r="X32" i="42"/>
  <c r="O89" i="43"/>
  <c r="D21" i="43"/>
  <c r="AG47" i="43"/>
  <c r="X65" i="43"/>
  <c r="O92" i="43"/>
  <c r="O28" i="43"/>
  <c r="X43" i="43"/>
  <c r="O42" i="43"/>
  <c r="AP42" i="43"/>
  <c r="AY22" i="43"/>
  <c r="AY86" i="43"/>
  <c r="AP88" i="43"/>
  <c r="AY61" i="43"/>
  <c r="O29" i="43"/>
  <c r="O93" i="43"/>
  <c r="AG65" i="43"/>
  <c r="M54" i="43"/>
  <c r="V21" i="43"/>
  <c r="V85" i="43"/>
  <c r="AN29" i="43"/>
  <c r="V86" i="43"/>
  <c r="V22" i="43"/>
  <c r="M55" i="43"/>
  <c r="AN32" i="43"/>
  <c r="AW73" i="43"/>
  <c r="AE70" i="43"/>
  <c r="AE55" i="43"/>
  <c r="AE80" i="43"/>
  <c r="AN91" i="43"/>
  <c r="M28" i="43"/>
  <c r="M92" i="43"/>
  <c r="V63" i="43"/>
  <c r="AN49" i="43"/>
  <c r="D64" i="43"/>
  <c r="F79" i="43"/>
  <c r="F44" i="43"/>
  <c r="F59" i="43"/>
  <c r="AG59" i="43"/>
  <c r="X75" i="43"/>
  <c r="AG78" i="43"/>
  <c r="AG94" i="43"/>
  <c r="AP87" i="43"/>
  <c r="AY54" i="43"/>
  <c r="AG23" i="43"/>
  <c r="AP62" i="43"/>
  <c r="AY29" i="43"/>
  <c r="AY93" i="43"/>
  <c r="AP25" i="43"/>
  <c r="AP92" i="43"/>
  <c r="M86" i="43"/>
  <c r="V53" i="43"/>
  <c r="AE33" i="43"/>
  <c r="AE40" i="43"/>
  <c r="AE42" i="43"/>
  <c r="V54" i="43"/>
  <c r="M87" i="43"/>
  <c r="M23" i="43"/>
  <c r="AN81" i="43"/>
  <c r="AN41" i="43"/>
  <c r="AN46" i="43"/>
  <c r="M60" i="43"/>
  <c r="V31" i="43"/>
  <c r="AE84" i="43"/>
  <c r="X33" i="43"/>
  <c r="AN50" i="43"/>
  <c r="AP60" i="43"/>
  <c r="D81" i="43"/>
  <c r="O23" i="43"/>
  <c r="O87" i="43"/>
  <c r="X54" i="43"/>
  <c r="AP40" i="43"/>
  <c r="AP56" i="43"/>
  <c r="AY24" i="43"/>
  <c r="AY88" i="43"/>
  <c r="X32" i="43"/>
  <c r="AY75" i="43"/>
  <c r="AP34" i="43"/>
  <c r="X93" i="43"/>
  <c r="X29" i="43"/>
  <c r="O56" i="43"/>
  <c r="AG30" i="43"/>
  <c r="X39" i="43"/>
  <c r="O70" i="43"/>
  <c r="AP28" i="43"/>
  <c r="AP26" i="43"/>
  <c r="AY82" i="43"/>
  <c r="O83" i="43"/>
  <c r="X58" i="43"/>
  <c r="AG29" i="43"/>
  <c r="AP48" i="43"/>
  <c r="AP70" i="43"/>
  <c r="AY33" i="43"/>
  <c r="AP64" i="43"/>
  <c r="AY28" i="43"/>
  <c r="AY92" i="43"/>
  <c r="O65" i="43"/>
  <c r="X36" i="43"/>
  <c r="AP43" i="43"/>
  <c r="AY79" i="43"/>
  <c r="AG31" i="43"/>
  <c r="X57" i="43"/>
  <c r="O84" i="43"/>
  <c r="O20" i="43" a="1"/>
  <c r="O20" i="43" s="1"/>
  <c r="O18" i="43"/>
  <c r="O17" i="43"/>
  <c r="O16" i="43"/>
  <c r="O19" i="43"/>
  <c r="O15" i="43"/>
  <c r="AG43" i="43"/>
  <c r="X67" i="43"/>
  <c r="O34" i="43"/>
  <c r="AG34" i="43"/>
  <c r="AP55" i="43"/>
  <c r="AY30" i="43"/>
  <c r="AY94" i="43"/>
  <c r="O63" i="43"/>
  <c r="X30" i="43"/>
  <c r="X94" i="43"/>
  <c r="AG89" i="43"/>
  <c r="AY69" i="43"/>
  <c r="AP93" i="43"/>
  <c r="AY64" i="43"/>
  <c r="O37" i="43"/>
  <c r="X72" i="43"/>
  <c r="AG60" i="43"/>
  <c r="AP82" i="43"/>
  <c r="AY83" i="43"/>
  <c r="AG55" i="43"/>
  <c r="X69" i="43"/>
  <c r="O32" i="43"/>
  <c r="AG35" i="43"/>
  <c r="X63" i="43"/>
  <c r="O94" i="43"/>
  <c r="O30" i="43"/>
  <c r="AG42" i="43"/>
  <c r="AY74" i="43"/>
  <c r="O43" i="43"/>
  <c r="X82" i="43"/>
  <c r="AP35" i="43"/>
  <c r="AP54" i="43"/>
  <c r="AY25" i="43"/>
  <c r="AY89" i="43"/>
  <c r="AP49" i="43"/>
  <c r="AY20" i="43" a="1"/>
  <c r="AY20" i="43" s="1"/>
  <c r="AY17" i="43"/>
  <c r="AY16" i="43"/>
  <c r="AY15" i="43"/>
  <c r="AY18" i="43"/>
  <c r="AY19" i="43"/>
  <c r="AY84" i="43"/>
  <c r="O57" i="43"/>
  <c r="X28" i="43"/>
  <c r="X92" i="43"/>
  <c r="AG93" i="43"/>
  <c r="AP21" i="43"/>
  <c r="AY71" i="43"/>
  <c r="AG80" i="43"/>
  <c r="X81" i="43"/>
  <c r="O44" i="43"/>
  <c r="AG27" i="43"/>
  <c r="X59" i="43"/>
  <c r="O90" i="43"/>
  <c r="O26" i="43"/>
  <c r="AG50" i="43"/>
  <c r="AP71" i="43"/>
  <c r="AY38" i="43"/>
  <c r="O71" i="43"/>
  <c r="X38" i="43"/>
  <c r="AP23" i="43"/>
  <c r="AY77" i="43"/>
  <c r="AP20" i="43" a="1"/>
  <c r="AP20" i="43" s="1"/>
  <c r="AP15" i="43"/>
  <c r="AP18" i="43"/>
  <c r="AP16" i="43"/>
  <c r="AP17" i="43"/>
  <c r="AP19" i="43"/>
  <c r="AY72" i="43"/>
  <c r="O46" i="43"/>
  <c r="X80" i="43"/>
  <c r="AG75" i="43"/>
  <c r="AG88" i="43"/>
  <c r="AP90" i="43"/>
  <c r="AY59" i="43"/>
  <c r="AG72" i="43"/>
  <c r="X77" i="43"/>
  <c r="O40" i="43"/>
  <c r="AG22" i="43"/>
  <c r="X55" i="43"/>
  <c r="O86" i="43"/>
  <c r="O22" i="43"/>
  <c r="AG26" i="43"/>
  <c r="AP68" i="43"/>
  <c r="AY34" i="43"/>
  <c r="O67" i="43"/>
  <c r="X42" i="43"/>
  <c r="AP27" i="43"/>
  <c r="AP39" i="43"/>
  <c r="AY81" i="43"/>
  <c r="AP24" i="43"/>
  <c r="AY76" i="43"/>
  <c r="O49" i="43"/>
  <c r="X20" i="43" a="1"/>
  <c r="X20" i="43" s="1"/>
  <c r="X17" i="43"/>
  <c r="X16" i="43"/>
  <c r="X18" i="43"/>
  <c r="X15" i="43"/>
  <c r="X19" i="43"/>
  <c r="X84" i="43"/>
  <c r="AG79" i="43"/>
  <c r="AP94" i="43"/>
  <c r="AY63" i="43"/>
  <c r="AG63" i="43"/>
  <c r="X73" i="43"/>
  <c r="O36" i="43"/>
  <c r="X83" i="43"/>
  <c r="O82" i="43"/>
  <c r="AG70" i="43"/>
  <c r="AG66" i="43"/>
  <c r="AP79" i="43"/>
  <c r="AY46" i="43"/>
  <c r="O79" i="43"/>
  <c r="X46" i="43"/>
  <c r="AP31" i="43"/>
  <c r="AP47" i="43"/>
  <c r="AY21" i="43"/>
  <c r="AY85" i="43"/>
  <c r="AP41" i="43"/>
  <c r="AY80" i="43"/>
  <c r="O53" i="43"/>
  <c r="X24" i="43"/>
  <c r="X88" i="43"/>
  <c r="AG85" i="43"/>
  <c r="AY67" i="43"/>
  <c r="X85" i="43"/>
  <c r="X21" i="43"/>
  <c r="O48" i="43"/>
  <c r="X47" i="43"/>
  <c r="O78" i="43"/>
  <c r="AG74" i="43"/>
  <c r="AG86" i="43"/>
  <c r="AP83" i="43"/>
  <c r="AY58" i="43"/>
  <c r="O27" i="43"/>
  <c r="O91" i="43"/>
  <c r="X66" i="43"/>
  <c r="AG45" i="43"/>
  <c r="AG40" i="43"/>
  <c r="AY73" i="43"/>
  <c r="AY68" i="43"/>
  <c r="O41" i="43"/>
  <c r="X76" i="43"/>
  <c r="AG71" i="43"/>
  <c r="AG68" i="43"/>
  <c r="AP86" i="43"/>
  <c r="AY55" i="43"/>
  <c r="AP46" i="43"/>
  <c r="AW20" i="43" a="1"/>
  <c r="AW20" i="43" s="1"/>
  <c r="AW18" i="43"/>
  <c r="AW16" i="43"/>
  <c r="AW17" i="43"/>
  <c r="AW15" i="43"/>
  <c r="AW19" i="43"/>
  <c r="AN72" i="43"/>
  <c r="AW34" i="43"/>
  <c r="V80" i="43"/>
  <c r="M45" i="43"/>
  <c r="AN64" i="43"/>
  <c r="AW87" i="43"/>
  <c r="AN86" i="43"/>
  <c r="AW44" i="43"/>
  <c r="AN23" i="43"/>
  <c r="M42" i="43"/>
  <c r="V73" i="43"/>
  <c r="AE77" i="43"/>
  <c r="AE43" i="43"/>
  <c r="V58" i="43"/>
  <c r="M91" i="43"/>
  <c r="M27" i="43"/>
  <c r="AN77" i="43"/>
  <c r="AW37" i="43"/>
  <c r="AW62" i="43"/>
  <c r="AE74" i="43"/>
  <c r="AE63" i="43"/>
  <c r="V68" i="43"/>
  <c r="M33" i="43"/>
  <c r="AN71" i="43"/>
  <c r="AW27" i="43"/>
  <c r="AW91" i="43"/>
  <c r="AN90" i="43"/>
  <c r="AW48" i="43"/>
  <c r="M32" i="43"/>
  <c r="V67" i="43"/>
  <c r="M78" i="43"/>
  <c r="V45" i="43"/>
  <c r="AE25" i="43"/>
  <c r="AE58" i="43"/>
  <c r="AE51" i="43"/>
  <c r="V62" i="43"/>
  <c r="M31" i="43"/>
  <c r="AN73" i="43"/>
  <c r="AW33" i="43"/>
  <c r="AW58" i="43"/>
  <c r="AE81" i="43"/>
  <c r="AE82" i="43"/>
  <c r="V72" i="43"/>
  <c r="M37" i="43"/>
  <c r="AN63" i="43"/>
  <c r="AW31" i="43"/>
  <c r="AW52" i="43"/>
  <c r="M36" i="43"/>
  <c r="V71" i="43"/>
  <c r="AE61" i="43"/>
  <c r="AE73" i="43"/>
  <c r="M82" i="43"/>
  <c r="V65" i="43"/>
  <c r="AE57" i="43"/>
  <c r="AE64" i="43"/>
  <c r="AE34" i="43"/>
  <c r="AE27" i="43"/>
  <c r="V50" i="43"/>
  <c r="M67" i="43"/>
  <c r="AW61" i="43"/>
  <c r="AN48" i="43"/>
  <c r="AN62" i="43"/>
  <c r="AW86" i="43"/>
  <c r="AE30" i="43"/>
  <c r="V44" i="43"/>
  <c r="M73" i="43"/>
  <c r="AE87" i="43"/>
  <c r="AW51" i="43"/>
  <c r="AN33" i="43"/>
  <c r="AN66" i="43"/>
  <c r="AW88" i="43"/>
  <c r="M72" i="43"/>
  <c r="V43" i="43"/>
  <c r="AE23" i="43"/>
  <c r="M22" i="43"/>
  <c r="M70" i="43"/>
  <c r="V37" i="43"/>
  <c r="AN43" i="43"/>
  <c r="AE72" i="43"/>
  <c r="AE67" i="43"/>
  <c r="V70" i="43"/>
  <c r="M39" i="43"/>
  <c r="AN59" i="43"/>
  <c r="AN68" i="43"/>
  <c r="AW89" i="43"/>
  <c r="AN88" i="43"/>
  <c r="AW50" i="43"/>
  <c r="AN27" i="43"/>
  <c r="V64" i="43"/>
  <c r="M93" i="43"/>
  <c r="M29" i="43"/>
  <c r="AN75" i="43"/>
  <c r="AW39" i="43"/>
  <c r="AW60" i="43"/>
  <c r="M44" i="43"/>
  <c r="V79" i="43"/>
  <c r="AE88" i="43"/>
  <c r="AE93" i="43"/>
  <c r="M58" i="43"/>
  <c r="V25" i="43"/>
  <c r="V89" i="43"/>
  <c r="AE21" i="43"/>
  <c r="AE50" i="43"/>
  <c r="V42" i="43"/>
  <c r="M75" i="43"/>
  <c r="AE83" i="43"/>
  <c r="AN93" i="43"/>
  <c r="AW53" i="43"/>
  <c r="AN35" i="43"/>
  <c r="AW25" i="43"/>
  <c r="AW78" i="43"/>
  <c r="AE46" i="43"/>
  <c r="AE31" i="43"/>
  <c r="V52" i="43"/>
  <c r="M81" i="43"/>
  <c r="AE76" i="43"/>
  <c r="AN87" i="43"/>
  <c r="AW43" i="43"/>
  <c r="AW64" i="43"/>
  <c r="M48" i="43"/>
  <c r="V51" i="43"/>
  <c r="AE53" i="43"/>
  <c r="AE68" i="43"/>
  <c r="M62" i="43"/>
  <c r="V29" i="43"/>
  <c r="V93" i="43"/>
  <c r="AN21" i="43"/>
  <c r="AE89" i="43"/>
  <c r="V78" i="43"/>
  <c r="M47" i="43"/>
  <c r="AN42" i="43"/>
  <c r="AN52" i="43"/>
  <c r="AW81" i="43"/>
  <c r="AN80" i="43"/>
  <c r="AW42" i="43"/>
  <c r="AN20" i="43" a="1"/>
  <c r="AN20" i="43" s="1"/>
  <c r="AN18" i="43"/>
  <c r="AN16" i="43"/>
  <c r="AN15" i="43"/>
  <c r="AN17" i="43"/>
  <c r="AN19" i="43"/>
  <c r="V88" i="43"/>
  <c r="V24" i="43"/>
  <c r="M53" i="43"/>
  <c r="AN34" i="43"/>
  <c r="AW26" i="43"/>
  <c r="AW79" i="43"/>
  <c r="AN78" i="43"/>
  <c r="AW36" i="43"/>
  <c r="M84" i="43"/>
  <c r="V55" i="43"/>
  <c r="AE29" i="43"/>
  <c r="AE44" i="43"/>
  <c r="M66" i="43"/>
  <c r="V49" i="43"/>
  <c r="AE20" i="43"/>
  <c r="AE16" i="43"/>
  <c r="AE17" i="43"/>
  <c r="AE19" i="43"/>
  <c r="AE18" i="43"/>
  <c r="AE32" i="43"/>
  <c r="AE66" i="43"/>
  <c r="AE59" i="43"/>
  <c r="V66" i="43"/>
  <c r="M83" i="43"/>
  <c r="AN36" i="43"/>
  <c r="AW24" i="43"/>
  <c r="AW77" i="43"/>
  <c r="AN76" i="43"/>
  <c r="AW38" i="43"/>
  <c r="AN24" i="43"/>
  <c r="V92" i="43"/>
  <c r="V28" i="43"/>
  <c r="M57" i="43"/>
  <c r="AN30" i="43"/>
  <c r="AW67" i="43"/>
  <c r="AN61" i="43"/>
  <c r="AW40" i="43"/>
  <c r="M56" i="43"/>
  <c r="V27" i="43"/>
  <c r="V91" i="43"/>
  <c r="AE52" i="43"/>
  <c r="F24" i="43"/>
  <c r="F86" i="43"/>
  <c r="O55" i="43"/>
  <c r="X22" i="43"/>
  <c r="X86" i="43"/>
  <c r="AG77" i="43"/>
  <c r="AG92" i="43"/>
  <c r="AG82" i="43"/>
  <c r="AP85" i="43"/>
  <c r="AY56" i="43"/>
  <c r="X64" i="43"/>
  <c r="AG49" i="43"/>
  <c r="AG44" i="43"/>
  <c r="AP74" i="43"/>
  <c r="AY43" i="43"/>
  <c r="AG39" i="43"/>
  <c r="X61" i="43"/>
  <c r="O88" i="43"/>
  <c r="O24" i="43"/>
  <c r="AG51" i="43"/>
  <c r="X71" i="43"/>
  <c r="O38" i="43"/>
  <c r="AG58" i="43"/>
  <c r="AP75" i="43"/>
  <c r="AY50" i="43"/>
  <c r="O51" i="43"/>
  <c r="X26" i="43"/>
  <c r="X90" i="43"/>
  <c r="AG81" i="43"/>
  <c r="AY65" i="43"/>
  <c r="AG90" i="43"/>
  <c r="AP89" i="43"/>
  <c r="AY60" i="43"/>
  <c r="O33" i="43"/>
  <c r="X68" i="43"/>
  <c r="AG57" i="43"/>
  <c r="AG52" i="43"/>
  <c r="AP78" i="43"/>
  <c r="AY47" i="43"/>
  <c r="X89" i="43"/>
  <c r="X25" i="43"/>
  <c r="O52" i="43"/>
  <c r="AP38" i="43"/>
  <c r="X35" i="43"/>
  <c r="O66" i="43"/>
  <c r="AG91" i="43"/>
  <c r="AY62" i="43"/>
  <c r="O31" i="43"/>
  <c r="X62" i="43"/>
  <c r="AG37" i="43"/>
  <c r="AG32" i="43"/>
  <c r="AP57" i="43"/>
  <c r="AY37" i="43"/>
  <c r="AP51" i="43"/>
  <c r="AY32" i="43"/>
  <c r="O69" i="43"/>
  <c r="X40" i="43"/>
  <c r="AP29" i="43"/>
  <c r="AP50" i="43"/>
  <c r="AY51" i="43"/>
  <c r="AG38" i="43"/>
  <c r="X37" i="43"/>
  <c r="O64" i="43"/>
  <c r="AP30" i="43"/>
  <c r="X31" i="43"/>
  <c r="O62" i="43"/>
  <c r="AP63" i="43"/>
  <c r="AY42" i="43"/>
  <c r="O75" i="43"/>
  <c r="X50" i="43"/>
  <c r="AG73" i="43"/>
  <c r="AG84" i="43"/>
  <c r="AP84" i="43"/>
  <c r="AY57" i="43"/>
  <c r="AG62" i="43"/>
  <c r="AP81" i="43"/>
  <c r="AY52" i="43"/>
  <c r="O25" i="43"/>
  <c r="X60" i="43"/>
  <c r="AG41" i="43"/>
  <c r="AG36" i="43"/>
  <c r="AP69" i="43"/>
  <c r="AY39" i="43"/>
  <c r="AG20" i="43"/>
  <c r="AG18" i="43"/>
  <c r="AG15" i="43"/>
  <c r="AG16" i="43"/>
  <c r="AG17" i="43"/>
  <c r="AG19" i="43"/>
  <c r="X49" i="43"/>
  <c r="O76" i="43"/>
  <c r="X91" i="43"/>
  <c r="X27" i="43"/>
  <c r="O58" i="43"/>
  <c r="AP22" i="43"/>
  <c r="AY70" i="43"/>
  <c r="O39" i="43"/>
  <c r="X70" i="43"/>
  <c r="AG53" i="43"/>
  <c r="AG48" i="43"/>
  <c r="AP72" i="43"/>
  <c r="AY45" i="43"/>
  <c r="AP67" i="43"/>
  <c r="AY40" i="43"/>
  <c r="O77" i="43"/>
  <c r="X48" i="43"/>
  <c r="AG21" i="43"/>
  <c r="AP37" i="43"/>
  <c r="AP66" i="43"/>
  <c r="AY27" i="43"/>
  <c r="AY91" i="43"/>
  <c r="X45" i="43"/>
  <c r="O72" i="43"/>
  <c r="AG87" i="43"/>
  <c r="X87" i="43"/>
  <c r="X23" i="43"/>
  <c r="O54" i="43"/>
  <c r="AG83" i="43"/>
  <c r="AP91" i="43"/>
  <c r="AY66" i="43"/>
  <c r="O35" i="43"/>
  <c r="X74" i="43"/>
  <c r="AG61" i="43"/>
  <c r="AG56" i="43"/>
  <c r="AP76" i="43"/>
  <c r="AY49" i="43"/>
  <c r="AG46" i="43"/>
  <c r="AP73" i="43"/>
  <c r="AY44" i="43"/>
  <c r="O81" i="43"/>
  <c r="X52" i="43"/>
  <c r="AG25" i="43"/>
  <c r="AP44" i="43"/>
  <c r="AP53" i="43"/>
  <c r="AY31" i="43"/>
  <c r="X41" i="43"/>
  <c r="O68" i="43"/>
  <c r="AG76" i="43"/>
  <c r="X51" i="43"/>
  <c r="O50" i="43"/>
  <c r="AP32" i="43"/>
  <c r="AP45" i="43"/>
  <c r="AY78" i="43"/>
  <c r="O47" i="43"/>
  <c r="X78" i="43"/>
  <c r="AG69" i="43"/>
  <c r="AG64" i="43"/>
  <c r="AP80" i="43"/>
  <c r="AY53" i="43"/>
  <c r="AG54" i="43"/>
  <c r="AP77" i="43"/>
  <c r="AY48" i="43"/>
  <c r="O21" i="43"/>
  <c r="O85" i="43"/>
  <c r="X56" i="43"/>
  <c r="AG33" i="43"/>
  <c r="AG28" i="43"/>
  <c r="AP61" i="43"/>
  <c r="AY35" i="43"/>
  <c r="AG24" i="43"/>
  <c r="X53" i="43"/>
  <c r="O80" i="43"/>
  <c r="AG67" i="43"/>
  <c r="X79" i="43"/>
  <c r="O45" i="43"/>
  <c r="AP36" i="43"/>
  <c r="AP52" i="43"/>
  <c r="AY26" i="43"/>
  <c r="AY90" i="43"/>
  <c r="O59" i="43"/>
  <c r="X34" i="43"/>
  <c r="AP65" i="43"/>
  <c r="AY41" i="43"/>
  <c r="AP59" i="43" a="1"/>
  <c r="AP59" i="43"/>
  <c r="AY36" i="43"/>
  <c r="O73" i="43"/>
  <c r="X44" i="43"/>
  <c r="AP33" i="43"/>
  <c r="AP58" i="43" a="1"/>
  <c r="AP58" i="43"/>
  <c r="AY23" i="43"/>
  <c r="AY87" i="43"/>
  <c r="AE35" i="43"/>
  <c r="AV94" i="43"/>
  <c r="AW66" i="43"/>
  <c r="V48" i="43"/>
  <c r="M77" i="43"/>
  <c r="AW55" i="43"/>
  <c r="AN37" i="43"/>
  <c r="AW23" i="43"/>
  <c r="AW76" i="43"/>
  <c r="AE45" i="43"/>
  <c r="AE60" i="43"/>
  <c r="M74" i="43"/>
  <c r="V41" i="43"/>
  <c r="U94" i="43"/>
  <c r="AE48" i="43"/>
  <c r="AE22" i="43"/>
  <c r="V90" i="43"/>
  <c r="V26" i="43"/>
  <c r="M59" i="43"/>
  <c r="AN28" i="43"/>
  <c r="AW69" i="43"/>
  <c r="AN65" i="43"/>
  <c r="AW30" i="43"/>
  <c r="AW94" i="43"/>
  <c r="V36" i="43"/>
  <c r="M65" i="43"/>
  <c r="AW59" i="43"/>
  <c r="AN44" i="43"/>
  <c r="AW80" i="43"/>
  <c r="M64" i="43"/>
  <c r="V35" i="43"/>
  <c r="AE36" i="43"/>
  <c r="M46" i="43"/>
  <c r="V77" i="43"/>
  <c r="AE92" i="43"/>
  <c r="AE85" i="43"/>
  <c r="AN22" i="43"/>
  <c r="V94" i="43"/>
  <c r="V30" i="43"/>
  <c r="M63" i="43"/>
  <c r="AW65" i="43"/>
  <c r="AN57" i="43"/>
  <c r="AN70" i="43"/>
  <c r="AW90" i="43"/>
  <c r="AE24" i="43"/>
  <c r="V40" i="43"/>
  <c r="M69" i="43"/>
  <c r="AW63" i="43"/>
  <c r="AN53" i="43"/>
  <c r="AN58" i="43"/>
  <c r="AW84" i="43"/>
  <c r="M68" i="43"/>
  <c r="V39" i="43"/>
  <c r="AN47" i="43"/>
  <c r="M50" i="43"/>
  <c r="V33" i="43"/>
  <c r="AN25" i="43"/>
  <c r="AD94" i="43"/>
  <c r="V82" i="43"/>
  <c r="M35" i="43"/>
  <c r="AN67" i="43"/>
  <c r="AW29" i="43"/>
  <c r="AW93" i="43"/>
  <c r="AN92" i="43"/>
  <c r="AW54" i="43"/>
  <c r="AE90" i="43"/>
  <c r="V76" i="43"/>
  <c r="L94" i="43"/>
  <c r="M41" i="43"/>
  <c r="AN55" i="43"/>
  <c r="AN56" i="43"/>
  <c r="AW83" i="43"/>
  <c r="AN82" i="43"/>
  <c r="AW56" i="43"/>
  <c r="M40" i="43"/>
  <c r="V75" i="43"/>
  <c r="AE69" i="43"/>
  <c r="AE79" i="43"/>
  <c r="M38" i="43"/>
  <c r="V69" i="43"/>
  <c r="AE65" i="43"/>
  <c r="AE71" i="43"/>
  <c r="AN45" i="43"/>
  <c r="V38" i="43"/>
  <c r="M71" i="43"/>
  <c r="AE91" i="43"/>
  <c r="AW57" i="43"/>
  <c r="AN40" i="43"/>
  <c r="AN54" i="43"/>
  <c r="AW82" i="43"/>
  <c r="AE38" i="43"/>
  <c r="V32" i="43"/>
  <c r="M61" i="43"/>
  <c r="AW71" i="43"/>
  <c r="AN69" i="43"/>
  <c r="AW28" i="43"/>
  <c r="AW92" i="43"/>
  <c r="M76" i="43"/>
  <c r="V47" i="43"/>
  <c r="AE28" i="43"/>
  <c r="M26" i="43"/>
  <c r="M90" i="43"/>
  <c r="V57" i="43"/>
  <c r="AE41" i="43"/>
  <c r="AE75" i="43"/>
  <c r="AE86" i="43"/>
  <c r="V74" i="43"/>
  <c r="M43" i="43"/>
  <c r="AN51" i="43"/>
  <c r="AN60" i="43"/>
  <c r="AW85" i="43"/>
  <c r="AN84" i="43"/>
  <c r="AW46" i="43"/>
  <c r="V84" i="43"/>
  <c r="V20" i="43" a="1"/>
  <c r="V20" i="43" s="1"/>
  <c r="V17" i="43"/>
  <c r="V16" i="43"/>
  <c r="V15" i="43"/>
  <c r="V18" i="43"/>
  <c r="V19" i="43"/>
  <c r="M49" i="43"/>
  <c r="AN38" i="43"/>
  <c r="AW22" i="43"/>
  <c r="AW75" i="43"/>
  <c r="AN74" i="43"/>
  <c r="AW32" i="43"/>
  <c r="M80" i="43"/>
  <c r="V83" i="43"/>
  <c r="AN39" i="43"/>
  <c r="M30" i="43"/>
  <c r="M94" i="43"/>
  <c r="V61" i="43"/>
  <c r="AE49" i="43"/>
  <c r="AE56" i="43"/>
  <c r="AE26" i="43"/>
  <c r="AE15" i="43"/>
  <c r="V46" i="43"/>
  <c r="M79" i="43"/>
  <c r="AE78" i="43"/>
  <c r="AN89" i="43"/>
  <c r="AW49" i="43"/>
  <c r="AN31" i="43"/>
  <c r="AW21" i="43"/>
  <c r="AW74" i="43"/>
  <c r="AE54" i="43"/>
  <c r="AE39" i="43"/>
  <c r="V56" i="43"/>
  <c r="M85" i="43"/>
  <c r="M21" i="43"/>
  <c r="AN83" i="43"/>
  <c r="AW47" i="43"/>
  <c r="AW68" i="43"/>
  <c r="M52" i="43"/>
  <c r="V23" i="43"/>
  <c r="V87" i="43"/>
  <c r="M34" i="43"/>
  <c r="V81" i="43"/>
  <c r="AN26" i="43"/>
  <c r="V34" i="43"/>
  <c r="M51" i="43"/>
  <c r="AN85" i="43"/>
  <c r="AW45" i="43"/>
  <c r="AW70" i="43"/>
  <c r="AE62" i="43"/>
  <c r="AE47" i="43"/>
  <c r="V60" i="43"/>
  <c r="M89" i="43"/>
  <c r="M25" i="43"/>
  <c r="AN79" i="43"/>
  <c r="AW35" i="43"/>
  <c r="AW72" i="43"/>
  <c r="M24" i="43"/>
  <c r="M88" i="43"/>
  <c r="V59" i="43"/>
  <c r="AE37" i="43"/>
  <c r="M20" i="43" a="1"/>
  <c r="M20" i="43" s="1"/>
  <c r="M18" i="43"/>
  <c r="M17" i="43"/>
  <c r="M16" i="43"/>
  <c r="M15" i="43"/>
  <c r="M19" i="43"/>
  <c r="F62" i="43"/>
  <c r="F55" i="43"/>
  <c r="F19" i="43"/>
  <c r="F20" i="43"/>
  <c r="F74" i="43"/>
  <c r="F35" i="43"/>
  <c r="F31" i="43"/>
  <c r="F91" i="43"/>
  <c r="F50" i="43"/>
  <c r="F69" i="43"/>
  <c r="F38" i="43"/>
  <c r="F65" i="43"/>
  <c r="F26" i="43"/>
  <c r="F48" i="43"/>
  <c r="F47" i="43"/>
  <c r="F66" i="43"/>
  <c r="F27" i="43"/>
  <c r="F85" i="43"/>
  <c r="F54" i="43"/>
  <c r="F23" i="43"/>
  <c r="F81" i="43"/>
  <c r="F42" i="43"/>
  <c r="F61" i="43"/>
  <c r="F63" i="43"/>
  <c r="F28" i="43"/>
  <c r="F82" i="43"/>
  <c r="F43" i="43"/>
  <c r="F89" i="43"/>
  <c r="F70" i="43"/>
  <c r="F39" i="43"/>
  <c r="F58" i="43"/>
  <c r="F80" i="43"/>
  <c r="F45" i="43"/>
  <c r="F15" i="43"/>
  <c r="F16" i="43"/>
  <c r="F17" i="43"/>
  <c r="F18" i="43"/>
  <c r="D47" i="43"/>
  <c r="D78" i="43"/>
  <c r="D79" i="43"/>
  <c r="D80" i="43"/>
  <c r="C94" i="43"/>
  <c r="D94" i="43" s="1"/>
  <c r="D52" i="43"/>
  <c r="F73" i="43"/>
  <c r="F34" i="43"/>
  <c r="F88" i="43"/>
  <c r="F53" i="43"/>
  <c r="F22" i="43"/>
  <c r="F84" i="43"/>
  <c r="F49" i="43"/>
  <c r="F64" i="43"/>
  <c r="F29" i="43"/>
  <c r="F60" i="43"/>
  <c r="F25" i="43"/>
  <c r="F75" i="43"/>
  <c r="F40" i="43"/>
  <c r="F71" i="43"/>
  <c r="F36" i="43"/>
  <c r="F90" i="43"/>
  <c r="F51" i="43"/>
  <c r="F77" i="43"/>
  <c r="F46" i="43"/>
  <c r="F76" i="43"/>
  <c r="F41" i="43"/>
  <c r="F56" i="43"/>
  <c r="F21" i="43"/>
  <c r="F87" i="43"/>
  <c r="F52" i="43"/>
  <c r="F67" i="43"/>
  <c r="F32" i="43"/>
  <c r="F94" i="43"/>
  <c r="F92" i="43"/>
  <c r="F57" i="43"/>
  <c r="F72" i="43"/>
  <c r="F37" i="43"/>
  <c r="F93" i="43"/>
  <c r="F68" i="43"/>
  <c r="F33" i="43"/>
  <c r="F83" i="43"/>
  <c r="F78" i="43"/>
  <c r="F30" i="43"/>
  <c r="D46" i="43"/>
  <c r="D72" i="43"/>
  <c r="D37" i="43"/>
  <c r="D76" i="43"/>
  <c r="D41" i="43"/>
  <c r="D74" i="43"/>
  <c r="D43" i="43"/>
  <c r="D56" i="43"/>
  <c r="D51" i="43"/>
  <c r="D89" i="43"/>
  <c r="D54" i="43"/>
  <c r="D23" i="43"/>
  <c r="D29" i="43"/>
  <c r="D91" i="43"/>
  <c r="D68" i="43"/>
  <c r="D33" i="43"/>
  <c r="D40" i="43"/>
  <c r="D67" i="43"/>
  <c r="D44" i="43"/>
  <c r="D71" i="43"/>
  <c r="D77" i="43"/>
  <c r="D42" i="43"/>
  <c r="D84" i="43"/>
  <c r="D49" i="43"/>
  <c r="D24" i="43"/>
  <c r="D82" i="43"/>
  <c r="D92" i="43"/>
  <c r="D57" i="43"/>
  <c r="D22" i="43"/>
  <c r="D32" i="43"/>
  <c r="D90" i="43"/>
  <c r="D59" i="43"/>
  <c r="D36" i="43"/>
  <c r="D63" i="43"/>
  <c r="D66" i="43"/>
  <c r="D35" i="43"/>
  <c r="D70" i="43"/>
  <c r="D39" i="43"/>
  <c r="D45" i="43"/>
  <c r="D85" i="43"/>
  <c r="D50" i="43"/>
  <c r="D60" i="43"/>
  <c r="D25" i="43"/>
  <c r="D87" i="43"/>
  <c r="D93" i="43"/>
  <c r="D58" i="43"/>
  <c r="D27" i="43"/>
  <c r="D62" i="43"/>
  <c r="D31" i="43"/>
  <c r="D69" i="43"/>
  <c r="D34" i="43"/>
  <c r="D73" i="43"/>
  <c r="D38" i="43"/>
  <c r="D48" i="43"/>
  <c r="D75" i="43"/>
  <c r="D15" i="43"/>
  <c r="D16" i="43"/>
  <c r="D17" i="43"/>
  <c r="D18" i="43"/>
  <c r="D19" i="43"/>
  <c r="D20" i="43"/>
  <c r="D88" i="43"/>
  <c r="D53" i="43"/>
  <c r="D83" i="43"/>
  <c r="D28" i="43"/>
  <c r="D86" i="43"/>
  <c r="D55" i="43"/>
  <c r="D61" i="43"/>
  <c r="D26" i="43"/>
  <c r="D65" i="43"/>
  <c r="D30" i="43"/>
  <c r="W95" i="43"/>
  <c r="X96" i="43" s="1"/>
  <c r="N95" i="43"/>
  <c r="O98" i="43" s="1"/>
  <c r="AO95" i="43"/>
  <c r="E95" i="43"/>
  <c r="F98" i="43" s="1"/>
  <c r="AX95" i="43"/>
  <c r="AY97" i="43" s="1"/>
  <c r="AF95" i="43"/>
  <c r="K95" i="14"/>
  <c r="BG95" i="42" l="1"/>
  <c r="BH95" i="42" s="1"/>
  <c r="U99" i="43"/>
  <c r="AV99" i="43"/>
  <c r="L99" i="43"/>
  <c r="AD99" i="43"/>
  <c r="C99" i="43"/>
  <c r="C100" i="43"/>
  <c r="AV100" i="43"/>
  <c r="L100" i="43"/>
  <c r="U100" i="43"/>
  <c r="AD100" i="43"/>
  <c r="N99" i="43"/>
  <c r="N100" i="43"/>
  <c r="W100" i="43"/>
  <c r="W99" i="43"/>
  <c r="AO100" i="43"/>
  <c r="AF99" i="43"/>
  <c r="AO99" i="43"/>
  <c r="E99" i="43"/>
  <c r="F99" i="43" s="1"/>
  <c r="AX100" i="43"/>
  <c r="AX99" i="43"/>
  <c r="AY100" i="43" s="1"/>
  <c r="AF100" i="43"/>
  <c r="E100" i="43"/>
  <c r="F100" i="43" s="1"/>
  <c r="AP100" i="43"/>
  <c r="K99" i="14"/>
  <c r="F95" i="43"/>
  <c r="AG97" i="43"/>
  <c r="X95" i="43"/>
  <c r="AY96" i="43"/>
  <c r="AP95" i="43"/>
  <c r="X99" i="43"/>
  <c r="AG95" i="43"/>
  <c r="AP98" i="43"/>
  <c r="AG96" i="43"/>
  <c r="AP99" i="43"/>
  <c r="AG98" i="43"/>
  <c r="AP96" i="43"/>
  <c r="X97" i="43"/>
  <c r="F96" i="43"/>
  <c r="F97" i="43"/>
  <c r="X98" i="43"/>
  <c r="AY95" i="43"/>
  <c r="AG99" i="43"/>
  <c r="AP97" i="43"/>
  <c r="AY98" i="43"/>
  <c r="X100" i="43"/>
  <c r="X93" i="42"/>
  <c r="O99" i="43"/>
  <c r="O97" i="43"/>
  <c r="O95" i="43"/>
  <c r="O100" i="43"/>
  <c r="O96" i="43"/>
  <c r="X94" i="42"/>
  <c r="K94" i="14"/>
  <c r="BH94" i="42"/>
  <c r="BH92" i="42"/>
  <c r="X92" i="42"/>
  <c r="X91" i="42"/>
  <c r="BH91" i="42"/>
  <c r="W95" i="42"/>
  <c r="BH93" i="42"/>
  <c r="AN94" i="43"/>
  <c r="AD95" i="43"/>
  <c r="AE100" i="43" s="1"/>
  <c r="AN95" i="43"/>
  <c r="U95" i="43"/>
  <c r="V99" i="43" s="1"/>
  <c r="L95" i="43"/>
  <c r="M98" i="43" s="1"/>
  <c r="AV95" i="43"/>
  <c r="AW99" i="43" s="1"/>
  <c r="AE94" i="43"/>
  <c r="C95" i="43"/>
  <c r="AY99" i="43" l="1"/>
  <c r="J10" i="14"/>
  <c r="X11" i="14" s="1"/>
  <c r="J32" i="14"/>
  <c r="X33" i="14" s="1"/>
  <c r="J64" i="14"/>
  <c r="X65" i="14" s="1"/>
  <c r="J39" i="14"/>
  <c r="X40" i="14" s="1"/>
  <c r="J71" i="14"/>
  <c r="X72" i="14" s="1"/>
  <c r="J86" i="14"/>
  <c r="X87" i="14" s="1"/>
  <c r="J87" i="14"/>
  <c r="X88" i="14" s="1"/>
  <c r="J77" i="14"/>
  <c r="X78" i="14" s="1"/>
  <c r="J61" i="14"/>
  <c r="X62" i="14" s="1"/>
  <c r="J45" i="14"/>
  <c r="X46" i="14" s="1"/>
  <c r="J29" i="14"/>
  <c r="X30" i="14" s="1"/>
  <c r="J13" i="14"/>
  <c r="X14" i="14" s="1"/>
  <c r="J66" i="14"/>
  <c r="X67" i="14" s="1"/>
  <c r="J50" i="14"/>
  <c r="X51" i="14" s="1"/>
  <c r="J34" i="14"/>
  <c r="X35" i="14" s="1"/>
  <c r="J18" i="14"/>
  <c r="X19" i="14" s="1"/>
  <c r="J40" i="14"/>
  <c r="X41" i="14" s="1"/>
  <c r="J72" i="14"/>
  <c r="X73" i="14" s="1"/>
  <c r="J31" i="14"/>
  <c r="X32" i="14" s="1"/>
  <c r="J63" i="14"/>
  <c r="X64" i="14" s="1"/>
  <c r="J85" i="14"/>
  <c r="X86" i="14" s="1"/>
  <c r="J90" i="14"/>
  <c r="X91" i="14" s="1"/>
  <c r="J83" i="14"/>
  <c r="X84" i="14" s="1"/>
  <c r="J99" i="14"/>
  <c r="X100" i="14" s="1"/>
  <c r="J65" i="14"/>
  <c r="X66" i="14" s="1"/>
  <c r="J49" i="14"/>
  <c r="X50" i="14" s="1"/>
  <c r="J33" i="14"/>
  <c r="X34" i="14" s="1"/>
  <c r="J17" i="14"/>
  <c r="X18" i="14" s="1"/>
  <c r="J70" i="14"/>
  <c r="X71" i="14" s="1"/>
  <c r="J54" i="14"/>
  <c r="X55" i="14" s="1"/>
  <c r="J38" i="14"/>
  <c r="X39" i="14" s="1"/>
  <c r="J22" i="14"/>
  <c r="X23" i="14" s="1"/>
  <c r="J16" i="14"/>
  <c r="X17" i="14" s="1"/>
  <c r="J48" i="14"/>
  <c r="X49" i="14" s="1"/>
  <c r="J23" i="14"/>
  <c r="X24" i="14" s="1"/>
  <c r="J55" i="14"/>
  <c r="X56" i="14" s="1"/>
  <c r="J93" i="14"/>
  <c r="X94" i="14" s="1"/>
  <c r="J94" i="14"/>
  <c r="X95" i="14" s="1"/>
  <c r="J78" i="14"/>
  <c r="X79" i="14" s="1"/>
  <c r="J79" i="14"/>
  <c r="X80" i="14" s="1"/>
  <c r="J95" i="14"/>
  <c r="X96" i="14" s="1"/>
  <c r="J69" i="14"/>
  <c r="X70" i="14" s="1"/>
  <c r="J53" i="14"/>
  <c r="X54" i="14" s="1"/>
  <c r="J37" i="14"/>
  <c r="X38" i="14" s="1"/>
  <c r="J21" i="14"/>
  <c r="X22" i="14" s="1"/>
  <c r="J74" i="14"/>
  <c r="X75" i="14" s="1"/>
  <c r="J58" i="14"/>
  <c r="X59" i="14" s="1"/>
  <c r="J42" i="14"/>
  <c r="X43" i="14" s="1"/>
  <c r="J26" i="14"/>
  <c r="X27" i="14" s="1"/>
  <c r="J24" i="14"/>
  <c r="X25" i="14" s="1"/>
  <c r="J56" i="14"/>
  <c r="X57" i="14" s="1"/>
  <c r="J15" i="14"/>
  <c r="X16" i="14" s="1"/>
  <c r="J47" i="14"/>
  <c r="X48" i="14" s="1"/>
  <c r="J101" i="14"/>
  <c r="J98" i="14"/>
  <c r="X99" i="14" s="1"/>
  <c r="J82" i="14"/>
  <c r="X83" i="14" s="1"/>
  <c r="J91" i="14"/>
  <c r="X92" i="14" s="1"/>
  <c r="J73" i="14"/>
  <c r="X74" i="14" s="1"/>
  <c r="J57" i="14"/>
  <c r="X58" i="14" s="1"/>
  <c r="J41" i="14"/>
  <c r="X42" i="14" s="1"/>
  <c r="J25" i="14"/>
  <c r="X26" i="14" s="1"/>
  <c r="J9" i="14"/>
  <c r="X10" i="14" s="1"/>
  <c r="J62" i="14"/>
  <c r="X63" i="14" s="1"/>
  <c r="J46" i="14"/>
  <c r="X47" i="14" s="1"/>
  <c r="J30" i="14"/>
  <c r="X31" i="14" s="1"/>
  <c r="J14" i="14"/>
  <c r="X15" i="14" s="1"/>
  <c r="J20" i="14"/>
  <c r="X21" i="14" s="1"/>
  <c r="J80" i="14"/>
  <c r="X81" i="14" s="1"/>
  <c r="J96" i="14"/>
  <c r="X97" i="14" s="1"/>
  <c r="J97" i="14"/>
  <c r="X98" i="14" s="1"/>
  <c r="J51" i="14"/>
  <c r="X52" i="14" s="1"/>
  <c r="J19" i="14"/>
  <c r="X20" i="14" s="1"/>
  <c r="J60" i="14"/>
  <c r="X61" i="14" s="1"/>
  <c r="J28" i="14"/>
  <c r="X29" i="14" s="1"/>
  <c r="J92" i="14"/>
  <c r="X93" i="14" s="1"/>
  <c r="J89" i="14"/>
  <c r="X90" i="14" s="1"/>
  <c r="J59" i="14"/>
  <c r="X60" i="14" s="1"/>
  <c r="J27" i="14"/>
  <c r="X28" i="14" s="1"/>
  <c r="J68" i="14"/>
  <c r="X69" i="14" s="1"/>
  <c r="J36" i="14"/>
  <c r="X37" i="14" s="1"/>
  <c r="J88" i="14"/>
  <c r="X89" i="14" s="1"/>
  <c r="J81" i="14"/>
  <c r="X82" i="14" s="1"/>
  <c r="J67" i="14"/>
  <c r="X68" i="14" s="1"/>
  <c r="J35" i="14"/>
  <c r="X36" i="14" s="1"/>
  <c r="J76" i="14"/>
  <c r="X77" i="14" s="1"/>
  <c r="J44" i="14"/>
  <c r="X45" i="14" s="1"/>
  <c r="J12" i="14"/>
  <c r="X13" i="14" s="1"/>
  <c r="J84" i="14"/>
  <c r="X85" i="14" s="1"/>
  <c r="AC96" i="14" s="1"/>
  <c r="J100" i="14"/>
  <c r="X101" i="14" s="1"/>
  <c r="J75" i="14"/>
  <c r="X76" i="14" s="1"/>
  <c r="J43" i="14"/>
  <c r="X44" i="14" s="1"/>
  <c r="J11" i="14"/>
  <c r="X12" i="14" s="1"/>
  <c r="AC23" i="14" s="1"/>
  <c r="J52" i="14"/>
  <c r="X53" i="14" s="1"/>
  <c r="AC64" i="14" s="1"/>
  <c r="I11" i="14"/>
  <c r="W12" i="14" s="1"/>
  <c r="I43" i="14"/>
  <c r="W44" i="14" s="1"/>
  <c r="I75" i="14"/>
  <c r="W76" i="14" s="1"/>
  <c r="I12" i="14"/>
  <c r="W13" i="14" s="1"/>
  <c r="I44" i="14"/>
  <c r="W45" i="14" s="1"/>
  <c r="I76" i="14"/>
  <c r="W77" i="14" s="1"/>
  <c r="I78" i="14"/>
  <c r="W79" i="14" s="1"/>
  <c r="I14" i="14"/>
  <c r="W15" i="14" s="1"/>
  <c r="I45" i="14"/>
  <c r="W46" i="14" s="1"/>
  <c r="I23" i="14"/>
  <c r="W24" i="14" s="1"/>
  <c r="I55" i="14"/>
  <c r="W56" i="14" s="1"/>
  <c r="I87" i="14"/>
  <c r="W88" i="14" s="1"/>
  <c r="I40" i="14"/>
  <c r="W41" i="14" s="1"/>
  <c r="I72" i="14"/>
  <c r="W73" i="14" s="1"/>
  <c r="I70" i="14"/>
  <c r="W71" i="14" s="1"/>
  <c r="I37" i="14"/>
  <c r="W38" i="14" s="1"/>
  <c r="I35" i="14"/>
  <c r="W36" i="14" s="1"/>
  <c r="I67" i="14"/>
  <c r="W68" i="14" s="1"/>
  <c r="I99" i="14"/>
  <c r="W100" i="14" s="1"/>
  <c r="I36" i="14"/>
  <c r="W37" i="14" s="1"/>
  <c r="I68" i="14"/>
  <c r="W69" i="14" s="1"/>
  <c r="I100" i="14"/>
  <c r="W101" i="14" s="1"/>
  <c r="I62" i="14"/>
  <c r="W63" i="14" s="1"/>
  <c r="I93" i="14"/>
  <c r="W94" i="14" s="1"/>
  <c r="I29" i="14"/>
  <c r="W30" i="14" s="1"/>
  <c r="I31" i="14"/>
  <c r="W32" i="14" s="1"/>
  <c r="I63" i="14"/>
  <c r="W64" i="14" s="1"/>
  <c r="I95" i="14"/>
  <c r="W96" i="14" s="1"/>
  <c r="I32" i="14"/>
  <c r="W33" i="14" s="1"/>
  <c r="I64" i="14"/>
  <c r="W65" i="14" s="1"/>
  <c r="I96" i="14"/>
  <c r="W97" i="14" s="1"/>
  <c r="I54" i="14"/>
  <c r="W55" i="14" s="1"/>
  <c r="I85" i="14"/>
  <c r="W86" i="14" s="1"/>
  <c r="I21" i="14"/>
  <c r="W22" i="14" s="1"/>
  <c r="I17" i="14"/>
  <c r="W18" i="14" s="1"/>
  <c r="I27" i="14"/>
  <c r="W28" i="14" s="1"/>
  <c r="I59" i="14"/>
  <c r="W60" i="14" s="1"/>
  <c r="I91" i="14"/>
  <c r="W92" i="14" s="1"/>
  <c r="I28" i="14"/>
  <c r="W29" i="14" s="1"/>
  <c r="I60" i="14"/>
  <c r="W61" i="14" s="1"/>
  <c r="I92" i="14"/>
  <c r="W93" i="14" s="1"/>
  <c r="I46" i="14"/>
  <c r="W47" i="14" s="1"/>
  <c r="I77" i="14"/>
  <c r="W78" i="14" s="1"/>
  <c r="I13" i="14"/>
  <c r="W14" i="14" s="1"/>
  <c r="I39" i="14"/>
  <c r="W40" i="14" s="1"/>
  <c r="I71" i="14"/>
  <c r="W72" i="14" s="1"/>
  <c r="I24" i="14"/>
  <c r="W25" i="14" s="1"/>
  <c r="I56" i="14"/>
  <c r="W57" i="14" s="1"/>
  <c r="I88" i="14"/>
  <c r="W89" i="14" s="1"/>
  <c r="I38" i="14"/>
  <c r="W39" i="14" s="1"/>
  <c r="I69" i="14"/>
  <c r="W70" i="14" s="1"/>
  <c r="I19" i="14"/>
  <c r="W20" i="14" s="1"/>
  <c r="I51" i="14"/>
  <c r="W52" i="14" s="1"/>
  <c r="I83" i="14"/>
  <c r="W84" i="14" s="1"/>
  <c r="I20" i="14"/>
  <c r="W21" i="14" s="1"/>
  <c r="I52" i="14"/>
  <c r="W53" i="14" s="1"/>
  <c r="I84" i="14"/>
  <c r="W85" i="14" s="1"/>
  <c r="I94" i="14"/>
  <c r="W95" i="14" s="1"/>
  <c r="I30" i="14"/>
  <c r="W31" i="14" s="1"/>
  <c r="I61" i="14"/>
  <c r="W62" i="14" s="1"/>
  <c r="I15" i="14"/>
  <c r="W16" i="14" s="1"/>
  <c r="I47" i="14"/>
  <c r="W48" i="14" s="1"/>
  <c r="I79" i="14"/>
  <c r="W80" i="14" s="1"/>
  <c r="I16" i="14"/>
  <c r="W17" i="14" s="1"/>
  <c r="I48" i="14"/>
  <c r="W49" i="14" s="1"/>
  <c r="I80" i="14"/>
  <c r="W81" i="14" s="1"/>
  <c r="I86" i="14"/>
  <c r="W87" i="14" s="1"/>
  <c r="I22" i="14"/>
  <c r="W23" i="14" s="1"/>
  <c r="I53" i="14"/>
  <c r="W54" i="14" s="1"/>
  <c r="I74" i="14"/>
  <c r="W75" i="14" s="1"/>
  <c r="I33" i="14"/>
  <c r="W34" i="14" s="1"/>
  <c r="I97" i="14"/>
  <c r="W98" i="14" s="1"/>
  <c r="I66" i="14"/>
  <c r="W67" i="14" s="1"/>
  <c r="I25" i="14"/>
  <c r="W26" i="14" s="1"/>
  <c r="I89" i="14"/>
  <c r="W90" i="14" s="1"/>
  <c r="I58" i="14"/>
  <c r="W59" i="14" s="1"/>
  <c r="I49" i="14"/>
  <c r="W50" i="14" s="1"/>
  <c r="I18" i="14"/>
  <c r="W19" i="14" s="1"/>
  <c r="I82" i="14"/>
  <c r="W83" i="14" s="1"/>
  <c r="I73" i="14"/>
  <c r="W74" i="14" s="1"/>
  <c r="I42" i="14"/>
  <c r="W43" i="14" s="1"/>
  <c r="I65" i="14"/>
  <c r="W66" i="14" s="1"/>
  <c r="I34" i="14"/>
  <c r="W35" i="14" s="1"/>
  <c r="I98" i="14"/>
  <c r="W99" i="14" s="1"/>
  <c r="I57" i="14"/>
  <c r="W58" i="14" s="1"/>
  <c r="I26" i="14"/>
  <c r="W27" i="14" s="1"/>
  <c r="I90" i="14"/>
  <c r="W91" i="14" s="1"/>
  <c r="I81" i="14"/>
  <c r="W82" i="14" s="1"/>
  <c r="I50" i="14"/>
  <c r="W51" i="14" s="1"/>
  <c r="I41" i="14"/>
  <c r="W42" i="14" s="1"/>
  <c r="J8" i="14"/>
  <c r="X9" i="14" s="1"/>
  <c r="AG100" i="43"/>
  <c r="AE95" i="43"/>
  <c r="K100" i="14"/>
  <c r="AE99" i="43"/>
  <c r="V100" i="43"/>
  <c r="AE97" i="43"/>
  <c r="I10" i="14"/>
  <c r="W11" i="14" s="1"/>
  <c r="X95" i="42"/>
  <c r="V96" i="43"/>
  <c r="M96" i="43"/>
  <c r="M100" i="43"/>
  <c r="AW100" i="43"/>
  <c r="AW96" i="43"/>
  <c r="V97" i="43"/>
  <c r="V98" i="43"/>
  <c r="AN100" i="43"/>
  <c r="AW97" i="43"/>
  <c r="M99" i="43"/>
  <c r="V95" i="43"/>
  <c r="AE96" i="43"/>
  <c r="AN97" i="43"/>
  <c r="AN99" i="43"/>
  <c r="AN98" i="43"/>
  <c r="AW98" i="43"/>
  <c r="M95" i="43"/>
  <c r="AE98" i="43"/>
  <c r="AW95" i="43"/>
  <c r="AN96" i="43"/>
  <c r="M97" i="43"/>
  <c r="D99" i="43"/>
  <c r="D95" i="43"/>
  <c r="D98" i="43"/>
  <c r="D97" i="43"/>
  <c r="D96" i="43"/>
  <c r="D100" i="43"/>
  <c r="AC87" i="14" l="1"/>
  <c r="AC56" i="14"/>
  <c r="AC101" i="14"/>
  <c r="AC58" i="14"/>
  <c r="AB53" i="14"/>
  <c r="Z42" i="14"/>
  <c r="AB93" i="14"/>
  <c r="Z82" i="14"/>
  <c r="AB38" i="14"/>
  <c r="Z27" i="14"/>
  <c r="Z99" i="14"/>
  <c r="AB77" i="14"/>
  <c r="Z66" i="14"/>
  <c r="AB85" i="14"/>
  <c r="Z74" i="14"/>
  <c r="AB30" i="14"/>
  <c r="Z19" i="14"/>
  <c r="AB70" i="14"/>
  <c r="Z59" i="14"/>
  <c r="AB37" i="14"/>
  <c r="Z26" i="14"/>
  <c r="Z98" i="14"/>
  <c r="AB86" i="14"/>
  <c r="Z75" i="14"/>
  <c r="AB34" i="14"/>
  <c r="Z23" i="14"/>
  <c r="AB92" i="14"/>
  <c r="Z81" i="14"/>
  <c r="AB28" i="14"/>
  <c r="Z17" i="14"/>
  <c r="AB17" i="14"/>
  <c r="AB59" i="14"/>
  <c r="Z48" i="14"/>
  <c r="AB73" i="14"/>
  <c r="Z62" i="14"/>
  <c r="Z95" i="14"/>
  <c r="AB64" i="14"/>
  <c r="Z53" i="14"/>
  <c r="AB95" i="14"/>
  <c r="Z84" i="14"/>
  <c r="AB31" i="14"/>
  <c r="Z20" i="14"/>
  <c r="AB50" i="14"/>
  <c r="Z39" i="14"/>
  <c r="AB68" i="14"/>
  <c r="Z57" i="14"/>
  <c r="AB83" i="14"/>
  <c r="Z72" i="14"/>
  <c r="AB25" i="14"/>
  <c r="Z14" i="14"/>
  <c r="AB58" i="14"/>
  <c r="Z47" i="14"/>
  <c r="AB72" i="14"/>
  <c r="Z61" i="14"/>
  <c r="Z92" i="14"/>
  <c r="AB39" i="14"/>
  <c r="Z28" i="14"/>
  <c r="AB33" i="14"/>
  <c r="Z22" i="14"/>
  <c r="AB66" i="14"/>
  <c r="Z55" i="14"/>
  <c r="AB76" i="14"/>
  <c r="Z65" i="14"/>
  <c r="Z96" i="14"/>
  <c r="AB43" i="14"/>
  <c r="Z32" i="14"/>
  <c r="Z94" i="14"/>
  <c r="Z101" i="14"/>
  <c r="AB48" i="14"/>
  <c r="Z37" i="14"/>
  <c r="AB79" i="14"/>
  <c r="Z68" i="14"/>
  <c r="AB49" i="14"/>
  <c r="Z38" i="14"/>
  <c r="AB82" i="14"/>
  <c r="Z71" i="14"/>
  <c r="AB52" i="14"/>
  <c r="Z41" i="14"/>
  <c r="AB67" i="14"/>
  <c r="Z56" i="14"/>
  <c r="AB57" i="14"/>
  <c r="Z46" i="14"/>
  <c r="AB90" i="14"/>
  <c r="Z79" i="14"/>
  <c r="AB56" i="14"/>
  <c r="Z45" i="14"/>
  <c r="AB87" i="14"/>
  <c r="Z76" i="14"/>
  <c r="AB23" i="14"/>
  <c r="Z12" i="14"/>
  <c r="AC47" i="14"/>
  <c r="AC93" i="14"/>
  <c r="AC48" i="14"/>
  <c r="AC39" i="14"/>
  <c r="AC40" i="14"/>
  <c r="AC31" i="14"/>
  <c r="AC92" i="14"/>
  <c r="AC26" i="14"/>
  <c r="AC21" i="14"/>
  <c r="AC53" i="14"/>
  <c r="AC85" i="14"/>
  <c r="AC94" i="14"/>
  <c r="AC27" i="14"/>
  <c r="AC36" i="14"/>
  <c r="AC54" i="14"/>
  <c r="AC86" i="14"/>
  <c r="AC49" i="14"/>
  <c r="AC81" i="14"/>
  <c r="AC91" i="14"/>
  <c r="AC67" i="14"/>
  <c r="AC60" i="14"/>
  <c r="AC34" i="14"/>
  <c r="AC66" i="14"/>
  <c r="AC29" i="14"/>
  <c r="AC61" i="14"/>
  <c r="AC75" i="14"/>
  <c r="AC84" i="14"/>
  <c r="AC30" i="14"/>
  <c r="AC62" i="14"/>
  <c r="AC25" i="14"/>
  <c r="AC57" i="14"/>
  <c r="AC89" i="14"/>
  <c r="AC98" i="14"/>
  <c r="AC51" i="14"/>
  <c r="AC44" i="14"/>
  <c r="AB22" i="14"/>
  <c r="Z11" i="14"/>
  <c r="AB20" i="14"/>
  <c r="AB19" i="14"/>
  <c r="AB21" i="14"/>
  <c r="AC20" i="14"/>
  <c r="AA11" i="14"/>
  <c r="AA17" i="14"/>
  <c r="AA25" i="14"/>
  <c r="AA33" i="14"/>
  <c r="AA41" i="14"/>
  <c r="AA49" i="14"/>
  <c r="AA57" i="14"/>
  <c r="AA65" i="14"/>
  <c r="AA94" i="14"/>
  <c r="AA86" i="14"/>
  <c r="AA78" i="14"/>
  <c r="AA70" i="14"/>
  <c r="AA58" i="14"/>
  <c r="AA42" i="14"/>
  <c r="AA26" i="14"/>
  <c r="AA12" i="14"/>
  <c r="AA95" i="14"/>
  <c r="AA87" i="14"/>
  <c r="AA79" i="14"/>
  <c r="AA71" i="14"/>
  <c r="AA60" i="14"/>
  <c r="AA44" i="14"/>
  <c r="AA28" i="14"/>
  <c r="AA14" i="14"/>
  <c r="AA9" i="14"/>
  <c r="AA16" i="14"/>
  <c r="AA23" i="14"/>
  <c r="AA31" i="14"/>
  <c r="AA39" i="14"/>
  <c r="AA47" i="14"/>
  <c r="AA55" i="14"/>
  <c r="AA63" i="14"/>
  <c r="AA96" i="14"/>
  <c r="AA88" i="14"/>
  <c r="AA80" i="14"/>
  <c r="AA72" i="14"/>
  <c r="AA62" i="14"/>
  <c r="AA46" i="14"/>
  <c r="AA30" i="14"/>
  <c r="AC16" i="14"/>
  <c r="AA101" i="14"/>
  <c r="AA93" i="14"/>
  <c r="AA85" i="14"/>
  <c r="AA77" i="14"/>
  <c r="AA69" i="14"/>
  <c r="AA56" i="14"/>
  <c r="AA40" i="14"/>
  <c r="AA24" i="14"/>
  <c r="AA10" i="14"/>
  <c r="AC19" i="14"/>
  <c r="AA15" i="14"/>
  <c r="AA21" i="14"/>
  <c r="AA29" i="14"/>
  <c r="AA37" i="14"/>
  <c r="AA45" i="14"/>
  <c r="AA53" i="14"/>
  <c r="AA61" i="14"/>
  <c r="AA98" i="14"/>
  <c r="AA90" i="14"/>
  <c r="AA82" i="14"/>
  <c r="AA74" i="14"/>
  <c r="AA66" i="14"/>
  <c r="AA50" i="14"/>
  <c r="AA34" i="14"/>
  <c r="AA18" i="14"/>
  <c r="AA99" i="14"/>
  <c r="AA91" i="14"/>
  <c r="AA83" i="14"/>
  <c r="AA75" i="14"/>
  <c r="AA67" i="14"/>
  <c r="AA52" i="14"/>
  <c r="AA36" i="14"/>
  <c r="AA20" i="14"/>
  <c r="AC18" i="14"/>
  <c r="AA13" i="14"/>
  <c r="AA19" i="14"/>
  <c r="AA27" i="14"/>
  <c r="AA35" i="14"/>
  <c r="AA43" i="14"/>
  <c r="AA51" i="14"/>
  <c r="AA59" i="14"/>
  <c r="AA100" i="14"/>
  <c r="AA92" i="14"/>
  <c r="AA84" i="14"/>
  <c r="AA76" i="14"/>
  <c r="AA68" i="14"/>
  <c r="AA54" i="14"/>
  <c r="AA38" i="14"/>
  <c r="AA22" i="14"/>
  <c r="AA97" i="14"/>
  <c r="AA89" i="14"/>
  <c r="AA81" i="14"/>
  <c r="AA73" i="14"/>
  <c r="AA64" i="14"/>
  <c r="AA48" i="14"/>
  <c r="AA32" i="14"/>
  <c r="AC17" i="14"/>
  <c r="AB62" i="14"/>
  <c r="Z51" i="14"/>
  <c r="Z91" i="14"/>
  <c r="AB69" i="14"/>
  <c r="Z58" i="14"/>
  <c r="AB46" i="14"/>
  <c r="Z35" i="14"/>
  <c r="AB54" i="14"/>
  <c r="Z43" i="14"/>
  <c r="AB94" i="14"/>
  <c r="Z83" i="14"/>
  <c r="AB61" i="14"/>
  <c r="Z50" i="14"/>
  <c r="AB101" i="14"/>
  <c r="Z90" i="14"/>
  <c r="AB78" i="14"/>
  <c r="Z67" i="14"/>
  <c r="AB45" i="14"/>
  <c r="Z34" i="14"/>
  <c r="AB65" i="14"/>
  <c r="Z54" i="14"/>
  <c r="AB98" i="14"/>
  <c r="Z87" i="14"/>
  <c r="AB60" i="14"/>
  <c r="Z49" i="14"/>
  <c r="AB91" i="14"/>
  <c r="Z80" i="14"/>
  <c r="AB27" i="14"/>
  <c r="Z16" i="14"/>
  <c r="AB16" i="14"/>
  <c r="AB42" i="14"/>
  <c r="Z31" i="14"/>
  <c r="AB96" i="14"/>
  <c r="Z85" i="14"/>
  <c r="AB32" i="14"/>
  <c r="Z21" i="14"/>
  <c r="AB63" i="14"/>
  <c r="Z52" i="14"/>
  <c r="AB81" i="14"/>
  <c r="Z70" i="14"/>
  <c r="AB100" i="14"/>
  <c r="Z89" i="14"/>
  <c r="AB36" i="14"/>
  <c r="Z25" i="14"/>
  <c r="AB51" i="14"/>
  <c r="Z40" i="14"/>
  <c r="AB89" i="14"/>
  <c r="Z78" i="14"/>
  <c r="Z93" i="14"/>
  <c r="AB40" i="14"/>
  <c r="Z29" i="14"/>
  <c r="AB71" i="14"/>
  <c r="Z60" i="14"/>
  <c r="AB29" i="14"/>
  <c r="Z18" i="14"/>
  <c r="AB18" i="14"/>
  <c r="AB97" i="14"/>
  <c r="Z86" i="14"/>
  <c r="Z97" i="14"/>
  <c r="AB44" i="14"/>
  <c r="Z33" i="14"/>
  <c r="AB75" i="14"/>
  <c r="Z64" i="14"/>
  <c r="AB41" i="14"/>
  <c r="Z30" i="14"/>
  <c r="AB74" i="14"/>
  <c r="Z63" i="14"/>
  <c r="AB80" i="14"/>
  <c r="Z69" i="14"/>
  <c r="Z100" i="14"/>
  <c r="AB47" i="14"/>
  <c r="Z36" i="14"/>
  <c r="I101" i="14"/>
  <c r="AB84" i="14"/>
  <c r="Z73" i="14"/>
  <c r="AB99" i="14"/>
  <c r="Z88" i="14"/>
  <c r="AB35" i="14"/>
  <c r="Z24" i="14"/>
  <c r="AB26" i="14"/>
  <c r="Z15" i="14"/>
  <c r="AB88" i="14"/>
  <c r="Z77" i="14"/>
  <c r="AB24" i="14"/>
  <c r="Z13" i="14"/>
  <c r="AB55" i="14"/>
  <c r="Z44" i="14"/>
  <c r="AC55" i="14"/>
  <c r="AC24" i="14"/>
  <c r="AC88" i="14"/>
  <c r="AC79" i="14"/>
  <c r="AC100" i="14"/>
  <c r="AC80" i="14"/>
  <c r="AC71" i="14"/>
  <c r="AC72" i="14"/>
  <c r="AC63" i="14"/>
  <c r="AC32" i="14"/>
  <c r="AC42" i="14"/>
  <c r="AC74" i="14"/>
  <c r="AC37" i="14"/>
  <c r="AC69" i="14"/>
  <c r="AC59" i="14"/>
  <c r="AC68" i="14"/>
  <c r="AC38" i="14"/>
  <c r="AC70" i="14"/>
  <c r="AC33" i="14"/>
  <c r="AC65" i="14"/>
  <c r="AC90" i="14"/>
  <c r="AC35" i="14"/>
  <c r="AC28" i="14"/>
  <c r="AC50" i="14"/>
  <c r="AC82" i="14"/>
  <c r="AC45" i="14"/>
  <c r="AC77" i="14"/>
  <c r="AC95" i="14"/>
  <c r="AC97" i="14"/>
  <c r="AC43" i="14"/>
  <c r="AC52" i="14"/>
  <c r="AC46" i="14"/>
  <c r="AC78" i="14"/>
  <c r="AC41" i="14"/>
  <c r="AC73" i="14"/>
  <c r="AC99" i="14"/>
  <c r="AC83" i="14"/>
  <c r="AC76" i="14"/>
  <c r="AC22" i="14"/>
  <c r="K101" i="14"/>
  <c r="W96" i="42"/>
  <c r="X96" i="42" s="1"/>
  <c r="BG97" i="42"/>
  <c r="BG96" i="42"/>
  <c r="N96" i="42"/>
  <c r="O96" i="42" s="1" a="1"/>
  <c r="W97" i="42"/>
  <c r="X97" i="42" s="1"/>
  <c r="L96" i="42"/>
  <c r="M96" i="42" s="1" a="1"/>
  <c r="BG98" i="42" l="1"/>
  <c r="BH98" i="42" s="1"/>
  <c r="C98" i="42"/>
  <c r="BH97" i="42"/>
  <c r="AF98" i="42"/>
  <c r="AG98" i="42" s="1" a="1"/>
  <c r="BH96" i="42"/>
  <c r="W98" i="42"/>
  <c r="X98" i="42" s="1"/>
  <c r="BG99" i="42" l="1"/>
  <c r="BH99" i="42" s="1"/>
  <c r="W99" i="42"/>
  <c r="X99" i="42" s="1"/>
  <c r="BG100" i="42" l="1"/>
  <c r="BH100" i="42" s="1"/>
  <c r="C100" i="42"/>
  <c r="AD100" i="42"/>
  <c r="AE100" i="42" s="1" a="1"/>
  <c r="BE6" i="42" l="1"/>
  <c r="C6" i="42"/>
  <c r="L7" i="42"/>
  <c r="BE7" i="42"/>
  <c r="AD7" i="42"/>
  <c r="U7" i="42"/>
  <c r="AM7" i="42"/>
  <c r="AV7" i="42"/>
  <c r="AD8" i="42"/>
  <c r="AV8" i="42"/>
  <c r="C8" i="42"/>
  <c r="AM8" i="42"/>
  <c r="U8" i="42"/>
  <c r="BE8" i="42"/>
  <c r="L8" i="42"/>
  <c r="BN8" i="42"/>
  <c r="AD9" i="42"/>
  <c r="U9" i="42"/>
  <c r="L9" i="42"/>
  <c r="BE9" i="42"/>
  <c r="BN9" i="42"/>
  <c r="C9" i="42"/>
  <c r="AV9" i="42"/>
  <c r="AM9" i="42"/>
  <c r="AV10" i="42"/>
  <c r="L10" i="42"/>
  <c r="U10" i="42"/>
  <c r="C10" i="42"/>
  <c r="BN10" i="42"/>
  <c r="AD10" i="42"/>
  <c r="BE10" i="42"/>
  <c r="U11" i="42"/>
  <c r="BE11" i="42"/>
  <c r="L11" i="42"/>
  <c r="AM11" i="42"/>
  <c r="AV11" i="42"/>
  <c r="BN11" i="42"/>
  <c r="AD11" i="42"/>
  <c r="AD12" i="42"/>
  <c r="BE12" i="42"/>
  <c r="U12" i="42"/>
  <c r="AV12" i="42"/>
  <c r="L12" i="42"/>
  <c r="AM12" i="42"/>
  <c r="BN12" i="42"/>
  <c r="AD13" i="42"/>
  <c r="AM13" i="42"/>
  <c r="L13" i="42"/>
  <c r="U13" i="42"/>
  <c r="BE13" i="42"/>
  <c r="AV13" i="42"/>
  <c r="BN13" i="42"/>
  <c r="U14" i="42"/>
  <c r="AV14" i="42"/>
  <c r="AD14" i="42"/>
  <c r="BE14" i="42"/>
  <c r="AM14" i="42"/>
  <c r="BN14" i="42"/>
  <c r="L14" i="42"/>
  <c r="C14" i="42"/>
  <c r="U15" i="42"/>
  <c r="BN15" i="42"/>
  <c r="C15" i="42"/>
  <c r="L15" i="42"/>
  <c r="AV15" i="42"/>
  <c r="BE15" i="42"/>
  <c r="AM15" i="42"/>
  <c r="BN16" i="42"/>
  <c r="L16" i="42"/>
  <c r="AV16" i="42"/>
  <c r="AM16" i="42"/>
  <c r="U16" i="42"/>
  <c r="C16" i="42"/>
  <c r="AD16" i="42"/>
  <c r="BE16" i="42"/>
  <c r="BE17" i="42"/>
  <c r="C17" i="42"/>
  <c r="L17" i="42"/>
  <c r="AV17" i="42"/>
  <c r="BN17" i="42"/>
  <c r="U17" i="42"/>
  <c r="AD17" i="42"/>
  <c r="AV18" i="42"/>
  <c r="BN18" i="42"/>
  <c r="AM18" i="42"/>
  <c r="C18" i="42"/>
  <c r="L18" i="42"/>
  <c r="U18" i="42"/>
  <c r="BE18" i="42"/>
  <c r="AD18" i="42"/>
  <c r="AV19" i="42"/>
  <c r="AD19" i="42"/>
  <c r="L19" i="42"/>
  <c r="BN19" i="42"/>
  <c r="U19" i="42"/>
  <c r="BE19" i="42"/>
  <c r="AM19" i="42"/>
  <c r="AV20" i="42"/>
  <c r="AD20" i="42"/>
  <c r="AM20" i="42"/>
  <c r="BE20" i="42"/>
  <c r="C20" i="42"/>
  <c r="BN20" i="42"/>
  <c r="U20" i="42"/>
  <c r="C21" i="42"/>
  <c r="U21" i="42"/>
  <c r="BE21" i="42"/>
  <c r="AM21" i="42"/>
  <c r="BN21" i="42"/>
  <c r="L21" i="42"/>
  <c r="AV21" i="42"/>
  <c r="AM22" i="42"/>
  <c r="L22" i="42"/>
  <c r="AV22" i="42"/>
  <c r="BE22" i="42"/>
  <c r="BN22" i="42"/>
  <c r="C22" i="42"/>
  <c r="AD22" i="42"/>
  <c r="C23" i="42"/>
  <c r="BE23" i="42"/>
  <c r="U23" i="42"/>
  <c r="BN23" i="42"/>
  <c r="AM23" i="42"/>
  <c r="AV23" i="42"/>
  <c r="L23" i="42"/>
  <c r="C24" i="42"/>
  <c r="AD24" i="42"/>
  <c r="U24" i="42"/>
  <c r="BE24" i="42"/>
  <c r="L24" i="42"/>
  <c r="BN24" i="42"/>
  <c r="AM24" i="42"/>
  <c r="AV24" i="42"/>
  <c r="BE25" i="42"/>
  <c r="U25" i="42"/>
  <c r="AV25" i="42"/>
  <c r="AM25" i="42"/>
  <c r="BN25" i="42"/>
  <c r="L25" i="42"/>
  <c r="AD25" i="42"/>
  <c r="C26" i="42"/>
  <c r="U26" i="42"/>
  <c r="AV26" i="42"/>
  <c r="AD26" i="42"/>
  <c r="BE26" i="42"/>
  <c r="BN26" i="42"/>
  <c r="AM26" i="42"/>
  <c r="C27" i="42"/>
  <c r="L27" i="42"/>
  <c r="U27" i="42"/>
  <c r="AD27" i="42"/>
  <c r="BE27" i="42"/>
  <c r="BN27" i="42"/>
  <c r="AV27" i="42"/>
  <c r="AM27" i="42"/>
  <c r="C28" i="42"/>
  <c r="AD28" i="42"/>
  <c r="BE28" i="42"/>
  <c r="U28" i="42"/>
  <c r="AM28" i="42"/>
  <c r="AV28" i="42"/>
  <c r="BN28" i="42"/>
  <c r="BE29" i="42"/>
  <c r="AD29" i="42"/>
  <c r="BN29" i="42"/>
  <c r="AM29" i="42"/>
  <c r="AV29" i="42"/>
  <c r="C29" i="42"/>
  <c r="U29" i="42"/>
  <c r="BN30" i="42"/>
  <c r="C30" i="42"/>
  <c r="AV30" i="42"/>
  <c r="U30" i="42"/>
  <c r="BE30" i="42"/>
  <c r="L30" i="42"/>
  <c r="AD30" i="42"/>
  <c r="U31" i="42"/>
  <c r="AM31" i="42"/>
  <c r="BN31" i="42"/>
  <c r="BE31" i="42"/>
  <c r="C31" i="42"/>
  <c r="L31" i="42"/>
  <c r="AV31" i="42"/>
  <c r="AD31" i="42"/>
  <c r="C32" i="42"/>
  <c r="AV32" i="42"/>
  <c r="BN32" i="42"/>
  <c r="L32" i="42"/>
  <c r="BE32" i="42"/>
  <c r="U32" i="42"/>
  <c r="AD32" i="42"/>
  <c r="AM33" i="42"/>
  <c r="U33" i="42"/>
  <c r="BE33" i="42"/>
  <c r="AD33" i="42"/>
  <c r="L33" i="42"/>
  <c r="C33" i="42"/>
  <c r="BN33" i="42"/>
  <c r="AV33" i="42"/>
  <c r="AV34" i="42"/>
  <c r="U34" i="42"/>
  <c r="BN34" i="42"/>
  <c r="BE34" i="42"/>
  <c r="AM34" i="42"/>
  <c r="L34" i="42"/>
  <c r="AD34" i="42"/>
  <c r="AM35" i="42"/>
  <c r="C35" i="42"/>
  <c r="U35" i="42"/>
  <c r="BN35" i="42"/>
  <c r="L35" i="42"/>
  <c r="AD35" i="42"/>
  <c r="AV35" i="42"/>
  <c r="BE35" i="42"/>
  <c r="AM36" i="42"/>
  <c r="BE36" i="42"/>
  <c r="AV36" i="42"/>
  <c r="AD36" i="42"/>
  <c r="BN36" i="42"/>
  <c r="L36" i="42"/>
  <c r="U36" i="42"/>
  <c r="BE37" i="42"/>
  <c r="AD37" i="42"/>
  <c r="BN37" i="42"/>
  <c r="U37" i="42"/>
  <c r="L37" i="42"/>
  <c r="AM37" i="42"/>
  <c r="C37" i="42"/>
  <c r="AV37" i="42"/>
  <c r="L38" i="42"/>
  <c r="C38" i="42"/>
  <c r="AD38" i="42"/>
  <c r="AV38" i="42"/>
  <c r="BN39" i="42"/>
  <c r="C39" i="42"/>
  <c r="AD39" i="42"/>
  <c r="AM39" i="42"/>
  <c r="L39" i="42"/>
  <c r="AV39" i="42"/>
  <c r="C40" i="42"/>
  <c r="U40" i="42"/>
  <c r="BN40" i="42"/>
  <c r="C41" i="42"/>
  <c r="BE40" i="42"/>
  <c r="BE41" i="42"/>
  <c r="L41" i="42"/>
  <c r="AD41" i="42"/>
  <c r="C42" i="42"/>
  <c r="BN42" i="42"/>
  <c r="AM42" i="42"/>
  <c r="AV42" i="42"/>
  <c r="U43" i="42"/>
  <c r="AV43" i="42"/>
  <c r="L43" i="42"/>
  <c r="BE43" i="42"/>
  <c r="C43" i="42"/>
  <c r="AM44" i="42"/>
  <c r="AV45" i="42"/>
  <c r="AM45" i="42"/>
  <c r="BN45" i="42"/>
  <c r="AD45" i="42"/>
  <c r="U45" i="42"/>
  <c r="BE46" i="42"/>
  <c r="BN46" i="42"/>
  <c r="AD46" i="42"/>
  <c r="L46" i="42"/>
  <c r="C46" i="42"/>
  <c r="U47" i="42"/>
  <c r="AM47" i="42"/>
  <c r="BN47" i="42"/>
  <c r="BE47" i="42"/>
  <c r="L47" i="42"/>
  <c r="AD47" i="42"/>
  <c r="AV47" i="42"/>
  <c r="C47" i="42"/>
  <c r="AM48" i="42"/>
  <c r="L48" i="42"/>
  <c r="AD48" i="42"/>
  <c r="BN48" i="42"/>
  <c r="BE48" i="42"/>
  <c r="U48" i="42"/>
  <c r="AV48" i="42"/>
  <c r="BN49" i="42"/>
  <c r="L49" i="42"/>
  <c r="AD49" i="42"/>
  <c r="AV49" i="42"/>
  <c r="BE49" i="42"/>
  <c r="BN50" i="42"/>
  <c r="L50" i="42"/>
  <c r="AM50" i="42"/>
  <c r="U50" i="42"/>
  <c r="AD50" i="42"/>
  <c r="BE50" i="42"/>
  <c r="AV50" i="42"/>
  <c r="L51" i="42"/>
  <c r="C51" i="42"/>
  <c r="BE51" i="42"/>
  <c r="AD51" i="42"/>
  <c r="U51" i="42"/>
  <c r="BN51" i="42"/>
  <c r="AV51" i="42"/>
  <c r="BN52" i="42"/>
  <c r="BE52" i="42"/>
  <c r="L52" i="42"/>
  <c r="AV52" i="42"/>
  <c r="AM52" i="42"/>
  <c r="AD52" i="42"/>
  <c r="U52" i="42"/>
  <c r="C52" i="42"/>
  <c r="BN53" i="42"/>
  <c r="AV53" i="42"/>
  <c r="BE53" i="42"/>
  <c r="L53" i="42"/>
  <c r="U53" i="42"/>
  <c r="AM53" i="42"/>
  <c r="AD53" i="42"/>
  <c r="AD54" i="42"/>
  <c r="U54" i="42"/>
  <c r="L54" i="42"/>
  <c r="BN54" i="42"/>
  <c r="C54" i="42"/>
  <c r="AM54" i="42"/>
  <c r="BE54" i="42"/>
  <c r="AV54" i="42"/>
  <c r="BN55" i="42"/>
  <c r="L55" i="42"/>
  <c r="AM55" i="42"/>
  <c r="BE55" i="42"/>
  <c r="U55" i="42"/>
  <c r="AD55" i="42"/>
  <c r="AV55" i="42"/>
  <c r="L56" i="42"/>
  <c r="C56" i="42"/>
  <c r="AV56" i="42"/>
  <c r="BE56" i="42"/>
  <c r="U56" i="42"/>
  <c r="AM56" i="42"/>
  <c r="BN56" i="42"/>
  <c r="U57" i="42"/>
  <c r="BE57" i="42"/>
  <c r="BN57" i="42"/>
  <c r="L57" i="42"/>
  <c r="AD56" i="42"/>
  <c r="AM57" i="42"/>
  <c r="AV57" i="42"/>
  <c r="AD57" i="42"/>
  <c r="U58" i="42"/>
  <c r="AD58" i="42"/>
  <c r="L58" i="42"/>
  <c r="BN58" i="42"/>
  <c r="BE58" i="42"/>
  <c r="AV58" i="42"/>
  <c r="AM58" i="42"/>
  <c r="L59" i="42"/>
  <c r="C59" i="42"/>
  <c r="AV59" i="42"/>
  <c r="BE59" i="42"/>
  <c r="AD59" i="42"/>
  <c r="U59" i="42"/>
  <c r="BN59" i="42"/>
  <c r="AV60" i="42"/>
  <c r="BN60" i="42"/>
  <c r="AD60" i="42"/>
  <c r="L60" i="42"/>
  <c r="U60" i="42"/>
  <c r="C60" i="42"/>
  <c r="BE60" i="42"/>
  <c r="AM60" i="42"/>
  <c r="AV61" i="42"/>
  <c r="C61" i="42"/>
  <c r="U61" i="42"/>
  <c r="AD61" i="42"/>
  <c r="BE61" i="42"/>
  <c r="BN61" i="42"/>
  <c r="L61" i="42"/>
  <c r="AM62" i="42"/>
  <c r="AD62" i="42"/>
  <c r="L62" i="42"/>
  <c r="BN62" i="42"/>
  <c r="AV62" i="42"/>
  <c r="U62" i="42"/>
  <c r="BE62" i="42"/>
  <c r="U63" i="42"/>
  <c r="L63" i="42"/>
  <c r="AM63" i="42"/>
  <c r="BN63" i="42"/>
  <c r="AV63" i="42"/>
  <c r="C63" i="42"/>
  <c r="BE63" i="42"/>
  <c r="U64" i="42"/>
  <c r="BN64" i="42"/>
  <c r="L64" i="42"/>
  <c r="BE64" i="42"/>
  <c r="AM64" i="42"/>
  <c r="AV64" i="42"/>
  <c r="C64" i="42"/>
  <c r="AD64" i="42"/>
  <c r="AM65" i="42"/>
  <c r="U65" i="42"/>
  <c r="AD65" i="42"/>
  <c r="AV65" i="42"/>
  <c r="L65" i="42"/>
  <c r="BE65" i="42"/>
  <c r="BN65" i="42"/>
  <c r="AM66" i="42"/>
  <c r="C66" i="42"/>
  <c r="L66" i="42"/>
  <c r="U66" i="42"/>
  <c r="AV66" i="42"/>
  <c r="BE66" i="42"/>
  <c r="BN66" i="42"/>
  <c r="BN67" i="42"/>
  <c r="AV67" i="42"/>
  <c r="AM67" i="42"/>
  <c r="U67" i="42"/>
  <c r="L67" i="42"/>
  <c r="BE67" i="42"/>
  <c r="C67" i="42"/>
  <c r="AD68" i="42"/>
  <c r="AV68" i="42"/>
  <c r="L68" i="42"/>
  <c r="C68" i="42"/>
  <c r="BE68" i="42"/>
  <c r="BN68" i="42"/>
  <c r="AM68" i="42"/>
  <c r="BE69" i="42"/>
  <c r="BN69" i="42"/>
  <c r="L69" i="42"/>
  <c r="AD69" i="42"/>
  <c r="C69" i="42"/>
  <c r="AV69" i="42"/>
  <c r="U69" i="42"/>
  <c r="BE70" i="42"/>
  <c r="AV70" i="42"/>
  <c r="L70" i="42"/>
  <c r="AM70" i="42"/>
  <c r="C70" i="42"/>
  <c r="BN70" i="42"/>
  <c r="U70" i="42"/>
  <c r="BE71" i="42"/>
  <c r="AV71" i="42"/>
  <c r="AM71" i="42"/>
  <c r="BN71" i="42"/>
  <c r="L71" i="42"/>
  <c r="AD71" i="42"/>
  <c r="C71" i="42"/>
  <c r="U71" i="42"/>
  <c r="AD72" i="42"/>
  <c r="C72" i="42"/>
  <c r="AV72" i="42"/>
  <c r="BE72" i="42"/>
  <c r="L72" i="42"/>
  <c r="AM72" i="42"/>
  <c r="BN72" i="42"/>
  <c r="L73" i="42"/>
  <c r="C73" i="42"/>
  <c r="AD73" i="42"/>
  <c r="AM73" i="42"/>
  <c r="BN73" i="42"/>
  <c r="AV73" i="42"/>
  <c r="U73" i="42"/>
  <c r="BE73" i="42"/>
  <c r="AM74" i="42"/>
  <c r="C74" i="42"/>
  <c r="AV74" i="42"/>
  <c r="U74" i="42"/>
  <c r="BE74" i="42"/>
  <c r="BN74" i="42"/>
  <c r="AD74" i="42"/>
  <c r="BE75" i="42"/>
  <c r="U75" i="42"/>
  <c r="L75" i="42"/>
  <c r="AD75" i="42"/>
  <c r="AV75" i="42"/>
  <c r="C75" i="42"/>
  <c r="AM75" i="42"/>
  <c r="BN75" i="42"/>
  <c r="BE76" i="42"/>
  <c r="U76" i="42"/>
  <c r="AV76" i="42"/>
  <c r="C76" i="42"/>
  <c r="AM76" i="42"/>
  <c r="BN76" i="42"/>
  <c r="AD76" i="42"/>
  <c r="BN77" i="42"/>
  <c r="BE77" i="42"/>
  <c r="AM77" i="42"/>
  <c r="L77" i="42"/>
  <c r="C77" i="42"/>
  <c r="U77" i="42"/>
  <c r="AD77" i="42"/>
  <c r="AV77" i="42"/>
  <c r="BE78" i="42"/>
  <c r="U78" i="42"/>
  <c r="AM78" i="42"/>
  <c r="AV78" i="42"/>
  <c r="C78" i="42"/>
  <c r="BN78" i="42"/>
  <c r="AD78" i="42"/>
  <c r="AV79" i="42"/>
  <c r="AM79" i="42"/>
  <c r="L79" i="42"/>
  <c r="C79" i="42"/>
  <c r="BN79" i="42"/>
  <c r="U79" i="42"/>
  <c r="BE79" i="42"/>
  <c r="L80" i="42"/>
  <c r="BN80" i="42"/>
  <c r="AV80" i="42"/>
  <c r="C80" i="42"/>
  <c r="BE80" i="42"/>
  <c r="AD80" i="42"/>
  <c r="AM80" i="42"/>
  <c r="AV81" i="42"/>
  <c r="U81" i="42"/>
  <c r="AM81" i="42"/>
  <c r="BN81" i="42"/>
  <c r="L81" i="42"/>
  <c r="C81" i="42"/>
  <c r="BE81" i="42"/>
  <c r="AD81" i="42"/>
  <c r="BE82" i="42"/>
  <c r="AV82" i="42"/>
  <c r="U82" i="42"/>
  <c r="AD82" i="42"/>
  <c r="AM82" i="42"/>
  <c r="C82" i="42"/>
  <c r="BN82" i="42"/>
  <c r="AV83" i="42"/>
  <c r="BN83" i="42"/>
  <c r="AD83" i="42"/>
  <c r="BE83" i="42"/>
  <c r="L83" i="42"/>
  <c r="AM83" i="42"/>
  <c r="U83" i="42"/>
  <c r="AM84" i="42"/>
  <c r="BE84" i="42"/>
  <c r="BN84" i="42"/>
  <c r="L84" i="42"/>
  <c r="AD84" i="42"/>
  <c r="U84" i="42"/>
  <c r="C84" i="42"/>
  <c r="AV84" i="42"/>
  <c r="AV85" i="42"/>
  <c r="C85" i="42"/>
  <c r="U85" i="42"/>
  <c r="BN85" i="42"/>
  <c r="AD85" i="42"/>
  <c r="BE85" i="42"/>
  <c r="L85" i="42"/>
  <c r="BN86" i="42"/>
  <c r="BE86" i="42"/>
  <c r="AM86" i="42"/>
  <c r="AD86" i="42"/>
  <c r="U86" i="42"/>
  <c r="AV86" i="42"/>
  <c r="C86" i="42"/>
  <c r="AV87" i="42"/>
  <c r="BN87" i="42"/>
  <c r="C87" i="42"/>
  <c r="BE87" i="42"/>
  <c r="L87" i="42"/>
  <c r="U87" i="42"/>
  <c r="AD87" i="42"/>
  <c r="AM88" i="42"/>
  <c r="U88" i="42"/>
  <c r="AD88" i="42"/>
  <c r="BE88" i="42"/>
  <c r="BN88" i="42"/>
  <c r="L88" i="42"/>
  <c r="AV88" i="42"/>
  <c r="U89" i="42"/>
  <c r="AV89" i="42"/>
  <c r="L89" i="42"/>
  <c r="AD89" i="42"/>
  <c r="BN89" i="42"/>
  <c r="BE89" i="42"/>
  <c r="AM89" i="42"/>
  <c r="C90" i="42"/>
  <c r="U90" i="42"/>
  <c r="BE90" i="42"/>
  <c r="AD90" i="42"/>
  <c r="AE90" i="42" s="1" a="1"/>
  <c r="BN90" i="42"/>
  <c r="BO90" i="42" s="1" a="1"/>
  <c r="AM90" i="42"/>
  <c r="AV90" i="42"/>
  <c r="BN91" i="42"/>
  <c r="AV91" i="42"/>
  <c r="BE91" i="42"/>
  <c r="U91" i="42"/>
  <c r="L91" i="42"/>
  <c r="C91" i="42"/>
  <c r="AD91" i="42"/>
  <c r="U92" i="42"/>
  <c r="AD92" i="42"/>
  <c r="L92" i="42"/>
  <c r="BN92" i="42"/>
  <c r="AV92" i="42"/>
  <c r="AW92" i="42" s="1" a="1"/>
  <c r="AW92" i="42" s="1"/>
  <c r="BE92" i="42"/>
  <c r="AM92" i="42"/>
  <c r="AD93" i="42"/>
  <c r="AV93" i="42"/>
  <c r="AM93" i="42"/>
  <c r="U93" i="42"/>
  <c r="C93" i="42"/>
  <c r="L93" i="42"/>
  <c r="BE93" i="42"/>
  <c r="BF93" i="42" s="1" a="1"/>
  <c r="BF93" i="42" s="1"/>
  <c r="BN93" i="42"/>
  <c r="AM94" i="42"/>
  <c r="BE94" i="42"/>
  <c r="BN94" i="42"/>
  <c r="AD94" i="42"/>
  <c r="AE94" i="42" s="1" a="1"/>
  <c r="AE94" i="42" s="1"/>
  <c r="L94" i="42"/>
  <c r="AV94" i="42"/>
  <c r="AW94" i="42" s="1" a="1"/>
  <c r="AW94" i="42" s="1"/>
  <c r="U94" i="42"/>
  <c r="U95" i="42"/>
  <c r="AD95" i="42"/>
  <c r="AE95" i="42" s="1" a="1"/>
  <c r="BN95" i="42"/>
  <c r="BO95" i="42" s="1" a="1"/>
  <c r="L95" i="42"/>
  <c r="M95" i="42" s="1" a="1"/>
  <c r="BE95" i="42"/>
  <c r="BF95" i="42" s="1" a="1"/>
  <c r="C95" i="42"/>
  <c r="AV95" i="42"/>
  <c r="AW95" i="42" s="1" a="1"/>
  <c r="AW95" i="42" s="1"/>
  <c r="AM95" i="42"/>
  <c r="AM96" i="42"/>
  <c r="AN96" i="42" s="1" a="1"/>
  <c r="BE96" i="42"/>
  <c r="AV96" i="42"/>
  <c r="AW96" i="42" s="1" a="1"/>
  <c r="AW96" i="42" s="1"/>
  <c r="C96" i="42"/>
  <c r="BN96" i="42"/>
  <c r="U96" i="42"/>
  <c r="V96" i="42" s="1" a="1"/>
  <c r="V96" i="42" s="1"/>
  <c r="AD96" i="42"/>
  <c r="AE96" i="42" s="1" a="1"/>
  <c r="BE97" i="42"/>
  <c r="BF97" i="42" s="1" a="1"/>
  <c r="BF97" i="42" s="1"/>
  <c r="L97" i="42"/>
  <c r="M97" i="42" s="1" a="1"/>
  <c r="AV97" i="42"/>
  <c r="AW97" i="42" s="1" a="1"/>
  <c r="U97" i="42"/>
  <c r="C97" i="42"/>
  <c r="AM97" i="42"/>
  <c r="AD97" i="42"/>
  <c r="AE97" i="42" s="1" a="1"/>
  <c r="BN97" i="42"/>
  <c r="BO97" i="42" s="1" a="1"/>
  <c r="BO97" i="42" s="1"/>
  <c r="L98" i="42"/>
  <c r="M98" i="42" s="1" a="1"/>
  <c r="AM98" i="42"/>
  <c r="AN98" i="42" s="1" a="1"/>
  <c r="AN98" i="42" s="1"/>
  <c r="AV98" i="42"/>
  <c r="AW98" i="42" s="1" a="1"/>
  <c r="AW98" i="42" s="1"/>
  <c r="BE98" i="42"/>
  <c r="BF98" i="42" s="1" a="1"/>
  <c r="AD98" i="42"/>
  <c r="AE98" i="42" s="1" a="1"/>
  <c r="AE98" i="42" s="1"/>
  <c r="U98" i="42"/>
  <c r="V98" i="42" s="1" a="1"/>
  <c r="V98" i="42" s="1"/>
  <c r="BN98" i="42"/>
  <c r="BO98" i="42" s="1" a="1"/>
  <c r="BE99" i="42"/>
  <c r="BF99" i="42" s="1" a="1"/>
  <c r="BF99" i="42" s="1"/>
  <c r="BN99" i="42"/>
  <c r="BO99" i="42" s="1" a="1"/>
  <c r="AM99" i="42"/>
  <c r="AN99" i="42" s="1" a="1"/>
  <c r="AN99" i="42" s="1"/>
  <c r="C99" i="42"/>
  <c r="U99" i="42"/>
  <c r="V99" i="42" s="1" a="1"/>
  <c r="V99" i="42" s="1"/>
  <c r="AV99" i="42"/>
  <c r="AW99" i="42" s="1" a="1"/>
  <c r="AD99" i="42"/>
  <c r="AE99" i="42" s="1" a="1"/>
  <c r="L99" i="42"/>
  <c r="M99" i="42" s="1" a="1"/>
  <c r="M99" i="42" s="1"/>
  <c r="AM100" i="42"/>
  <c r="AN100" i="42" s="1" a="1"/>
  <c r="AN100" i="42" s="1"/>
  <c r="L100" i="42"/>
  <c r="M100" i="42" s="1" a="1"/>
  <c r="M100" i="42" s="1"/>
  <c r="BE100" i="42"/>
  <c r="BF100" i="42" s="1" a="1"/>
  <c r="BF100" i="42" s="1"/>
  <c r="BN100" i="42"/>
  <c r="BO100" i="42" s="1" a="1"/>
  <c r="BO100" i="42" s="1"/>
  <c r="U100" i="42"/>
  <c r="V100" i="42" s="1" a="1"/>
  <c r="V100" i="42" s="1"/>
  <c r="AV100" i="42"/>
  <c r="AW100" i="42" s="1" a="1"/>
  <c r="W7" i="42"/>
  <c r="BG7" i="42"/>
  <c r="AX7" i="42"/>
  <c r="BP6" i="42"/>
  <c r="W6" i="42"/>
  <c r="E6" i="42"/>
  <c r="AO7" i="42"/>
  <c r="E7" i="42"/>
  <c r="N7" i="42"/>
  <c r="AO6" i="42"/>
  <c r="BP7" i="42"/>
  <c r="AF7" i="42"/>
  <c r="BG6" i="42"/>
  <c r="AF8" i="42"/>
  <c r="BP8" i="42"/>
  <c r="AX8" i="42"/>
  <c r="N8" i="42"/>
  <c r="AO8" i="42"/>
  <c r="E8" i="42"/>
  <c r="W8" i="42"/>
  <c r="X19" i="42" s="1"/>
  <c r="BG8" i="42"/>
  <c r="BH19" i="42" s="1"/>
  <c r="N9" i="42"/>
  <c r="E9" i="42"/>
  <c r="BP9" i="42"/>
  <c r="AX9" i="42"/>
  <c r="AO9" i="42"/>
  <c r="AO10" i="42"/>
  <c r="E10" i="42"/>
  <c r="BP10" i="42"/>
  <c r="N10" i="42"/>
  <c r="AF10" i="42"/>
  <c r="AX10" i="42"/>
  <c r="AF11" i="42"/>
  <c r="AX11" i="42"/>
  <c r="N11" i="42"/>
  <c r="E11" i="42"/>
  <c r="AO11" i="42"/>
  <c r="AO12" i="42"/>
  <c r="E12" i="42"/>
  <c r="BP12" i="42"/>
  <c r="N12" i="42"/>
  <c r="AF12" i="42"/>
  <c r="AX12" i="42"/>
  <c r="AF13" i="42"/>
  <c r="AO13" i="42"/>
  <c r="E13" i="42"/>
  <c r="N13" i="42"/>
  <c r="AX13" i="42"/>
  <c r="AO14" i="42"/>
  <c r="E14" i="42"/>
  <c r="BP14" i="42"/>
  <c r="N14" i="42"/>
  <c r="AF14" i="42"/>
  <c r="AX14" i="42"/>
  <c r="AO15" i="42"/>
  <c r="AF15" i="42"/>
  <c r="AX15" i="42"/>
  <c r="BP15" i="42"/>
  <c r="N15" i="42"/>
  <c r="E15" i="42"/>
  <c r="AO16" i="42"/>
  <c r="AF16" i="42"/>
  <c r="AX16" i="42"/>
  <c r="BP16" i="42"/>
  <c r="E16" i="42"/>
  <c r="E17" i="42"/>
  <c r="AF17" i="42"/>
  <c r="N17" i="42"/>
  <c r="AO17" i="42"/>
  <c r="BP17" i="42"/>
  <c r="AX17" i="42"/>
  <c r="AX18" i="42"/>
  <c r="E18" i="42"/>
  <c r="AF18" i="42"/>
  <c r="N18" i="42"/>
  <c r="BP18" i="42"/>
  <c r="AO18" i="42"/>
  <c r="AX19" i="42"/>
  <c r="AF19" i="42"/>
  <c r="BP19" i="42"/>
  <c r="E19" i="42"/>
  <c r="AO19" i="42"/>
  <c r="N19" i="42"/>
  <c r="AO20" i="42"/>
  <c r="N20" i="42"/>
  <c r="AX20" i="42"/>
  <c r="AF20" i="42"/>
  <c r="BP20" i="42"/>
  <c r="E20" i="42"/>
  <c r="BP21" i="42"/>
  <c r="AX21" i="42"/>
  <c r="AF21" i="42"/>
  <c r="N21" i="42"/>
  <c r="AO21" i="42"/>
  <c r="AX22" i="42"/>
  <c r="AF22" i="42"/>
  <c r="BP22" i="42"/>
  <c r="E22" i="42"/>
  <c r="AO22" i="42"/>
  <c r="N22" i="42"/>
  <c r="AO23" i="42"/>
  <c r="AX23" i="42"/>
  <c r="AF23" i="42"/>
  <c r="N23" i="42"/>
  <c r="BP23" i="42"/>
  <c r="E24" i="42"/>
  <c r="AF24" i="42"/>
  <c r="BP24" i="42"/>
  <c r="AX24" i="42"/>
  <c r="AO24" i="42"/>
  <c r="N24" i="42"/>
  <c r="AF25" i="42"/>
  <c r="BP25" i="42"/>
  <c r="AX25" i="42"/>
  <c r="AO25" i="42"/>
  <c r="N25" i="42"/>
  <c r="E25" i="42"/>
  <c r="AF26" i="42"/>
  <c r="BP26" i="42"/>
  <c r="AX26" i="42"/>
  <c r="AO26" i="42"/>
  <c r="N26" i="42"/>
  <c r="E26" i="42"/>
  <c r="BP27" i="42"/>
  <c r="AF27" i="42"/>
  <c r="AX27" i="42"/>
  <c r="AO27" i="42"/>
  <c r="N27" i="42"/>
  <c r="E28" i="42"/>
  <c r="AF28" i="42"/>
  <c r="BP28" i="42"/>
  <c r="AX28" i="42"/>
  <c r="AO28" i="42"/>
  <c r="N28" i="42"/>
  <c r="N29" i="42"/>
  <c r="AX29" i="42"/>
  <c r="E29" i="42"/>
  <c r="BP29" i="42"/>
  <c r="AO29" i="42"/>
  <c r="BP30" i="42"/>
  <c r="E30" i="42"/>
  <c r="AO30" i="42"/>
  <c r="AF30" i="42"/>
  <c r="N30" i="42"/>
  <c r="AX30" i="42"/>
  <c r="AO31" i="42"/>
  <c r="E31" i="42"/>
  <c r="BP31" i="42"/>
  <c r="AX31" i="42"/>
  <c r="N31" i="42"/>
  <c r="E32" i="42"/>
  <c r="BP32" i="42"/>
  <c r="AO32" i="42"/>
  <c r="AF32" i="42"/>
  <c r="N32" i="42"/>
  <c r="AX32" i="42"/>
  <c r="E33" i="42"/>
  <c r="AO33" i="42"/>
  <c r="AF33" i="42"/>
  <c r="N33" i="42"/>
  <c r="AX33" i="42"/>
  <c r="BP33" i="42"/>
  <c r="AO34" i="42"/>
  <c r="BP34" i="42"/>
  <c r="AX34" i="42"/>
  <c r="E34" i="42"/>
  <c r="AF34" i="42"/>
  <c r="N34" i="42"/>
  <c r="AO35" i="42"/>
  <c r="E35" i="42"/>
  <c r="AF35" i="42"/>
  <c r="N35" i="42"/>
  <c r="AX35" i="42"/>
  <c r="BP35" i="42"/>
  <c r="AO36" i="42"/>
  <c r="BP36" i="42"/>
  <c r="AX36" i="42"/>
  <c r="E36" i="42"/>
  <c r="AF36" i="42"/>
  <c r="N36" i="42"/>
  <c r="BP37" i="42"/>
  <c r="E37" i="42"/>
  <c r="AX37" i="42"/>
  <c r="AF37" i="42"/>
  <c r="N37" i="42"/>
  <c r="AO37" i="42"/>
  <c r="AX38" i="42"/>
  <c r="AF38" i="42"/>
  <c r="N38" i="42"/>
  <c r="AO38" i="42"/>
  <c r="BP38" i="42"/>
  <c r="AF39" i="42"/>
  <c r="BP39" i="42"/>
  <c r="E39" i="42"/>
  <c r="N39" i="42"/>
  <c r="AX39" i="42"/>
  <c r="AO40" i="42"/>
  <c r="AX40" i="42"/>
  <c r="N40" i="42"/>
  <c r="E41" i="42"/>
  <c r="AO41" i="42"/>
  <c r="N42" i="42"/>
  <c r="AX42" i="42"/>
  <c r="AO43" i="42"/>
  <c r="AF43" i="42"/>
  <c r="AX44" i="42"/>
  <c r="AF44" i="42"/>
  <c r="BP44" i="42"/>
  <c r="AX45" i="42"/>
  <c r="AF45" i="42"/>
  <c r="E45" i="42"/>
  <c r="AX46" i="42"/>
  <c r="AO46" i="42"/>
  <c r="N46" i="42"/>
  <c r="AF46" i="42"/>
  <c r="BP46" i="42"/>
  <c r="AF47" i="42"/>
  <c r="BP47" i="42"/>
  <c r="AX47" i="42"/>
  <c r="AO47" i="42"/>
  <c r="N47" i="42"/>
  <c r="AX48" i="42"/>
  <c r="AF48" i="42"/>
  <c r="BP48" i="42"/>
  <c r="E48" i="42"/>
  <c r="AO48" i="42"/>
  <c r="N48" i="42"/>
  <c r="BP49" i="42"/>
  <c r="E49" i="42"/>
  <c r="AO49" i="42"/>
  <c r="N49" i="42"/>
  <c r="AX49" i="42"/>
  <c r="BP50" i="42"/>
  <c r="AX50" i="42"/>
  <c r="AO50" i="42"/>
  <c r="N50" i="42"/>
  <c r="AF50" i="42"/>
  <c r="E50" i="42"/>
  <c r="AO51" i="42"/>
  <c r="E51" i="42"/>
  <c r="AF51" i="42"/>
  <c r="BP51" i="42"/>
  <c r="AX51" i="42"/>
  <c r="AF52" i="42"/>
  <c r="E52" i="42"/>
  <c r="AO52" i="42"/>
  <c r="N52" i="42"/>
  <c r="AX52" i="42"/>
  <c r="BP52" i="42"/>
  <c r="N53" i="42"/>
  <c r="BP53" i="42"/>
  <c r="E53" i="42"/>
  <c r="AF53" i="42"/>
  <c r="AX53" i="42"/>
  <c r="BP54" i="42"/>
  <c r="AX54" i="42"/>
  <c r="AO54" i="42"/>
  <c r="N54" i="42"/>
  <c r="AF54" i="42"/>
  <c r="E54" i="42"/>
  <c r="E55" i="42"/>
  <c r="AF55" i="42"/>
  <c r="BP55" i="42"/>
  <c r="AX55" i="42"/>
  <c r="AO55" i="42"/>
  <c r="N55" i="42"/>
  <c r="AO56" i="42"/>
  <c r="N56" i="42"/>
  <c r="AX56" i="42"/>
  <c r="AF56" i="42"/>
  <c r="BP56" i="42"/>
  <c r="E57" i="42"/>
  <c r="AO57" i="42"/>
  <c r="N57" i="42"/>
  <c r="AF57" i="42"/>
  <c r="BP57" i="42"/>
  <c r="BP58" i="42"/>
  <c r="AX58" i="42"/>
  <c r="AO58" i="42"/>
  <c r="N58" i="42"/>
  <c r="AF58" i="42"/>
  <c r="E58" i="42"/>
  <c r="AX57" i="42"/>
  <c r="E59" i="42"/>
  <c r="AF59" i="42"/>
  <c r="BP59" i="42"/>
  <c r="AX59" i="42"/>
  <c r="AO59" i="42"/>
  <c r="N59" i="42"/>
  <c r="AO60" i="42"/>
  <c r="N60" i="42"/>
  <c r="E60" i="42"/>
  <c r="BP60" i="42"/>
  <c r="AX60" i="42"/>
  <c r="BP61" i="42"/>
  <c r="AO61" i="42"/>
  <c r="AX61" i="42"/>
  <c r="AF61" i="42"/>
  <c r="N61" i="42"/>
  <c r="E61" i="42"/>
  <c r="BP62" i="42"/>
  <c r="AF62" i="42"/>
  <c r="N62" i="42"/>
  <c r="E62" i="42"/>
  <c r="AX62" i="42"/>
  <c r="AO63" i="42"/>
  <c r="AF63" i="42"/>
  <c r="N63" i="42"/>
  <c r="E63" i="42"/>
  <c r="BP63" i="42"/>
  <c r="AX63" i="42"/>
  <c r="AO64" i="42"/>
  <c r="AF64" i="42"/>
  <c r="N64" i="42"/>
  <c r="E64" i="42"/>
  <c r="BP64" i="42"/>
  <c r="AX64" i="42"/>
  <c r="AO65" i="42"/>
  <c r="AF65" i="42"/>
  <c r="N65" i="42"/>
  <c r="AX65" i="42"/>
  <c r="BP65" i="42"/>
  <c r="E65" i="42"/>
  <c r="BP66" i="42"/>
  <c r="AO66" i="42"/>
  <c r="AF66" i="42"/>
  <c r="E66" i="42"/>
  <c r="N66" i="42"/>
  <c r="AX66" i="42"/>
  <c r="BP67" i="42"/>
  <c r="AO67" i="42"/>
  <c r="AF67" i="42"/>
  <c r="E67" i="42"/>
  <c r="N67" i="42"/>
  <c r="AX67" i="42"/>
  <c r="AX68" i="42"/>
  <c r="N68" i="42"/>
  <c r="E68" i="42"/>
  <c r="BP68" i="42"/>
  <c r="AO68" i="42"/>
  <c r="AF68" i="42"/>
  <c r="BP69" i="42"/>
  <c r="AO69" i="42"/>
  <c r="AF69" i="42"/>
  <c r="AX69" i="42"/>
  <c r="N69" i="42"/>
  <c r="E69" i="42"/>
  <c r="AO70" i="42"/>
  <c r="BP70" i="42"/>
  <c r="AF70" i="42"/>
  <c r="N70" i="42"/>
  <c r="AX70" i="42"/>
  <c r="AO71" i="42"/>
  <c r="AF71" i="42"/>
  <c r="N71" i="42"/>
  <c r="E71" i="42"/>
  <c r="BP71" i="42"/>
  <c r="AX71" i="42"/>
  <c r="AO72" i="42"/>
  <c r="BP72" i="42"/>
  <c r="AX72" i="42"/>
  <c r="N72" i="42"/>
  <c r="E72" i="42"/>
  <c r="AX73" i="42"/>
  <c r="AO73" i="42"/>
  <c r="AF73" i="42"/>
  <c r="N73" i="42"/>
  <c r="BP73" i="42"/>
  <c r="E73" i="42"/>
  <c r="AO74" i="42"/>
  <c r="BP74" i="42"/>
  <c r="AX74" i="42"/>
  <c r="AF74" i="42"/>
  <c r="N74" i="42"/>
  <c r="E74" i="42"/>
  <c r="AO75" i="42"/>
  <c r="AF75" i="42"/>
  <c r="N75" i="42"/>
  <c r="AX75" i="42"/>
  <c r="BP75" i="42"/>
  <c r="E75" i="42"/>
  <c r="AX76" i="42"/>
  <c r="AF76" i="42"/>
  <c r="BP76" i="42"/>
  <c r="AO76" i="42"/>
  <c r="N76" i="42"/>
  <c r="E76" i="42"/>
  <c r="AX77" i="42"/>
  <c r="AF77" i="42"/>
  <c r="BP77" i="42"/>
  <c r="AO77" i="42"/>
  <c r="N77" i="42"/>
  <c r="E77" i="42"/>
  <c r="BP78" i="42"/>
  <c r="E78" i="42"/>
  <c r="AO78" i="42"/>
  <c r="AX78" i="42"/>
  <c r="AF78" i="42"/>
  <c r="BP79" i="42"/>
  <c r="AX79" i="42"/>
  <c r="AF79" i="42"/>
  <c r="N79" i="42"/>
  <c r="E79" i="42"/>
  <c r="AO79" i="42"/>
  <c r="BP80" i="42"/>
  <c r="AX80" i="42"/>
  <c r="AF80" i="42"/>
  <c r="N80" i="42"/>
  <c r="E80" i="42"/>
  <c r="AO80" i="42"/>
  <c r="BP81" i="42"/>
  <c r="E81" i="42"/>
  <c r="AO81" i="42"/>
  <c r="AX81" i="42"/>
  <c r="AF81" i="42"/>
  <c r="BP82" i="42"/>
  <c r="AO82" i="42"/>
  <c r="AX82" i="42"/>
  <c r="AF82" i="42"/>
  <c r="N82" i="42"/>
  <c r="E82" i="42"/>
  <c r="BP83" i="42"/>
  <c r="AX83" i="42"/>
  <c r="AF83" i="42"/>
  <c r="N83" i="42"/>
  <c r="E83" i="42"/>
  <c r="AO83" i="42"/>
  <c r="BP84" i="42"/>
  <c r="AO84" i="42"/>
  <c r="N84" i="42"/>
  <c r="E84" i="42"/>
  <c r="AX84" i="42"/>
  <c r="AX85" i="42"/>
  <c r="AF85" i="42"/>
  <c r="BP85" i="42"/>
  <c r="AO85" i="42"/>
  <c r="N85" i="42"/>
  <c r="E85" i="42"/>
  <c r="BP86" i="42"/>
  <c r="AX86" i="42"/>
  <c r="AF86" i="42"/>
  <c r="N86" i="42"/>
  <c r="E86" i="42"/>
  <c r="AO86" i="42"/>
  <c r="BP87" i="42"/>
  <c r="AF87" i="42"/>
  <c r="AX87" i="42"/>
  <c r="E87" i="42"/>
  <c r="AO87" i="42"/>
  <c r="BP88" i="42"/>
  <c r="AX88" i="42"/>
  <c r="AF88" i="42"/>
  <c r="N88" i="42"/>
  <c r="E88" i="42"/>
  <c r="AO88" i="42"/>
  <c r="BP89" i="42"/>
  <c r="AX89" i="42"/>
  <c r="AF89" i="42"/>
  <c r="N89" i="42"/>
  <c r="E89" i="42"/>
  <c r="AO89" i="42"/>
  <c r="AO90" i="42"/>
  <c r="AX90" i="42"/>
  <c r="BP90" i="42"/>
  <c r="N90" i="42"/>
  <c r="O90" i="42" s="1" a="1"/>
  <c r="AF90" i="42"/>
  <c r="AO91" i="42"/>
  <c r="AF91" i="42"/>
  <c r="N91" i="42"/>
  <c r="AX91" i="42"/>
  <c r="BP91" i="42"/>
  <c r="E91" i="42"/>
  <c r="AX92" i="42"/>
  <c r="N92" i="42"/>
  <c r="O92" i="42" s="1" a="1"/>
  <c r="E92" i="42"/>
  <c r="AO92" i="42"/>
  <c r="BP92" i="42"/>
  <c r="BP93" i="42"/>
  <c r="AO93" i="42"/>
  <c r="AP93" i="42" s="1" a="1"/>
  <c r="E93" i="42"/>
  <c r="AF93" i="42"/>
  <c r="N93" i="42"/>
  <c r="AX93" i="42"/>
  <c r="AY93" i="42" s="1" a="1"/>
  <c r="BP94" i="42"/>
  <c r="AX94" i="42"/>
  <c r="AF94" i="42"/>
  <c r="AG94" i="42" s="1" a="1"/>
  <c r="N94" i="42"/>
  <c r="E94" i="42"/>
  <c r="AO95" i="42"/>
  <c r="AP95" i="42" s="1" a="1"/>
  <c r="AF95" i="42"/>
  <c r="AG95" i="42" s="1" a="1"/>
  <c r="N95" i="42"/>
  <c r="O95" i="42" s="1" a="1"/>
  <c r="E95" i="42"/>
  <c r="BP95" i="42"/>
  <c r="AX95" i="42"/>
  <c r="AY95" i="42" s="1" a="1"/>
  <c r="AX96" i="42"/>
  <c r="BP96" i="42"/>
  <c r="BQ96" i="42" s="1" a="1"/>
  <c r="E96" i="42"/>
  <c r="F96" i="42" s="1" a="1"/>
  <c r="AO96" i="42"/>
  <c r="AF96" i="42"/>
  <c r="AG96" i="42" s="1" a="1"/>
  <c r="AX97" i="42"/>
  <c r="AY97" i="42" s="1" a="1"/>
  <c r="BP97" i="42"/>
  <c r="E97" i="42"/>
  <c r="AO97" i="42"/>
  <c r="AP97" i="42" s="1" a="1"/>
  <c r="AF97" i="42"/>
  <c r="AG97" i="42" s="1" a="1"/>
  <c r="N97" i="42"/>
  <c r="O97" i="42" s="1" a="1"/>
  <c r="AX98" i="42"/>
  <c r="AY98" i="42" s="1" a="1"/>
  <c r="N98" i="42"/>
  <c r="O98" i="42" s="1" a="1"/>
  <c r="E98" i="42"/>
  <c r="AO98" i="42"/>
  <c r="AP98" i="42" s="1" a="1"/>
  <c r="BP98" i="42"/>
  <c r="BQ98" i="42" s="1" a="1"/>
  <c r="AO99" i="42"/>
  <c r="AP99" i="42" s="1" a="1"/>
  <c r="AF99" i="42"/>
  <c r="AG99" i="42" s="1" a="1"/>
  <c r="AG99" i="42" s="1"/>
  <c r="N99" i="42"/>
  <c r="O99" i="42" s="1" a="1"/>
  <c r="E99" i="42"/>
  <c r="BP99" i="42"/>
  <c r="BQ99" i="42" s="1" a="1"/>
  <c r="AX99" i="42"/>
  <c r="AY99" i="42" s="1" a="1"/>
  <c r="AF100" i="42"/>
  <c r="AG100" i="42" s="1" a="1"/>
  <c r="AO100" i="42"/>
  <c r="AP100" i="42" s="1" a="1"/>
  <c r="N100" i="42"/>
  <c r="O100" i="42" s="1" a="1"/>
  <c r="E100" i="42"/>
  <c r="BP100" i="42"/>
  <c r="BQ100" i="42" s="1" a="1"/>
  <c r="W100" i="42"/>
  <c r="X100" i="42" s="1"/>
  <c r="AX100" i="42"/>
  <c r="AY100" i="42" s="1" a="1"/>
  <c r="AE99" i="42" l="1"/>
  <c r="BF98" i="42"/>
  <c r="M97" i="42"/>
  <c r="AE96" i="42"/>
  <c r="BF95" i="42"/>
  <c r="BO95" i="42"/>
  <c r="O100" i="42"/>
  <c r="O99" i="42"/>
  <c r="AY95" i="42"/>
  <c r="AG95" i="42"/>
  <c r="AY97" i="42"/>
  <c r="AG94" i="42"/>
  <c r="O92" i="42"/>
  <c r="AN96" i="42"/>
  <c r="BO90" i="42"/>
  <c r="AE100" i="42"/>
  <c r="AP100" i="42"/>
  <c r="AY99" i="42"/>
  <c r="BQ98" i="42"/>
  <c r="AY98" i="42"/>
  <c r="AG97" i="42"/>
  <c r="BQ96" i="42"/>
  <c r="AW100" i="42"/>
  <c r="AW99" i="42"/>
  <c r="BO99" i="42"/>
  <c r="M95" i="42"/>
  <c r="F100" i="42"/>
  <c r="F99" i="42"/>
  <c r="F98" i="42"/>
  <c r="AG98" i="42"/>
  <c r="F96" i="42"/>
  <c r="AP96" i="42"/>
  <c r="BQ95" i="42"/>
  <c r="F94" i="42"/>
  <c r="BQ94" i="42"/>
  <c r="O93" i="42"/>
  <c r="BQ93" i="42"/>
  <c r="AY92" i="42"/>
  <c r="F92" i="42"/>
  <c r="AP91" i="42"/>
  <c r="O91" i="42"/>
  <c r="AY91" i="42"/>
  <c r="AP90" i="42"/>
  <c r="O89" i="42"/>
  <c r="AY90" i="42"/>
  <c r="AG89" i="42"/>
  <c r="AP89" i="42"/>
  <c r="BQ89" i="42"/>
  <c r="O88" i="42"/>
  <c r="BQ88" i="42"/>
  <c r="AY88" i="42"/>
  <c r="O87" i="42"/>
  <c r="BQ87" i="42"/>
  <c r="AY87" i="42"/>
  <c r="BQ86" i="42"/>
  <c r="O86" i="42"/>
  <c r="AP86" i="42"/>
  <c r="O85" i="42"/>
  <c r="AY85" i="42"/>
  <c r="AP85" i="42"/>
  <c r="BQ84" i="42"/>
  <c r="AG84" i="42"/>
  <c r="AG83" i="42"/>
  <c r="AY84" i="42"/>
  <c r="O83" i="42"/>
  <c r="BQ83" i="42"/>
  <c r="AY82" i="42"/>
  <c r="F82" i="42"/>
  <c r="F81" i="42"/>
  <c r="AG82" i="42"/>
  <c r="AY81" i="42"/>
  <c r="AG81" i="42"/>
  <c r="AP81" i="42"/>
  <c r="O80" i="42"/>
  <c r="AG80" i="42"/>
  <c r="BQ80" i="42"/>
  <c r="AP79" i="42"/>
  <c r="F79" i="42"/>
  <c r="AY79" i="42"/>
  <c r="O78" i="42"/>
  <c r="AG78" i="42"/>
  <c r="BQ78" i="42"/>
  <c r="O77" i="42"/>
  <c r="AG77" i="42"/>
  <c r="BQ77" i="42"/>
  <c r="BQ76" i="42"/>
  <c r="O76" i="42"/>
  <c r="AP76" i="42"/>
  <c r="BQ75" i="42"/>
  <c r="O75" i="42"/>
  <c r="AP75" i="42"/>
  <c r="BQ74" i="42"/>
  <c r="O74" i="42"/>
  <c r="AP74" i="42"/>
  <c r="AP73" i="42"/>
  <c r="F73" i="42"/>
  <c r="AG73" i="42"/>
  <c r="F72" i="42"/>
  <c r="AG72" i="42"/>
  <c r="AG71" i="42"/>
  <c r="AP72" i="42"/>
  <c r="AY71" i="42"/>
  <c r="F71" i="42"/>
  <c r="AP71" i="42"/>
  <c r="AP70" i="42"/>
  <c r="BQ70" i="42"/>
  <c r="F70" i="42"/>
  <c r="F69" i="42"/>
  <c r="O69" i="42"/>
  <c r="AY69" i="42"/>
  <c r="BQ68" i="42"/>
  <c r="O68" i="42"/>
  <c r="F68" i="42"/>
  <c r="F67" i="42"/>
  <c r="AG67" i="42"/>
  <c r="O67" i="42"/>
  <c r="O66" i="42"/>
  <c r="AY66" i="42"/>
  <c r="AG66" i="42"/>
  <c r="F65" i="42"/>
  <c r="O65" i="42"/>
  <c r="AY65" i="42"/>
  <c r="AY64" i="42"/>
  <c r="F64" i="42"/>
  <c r="O64" i="42"/>
  <c r="AY63" i="42"/>
  <c r="AP63" i="42"/>
  <c r="AG63" i="42"/>
  <c r="BQ62" i="42"/>
  <c r="F62" i="42"/>
  <c r="F61" i="42"/>
  <c r="O61" i="42"/>
  <c r="AY61" i="42"/>
  <c r="AY60" i="42"/>
  <c r="AP60" i="42"/>
  <c r="BQ60" i="42"/>
  <c r="AP59" i="42"/>
  <c r="BQ59" i="42"/>
  <c r="AY59" i="42"/>
  <c r="AP58" i="42"/>
  <c r="BQ58" i="42"/>
  <c r="BQ57" i="42"/>
  <c r="BQ56" i="42"/>
  <c r="O57" i="42"/>
  <c r="O56" i="42"/>
  <c r="O54" i="42"/>
  <c r="O55" i="42"/>
  <c r="AY57" i="42"/>
  <c r="AG56" i="42"/>
  <c r="BQ55" i="42"/>
  <c r="BQ54" i="42"/>
  <c r="BQ51" i="42"/>
  <c r="BQ52" i="42"/>
  <c r="BQ53" i="42"/>
  <c r="AY55" i="42"/>
  <c r="AY54" i="42"/>
  <c r="AP54" i="42"/>
  <c r="AP53" i="42"/>
  <c r="O53" i="42"/>
  <c r="O52" i="42"/>
  <c r="F52" i="42"/>
  <c r="F51" i="42"/>
  <c r="AY51" i="42"/>
  <c r="AY50" i="42"/>
  <c r="AY100" i="42"/>
  <c r="BQ100" i="42"/>
  <c r="AG100" i="42"/>
  <c r="BQ99" i="42"/>
  <c r="AP99" i="42"/>
  <c r="AP98" i="42"/>
  <c r="O98" i="42"/>
  <c r="O97" i="42"/>
  <c r="AP97" i="42"/>
  <c r="AG96" i="42"/>
  <c r="O95" i="42"/>
  <c r="AP95" i="42"/>
  <c r="AY93" i="42"/>
  <c r="AP93" i="42"/>
  <c r="O90" i="42"/>
  <c r="F97" i="42"/>
  <c r="BQ97" i="42"/>
  <c r="O96" i="42"/>
  <c r="AY96" i="42"/>
  <c r="F95" i="42"/>
  <c r="AP94" i="42"/>
  <c r="O94" i="42"/>
  <c r="AY94" i="42"/>
  <c r="F93" i="42"/>
  <c r="AG93" i="42"/>
  <c r="AG92" i="42"/>
  <c r="AP92" i="42"/>
  <c r="BQ92" i="42"/>
  <c r="F91" i="42"/>
  <c r="AG91" i="42"/>
  <c r="BQ91" i="42"/>
  <c r="F90" i="42"/>
  <c r="AG90" i="42"/>
  <c r="BQ90" i="42"/>
  <c r="AY89" i="42"/>
  <c r="F89" i="42"/>
  <c r="F88" i="42"/>
  <c r="AP88" i="42"/>
  <c r="AG88" i="42"/>
  <c r="F87" i="42"/>
  <c r="AP87" i="42"/>
  <c r="AG87" i="42"/>
  <c r="F86" i="42"/>
  <c r="AY86" i="42"/>
  <c r="AG86" i="42"/>
  <c r="F85" i="42"/>
  <c r="AG85" i="42"/>
  <c r="BQ85" i="42"/>
  <c r="F84" i="42"/>
  <c r="O84" i="42"/>
  <c r="AP84" i="42"/>
  <c r="F83" i="42"/>
  <c r="AY83" i="42"/>
  <c r="AP83" i="42"/>
  <c r="BQ82" i="42"/>
  <c r="O82" i="42"/>
  <c r="AP82" i="42"/>
  <c r="O81" i="42"/>
  <c r="BQ81" i="42"/>
  <c r="F80" i="42"/>
  <c r="AY80" i="42"/>
  <c r="AP80" i="42"/>
  <c r="AG79" i="42"/>
  <c r="BQ79" i="42"/>
  <c r="O79" i="42"/>
  <c r="AY78" i="42"/>
  <c r="F78" i="42"/>
  <c r="AP78" i="42"/>
  <c r="AY77" i="42"/>
  <c r="F77" i="42"/>
  <c r="AP77" i="42"/>
  <c r="F76" i="42"/>
  <c r="AY76" i="42"/>
  <c r="AG76" i="42"/>
  <c r="AY75" i="42"/>
  <c r="F75" i="42"/>
  <c r="AG75" i="42"/>
  <c r="AY74" i="42"/>
  <c r="F74" i="42"/>
  <c r="AG74" i="42"/>
  <c r="AY73" i="42"/>
  <c r="O73" i="42"/>
  <c r="BQ73" i="42"/>
  <c r="O72" i="42"/>
  <c r="AY72" i="42"/>
  <c r="BQ72" i="42"/>
  <c r="BQ71" i="42"/>
  <c r="O71" i="42"/>
  <c r="O70" i="42"/>
  <c r="AY70" i="42"/>
  <c r="AG70" i="42"/>
  <c r="AY68" i="42"/>
  <c r="AG69" i="42"/>
  <c r="AP69" i="42"/>
  <c r="BQ69" i="42"/>
  <c r="AG68" i="42"/>
  <c r="AP68" i="42"/>
  <c r="BQ67" i="42"/>
  <c r="AY67" i="42"/>
  <c r="AP67" i="42"/>
  <c r="AP66" i="42"/>
  <c r="BQ66" i="42"/>
  <c r="F66" i="42"/>
  <c r="AG65" i="42"/>
  <c r="AP65" i="42"/>
  <c r="AP64" i="42"/>
  <c r="BQ65" i="42"/>
  <c r="AG64" i="42"/>
  <c r="BQ64" i="42"/>
  <c r="BQ63" i="42"/>
  <c r="O63" i="42"/>
  <c r="O62" i="42"/>
  <c r="F63" i="42"/>
  <c r="AY62" i="42"/>
  <c r="AG62" i="42"/>
  <c r="AP62" i="42"/>
  <c r="AG61" i="42"/>
  <c r="AG60" i="42"/>
  <c r="AP61" i="42"/>
  <c r="BQ61" i="42"/>
  <c r="O60" i="42"/>
  <c r="F60" i="42"/>
  <c r="O59" i="42"/>
  <c r="F59" i="42"/>
  <c r="F57" i="42"/>
  <c r="F58" i="42"/>
  <c r="AG59" i="42"/>
  <c r="O58" i="42"/>
  <c r="AY58" i="42"/>
  <c r="AG58" i="42"/>
  <c r="AG57" i="42"/>
  <c r="AP57" i="42"/>
  <c r="AP55" i="42"/>
  <c r="AP56" i="42"/>
  <c r="F56" i="42"/>
  <c r="F55" i="42"/>
  <c r="F54" i="42"/>
  <c r="F53" i="42"/>
  <c r="AY56" i="42"/>
  <c r="AG55" i="42"/>
  <c r="AG54" i="42"/>
  <c r="AG53" i="42"/>
  <c r="AG52" i="42"/>
  <c r="AG51" i="42"/>
  <c r="AY53" i="42"/>
  <c r="AY52" i="42"/>
  <c r="AP52" i="42"/>
  <c r="O51" i="42"/>
  <c r="AP51" i="42"/>
  <c r="AP50" i="42"/>
  <c r="O50" i="42"/>
  <c r="BQ50" i="42"/>
  <c r="BQ49" i="42"/>
  <c r="O49" i="42"/>
  <c r="AY49" i="42"/>
  <c r="O48" i="42"/>
  <c r="F50" i="42"/>
  <c r="F49" i="42"/>
  <c r="AG50" i="42"/>
  <c r="AP49" i="42"/>
  <c r="AG49" i="42"/>
  <c r="AP48" i="42"/>
  <c r="AG48" i="42"/>
  <c r="F48" i="42"/>
  <c r="O47" i="42"/>
  <c r="F47" i="42"/>
  <c r="BQ47" i="42"/>
  <c r="BQ46" i="42"/>
  <c r="O46" i="42"/>
  <c r="F46" i="42"/>
  <c r="O45" i="42"/>
  <c r="F45" i="42"/>
  <c r="BQ45" i="42"/>
  <c r="BQ44" i="42"/>
  <c r="O44" i="42"/>
  <c r="AP44" i="42"/>
  <c r="AY43" i="42"/>
  <c r="AG43" i="42"/>
  <c r="AG42" i="42"/>
  <c r="BQ43" i="42"/>
  <c r="O42" i="42"/>
  <c r="BQ42" i="42"/>
  <c r="AP42" i="42"/>
  <c r="O41" i="42"/>
  <c r="AP41" i="42"/>
  <c r="BQ41" i="42"/>
  <c r="BQ40" i="42"/>
  <c r="AY40" i="42"/>
  <c r="O39" i="42"/>
  <c r="AY39" i="42"/>
  <c r="AG39" i="42"/>
  <c r="O38" i="42"/>
  <c r="AY38" i="42"/>
  <c r="BQ38" i="42"/>
  <c r="O37" i="42"/>
  <c r="AY37" i="42"/>
  <c r="AG37" i="42"/>
  <c r="O36" i="42"/>
  <c r="AY36" i="42"/>
  <c r="AG36" i="42"/>
  <c r="AP35" i="42"/>
  <c r="BQ35" i="42"/>
  <c r="F35" i="42"/>
  <c r="F34" i="42"/>
  <c r="O34" i="42"/>
  <c r="AY34" i="42"/>
  <c r="O33" i="42"/>
  <c r="F33" i="42"/>
  <c r="F32" i="42"/>
  <c r="AG33" i="42"/>
  <c r="AP32" i="42"/>
  <c r="AG32" i="42"/>
  <c r="BQ32" i="42"/>
  <c r="BQ31" i="42"/>
  <c r="AY31" i="42"/>
  <c r="AP31" i="42"/>
  <c r="AP30" i="42"/>
  <c r="BQ30" i="42"/>
  <c r="AY30" i="42"/>
  <c r="BQ29" i="42"/>
  <c r="AG29" i="42"/>
  <c r="AY29" i="42"/>
  <c r="BQ28" i="42"/>
  <c r="O28" i="42"/>
  <c r="O27" i="42"/>
  <c r="F28" i="42"/>
  <c r="BQ27" i="42"/>
  <c r="AG27" i="42"/>
  <c r="F26" i="42"/>
  <c r="BQ26" i="42"/>
  <c r="AG26" i="42"/>
  <c r="AY25" i="42"/>
  <c r="O25" i="42"/>
  <c r="F25" i="42"/>
  <c r="AY24" i="42"/>
  <c r="F24" i="42"/>
  <c r="AG24" i="42"/>
  <c r="AG23" i="42"/>
  <c r="BQ23" i="42"/>
  <c r="BQ22" i="42"/>
  <c r="AP23" i="42"/>
  <c r="F22" i="42"/>
  <c r="AY22" i="42"/>
  <c r="AY21" i="42"/>
  <c r="O21" i="42"/>
  <c r="F21" i="42"/>
  <c r="AP20" i="42"/>
  <c r="BQ20" i="42"/>
  <c r="O20" i="42"/>
  <c r="AP19" i="42"/>
  <c r="AY19" i="42"/>
  <c r="AG19" i="42"/>
  <c r="AG18" i="42"/>
  <c r="AG16" i="42"/>
  <c r="AG17" i="42"/>
  <c r="AG15" i="42"/>
  <c r="AP17" i="42"/>
  <c r="AP15" i="42"/>
  <c r="AP16" i="42"/>
  <c r="F18" i="42"/>
  <c r="F17" i="42"/>
  <c r="F16" i="42"/>
  <c r="F15" i="42"/>
  <c r="BQ17" i="42"/>
  <c r="BQ16" i="42"/>
  <c r="BQ15" i="42"/>
  <c r="BH18" i="42"/>
  <c r="BO98" i="42"/>
  <c r="M98" i="42"/>
  <c r="AE97" i="42"/>
  <c r="AW97" i="42"/>
  <c r="AE95" i="42"/>
  <c r="AE90" i="42"/>
  <c r="D98" i="42"/>
  <c r="M96" i="42"/>
  <c r="D95" i="42"/>
  <c r="D94" i="42"/>
  <c r="AN95" i="42"/>
  <c r="AN94" i="42"/>
  <c r="BF94" i="42"/>
  <c r="BO94" i="42"/>
  <c r="BO93" i="42"/>
  <c r="AN93" i="42"/>
  <c r="V93" i="42"/>
  <c r="BF92" i="42"/>
  <c r="M92" i="42"/>
  <c r="AN92" i="42"/>
  <c r="AE91" i="42"/>
  <c r="D91" i="42"/>
  <c r="BO91" i="42"/>
  <c r="BF90" i="42"/>
  <c r="M90" i="42"/>
  <c r="M89" i="42"/>
  <c r="AW90" i="42"/>
  <c r="BO89" i="42"/>
  <c r="AW89" i="42"/>
  <c r="V89" i="42"/>
  <c r="AW88" i="42"/>
  <c r="V88" i="42"/>
  <c r="M88" i="42"/>
  <c r="M87" i="42"/>
  <c r="BF88" i="42"/>
  <c r="AE87" i="42"/>
  <c r="AN87" i="42"/>
  <c r="AW87" i="42"/>
  <c r="BF87" i="42"/>
  <c r="AN86" i="42"/>
  <c r="AW86" i="42"/>
  <c r="M86" i="42"/>
  <c r="M85" i="42"/>
  <c r="BF86" i="42"/>
  <c r="BO85" i="42"/>
  <c r="V85" i="42"/>
  <c r="D85" i="42"/>
  <c r="BF84" i="42"/>
  <c r="AW84" i="42"/>
  <c r="AN84" i="42"/>
  <c r="D84" i="42"/>
  <c r="BO83" i="42"/>
  <c r="M83" i="42"/>
  <c r="AW83" i="42"/>
  <c r="AE83" i="42"/>
  <c r="D82" i="42"/>
  <c r="M82" i="42"/>
  <c r="AN82" i="42"/>
  <c r="BF82" i="42"/>
  <c r="BO81" i="42"/>
  <c r="AN81" i="42"/>
  <c r="AN80" i="42"/>
  <c r="AW81" i="42"/>
  <c r="V80" i="42"/>
  <c r="V79" i="42"/>
  <c r="D80" i="42"/>
  <c r="M80" i="42"/>
  <c r="BF80" i="42"/>
  <c r="BO79" i="42"/>
  <c r="D79" i="42"/>
  <c r="AW79" i="42"/>
  <c r="D78" i="42"/>
  <c r="M78" i="42"/>
  <c r="AN78" i="42"/>
  <c r="BO78" i="42"/>
  <c r="BF77" i="42"/>
  <c r="V77" i="42"/>
  <c r="D77" i="42"/>
  <c r="D76" i="42"/>
  <c r="BO76" i="42"/>
  <c r="M76" i="42"/>
  <c r="AE76" i="42"/>
  <c r="AN76" i="42"/>
  <c r="D75" i="42"/>
  <c r="AN75" i="42"/>
  <c r="M75" i="42"/>
  <c r="V75" i="42"/>
  <c r="D74" i="42"/>
  <c r="D73" i="42"/>
  <c r="BO74" i="42"/>
  <c r="M74" i="42"/>
  <c r="BF73" i="42"/>
  <c r="AW73" i="42"/>
  <c r="M73" i="42"/>
  <c r="AY48" i="42"/>
  <c r="BQ48" i="42"/>
  <c r="AG47" i="42"/>
  <c r="AY47" i="42"/>
  <c r="AP47" i="42"/>
  <c r="AY46" i="42"/>
  <c r="AG46" i="42"/>
  <c r="AP46" i="42"/>
  <c r="AG45" i="42"/>
  <c r="AY45" i="42"/>
  <c r="AP45" i="42"/>
  <c r="AY44" i="42"/>
  <c r="AG44" i="42"/>
  <c r="F44" i="42"/>
  <c r="O43" i="42"/>
  <c r="AP43" i="42"/>
  <c r="F43" i="42"/>
  <c r="AY42" i="42"/>
  <c r="F42" i="42"/>
  <c r="AY41" i="42"/>
  <c r="AG41" i="42"/>
  <c r="AG40" i="42"/>
  <c r="F41" i="42"/>
  <c r="AP40" i="42"/>
  <c r="F40" i="42"/>
  <c r="O40" i="42"/>
  <c r="AP39" i="42"/>
  <c r="BQ39" i="42"/>
  <c r="F39" i="42"/>
  <c r="F38" i="42"/>
  <c r="AP38" i="42"/>
  <c r="AG38" i="42"/>
  <c r="F37" i="42"/>
  <c r="AP37" i="42"/>
  <c r="BQ37" i="42"/>
  <c r="F36" i="42"/>
  <c r="AP36" i="42"/>
  <c r="BQ36" i="42"/>
  <c r="O35" i="42"/>
  <c r="AY35" i="42"/>
  <c r="AG35" i="42"/>
  <c r="BQ34" i="42"/>
  <c r="AG34" i="42"/>
  <c r="AP34" i="42"/>
  <c r="AP33" i="42"/>
  <c r="BQ33" i="42"/>
  <c r="AY33" i="42"/>
  <c r="O32" i="42"/>
  <c r="AY32" i="42"/>
  <c r="F31" i="42"/>
  <c r="AG31" i="42"/>
  <c r="O31" i="42"/>
  <c r="O30" i="42"/>
  <c r="F30" i="42"/>
  <c r="AG30" i="42"/>
  <c r="AP29" i="42"/>
  <c r="O29" i="42"/>
  <c r="F29" i="42"/>
  <c r="AY28" i="42"/>
  <c r="AP28" i="42"/>
  <c r="AG28" i="42"/>
  <c r="F27" i="42"/>
  <c r="AY27" i="42"/>
  <c r="AP27" i="42"/>
  <c r="O26" i="42"/>
  <c r="AY26" i="42"/>
  <c r="AP26" i="42"/>
  <c r="AG25" i="42"/>
  <c r="BQ25" i="42"/>
  <c r="BQ24" i="42"/>
  <c r="AP25" i="42"/>
  <c r="O24" i="42"/>
  <c r="AP24" i="42"/>
  <c r="AY23" i="42"/>
  <c r="O23" i="42"/>
  <c r="F23" i="42"/>
  <c r="AP22" i="42"/>
  <c r="O22" i="42"/>
  <c r="AG22" i="42"/>
  <c r="AG21" i="42"/>
  <c r="AG20" i="42"/>
  <c r="BQ21" i="42"/>
  <c r="AP21" i="42"/>
  <c r="AY20" i="42"/>
  <c r="F20" i="42"/>
  <c r="F19" i="42"/>
  <c r="O19" i="42"/>
  <c r="BQ19" i="42"/>
  <c r="BH17" i="42"/>
  <c r="BH15" i="42"/>
  <c r="BH16" i="42"/>
  <c r="BQ18" i="42"/>
  <c r="O18" i="42"/>
  <c r="O17" i="42"/>
  <c r="O16" i="42"/>
  <c r="O15" i="42"/>
  <c r="AP18" i="42"/>
  <c r="X17" i="42"/>
  <c r="X15" i="42"/>
  <c r="X16" i="42"/>
  <c r="AY18" i="42"/>
  <c r="AY17" i="42"/>
  <c r="AY15" i="42"/>
  <c r="AY16" i="42"/>
  <c r="X18" i="42"/>
  <c r="D100" i="42"/>
  <c r="D99" i="42"/>
  <c r="D97" i="42"/>
  <c r="V97" i="42"/>
  <c r="AN97" i="42"/>
  <c r="BF96" i="42"/>
  <c r="BO96" i="42"/>
  <c r="D96" i="42"/>
  <c r="V95" i="42"/>
  <c r="V94" i="42"/>
  <c r="M94" i="42"/>
  <c r="M93" i="42"/>
  <c r="D93" i="42"/>
  <c r="AE93" i="42"/>
  <c r="AW93" i="42"/>
  <c r="AE92" i="42"/>
  <c r="D92" i="42"/>
  <c r="BO92" i="42"/>
  <c r="V92" i="42"/>
  <c r="V91" i="42"/>
  <c r="AN91" i="42"/>
  <c r="BF91" i="42"/>
  <c r="AW91" i="42"/>
  <c r="M91" i="42"/>
  <c r="V90" i="42"/>
  <c r="D90" i="42"/>
  <c r="AN90" i="42"/>
  <c r="AE89" i="42"/>
  <c r="D89" i="42"/>
  <c r="AN89" i="42"/>
  <c r="BF89" i="42"/>
  <c r="AE88" i="42"/>
  <c r="D88" i="42"/>
  <c r="AN88" i="42"/>
  <c r="BO88" i="42"/>
  <c r="BO87" i="42"/>
  <c r="D87" i="42"/>
  <c r="V87" i="42"/>
  <c r="BO86" i="42"/>
  <c r="D86" i="42"/>
  <c r="AE86" i="42"/>
  <c r="V86" i="42"/>
  <c r="AE85" i="42"/>
  <c r="BF85" i="42"/>
  <c r="AW85" i="42"/>
  <c r="AN85" i="42"/>
  <c r="V84" i="42"/>
  <c r="V83" i="42"/>
  <c r="BO84" i="42"/>
  <c r="AE84" i="42"/>
  <c r="M84" i="42"/>
  <c r="AN83" i="42"/>
  <c r="BF83" i="42"/>
  <c r="D83" i="42"/>
  <c r="V82" i="42"/>
  <c r="AE82" i="42"/>
  <c r="AE81" i="42"/>
  <c r="BO82" i="42"/>
  <c r="AW82" i="42"/>
  <c r="V81" i="42"/>
  <c r="D81" i="42"/>
  <c r="M81" i="42"/>
  <c r="BF81" i="42"/>
  <c r="AW80" i="42"/>
  <c r="AE80" i="42"/>
  <c r="BO80" i="42"/>
  <c r="AN79" i="42"/>
  <c r="BF79" i="42"/>
  <c r="M79" i="42"/>
  <c r="AE79" i="42"/>
  <c r="AE78" i="42"/>
  <c r="AE77" i="42"/>
  <c r="BF78" i="42"/>
  <c r="V78" i="42"/>
  <c r="AW78" i="42"/>
  <c r="BO77" i="42"/>
  <c r="AW77" i="42"/>
  <c r="M77" i="42"/>
  <c r="AN77" i="42"/>
  <c r="BF76" i="42"/>
  <c r="AW76" i="42"/>
  <c r="V76" i="42"/>
  <c r="AE75" i="42"/>
  <c r="AE74" i="42"/>
  <c r="AW75" i="42"/>
  <c r="BF75" i="42"/>
  <c r="BO75" i="42"/>
  <c r="BF74" i="42"/>
  <c r="AW74" i="42"/>
  <c r="AN74" i="42"/>
  <c r="V74" i="42"/>
  <c r="V73" i="42"/>
  <c r="BO73" i="42"/>
  <c r="AE73" i="42"/>
  <c r="AN73" i="42"/>
  <c r="AN72" i="42"/>
  <c r="BO72" i="42"/>
  <c r="AE72" i="42"/>
  <c r="D72" i="42"/>
  <c r="AN71" i="42"/>
  <c r="AN70" i="42"/>
  <c r="D71" i="42"/>
  <c r="M71" i="42"/>
  <c r="BO71" i="42"/>
  <c r="BO70" i="42"/>
  <c r="AE70" i="42"/>
  <c r="AW70" i="42"/>
  <c r="M70" i="42"/>
  <c r="AW69" i="42"/>
  <c r="BO69" i="42"/>
  <c r="AE69" i="42"/>
  <c r="AE68" i="42"/>
  <c r="AN68" i="42"/>
  <c r="M68" i="42"/>
  <c r="BF68" i="42"/>
  <c r="BO67" i="42"/>
  <c r="V67" i="42"/>
  <c r="AW67" i="42"/>
  <c r="M67" i="42"/>
  <c r="AE66" i="42"/>
  <c r="BF66" i="42"/>
  <c r="M66" i="42"/>
  <c r="AW65" i="42"/>
  <c r="AN65" i="42"/>
  <c r="BO65" i="42"/>
  <c r="V65" i="42"/>
  <c r="AE64" i="42"/>
  <c r="V64" i="42"/>
  <c r="BF64" i="42"/>
  <c r="BO64" i="42"/>
  <c r="V63" i="42"/>
  <c r="AN63" i="42"/>
  <c r="AN62" i="42"/>
  <c r="M63" i="42"/>
  <c r="BO63" i="42"/>
  <c r="BO62" i="42"/>
  <c r="AE62" i="42"/>
  <c r="D62" i="42"/>
  <c r="D60" i="42"/>
  <c r="D59" i="42"/>
  <c r="D61" i="42"/>
  <c r="AW61" i="42"/>
  <c r="AE61" i="42"/>
  <c r="AN60" i="42"/>
  <c r="AN61" i="42"/>
  <c r="BO61" i="42"/>
  <c r="AW60" i="42"/>
  <c r="M60" i="42"/>
  <c r="AW59" i="42"/>
  <c r="BF59" i="42"/>
  <c r="AE59" i="42"/>
  <c r="AN59" i="42"/>
  <c r="AW58" i="42"/>
  <c r="AW57" i="42"/>
  <c r="M58" i="42"/>
  <c r="BO58" i="42"/>
  <c r="V58" i="42"/>
  <c r="V57" i="42"/>
  <c r="M57" i="42"/>
  <c r="M56" i="42"/>
  <c r="M55" i="42"/>
  <c r="BO57" i="42"/>
  <c r="V56" i="42"/>
  <c r="V55" i="42"/>
  <c r="BO56" i="42"/>
  <c r="BO55" i="42"/>
  <c r="BO54" i="42"/>
  <c r="AW56" i="42"/>
  <c r="AW55" i="42"/>
  <c r="D54" i="42"/>
  <c r="M54" i="42"/>
  <c r="M53" i="42"/>
  <c r="V54" i="42"/>
  <c r="V52" i="42"/>
  <c r="V53" i="42"/>
  <c r="AN53" i="42"/>
  <c r="AN51" i="42"/>
  <c r="AN52" i="42"/>
  <c r="D53" i="42"/>
  <c r="M52" i="42"/>
  <c r="M51" i="42"/>
  <c r="BF51" i="42"/>
  <c r="BF50" i="42"/>
  <c r="BF49" i="42"/>
  <c r="BO51" i="42"/>
  <c r="D51" i="42"/>
  <c r="M50" i="42"/>
  <c r="AE50" i="42"/>
  <c r="BO50" i="42"/>
  <c r="BO49" i="42"/>
  <c r="AE49" i="42"/>
  <c r="M49" i="42"/>
  <c r="D48" i="42"/>
  <c r="D47" i="42"/>
  <c r="M48" i="42"/>
  <c r="BO48" i="42"/>
  <c r="BF48" i="42"/>
  <c r="M47" i="42"/>
  <c r="AE47" i="42"/>
  <c r="BF47" i="42"/>
  <c r="BF46" i="42"/>
  <c r="AE46" i="42"/>
  <c r="BO46" i="42"/>
  <c r="D46" i="42"/>
  <c r="D45" i="42"/>
  <c r="AE45" i="42"/>
  <c r="AN45" i="42"/>
  <c r="BO45" i="42"/>
  <c r="AW45" i="42"/>
  <c r="BO44" i="42"/>
  <c r="M44" i="42"/>
  <c r="BF44" i="42"/>
  <c r="AN44" i="42"/>
  <c r="AN43" i="42"/>
  <c r="V43" i="42"/>
  <c r="M43" i="42"/>
  <c r="AW43" i="42"/>
  <c r="AE42" i="42"/>
  <c r="M42" i="42"/>
  <c r="BF42" i="42"/>
  <c r="AN42" i="42"/>
  <c r="AN41" i="42"/>
  <c r="AE41" i="42"/>
  <c r="BF41" i="42"/>
  <c r="AW41" i="42"/>
  <c r="BO41" i="42"/>
  <c r="D40" i="42"/>
  <c r="AN40" i="42"/>
  <c r="AE40" i="42"/>
  <c r="BO39" i="42"/>
  <c r="AN39" i="42"/>
  <c r="BF39" i="42"/>
  <c r="D39" i="42"/>
  <c r="AW38" i="42"/>
  <c r="BF38" i="42"/>
  <c r="V38" i="42"/>
  <c r="D38" i="42"/>
  <c r="BO37" i="42"/>
  <c r="AE37" i="42"/>
  <c r="V37" i="42"/>
  <c r="AE36" i="42"/>
  <c r="BO36" i="42"/>
  <c r="AW36" i="42"/>
  <c r="BF36" i="42"/>
  <c r="AN35" i="42"/>
  <c r="M35" i="42"/>
  <c r="V35" i="42"/>
  <c r="D35" i="42"/>
  <c r="AW34" i="42"/>
  <c r="BO34" i="42"/>
  <c r="BF34" i="42"/>
  <c r="AE33" i="42"/>
  <c r="AE32" i="42"/>
  <c r="BO33" i="42"/>
  <c r="AW33" i="42"/>
  <c r="AN33" i="42"/>
  <c r="M32" i="42"/>
  <c r="M31" i="42"/>
  <c r="AN32" i="42"/>
  <c r="V32" i="42"/>
  <c r="V31" i="42"/>
  <c r="D31" i="42"/>
  <c r="D30" i="42"/>
  <c r="AN31" i="42"/>
  <c r="AW31" i="42"/>
  <c r="BF30" i="42"/>
  <c r="BO30" i="42"/>
  <c r="AE30" i="42"/>
  <c r="AE29" i="42"/>
  <c r="V29" i="42"/>
  <c r="D29" i="42"/>
  <c r="BO29" i="42"/>
  <c r="AE28" i="42"/>
  <c r="BO28" i="42"/>
  <c r="M28" i="42"/>
  <c r="BF28" i="42"/>
  <c r="AE27" i="42"/>
  <c r="AE26" i="42"/>
  <c r="V27" i="42"/>
  <c r="AW27" i="42"/>
  <c r="BO27" i="42"/>
  <c r="BF26" i="42"/>
  <c r="M26" i="42"/>
  <c r="BO26" i="42"/>
  <c r="D25" i="42"/>
  <c r="D22" i="42"/>
  <c r="D24" i="42"/>
  <c r="D23" i="42"/>
  <c r="BO25" i="42"/>
  <c r="BF25" i="42"/>
  <c r="AW25" i="42"/>
  <c r="BO24" i="42"/>
  <c r="BF24" i="42"/>
  <c r="M24" i="42"/>
  <c r="AE24" i="42"/>
  <c r="AN23" i="42"/>
  <c r="AW23" i="42"/>
  <c r="BF23" i="42"/>
  <c r="AE22" i="42"/>
  <c r="AW22" i="42"/>
  <c r="M22" i="42"/>
  <c r="V22" i="42"/>
  <c r="AE21" i="42"/>
  <c r="D21" i="42"/>
  <c r="M21" i="42"/>
  <c r="AN20" i="42"/>
  <c r="D20" i="42"/>
  <c r="BF20" i="42"/>
  <c r="V20" i="42"/>
  <c r="BO19" i="42"/>
  <c r="BO17" i="42"/>
  <c r="BO15" i="42"/>
  <c r="BO18" i="42"/>
  <c r="BO16" i="42"/>
  <c r="BF19" i="42"/>
  <c r="AN19" i="42"/>
  <c r="AW19" i="42"/>
  <c r="AW18" i="42"/>
  <c r="AW17" i="42"/>
  <c r="AW16" i="42"/>
  <c r="AW15" i="42"/>
  <c r="V18" i="42"/>
  <c r="V16" i="42"/>
  <c r="V17" i="42"/>
  <c r="V15" i="42"/>
  <c r="BF18" i="42"/>
  <c r="D17" i="42"/>
  <c r="D16" i="42"/>
  <c r="D15" i="42"/>
  <c r="M72" i="42"/>
  <c r="BF72" i="42"/>
  <c r="V72" i="42"/>
  <c r="AW72" i="42"/>
  <c r="BF71" i="42"/>
  <c r="V71" i="42"/>
  <c r="AE71" i="42"/>
  <c r="AW71" i="42"/>
  <c r="V70" i="42"/>
  <c r="BF70" i="42"/>
  <c r="D70" i="42"/>
  <c r="D69" i="42"/>
  <c r="D68" i="42"/>
  <c r="AN69" i="42"/>
  <c r="BF69" i="42"/>
  <c r="M69" i="42"/>
  <c r="V69" i="42"/>
  <c r="AW68" i="42"/>
  <c r="AE67" i="42"/>
  <c r="BO68" i="42"/>
  <c r="V68" i="42"/>
  <c r="AN67" i="42"/>
  <c r="BF67" i="42"/>
  <c r="D67" i="42"/>
  <c r="D66" i="42"/>
  <c r="AW66" i="42"/>
  <c r="V66" i="42"/>
  <c r="AN66" i="42"/>
  <c r="BO66" i="42"/>
  <c r="BF65" i="42"/>
  <c r="D65" i="42"/>
  <c r="D64" i="42"/>
  <c r="M65" i="42"/>
  <c r="AE65" i="42"/>
  <c r="AN64" i="42"/>
  <c r="M64" i="42"/>
  <c r="AW64" i="42"/>
  <c r="D63" i="42"/>
  <c r="AE63" i="42"/>
  <c r="AW63" i="42"/>
  <c r="BF63" i="42"/>
  <c r="AW62" i="42"/>
  <c r="V62" i="42"/>
  <c r="BF62" i="42"/>
  <c r="M62" i="42"/>
  <c r="BF61" i="42"/>
  <c r="V60" i="42"/>
  <c r="V61" i="42"/>
  <c r="M61" i="42"/>
  <c r="BF60" i="42"/>
  <c r="AE60" i="42"/>
  <c r="BO60" i="42"/>
  <c r="V59" i="42"/>
  <c r="BO59" i="42"/>
  <c r="M59" i="42"/>
  <c r="D58" i="42"/>
  <c r="AE58" i="42"/>
  <c r="BF58" i="42"/>
  <c r="AN58" i="42"/>
  <c r="AN57" i="42"/>
  <c r="D57" i="42"/>
  <c r="D56" i="42"/>
  <c r="D55" i="42"/>
  <c r="AE57" i="42"/>
  <c r="BF57" i="42"/>
  <c r="BF55" i="42"/>
  <c r="BF56" i="42"/>
  <c r="AE56" i="42"/>
  <c r="AE55" i="42"/>
  <c r="AE53" i="42"/>
  <c r="AE54" i="42"/>
  <c r="AN56" i="42"/>
  <c r="AN55" i="42"/>
  <c r="AN54" i="42"/>
  <c r="BF54" i="42"/>
  <c r="BF53" i="42"/>
  <c r="AW54" i="42"/>
  <c r="AW53" i="42"/>
  <c r="AW52" i="42"/>
  <c r="AW51" i="42"/>
  <c r="BO53" i="42"/>
  <c r="BO52" i="42"/>
  <c r="AE52" i="42"/>
  <c r="AE51" i="42"/>
  <c r="BF52" i="42"/>
  <c r="D52" i="42"/>
  <c r="V51" i="42"/>
  <c r="V50" i="42"/>
  <c r="V49" i="42"/>
  <c r="AW50" i="42"/>
  <c r="AN50" i="42"/>
  <c r="AN49" i="42"/>
  <c r="D50" i="42"/>
  <c r="AW49" i="42"/>
  <c r="D49" i="42"/>
  <c r="AW48" i="42"/>
  <c r="AN48" i="42"/>
  <c r="V48" i="42"/>
  <c r="AE48" i="42"/>
  <c r="V47" i="42"/>
  <c r="BO47" i="42"/>
  <c r="AW47" i="42"/>
  <c r="AN47" i="42"/>
  <c r="AW46" i="42"/>
  <c r="M46" i="42"/>
  <c r="V46" i="42"/>
  <c r="AN46" i="42"/>
  <c r="M45" i="42"/>
  <c r="BF45" i="42"/>
  <c r="V45" i="42"/>
  <c r="AW44" i="42"/>
  <c r="D44" i="42"/>
  <c r="AE44" i="42"/>
  <c r="V44" i="42"/>
  <c r="AE43" i="42"/>
  <c r="BF43" i="42"/>
  <c r="BO43" i="42"/>
  <c r="D43" i="42"/>
  <c r="AW42" i="42"/>
  <c r="D42" i="42"/>
  <c r="BO42" i="42"/>
  <c r="V42" i="42"/>
  <c r="M41" i="42"/>
  <c r="M39" i="42"/>
  <c r="M40" i="42"/>
  <c r="V41" i="42"/>
  <c r="D41" i="42"/>
  <c r="V40" i="42"/>
  <c r="AW40" i="42"/>
  <c r="BO40" i="42"/>
  <c r="BF40" i="42"/>
  <c r="AW39" i="42"/>
  <c r="V39" i="42"/>
  <c r="AE39" i="42"/>
  <c r="AN38" i="42"/>
  <c r="BO38" i="42"/>
  <c r="AE38" i="42"/>
  <c r="M38" i="42"/>
  <c r="M37" i="42"/>
  <c r="AN37" i="42"/>
  <c r="BF37" i="42"/>
  <c r="AW37" i="42"/>
  <c r="D37" i="42"/>
  <c r="D36" i="42"/>
  <c r="M36" i="42"/>
  <c r="AN36" i="42"/>
  <c r="V36" i="42"/>
  <c r="AW35" i="42"/>
  <c r="BO35" i="42"/>
  <c r="BF35" i="42"/>
  <c r="AE35" i="42"/>
  <c r="AE34" i="42"/>
  <c r="M34" i="42"/>
  <c r="AN34" i="42"/>
  <c r="V34" i="42"/>
  <c r="V33" i="42"/>
  <c r="D34" i="42"/>
  <c r="D33" i="42"/>
  <c r="BF33" i="42"/>
  <c r="M33" i="42"/>
  <c r="AW32" i="42"/>
  <c r="BO32" i="42"/>
  <c r="BF32" i="42"/>
  <c r="D32" i="42"/>
  <c r="BO31" i="42"/>
  <c r="BF31" i="42"/>
  <c r="AE31" i="42"/>
  <c r="AN30" i="42"/>
  <c r="V30" i="42"/>
  <c r="M30" i="42"/>
  <c r="AW30" i="42"/>
  <c r="BF29" i="42"/>
  <c r="M29" i="42"/>
  <c r="AN29" i="42"/>
  <c r="AN28" i="42"/>
  <c r="AW29" i="42"/>
  <c r="V28" i="42"/>
  <c r="AW28" i="42"/>
  <c r="D28" i="42"/>
  <c r="BF27" i="42"/>
  <c r="D27" i="42"/>
  <c r="AN27" i="42"/>
  <c r="M27" i="42"/>
  <c r="AN26" i="42"/>
  <c r="AW26" i="42"/>
  <c r="D26" i="42"/>
  <c r="V26" i="42"/>
  <c r="M25" i="42"/>
  <c r="AN25" i="42"/>
  <c r="AE25" i="42"/>
  <c r="V25" i="42"/>
  <c r="AW24" i="42"/>
  <c r="V24" i="42"/>
  <c r="AN24" i="42"/>
  <c r="BO23" i="42"/>
  <c r="M23" i="42"/>
  <c r="V23" i="42"/>
  <c r="AE23" i="42"/>
  <c r="BO22" i="42"/>
  <c r="AN22" i="42"/>
  <c r="AN21" i="42"/>
  <c r="BF22" i="42"/>
  <c r="BF21" i="42"/>
  <c r="BO21" i="42"/>
  <c r="V21" i="42"/>
  <c r="AW21" i="42"/>
  <c r="AW20" i="42"/>
  <c r="BO20" i="42"/>
  <c r="M20" i="42"/>
  <c r="AE20" i="42"/>
  <c r="M19" i="42"/>
  <c r="V19" i="42"/>
  <c r="D19" i="42"/>
  <c r="D18" i="42"/>
  <c r="AE19" i="42"/>
  <c r="AN18" i="42"/>
  <c r="AN15" i="42"/>
  <c r="AN17" i="42"/>
  <c r="AN16" i="42"/>
  <c r="AE18" i="42"/>
  <c r="AE16" i="42"/>
  <c r="AE17" i="42"/>
  <c r="AE15" i="42"/>
  <c r="M18" i="42"/>
  <c r="M15" i="42"/>
  <c r="M17" i="42"/>
  <c r="M16" i="42"/>
  <c r="BF17" i="42"/>
  <c r="BF15" i="42"/>
  <c r="BF16" i="42"/>
</calcChain>
</file>

<file path=xl/comments1.xml><?xml version="1.0" encoding="utf-8"?>
<comments xmlns="http://schemas.openxmlformats.org/spreadsheetml/2006/main">
  <authors>
    <author>Xia, Yunqian "Jessica"</author>
  </authors>
  <commentList>
    <comment ref="W3" authorId="0">
      <text>
        <r>
          <rPr>
            <b/>
            <sz val="9"/>
            <color indexed="81"/>
            <rFont val="Tahoma"/>
            <family val="2"/>
          </rPr>
          <t>Xia, Yunqian "Jessica":</t>
        </r>
        <r>
          <rPr>
            <sz val="9"/>
            <color indexed="81"/>
            <rFont val="Tahoma"/>
            <family val="2"/>
          </rPr>
          <t xml:space="preserve">
If no data, equal benchmark</t>
        </r>
      </text>
    </comment>
    <comment ref="BG4" authorId="0">
      <text>
        <r>
          <rPr>
            <b/>
            <sz val="9"/>
            <color indexed="81"/>
            <rFont val="Tahoma"/>
            <family val="2"/>
          </rPr>
          <t>Xia, Yunqian "Jessica":</t>
        </r>
        <r>
          <rPr>
            <sz val="9"/>
            <color indexed="81"/>
            <rFont val="Tahoma"/>
            <family val="2"/>
          </rPr>
          <t xml:space="preserve">
If no data, equal benchmark</t>
        </r>
      </text>
    </comment>
  </commentList>
</comments>
</file>

<file path=xl/comments2.xml><?xml version="1.0" encoding="utf-8"?>
<comments xmlns="http://schemas.openxmlformats.org/spreadsheetml/2006/main">
  <authors>
    <author>Xia, Yunqian "Jessica"</author>
  </authors>
  <commentList>
    <comment ref="N3" authorId="0">
      <text>
        <r>
          <rPr>
            <b/>
            <sz val="9"/>
            <color indexed="81"/>
            <rFont val="Tahoma"/>
            <family val="2"/>
          </rPr>
          <t>Xia, Yunqian "Jessica":</t>
        </r>
        <r>
          <rPr>
            <sz val="9"/>
            <color indexed="81"/>
            <rFont val="Tahoma"/>
            <family val="2"/>
          </rPr>
          <t xml:space="preserve">
If no data, equal benchmark; if returns&lt;-100%, set equal to -100%</t>
        </r>
      </text>
    </comment>
    <comment ref="AM3" authorId="0">
      <text>
        <r>
          <rPr>
            <b/>
            <sz val="9"/>
            <color indexed="81"/>
            <rFont val="Tahoma"/>
            <family val="2"/>
          </rPr>
          <t>Xia, Yunqian "Jessica":</t>
        </r>
        <r>
          <rPr>
            <sz val="9"/>
            <color indexed="81"/>
            <rFont val="Tahoma"/>
            <family val="2"/>
          </rPr>
          <t xml:space="preserve">
If &lt;-100%, set equal to -100%</t>
        </r>
      </text>
    </comment>
  </commentList>
</comments>
</file>

<file path=xl/sharedStrings.xml><?xml version="1.0" encoding="utf-8"?>
<sst xmlns="http://schemas.openxmlformats.org/spreadsheetml/2006/main" count="2902" uniqueCount="98">
  <si>
    <t>Consumer Discretionary</t>
  </si>
  <si>
    <t>Consumer Staples</t>
  </si>
  <si>
    <t>Energy</t>
  </si>
  <si>
    <t>Financials</t>
  </si>
  <si>
    <t>Health Care</t>
  </si>
  <si>
    <t>Index</t>
  </si>
  <si>
    <t>Industrials</t>
  </si>
  <si>
    <t>Information Technology</t>
  </si>
  <si>
    <t>Materials</t>
  </si>
  <si>
    <t>Not Classified</t>
  </si>
  <si>
    <t>Telecommunication Services</t>
  </si>
  <si>
    <t>Utilities</t>
  </si>
  <si>
    <t>Long</t>
  </si>
  <si>
    <t>Short</t>
  </si>
  <si>
    <t>Total</t>
  </si>
  <si>
    <t>Portfolio Hedge</t>
  </si>
  <si>
    <t>Quant Strategies</t>
  </si>
  <si>
    <t>Asia</t>
  </si>
  <si>
    <t>Eastern Europe</t>
  </si>
  <si>
    <t>Emerging Markets</t>
  </si>
  <si>
    <t>Latin America</t>
  </si>
  <si>
    <t>Middle East &amp; Africa</t>
  </si>
  <si>
    <t>North America</t>
  </si>
  <si>
    <t>Western Europe</t>
  </si>
  <si>
    <t>Region</t>
  </si>
  <si>
    <t>Net</t>
  </si>
  <si>
    <t>Gross</t>
  </si>
  <si>
    <t>Moon Flagship</t>
  </si>
  <si>
    <t>Others (Cash, Financing, etc.)</t>
  </si>
  <si>
    <t>FX Hedge</t>
  </si>
  <si>
    <t>LS</t>
  </si>
  <si>
    <t>Sector</t>
  </si>
  <si>
    <t>Total Consumer Discretionary [ 2 ]</t>
  </si>
  <si>
    <t>Total Consumer Staples [ 2 ]</t>
  </si>
  <si>
    <t>Total Energy [ 2 ]</t>
  </si>
  <si>
    <t>Total FX Hedge [ 2 ]</t>
  </si>
  <si>
    <t>Total Financials [ 2 ]</t>
  </si>
  <si>
    <t>Total Health Care [ 2 ]</t>
  </si>
  <si>
    <t>Total Index [ 2 ]</t>
  </si>
  <si>
    <t>Total Industrials [ 2 ]</t>
  </si>
  <si>
    <t>Total Information Technology [ 2 ]</t>
  </si>
  <si>
    <t>Total Materials [ 2 ]</t>
  </si>
  <si>
    <t>Total Not Classified [ 2 ]</t>
  </si>
  <si>
    <t>Total Telecommunication Services [ 2 ]</t>
  </si>
  <si>
    <t>Total Utilities [ 2 ]</t>
  </si>
  <si>
    <t>Total Moon Flagship [ 28 ]</t>
  </si>
  <si>
    <t>Total Asia [ 2 ]</t>
  </si>
  <si>
    <t>Total Eastern Europe [ 2 ]</t>
  </si>
  <si>
    <t>Total Emerging Markets [ 2 ]</t>
  </si>
  <si>
    <t>Total Latin America [ 2 ]</t>
  </si>
  <si>
    <t>Total Middle East &amp; Africa [ 2 ]</t>
  </si>
  <si>
    <t>Total North America [ 2 ]</t>
  </si>
  <si>
    <t>Total Portfolio Hedge [ 2 ]</t>
  </si>
  <si>
    <t>Total Western Europe [ 2 ]</t>
  </si>
  <si>
    <t>Total Moon Flagship [ 19 ]</t>
  </si>
  <si>
    <t>Cum. Long</t>
  </si>
  <si>
    <t>Cum. Short</t>
  </si>
  <si>
    <t>Rolling 12M Long</t>
  </si>
  <si>
    <t>Rolling 12M Short</t>
  </si>
  <si>
    <t>L-S</t>
  </si>
  <si>
    <t>L-S-Q</t>
  </si>
  <si>
    <t>Exposure</t>
  </si>
  <si>
    <t>Performance Attribution</t>
  </si>
  <si>
    <t>Performance</t>
  </si>
  <si>
    <t>Gross Exposure</t>
  </si>
  <si>
    <t>Gross Perfattr</t>
  </si>
  <si>
    <t>Benchmark</t>
  </si>
  <si>
    <t>Rolling 12M</t>
  </si>
  <si>
    <t>Gross Returns</t>
  </si>
  <si>
    <t>Incent</t>
  </si>
  <si>
    <t>Mgt</t>
  </si>
  <si>
    <t>Revenue</t>
  </si>
  <si>
    <t>CF</t>
  </si>
  <si>
    <t>12m Return</t>
  </si>
  <si>
    <t>Net Returns</t>
  </si>
  <si>
    <t>Fund AUM</t>
  </si>
  <si>
    <t>Moon Partners</t>
  </si>
  <si>
    <t>Total Moon Partners [ 4 ]</t>
  </si>
  <si>
    <t>L/S</t>
  </si>
  <si>
    <t>L</t>
  </si>
  <si>
    <t>S</t>
  </si>
  <si>
    <t>MXME</t>
  </si>
  <si>
    <t>MXLA</t>
  </si>
  <si>
    <t>MXNA</t>
  </si>
  <si>
    <t>MXEU</t>
  </si>
  <si>
    <t>MEAL</t>
  </si>
  <si>
    <t>MEAS</t>
  </si>
  <si>
    <t>CD</t>
  </si>
  <si>
    <t>CS</t>
  </si>
  <si>
    <t>EN</t>
  </si>
  <si>
    <t>FN</t>
  </si>
  <si>
    <t>IN</t>
  </si>
  <si>
    <t>IT</t>
  </si>
  <si>
    <t>MT</t>
  </si>
  <si>
    <t>TC</t>
  </si>
  <si>
    <t>Perfattr</t>
  </si>
  <si>
    <t>Short Eastern Europe</t>
  </si>
  <si>
    <t>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</si>
</sst>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[$-409]mmm\-yy;@"/>
    <numFmt numFmtId="165" formatCode="#,##0.00%"/>
    <numFmt numFmtId="166" formatCode="0.0%"/>
    <numFmt numFmtId="167" formatCode="#,##0.0"/>
    <numFmt numFmtId="168" formatCode="0.0000000000000000%"/>
    <numFmt numFmtId="169" formatCode="0.00000000000000%"/>
    <numFmt numFmtId="170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  <font>
      <b/>
      <sz val="11"/>
      <color theme="3" tint="0.3999755851924192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3">
    <xf numFmtId="0" fontId="0" fillId="0" borderId="0"/>
    <xf numFmtId="0" fontId="4" fillId="0" borderId="0"/>
    <xf numFmtId="0" fontId="3" fillId="0" borderId="0"/>
    <xf numFmtId="9" fontId="4" fillId="0" borderId="0" applyFont="0" applyFill="0" applyBorder="0" applyAlignment="0" applyProtection="0"/>
    <xf numFmtId="0" fontId="1" fillId="0" borderId="0"/>
    <xf numFmtId="0" fontId="4" fillId="0" borderId="0"/>
    <xf numFmtId="9" fontId="1" fillId="0" borderId="0" applyFont="0" applyFill="0" applyBorder="0" applyAlignment="0" applyProtection="0"/>
    <xf numFmtId="0" fontId="8" fillId="2" borderId="0"/>
    <xf numFmtId="9" fontId="3" fillId="0" borderId="0" applyFont="0" applyFill="0" applyBorder="0" applyAlignment="0" applyProtection="0"/>
    <xf numFmtId="164" fontId="1" fillId="0" borderId="0"/>
    <xf numFmtId="164" fontId="1" fillId="0" borderId="0"/>
    <xf numFmtId="164" fontId="4" fillId="0" borderId="0"/>
    <xf numFmtId="164" fontId="3" fillId="0" borderId="0"/>
    <xf numFmtId="164" fontId="4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0" fontId="3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3" fillId="0" borderId="0"/>
    <xf numFmtId="9" fontId="4" fillId="0" borderId="0" applyFont="0" applyFill="0" applyBorder="0" applyAlignment="0" applyProtection="0"/>
    <xf numFmtId="0" fontId="4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56">
    <xf numFmtId="0" fontId="0" fillId="0" borderId="0" xfId="0"/>
    <xf numFmtId="0" fontId="2" fillId="0" borderId="0" xfId="0" applyFon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Fill="1"/>
    <xf numFmtId="10" fontId="0" fillId="0" borderId="0" xfId="6" applyNumberFormat="1" applyFont="1" applyFill="1"/>
    <xf numFmtId="0" fontId="0" fillId="0" borderId="0" xfId="0" applyFill="1"/>
    <xf numFmtId="10" fontId="0" fillId="0" borderId="0" xfId="0" applyNumberFormat="1" applyFill="1"/>
    <xf numFmtId="10" fontId="0" fillId="0" borderId="0" xfId="6" applyNumberFormat="1" applyFont="1"/>
    <xf numFmtId="0" fontId="2" fillId="0" borderId="0" xfId="0" applyFont="1" applyFill="1"/>
    <xf numFmtId="0" fontId="2" fillId="0" borderId="0" xfId="0" applyFont="1" applyFill="1" applyAlignment="1">
      <alignment horizontal="center" vertical="center"/>
    </xf>
    <xf numFmtId="0" fontId="4" fillId="0" borderId="0" xfId="0" applyFont="1" applyFill="1"/>
    <xf numFmtId="0" fontId="0" fillId="0" borderId="0" xfId="0" applyFill="1" applyAlignment="1">
      <alignment horizontal="left"/>
    </xf>
    <xf numFmtId="164" fontId="5" fillId="0" borderId="0" xfId="0" applyNumberFormat="1" applyFont="1" applyFill="1"/>
    <xf numFmtId="0" fontId="1" fillId="0" borderId="0" xfId="4" applyFill="1"/>
    <xf numFmtId="0" fontId="2" fillId="0" borderId="0" xfId="4" applyFont="1" applyFill="1"/>
    <xf numFmtId="10" fontId="1" fillId="0" borderId="0" xfId="6" applyNumberFormat="1" applyFont="1" applyFill="1"/>
    <xf numFmtId="0" fontId="1" fillId="0" borderId="0" xfId="4" applyFont="1" applyFill="1"/>
    <xf numFmtId="0" fontId="0" fillId="0" borderId="0" xfId="6" applyNumberFormat="1" applyFont="1" applyFill="1"/>
    <xf numFmtId="0" fontId="0" fillId="0" borderId="0" xfId="0" applyFill="1" applyAlignment="1">
      <alignment horizontal="left" vertical="center"/>
    </xf>
    <xf numFmtId="0" fontId="0" fillId="0" borderId="0" xfId="0"/>
    <xf numFmtId="0" fontId="1" fillId="0" borderId="0" xfId="4"/>
    <xf numFmtId="164" fontId="5" fillId="0" borderId="0" xfId="0" applyNumberFormat="1" applyFont="1"/>
    <xf numFmtId="0" fontId="4" fillId="0" borderId="0" xfId="0" applyFont="1"/>
    <xf numFmtId="10" fontId="0" fillId="0" borderId="0" xfId="6" applyNumberFormat="1" applyFont="1"/>
    <xf numFmtId="164" fontId="0" fillId="0" borderId="0" xfId="0" applyNumberFormat="1"/>
    <xf numFmtId="0" fontId="2" fillId="0" borderId="0" xfId="4" applyFont="1"/>
    <xf numFmtId="0" fontId="1" fillId="0" borderId="0" xfId="4" applyFont="1"/>
    <xf numFmtId="10" fontId="1" fillId="0" borderId="0" xfId="6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1" fillId="0" borderId="0" xfId="4"/>
    <xf numFmtId="164" fontId="5" fillId="0" borderId="0" xfId="0" applyNumberFormat="1" applyFont="1"/>
    <xf numFmtId="0" fontId="4" fillId="0" borderId="0" xfId="0" applyFont="1"/>
    <xf numFmtId="10" fontId="0" fillId="0" borderId="0" xfId="6" applyNumberFormat="1" applyFont="1"/>
    <xf numFmtId="164" fontId="0" fillId="0" borderId="0" xfId="0" applyNumberFormat="1"/>
    <xf numFmtId="0" fontId="2" fillId="0" borderId="0" xfId="4" applyFont="1"/>
    <xf numFmtId="0" fontId="1" fillId="0" borderId="0" xfId="4" applyFont="1"/>
    <xf numFmtId="10" fontId="1" fillId="0" borderId="0" xfId="6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1" fillId="0" borderId="0" xfId="4"/>
    <xf numFmtId="164" fontId="5" fillId="0" borderId="0" xfId="0" applyNumberFormat="1" applyFont="1"/>
    <xf numFmtId="0" fontId="4" fillId="0" borderId="0" xfId="0" applyFont="1"/>
    <xf numFmtId="10" fontId="0" fillId="0" borderId="0" xfId="6" applyNumberFormat="1" applyFont="1"/>
    <xf numFmtId="164" fontId="0" fillId="0" borderId="0" xfId="0" applyNumberFormat="1"/>
    <xf numFmtId="0" fontId="2" fillId="0" borderId="0" xfId="4" applyFont="1"/>
    <xf numFmtId="0" fontId="1" fillId="0" borderId="0" xfId="4" applyFont="1"/>
    <xf numFmtId="10" fontId="1" fillId="0" borderId="0" xfId="6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1" fillId="0" borderId="0" xfId="4"/>
    <xf numFmtId="164" fontId="5" fillId="0" borderId="0" xfId="0" applyNumberFormat="1" applyFont="1"/>
    <xf numFmtId="0" fontId="4" fillId="0" borderId="0" xfId="0" applyFont="1"/>
    <xf numFmtId="10" fontId="0" fillId="0" borderId="0" xfId="6" applyNumberFormat="1" applyFont="1"/>
    <xf numFmtId="164" fontId="0" fillId="0" borderId="0" xfId="0" applyNumberFormat="1"/>
    <xf numFmtId="0" fontId="2" fillId="0" borderId="0" xfId="4" applyFont="1"/>
    <xf numFmtId="0" fontId="1" fillId="0" borderId="0" xfId="4" applyFont="1"/>
    <xf numFmtId="10" fontId="1" fillId="0" borderId="0" xfId="6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1" fillId="0" borderId="0" xfId="4"/>
    <xf numFmtId="164" fontId="5" fillId="0" borderId="0" xfId="0" applyNumberFormat="1" applyFont="1"/>
    <xf numFmtId="0" fontId="4" fillId="0" borderId="0" xfId="0" applyFont="1"/>
    <xf numFmtId="10" fontId="0" fillId="0" borderId="0" xfId="6" applyNumberFormat="1" applyFont="1"/>
    <xf numFmtId="164" fontId="0" fillId="0" borderId="0" xfId="0" applyNumberFormat="1"/>
    <xf numFmtId="0" fontId="2" fillId="0" borderId="0" xfId="4" applyFont="1"/>
    <xf numFmtId="0" fontId="1" fillId="0" borderId="0" xfId="4" applyFont="1"/>
    <xf numFmtId="10" fontId="1" fillId="0" borderId="0" xfId="6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1" fillId="0" borderId="0" xfId="4"/>
    <xf numFmtId="164" fontId="5" fillId="0" borderId="0" xfId="0" applyNumberFormat="1" applyFont="1"/>
    <xf numFmtId="0" fontId="4" fillId="0" borderId="0" xfId="0" applyFont="1"/>
    <xf numFmtId="10" fontId="0" fillId="0" borderId="0" xfId="6" applyNumberFormat="1" applyFont="1"/>
    <xf numFmtId="164" fontId="0" fillId="0" borderId="0" xfId="0" applyNumberFormat="1"/>
    <xf numFmtId="0" fontId="2" fillId="0" borderId="0" xfId="4" applyFont="1"/>
    <xf numFmtId="0" fontId="1" fillId="0" borderId="0" xfId="4" applyFont="1"/>
    <xf numFmtId="10" fontId="1" fillId="0" borderId="0" xfId="6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0" xfId="0" applyFont="1"/>
    <xf numFmtId="0" fontId="0" fillId="0" borderId="0" xfId="0" applyAlignment="1">
      <alignment indent="1"/>
    </xf>
    <xf numFmtId="165" fontId="0" fillId="0" borderId="0" xfId="0" applyNumberFormat="1"/>
    <xf numFmtId="0" fontId="0" fillId="0" borderId="0" xfId="0" applyAlignment="1">
      <alignment indent="2"/>
    </xf>
    <xf numFmtId="14" fontId="6" fillId="0" borderId="0" xfId="0" applyNumberFormat="1" applyFont="1"/>
    <xf numFmtId="0" fontId="4" fillId="0" borderId="0" xfId="5"/>
    <xf numFmtId="0" fontId="4" fillId="0" borderId="0" xfId="5" applyAlignment="1">
      <alignment indent="1"/>
    </xf>
    <xf numFmtId="0" fontId="4" fillId="0" borderId="0" xfId="5" applyAlignment="1">
      <alignment indent="2"/>
    </xf>
    <xf numFmtId="0" fontId="4" fillId="0" borderId="0" xfId="5"/>
    <xf numFmtId="0" fontId="4" fillId="0" borderId="0" xfId="5" applyAlignment="1">
      <alignment indent="1"/>
    </xf>
    <xf numFmtId="0" fontId="4" fillId="0" borderId="0" xfId="5" applyAlignment="1">
      <alignment indent="2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  <xf numFmtId="0" fontId="0" fillId="0" borderId="0" xfId="0" applyFont="1" applyFill="1"/>
    <xf numFmtId="0" fontId="0" fillId="0" borderId="0" xfId="0" applyFont="1"/>
    <xf numFmtId="0" fontId="0" fillId="0" borderId="0" xfId="0"/>
    <xf numFmtId="10" fontId="0" fillId="0" borderId="0" xfId="6" applyNumberFormat="1" applyFont="1"/>
    <xf numFmtId="10" fontId="0" fillId="0" borderId="0" xfId="6" applyNumberFormat="1" applyFont="1" applyAlignment="1">
      <alignment horizontal="center"/>
    </xf>
    <xf numFmtId="10" fontId="1" fillId="0" borderId="0" xfId="6" applyNumberFormat="1" applyFont="1" applyAlignment="1">
      <alignment horizontal="center"/>
    </xf>
    <xf numFmtId="0" fontId="0" fillId="0" borderId="0" xfId="0"/>
    <xf numFmtId="10" fontId="1" fillId="3" borderId="0" xfId="6" applyNumberFormat="1" applyFont="1" applyFill="1" applyAlignment="1">
      <alignment horizontal="center"/>
    </xf>
    <xf numFmtId="10" fontId="0" fillId="3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4" fontId="0" fillId="0" borderId="0" xfId="0" applyNumberFormat="1"/>
    <xf numFmtId="0" fontId="11" fillId="0" borderId="0" xfId="2" applyFont="1"/>
    <xf numFmtId="0" fontId="3" fillId="0" borderId="0" xfId="2"/>
    <xf numFmtId="165" fontId="3" fillId="0" borderId="0" xfId="2" applyNumberFormat="1"/>
    <xf numFmtId="0" fontId="2" fillId="0" borderId="0" xfId="0" applyFont="1" applyBorder="1"/>
    <xf numFmtId="166" fontId="2" fillId="0" borderId="0" xfId="6" applyNumberFormat="1" applyFont="1" applyBorder="1"/>
    <xf numFmtId="4" fontId="3" fillId="0" borderId="0" xfId="2" applyNumberFormat="1"/>
    <xf numFmtId="17" fontId="0" fillId="0" borderId="0" xfId="0" applyNumberFormat="1"/>
    <xf numFmtId="166" fontId="0" fillId="0" borderId="0" xfId="0" applyNumberFormat="1"/>
    <xf numFmtId="1" fontId="0" fillId="0" borderId="0" xfId="0" applyNumberFormat="1"/>
    <xf numFmtId="2" fontId="0" fillId="0" borderId="0" xfId="0" applyNumberFormat="1"/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2"/>
    <xf numFmtId="0" fontId="3" fillId="0" borderId="0" xfId="2" applyAlignment="1">
      <alignment indent="1"/>
    </xf>
    <xf numFmtId="165" fontId="3" fillId="0" borderId="0" xfId="2" applyNumberFormat="1"/>
    <xf numFmtId="164" fontId="1" fillId="0" borderId="0" xfId="27"/>
    <xf numFmtId="164" fontId="1" fillId="0" borderId="0" xfId="10"/>
    <xf numFmtId="164" fontId="4" fillId="0" borderId="0" xfId="27" applyFont="1"/>
    <xf numFmtId="10" fontId="0" fillId="0" borderId="0" xfId="6" applyNumberFormat="1" applyFont="1"/>
    <xf numFmtId="10" fontId="1" fillId="0" borderId="0" xfId="6" applyNumberFormat="1" applyFont="1"/>
    <xf numFmtId="164" fontId="5" fillId="0" borderId="0" xfId="27" applyFont="1"/>
    <xf numFmtId="164" fontId="1" fillId="0" borderId="0" xfId="31"/>
    <xf numFmtId="164" fontId="4" fillId="0" borderId="0" xfId="31" applyFont="1"/>
    <xf numFmtId="164" fontId="5" fillId="0" borderId="0" xfId="31" applyFont="1"/>
    <xf numFmtId="164" fontId="1" fillId="0" borderId="0" xfId="32"/>
    <xf numFmtId="164" fontId="4" fillId="0" borderId="0" xfId="32" applyFont="1"/>
    <xf numFmtId="164" fontId="5" fillId="0" borderId="0" xfId="32" applyFont="1"/>
    <xf numFmtId="164" fontId="1" fillId="0" borderId="0" xfId="30"/>
    <xf numFmtId="164" fontId="4" fillId="0" borderId="0" xfId="30" applyFont="1"/>
    <xf numFmtId="164" fontId="5" fillId="0" borderId="0" xfId="30" applyFont="1"/>
    <xf numFmtId="164" fontId="1" fillId="0" borderId="0" xfId="29"/>
    <xf numFmtId="164" fontId="4" fillId="0" borderId="0" xfId="29" applyFont="1"/>
    <xf numFmtId="164" fontId="5" fillId="0" borderId="0" xfId="29" applyFont="1"/>
    <xf numFmtId="164" fontId="1" fillId="0" borderId="0" xfId="28"/>
    <xf numFmtId="164" fontId="4" fillId="0" borderId="0" xfId="28" applyFont="1"/>
    <xf numFmtId="164" fontId="5" fillId="0" borderId="0" xfId="28" applyFont="1"/>
    <xf numFmtId="164" fontId="1" fillId="0" borderId="0" xfId="33"/>
    <xf numFmtId="164" fontId="4" fillId="0" borderId="0" xfId="33" applyFont="1"/>
    <xf numFmtId="164" fontId="5" fillId="0" borderId="0" xfId="33" applyFont="1"/>
    <xf numFmtId="164" fontId="1" fillId="0" borderId="0" xfId="34"/>
    <xf numFmtId="164" fontId="4" fillId="0" borderId="0" xfId="34" applyFont="1"/>
    <xf numFmtId="164" fontId="5" fillId="0" borderId="0" xfId="34" applyFont="1"/>
    <xf numFmtId="164" fontId="1" fillId="0" borderId="0" xfId="35"/>
    <xf numFmtId="164" fontId="4" fillId="0" borderId="0" xfId="35" applyFont="1"/>
    <xf numFmtId="164" fontId="5" fillId="0" borderId="0" xfId="35" applyFont="1"/>
    <xf numFmtId="164" fontId="1" fillId="0" borderId="0" xfId="36"/>
    <xf numFmtId="164" fontId="4" fillId="0" borderId="0" xfId="36" applyFont="1"/>
    <xf numFmtId="164" fontId="5" fillId="0" borderId="0" xfId="36" applyFont="1"/>
    <xf numFmtId="164" fontId="1" fillId="0" borderId="0" xfId="37"/>
    <xf numFmtId="164" fontId="4" fillId="0" borderId="0" xfId="37" applyFont="1"/>
    <xf numFmtId="164" fontId="5" fillId="0" borderId="0" xfId="37" applyFont="1"/>
    <xf numFmtId="164" fontId="1" fillId="0" borderId="0" xfId="38"/>
    <xf numFmtId="164" fontId="4" fillId="0" borderId="0" xfId="38" applyFont="1"/>
    <xf numFmtId="164" fontId="5" fillId="0" borderId="0" xfId="38" applyFont="1"/>
    <xf numFmtId="164" fontId="1" fillId="0" borderId="0" xfId="39"/>
    <xf numFmtId="164" fontId="4" fillId="0" borderId="0" xfId="39" applyFont="1"/>
    <xf numFmtId="164" fontId="5" fillId="0" borderId="0" xfId="39" applyFont="1"/>
    <xf numFmtId="164" fontId="1" fillId="0" borderId="0" xfId="40"/>
    <xf numFmtId="164" fontId="4" fillId="0" borderId="0" xfId="40" applyFont="1"/>
    <xf numFmtId="164" fontId="5" fillId="0" borderId="0" xfId="40" applyFont="1"/>
    <xf numFmtId="164" fontId="1" fillId="0" borderId="0" xfId="41"/>
    <xf numFmtId="164" fontId="4" fillId="0" borderId="0" xfId="41" applyFont="1"/>
    <xf numFmtId="164" fontId="5" fillId="0" borderId="0" xfId="41" applyFont="1"/>
    <xf numFmtId="164" fontId="1" fillId="0" borderId="0" xfId="42"/>
    <xf numFmtId="164" fontId="4" fillId="0" borderId="0" xfId="42" applyFont="1"/>
    <xf numFmtId="164" fontId="5" fillId="0" borderId="0" xfId="42" applyFont="1"/>
    <xf numFmtId="164" fontId="1" fillId="0" borderId="0" xfId="43"/>
    <xf numFmtId="164" fontId="4" fillId="0" borderId="0" xfId="43" applyFont="1"/>
    <xf numFmtId="164" fontId="5" fillId="0" borderId="0" xfId="43" applyFont="1"/>
    <xf numFmtId="164" fontId="1" fillId="0" borderId="0" xfId="44"/>
    <xf numFmtId="164" fontId="4" fillId="0" borderId="0" xfId="44" applyFont="1"/>
    <xf numFmtId="164" fontId="5" fillId="0" borderId="0" xfId="44" applyFont="1"/>
    <xf numFmtId="164" fontId="1" fillId="0" borderId="0" xfId="45"/>
    <xf numFmtId="164" fontId="4" fillId="0" borderId="0" xfId="45" applyFont="1"/>
    <xf numFmtId="164" fontId="5" fillId="0" borderId="0" xfId="45" applyFont="1"/>
    <xf numFmtId="164" fontId="1" fillId="0" borderId="0" xfId="46"/>
    <xf numFmtId="164" fontId="4" fillId="0" borderId="0" xfId="46" applyFont="1"/>
    <xf numFmtId="164" fontId="5" fillId="0" borderId="0" xfId="46" applyFont="1"/>
    <xf numFmtId="164" fontId="1" fillId="0" borderId="0" xfId="47"/>
    <xf numFmtId="164" fontId="4" fillId="0" borderId="0" xfId="47" applyFont="1"/>
    <xf numFmtId="164" fontId="5" fillId="0" borderId="0" xfId="47" applyFont="1"/>
    <xf numFmtId="164" fontId="1" fillId="0" borderId="0" xfId="48"/>
    <xf numFmtId="164" fontId="4" fillId="0" borderId="0" xfId="48" applyFont="1"/>
    <xf numFmtId="164" fontId="5" fillId="0" borderId="0" xfId="48" applyFont="1"/>
    <xf numFmtId="164" fontId="1" fillId="0" borderId="0" xfId="49"/>
    <xf numFmtId="164" fontId="4" fillId="0" borderId="0" xfId="49" applyFont="1"/>
    <xf numFmtId="164" fontId="5" fillId="0" borderId="0" xfId="49" applyFont="1"/>
    <xf numFmtId="164" fontId="1" fillId="0" borderId="0" xfId="50"/>
    <xf numFmtId="164" fontId="4" fillId="0" borderId="0" xfId="50" applyFont="1"/>
    <xf numFmtId="164" fontId="5" fillId="0" borderId="0" xfId="50" applyFont="1"/>
    <xf numFmtId="164" fontId="1" fillId="0" borderId="0" xfId="51"/>
    <xf numFmtId="164" fontId="4" fillId="0" borderId="0" xfId="51" applyFont="1"/>
    <xf numFmtId="164" fontId="5" fillId="0" borderId="0" xfId="51" applyFont="1"/>
    <xf numFmtId="164" fontId="1" fillId="0" borderId="0" xfId="52"/>
    <xf numFmtId="164" fontId="4" fillId="0" borderId="0" xfId="52" applyFont="1"/>
    <xf numFmtId="164" fontId="5" fillId="0" borderId="0" xfId="52" applyFont="1"/>
    <xf numFmtId="164" fontId="1" fillId="0" borderId="0" xfId="53"/>
    <xf numFmtId="164" fontId="4" fillId="0" borderId="0" xfId="53" applyFont="1"/>
    <xf numFmtId="164" fontId="5" fillId="0" borderId="0" xfId="53" applyFont="1"/>
    <xf numFmtId="164" fontId="1" fillId="0" borderId="0" xfId="54"/>
    <xf numFmtId="164" fontId="4" fillId="0" borderId="0" xfId="54" applyFont="1"/>
    <xf numFmtId="164" fontId="5" fillId="0" borderId="0" xfId="54" applyFont="1"/>
    <xf numFmtId="164" fontId="1" fillId="0" borderId="0" xfId="55"/>
    <xf numFmtId="164" fontId="4" fillId="0" borderId="0" xfId="55" applyFont="1"/>
    <xf numFmtId="164" fontId="5" fillId="0" borderId="0" xfId="55" applyFont="1"/>
    <xf numFmtId="164" fontId="1" fillId="0" borderId="0" xfId="56"/>
    <xf numFmtId="164" fontId="4" fillId="0" borderId="0" xfId="56" applyFont="1"/>
    <xf numFmtId="164" fontId="5" fillId="0" borderId="0" xfId="56" applyFont="1"/>
    <xf numFmtId="164" fontId="1" fillId="0" borderId="0" xfId="57"/>
    <xf numFmtId="164" fontId="4" fillId="0" borderId="0" xfId="57" applyFont="1"/>
    <xf numFmtId="164" fontId="5" fillId="0" borderId="0" xfId="57" applyFont="1"/>
    <xf numFmtId="164" fontId="1" fillId="0" borderId="0" xfId="58"/>
    <xf numFmtId="164" fontId="4" fillId="0" borderId="0" xfId="58" applyFont="1"/>
    <xf numFmtId="164" fontId="5" fillId="0" borderId="0" xfId="58" applyFont="1"/>
    <xf numFmtId="164" fontId="1" fillId="0" borderId="0" xfId="59"/>
    <xf numFmtId="164" fontId="4" fillId="0" borderId="0" xfId="59" applyFont="1"/>
    <xf numFmtId="164" fontId="5" fillId="0" borderId="0" xfId="59" applyFont="1"/>
    <xf numFmtId="164" fontId="1" fillId="0" borderId="0" xfId="60"/>
    <xf numFmtId="164" fontId="4" fillId="0" borderId="0" xfId="60" applyFont="1"/>
    <xf numFmtId="164" fontId="5" fillId="0" borderId="0" xfId="60" applyFont="1"/>
    <xf numFmtId="164" fontId="1" fillId="0" borderId="0" xfId="61"/>
    <xf numFmtId="164" fontId="4" fillId="0" borderId="0" xfId="61" applyFont="1"/>
    <xf numFmtId="164" fontId="5" fillId="0" borderId="0" xfId="61" applyFont="1"/>
    <xf numFmtId="164" fontId="1" fillId="0" borderId="0" xfId="62"/>
    <xf numFmtId="164" fontId="4" fillId="0" borderId="0" xfId="62" applyFont="1"/>
    <xf numFmtId="164" fontId="5" fillId="0" borderId="0" xfId="62" applyFont="1"/>
    <xf numFmtId="164" fontId="1" fillId="0" borderId="0" xfId="63"/>
    <xf numFmtId="164" fontId="4" fillId="0" borderId="0" xfId="63" applyFont="1"/>
    <xf numFmtId="164" fontId="5" fillId="0" borderId="0" xfId="63" applyFont="1"/>
    <xf numFmtId="164" fontId="1" fillId="0" borderId="0" xfId="64"/>
    <xf numFmtId="164" fontId="4" fillId="0" borderId="0" xfId="64" applyFont="1"/>
    <xf numFmtId="164" fontId="5" fillId="0" borderId="0" xfId="64" applyFont="1"/>
    <xf numFmtId="164" fontId="1" fillId="0" borderId="0" xfId="65"/>
    <xf numFmtId="164" fontId="4" fillId="0" borderId="0" xfId="65" applyFont="1"/>
    <xf numFmtId="164" fontId="5" fillId="0" borderId="0" xfId="65" applyFont="1"/>
    <xf numFmtId="164" fontId="1" fillId="0" borderId="0" xfId="66"/>
    <xf numFmtId="164" fontId="4" fillId="0" borderId="0" xfId="66" applyFont="1"/>
    <xf numFmtId="164" fontId="5" fillId="0" borderId="0" xfId="66" applyFont="1"/>
    <xf numFmtId="164" fontId="1" fillId="0" borderId="0" xfId="67"/>
    <xf numFmtId="164" fontId="5" fillId="0" borderId="0" xfId="67" applyNumberFormat="1" applyFont="1"/>
    <xf numFmtId="164" fontId="4" fillId="0" borderId="0" xfId="67" applyFont="1"/>
    <xf numFmtId="164" fontId="1" fillId="0" borderId="0" xfId="67" applyNumberFormat="1"/>
    <xf numFmtId="164" fontId="1" fillId="0" borderId="0" xfId="68"/>
    <xf numFmtId="164" fontId="5" fillId="0" borderId="0" xfId="68" applyNumberFormat="1" applyFont="1"/>
    <xf numFmtId="164" fontId="4" fillId="0" borderId="0" xfId="68" applyFont="1"/>
    <xf numFmtId="164" fontId="1" fillId="0" borderId="0" xfId="68" applyNumberFormat="1"/>
    <xf numFmtId="164" fontId="1" fillId="0" borderId="0" xfId="69"/>
    <xf numFmtId="164" fontId="5" fillId="0" borderId="0" xfId="69" applyNumberFormat="1" applyFont="1"/>
    <xf numFmtId="164" fontId="4" fillId="0" borderId="0" xfId="69" applyFont="1"/>
    <xf numFmtId="164" fontId="1" fillId="0" borderId="0" xfId="69" applyNumberFormat="1"/>
    <xf numFmtId="164" fontId="1" fillId="0" borderId="0" xfId="70"/>
    <xf numFmtId="164" fontId="5" fillId="0" borderId="0" xfId="70" applyNumberFormat="1" applyFont="1"/>
    <xf numFmtId="164" fontId="4" fillId="0" borderId="0" xfId="70" applyFont="1"/>
    <xf numFmtId="164" fontId="1" fillId="0" borderId="0" xfId="70" applyNumberFormat="1"/>
    <xf numFmtId="164" fontId="1" fillId="0" borderId="0" xfId="71"/>
    <xf numFmtId="164" fontId="5" fillId="0" borderId="0" xfId="71" applyNumberFormat="1" applyFont="1"/>
    <xf numFmtId="164" fontId="4" fillId="0" borderId="0" xfId="71" applyFont="1"/>
    <xf numFmtId="164" fontId="1" fillId="0" borderId="0" xfId="71" applyNumberFormat="1"/>
    <xf numFmtId="164" fontId="1" fillId="0" borderId="0" xfId="72"/>
    <xf numFmtId="164" fontId="5" fillId="0" borderId="0" xfId="72" applyNumberFormat="1" applyFont="1"/>
    <xf numFmtId="164" fontId="4" fillId="0" borderId="0" xfId="72" applyFont="1"/>
    <xf numFmtId="164" fontId="1" fillId="0" borderId="0" xfId="72" applyNumberFormat="1"/>
    <xf numFmtId="164" fontId="1" fillId="0" borderId="0" xfId="73"/>
    <xf numFmtId="164" fontId="5" fillId="0" borderId="0" xfId="73" applyNumberFormat="1" applyFont="1"/>
    <xf numFmtId="164" fontId="4" fillId="0" borderId="0" xfId="73" applyFont="1"/>
    <xf numFmtId="164" fontId="1" fillId="0" borderId="0" xfId="73" applyNumberFormat="1"/>
    <xf numFmtId="164" fontId="1" fillId="0" borderId="0" xfId="74"/>
    <xf numFmtId="164" fontId="5" fillId="0" borderId="0" xfId="74" applyNumberFormat="1" applyFont="1"/>
    <xf numFmtId="164" fontId="4" fillId="0" borderId="0" xfId="74" applyFont="1"/>
    <xf numFmtId="164" fontId="1" fillId="0" borderId="0" xfId="74" applyNumberFormat="1"/>
    <xf numFmtId="164" fontId="1" fillId="0" borderId="0" xfId="75"/>
    <xf numFmtId="164" fontId="5" fillId="0" borderId="0" xfId="75" applyNumberFormat="1" applyFont="1"/>
    <xf numFmtId="164" fontId="4" fillId="0" borderId="0" xfId="75" applyFont="1"/>
    <xf numFmtId="164" fontId="1" fillId="0" borderId="0" xfId="75" applyNumberFormat="1"/>
    <xf numFmtId="164" fontId="1" fillId="0" borderId="0" xfId="76"/>
    <xf numFmtId="164" fontId="5" fillId="0" borderId="0" xfId="76" applyNumberFormat="1" applyFont="1"/>
    <xf numFmtId="164" fontId="4" fillId="0" borderId="0" xfId="76" applyFont="1"/>
    <xf numFmtId="164" fontId="1" fillId="0" borderId="0" xfId="76" applyNumberFormat="1"/>
    <xf numFmtId="164" fontId="1" fillId="0" borderId="0" xfId="77"/>
    <xf numFmtId="164" fontId="5" fillId="0" borderId="0" xfId="77" applyNumberFormat="1" applyFont="1"/>
    <xf numFmtId="164" fontId="4" fillId="0" borderId="0" xfId="77" applyFont="1"/>
    <xf numFmtId="164" fontId="1" fillId="0" borderId="0" xfId="77" applyNumberFormat="1"/>
    <xf numFmtId="164" fontId="1" fillId="0" borderId="0" xfId="78"/>
    <xf numFmtId="164" fontId="5" fillId="0" borderId="0" xfId="78" applyNumberFormat="1" applyFont="1"/>
    <xf numFmtId="164" fontId="4" fillId="0" borderId="0" xfId="78" applyFont="1"/>
    <xf numFmtId="164" fontId="1" fillId="0" borderId="0" xfId="78" applyNumberFormat="1"/>
    <xf numFmtId="164" fontId="1" fillId="0" borderId="0" xfId="79"/>
    <xf numFmtId="164" fontId="5" fillId="0" borderId="0" xfId="79" applyNumberFormat="1" applyFont="1"/>
    <xf numFmtId="164" fontId="4" fillId="0" borderId="0" xfId="79" applyFont="1"/>
    <xf numFmtId="164" fontId="1" fillId="0" borderId="0" xfId="79" applyNumberFormat="1"/>
    <xf numFmtId="164" fontId="1" fillId="0" borderId="0" xfId="80"/>
    <xf numFmtId="164" fontId="5" fillId="0" borderId="0" xfId="80" applyNumberFormat="1" applyFont="1"/>
    <xf numFmtId="164" fontId="4" fillId="0" borderId="0" xfId="80" applyFont="1"/>
    <xf numFmtId="164" fontId="1" fillId="0" borderId="0" xfId="80" applyNumberFormat="1"/>
    <xf numFmtId="164" fontId="1" fillId="0" borderId="0" xfId="81"/>
    <xf numFmtId="164" fontId="5" fillId="0" borderId="0" xfId="81" applyNumberFormat="1" applyFont="1"/>
    <xf numFmtId="164" fontId="4" fillId="0" borderId="0" xfId="81" applyFont="1"/>
    <xf numFmtId="164" fontId="1" fillId="0" borderId="0" xfId="81" applyNumberFormat="1"/>
    <xf numFmtId="164" fontId="1" fillId="0" borderId="0" xfId="85"/>
    <xf numFmtId="164" fontId="5" fillId="0" borderId="0" xfId="85" applyNumberFormat="1" applyFont="1"/>
    <xf numFmtId="164" fontId="4" fillId="0" borderId="0" xfId="85" applyFont="1"/>
    <xf numFmtId="164" fontId="1" fillId="0" borderId="0" xfId="85" applyNumberFormat="1"/>
    <xf numFmtId="164" fontId="1" fillId="0" borderId="0" xfId="86"/>
    <xf numFmtId="164" fontId="5" fillId="0" borderId="0" xfId="86" applyNumberFormat="1" applyFont="1"/>
    <xf numFmtId="164" fontId="4" fillId="0" borderId="0" xfId="86" applyFont="1"/>
    <xf numFmtId="164" fontId="1" fillId="0" borderId="0" xfId="86" applyNumberFormat="1"/>
    <xf numFmtId="164" fontId="1" fillId="0" borderId="0" xfId="84"/>
    <xf numFmtId="164" fontId="5" fillId="0" borderId="0" xfId="84" applyNumberFormat="1" applyFont="1"/>
    <xf numFmtId="164" fontId="4" fillId="0" borderId="0" xfId="84" applyFont="1"/>
    <xf numFmtId="164" fontId="1" fillId="0" borderId="0" xfId="84" applyNumberFormat="1"/>
    <xf numFmtId="164" fontId="1" fillId="0" borderId="0" xfId="83"/>
    <xf numFmtId="164" fontId="5" fillId="0" borderId="0" xfId="83" applyNumberFormat="1" applyFont="1"/>
    <xf numFmtId="164" fontId="4" fillId="0" borderId="0" xfId="83" applyFont="1"/>
    <xf numFmtId="164" fontId="1" fillId="0" borderId="0" xfId="83" applyNumberFormat="1"/>
    <xf numFmtId="164" fontId="1" fillId="0" borderId="0" xfId="82"/>
    <xf numFmtId="164" fontId="5" fillId="0" borderId="0" xfId="82" applyNumberFormat="1" applyFont="1"/>
    <xf numFmtId="164" fontId="4" fillId="0" borderId="0" xfId="82" applyFont="1"/>
    <xf numFmtId="164" fontId="1" fillId="0" borderId="0" xfId="82" applyNumberFormat="1"/>
    <xf numFmtId="164" fontId="1" fillId="0" borderId="0" xfId="87"/>
    <xf numFmtId="164" fontId="5" fillId="0" borderId="0" xfId="87" applyNumberFormat="1" applyFont="1"/>
    <xf numFmtId="164" fontId="4" fillId="0" borderId="0" xfId="87" applyFont="1"/>
    <xf numFmtId="164" fontId="1" fillId="0" borderId="0" xfId="87" applyNumberFormat="1"/>
    <xf numFmtId="164" fontId="1" fillId="0" borderId="0" xfId="88"/>
    <xf numFmtId="164" fontId="5" fillId="0" borderId="0" xfId="88" applyNumberFormat="1" applyFont="1"/>
    <xf numFmtId="164" fontId="4" fillId="0" borderId="0" xfId="88" applyFont="1"/>
    <xf numFmtId="164" fontId="1" fillId="0" borderId="0" xfId="88" applyNumberFormat="1"/>
    <xf numFmtId="164" fontId="1" fillId="0" borderId="0" xfId="89"/>
    <xf numFmtId="164" fontId="5" fillId="0" borderId="0" xfId="89" applyNumberFormat="1" applyFont="1"/>
    <xf numFmtId="164" fontId="4" fillId="0" borderId="0" xfId="89" applyFont="1"/>
    <xf numFmtId="164" fontId="1" fillId="0" borderId="0" xfId="89" applyNumberFormat="1"/>
    <xf numFmtId="164" fontId="1" fillId="0" borderId="0" xfId="90"/>
    <xf numFmtId="164" fontId="5" fillId="0" borderId="0" xfId="90" applyNumberFormat="1" applyFont="1"/>
    <xf numFmtId="164" fontId="4" fillId="0" borderId="0" xfId="90" applyFont="1"/>
    <xf numFmtId="164" fontId="1" fillId="0" borderId="0" xfId="90" applyNumberFormat="1"/>
    <xf numFmtId="164" fontId="1" fillId="0" borderId="0" xfId="91"/>
    <xf numFmtId="164" fontId="5" fillId="0" borderId="0" xfId="91" applyNumberFormat="1" applyFont="1"/>
    <xf numFmtId="164" fontId="4" fillId="0" borderId="0" xfId="91" applyFont="1"/>
    <xf numFmtId="164" fontId="1" fillId="0" borderId="0" xfId="91" applyNumberFormat="1"/>
    <xf numFmtId="164" fontId="1" fillId="0" borderId="0" xfId="92"/>
    <xf numFmtId="164" fontId="5" fillId="0" borderId="0" xfId="92" applyNumberFormat="1" applyFont="1"/>
    <xf numFmtId="164" fontId="4" fillId="0" borderId="0" xfId="92" applyFont="1"/>
    <xf numFmtId="164" fontId="1" fillId="0" borderId="0" xfId="92" applyNumberFormat="1"/>
    <xf numFmtId="164" fontId="1" fillId="0" borderId="0" xfId="93"/>
    <xf numFmtId="164" fontId="5" fillId="0" borderId="0" xfId="93" applyNumberFormat="1" applyFont="1"/>
    <xf numFmtId="164" fontId="4" fillId="0" borderId="0" xfId="93" applyFont="1"/>
    <xf numFmtId="164" fontId="1" fillId="0" borderId="0" xfId="93" applyNumberFormat="1"/>
    <xf numFmtId="164" fontId="1" fillId="0" borderId="0" xfId="94"/>
    <xf numFmtId="164" fontId="5" fillId="0" borderId="0" xfId="94" applyNumberFormat="1" applyFont="1"/>
    <xf numFmtId="164" fontId="4" fillId="0" borderId="0" xfId="94" applyFont="1"/>
    <xf numFmtId="164" fontId="1" fillId="0" borderId="0" xfId="94" applyNumberFormat="1"/>
    <xf numFmtId="164" fontId="1" fillId="0" borderId="0" xfId="95"/>
    <xf numFmtId="164" fontId="5" fillId="0" borderId="0" xfId="95" applyNumberFormat="1" applyFont="1"/>
    <xf numFmtId="164" fontId="4" fillId="0" borderId="0" xfId="95" applyFont="1"/>
    <xf numFmtId="164" fontId="1" fillId="0" borderId="0" xfId="95" applyNumberFormat="1"/>
    <xf numFmtId="164" fontId="1" fillId="0" borderId="0" xfId="96"/>
    <xf numFmtId="164" fontId="5" fillId="0" borderId="0" xfId="96" applyNumberFormat="1" applyFont="1"/>
    <xf numFmtId="164" fontId="4" fillId="0" borderId="0" xfId="96" applyFont="1"/>
    <xf numFmtId="164" fontId="1" fillId="0" borderId="0" xfId="96" applyNumberFormat="1"/>
    <xf numFmtId="164" fontId="1" fillId="0" borderId="0" xfId="97"/>
    <xf numFmtId="164" fontId="5" fillId="0" borderId="0" xfId="97" applyNumberFormat="1" applyFont="1"/>
    <xf numFmtId="164" fontId="4" fillId="0" borderId="0" xfId="97" applyFont="1"/>
    <xf numFmtId="164" fontId="1" fillId="0" borderId="0" xfId="97" applyNumberFormat="1"/>
    <xf numFmtId="164" fontId="1" fillId="0" borderId="0" xfId="98"/>
    <xf numFmtId="164" fontId="5" fillId="0" borderId="0" xfId="98" applyNumberFormat="1" applyFont="1"/>
    <xf numFmtId="164" fontId="4" fillId="0" borderId="0" xfId="98" applyFont="1"/>
    <xf numFmtId="164" fontId="1" fillId="0" borderId="0" xfId="98" applyNumberFormat="1"/>
    <xf numFmtId="164" fontId="1" fillId="0" borderId="0" xfId="99"/>
    <xf numFmtId="164" fontId="5" fillId="0" borderId="0" xfId="99" applyNumberFormat="1" applyFont="1"/>
    <xf numFmtId="164" fontId="4" fillId="0" borderId="0" xfId="99" applyFont="1"/>
    <xf numFmtId="164" fontId="1" fillId="0" borderId="0" xfId="99" applyNumberFormat="1"/>
    <xf numFmtId="164" fontId="1" fillId="0" borderId="0" xfId="100"/>
    <xf numFmtId="164" fontId="5" fillId="0" borderId="0" xfId="100" applyNumberFormat="1" applyFont="1"/>
    <xf numFmtId="164" fontId="4" fillId="0" borderId="0" xfId="100" applyFont="1"/>
    <xf numFmtId="164" fontId="1" fillId="0" borderId="0" xfId="100" applyNumberFormat="1"/>
    <xf numFmtId="164" fontId="1" fillId="0" borderId="0" xfId="101"/>
    <xf numFmtId="164" fontId="5" fillId="0" borderId="0" xfId="101" applyNumberFormat="1" applyFont="1"/>
    <xf numFmtId="164" fontId="4" fillId="0" borderId="0" xfId="101" applyFont="1"/>
    <xf numFmtId="164" fontId="1" fillId="0" borderId="0" xfId="101" applyNumberFormat="1"/>
    <xf numFmtId="164" fontId="1" fillId="0" borderId="0" xfId="102"/>
    <xf numFmtId="164" fontId="5" fillId="0" borderId="0" xfId="102" applyNumberFormat="1" applyFont="1"/>
    <xf numFmtId="164" fontId="4" fillId="0" borderId="0" xfId="102" applyFont="1"/>
    <xf numFmtId="164" fontId="1" fillId="0" borderId="0" xfId="102" applyNumberFormat="1"/>
    <xf numFmtId="164" fontId="1" fillId="0" borderId="0" xfId="103"/>
    <xf numFmtId="164" fontId="5" fillId="0" borderId="0" xfId="103" applyNumberFormat="1" applyFont="1"/>
    <xf numFmtId="164" fontId="4" fillId="0" borderId="0" xfId="103" applyFont="1"/>
    <xf numFmtId="164" fontId="1" fillId="0" borderId="0" xfId="103" applyNumberFormat="1"/>
    <xf numFmtId="164" fontId="1" fillId="0" borderId="0" xfId="104"/>
    <xf numFmtId="164" fontId="5" fillId="0" borderId="0" xfId="104" applyNumberFormat="1" applyFont="1"/>
    <xf numFmtId="164" fontId="4" fillId="0" borderId="0" xfId="104" applyFont="1"/>
    <xf numFmtId="164" fontId="1" fillId="0" borderId="0" xfId="104" applyNumberFormat="1"/>
    <xf numFmtId="164" fontId="1" fillId="0" borderId="0" xfId="105"/>
    <xf numFmtId="164" fontId="5" fillId="0" borderId="0" xfId="105" applyNumberFormat="1" applyFont="1"/>
    <xf numFmtId="164" fontId="4" fillId="0" borderId="0" xfId="105" applyFont="1"/>
    <xf numFmtId="164" fontId="1" fillId="0" borderId="0" xfId="105" applyNumberFormat="1"/>
    <xf numFmtId="164" fontId="1" fillId="0" borderId="0" xfId="106"/>
    <xf numFmtId="164" fontId="5" fillId="0" borderId="0" xfId="106" applyNumberFormat="1" applyFont="1"/>
    <xf numFmtId="164" fontId="4" fillId="0" borderId="0" xfId="106" applyFont="1"/>
    <xf numFmtId="164" fontId="1" fillId="0" borderId="0" xfId="106" applyNumberFormat="1"/>
    <xf numFmtId="164" fontId="1" fillId="0" borderId="0" xfId="107"/>
    <xf numFmtId="164" fontId="5" fillId="0" borderId="0" xfId="107" applyNumberFormat="1" applyFont="1"/>
    <xf numFmtId="164" fontId="4" fillId="0" borderId="0" xfId="107" applyFont="1"/>
    <xf numFmtId="164" fontId="1" fillId="0" borderId="0" xfId="107" applyNumberFormat="1"/>
    <xf numFmtId="164" fontId="1" fillId="0" borderId="0" xfId="108"/>
    <xf numFmtId="164" fontId="5" fillId="0" borderId="0" xfId="108" applyNumberFormat="1" applyFont="1"/>
    <xf numFmtId="164" fontId="4" fillId="0" borderId="0" xfId="108" applyFont="1"/>
    <xf numFmtId="164" fontId="1" fillId="0" borderId="0" xfId="108" applyNumberFormat="1"/>
    <xf numFmtId="164" fontId="1" fillId="0" borderId="0" xfId="109"/>
    <xf numFmtId="164" fontId="5" fillId="0" borderId="0" xfId="109" applyNumberFormat="1" applyFont="1"/>
    <xf numFmtId="164" fontId="4" fillId="0" borderId="0" xfId="109" applyFont="1"/>
    <xf numFmtId="164" fontId="1" fillId="0" borderId="0" xfId="109" applyNumberFormat="1"/>
    <xf numFmtId="164" fontId="1" fillId="0" borderId="0" xfId="110"/>
    <xf numFmtId="164" fontId="5" fillId="0" borderId="0" xfId="110" applyNumberFormat="1" applyFont="1"/>
    <xf numFmtId="164" fontId="4" fillId="0" borderId="0" xfId="110" applyFont="1"/>
    <xf numFmtId="164" fontId="1" fillId="0" borderId="0" xfId="110" applyNumberFormat="1"/>
    <xf numFmtId="164" fontId="1" fillId="0" borderId="0" xfId="111"/>
    <xf numFmtId="164" fontId="5" fillId="0" borderId="0" xfId="111" applyNumberFormat="1" applyFont="1"/>
    <xf numFmtId="164" fontId="4" fillId="0" borderId="0" xfId="111" applyFont="1"/>
    <xf numFmtId="164" fontId="1" fillId="0" borderId="0" xfId="111" applyNumberFormat="1"/>
    <xf numFmtId="164" fontId="1" fillId="0" borderId="0" xfId="112"/>
    <xf numFmtId="164" fontId="5" fillId="0" borderId="0" xfId="112" applyNumberFormat="1" applyFont="1"/>
    <xf numFmtId="164" fontId="4" fillId="0" borderId="0" xfId="112" applyFont="1"/>
    <xf numFmtId="164" fontId="1" fillId="0" borderId="0" xfId="112" applyNumberFormat="1"/>
    <xf numFmtId="164" fontId="1" fillId="0" borderId="0" xfId="113"/>
    <xf numFmtId="164" fontId="5" fillId="0" borderId="0" xfId="113" applyNumberFormat="1" applyFont="1"/>
    <xf numFmtId="164" fontId="4" fillId="0" borderId="0" xfId="113" applyFont="1"/>
    <xf numFmtId="164" fontId="1" fillId="0" borderId="0" xfId="113" applyNumberFormat="1"/>
    <xf numFmtId="164" fontId="1" fillId="0" borderId="0" xfId="114"/>
    <xf numFmtId="164" fontId="5" fillId="0" borderId="0" xfId="114" applyNumberFormat="1" applyFont="1"/>
    <xf numFmtId="164" fontId="4" fillId="0" borderId="0" xfId="114" applyFont="1"/>
    <xf numFmtId="164" fontId="1" fillId="0" borderId="0" xfId="114" applyNumberFormat="1"/>
    <xf numFmtId="164" fontId="1" fillId="0" borderId="0" xfId="115"/>
    <xf numFmtId="164" fontId="5" fillId="0" borderId="0" xfId="115" applyNumberFormat="1" applyFont="1"/>
    <xf numFmtId="164" fontId="4" fillId="0" borderId="0" xfId="115" applyFont="1"/>
    <xf numFmtId="164" fontId="1" fillId="0" borderId="0" xfId="115" applyNumberFormat="1"/>
    <xf numFmtId="164" fontId="1" fillId="0" borderId="0" xfId="116"/>
    <xf numFmtId="164" fontId="5" fillId="0" borderId="0" xfId="116" applyNumberFormat="1" applyFont="1"/>
    <xf numFmtId="164" fontId="4" fillId="0" borderId="0" xfId="116" applyFont="1"/>
    <xf numFmtId="164" fontId="1" fillId="0" borderId="0" xfId="116" applyNumberFormat="1"/>
    <xf numFmtId="164" fontId="1" fillId="0" borderId="0" xfId="117"/>
    <xf numFmtId="164" fontId="5" fillId="0" borderId="0" xfId="117" applyNumberFormat="1" applyFont="1"/>
    <xf numFmtId="164" fontId="4" fillId="0" borderId="0" xfId="117" applyFont="1"/>
    <xf numFmtId="164" fontId="1" fillId="0" borderId="0" xfId="117" applyNumberFormat="1"/>
    <xf numFmtId="164" fontId="1" fillId="0" borderId="0" xfId="118"/>
    <xf numFmtId="164" fontId="5" fillId="0" borderId="0" xfId="118" applyNumberFormat="1" applyFont="1"/>
    <xf numFmtId="164" fontId="4" fillId="0" borderId="0" xfId="118" applyFont="1"/>
    <xf numFmtId="164" fontId="1" fillId="0" borderId="0" xfId="118" applyNumberFormat="1"/>
    <xf numFmtId="164" fontId="1" fillId="0" borderId="0" xfId="119"/>
    <xf numFmtId="164" fontId="5" fillId="0" borderId="0" xfId="119" applyNumberFormat="1" applyFont="1"/>
    <xf numFmtId="164" fontId="4" fillId="0" borderId="0" xfId="119" applyFont="1"/>
    <xf numFmtId="164" fontId="1" fillId="0" borderId="0" xfId="119" applyNumberFormat="1"/>
    <xf numFmtId="164" fontId="1" fillId="0" borderId="0" xfId="120"/>
    <xf numFmtId="164" fontId="5" fillId="0" borderId="0" xfId="120" applyNumberFormat="1" applyFont="1"/>
    <xf numFmtId="164" fontId="4" fillId="0" borderId="0" xfId="120" applyFont="1"/>
    <xf numFmtId="164" fontId="1" fillId="0" borderId="0" xfId="120" applyNumberFormat="1"/>
    <xf numFmtId="164" fontId="1" fillId="0" borderId="0" xfId="121"/>
    <xf numFmtId="164" fontId="5" fillId="0" borderId="0" xfId="121" applyNumberFormat="1" applyFont="1"/>
    <xf numFmtId="164" fontId="4" fillId="0" borderId="0" xfId="121" applyFont="1"/>
    <xf numFmtId="164" fontId="1" fillId="0" borderId="0" xfId="121" applyNumberFormat="1"/>
    <xf numFmtId="164" fontId="1" fillId="0" borderId="0" xfId="122"/>
    <xf numFmtId="164" fontId="5" fillId="0" borderId="0" xfId="122" applyNumberFormat="1" applyFont="1"/>
    <xf numFmtId="164" fontId="4" fillId="0" borderId="0" xfId="122" applyFont="1"/>
    <xf numFmtId="164" fontId="1" fillId="0" borderId="0" xfId="122" applyNumberFormat="1"/>
    <xf numFmtId="164" fontId="1" fillId="0" borderId="0" xfId="123"/>
    <xf numFmtId="164" fontId="5" fillId="0" borderId="0" xfId="123" applyNumberFormat="1" applyFont="1"/>
    <xf numFmtId="164" fontId="4" fillId="0" borderId="0" xfId="123" applyFont="1"/>
    <xf numFmtId="164" fontId="1" fillId="0" borderId="0" xfId="123" applyNumberFormat="1"/>
    <xf numFmtId="164" fontId="1" fillId="0" borderId="0" xfId="124"/>
    <xf numFmtId="164" fontId="5" fillId="0" borderId="0" xfId="124" applyNumberFormat="1" applyFont="1"/>
    <xf numFmtId="164" fontId="4" fillId="0" borderId="0" xfId="124" applyFont="1"/>
    <xf numFmtId="164" fontId="1" fillId="0" borderId="0" xfId="124" applyNumberFormat="1"/>
    <xf numFmtId="0" fontId="3" fillId="0" borderId="0" xfId="2"/>
    <xf numFmtId="165" fontId="3" fillId="0" borderId="0" xfId="2" applyNumberFormat="1"/>
    <xf numFmtId="0" fontId="3" fillId="0" borderId="0" xfId="2"/>
    <xf numFmtId="165" fontId="3" fillId="0" borderId="0" xfId="2" applyNumberFormat="1"/>
    <xf numFmtId="0" fontId="3" fillId="0" borderId="0" xfId="2"/>
    <xf numFmtId="165" fontId="3" fillId="0" borderId="0" xfId="2" applyNumberFormat="1"/>
    <xf numFmtId="0" fontId="3" fillId="0" borderId="0" xfId="2"/>
    <xf numFmtId="0" fontId="11" fillId="0" borderId="0" xfId="2" applyFont="1"/>
    <xf numFmtId="4" fontId="3" fillId="0" borderId="0" xfId="2" applyNumberFormat="1"/>
    <xf numFmtId="167" fontId="3" fillId="0" borderId="0" xfId="2" applyNumberFormat="1"/>
    <xf numFmtId="3" fontId="3" fillId="0" borderId="0" xfId="2" applyNumberFormat="1"/>
    <xf numFmtId="9" fontId="12" fillId="0" borderId="0" xfId="0" applyNumberFormat="1" applyFont="1"/>
    <xf numFmtId="164" fontId="1" fillId="0" borderId="0" xfId="27" applyFill="1"/>
    <xf numFmtId="164" fontId="1" fillId="0" borderId="0" xfId="31" applyFill="1"/>
    <xf numFmtId="164" fontId="1" fillId="0" borderId="0" xfId="32" applyFill="1"/>
    <xf numFmtId="164" fontId="1" fillId="0" borderId="0" xfId="30" applyFill="1"/>
    <xf numFmtId="164" fontId="1" fillId="0" borderId="0" xfId="29" applyFill="1"/>
    <xf numFmtId="164" fontId="1" fillId="0" borderId="0" xfId="28" applyFill="1"/>
    <xf numFmtId="164" fontId="1" fillId="0" borderId="0" xfId="33" applyFill="1"/>
    <xf numFmtId="164" fontId="1" fillId="0" borderId="0" xfId="34" applyFill="1"/>
    <xf numFmtId="164" fontId="1" fillId="0" borderId="0" xfId="35" applyFill="1"/>
    <xf numFmtId="164" fontId="1" fillId="0" borderId="0" xfId="36" applyFill="1"/>
    <xf numFmtId="164" fontId="1" fillId="0" borderId="0" xfId="37" applyFill="1"/>
    <xf numFmtId="164" fontId="1" fillId="0" borderId="0" xfId="38" applyFill="1"/>
    <xf numFmtId="164" fontId="1" fillId="0" borderId="0" xfId="39" applyFill="1"/>
    <xf numFmtId="164" fontId="1" fillId="0" borderId="0" xfId="40" applyFill="1"/>
    <xf numFmtId="164" fontId="1" fillId="0" borderId="0" xfId="41" applyFill="1"/>
    <xf numFmtId="164" fontId="1" fillId="0" borderId="0" xfId="42" applyFill="1"/>
    <xf numFmtId="164" fontId="1" fillId="0" borderId="0" xfId="43" applyFill="1"/>
    <xf numFmtId="164" fontId="1" fillId="0" borderId="0" xfId="44" applyFill="1"/>
    <xf numFmtId="164" fontId="1" fillId="0" borderId="0" xfId="45" applyFill="1"/>
    <xf numFmtId="164" fontId="1" fillId="0" borderId="0" xfId="46" applyFill="1"/>
    <xf numFmtId="164" fontId="1" fillId="0" borderId="0" xfId="47" applyFill="1"/>
    <xf numFmtId="164" fontId="1" fillId="0" borderId="0" xfId="48" applyFill="1"/>
    <xf numFmtId="164" fontId="1" fillId="0" borderId="0" xfId="49" applyFill="1"/>
    <xf numFmtId="164" fontId="1" fillId="0" borderId="0" xfId="50" applyFill="1"/>
    <xf numFmtId="164" fontId="1" fillId="0" borderId="0" xfId="51" applyFill="1"/>
    <xf numFmtId="164" fontId="1" fillId="0" borderId="0" xfId="52" applyFill="1"/>
    <xf numFmtId="164" fontId="1" fillId="0" borderId="0" xfId="53" applyFill="1"/>
    <xf numFmtId="164" fontId="1" fillId="0" borderId="0" xfId="54" applyFill="1"/>
    <xf numFmtId="164" fontId="1" fillId="0" borderId="0" xfId="55" applyFill="1"/>
    <xf numFmtId="164" fontId="1" fillId="0" borderId="0" xfId="56" applyFill="1"/>
    <xf numFmtId="164" fontId="1" fillId="0" borderId="0" xfId="57" applyFill="1"/>
    <xf numFmtId="164" fontId="1" fillId="0" borderId="0" xfId="58" applyFill="1"/>
    <xf numFmtId="164" fontId="1" fillId="0" borderId="0" xfId="59" applyFill="1"/>
    <xf numFmtId="164" fontId="1" fillId="0" borderId="0" xfId="60" applyFill="1"/>
    <xf numFmtId="164" fontId="1" fillId="0" borderId="0" xfId="61" applyFill="1"/>
    <xf numFmtId="164" fontId="1" fillId="0" borderId="0" xfId="62" applyFill="1"/>
    <xf numFmtId="164" fontId="1" fillId="0" borderId="0" xfId="63" applyFill="1"/>
    <xf numFmtId="164" fontId="1" fillId="0" borderId="0" xfId="64" applyFill="1"/>
    <xf numFmtId="164" fontId="1" fillId="0" borderId="0" xfId="65" applyFill="1"/>
    <xf numFmtId="164" fontId="1" fillId="0" borderId="0" xfId="66" applyFill="1"/>
    <xf numFmtId="164" fontId="1" fillId="0" borderId="0" xfId="67" applyFill="1"/>
    <xf numFmtId="164" fontId="1" fillId="0" borderId="0" xfId="68" applyFill="1"/>
    <xf numFmtId="164" fontId="1" fillId="0" borderId="0" xfId="69" applyFill="1"/>
    <xf numFmtId="164" fontId="1" fillId="0" borderId="0" xfId="70" applyFill="1"/>
    <xf numFmtId="164" fontId="1" fillId="0" borderId="0" xfId="71" applyFill="1"/>
    <xf numFmtId="164" fontId="1" fillId="0" borderId="0" xfId="72" applyFill="1"/>
    <xf numFmtId="164" fontId="1" fillId="0" borderId="0" xfId="73" applyFill="1"/>
    <xf numFmtId="164" fontId="1" fillId="0" borderId="0" xfId="74" applyFill="1"/>
    <xf numFmtId="164" fontId="1" fillId="0" borderId="0" xfId="75" applyFill="1"/>
    <xf numFmtId="164" fontId="1" fillId="0" borderId="0" xfId="76" applyFill="1"/>
    <xf numFmtId="164" fontId="1" fillId="0" borderId="0" xfId="77" applyFill="1"/>
    <xf numFmtId="164" fontId="1" fillId="0" borderId="0" xfId="78" applyFill="1"/>
    <xf numFmtId="164" fontId="1" fillId="0" borderId="0" xfId="79" applyFill="1"/>
    <xf numFmtId="164" fontId="1" fillId="0" borderId="0" xfId="80" applyFill="1"/>
    <xf numFmtId="164" fontId="1" fillId="0" borderId="0" xfId="81" applyFill="1"/>
    <xf numFmtId="164" fontId="1" fillId="0" borderId="0" xfId="85" applyFill="1"/>
    <xf numFmtId="164" fontId="1" fillId="0" borderId="0" xfId="86" applyFill="1"/>
    <xf numFmtId="164" fontId="1" fillId="0" borderId="0" xfId="84" applyFill="1"/>
    <xf numFmtId="164" fontId="1" fillId="0" borderId="0" xfId="83" applyFill="1"/>
    <xf numFmtId="164" fontId="1" fillId="0" borderId="0" xfId="82" applyFill="1"/>
    <xf numFmtId="164" fontId="1" fillId="0" borderId="0" xfId="87" applyFill="1"/>
    <xf numFmtId="164" fontId="1" fillId="0" borderId="0" xfId="88" applyFill="1"/>
    <xf numFmtId="164" fontId="1" fillId="0" borderId="0" xfId="89" applyFill="1"/>
    <xf numFmtId="164" fontId="1" fillId="0" borderId="0" xfId="90" applyFill="1"/>
    <xf numFmtId="164" fontId="1" fillId="0" borderId="0" xfId="91" applyFill="1"/>
    <xf numFmtId="164" fontId="1" fillId="0" borderId="0" xfId="92" applyFill="1"/>
    <xf numFmtId="164" fontId="1" fillId="0" borderId="0" xfId="93" applyFill="1"/>
    <xf numFmtId="164" fontId="1" fillId="0" borderId="0" xfId="94" applyFill="1"/>
    <xf numFmtId="164" fontId="1" fillId="0" borderId="0" xfId="95" applyFill="1"/>
    <xf numFmtId="164" fontId="1" fillId="0" borderId="0" xfId="96" applyFill="1"/>
    <xf numFmtId="164" fontId="1" fillId="0" borderId="0" xfId="97" applyFill="1"/>
    <xf numFmtId="164" fontId="1" fillId="0" borderId="0" xfId="98" applyFill="1"/>
    <xf numFmtId="164" fontId="1" fillId="0" borderId="0" xfId="99" applyFill="1"/>
    <xf numFmtId="164" fontId="1" fillId="0" borderId="0" xfId="100" applyFill="1"/>
    <xf numFmtId="164" fontId="1" fillId="0" borderId="0" xfId="101" applyFill="1"/>
    <xf numFmtId="164" fontId="1" fillId="0" borderId="0" xfId="102" applyFill="1"/>
    <xf numFmtId="164" fontId="1" fillId="0" borderId="0" xfId="103" applyFill="1"/>
    <xf numFmtId="164" fontId="1" fillId="0" borderId="0" xfId="104" applyFill="1"/>
    <xf numFmtId="164" fontId="1" fillId="0" borderId="0" xfId="105" applyFill="1"/>
    <xf numFmtId="164" fontId="1" fillId="0" borderId="0" xfId="106" applyFill="1"/>
    <xf numFmtId="164" fontId="1" fillId="0" borderId="0" xfId="107" applyFill="1"/>
    <xf numFmtId="164" fontId="1" fillId="0" borderId="0" xfId="108" applyFill="1"/>
    <xf numFmtId="164" fontId="1" fillId="0" borderId="0" xfId="109" applyFill="1"/>
    <xf numFmtId="164" fontId="1" fillId="0" borderId="0" xfId="110" applyFill="1"/>
    <xf numFmtId="164" fontId="1" fillId="0" borderId="0" xfId="111" applyFill="1"/>
    <xf numFmtId="164" fontId="1" fillId="0" borderId="0" xfId="112" applyFill="1"/>
    <xf numFmtId="164" fontId="1" fillId="0" borderId="0" xfId="113" applyFill="1"/>
    <xf numFmtId="164" fontId="1" fillId="0" borderId="0" xfId="114" applyFill="1"/>
    <xf numFmtId="164" fontId="1" fillId="0" borderId="0" xfId="115" applyFill="1"/>
    <xf numFmtId="164" fontId="1" fillId="0" borderId="0" xfId="116" applyFill="1"/>
    <xf numFmtId="164" fontId="1" fillId="0" borderId="0" xfId="117" applyFill="1"/>
    <xf numFmtId="164" fontId="1" fillId="0" borderId="0" xfId="118" applyFill="1"/>
    <xf numFmtId="164" fontId="1" fillId="0" borderId="0" xfId="119" applyFill="1"/>
    <xf numFmtId="164" fontId="1" fillId="0" borderId="0" xfId="120" applyFill="1"/>
    <xf numFmtId="164" fontId="1" fillId="0" borderId="0" xfId="121" applyFill="1"/>
    <xf numFmtId="164" fontId="1" fillId="0" borderId="0" xfId="122" applyFill="1"/>
    <xf numFmtId="164" fontId="1" fillId="0" borderId="0" xfId="123" applyFill="1"/>
    <xf numFmtId="164" fontId="1" fillId="0" borderId="0" xfId="124" applyFill="1"/>
    <xf numFmtId="10" fontId="0" fillId="0" borderId="0" xfId="6" applyNumberFormat="1" applyFont="1" applyFill="1"/>
    <xf numFmtId="10" fontId="0" fillId="0" borderId="0" xfId="0" applyNumberFormat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69" fontId="0" fillId="0" borderId="0" xfId="0" applyNumberFormat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10" fontId="0" fillId="0" borderId="0" xfId="6" applyNumberFormat="1" applyFont="1" applyFill="1"/>
    <xf numFmtId="0" fontId="0" fillId="0" borderId="0" xfId="0"/>
    <xf numFmtId="10" fontId="0" fillId="0" borderId="0" xfId="6" applyNumberFormat="1" applyFont="1" applyFill="1"/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Fill="1"/>
    <xf numFmtId="168" fontId="0" fillId="0" borderId="0" xfId="0" applyNumberFormat="1" applyFill="1"/>
    <xf numFmtId="170" fontId="0" fillId="0" borderId="0" xfId="0" applyNumberFormat="1"/>
    <xf numFmtId="170" fontId="0" fillId="0" borderId="0" xfId="132" applyNumberFormat="1" applyFont="1"/>
    <xf numFmtId="0" fontId="7" fillId="0" borderId="1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0" fontId="2" fillId="0" borderId="1" xfId="6" applyNumberFormat="1" applyFont="1" applyBorder="1" applyAlignment="1">
      <alignment horizontal="center"/>
    </xf>
    <xf numFmtId="10" fontId="2" fillId="0" borderId="2" xfId="6" applyNumberFormat="1" applyFont="1" applyBorder="1" applyAlignment="1">
      <alignment horizontal="center"/>
    </xf>
    <xf numFmtId="10" fontId="2" fillId="0" borderId="3" xfId="6" applyNumberFormat="1" applyFont="1" applyBorder="1" applyAlignment="1">
      <alignment horizontal="center"/>
    </xf>
  </cellXfs>
  <cellStyles count="133">
    <cellStyle name="blp_column_header" xfId="7"/>
    <cellStyle name="Comma" xfId="132" builtinId="3"/>
    <cellStyle name="Normal" xfId="0" builtinId="0"/>
    <cellStyle name="Normal 10" xfId="18"/>
    <cellStyle name="Normal 100" xfId="109"/>
    <cellStyle name="Normal 101" xfId="110"/>
    <cellStyle name="Normal 102" xfId="111"/>
    <cellStyle name="Normal 103" xfId="112"/>
    <cellStyle name="Normal 104" xfId="113"/>
    <cellStyle name="Normal 105" xfId="114"/>
    <cellStyle name="Normal 106" xfId="115"/>
    <cellStyle name="Normal 107" xfId="116"/>
    <cellStyle name="Normal 108" xfId="117"/>
    <cellStyle name="Normal 109" xfId="118"/>
    <cellStyle name="Normal 11" xfId="19"/>
    <cellStyle name="Normal 110" xfId="119"/>
    <cellStyle name="Normal 111" xfId="120"/>
    <cellStyle name="Normal 112" xfId="121"/>
    <cellStyle name="Normal 113" xfId="122"/>
    <cellStyle name="Normal 114" xfId="123"/>
    <cellStyle name="Normal 115" xfId="124"/>
    <cellStyle name="Normal 12" xfId="21"/>
    <cellStyle name="Normal 13" xfId="20"/>
    <cellStyle name="Normal 14" xfId="23"/>
    <cellStyle name="Normal 15" xfId="24"/>
    <cellStyle name="Normal 16" xfId="25"/>
    <cellStyle name="Normal 17" xfId="26"/>
    <cellStyle name="Normal 18" xfId="27"/>
    <cellStyle name="Normal 19" xfId="31"/>
    <cellStyle name="Normal 2" xfId="2"/>
    <cellStyle name="Normal 2 2" xfId="5"/>
    <cellStyle name="Normal 2 2 2" xfId="13"/>
    <cellStyle name="Normal 2 2 2 2" xfId="130"/>
    <cellStyle name="Normal 2 3" xfId="12"/>
    <cellStyle name="Normal 2 3 2" xfId="128"/>
    <cellStyle name="Normal 20" xfId="32"/>
    <cellStyle name="Normal 21" xfId="30"/>
    <cellStyle name="Normal 22" xfId="29"/>
    <cellStyle name="Normal 23" xfId="28"/>
    <cellStyle name="Normal 24" xfId="33"/>
    <cellStyle name="Normal 25" xfId="34"/>
    <cellStyle name="Normal 26" xfId="35"/>
    <cellStyle name="Normal 27" xfId="36"/>
    <cellStyle name="Normal 28" xfId="37"/>
    <cellStyle name="Normal 29" xfId="38"/>
    <cellStyle name="Normal 3" xfId="1"/>
    <cellStyle name="Normal 3 2" xfId="11"/>
    <cellStyle name="Normal 3 2 2" xfId="127"/>
    <cellStyle name="Normal 30" xfId="39"/>
    <cellStyle name="Normal 31" xfId="40"/>
    <cellStyle name="Normal 32" xfId="41"/>
    <cellStyle name="Normal 33" xfId="42"/>
    <cellStyle name="Normal 34" xfId="43"/>
    <cellStyle name="Normal 35" xfId="44"/>
    <cellStyle name="Normal 36" xfId="45"/>
    <cellStyle name="Normal 37" xfId="46"/>
    <cellStyle name="Normal 38" xfId="47"/>
    <cellStyle name="Normal 39" xfId="48"/>
    <cellStyle name="Normal 4" xfId="4"/>
    <cellStyle name="Normal 4 2" xfId="10"/>
    <cellStyle name="Normal 40" xfId="49"/>
    <cellStyle name="Normal 41" xfId="50"/>
    <cellStyle name="Normal 42" xfId="51"/>
    <cellStyle name="Normal 43" xfId="52"/>
    <cellStyle name="Normal 44" xfId="53"/>
    <cellStyle name="Normal 45" xfId="54"/>
    <cellStyle name="Normal 46" xfId="55"/>
    <cellStyle name="Normal 47" xfId="56"/>
    <cellStyle name="Normal 48" xfId="57"/>
    <cellStyle name="Normal 49" xfId="58"/>
    <cellStyle name="Normal 5" xfId="9"/>
    <cellStyle name="Normal 5 2" xfId="22"/>
    <cellStyle name="Normal 5 3" xfId="126"/>
    <cellStyle name="Normal 50" xfId="59"/>
    <cellStyle name="Normal 51" xfId="60"/>
    <cellStyle name="Normal 52" xfId="61"/>
    <cellStyle name="Normal 53" xfId="62"/>
    <cellStyle name="Normal 54" xfId="63"/>
    <cellStyle name="Normal 55" xfId="64"/>
    <cellStyle name="Normal 56" xfId="65"/>
    <cellStyle name="Normal 57" xfId="66"/>
    <cellStyle name="Normal 58" xfId="67"/>
    <cellStyle name="Normal 59" xfId="68"/>
    <cellStyle name="Normal 6" xfId="14"/>
    <cellStyle name="Normal 60" xfId="69"/>
    <cellStyle name="Normal 61" xfId="70"/>
    <cellStyle name="Normal 62" xfId="71"/>
    <cellStyle name="Normal 63" xfId="72"/>
    <cellStyle name="Normal 64" xfId="73"/>
    <cellStyle name="Normal 65" xfId="74"/>
    <cellStyle name="Normal 66" xfId="75"/>
    <cellStyle name="Normal 67" xfId="76"/>
    <cellStyle name="Normal 68" xfId="77"/>
    <cellStyle name="Normal 69" xfId="78"/>
    <cellStyle name="Normal 7" xfId="16"/>
    <cellStyle name="Normal 70" xfId="79"/>
    <cellStyle name="Normal 71" xfId="80"/>
    <cellStyle name="Normal 72" xfId="81"/>
    <cellStyle name="Normal 73" xfId="85"/>
    <cellStyle name="Normal 74" xfId="86"/>
    <cellStyle name="Normal 75" xfId="84"/>
    <cellStyle name="Normal 76" xfId="83"/>
    <cellStyle name="Normal 77" xfId="82"/>
    <cellStyle name="Normal 78" xfId="87"/>
    <cellStyle name="Normal 79" xfId="88"/>
    <cellStyle name="Normal 8" xfId="15"/>
    <cellStyle name="Normal 80" xfId="89"/>
    <cellStyle name="Normal 81" xfId="90"/>
    <cellStyle name="Normal 82" xfId="91"/>
    <cellStyle name="Normal 83" xfId="92"/>
    <cellStyle name="Normal 84" xfId="93"/>
    <cellStyle name="Normal 85" xfId="94"/>
    <cellStyle name="Normal 86" xfId="95"/>
    <cellStyle name="Normal 87" xfId="96"/>
    <cellStyle name="Normal 88" xfId="97"/>
    <cellStyle name="Normal 89" xfId="98"/>
    <cellStyle name="Normal 9" xfId="17"/>
    <cellStyle name="Normal 90" xfId="99"/>
    <cellStyle name="Normal 91" xfId="100"/>
    <cellStyle name="Normal 92" xfId="101"/>
    <cellStyle name="Normal 93" xfId="102"/>
    <cellStyle name="Normal 94" xfId="103"/>
    <cellStyle name="Normal 95" xfId="104"/>
    <cellStyle name="Normal 96" xfId="105"/>
    <cellStyle name="Normal 97" xfId="106"/>
    <cellStyle name="Normal 98" xfId="107"/>
    <cellStyle name="Normal 99" xfId="108"/>
    <cellStyle name="Percent" xfId="6" builtinId="5"/>
    <cellStyle name="Percent 2" xfId="3"/>
    <cellStyle name="Percent 2 2" xfId="129"/>
    <cellStyle name="Percent 3" xfId="8"/>
    <cellStyle name="Percent 3 2" xfId="125"/>
    <cellStyle name="Percent 3 3" xfId="1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chartsheet" Target="chartsheets/sheet9.xml"/><Relationship Id="rId18" Type="http://schemas.openxmlformats.org/officeDocument/2006/relationships/chartsheet" Target="chartsheets/sheet13.xml"/><Relationship Id="rId26" Type="http://schemas.openxmlformats.org/officeDocument/2006/relationships/worksheet" Target="worksheets/sheet7.xml"/><Relationship Id="rId3" Type="http://schemas.openxmlformats.org/officeDocument/2006/relationships/worksheet" Target="worksheets/sheet2.xml"/><Relationship Id="rId21" Type="http://schemas.openxmlformats.org/officeDocument/2006/relationships/chartsheet" Target="chartsheets/sheet16.xml"/><Relationship Id="rId34" Type="http://schemas.openxmlformats.org/officeDocument/2006/relationships/sharedStrings" Target="sharedStrings.xml"/><Relationship Id="rId7" Type="http://schemas.openxmlformats.org/officeDocument/2006/relationships/chartsheet" Target="chartsheets/sheet4.xml"/><Relationship Id="rId12" Type="http://schemas.openxmlformats.org/officeDocument/2006/relationships/chartsheet" Target="chartsheets/sheet8.xml"/><Relationship Id="rId17" Type="http://schemas.openxmlformats.org/officeDocument/2006/relationships/chartsheet" Target="chartsheets/sheet12.xml"/><Relationship Id="rId25" Type="http://schemas.openxmlformats.org/officeDocument/2006/relationships/chartsheet" Target="chartsheets/sheet19.xml"/><Relationship Id="rId33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5.xml"/><Relationship Id="rId20" Type="http://schemas.openxmlformats.org/officeDocument/2006/relationships/chartsheet" Target="chartsheets/sheet15.xml"/><Relationship Id="rId29" Type="http://schemas.openxmlformats.org/officeDocument/2006/relationships/worksheet" Target="worksheets/sheet10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4.xml"/><Relationship Id="rId24" Type="http://schemas.openxmlformats.org/officeDocument/2006/relationships/chartsheet" Target="chartsheets/sheet18.xml"/><Relationship Id="rId32" Type="http://schemas.openxmlformats.org/officeDocument/2006/relationships/theme" Target="theme/theme1.xml"/><Relationship Id="rId5" Type="http://schemas.openxmlformats.org/officeDocument/2006/relationships/worksheet" Target="worksheets/sheet3.xml"/><Relationship Id="rId15" Type="http://schemas.openxmlformats.org/officeDocument/2006/relationships/chartsheet" Target="chartsheets/sheet11.xml"/><Relationship Id="rId23" Type="http://schemas.openxmlformats.org/officeDocument/2006/relationships/chartsheet" Target="chartsheets/sheet17.xml"/><Relationship Id="rId28" Type="http://schemas.openxmlformats.org/officeDocument/2006/relationships/worksheet" Target="worksheets/sheet9.xml"/><Relationship Id="rId10" Type="http://schemas.openxmlformats.org/officeDocument/2006/relationships/chartsheet" Target="chartsheets/sheet7.xml"/><Relationship Id="rId19" Type="http://schemas.openxmlformats.org/officeDocument/2006/relationships/chartsheet" Target="chartsheets/sheet14.xml"/><Relationship Id="rId31" Type="http://schemas.openxmlformats.org/officeDocument/2006/relationships/worksheet" Target="worksheets/sheet12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0.xml"/><Relationship Id="rId22" Type="http://schemas.openxmlformats.org/officeDocument/2006/relationships/worksheet" Target="worksheets/sheet6.xml"/><Relationship Id="rId27" Type="http://schemas.openxmlformats.org/officeDocument/2006/relationships/worksheet" Target="worksheets/sheet8.xml"/><Relationship Id="rId30" Type="http://schemas.openxmlformats.org/officeDocument/2006/relationships/worksheet" Target="worksheets/sheet11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875520"/>
        <c:axId val="128901888"/>
      </c:barChart>
      <c:catAx>
        <c:axId val="128875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8901888"/>
        <c:crosses val="autoZero"/>
        <c:auto val="1"/>
        <c:lblAlgn val="ctr"/>
        <c:lblOffset val="100"/>
        <c:noMultiLvlLbl val="0"/>
      </c:catAx>
      <c:valAx>
        <c:axId val="12890188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28875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 sz="1200" b="1"/>
              <a:t>AUM</a:t>
            </a:r>
            <a:r>
              <a:rPr lang="en-US" sz="1200" b="1" baseline="0"/>
              <a:t> Trend</a:t>
            </a:r>
            <a:endParaRPr lang="en-US" sz="1200" b="1"/>
          </a:p>
        </c:rich>
      </c:tx>
      <c:layout/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'Portstats --&gt;'!$C$2</c:f>
              <c:strCache>
                <c:ptCount val="1"/>
                <c:pt idx="0">
                  <c:v>Fund AUM</c:v>
                </c:pt>
              </c:strCache>
            </c:strRef>
          </c:tx>
          <c:cat>
            <c:numRef>
              <c:f>'Portstats --&gt;'!$B$3:$B$100</c:f>
              <c:numCache>
                <c:formatCode>[$-409]mmm\-yy;@</c:formatCode>
                <c:ptCount val="98"/>
                <c:pt idx="0">
                  <c:v>39814</c:v>
                </c:pt>
                <c:pt idx="1">
                  <c:v>39872</c:v>
                </c:pt>
                <c:pt idx="2">
                  <c:v>39903</c:v>
                </c:pt>
                <c:pt idx="3">
                  <c:v>39933</c:v>
                </c:pt>
                <c:pt idx="4">
                  <c:v>39964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40117</c:v>
                </c:pt>
                <c:pt idx="10">
                  <c:v>40147</c:v>
                </c:pt>
                <c:pt idx="11">
                  <c:v>40178</c:v>
                </c:pt>
                <c:pt idx="12">
                  <c:v>40209</c:v>
                </c:pt>
                <c:pt idx="13">
                  <c:v>40237</c:v>
                </c:pt>
                <c:pt idx="14">
                  <c:v>40268</c:v>
                </c:pt>
                <c:pt idx="15">
                  <c:v>40298</c:v>
                </c:pt>
                <c:pt idx="16">
                  <c:v>40329</c:v>
                </c:pt>
                <c:pt idx="17">
                  <c:v>40359</c:v>
                </c:pt>
                <c:pt idx="18">
                  <c:v>40390</c:v>
                </c:pt>
                <c:pt idx="19">
                  <c:v>40421</c:v>
                </c:pt>
                <c:pt idx="20">
                  <c:v>40451</c:v>
                </c:pt>
                <c:pt idx="21">
                  <c:v>40482</c:v>
                </c:pt>
                <c:pt idx="22">
                  <c:v>40512</c:v>
                </c:pt>
                <c:pt idx="23">
                  <c:v>40543</c:v>
                </c:pt>
                <c:pt idx="24">
                  <c:v>40574</c:v>
                </c:pt>
                <c:pt idx="25">
                  <c:v>40602</c:v>
                </c:pt>
                <c:pt idx="26">
                  <c:v>40633</c:v>
                </c:pt>
                <c:pt idx="27">
                  <c:v>40663</c:v>
                </c:pt>
                <c:pt idx="28">
                  <c:v>40694</c:v>
                </c:pt>
                <c:pt idx="29">
                  <c:v>40724</c:v>
                </c:pt>
                <c:pt idx="30">
                  <c:v>40755</c:v>
                </c:pt>
                <c:pt idx="31">
                  <c:v>40786</c:v>
                </c:pt>
                <c:pt idx="32">
                  <c:v>40816</c:v>
                </c:pt>
                <c:pt idx="33">
                  <c:v>40847</c:v>
                </c:pt>
                <c:pt idx="34">
                  <c:v>40877</c:v>
                </c:pt>
                <c:pt idx="35">
                  <c:v>40908</c:v>
                </c:pt>
                <c:pt idx="36">
                  <c:v>40939</c:v>
                </c:pt>
                <c:pt idx="37">
                  <c:v>40968</c:v>
                </c:pt>
                <c:pt idx="38">
                  <c:v>40999</c:v>
                </c:pt>
                <c:pt idx="39">
                  <c:v>41029</c:v>
                </c:pt>
                <c:pt idx="40">
                  <c:v>41060</c:v>
                </c:pt>
                <c:pt idx="41">
                  <c:v>41090</c:v>
                </c:pt>
                <c:pt idx="42">
                  <c:v>41121</c:v>
                </c:pt>
                <c:pt idx="43">
                  <c:v>41152</c:v>
                </c:pt>
                <c:pt idx="44">
                  <c:v>41182</c:v>
                </c:pt>
                <c:pt idx="45">
                  <c:v>41213</c:v>
                </c:pt>
                <c:pt idx="46">
                  <c:v>41243</c:v>
                </c:pt>
                <c:pt idx="47">
                  <c:v>41274</c:v>
                </c:pt>
                <c:pt idx="48">
                  <c:v>41305</c:v>
                </c:pt>
                <c:pt idx="49">
                  <c:v>41333</c:v>
                </c:pt>
                <c:pt idx="50">
                  <c:v>41364</c:v>
                </c:pt>
                <c:pt idx="51">
                  <c:v>41394</c:v>
                </c:pt>
                <c:pt idx="52">
                  <c:v>41425</c:v>
                </c:pt>
                <c:pt idx="53">
                  <c:v>41455</c:v>
                </c:pt>
                <c:pt idx="54">
                  <c:v>41486</c:v>
                </c:pt>
                <c:pt idx="55">
                  <c:v>41517</c:v>
                </c:pt>
                <c:pt idx="56">
                  <c:v>41547</c:v>
                </c:pt>
                <c:pt idx="57">
                  <c:v>41578</c:v>
                </c:pt>
                <c:pt idx="58">
                  <c:v>41608</c:v>
                </c:pt>
                <c:pt idx="59">
                  <c:v>41639</c:v>
                </c:pt>
                <c:pt idx="60">
                  <c:v>41670</c:v>
                </c:pt>
                <c:pt idx="61">
                  <c:v>41698</c:v>
                </c:pt>
                <c:pt idx="62">
                  <c:v>41729</c:v>
                </c:pt>
                <c:pt idx="63">
                  <c:v>41759</c:v>
                </c:pt>
                <c:pt idx="64">
                  <c:v>41790</c:v>
                </c:pt>
                <c:pt idx="65">
                  <c:v>41820</c:v>
                </c:pt>
                <c:pt idx="66">
                  <c:v>41851</c:v>
                </c:pt>
              </c:numCache>
            </c:numRef>
          </c:cat>
          <c:val>
            <c:numRef>
              <c:f>'Portstats --&gt;'!$C$3:$C$100</c:f>
              <c:numCache>
                <c:formatCode>_(* #,##0_);_(* \(#,##0\);_(* "-"??_);_(@_)</c:formatCode>
                <c:ptCount val="98"/>
                <c:pt idx="0">
                  <c:v>29.5</c:v>
                </c:pt>
                <c:pt idx="1">
                  <c:v>30.6</c:v>
                </c:pt>
                <c:pt idx="2">
                  <c:v>39.799999999999997</c:v>
                </c:pt>
                <c:pt idx="3">
                  <c:v>56.8</c:v>
                </c:pt>
                <c:pt idx="4">
                  <c:v>66.599999999999994</c:v>
                </c:pt>
                <c:pt idx="5">
                  <c:v>71</c:v>
                </c:pt>
                <c:pt idx="6">
                  <c:v>78.5</c:v>
                </c:pt>
                <c:pt idx="7">
                  <c:v>80</c:v>
                </c:pt>
                <c:pt idx="8">
                  <c:v>86.2</c:v>
                </c:pt>
                <c:pt idx="9">
                  <c:v>87.8</c:v>
                </c:pt>
                <c:pt idx="10">
                  <c:v>91.1</c:v>
                </c:pt>
                <c:pt idx="11">
                  <c:v>112.3</c:v>
                </c:pt>
                <c:pt idx="12">
                  <c:v>122.6</c:v>
                </c:pt>
                <c:pt idx="13">
                  <c:v>124.7</c:v>
                </c:pt>
                <c:pt idx="14">
                  <c:v>131.6</c:v>
                </c:pt>
                <c:pt idx="15">
                  <c:v>143.6</c:v>
                </c:pt>
                <c:pt idx="16">
                  <c:v>144</c:v>
                </c:pt>
                <c:pt idx="17">
                  <c:v>149</c:v>
                </c:pt>
                <c:pt idx="18">
                  <c:v>152.80000000000001</c:v>
                </c:pt>
                <c:pt idx="19">
                  <c:v>156.69999999999999</c:v>
                </c:pt>
                <c:pt idx="20">
                  <c:v>169.6</c:v>
                </c:pt>
                <c:pt idx="21">
                  <c:v>187.9</c:v>
                </c:pt>
                <c:pt idx="22">
                  <c:v>194.1</c:v>
                </c:pt>
                <c:pt idx="23">
                  <c:v>198.1</c:v>
                </c:pt>
                <c:pt idx="24">
                  <c:v>201.2</c:v>
                </c:pt>
                <c:pt idx="25">
                  <c:v>204.5</c:v>
                </c:pt>
                <c:pt idx="26">
                  <c:v>207.6</c:v>
                </c:pt>
                <c:pt idx="27">
                  <c:v>221.8</c:v>
                </c:pt>
                <c:pt idx="28">
                  <c:v>223.5</c:v>
                </c:pt>
                <c:pt idx="29">
                  <c:v>221.1</c:v>
                </c:pt>
                <c:pt idx="30">
                  <c:v>218.6</c:v>
                </c:pt>
                <c:pt idx="31">
                  <c:v>216.3</c:v>
                </c:pt>
                <c:pt idx="32">
                  <c:v>205.1</c:v>
                </c:pt>
                <c:pt idx="33">
                  <c:v>210.2</c:v>
                </c:pt>
                <c:pt idx="34">
                  <c:v>225.8</c:v>
                </c:pt>
                <c:pt idx="35">
                  <c:v>239.3</c:v>
                </c:pt>
                <c:pt idx="36">
                  <c:v>247.3</c:v>
                </c:pt>
                <c:pt idx="37">
                  <c:v>271.89999999999998</c:v>
                </c:pt>
                <c:pt idx="38">
                  <c:v>299</c:v>
                </c:pt>
                <c:pt idx="39">
                  <c:v>285.8</c:v>
                </c:pt>
                <c:pt idx="40">
                  <c:v>285.7</c:v>
                </c:pt>
                <c:pt idx="41">
                  <c:v>292.39999999999998</c:v>
                </c:pt>
                <c:pt idx="42">
                  <c:v>295.7</c:v>
                </c:pt>
                <c:pt idx="43">
                  <c:v>300.3</c:v>
                </c:pt>
                <c:pt idx="44">
                  <c:v>303.7</c:v>
                </c:pt>
                <c:pt idx="45">
                  <c:v>296.60000000000002</c:v>
                </c:pt>
                <c:pt idx="46">
                  <c:v>308.3</c:v>
                </c:pt>
                <c:pt idx="47">
                  <c:v>338.7</c:v>
                </c:pt>
                <c:pt idx="48">
                  <c:v>323.5</c:v>
                </c:pt>
                <c:pt idx="49">
                  <c:v>332</c:v>
                </c:pt>
                <c:pt idx="50">
                  <c:v>348.8</c:v>
                </c:pt>
                <c:pt idx="51">
                  <c:v>364.7</c:v>
                </c:pt>
                <c:pt idx="52">
                  <c:v>372.5</c:v>
                </c:pt>
                <c:pt idx="53">
                  <c:v>377.4</c:v>
                </c:pt>
                <c:pt idx="54">
                  <c:v>392.7</c:v>
                </c:pt>
                <c:pt idx="55">
                  <c:v>401.7</c:v>
                </c:pt>
                <c:pt idx="56">
                  <c:v>414.3</c:v>
                </c:pt>
                <c:pt idx="57">
                  <c:v>423</c:v>
                </c:pt>
                <c:pt idx="58">
                  <c:v>433.1</c:v>
                </c:pt>
                <c:pt idx="59">
                  <c:v>450.1</c:v>
                </c:pt>
                <c:pt idx="60">
                  <c:v>499.5</c:v>
                </c:pt>
                <c:pt idx="61">
                  <c:v>515.4</c:v>
                </c:pt>
                <c:pt idx="62">
                  <c:v>506.5</c:v>
                </c:pt>
                <c:pt idx="63">
                  <c:v>509.9</c:v>
                </c:pt>
                <c:pt idx="64">
                  <c:v>517.79999999999995</c:v>
                </c:pt>
                <c:pt idx="65">
                  <c:v>525.20000000000005</c:v>
                </c:pt>
                <c:pt idx="66">
                  <c:v>539.20000000000005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936"/>
        <c:axId val="131137920"/>
      </c:areaChart>
      <c:lineChart>
        <c:grouping val="standard"/>
        <c:varyColors val="0"/>
        <c:ser>
          <c:idx val="1"/>
          <c:order val="1"/>
          <c:tx>
            <c:strRef>
              <c:f>'Portstats --&gt;'!$E$2</c:f>
              <c:strCache>
                <c:ptCount val="1"/>
                <c:pt idx="0">
                  <c:v>12m Return</c:v>
                </c:pt>
              </c:strCache>
            </c:strRef>
          </c:tx>
          <c:marker>
            <c:symbol val="none"/>
          </c:marker>
          <c:val>
            <c:numRef>
              <c:f>'Portstats --&gt;'!$E$3:$E$100</c:f>
              <c:numCache>
                <c:formatCode>General</c:formatCode>
                <c:ptCount val="98"/>
                <c:pt idx="11" formatCode="0.00%">
                  <c:v>0.97802942553966221</c:v>
                </c:pt>
                <c:pt idx="12" formatCode="0.00%">
                  <c:v>1.1225465968636499</c:v>
                </c:pt>
                <c:pt idx="13" formatCode="0.00%">
                  <c:v>1.0792755760558284</c:v>
                </c:pt>
                <c:pt idx="14" formatCode="0.00%">
                  <c:v>0.90617034900761806</c:v>
                </c:pt>
                <c:pt idx="15" formatCode="0.00%">
                  <c:v>0.53930188450746397</c:v>
                </c:pt>
                <c:pt idx="16" formatCode="0.00%">
                  <c:v>0.40291880282739312</c:v>
                </c:pt>
                <c:pt idx="17" formatCode="0.00%">
                  <c:v>0.34421269189271442</c:v>
                </c:pt>
                <c:pt idx="18" formatCode="0.00%">
                  <c:v>0.26742534819747754</c:v>
                </c:pt>
                <c:pt idx="19" formatCode="0.00%">
                  <c:v>0.27091310345541619</c:v>
                </c:pt>
                <c:pt idx="20" formatCode="0.00%">
                  <c:v>0.32986914289932567</c:v>
                </c:pt>
                <c:pt idx="21" formatCode="0.00%">
                  <c:v>0.42925204838268294</c:v>
                </c:pt>
                <c:pt idx="22" formatCode="0.00%">
                  <c:v>0.45736614259450348</c:v>
                </c:pt>
                <c:pt idx="23" formatCode="0.00%">
                  <c:v>0.47328731407979507</c:v>
                </c:pt>
                <c:pt idx="24" formatCode="0.00%">
                  <c:v>0.38489829746910997</c:v>
                </c:pt>
                <c:pt idx="25" formatCode="0.00%">
                  <c:v>0.38599622496685648</c:v>
                </c:pt>
                <c:pt idx="26" formatCode="0.00%">
                  <c:v>0.34355283476195786</c:v>
                </c:pt>
                <c:pt idx="27" formatCode="0.00%">
                  <c:v>0.35823430401363909</c:v>
                </c:pt>
                <c:pt idx="28" formatCode="0.00%">
                  <c:v>0.35535494600997608</c:v>
                </c:pt>
                <c:pt idx="29" formatCode="0.00%">
                  <c:v>0.31016763936780301</c:v>
                </c:pt>
                <c:pt idx="30" formatCode="0.00%">
                  <c:v>0.27708324561651643</c:v>
                </c:pt>
                <c:pt idx="31" formatCode="0.00%">
                  <c:v>0.22739177756694717</c:v>
                </c:pt>
                <c:pt idx="32" formatCode="0.00%">
                  <c:v>8.9637369310275217E-2</c:v>
                </c:pt>
                <c:pt idx="33" formatCode="0.00%">
                  <c:v>2.9762790444404441E-2</c:v>
                </c:pt>
                <c:pt idx="34" formatCode="0.00%">
                  <c:v>-1.8841367898154049E-2</c:v>
                </c:pt>
                <c:pt idx="35" formatCode="0.00%">
                  <c:v>1.065411706335162E-2</c:v>
                </c:pt>
                <c:pt idx="36" formatCode="0.00%">
                  <c:v>2.8955097018090736E-2</c:v>
                </c:pt>
                <c:pt idx="37" formatCode="0.00%">
                  <c:v>4.3932461040435689E-2</c:v>
                </c:pt>
                <c:pt idx="38" formatCode="0.00%">
                  <c:v>3.3904589311288591E-2</c:v>
                </c:pt>
                <c:pt idx="39" formatCode="0.00%">
                  <c:v>7.1231480067019959E-3</c:v>
                </c:pt>
                <c:pt idx="40" formatCode="0.00%">
                  <c:v>1.5783286355773196E-2</c:v>
                </c:pt>
                <c:pt idx="41" formatCode="0.00%">
                  <c:v>4.0471040693383475E-2</c:v>
                </c:pt>
                <c:pt idx="42" formatCode="0.00%">
                  <c:v>5.2590193291077281E-2</c:v>
                </c:pt>
                <c:pt idx="43" formatCode="0.00%">
                  <c:v>8.4148577630010379E-2</c:v>
                </c:pt>
                <c:pt idx="44" formatCode="0.00%">
                  <c:v>0.15165087528902133</c:v>
                </c:pt>
                <c:pt idx="45" formatCode="0.00%">
                  <c:v>0.13901871173751146</c:v>
                </c:pt>
                <c:pt idx="46" formatCode="0.00%">
                  <c:v>0.19532580324272608</c:v>
                </c:pt>
                <c:pt idx="47" formatCode="0.00%">
                  <c:v>0.18449547884519979</c:v>
                </c:pt>
                <c:pt idx="48" formatCode="0.00%">
                  <c:v>0.1996916498246506</c:v>
                </c:pt>
                <c:pt idx="49" formatCode="0.00%">
                  <c:v>0.18880239319438585</c:v>
                </c:pt>
                <c:pt idx="50" formatCode="0.00%">
                  <c:v>0.20912888146918296</c:v>
                </c:pt>
                <c:pt idx="51" formatCode="0.00%">
                  <c:v>0.24406222614024053</c:v>
                </c:pt>
                <c:pt idx="52" formatCode="0.00%">
                  <c:v>0.26515014150811456</c:v>
                </c:pt>
                <c:pt idx="53" formatCode="0.00%">
                  <c:v>0.23874354211855886</c:v>
                </c:pt>
                <c:pt idx="54" formatCode="0.00%">
                  <c:v>0.23235002706246233</c:v>
                </c:pt>
                <c:pt idx="55" formatCode="0.00%">
                  <c:v>0.23283808647912063</c:v>
                </c:pt>
                <c:pt idx="56" formatCode="0.00%">
                  <c:v>0.25044481904413018</c:v>
                </c:pt>
                <c:pt idx="57" formatCode="0.00%">
                  <c:v>0.2477448694888289</c:v>
                </c:pt>
                <c:pt idx="58" formatCode="0.00%">
                  <c:v>0.22721591658763196</c:v>
                </c:pt>
                <c:pt idx="59" formatCode="0.00%">
                  <c:v>0.20595519810969387</c:v>
                </c:pt>
                <c:pt idx="60" formatCode="0.00%">
                  <c:v>0.2406722655152127</c:v>
                </c:pt>
                <c:pt idx="61" formatCode="0.00%">
                  <c:v>0.24421599600865673</c:v>
                </c:pt>
                <c:pt idx="62" formatCode="0.00%">
                  <c:v>0.19993697609564709</c:v>
                </c:pt>
                <c:pt idx="63" formatCode="0.00%">
                  <c:v>0.1530680813822336</c:v>
                </c:pt>
                <c:pt idx="64" formatCode="0.00%">
                  <c:v>0.14192293176437598</c:v>
                </c:pt>
                <c:pt idx="65" formatCode="0.00%">
                  <c:v>0.15685002891162303</c:v>
                </c:pt>
                <c:pt idx="66" formatCode="0.00%">
                  <c:v>0.16919991947268653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40992"/>
        <c:axId val="131139456"/>
      </c:lineChart>
      <c:dateAx>
        <c:axId val="1311279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1137920"/>
        <c:crosses val="autoZero"/>
        <c:auto val="1"/>
        <c:lblOffset val="100"/>
        <c:baseTimeUnit val="months"/>
      </c:dateAx>
      <c:valAx>
        <c:axId val="131137920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1127936"/>
        <c:crosses val="autoZero"/>
        <c:crossBetween val="between"/>
      </c:valAx>
      <c:valAx>
        <c:axId val="131139456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1140992"/>
        <c:crosses val="max"/>
        <c:crossBetween val="between"/>
      </c:valAx>
      <c:catAx>
        <c:axId val="131140992"/>
        <c:scaling>
          <c:orientation val="minMax"/>
        </c:scaling>
        <c:delete val="1"/>
        <c:axPos val="b"/>
        <c:majorTickMark val="out"/>
        <c:minorTickMark val="none"/>
        <c:tickLblPos val="nextTo"/>
        <c:crossAx val="131139456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4961067366579184"/>
          <c:y val="7.8319845435987162E-2"/>
          <c:w val="0.21705599300087486"/>
          <c:h val="0.16743438320209975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Sources of Capital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'Portstats --&gt;'!$F$2</c:f>
              <c:strCache>
                <c:ptCount val="1"/>
                <c:pt idx="0">
                  <c:v>Performance</c:v>
                </c:pt>
              </c:strCache>
            </c:strRef>
          </c:tx>
          <c:invertIfNegative val="0"/>
          <c:cat>
            <c:numRef>
              <c:f>'Portstats --&gt;'!$B$3:$B$100</c:f>
              <c:numCache>
                <c:formatCode>[$-409]mmm\-yy;@</c:formatCode>
                <c:ptCount val="98"/>
                <c:pt idx="0">
                  <c:v>39814</c:v>
                </c:pt>
                <c:pt idx="1">
                  <c:v>39872</c:v>
                </c:pt>
                <c:pt idx="2">
                  <c:v>39903</c:v>
                </c:pt>
                <c:pt idx="3">
                  <c:v>39933</c:v>
                </c:pt>
                <c:pt idx="4">
                  <c:v>39964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40117</c:v>
                </c:pt>
                <c:pt idx="10">
                  <c:v>40147</c:v>
                </c:pt>
                <c:pt idx="11">
                  <c:v>40178</c:v>
                </c:pt>
                <c:pt idx="12">
                  <c:v>40209</c:v>
                </c:pt>
                <c:pt idx="13">
                  <c:v>40237</c:v>
                </c:pt>
                <c:pt idx="14">
                  <c:v>40268</c:v>
                </c:pt>
                <c:pt idx="15">
                  <c:v>40298</c:v>
                </c:pt>
                <c:pt idx="16">
                  <c:v>40329</c:v>
                </c:pt>
                <c:pt idx="17">
                  <c:v>40359</c:v>
                </c:pt>
                <c:pt idx="18">
                  <c:v>40390</c:v>
                </c:pt>
                <c:pt idx="19">
                  <c:v>40421</c:v>
                </c:pt>
                <c:pt idx="20">
                  <c:v>40451</c:v>
                </c:pt>
                <c:pt idx="21">
                  <c:v>40482</c:v>
                </c:pt>
                <c:pt idx="22">
                  <c:v>40512</c:v>
                </c:pt>
                <c:pt idx="23">
                  <c:v>40543</c:v>
                </c:pt>
                <c:pt idx="24">
                  <c:v>40574</c:v>
                </c:pt>
                <c:pt idx="25">
                  <c:v>40602</c:v>
                </c:pt>
                <c:pt idx="26">
                  <c:v>40633</c:v>
                </c:pt>
                <c:pt idx="27">
                  <c:v>40663</c:v>
                </c:pt>
                <c:pt idx="28">
                  <c:v>40694</c:v>
                </c:pt>
                <c:pt idx="29">
                  <c:v>40724</c:v>
                </c:pt>
                <c:pt idx="30">
                  <c:v>40755</c:v>
                </c:pt>
                <c:pt idx="31">
                  <c:v>40786</c:v>
                </c:pt>
                <c:pt idx="32">
                  <c:v>40816</c:v>
                </c:pt>
                <c:pt idx="33">
                  <c:v>40847</c:v>
                </c:pt>
                <c:pt idx="34">
                  <c:v>40877</c:v>
                </c:pt>
                <c:pt idx="35">
                  <c:v>40908</c:v>
                </c:pt>
                <c:pt idx="36">
                  <c:v>40939</c:v>
                </c:pt>
                <c:pt idx="37">
                  <c:v>40968</c:v>
                </c:pt>
                <c:pt idx="38">
                  <c:v>40999</c:v>
                </c:pt>
                <c:pt idx="39">
                  <c:v>41029</c:v>
                </c:pt>
                <c:pt idx="40">
                  <c:v>41060</c:v>
                </c:pt>
                <c:pt idx="41">
                  <c:v>41090</c:v>
                </c:pt>
                <c:pt idx="42">
                  <c:v>41121</c:v>
                </c:pt>
                <c:pt idx="43">
                  <c:v>41152</c:v>
                </c:pt>
                <c:pt idx="44">
                  <c:v>41182</c:v>
                </c:pt>
                <c:pt idx="45">
                  <c:v>41213</c:v>
                </c:pt>
                <c:pt idx="46">
                  <c:v>41243</c:v>
                </c:pt>
                <c:pt idx="47">
                  <c:v>41274</c:v>
                </c:pt>
                <c:pt idx="48">
                  <c:v>41305</c:v>
                </c:pt>
                <c:pt idx="49">
                  <c:v>41333</c:v>
                </c:pt>
                <c:pt idx="50">
                  <c:v>41364</c:v>
                </c:pt>
                <c:pt idx="51">
                  <c:v>41394</c:v>
                </c:pt>
                <c:pt idx="52">
                  <c:v>41425</c:v>
                </c:pt>
                <c:pt idx="53">
                  <c:v>41455</c:v>
                </c:pt>
                <c:pt idx="54">
                  <c:v>41486</c:v>
                </c:pt>
                <c:pt idx="55">
                  <c:v>41517</c:v>
                </c:pt>
                <c:pt idx="56">
                  <c:v>41547</c:v>
                </c:pt>
                <c:pt idx="57">
                  <c:v>41578</c:v>
                </c:pt>
                <c:pt idx="58">
                  <c:v>41608</c:v>
                </c:pt>
                <c:pt idx="59">
                  <c:v>41639</c:v>
                </c:pt>
                <c:pt idx="60">
                  <c:v>41670</c:v>
                </c:pt>
                <c:pt idx="61">
                  <c:v>41698</c:v>
                </c:pt>
                <c:pt idx="62">
                  <c:v>41729</c:v>
                </c:pt>
                <c:pt idx="63">
                  <c:v>41759</c:v>
                </c:pt>
                <c:pt idx="64">
                  <c:v>41790</c:v>
                </c:pt>
                <c:pt idx="65">
                  <c:v>41820</c:v>
                </c:pt>
                <c:pt idx="66">
                  <c:v>41851</c:v>
                </c:pt>
              </c:numCache>
            </c:numRef>
          </c:cat>
          <c:val>
            <c:numRef>
              <c:f>'Portstats --&gt;'!$F$3:$F$100</c:f>
              <c:numCache>
                <c:formatCode>0.00</c:formatCode>
                <c:ptCount val="98"/>
                <c:pt idx="1">
                  <c:v>0.88794999999999991</c:v>
                </c:pt>
                <c:pt idx="2">
                  <c:v>4.1707800000000006</c:v>
                </c:pt>
                <c:pt idx="3">
                  <c:v>10.264419999999999</c:v>
                </c:pt>
                <c:pt idx="4">
                  <c:v>4.9359200000000003</c:v>
                </c:pt>
                <c:pt idx="5">
                  <c:v>4.7019599999999997</c:v>
                </c:pt>
                <c:pt idx="6">
                  <c:v>5.9356</c:v>
                </c:pt>
                <c:pt idx="7">
                  <c:v>1.37375</c:v>
                </c:pt>
                <c:pt idx="8">
                  <c:v>1.744</c:v>
                </c:pt>
                <c:pt idx="9">
                  <c:v>1.2326600000000001</c:v>
                </c:pt>
                <c:pt idx="10">
                  <c:v>0.13170000000000001</c:v>
                </c:pt>
                <c:pt idx="11">
                  <c:v>0.62858999999999998</c:v>
                </c:pt>
                <c:pt idx="12">
                  <c:v>8.4337300000000006</c:v>
                </c:pt>
                <c:pt idx="13">
                  <c:v>1.1156600000000001</c:v>
                </c:pt>
                <c:pt idx="14">
                  <c:v>5.1999900000000006</c:v>
                </c:pt>
                <c:pt idx="15">
                  <c:v>2.0792800000000002</c:v>
                </c:pt>
                <c:pt idx="16">
                  <c:v>-1.3498399999999999</c:v>
                </c:pt>
                <c:pt idx="17">
                  <c:v>3.7151999999999998</c:v>
                </c:pt>
                <c:pt idx="18">
                  <c:v>3.2333000000000003</c:v>
                </c:pt>
                <c:pt idx="19">
                  <c:v>3.1018400000000002</c:v>
                </c:pt>
                <c:pt idx="20">
                  <c:v>10.843639999999999</c:v>
                </c:pt>
                <c:pt idx="21">
                  <c:v>15.280959999999999</c:v>
                </c:pt>
                <c:pt idx="22">
                  <c:v>3.9834800000000001</c:v>
                </c:pt>
                <c:pt idx="23">
                  <c:v>3.4743899999999996</c:v>
                </c:pt>
                <c:pt idx="24">
                  <c:v>2.0998600000000001</c:v>
                </c:pt>
                <c:pt idx="25">
                  <c:v>1.9918800000000001</c:v>
                </c:pt>
                <c:pt idx="26">
                  <c:v>2.0040999999999998</c:v>
                </c:pt>
                <c:pt idx="27">
                  <c:v>5.5844399999999998</c:v>
                </c:pt>
                <c:pt idx="28">
                  <c:v>-2.5507</c:v>
                </c:pt>
                <c:pt idx="29">
                  <c:v>-1.8774</c:v>
                </c:pt>
                <c:pt idx="30">
                  <c:v>-0.90651000000000004</c:v>
                </c:pt>
                <c:pt idx="31">
                  <c:v>-4.2408400000000004</c:v>
                </c:pt>
                <c:pt idx="32">
                  <c:v>-10.98804</c:v>
                </c:pt>
                <c:pt idx="33">
                  <c:v>6.1940200000000001</c:v>
                </c:pt>
                <c:pt idx="34">
                  <c:v>-5.6753999999999998</c:v>
                </c:pt>
                <c:pt idx="35">
                  <c:v>10.951300000000002</c:v>
                </c:pt>
                <c:pt idx="36">
                  <c:v>6.9157700000000002</c:v>
                </c:pt>
                <c:pt idx="37">
                  <c:v>6.0835800000000004</c:v>
                </c:pt>
                <c:pt idx="38">
                  <c:v>2.7189999999999999E-2</c:v>
                </c:pt>
                <c:pt idx="39">
                  <c:v>8.9699999999999988E-2</c:v>
                </c:pt>
                <c:pt idx="40">
                  <c:v>-0.85740000000000005</c:v>
                </c:pt>
                <c:pt idx="41">
                  <c:v>4.4854899999999995</c:v>
                </c:pt>
                <c:pt idx="42">
                  <c:v>2.1929999999999996</c:v>
                </c:pt>
                <c:pt idx="43">
                  <c:v>2.9569999999999999</c:v>
                </c:pt>
                <c:pt idx="44">
                  <c:v>2.4924900000000001</c:v>
                </c:pt>
                <c:pt idx="45">
                  <c:v>5.7399300000000002</c:v>
                </c:pt>
                <c:pt idx="46">
                  <c:v>6.2582600000000008</c:v>
                </c:pt>
                <c:pt idx="47">
                  <c:v>12.0237</c:v>
                </c:pt>
                <c:pt idx="48">
                  <c:v>14.259269999999999</c:v>
                </c:pt>
                <c:pt idx="49">
                  <c:v>4.9495499999999995</c:v>
                </c:pt>
                <c:pt idx="50">
                  <c:v>5.7103999999999999</c:v>
                </c:pt>
                <c:pt idx="51">
                  <c:v>10.18496</c:v>
                </c:pt>
                <c:pt idx="52">
                  <c:v>5.0693299999999999</c:v>
                </c:pt>
                <c:pt idx="53">
                  <c:v>-2.0487500000000001</c:v>
                </c:pt>
                <c:pt idx="54">
                  <c:v>0.8680199999999999</c:v>
                </c:pt>
                <c:pt idx="55">
                  <c:v>4.0840799999999993</c:v>
                </c:pt>
                <c:pt idx="56">
                  <c:v>9.1185900000000011</c:v>
                </c:pt>
                <c:pt idx="57">
                  <c:v>6.9188099999999997</c:v>
                </c:pt>
                <c:pt idx="58">
                  <c:v>1.8189</c:v>
                </c:pt>
                <c:pt idx="59">
                  <c:v>9.0951000000000004</c:v>
                </c:pt>
                <c:pt idx="60">
                  <c:v>32.452210000000001</c:v>
                </c:pt>
                <c:pt idx="61">
                  <c:v>9.0909000000000013</c:v>
                </c:pt>
                <c:pt idx="62">
                  <c:v>-9.7926000000000002</c:v>
                </c:pt>
                <c:pt idx="63">
                  <c:v>-5.5714999999999995</c:v>
                </c:pt>
                <c:pt idx="64">
                  <c:v>2.0905900000000002</c:v>
                </c:pt>
                <c:pt idx="65">
                  <c:v>3.8834999999999997</c:v>
                </c:pt>
                <c:pt idx="66">
                  <c:v>6.8276000000000003</c:v>
                </c:pt>
              </c:numCache>
            </c:numRef>
          </c:val>
        </c:ser>
        <c:ser>
          <c:idx val="1"/>
          <c:order val="1"/>
          <c:tx>
            <c:strRef>
              <c:f>'Portstats --&gt;'!$G$2</c:f>
              <c:strCache>
                <c:ptCount val="1"/>
                <c:pt idx="0">
                  <c:v>CF</c:v>
                </c:pt>
              </c:strCache>
            </c:strRef>
          </c:tx>
          <c:invertIfNegative val="0"/>
          <c:cat>
            <c:numRef>
              <c:f>'Portstats --&gt;'!$B$3:$B$100</c:f>
              <c:numCache>
                <c:formatCode>[$-409]mmm\-yy;@</c:formatCode>
                <c:ptCount val="98"/>
                <c:pt idx="0">
                  <c:v>39814</c:v>
                </c:pt>
                <c:pt idx="1">
                  <c:v>39872</c:v>
                </c:pt>
                <c:pt idx="2">
                  <c:v>39903</c:v>
                </c:pt>
                <c:pt idx="3">
                  <c:v>39933</c:v>
                </c:pt>
                <c:pt idx="4">
                  <c:v>39964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40117</c:v>
                </c:pt>
                <c:pt idx="10">
                  <c:v>40147</c:v>
                </c:pt>
                <c:pt idx="11">
                  <c:v>40178</c:v>
                </c:pt>
                <c:pt idx="12">
                  <c:v>40209</c:v>
                </c:pt>
                <c:pt idx="13">
                  <c:v>40237</c:v>
                </c:pt>
                <c:pt idx="14">
                  <c:v>40268</c:v>
                </c:pt>
                <c:pt idx="15">
                  <c:v>40298</c:v>
                </c:pt>
                <c:pt idx="16">
                  <c:v>40329</c:v>
                </c:pt>
                <c:pt idx="17">
                  <c:v>40359</c:v>
                </c:pt>
                <c:pt idx="18">
                  <c:v>40390</c:v>
                </c:pt>
                <c:pt idx="19">
                  <c:v>40421</c:v>
                </c:pt>
                <c:pt idx="20">
                  <c:v>40451</c:v>
                </c:pt>
                <c:pt idx="21">
                  <c:v>40482</c:v>
                </c:pt>
                <c:pt idx="22">
                  <c:v>40512</c:v>
                </c:pt>
                <c:pt idx="23">
                  <c:v>40543</c:v>
                </c:pt>
                <c:pt idx="24">
                  <c:v>40574</c:v>
                </c:pt>
                <c:pt idx="25">
                  <c:v>40602</c:v>
                </c:pt>
                <c:pt idx="26">
                  <c:v>40633</c:v>
                </c:pt>
                <c:pt idx="27">
                  <c:v>40663</c:v>
                </c:pt>
                <c:pt idx="28">
                  <c:v>40694</c:v>
                </c:pt>
                <c:pt idx="29">
                  <c:v>40724</c:v>
                </c:pt>
                <c:pt idx="30">
                  <c:v>40755</c:v>
                </c:pt>
                <c:pt idx="31">
                  <c:v>40786</c:v>
                </c:pt>
                <c:pt idx="32">
                  <c:v>40816</c:v>
                </c:pt>
                <c:pt idx="33">
                  <c:v>40847</c:v>
                </c:pt>
                <c:pt idx="34">
                  <c:v>40877</c:v>
                </c:pt>
                <c:pt idx="35">
                  <c:v>40908</c:v>
                </c:pt>
                <c:pt idx="36">
                  <c:v>40939</c:v>
                </c:pt>
                <c:pt idx="37">
                  <c:v>40968</c:v>
                </c:pt>
                <c:pt idx="38">
                  <c:v>40999</c:v>
                </c:pt>
                <c:pt idx="39">
                  <c:v>41029</c:v>
                </c:pt>
                <c:pt idx="40">
                  <c:v>41060</c:v>
                </c:pt>
                <c:pt idx="41">
                  <c:v>41090</c:v>
                </c:pt>
                <c:pt idx="42">
                  <c:v>41121</c:v>
                </c:pt>
                <c:pt idx="43">
                  <c:v>41152</c:v>
                </c:pt>
                <c:pt idx="44">
                  <c:v>41182</c:v>
                </c:pt>
                <c:pt idx="45">
                  <c:v>41213</c:v>
                </c:pt>
                <c:pt idx="46">
                  <c:v>41243</c:v>
                </c:pt>
                <c:pt idx="47">
                  <c:v>41274</c:v>
                </c:pt>
                <c:pt idx="48">
                  <c:v>41305</c:v>
                </c:pt>
                <c:pt idx="49">
                  <c:v>41333</c:v>
                </c:pt>
                <c:pt idx="50">
                  <c:v>41364</c:v>
                </c:pt>
                <c:pt idx="51">
                  <c:v>41394</c:v>
                </c:pt>
                <c:pt idx="52">
                  <c:v>41425</c:v>
                </c:pt>
                <c:pt idx="53">
                  <c:v>41455</c:v>
                </c:pt>
                <c:pt idx="54">
                  <c:v>41486</c:v>
                </c:pt>
                <c:pt idx="55">
                  <c:v>41517</c:v>
                </c:pt>
                <c:pt idx="56">
                  <c:v>41547</c:v>
                </c:pt>
                <c:pt idx="57">
                  <c:v>41578</c:v>
                </c:pt>
                <c:pt idx="58">
                  <c:v>41608</c:v>
                </c:pt>
                <c:pt idx="59">
                  <c:v>41639</c:v>
                </c:pt>
                <c:pt idx="60">
                  <c:v>41670</c:v>
                </c:pt>
                <c:pt idx="61">
                  <c:v>41698</c:v>
                </c:pt>
                <c:pt idx="62">
                  <c:v>41729</c:v>
                </c:pt>
                <c:pt idx="63">
                  <c:v>41759</c:v>
                </c:pt>
                <c:pt idx="64">
                  <c:v>41790</c:v>
                </c:pt>
                <c:pt idx="65">
                  <c:v>41820</c:v>
                </c:pt>
                <c:pt idx="66">
                  <c:v>41851</c:v>
                </c:pt>
              </c:numCache>
            </c:numRef>
          </c:cat>
          <c:val>
            <c:numRef>
              <c:f>'Portstats --&gt;'!$G$3:$G$100</c:f>
              <c:numCache>
                <c:formatCode>0.00</c:formatCode>
                <c:ptCount val="98"/>
                <c:pt idx="1">
                  <c:v>0.21205000000000152</c:v>
                </c:pt>
                <c:pt idx="2">
                  <c:v>5.0292199999999951</c:v>
                </c:pt>
                <c:pt idx="3">
                  <c:v>6.7355800000000006</c:v>
                </c:pt>
                <c:pt idx="4">
                  <c:v>4.8640799999999969</c:v>
                </c:pt>
                <c:pt idx="5">
                  <c:v>-0.30195999999999401</c:v>
                </c:pt>
                <c:pt idx="6">
                  <c:v>1.5644</c:v>
                </c:pt>
                <c:pt idx="7">
                  <c:v>0.12624999999999997</c:v>
                </c:pt>
                <c:pt idx="8">
                  <c:v>4.4560000000000031</c:v>
                </c:pt>
                <c:pt idx="9">
                  <c:v>0.36733999999999423</c:v>
                </c:pt>
                <c:pt idx="10">
                  <c:v>3.1682999999999972</c:v>
                </c:pt>
                <c:pt idx="11">
                  <c:v>20.571410000000004</c:v>
                </c:pt>
                <c:pt idx="12">
                  <c:v>1.8662699999999965</c:v>
                </c:pt>
                <c:pt idx="13">
                  <c:v>0.98434000000000843</c:v>
                </c:pt>
                <c:pt idx="14">
                  <c:v>1.7000099999999909</c:v>
                </c:pt>
                <c:pt idx="15">
                  <c:v>9.9207199999999993</c:v>
                </c:pt>
                <c:pt idx="16">
                  <c:v>1.7498400000000056</c:v>
                </c:pt>
                <c:pt idx="17">
                  <c:v>1.2848000000000002</c:v>
                </c:pt>
                <c:pt idx="18">
                  <c:v>0.56670000000001108</c:v>
                </c:pt>
                <c:pt idx="19">
                  <c:v>0.79815999999997711</c:v>
                </c:pt>
                <c:pt idx="20">
                  <c:v>2.0563600000000068</c:v>
                </c:pt>
                <c:pt idx="21">
                  <c:v>3.0190400000000128</c:v>
                </c:pt>
                <c:pt idx="22">
                  <c:v>2.2165199999999885</c:v>
                </c:pt>
                <c:pt idx="23">
                  <c:v>0.52561000000000035</c:v>
                </c:pt>
                <c:pt idx="24">
                  <c:v>1.0001399999999943</c:v>
                </c:pt>
                <c:pt idx="25">
                  <c:v>1.3081200000000113</c:v>
                </c:pt>
                <c:pt idx="26">
                  <c:v>1.0958999999999945</c:v>
                </c:pt>
                <c:pt idx="27">
                  <c:v>8.6155600000000163</c:v>
                </c:pt>
                <c:pt idx="28">
                  <c:v>4.2506999999999886</c:v>
                </c:pt>
                <c:pt idx="29">
                  <c:v>-0.52260000000000573</c:v>
                </c:pt>
                <c:pt idx="30">
                  <c:v>-1.5934900000000001</c:v>
                </c:pt>
                <c:pt idx="31">
                  <c:v>1.9408400000000174</c:v>
                </c:pt>
                <c:pt idx="32">
                  <c:v>-0.21196000000001725</c:v>
                </c:pt>
                <c:pt idx="33">
                  <c:v>-1.0940200000000058</c:v>
                </c:pt>
                <c:pt idx="34">
                  <c:v>21.275400000000023</c:v>
                </c:pt>
                <c:pt idx="35">
                  <c:v>2.5486999999999984</c:v>
                </c:pt>
                <c:pt idx="36">
                  <c:v>1.0842299999999998</c:v>
                </c:pt>
                <c:pt idx="37">
                  <c:v>18.516419999999965</c:v>
                </c:pt>
                <c:pt idx="38">
                  <c:v>27.072810000000022</c:v>
                </c:pt>
                <c:pt idx="39">
                  <c:v>-13.289699999999989</c:v>
                </c:pt>
                <c:pt idx="40">
                  <c:v>0.75739999999997731</c:v>
                </c:pt>
                <c:pt idx="41">
                  <c:v>2.2145099999999891</c:v>
                </c:pt>
                <c:pt idx="42">
                  <c:v>1.1070000000000118</c:v>
                </c:pt>
                <c:pt idx="43">
                  <c:v>1.6430000000000229</c:v>
                </c:pt>
                <c:pt idx="44">
                  <c:v>0.90750999999997717</c:v>
                </c:pt>
                <c:pt idx="45">
                  <c:v>-12.839929999999967</c:v>
                </c:pt>
                <c:pt idx="46">
                  <c:v>5.4417399999999878</c:v>
                </c:pt>
                <c:pt idx="47">
                  <c:v>18.376299999999979</c:v>
                </c:pt>
                <c:pt idx="48">
                  <c:v>-29.459269999999989</c:v>
                </c:pt>
                <c:pt idx="49">
                  <c:v>3.5504500000000005</c:v>
                </c:pt>
                <c:pt idx="50">
                  <c:v>11.089600000000011</c:v>
                </c:pt>
                <c:pt idx="51">
                  <c:v>5.715039999999977</c:v>
                </c:pt>
                <c:pt idx="52">
                  <c:v>2.7306700000000115</c:v>
                </c:pt>
                <c:pt idx="53">
                  <c:v>6.9487499999999773</c:v>
                </c:pt>
                <c:pt idx="54">
                  <c:v>14.431980000000012</c:v>
                </c:pt>
                <c:pt idx="55">
                  <c:v>4.9159200000000007</c:v>
                </c:pt>
                <c:pt idx="56">
                  <c:v>3.4814100000000217</c:v>
                </c:pt>
                <c:pt idx="57">
                  <c:v>1.7811899999999889</c:v>
                </c:pt>
                <c:pt idx="58">
                  <c:v>8.2811000000000234</c:v>
                </c:pt>
                <c:pt idx="59">
                  <c:v>7.9048999999999996</c:v>
                </c:pt>
                <c:pt idx="60">
                  <c:v>16.947789999999976</c:v>
                </c:pt>
                <c:pt idx="61">
                  <c:v>6.8090999999999759</c:v>
                </c:pt>
                <c:pt idx="62">
                  <c:v>0.89260000000002293</c:v>
                </c:pt>
                <c:pt idx="63">
                  <c:v>8.9714999999999776</c:v>
                </c:pt>
                <c:pt idx="64">
                  <c:v>5.8094099999999766</c:v>
                </c:pt>
                <c:pt idx="65">
                  <c:v>3.5165000000000912</c:v>
                </c:pt>
                <c:pt idx="66">
                  <c:v>7.1723999999999997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168128"/>
        <c:axId val="131169664"/>
      </c:barChart>
      <c:dateAx>
        <c:axId val="13116812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31169664"/>
        <c:crosses val="autoZero"/>
        <c:auto val="1"/>
        <c:lblOffset val="100"/>
        <c:baseTimeUnit val="months"/>
      </c:dateAx>
      <c:valAx>
        <c:axId val="131169664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1168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3933920337539063"/>
          <c:y val="0.16191403193459478"/>
          <c:w val="0.16840084906464545"/>
          <c:h val="0.12787912811467378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Fund</a:t>
            </a:r>
            <a:r>
              <a:rPr lang="en-US" sz="1200" baseline="0"/>
              <a:t> Revenue</a:t>
            </a:r>
            <a:endParaRPr lang="en-US" sz="1200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'Portstats --&gt;'!$J$2</c:f>
              <c:strCache>
                <c:ptCount val="1"/>
                <c:pt idx="0">
                  <c:v>Mgt</c:v>
                </c:pt>
              </c:strCache>
            </c:strRef>
          </c:tx>
          <c:invertIfNegative val="0"/>
          <c:cat>
            <c:numRef>
              <c:f>'Portstats --&gt;'!$B$3:$B$100</c:f>
              <c:numCache>
                <c:formatCode>[$-409]mmm\-yy;@</c:formatCode>
                <c:ptCount val="98"/>
                <c:pt idx="0">
                  <c:v>39814</c:v>
                </c:pt>
                <c:pt idx="1">
                  <c:v>39872</c:v>
                </c:pt>
                <c:pt idx="2">
                  <c:v>39903</c:v>
                </c:pt>
                <c:pt idx="3">
                  <c:v>39933</c:v>
                </c:pt>
                <c:pt idx="4">
                  <c:v>39964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40117</c:v>
                </c:pt>
                <c:pt idx="10">
                  <c:v>40147</c:v>
                </c:pt>
                <c:pt idx="11">
                  <c:v>40178</c:v>
                </c:pt>
                <c:pt idx="12">
                  <c:v>40209</c:v>
                </c:pt>
                <c:pt idx="13">
                  <c:v>40237</c:v>
                </c:pt>
                <c:pt idx="14">
                  <c:v>40268</c:v>
                </c:pt>
                <c:pt idx="15">
                  <c:v>40298</c:v>
                </c:pt>
                <c:pt idx="16">
                  <c:v>40329</c:v>
                </c:pt>
                <c:pt idx="17">
                  <c:v>40359</c:v>
                </c:pt>
                <c:pt idx="18">
                  <c:v>40390</c:v>
                </c:pt>
                <c:pt idx="19">
                  <c:v>40421</c:v>
                </c:pt>
                <c:pt idx="20">
                  <c:v>40451</c:v>
                </c:pt>
                <c:pt idx="21">
                  <c:v>40482</c:v>
                </c:pt>
                <c:pt idx="22">
                  <c:v>40512</c:v>
                </c:pt>
                <c:pt idx="23">
                  <c:v>40543</c:v>
                </c:pt>
                <c:pt idx="24">
                  <c:v>40574</c:v>
                </c:pt>
                <c:pt idx="25">
                  <c:v>40602</c:v>
                </c:pt>
                <c:pt idx="26">
                  <c:v>40633</c:v>
                </c:pt>
                <c:pt idx="27">
                  <c:v>40663</c:v>
                </c:pt>
                <c:pt idx="28">
                  <c:v>40694</c:v>
                </c:pt>
                <c:pt idx="29">
                  <c:v>40724</c:v>
                </c:pt>
                <c:pt idx="30">
                  <c:v>40755</c:v>
                </c:pt>
                <c:pt idx="31">
                  <c:v>40786</c:v>
                </c:pt>
                <c:pt idx="32">
                  <c:v>40816</c:v>
                </c:pt>
                <c:pt idx="33">
                  <c:v>40847</c:v>
                </c:pt>
                <c:pt idx="34">
                  <c:v>40877</c:v>
                </c:pt>
                <c:pt idx="35">
                  <c:v>40908</c:v>
                </c:pt>
                <c:pt idx="36">
                  <c:v>40939</c:v>
                </c:pt>
                <c:pt idx="37">
                  <c:v>40968</c:v>
                </c:pt>
                <c:pt idx="38">
                  <c:v>40999</c:v>
                </c:pt>
                <c:pt idx="39">
                  <c:v>41029</c:v>
                </c:pt>
                <c:pt idx="40">
                  <c:v>41060</c:v>
                </c:pt>
                <c:pt idx="41">
                  <c:v>41090</c:v>
                </c:pt>
                <c:pt idx="42">
                  <c:v>41121</c:v>
                </c:pt>
                <c:pt idx="43">
                  <c:v>41152</c:v>
                </c:pt>
                <c:pt idx="44">
                  <c:v>41182</c:v>
                </c:pt>
                <c:pt idx="45">
                  <c:v>41213</c:v>
                </c:pt>
                <c:pt idx="46">
                  <c:v>41243</c:v>
                </c:pt>
                <c:pt idx="47">
                  <c:v>41274</c:v>
                </c:pt>
                <c:pt idx="48">
                  <c:v>41305</c:v>
                </c:pt>
                <c:pt idx="49">
                  <c:v>41333</c:v>
                </c:pt>
                <c:pt idx="50">
                  <c:v>41364</c:v>
                </c:pt>
                <c:pt idx="51">
                  <c:v>41394</c:v>
                </c:pt>
                <c:pt idx="52">
                  <c:v>41425</c:v>
                </c:pt>
                <c:pt idx="53">
                  <c:v>41455</c:v>
                </c:pt>
                <c:pt idx="54">
                  <c:v>41486</c:v>
                </c:pt>
                <c:pt idx="55">
                  <c:v>41517</c:v>
                </c:pt>
                <c:pt idx="56">
                  <c:v>41547</c:v>
                </c:pt>
                <c:pt idx="57">
                  <c:v>41578</c:v>
                </c:pt>
                <c:pt idx="58">
                  <c:v>41608</c:v>
                </c:pt>
                <c:pt idx="59">
                  <c:v>41639</c:v>
                </c:pt>
                <c:pt idx="60">
                  <c:v>41670</c:v>
                </c:pt>
                <c:pt idx="61">
                  <c:v>41698</c:v>
                </c:pt>
                <c:pt idx="62">
                  <c:v>41729</c:v>
                </c:pt>
                <c:pt idx="63">
                  <c:v>41759</c:v>
                </c:pt>
                <c:pt idx="64">
                  <c:v>41790</c:v>
                </c:pt>
                <c:pt idx="65">
                  <c:v>41820</c:v>
                </c:pt>
                <c:pt idx="66">
                  <c:v>41851</c:v>
                </c:pt>
              </c:numCache>
            </c:numRef>
          </c:cat>
          <c:val>
            <c:numRef>
              <c:f>'Portstats --&gt;'!$J$3:$J$100</c:f>
              <c:numCache>
                <c:formatCode>0.00</c:formatCode>
                <c:ptCount val="98"/>
                <c:pt idx="1">
                  <c:v>4.9166666666666664E-2</c:v>
                </c:pt>
                <c:pt idx="2">
                  <c:v>5.0999999999999997E-2</c:v>
                </c:pt>
                <c:pt idx="3">
                  <c:v>6.6333333333333327E-2</c:v>
                </c:pt>
                <c:pt idx="4">
                  <c:v>9.4666666666666663E-2</c:v>
                </c:pt>
                <c:pt idx="5">
                  <c:v>0.11099999999999999</c:v>
                </c:pt>
                <c:pt idx="6">
                  <c:v>0.11833333333333333</c:v>
                </c:pt>
                <c:pt idx="7">
                  <c:v>0.13083333333333333</c:v>
                </c:pt>
                <c:pt idx="8">
                  <c:v>0.13333333333333333</c:v>
                </c:pt>
                <c:pt idx="9">
                  <c:v>0.14366666666666669</c:v>
                </c:pt>
                <c:pt idx="10">
                  <c:v>0.14633333333333334</c:v>
                </c:pt>
                <c:pt idx="11">
                  <c:v>0.15183333333333332</c:v>
                </c:pt>
                <c:pt idx="12">
                  <c:v>0.18716666666666668</c:v>
                </c:pt>
                <c:pt idx="13">
                  <c:v>0.20433333333333334</c:v>
                </c:pt>
                <c:pt idx="14">
                  <c:v>0.20783333333333334</c:v>
                </c:pt>
                <c:pt idx="15">
                  <c:v>0.21933333333333335</c:v>
                </c:pt>
                <c:pt idx="16">
                  <c:v>0.23933333333333331</c:v>
                </c:pt>
                <c:pt idx="17">
                  <c:v>0.24</c:v>
                </c:pt>
                <c:pt idx="18">
                  <c:v>0.24833333333333332</c:v>
                </c:pt>
                <c:pt idx="19">
                  <c:v>0.25466666666666671</c:v>
                </c:pt>
                <c:pt idx="20">
                  <c:v>0.26116666666666666</c:v>
                </c:pt>
                <c:pt idx="21">
                  <c:v>0.28266666666666668</c:v>
                </c:pt>
                <c:pt idx="22">
                  <c:v>0.31316666666666665</c:v>
                </c:pt>
                <c:pt idx="23">
                  <c:v>0.32350000000000001</c:v>
                </c:pt>
                <c:pt idx="24">
                  <c:v>0.33016666666666666</c:v>
                </c:pt>
                <c:pt idx="25">
                  <c:v>0.33533333333333332</c:v>
                </c:pt>
                <c:pt idx="26">
                  <c:v>0.34083333333333332</c:v>
                </c:pt>
                <c:pt idx="27">
                  <c:v>0.34600000000000003</c:v>
                </c:pt>
                <c:pt idx="28">
                  <c:v>0.36966666666666664</c:v>
                </c:pt>
                <c:pt idx="29">
                  <c:v>0.3725</c:v>
                </c:pt>
                <c:pt idx="30">
                  <c:v>0.36849999999999999</c:v>
                </c:pt>
                <c:pt idx="31">
                  <c:v>0.36433333333333334</c:v>
                </c:pt>
                <c:pt idx="32">
                  <c:v>0.36050000000000004</c:v>
                </c:pt>
                <c:pt idx="33">
                  <c:v>0.34183333333333338</c:v>
                </c:pt>
                <c:pt idx="34">
                  <c:v>0.35033333333333333</c:v>
                </c:pt>
                <c:pt idx="35">
                  <c:v>0.37633333333333335</c:v>
                </c:pt>
                <c:pt idx="36">
                  <c:v>0.39883333333333337</c:v>
                </c:pt>
                <c:pt idx="37">
                  <c:v>0.41216666666666674</c:v>
                </c:pt>
                <c:pt idx="38">
                  <c:v>0.45316666666666666</c:v>
                </c:pt>
                <c:pt idx="39">
                  <c:v>0.49833333333333335</c:v>
                </c:pt>
                <c:pt idx="40">
                  <c:v>0.47633333333333333</c:v>
                </c:pt>
                <c:pt idx="41">
                  <c:v>0.47616666666666663</c:v>
                </c:pt>
                <c:pt idx="42">
                  <c:v>0.48733333333333334</c:v>
                </c:pt>
                <c:pt idx="43">
                  <c:v>0.49283333333333329</c:v>
                </c:pt>
                <c:pt idx="44">
                  <c:v>0.50050000000000006</c:v>
                </c:pt>
                <c:pt idx="45">
                  <c:v>0.50616666666666665</c:v>
                </c:pt>
                <c:pt idx="46">
                  <c:v>0.49433333333333335</c:v>
                </c:pt>
                <c:pt idx="47">
                  <c:v>0.51383333333333336</c:v>
                </c:pt>
                <c:pt idx="48">
                  <c:v>0.5645</c:v>
                </c:pt>
                <c:pt idx="49">
                  <c:v>0.53916666666666668</c:v>
                </c:pt>
                <c:pt idx="50">
                  <c:v>0.55333333333333334</c:v>
                </c:pt>
                <c:pt idx="51">
                  <c:v>0.58133333333333337</c:v>
                </c:pt>
                <c:pt idx="52">
                  <c:v>0.60783333333333334</c:v>
                </c:pt>
                <c:pt idx="53">
                  <c:v>0.62083333333333335</c:v>
                </c:pt>
                <c:pt idx="54">
                  <c:v>0.629</c:v>
                </c:pt>
                <c:pt idx="55">
                  <c:v>0.65449999999999997</c:v>
                </c:pt>
                <c:pt idx="56">
                  <c:v>0.6695000000000001</c:v>
                </c:pt>
                <c:pt idx="57">
                  <c:v>0.6905</c:v>
                </c:pt>
                <c:pt idx="58">
                  <c:v>0.70500000000000007</c:v>
                </c:pt>
                <c:pt idx="59">
                  <c:v>0.72183333333333344</c:v>
                </c:pt>
                <c:pt idx="60">
                  <c:v>0.75016666666666676</c:v>
                </c:pt>
                <c:pt idx="61">
                  <c:v>0.83250000000000002</c:v>
                </c:pt>
                <c:pt idx="62">
                  <c:v>0.85899999999999999</c:v>
                </c:pt>
                <c:pt idx="63">
                  <c:v>0.84416666666666673</c:v>
                </c:pt>
                <c:pt idx="64">
                  <c:v>0.84983333333333333</c:v>
                </c:pt>
                <c:pt idx="65">
                  <c:v>0.86299999999999999</c:v>
                </c:pt>
                <c:pt idx="66">
                  <c:v>0.87533333333333341</c:v>
                </c:pt>
              </c:numCache>
            </c:numRef>
          </c:val>
        </c:ser>
        <c:ser>
          <c:idx val="1"/>
          <c:order val="1"/>
          <c:tx>
            <c:strRef>
              <c:f>'Portstats --&gt;'!$K$2</c:f>
              <c:strCache>
                <c:ptCount val="1"/>
                <c:pt idx="0">
                  <c:v>Incent</c:v>
                </c:pt>
              </c:strCache>
            </c:strRef>
          </c:tx>
          <c:invertIfNegative val="0"/>
          <c:cat>
            <c:numRef>
              <c:f>'Portstats --&gt;'!$B$3:$B$100</c:f>
              <c:numCache>
                <c:formatCode>[$-409]mmm\-yy;@</c:formatCode>
                <c:ptCount val="98"/>
                <c:pt idx="0">
                  <c:v>39814</c:v>
                </c:pt>
                <c:pt idx="1">
                  <c:v>39872</c:v>
                </c:pt>
                <c:pt idx="2">
                  <c:v>39903</c:v>
                </c:pt>
                <c:pt idx="3">
                  <c:v>39933</c:v>
                </c:pt>
                <c:pt idx="4">
                  <c:v>39964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40117</c:v>
                </c:pt>
                <c:pt idx="10">
                  <c:v>40147</c:v>
                </c:pt>
                <c:pt idx="11">
                  <c:v>40178</c:v>
                </c:pt>
                <c:pt idx="12">
                  <c:v>40209</c:v>
                </c:pt>
                <c:pt idx="13">
                  <c:v>40237</c:v>
                </c:pt>
                <c:pt idx="14">
                  <c:v>40268</c:v>
                </c:pt>
                <c:pt idx="15">
                  <c:v>40298</c:v>
                </c:pt>
                <c:pt idx="16">
                  <c:v>40329</c:v>
                </c:pt>
                <c:pt idx="17">
                  <c:v>40359</c:v>
                </c:pt>
                <c:pt idx="18">
                  <c:v>40390</c:v>
                </c:pt>
                <c:pt idx="19">
                  <c:v>40421</c:v>
                </c:pt>
                <c:pt idx="20">
                  <c:v>40451</c:v>
                </c:pt>
                <c:pt idx="21">
                  <c:v>40482</c:v>
                </c:pt>
                <c:pt idx="22">
                  <c:v>40512</c:v>
                </c:pt>
                <c:pt idx="23">
                  <c:v>40543</c:v>
                </c:pt>
                <c:pt idx="24">
                  <c:v>40574</c:v>
                </c:pt>
                <c:pt idx="25">
                  <c:v>40602</c:v>
                </c:pt>
                <c:pt idx="26">
                  <c:v>40633</c:v>
                </c:pt>
                <c:pt idx="27">
                  <c:v>40663</c:v>
                </c:pt>
                <c:pt idx="28">
                  <c:v>40694</c:v>
                </c:pt>
                <c:pt idx="29">
                  <c:v>40724</c:v>
                </c:pt>
                <c:pt idx="30">
                  <c:v>40755</c:v>
                </c:pt>
                <c:pt idx="31">
                  <c:v>40786</c:v>
                </c:pt>
                <c:pt idx="32">
                  <c:v>40816</c:v>
                </c:pt>
                <c:pt idx="33">
                  <c:v>40847</c:v>
                </c:pt>
                <c:pt idx="34">
                  <c:v>40877</c:v>
                </c:pt>
                <c:pt idx="35">
                  <c:v>40908</c:v>
                </c:pt>
                <c:pt idx="36">
                  <c:v>40939</c:v>
                </c:pt>
                <c:pt idx="37">
                  <c:v>40968</c:v>
                </c:pt>
                <c:pt idx="38">
                  <c:v>40999</c:v>
                </c:pt>
                <c:pt idx="39">
                  <c:v>41029</c:v>
                </c:pt>
                <c:pt idx="40">
                  <c:v>41060</c:v>
                </c:pt>
                <c:pt idx="41">
                  <c:v>41090</c:v>
                </c:pt>
                <c:pt idx="42">
                  <c:v>41121</c:v>
                </c:pt>
                <c:pt idx="43">
                  <c:v>41152</c:v>
                </c:pt>
                <c:pt idx="44">
                  <c:v>41182</c:v>
                </c:pt>
                <c:pt idx="45">
                  <c:v>41213</c:v>
                </c:pt>
                <c:pt idx="46">
                  <c:v>41243</c:v>
                </c:pt>
                <c:pt idx="47">
                  <c:v>41274</c:v>
                </c:pt>
                <c:pt idx="48">
                  <c:v>41305</c:v>
                </c:pt>
                <c:pt idx="49">
                  <c:v>41333</c:v>
                </c:pt>
                <c:pt idx="50">
                  <c:v>41364</c:v>
                </c:pt>
                <c:pt idx="51">
                  <c:v>41394</c:v>
                </c:pt>
                <c:pt idx="52">
                  <c:v>41425</c:v>
                </c:pt>
                <c:pt idx="53">
                  <c:v>41455</c:v>
                </c:pt>
                <c:pt idx="54">
                  <c:v>41486</c:v>
                </c:pt>
                <c:pt idx="55">
                  <c:v>41517</c:v>
                </c:pt>
                <c:pt idx="56">
                  <c:v>41547</c:v>
                </c:pt>
                <c:pt idx="57">
                  <c:v>41578</c:v>
                </c:pt>
                <c:pt idx="58">
                  <c:v>41608</c:v>
                </c:pt>
                <c:pt idx="59">
                  <c:v>41639</c:v>
                </c:pt>
                <c:pt idx="60">
                  <c:v>41670</c:v>
                </c:pt>
                <c:pt idx="61">
                  <c:v>41698</c:v>
                </c:pt>
                <c:pt idx="62">
                  <c:v>41729</c:v>
                </c:pt>
                <c:pt idx="63">
                  <c:v>41759</c:v>
                </c:pt>
                <c:pt idx="64">
                  <c:v>41790</c:v>
                </c:pt>
                <c:pt idx="65">
                  <c:v>41820</c:v>
                </c:pt>
                <c:pt idx="66">
                  <c:v>41851</c:v>
                </c:pt>
              </c:numCache>
            </c:numRef>
          </c:cat>
          <c:val>
            <c:numRef>
              <c:f>'Portstats --&gt;'!$K$3:$K$100</c:f>
              <c:numCache>
                <c:formatCode>0.00</c:formatCode>
                <c:ptCount val="98"/>
                <c:pt idx="1">
                  <c:v>0.22198749999999642</c:v>
                </c:pt>
                <c:pt idx="2">
                  <c:v>0.98681086253761363</c:v>
                </c:pt>
                <c:pt idx="3">
                  <c:v>2.2837193853474216</c:v>
                </c:pt>
                <c:pt idx="4">
                  <c:v>0.58623824503842825</c:v>
                </c:pt>
                <c:pt idx="5">
                  <c:v>1.0173832320132177</c:v>
                </c:pt>
                <c:pt idx="6">
                  <c:v>1.2306313329362171</c:v>
                </c:pt>
                <c:pt idx="7">
                  <c:v>2.952378633721911E-2</c:v>
                </c:pt>
                <c:pt idx="8">
                  <c:v>0.42860738694822542</c:v>
                </c:pt>
                <c:pt idx="9">
                  <c:v>0.19517212971306644</c:v>
                </c:pt>
                <c:pt idx="10">
                  <c:v>2.1094237467877974E-15</c:v>
                </c:pt>
                <c:pt idx="11">
                  <c:v>0.14049533486712001</c:v>
                </c:pt>
                <c:pt idx="12">
                  <c:v>2.0654316588620882</c:v>
                </c:pt>
                <c:pt idx="13">
                  <c:v>3.219646771412954E-15</c:v>
                </c:pt>
                <c:pt idx="14">
                  <c:v>1.0526201475924506</c:v>
                </c:pt>
                <c:pt idx="15">
                  <c:v>0.25322103524417605</c:v>
                </c:pt>
                <c:pt idx="16">
                  <c:v>-9.7977181923170065E-15</c:v>
                </c:pt>
                <c:pt idx="17">
                  <c:v>0.51834901411713119</c:v>
                </c:pt>
                <c:pt idx="18">
                  <c:v>0.677610620058962</c:v>
                </c:pt>
                <c:pt idx="19">
                  <c:v>0.6054267307596054</c:v>
                </c:pt>
                <c:pt idx="20">
                  <c:v>2.5587784268414637</c:v>
                </c:pt>
                <c:pt idx="21">
                  <c:v>3.1726940513857889</c:v>
                </c:pt>
                <c:pt idx="22">
                  <c:v>0.18974424717043276</c:v>
                </c:pt>
                <c:pt idx="23">
                  <c:v>0.82061348598302197</c:v>
                </c:pt>
                <c:pt idx="24">
                  <c:v>0.31926585603041474</c:v>
                </c:pt>
                <c:pt idx="25">
                  <c:v>0.41775479626140483</c:v>
                </c:pt>
                <c:pt idx="26">
                  <c:v>0.39591393966201061</c:v>
                </c:pt>
                <c:pt idx="27">
                  <c:v>1.2966062445372195</c:v>
                </c:pt>
                <c:pt idx="28">
                  <c:v>1.5487611193520934E-14</c:v>
                </c:pt>
                <c:pt idx="29">
                  <c:v>9.5479180117763462E-15</c:v>
                </c:pt>
                <c:pt idx="30">
                  <c:v>-1.2212453270876722E-14</c:v>
                </c:pt>
                <c:pt idx="31">
                  <c:v>1.2212453270876722E-14</c:v>
                </c:pt>
                <c:pt idx="32">
                  <c:v>1.1324274851176597E-14</c:v>
                </c:pt>
                <c:pt idx="33">
                  <c:v>8.5487172896137054E-15</c:v>
                </c:pt>
                <c:pt idx="34">
                  <c:v>8.0491169285323849E-15</c:v>
                </c:pt>
                <c:pt idx="35">
                  <c:v>1.0269562977782698E-14</c:v>
                </c:pt>
                <c:pt idx="36">
                  <c:v>8.8817841970012523E-16</c:v>
                </c:pt>
                <c:pt idx="37">
                  <c:v>4.0166469274969974E-2</c:v>
                </c:pt>
                <c:pt idx="38">
                  <c:v>6.6613381477509392E-15</c:v>
                </c:pt>
                <c:pt idx="39">
                  <c:v>1.8051036664376519E-2</c:v>
                </c:pt>
                <c:pt idx="40">
                  <c:v>-4.7184478546569153E-15</c:v>
                </c:pt>
                <c:pt idx="41">
                  <c:v>0.90212903844084558</c:v>
                </c:pt>
                <c:pt idx="42">
                  <c:v>0.32099662247921451</c:v>
                </c:pt>
                <c:pt idx="43">
                  <c:v>0.65869928998048843</c:v>
                </c:pt>
                <c:pt idx="44">
                  <c:v>0.45754175287106313</c:v>
                </c:pt>
                <c:pt idx="45">
                  <c:v>1.320254233170336</c:v>
                </c:pt>
                <c:pt idx="46">
                  <c:v>1.248197130508905</c:v>
                </c:pt>
                <c:pt idx="47">
                  <c:v>2.6882688336006781</c:v>
                </c:pt>
                <c:pt idx="48">
                  <c:v>2.8541952029763209</c:v>
                </c:pt>
                <c:pt idx="49">
                  <c:v>0.58339408869018727</c:v>
                </c:pt>
                <c:pt idx="50">
                  <c:v>1.2801748951055121</c:v>
                </c:pt>
                <c:pt idx="51">
                  <c:v>2.2156868075214735</c:v>
                </c:pt>
                <c:pt idx="52">
                  <c:v>0.70459236549469428</c:v>
                </c:pt>
                <c:pt idx="53">
                  <c:v>2.1094237467877974E-14</c:v>
                </c:pt>
                <c:pt idx="54">
                  <c:v>-6.7723604502134549E-15</c:v>
                </c:pt>
                <c:pt idx="55">
                  <c:v>0.51692697043266789</c:v>
                </c:pt>
                <c:pt idx="56">
                  <c:v>2.1488146525588432</c:v>
                </c:pt>
                <c:pt idx="57">
                  <c:v>1.1879463987515111</c:v>
                </c:pt>
                <c:pt idx="58">
                  <c:v>0.15648254575636311</c:v>
                </c:pt>
                <c:pt idx="59">
                  <c:v>2.2338917753088383</c:v>
                </c:pt>
                <c:pt idx="60">
                  <c:v>7.5445960154829237</c:v>
                </c:pt>
                <c:pt idx="61">
                  <c:v>0.32033226837530449</c:v>
                </c:pt>
                <c:pt idx="62">
                  <c:v>-5.2180482157382357E-15</c:v>
                </c:pt>
                <c:pt idx="63">
                  <c:v>1.2434497875801753E-14</c:v>
                </c:pt>
                <c:pt idx="64">
                  <c:v>4.8738790781044372E-14</c:v>
                </c:pt>
                <c:pt idx="65">
                  <c:v>1.354472090042691E-14</c:v>
                </c:pt>
                <c:pt idx="66">
                  <c:v>-4.9071857688431919E-14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728896"/>
        <c:axId val="131730432"/>
      </c:barChart>
      <c:lineChart>
        <c:grouping val="standard"/>
        <c:varyColors val="0"/>
        <c:ser>
          <c:idx val="2"/>
          <c:order val="2"/>
          <c:tx>
            <c:strRef>
              <c:f>'Portstats --&gt;'!$I$2</c:f>
              <c:strCache>
                <c:ptCount val="1"/>
                <c:pt idx="0">
                  <c:v>Revenue</c:v>
                </c:pt>
              </c:strCache>
            </c:strRef>
          </c:tx>
          <c:marker>
            <c:symbol val="none"/>
          </c:marker>
          <c:cat>
            <c:numRef>
              <c:f>'Portstats --&gt;'!$B$3:$B$100</c:f>
              <c:numCache>
                <c:formatCode>[$-409]mmm\-yy;@</c:formatCode>
                <c:ptCount val="98"/>
                <c:pt idx="0">
                  <c:v>39814</c:v>
                </c:pt>
                <c:pt idx="1">
                  <c:v>39872</c:v>
                </c:pt>
                <c:pt idx="2">
                  <c:v>39903</c:v>
                </c:pt>
                <c:pt idx="3">
                  <c:v>39933</c:v>
                </c:pt>
                <c:pt idx="4">
                  <c:v>39964</c:v>
                </c:pt>
                <c:pt idx="5">
                  <c:v>39994</c:v>
                </c:pt>
                <c:pt idx="6">
                  <c:v>40025</c:v>
                </c:pt>
                <c:pt idx="7">
                  <c:v>40056</c:v>
                </c:pt>
                <c:pt idx="8">
                  <c:v>40086</c:v>
                </c:pt>
                <c:pt idx="9">
                  <c:v>40117</c:v>
                </c:pt>
                <c:pt idx="10">
                  <c:v>40147</c:v>
                </c:pt>
                <c:pt idx="11">
                  <c:v>40178</c:v>
                </c:pt>
                <c:pt idx="12">
                  <c:v>40209</c:v>
                </c:pt>
                <c:pt idx="13">
                  <c:v>40237</c:v>
                </c:pt>
                <c:pt idx="14">
                  <c:v>40268</c:v>
                </c:pt>
                <c:pt idx="15">
                  <c:v>40298</c:v>
                </c:pt>
                <c:pt idx="16">
                  <c:v>40329</c:v>
                </c:pt>
                <c:pt idx="17">
                  <c:v>40359</c:v>
                </c:pt>
                <c:pt idx="18">
                  <c:v>40390</c:v>
                </c:pt>
                <c:pt idx="19">
                  <c:v>40421</c:v>
                </c:pt>
                <c:pt idx="20">
                  <c:v>40451</c:v>
                </c:pt>
                <c:pt idx="21">
                  <c:v>40482</c:v>
                </c:pt>
                <c:pt idx="22">
                  <c:v>40512</c:v>
                </c:pt>
                <c:pt idx="23">
                  <c:v>40543</c:v>
                </c:pt>
                <c:pt idx="24">
                  <c:v>40574</c:v>
                </c:pt>
                <c:pt idx="25">
                  <c:v>40602</c:v>
                </c:pt>
                <c:pt idx="26">
                  <c:v>40633</c:v>
                </c:pt>
                <c:pt idx="27">
                  <c:v>40663</c:v>
                </c:pt>
                <c:pt idx="28">
                  <c:v>40694</c:v>
                </c:pt>
                <c:pt idx="29">
                  <c:v>40724</c:v>
                </c:pt>
                <c:pt idx="30">
                  <c:v>40755</c:v>
                </c:pt>
                <c:pt idx="31">
                  <c:v>40786</c:v>
                </c:pt>
                <c:pt idx="32">
                  <c:v>40816</c:v>
                </c:pt>
                <c:pt idx="33">
                  <c:v>40847</c:v>
                </c:pt>
                <c:pt idx="34">
                  <c:v>40877</c:v>
                </c:pt>
                <c:pt idx="35">
                  <c:v>40908</c:v>
                </c:pt>
                <c:pt idx="36">
                  <c:v>40939</c:v>
                </c:pt>
                <c:pt idx="37">
                  <c:v>40968</c:v>
                </c:pt>
                <c:pt idx="38">
                  <c:v>40999</c:v>
                </c:pt>
                <c:pt idx="39">
                  <c:v>41029</c:v>
                </c:pt>
                <c:pt idx="40">
                  <c:v>41060</c:v>
                </c:pt>
                <c:pt idx="41">
                  <c:v>41090</c:v>
                </c:pt>
                <c:pt idx="42">
                  <c:v>41121</c:v>
                </c:pt>
                <c:pt idx="43">
                  <c:v>41152</c:v>
                </c:pt>
                <c:pt idx="44">
                  <c:v>41182</c:v>
                </c:pt>
                <c:pt idx="45">
                  <c:v>41213</c:v>
                </c:pt>
                <c:pt idx="46">
                  <c:v>41243</c:v>
                </c:pt>
                <c:pt idx="47">
                  <c:v>41274</c:v>
                </c:pt>
                <c:pt idx="48">
                  <c:v>41305</c:v>
                </c:pt>
                <c:pt idx="49">
                  <c:v>41333</c:v>
                </c:pt>
                <c:pt idx="50">
                  <c:v>41364</c:v>
                </c:pt>
                <c:pt idx="51">
                  <c:v>41394</c:v>
                </c:pt>
                <c:pt idx="52">
                  <c:v>41425</c:v>
                </c:pt>
                <c:pt idx="53">
                  <c:v>41455</c:v>
                </c:pt>
                <c:pt idx="54">
                  <c:v>41486</c:v>
                </c:pt>
                <c:pt idx="55">
                  <c:v>41517</c:v>
                </c:pt>
                <c:pt idx="56">
                  <c:v>41547</c:v>
                </c:pt>
                <c:pt idx="57">
                  <c:v>41578</c:v>
                </c:pt>
                <c:pt idx="58">
                  <c:v>41608</c:v>
                </c:pt>
                <c:pt idx="59">
                  <c:v>41639</c:v>
                </c:pt>
                <c:pt idx="60">
                  <c:v>41670</c:v>
                </c:pt>
                <c:pt idx="61">
                  <c:v>41698</c:v>
                </c:pt>
                <c:pt idx="62">
                  <c:v>41729</c:v>
                </c:pt>
                <c:pt idx="63">
                  <c:v>41759</c:v>
                </c:pt>
                <c:pt idx="64">
                  <c:v>41790</c:v>
                </c:pt>
                <c:pt idx="65">
                  <c:v>41820</c:v>
                </c:pt>
                <c:pt idx="66">
                  <c:v>41851</c:v>
                </c:pt>
              </c:numCache>
            </c:numRef>
          </c:cat>
          <c:val>
            <c:numRef>
              <c:f>'Portstats --&gt;'!$I$3:$I$100</c:f>
              <c:numCache>
                <c:formatCode>0.00</c:formatCode>
                <c:ptCount val="98"/>
                <c:pt idx="1">
                  <c:v>0.27115416666666309</c:v>
                </c:pt>
                <c:pt idx="2">
                  <c:v>1.0378108625376137</c:v>
                </c:pt>
                <c:pt idx="3">
                  <c:v>2.3500527186807547</c:v>
                </c:pt>
                <c:pt idx="4">
                  <c:v>0.68090491170509493</c:v>
                </c:pt>
                <c:pt idx="5">
                  <c:v>1.1283832320132177</c:v>
                </c:pt>
                <c:pt idx="6">
                  <c:v>1.3489646662695505</c:v>
                </c:pt>
                <c:pt idx="7">
                  <c:v>0.16035711967055244</c:v>
                </c:pt>
                <c:pt idx="8">
                  <c:v>0.56194072028155873</c:v>
                </c:pt>
                <c:pt idx="9">
                  <c:v>0.33883879637973313</c:v>
                </c:pt>
                <c:pt idx="10">
                  <c:v>0.14633333333333545</c:v>
                </c:pt>
                <c:pt idx="11">
                  <c:v>0.29232866820045333</c:v>
                </c:pt>
                <c:pt idx="12">
                  <c:v>2.2525983255287549</c:v>
                </c:pt>
                <c:pt idx="13">
                  <c:v>0.20433333333333656</c:v>
                </c:pt>
                <c:pt idx="14">
                  <c:v>1.2604534809257839</c:v>
                </c:pt>
                <c:pt idx="15">
                  <c:v>0.47255436857750943</c:v>
                </c:pt>
                <c:pt idx="16">
                  <c:v>0.23933333333332352</c:v>
                </c:pt>
                <c:pt idx="17">
                  <c:v>0.75834901411713118</c:v>
                </c:pt>
                <c:pt idx="18">
                  <c:v>0.92594395339229529</c:v>
                </c:pt>
                <c:pt idx="19">
                  <c:v>0.86009339742627211</c:v>
                </c:pt>
                <c:pt idx="20">
                  <c:v>2.8199450935081303</c:v>
                </c:pt>
                <c:pt idx="21">
                  <c:v>3.4553607180524555</c:v>
                </c:pt>
                <c:pt idx="22">
                  <c:v>0.5029109138370994</c:v>
                </c:pt>
                <c:pt idx="23">
                  <c:v>1.144113485983022</c:v>
                </c:pt>
                <c:pt idx="24">
                  <c:v>0.6494325226970814</c:v>
                </c:pt>
                <c:pt idx="25">
                  <c:v>0.75308812959473814</c:v>
                </c:pt>
                <c:pt idx="26">
                  <c:v>0.73674727299534393</c:v>
                </c:pt>
                <c:pt idx="27">
                  <c:v>1.6426062445372196</c:v>
                </c:pt>
                <c:pt idx="28">
                  <c:v>0.36966666666668213</c:v>
                </c:pt>
                <c:pt idx="29">
                  <c:v>0.37250000000000955</c:v>
                </c:pt>
                <c:pt idx="30">
                  <c:v>0.36849999999998778</c:v>
                </c:pt>
                <c:pt idx="31">
                  <c:v>0.36433333333334555</c:v>
                </c:pt>
                <c:pt idx="32">
                  <c:v>0.36050000000001137</c:v>
                </c:pt>
                <c:pt idx="33">
                  <c:v>0.34183333333334193</c:v>
                </c:pt>
                <c:pt idx="34">
                  <c:v>0.35033333333334138</c:v>
                </c:pt>
                <c:pt idx="35">
                  <c:v>0.37633333333334362</c:v>
                </c:pt>
                <c:pt idx="36">
                  <c:v>0.39883333333333426</c:v>
                </c:pt>
                <c:pt idx="37">
                  <c:v>0.45233313594163671</c:v>
                </c:pt>
                <c:pt idx="38">
                  <c:v>0.45316666666667332</c:v>
                </c:pt>
                <c:pt idx="39">
                  <c:v>0.51638436999770987</c:v>
                </c:pt>
                <c:pt idx="40">
                  <c:v>0.47633333333332861</c:v>
                </c:pt>
                <c:pt idx="41">
                  <c:v>1.3782957051075122</c:v>
                </c:pt>
                <c:pt idx="42">
                  <c:v>0.80832995581254785</c:v>
                </c:pt>
                <c:pt idx="43">
                  <c:v>1.1515326233138217</c:v>
                </c:pt>
                <c:pt idx="44">
                  <c:v>0.95804175287106319</c:v>
                </c:pt>
                <c:pt idx="45">
                  <c:v>1.8264208998370026</c:v>
                </c:pt>
                <c:pt idx="46">
                  <c:v>1.7425304638422383</c:v>
                </c:pt>
                <c:pt idx="47">
                  <c:v>3.2021021669340115</c:v>
                </c:pt>
                <c:pt idx="48">
                  <c:v>3.4186952029763207</c:v>
                </c:pt>
                <c:pt idx="49">
                  <c:v>1.122560755356854</c:v>
                </c:pt>
                <c:pt idx="50">
                  <c:v>1.8335082284388455</c:v>
                </c:pt>
                <c:pt idx="51">
                  <c:v>2.7970201408548068</c:v>
                </c:pt>
                <c:pt idx="52">
                  <c:v>1.3124256988280276</c:v>
                </c:pt>
                <c:pt idx="53">
                  <c:v>0.62083333333335444</c:v>
                </c:pt>
                <c:pt idx="54">
                  <c:v>0.62899999999999323</c:v>
                </c:pt>
                <c:pt idx="55">
                  <c:v>1.1714269704326679</c:v>
                </c:pt>
                <c:pt idx="56">
                  <c:v>2.8183146525588434</c:v>
                </c:pt>
                <c:pt idx="57">
                  <c:v>1.878446398751511</c:v>
                </c:pt>
                <c:pt idx="58">
                  <c:v>0.86148254575636318</c:v>
                </c:pt>
                <c:pt idx="59">
                  <c:v>2.9557251086421719</c:v>
                </c:pt>
                <c:pt idx="60">
                  <c:v>8.2947626821495906</c:v>
                </c:pt>
                <c:pt idx="61">
                  <c:v>1.1528322683753045</c:v>
                </c:pt>
                <c:pt idx="62">
                  <c:v>0.85899999999999477</c:v>
                </c:pt>
                <c:pt idx="63">
                  <c:v>0.84416666666667917</c:v>
                </c:pt>
                <c:pt idx="64">
                  <c:v>0.84983333333338207</c:v>
                </c:pt>
                <c:pt idx="65">
                  <c:v>0.86300000000001353</c:v>
                </c:pt>
                <c:pt idx="66">
                  <c:v>0.87533333333328434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28896"/>
        <c:axId val="131730432"/>
      </c:lineChart>
      <c:dateAx>
        <c:axId val="13172889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31730432"/>
        <c:crosses val="autoZero"/>
        <c:auto val="1"/>
        <c:lblOffset val="100"/>
        <c:baseTimeUnit val="months"/>
      </c:dateAx>
      <c:valAx>
        <c:axId val="131730432"/>
        <c:scaling>
          <c:orientation val="minMax"/>
        </c:scaling>
        <c:delete val="0"/>
        <c:axPos val="l"/>
        <c:numFmt formatCode="&quot;$&quot;#,##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17288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62285680360133"/>
          <c:y val="0.11877109132734753"/>
          <c:w val="0.18161176727909012"/>
          <c:h val="0.25115157480314959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</a:t>
            </a:r>
            <a:r>
              <a:rPr lang="en-US" sz="1400"/>
              <a:t>xposure Trend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'LongShort --&gt;'!$C$3</c:f>
              <c:strCache>
                <c:ptCount val="1"/>
                <c:pt idx="0">
                  <c:v>Long</c:v>
                </c:pt>
              </c:strCache>
            </c:strRef>
          </c:tx>
          <c:invertIfNegative val="0"/>
          <c:cat>
            <c:numRef>
              <c:f>'LongShort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--&gt;'!$C$4:$C$101</c:f>
              <c:numCache>
                <c:formatCode>0.00%</c:formatCode>
                <c:ptCount val="98"/>
                <c:pt idx="0">
                  <c:v>1.3181024717730967</c:v>
                </c:pt>
                <c:pt idx="1">
                  <c:v>1.299821956518413</c:v>
                </c:pt>
                <c:pt idx="2">
                  <c:v>1.1831513905168161</c:v>
                </c:pt>
                <c:pt idx="3">
                  <c:v>1.1254398621657209</c:v>
                </c:pt>
                <c:pt idx="4">
                  <c:v>1.2020422782415361</c:v>
                </c:pt>
                <c:pt idx="5">
                  <c:v>1.2003747394082502</c:v>
                </c:pt>
                <c:pt idx="6">
                  <c:v>1.1401739027795319</c:v>
                </c:pt>
                <c:pt idx="7">
                  <c:v>1.2019349969836302</c:v>
                </c:pt>
                <c:pt idx="8">
                  <c:v>1.2627920645699795</c:v>
                </c:pt>
                <c:pt idx="9">
                  <c:v>0.63312433810588187</c:v>
                </c:pt>
                <c:pt idx="10">
                  <c:v>1.1420106872308124</c:v>
                </c:pt>
                <c:pt idx="11">
                  <c:v>1.3673703710759901</c:v>
                </c:pt>
                <c:pt idx="12">
                  <c:v>1.5061514032700174</c:v>
                </c:pt>
                <c:pt idx="13">
                  <c:v>1.1874977670075444</c:v>
                </c:pt>
                <c:pt idx="14">
                  <c:v>1.5465561081091337</c:v>
                </c:pt>
                <c:pt idx="15">
                  <c:v>1.5549135517990651</c:v>
                </c:pt>
                <c:pt idx="16">
                  <c:v>1.6323314815235195</c:v>
                </c:pt>
                <c:pt idx="17">
                  <c:v>1.7794001234344259</c:v>
                </c:pt>
                <c:pt idx="18">
                  <c:v>1.7264459942218979</c:v>
                </c:pt>
                <c:pt idx="19">
                  <c:v>1.1532843200051044</c:v>
                </c:pt>
                <c:pt idx="20">
                  <c:v>1.3654770302172534</c:v>
                </c:pt>
                <c:pt idx="21">
                  <c:v>1.4928445709633502</c:v>
                </c:pt>
                <c:pt idx="22">
                  <c:v>1.3904270066023909</c:v>
                </c:pt>
                <c:pt idx="23">
                  <c:v>1.3287647945197636</c:v>
                </c:pt>
                <c:pt idx="24">
                  <c:v>1.2289708838857656</c:v>
                </c:pt>
                <c:pt idx="25">
                  <c:v>1.2049827995896456</c:v>
                </c:pt>
                <c:pt idx="26">
                  <c:v>1.2883128604164948</c:v>
                </c:pt>
                <c:pt idx="27">
                  <c:v>1.2956371182332811</c:v>
                </c:pt>
                <c:pt idx="28">
                  <c:v>1.0740211820394008</c:v>
                </c:pt>
                <c:pt idx="29">
                  <c:v>0.93493684847033109</c:v>
                </c:pt>
                <c:pt idx="30">
                  <c:v>0.89048422129096816</c:v>
                </c:pt>
                <c:pt idx="31">
                  <c:v>0.97953803925934191</c:v>
                </c:pt>
                <c:pt idx="32">
                  <c:v>0.79918508942611954</c:v>
                </c:pt>
                <c:pt idx="33">
                  <c:v>0.79043581930103779</c:v>
                </c:pt>
                <c:pt idx="34">
                  <c:v>0.96083751580084453</c:v>
                </c:pt>
                <c:pt idx="35">
                  <c:v>1.1366358089589688</c:v>
                </c:pt>
                <c:pt idx="36">
                  <c:v>1.0576594466014029</c:v>
                </c:pt>
                <c:pt idx="37">
                  <c:v>1.0249998126248667</c:v>
                </c:pt>
                <c:pt idx="38">
                  <c:v>1.1670958646993592</c:v>
                </c:pt>
                <c:pt idx="39">
                  <c:v>1.0866266136524054</c:v>
                </c:pt>
                <c:pt idx="40">
                  <c:v>1.1624998776098601</c:v>
                </c:pt>
                <c:pt idx="41">
                  <c:v>1.1360063804761262</c:v>
                </c:pt>
                <c:pt idx="42">
                  <c:v>1.1903171816193208</c:v>
                </c:pt>
                <c:pt idx="43">
                  <c:v>1.1599525236112982</c:v>
                </c:pt>
                <c:pt idx="44">
                  <c:v>1.1433749043527428</c:v>
                </c:pt>
                <c:pt idx="45">
                  <c:v>1.2062279594644292</c:v>
                </c:pt>
                <c:pt idx="46">
                  <c:v>1.2510117784425281</c:v>
                </c:pt>
                <c:pt idx="47">
                  <c:v>1.2736128073267965</c:v>
                </c:pt>
                <c:pt idx="48">
                  <c:v>1.1001962511218659</c:v>
                </c:pt>
                <c:pt idx="49">
                  <c:v>1.1247918381784876</c:v>
                </c:pt>
                <c:pt idx="50">
                  <c:v>1.1028518211507365</c:v>
                </c:pt>
                <c:pt idx="51">
                  <c:v>1.0724526303749737</c:v>
                </c:pt>
                <c:pt idx="52">
                  <c:v>1.1216503165833565</c:v>
                </c:pt>
                <c:pt idx="53">
                  <c:v>1.142111375297121</c:v>
                </c:pt>
                <c:pt idx="54">
                  <c:v>1.1213847360349185</c:v>
                </c:pt>
                <c:pt idx="55">
                  <c:v>1.1516758237468276</c:v>
                </c:pt>
                <c:pt idx="56">
                  <c:v>1.1295197621989936</c:v>
                </c:pt>
                <c:pt idx="57">
                  <c:v>1.1865901637342846</c:v>
                </c:pt>
                <c:pt idx="58">
                  <c:v>1.1810745962780691</c:v>
                </c:pt>
                <c:pt idx="59">
                  <c:v>1.1655495021973201</c:v>
                </c:pt>
                <c:pt idx="60">
                  <c:v>1.1434248692627349</c:v>
                </c:pt>
                <c:pt idx="61">
                  <c:v>1.1907166980338955</c:v>
                </c:pt>
                <c:pt idx="62">
                  <c:v>1.1803075104765428</c:v>
                </c:pt>
                <c:pt idx="63">
                  <c:v>1.1360355567227969</c:v>
                </c:pt>
                <c:pt idx="64">
                  <c:v>1.1006418126780302</c:v>
                </c:pt>
                <c:pt idx="65">
                  <c:v>1.079807264891282</c:v>
                </c:pt>
                <c:pt idx="66">
                  <c:v>1.1068043229426383</c:v>
                </c:pt>
                <c:pt idx="67">
                  <c:v>1.0645940529237221</c:v>
                </c:pt>
                <c:pt idx="68">
                  <c:v>1.1444294095808514</c:v>
                </c:pt>
                <c:pt idx="69">
                  <c:v>1.1679127856667295</c:v>
                </c:pt>
                <c:pt idx="70">
                  <c:v>1.1499743220621965</c:v>
                </c:pt>
                <c:pt idx="71">
                  <c:v>1.2104102113877742</c:v>
                </c:pt>
                <c:pt idx="72">
                  <c:v>1.1453572807123371</c:v>
                </c:pt>
                <c:pt idx="73">
                  <c:v>1.1764094374444571</c:v>
                </c:pt>
                <c:pt idx="74">
                  <c:v>1.1207991536288917</c:v>
                </c:pt>
                <c:pt idx="75">
                  <c:v>1.112730323265132</c:v>
                </c:pt>
                <c:pt idx="76">
                  <c:v>1.1126371529304877</c:v>
                </c:pt>
                <c:pt idx="77">
                  <c:v>1.1369842869326992</c:v>
                </c:pt>
                <c:pt idx="78">
                  <c:v>1.210732541429921</c:v>
                </c:pt>
                <c:pt idx="79">
                  <c:v>1.2893568704841121</c:v>
                </c:pt>
                <c:pt idx="80">
                  <c:v>1.3199847719604749</c:v>
                </c:pt>
                <c:pt idx="81">
                  <c:v>1.3027063226978317</c:v>
                </c:pt>
                <c:pt idx="82">
                  <c:v>1.2853598342887336</c:v>
                </c:pt>
                <c:pt idx="83">
                  <c:v>1.3499545108233533</c:v>
                </c:pt>
                <c:pt idx="84">
                  <c:v>1.3626861216191357</c:v>
                </c:pt>
                <c:pt idx="85">
                  <c:v>1.260120789706582</c:v>
                </c:pt>
                <c:pt idx="86">
                  <c:v>1.2621685318919524</c:v>
                </c:pt>
                <c:pt idx="87">
                  <c:v>1.2585092221071603</c:v>
                </c:pt>
                <c:pt idx="88">
                  <c:v>1.227794403335674</c:v>
                </c:pt>
                <c:pt idx="89">
                  <c:v>1.2842734530526108</c:v>
                </c:pt>
                <c:pt idx="90">
                  <c:v>1.2505951349179325</c:v>
                </c:pt>
                <c:pt idx="91">
                  <c:v>1.3387796545911905</c:v>
                </c:pt>
                <c:pt idx="92">
                  <c:v>1.3026021463181214</c:v>
                </c:pt>
                <c:pt idx="93">
                  <c:v>1.3079219669004181</c:v>
                </c:pt>
                <c:pt idx="94">
                  <c:v>1.2758462173916509</c:v>
                </c:pt>
                <c:pt idx="95">
                  <c:v>1.3180419808598014</c:v>
                </c:pt>
                <c:pt idx="96">
                  <c:v>1.3788601008001933</c:v>
                </c:pt>
                <c:pt idx="97">
                  <c:v>1.3687371663894168</c:v>
                </c:pt>
              </c:numCache>
            </c:numRef>
          </c:val>
        </c:ser>
        <c:ser>
          <c:idx val="1"/>
          <c:order val="1"/>
          <c:tx>
            <c:strRef>
              <c:f>'LongShort --&gt;'!$D$3</c:f>
              <c:strCache>
                <c:ptCount val="1"/>
                <c:pt idx="0">
                  <c:v>Short</c:v>
                </c:pt>
              </c:strCache>
            </c:strRef>
          </c:tx>
          <c:invertIfNegative val="0"/>
          <c:cat>
            <c:numRef>
              <c:f>'LongShort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--&gt;'!$D$4:$D$101</c:f>
              <c:numCache>
                <c:formatCode>0.00%</c:formatCode>
                <c:ptCount val="98"/>
                <c:pt idx="0">
                  <c:v>-0.79951983755715705</c:v>
                </c:pt>
                <c:pt idx="1">
                  <c:v>-0.96877810005606657</c:v>
                </c:pt>
                <c:pt idx="2">
                  <c:v>-0.94271891728353419</c:v>
                </c:pt>
                <c:pt idx="3">
                  <c:v>-0.96946302298898668</c:v>
                </c:pt>
                <c:pt idx="4">
                  <c:v>-1.031078690285989</c:v>
                </c:pt>
                <c:pt idx="5">
                  <c:v>-1.0395422194659409</c:v>
                </c:pt>
                <c:pt idx="6">
                  <c:v>-0.97791576364160038</c:v>
                </c:pt>
                <c:pt idx="7">
                  <c:v>-0.98981031707381906</c:v>
                </c:pt>
                <c:pt idx="8">
                  <c:v>-1.0717794897776609</c:v>
                </c:pt>
                <c:pt idx="9">
                  <c:v>-0.57518806724581339</c:v>
                </c:pt>
                <c:pt idx="10">
                  <c:v>-0.90817366207021</c:v>
                </c:pt>
                <c:pt idx="11">
                  <c:v>-1.1704837410927802</c:v>
                </c:pt>
                <c:pt idx="12">
                  <c:v>-1.3106215507337213</c:v>
                </c:pt>
                <c:pt idx="13">
                  <c:v>-0.89392897851282005</c:v>
                </c:pt>
                <c:pt idx="14">
                  <c:v>-1.2357708968007168</c:v>
                </c:pt>
                <c:pt idx="15">
                  <c:v>-1.413242034167125</c:v>
                </c:pt>
                <c:pt idx="16">
                  <c:v>-1.4581677561870585</c:v>
                </c:pt>
                <c:pt idx="17">
                  <c:v>-1.6142751780611186</c:v>
                </c:pt>
                <c:pt idx="18">
                  <c:v>-1.5434793753702554</c:v>
                </c:pt>
                <c:pt idx="19">
                  <c:v>-1.0218914156626699</c:v>
                </c:pt>
                <c:pt idx="20">
                  <c:v>-1.2926040977247464</c:v>
                </c:pt>
                <c:pt idx="21">
                  <c:v>-1.4307735393850993</c:v>
                </c:pt>
                <c:pt idx="22">
                  <c:v>-1.4175239919553244</c:v>
                </c:pt>
                <c:pt idx="23">
                  <c:v>-1.431480297571011</c:v>
                </c:pt>
                <c:pt idx="24">
                  <c:v>-1.2961073197273043</c:v>
                </c:pt>
                <c:pt idx="25">
                  <c:v>-1.2141031574187982</c:v>
                </c:pt>
                <c:pt idx="26">
                  <c:v>-1.3893344908021439</c:v>
                </c:pt>
                <c:pt idx="27">
                  <c:v>-1.4205876038429259</c:v>
                </c:pt>
                <c:pt idx="28">
                  <c:v>-1.1589305174292515</c:v>
                </c:pt>
                <c:pt idx="29">
                  <c:v>-0.94770330041212503</c:v>
                </c:pt>
                <c:pt idx="30">
                  <c:v>-0.92325065987269395</c:v>
                </c:pt>
                <c:pt idx="31">
                  <c:v>-0.88337487617587518</c:v>
                </c:pt>
                <c:pt idx="32">
                  <c:v>-0.80640002084296436</c:v>
                </c:pt>
                <c:pt idx="33">
                  <c:v>-0.73787307324356499</c:v>
                </c:pt>
                <c:pt idx="34">
                  <c:v>-0.86044776441891146</c:v>
                </c:pt>
                <c:pt idx="35">
                  <c:v>-1.01603017140473</c:v>
                </c:pt>
                <c:pt idx="36">
                  <c:v>-0.97882863941500786</c:v>
                </c:pt>
                <c:pt idx="37">
                  <c:v>-0.92075737272359892</c:v>
                </c:pt>
                <c:pt idx="38">
                  <c:v>-0.95936205054642953</c:v>
                </c:pt>
                <c:pt idx="39">
                  <c:v>-0.89718989477516786</c:v>
                </c:pt>
                <c:pt idx="40">
                  <c:v>-0.94119245478855251</c:v>
                </c:pt>
                <c:pt idx="41">
                  <c:v>-0.89609308143509192</c:v>
                </c:pt>
                <c:pt idx="42">
                  <c:v>-0.94429934812791583</c:v>
                </c:pt>
                <c:pt idx="43">
                  <c:v>-0.87826622986989067</c:v>
                </c:pt>
                <c:pt idx="44">
                  <c:v>-0.87410561635026474</c:v>
                </c:pt>
                <c:pt idx="45">
                  <c:v>-0.97911971384636065</c:v>
                </c:pt>
                <c:pt idx="46">
                  <c:v>-0.97910045835761228</c:v>
                </c:pt>
                <c:pt idx="47">
                  <c:v>-1.0163853785774237</c:v>
                </c:pt>
                <c:pt idx="48">
                  <c:v>-0.935762841740995</c:v>
                </c:pt>
                <c:pt idx="49">
                  <c:v>-0.94086065022787546</c:v>
                </c:pt>
                <c:pt idx="50">
                  <c:v>-0.9363594484433293</c:v>
                </c:pt>
                <c:pt idx="51">
                  <c:v>-0.88852053509529805</c:v>
                </c:pt>
                <c:pt idx="52">
                  <c:v>-0.96016089308252561</c:v>
                </c:pt>
                <c:pt idx="53">
                  <c:v>-0.88041629923383591</c:v>
                </c:pt>
                <c:pt idx="54">
                  <c:v>-0.8340669439269266</c:v>
                </c:pt>
                <c:pt idx="55">
                  <c:v>-0.86429116799208161</c:v>
                </c:pt>
                <c:pt idx="56">
                  <c:v>-0.88415786384835693</c:v>
                </c:pt>
                <c:pt idx="57">
                  <c:v>-0.93159780267673187</c:v>
                </c:pt>
                <c:pt idx="58">
                  <c:v>-1.036797343841336</c:v>
                </c:pt>
                <c:pt idx="59">
                  <c:v>-1.019854613472122</c:v>
                </c:pt>
                <c:pt idx="60">
                  <c:v>-0.94000334046608902</c:v>
                </c:pt>
                <c:pt idx="61">
                  <c:v>-1.0074285560460148</c:v>
                </c:pt>
                <c:pt idx="62">
                  <c:v>-1.0188764536678405</c:v>
                </c:pt>
                <c:pt idx="63">
                  <c:v>-0.96489620486746108</c:v>
                </c:pt>
                <c:pt idx="64">
                  <c:v>-1.0077923594722655</c:v>
                </c:pt>
                <c:pt idx="65">
                  <c:v>-1.0498108027601247</c:v>
                </c:pt>
                <c:pt idx="66">
                  <c:v>-1.0530539537318304</c:v>
                </c:pt>
                <c:pt idx="67">
                  <c:v>-0.99599213740040082</c:v>
                </c:pt>
                <c:pt idx="68">
                  <c:v>-1.0750894583752184</c:v>
                </c:pt>
                <c:pt idx="69">
                  <c:v>-1.1214655727412721</c:v>
                </c:pt>
                <c:pt idx="70">
                  <c:v>-1.1033492309185784</c:v>
                </c:pt>
                <c:pt idx="71">
                  <c:v>-1.1419454470424122</c:v>
                </c:pt>
                <c:pt idx="72">
                  <c:v>-1.0962444494743884</c:v>
                </c:pt>
                <c:pt idx="73">
                  <c:v>-1.1563735850134256</c:v>
                </c:pt>
                <c:pt idx="74">
                  <c:v>-1.1136302845758448</c:v>
                </c:pt>
                <c:pt idx="75">
                  <c:v>-1.09591208187014</c:v>
                </c:pt>
                <c:pt idx="76">
                  <c:v>-1.0996619291746215</c:v>
                </c:pt>
                <c:pt idx="77">
                  <c:v>-1.0806568819397138</c:v>
                </c:pt>
                <c:pt idx="78">
                  <c:v>-1.1491505053159836</c:v>
                </c:pt>
                <c:pt idx="79">
                  <c:v>-1.1684803414831852</c:v>
                </c:pt>
                <c:pt idx="80">
                  <c:v>-1.1747985107819656</c:v>
                </c:pt>
                <c:pt idx="81">
                  <c:v>-1.1585612764156059</c:v>
                </c:pt>
                <c:pt idx="82">
                  <c:v>-1.1584423793787464</c:v>
                </c:pt>
                <c:pt idx="83">
                  <c:v>-1.2327999391388933</c:v>
                </c:pt>
                <c:pt idx="84">
                  <c:v>-1.2228866450201972</c:v>
                </c:pt>
                <c:pt idx="85">
                  <c:v>-1.1211962850580621</c:v>
                </c:pt>
                <c:pt idx="86">
                  <c:v>-1.1936812414869498</c:v>
                </c:pt>
                <c:pt idx="87">
                  <c:v>-1.1808932940671868</c:v>
                </c:pt>
                <c:pt idx="88">
                  <c:v>-1.1869348498558541</c:v>
                </c:pt>
                <c:pt idx="89">
                  <c:v>-1.2023573504098406</c:v>
                </c:pt>
                <c:pt idx="90">
                  <c:v>-1.1391555081300446</c:v>
                </c:pt>
                <c:pt idx="91">
                  <c:v>-1.2486644700682479</c:v>
                </c:pt>
                <c:pt idx="92">
                  <c:v>-1.0823160659918094</c:v>
                </c:pt>
                <c:pt idx="93">
                  <c:v>-1.1015892634058537</c:v>
                </c:pt>
                <c:pt idx="94">
                  <c:v>-1.1507545412022306</c:v>
                </c:pt>
                <c:pt idx="95">
                  <c:v>-1.1803406016681126</c:v>
                </c:pt>
                <c:pt idx="96">
                  <c:v>-1.17444673964366</c:v>
                </c:pt>
                <c:pt idx="97">
                  <c:v>-1.1912995645387463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843392"/>
        <c:axId val="130844928"/>
      </c:barChart>
      <c:lineChart>
        <c:grouping val="standard"/>
        <c:varyColors val="0"/>
        <c:ser>
          <c:idx val="2"/>
          <c:order val="2"/>
          <c:tx>
            <c:strRef>
              <c:f>'LongShort --&gt;'!$E$3</c:f>
              <c:strCache>
                <c:ptCount val="1"/>
                <c:pt idx="0">
                  <c:v>Net</c:v>
                </c:pt>
              </c:strCache>
            </c:strRef>
          </c:tx>
          <c:marker>
            <c:symbol val="none"/>
          </c:marker>
          <c:cat>
            <c:numRef>
              <c:f>'LongShort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--&gt;'!$E$4:$E$101</c:f>
              <c:numCache>
                <c:formatCode>0.00%</c:formatCode>
                <c:ptCount val="98"/>
                <c:pt idx="0">
                  <c:v>0.51858263421593964</c:v>
                </c:pt>
                <c:pt idx="1">
                  <c:v>0.33104385646234646</c:v>
                </c:pt>
                <c:pt idx="2">
                  <c:v>0.24043247323328187</c:v>
                </c:pt>
                <c:pt idx="3">
                  <c:v>0.15597683917673422</c:v>
                </c:pt>
                <c:pt idx="4">
                  <c:v>0.17096358795554711</c:v>
                </c:pt>
                <c:pt idx="5">
                  <c:v>0.16083251994230929</c:v>
                </c:pt>
                <c:pt idx="6">
                  <c:v>0.16225813913793152</c:v>
                </c:pt>
                <c:pt idx="7">
                  <c:v>0.2121246799098111</c:v>
                </c:pt>
                <c:pt idx="8">
                  <c:v>0.19101257479231859</c:v>
                </c:pt>
                <c:pt idx="9">
                  <c:v>5.7936270860068473E-2</c:v>
                </c:pt>
                <c:pt idx="10">
                  <c:v>0.23383702516060245</c:v>
                </c:pt>
                <c:pt idx="11">
                  <c:v>0.19688662998320994</c:v>
                </c:pt>
                <c:pt idx="12">
                  <c:v>0.19552985253629607</c:v>
                </c:pt>
                <c:pt idx="13">
                  <c:v>0.29356878849472434</c:v>
                </c:pt>
                <c:pt idx="14">
                  <c:v>0.31078521130841685</c:v>
                </c:pt>
                <c:pt idx="15">
                  <c:v>0.14167151763194008</c:v>
                </c:pt>
                <c:pt idx="16">
                  <c:v>0.17416372533646096</c:v>
                </c:pt>
                <c:pt idx="17">
                  <c:v>0.16512494537330724</c:v>
                </c:pt>
                <c:pt idx="18">
                  <c:v>0.18296661885164256</c:v>
                </c:pt>
                <c:pt idx="19">
                  <c:v>0.13139290434243445</c:v>
                </c:pt>
                <c:pt idx="20">
                  <c:v>7.2872932492507037E-2</c:v>
                </c:pt>
                <c:pt idx="21">
                  <c:v>6.207103157825089E-2</c:v>
                </c:pt>
                <c:pt idx="22">
                  <c:v>-2.7096985352933478E-2</c:v>
                </c:pt>
                <c:pt idx="23">
                  <c:v>-0.10271550305124744</c:v>
                </c:pt>
                <c:pt idx="24">
                  <c:v>-6.7136435841538722E-2</c:v>
                </c:pt>
                <c:pt idx="25">
                  <c:v>-9.1203578291525478E-3</c:v>
                </c:pt>
                <c:pt idx="26">
                  <c:v>-0.10102163038564904</c:v>
                </c:pt>
                <c:pt idx="27">
                  <c:v>-0.12495048560964483</c:v>
                </c:pt>
                <c:pt idx="28">
                  <c:v>-8.4909335389850682E-2</c:v>
                </c:pt>
                <c:pt idx="29">
                  <c:v>-1.2766451941793933E-2</c:v>
                </c:pt>
                <c:pt idx="30">
                  <c:v>-3.2766438581725787E-2</c:v>
                </c:pt>
                <c:pt idx="31">
                  <c:v>9.6163163083466729E-2</c:v>
                </c:pt>
                <c:pt idx="32">
                  <c:v>-7.2149314168448164E-3</c:v>
                </c:pt>
                <c:pt idx="33">
                  <c:v>5.2562746057472798E-2</c:v>
                </c:pt>
                <c:pt idx="34">
                  <c:v>0.10038975138193307</c:v>
                </c:pt>
                <c:pt idx="35">
                  <c:v>0.12060563755423881</c:v>
                </c:pt>
                <c:pt idx="36">
                  <c:v>7.8830807186395013E-2</c:v>
                </c:pt>
                <c:pt idx="37">
                  <c:v>0.1042424399012678</c:v>
                </c:pt>
                <c:pt idx="38">
                  <c:v>0.20773381415292969</c:v>
                </c:pt>
                <c:pt idx="39">
                  <c:v>0.18943671887723756</c:v>
                </c:pt>
                <c:pt idx="40">
                  <c:v>0.22130742282130755</c:v>
                </c:pt>
                <c:pt idx="41">
                  <c:v>0.23991329904103431</c:v>
                </c:pt>
                <c:pt idx="42">
                  <c:v>0.24601783349140494</c:v>
                </c:pt>
                <c:pt idx="43">
                  <c:v>0.28168629374140752</c:v>
                </c:pt>
                <c:pt idx="44">
                  <c:v>0.26926928800247807</c:v>
                </c:pt>
                <c:pt idx="45">
                  <c:v>0.22710824561806853</c:v>
                </c:pt>
                <c:pt idx="46">
                  <c:v>0.27191132008491581</c:v>
                </c:pt>
                <c:pt idx="47">
                  <c:v>0.25722742874937277</c:v>
                </c:pt>
                <c:pt idx="48">
                  <c:v>0.16443340938087092</c:v>
                </c:pt>
                <c:pt idx="49">
                  <c:v>0.18393118795061214</c:v>
                </c:pt>
                <c:pt idx="50">
                  <c:v>0.16649237270740724</c:v>
                </c:pt>
                <c:pt idx="51">
                  <c:v>0.18393209527967569</c:v>
                </c:pt>
                <c:pt idx="52">
                  <c:v>0.16148942350083084</c:v>
                </c:pt>
                <c:pt idx="53">
                  <c:v>0.26169507606328513</c:v>
                </c:pt>
                <c:pt idx="54">
                  <c:v>0.28731779210799191</c:v>
                </c:pt>
                <c:pt idx="55">
                  <c:v>0.28738465575474603</c:v>
                </c:pt>
                <c:pt idx="56">
                  <c:v>0.24536189835063671</c:v>
                </c:pt>
                <c:pt idx="57">
                  <c:v>0.25499236105755274</c:v>
                </c:pt>
                <c:pt idx="58">
                  <c:v>0.14427725243673306</c:v>
                </c:pt>
                <c:pt idx="59">
                  <c:v>0.14569488872519809</c:v>
                </c:pt>
                <c:pt idx="60">
                  <c:v>0.20342152879664588</c:v>
                </c:pt>
                <c:pt idx="61">
                  <c:v>0.18328814198788068</c:v>
                </c:pt>
                <c:pt idx="62">
                  <c:v>0.16143105680870229</c:v>
                </c:pt>
                <c:pt idx="63">
                  <c:v>0.1711393518553358</c:v>
                </c:pt>
                <c:pt idx="64">
                  <c:v>9.2849453205764654E-2</c:v>
                </c:pt>
                <c:pt idx="65">
                  <c:v>2.9996462131157253E-2</c:v>
                </c:pt>
                <c:pt idx="66">
                  <c:v>5.3750369210807891E-2</c:v>
                </c:pt>
                <c:pt idx="67">
                  <c:v>6.8601915523321289E-2</c:v>
                </c:pt>
                <c:pt idx="68">
                  <c:v>6.9339951205632966E-2</c:v>
                </c:pt>
                <c:pt idx="69">
                  <c:v>4.6447212925457393E-2</c:v>
                </c:pt>
                <c:pt idx="70">
                  <c:v>4.6625091143618125E-2</c:v>
                </c:pt>
                <c:pt idx="71">
                  <c:v>6.8464764345361973E-2</c:v>
                </c:pt>
                <c:pt idx="72">
                  <c:v>4.911283123794874E-2</c:v>
                </c:pt>
                <c:pt idx="73">
                  <c:v>2.0035852431031564E-2</c:v>
                </c:pt>
                <c:pt idx="74">
                  <c:v>7.1688690530469223E-3</c:v>
                </c:pt>
                <c:pt idx="75">
                  <c:v>1.6818241394991995E-2</c:v>
                </c:pt>
                <c:pt idx="76">
                  <c:v>1.2975223755866239E-2</c:v>
                </c:pt>
                <c:pt idx="77">
                  <c:v>5.6327404992985386E-2</c:v>
                </c:pt>
                <c:pt idx="78">
                  <c:v>6.1582036113937422E-2</c:v>
                </c:pt>
                <c:pt idx="79">
                  <c:v>0.12087652900092682</c:v>
                </c:pt>
                <c:pt idx="80">
                  <c:v>0.1451862611785093</c:v>
                </c:pt>
                <c:pt idx="81">
                  <c:v>0.1441450462822258</c:v>
                </c:pt>
                <c:pt idx="82">
                  <c:v>0.12691745490998718</c:v>
                </c:pt>
                <c:pt idx="83">
                  <c:v>0.11715457168445997</c:v>
                </c:pt>
                <c:pt idx="84">
                  <c:v>0.13979947659893854</c:v>
                </c:pt>
                <c:pt idx="85">
                  <c:v>0.13892450464851991</c:v>
                </c:pt>
                <c:pt idx="86">
                  <c:v>6.8487290405002677E-2</c:v>
                </c:pt>
                <c:pt idx="87">
                  <c:v>7.7615928039973525E-2</c:v>
                </c:pt>
                <c:pt idx="88">
                  <c:v>4.0859553479819954E-2</c:v>
                </c:pt>
                <c:pt idx="89">
                  <c:v>8.1916102642770161E-2</c:v>
                </c:pt>
                <c:pt idx="90">
                  <c:v>0.11143962678788788</c:v>
                </c:pt>
                <c:pt idx="91">
                  <c:v>9.0115184522942648E-2</c:v>
                </c:pt>
                <c:pt idx="92">
                  <c:v>0.22028608032631203</c:v>
                </c:pt>
                <c:pt idx="93">
                  <c:v>0.20633270349456434</c:v>
                </c:pt>
                <c:pt idx="94">
                  <c:v>0.1250916761894203</c:v>
                </c:pt>
                <c:pt idx="95">
                  <c:v>0.13770137919168879</c:v>
                </c:pt>
                <c:pt idx="96">
                  <c:v>0.2044133611565333</c:v>
                </c:pt>
                <c:pt idx="97">
                  <c:v>0.17743760185067048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'LongShort --&gt;'!$F$3</c:f>
              <c:strCache>
                <c:ptCount val="1"/>
                <c:pt idx="0">
                  <c:v>Gross</c:v>
                </c:pt>
              </c:strCache>
            </c:strRef>
          </c:tx>
          <c:marker>
            <c:symbol val="none"/>
          </c:marker>
          <c:cat>
            <c:numRef>
              <c:f>'LongShort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--&gt;'!$F$4:$F$101</c:f>
              <c:numCache>
                <c:formatCode>0.00%</c:formatCode>
                <c:ptCount val="98"/>
                <c:pt idx="0">
                  <c:v>2.1176223093302537</c:v>
                </c:pt>
                <c:pt idx="1">
                  <c:v>2.2686000565744795</c:v>
                </c:pt>
                <c:pt idx="2">
                  <c:v>2.1258703078003505</c:v>
                </c:pt>
                <c:pt idx="3">
                  <c:v>2.0949028851547076</c:v>
                </c:pt>
                <c:pt idx="4">
                  <c:v>2.2331209685275253</c:v>
                </c:pt>
                <c:pt idx="5">
                  <c:v>2.2399169588741912</c:v>
                </c:pt>
                <c:pt idx="6">
                  <c:v>2.1180896664211324</c:v>
                </c:pt>
                <c:pt idx="7">
                  <c:v>2.1917453140574494</c:v>
                </c:pt>
                <c:pt idx="8">
                  <c:v>2.3345715543476402</c:v>
                </c:pt>
                <c:pt idx="9">
                  <c:v>1.2083124053516952</c:v>
                </c:pt>
                <c:pt idx="10">
                  <c:v>2.0501843493010226</c:v>
                </c:pt>
                <c:pt idx="11">
                  <c:v>2.5378541121687705</c:v>
                </c:pt>
                <c:pt idx="12">
                  <c:v>2.8167729540037385</c:v>
                </c:pt>
                <c:pt idx="13">
                  <c:v>2.0814267455203646</c:v>
                </c:pt>
                <c:pt idx="14">
                  <c:v>2.7823270049098507</c:v>
                </c:pt>
                <c:pt idx="15">
                  <c:v>2.9681555859661901</c:v>
                </c:pt>
                <c:pt idx="16">
                  <c:v>3.0904992377105778</c:v>
                </c:pt>
                <c:pt idx="17">
                  <c:v>3.3936753014955445</c:v>
                </c:pt>
                <c:pt idx="18">
                  <c:v>3.2699253695921531</c:v>
                </c:pt>
                <c:pt idx="19">
                  <c:v>2.1751757356677741</c:v>
                </c:pt>
                <c:pt idx="20">
                  <c:v>2.6580811279419998</c:v>
                </c:pt>
                <c:pt idx="21">
                  <c:v>2.9236181103484498</c:v>
                </c:pt>
                <c:pt idx="22">
                  <c:v>2.8079509985577156</c:v>
                </c:pt>
                <c:pt idx="23">
                  <c:v>2.7602450920907744</c:v>
                </c:pt>
                <c:pt idx="24">
                  <c:v>2.5250782036130701</c:v>
                </c:pt>
                <c:pt idx="25">
                  <c:v>2.419085957008444</c:v>
                </c:pt>
                <c:pt idx="26">
                  <c:v>2.6776473512186385</c:v>
                </c:pt>
                <c:pt idx="27">
                  <c:v>2.7162247220762072</c:v>
                </c:pt>
                <c:pt idx="28">
                  <c:v>2.2329516994686522</c:v>
                </c:pt>
                <c:pt idx="29">
                  <c:v>1.882640148882456</c:v>
                </c:pt>
                <c:pt idx="30">
                  <c:v>1.8137348811636622</c:v>
                </c:pt>
                <c:pt idx="31">
                  <c:v>1.8629129154352171</c:v>
                </c:pt>
                <c:pt idx="32">
                  <c:v>1.6055851102690839</c:v>
                </c:pt>
                <c:pt idx="33">
                  <c:v>1.5283088925446027</c:v>
                </c:pt>
                <c:pt idx="34">
                  <c:v>1.8212852802197559</c:v>
                </c:pt>
                <c:pt idx="35">
                  <c:v>2.1526659803636985</c:v>
                </c:pt>
                <c:pt idx="36">
                  <c:v>2.0364880860164107</c:v>
                </c:pt>
                <c:pt idx="37">
                  <c:v>1.9457571853484656</c:v>
                </c:pt>
                <c:pt idx="38">
                  <c:v>2.1264579152457888</c:v>
                </c:pt>
                <c:pt idx="39">
                  <c:v>1.9838165084275734</c:v>
                </c:pt>
                <c:pt idx="40">
                  <c:v>2.1036923323984125</c:v>
                </c:pt>
                <c:pt idx="41">
                  <c:v>2.0320994619112183</c:v>
                </c:pt>
                <c:pt idx="42">
                  <c:v>2.1346165297472366</c:v>
                </c:pt>
                <c:pt idx="43">
                  <c:v>2.0382187534811891</c:v>
                </c:pt>
                <c:pt idx="44">
                  <c:v>2.0174805207030078</c:v>
                </c:pt>
                <c:pt idx="45">
                  <c:v>2.1853476733107899</c:v>
                </c:pt>
                <c:pt idx="46">
                  <c:v>2.2301122368001405</c:v>
                </c:pt>
                <c:pt idx="47">
                  <c:v>2.2899981859042202</c:v>
                </c:pt>
                <c:pt idx="48">
                  <c:v>2.035959092862861</c:v>
                </c:pt>
                <c:pt idx="49">
                  <c:v>2.065652488406363</c:v>
                </c:pt>
                <c:pt idx="50">
                  <c:v>2.0392112695940661</c:v>
                </c:pt>
                <c:pt idx="51">
                  <c:v>1.9609731654702718</c:v>
                </c:pt>
                <c:pt idx="52">
                  <c:v>2.0818112096658821</c:v>
                </c:pt>
                <c:pt idx="53">
                  <c:v>2.0225276745309571</c:v>
                </c:pt>
                <c:pt idx="54">
                  <c:v>1.9554516799618451</c:v>
                </c:pt>
                <c:pt idx="55">
                  <c:v>2.0159669917389094</c:v>
                </c:pt>
                <c:pt idx="56">
                  <c:v>2.0136776260473503</c:v>
                </c:pt>
                <c:pt idx="57">
                  <c:v>2.1181879664110164</c:v>
                </c:pt>
                <c:pt idx="58">
                  <c:v>2.2178719401194051</c:v>
                </c:pt>
                <c:pt idx="59">
                  <c:v>2.1854041156694421</c:v>
                </c:pt>
                <c:pt idx="60">
                  <c:v>2.0834282097288241</c:v>
                </c:pt>
                <c:pt idx="61">
                  <c:v>2.1981452540799102</c:v>
                </c:pt>
                <c:pt idx="62">
                  <c:v>2.1991839641443836</c:v>
                </c:pt>
                <c:pt idx="63">
                  <c:v>2.1009317615902581</c:v>
                </c:pt>
                <c:pt idx="64">
                  <c:v>2.1084341721502957</c:v>
                </c:pt>
                <c:pt idx="65">
                  <c:v>2.1296180676514069</c:v>
                </c:pt>
                <c:pt idx="66">
                  <c:v>2.1598582766744689</c:v>
                </c:pt>
                <c:pt idx="67">
                  <c:v>2.0605861903241229</c:v>
                </c:pt>
                <c:pt idx="68">
                  <c:v>2.2195188679560696</c:v>
                </c:pt>
                <c:pt idx="69">
                  <c:v>2.2893783584080016</c:v>
                </c:pt>
                <c:pt idx="70">
                  <c:v>2.2533235529807749</c:v>
                </c:pt>
                <c:pt idx="71">
                  <c:v>2.3523556584301861</c:v>
                </c:pt>
                <c:pt idx="72">
                  <c:v>2.2416017301867255</c:v>
                </c:pt>
                <c:pt idx="73">
                  <c:v>2.3327830224578827</c:v>
                </c:pt>
                <c:pt idx="74">
                  <c:v>2.2344294382047365</c:v>
                </c:pt>
                <c:pt idx="75">
                  <c:v>2.2086424051352722</c:v>
                </c:pt>
                <c:pt idx="76">
                  <c:v>2.2122990821051092</c:v>
                </c:pt>
                <c:pt idx="77">
                  <c:v>2.2176411688724129</c:v>
                </c:pt>
                <c:pt idx="78">
                  <c:v>2.3598830467459049</c:v>
                </c:pt>
                <c:pt idx="79">
                  <c:v>2.4578372119672975</c:v>
                </c:pt>
                <c:pt idx="80">
                  <c:v>2.4947832827424405</c:v>
                </c:pt>
                <c:pt idx="81">
                  <c:v>2.4612675991134374</c:v>
                </c:pt>
                <c:pt idx="82">
                  <c:v>2.44380221366748</c:v>
                </c:pt>
                <c:pt idx="83">
                  <c:v>2.5827544499622466</c:v>
                </c:pt>
                <c:pt idx="84">
                  <c:v>2.5855727666393329</c:v>
                </c:pt>
                <c:pt idx="85">
                  <c:v>2.3813170747646444</c:v>
                </c:pt>
                <c:pt idx="86">
                  <c:v>2.455849773378902</c:v>
                </c:pt>
                <c:pt idx="87">
                  <c:v>2.4394025161743471</c:v>
                </c:pt>
                <c:pt idx="88">
                  <c:v>2.4147292531915281</c:v>
                </c:pt>
                <c:pt idx="89">
                  <c:v>2.4866308034624511</c:v>
                </c:pt>
                <c:pt idx="90">
                  <c:v>2.3897506430479769</c:v>
                </c:pt>
                <c:pt idx="91">
                  <c:v>2.5874441246594384</c:v>
                </c:pt>
                <c:pt idx="92">
                  <c:v>2.3849182123099308</c:v>
                </c:pt>
                <c:pt idx="93">
                  <c:v>2.409511230306272</c:v>
                </c:pt>
                <c:pt idx="94">
                  <c:v>2.4266007585938816</c:v>
                </c:pt>
                <c:pt idx="95">
                  <c:v>2.4983825825279142</c:v>
                </c:pt>
                <c:pt idx="96">
                  <c:v>2.5533068404438533</c:v>
                </c:pt>
                <c:pt idx="97">
                  <c:v>2.5600367309281631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43392"/>
        <c:axId val="130844928"/>
      </c:lineChart>
      <c:catAx>
        <c:axId val="13084339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30844928"/>
        <c:crosses val="autoZero"/>
        <c:auto val="0"/>
        <c:lblAlgn val="ctr"/>
        <c:lblOffset val="100"/>
        <c:noMultiLvlLbl val="0"/>
      </c:catAx>
      <c:valAx>
        <c:axId val="13084492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30843392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495616"/>
        <c:axId val="134505600"/>
      </c:barChart>
      <c:catAx>
        <c:axId val="134495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34505600"/>
        <c:crosses val="autoZero"/>
        <c:auto val="1"/>
        <c:lblAlgn val="ctr"/>
        <c:lblOffset val="100"/>
        <c:noMultiLvlLbl val="0"/>
      </c:catAx>
      <c:valAx>
        <c:axId val="134505600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34495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Cumulative Long Performance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 Long Return</c:v>
          </c:tx>
          <c:marker>
            <c:symbol val="none"/>
          </c:marker>
          <c:cat>
            <c:numRef>
              <c:f>'LongShort --&gt;'!$V$4:$V$101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--&gt;'!$Z$4:$Z$101</c:f>
              <c:numCache>
                <c:formatCode>0.00%</c:formatCode>
                <c:ptCount val="98"/>
                <c:pt idx="0" formatCode="General">
                  <c:v>0</c:v>
                </c:pt>
                <c:pt idx="1">
                  <c:v>-3.8012898216968849E-2</c:v>
                </c:pt>
                <c:pt idx="2">
                  <c:v>-2.1710915295382271E-2</c:v>
                </c:pt>
                <c:pt idx="3">
                  <c:v>1.5380898223777972E-2</c:v>
                </c:pt>
                <c:pt idx="4">
                  <c:v>-1.5487278489798584E-3</c:v>
                </c:pt>
                <c:pt idx="5">
                  <c:v>4.3923786925167185E-2</c:v>
                </c:pt>
                <c:pt idx="6">
                  <c:v>0.10619891711913088</c:v>
                </c:pt>
                <c:pt idx="7">
                  <c:v>0.11262650717928113</c:v>
                </c:pt>
                <c:pt idx="8">
                  <c:v>0.1437541721041522</c:v>
                </c:pt>
                <c:pt idx="9">
                  <c:v>0.15485670609259716</c:v>
                </c:pt>
                <c:pt idx="10">
                  <c:v>0.25539960888570978</c:v>
                </c:pt>
                <c:pt idx="11">
                  <c:v>0.38222730395516735</c:v>
                </c:pt>
                <c:pt idx="12">
                  <c:v>0.45996015892874564</c:v>
                </c:pt>
                <c:pt idx="13">
                  <c:v>0.58060691741070913</c:v>
                </c:pt>
                <c:pt idx="14">
                  <c:v>0.66852153012592819</c:v>
                </c:pt>
                <c:pt idx="15">
                  <c:v>0.63811729381757432</c:v>
                </c:pt>
                <c:pt idx="16">
                  <c:v>0.76756821752660276</c:v>
                </c:pt>
                <c:pt idx="17">
                  <c:v>0.92957083771231908</c:v>
                </c:pt>
                <c:pt idx="18">
                  <c:v>0.85414526071056263</c:v>
                </c:pt>
                <c:pt idx="19">
                  <c:v>0.88522691204773163</c:v>
                </c:pt>
                <c:pt idx="20">
                  <c:v>0.59308277440531487</c:v>
                </c:pt>
                <c:pt idx="21">
                  <c:v>0.67094781367859135</c:v>
                </c:pt>
                <c:pt idx="22">
                  <c:v>0.53639865630332495</c:v>
                </c:pt>
                <c:pt idx="23">
                  <c:v>0.65777963845745524</c:v>
                </c:pt>
                <c:pt idx="24">
                  <c:v>0.74587741018310716</c:v>
                </c:pt>
                <c:pt idx="25">
                  <c:v>0.56256859105255486</c:v>
                </c:pt>
                <c:pt idx="26">
                  <c:v>0.44494058023963845</c:v>
                </c:pt>
                <c:pt idx="27">
                  <c:v>0.35932228445395142</c:v>
                </c:pt>
                <c:pt idx="28">
                  <c:v>1.5334741118574247E-2</c:v>
                </c:pt>
                <c:pt idx="29">
                  <c:v>-0.52356002469641005</c:v>
                </c:pt>
                <c:pt idx="30">
                  <c:v>-0.54106485280829175</c:v>
                </c:pt>
                <c:pt idx="31">
                  <c:v>-0.47752376913881467</c:v>
                </c:pt>
                <c:pt idx="32">
                  <c:v>-0.51960461623669285</c:v>
                </c:pt>
                <c:pt idx="33">
                  <c:v>-0.55524452200165375</c:v>
                </c:pt>
                <c:pt idx="34">
                  <c:v>-0.500581300480341</c:v>
                </c:pt>
                <c:pt idx="35">
                  <c:v>-0.37494314385376282</c:v>
                </c:pt>
                <c:pt idx="36">
                  <c:v>-0.22297285304339443</c:v>
                </c:pt>
                <c:pt idx="37">
                  <c:v>-0.19778174223046452</c:v>
                </c:pt>
                <c:pt idx="38">
                  <c:v>-7.3280420367024091E-2</c:v>
                </c:pt>
                <c:pt idx="39">
                  <c:v>-6.6777877358848325E-2</c:v>
                </c:pt>
                <c:pt idx="40">
                  <c:v>2.8894054867854457E-2</c:v>
                </c:pt>
                <c:pt idx="41">
                  <c:v>2.9071552460243621E-2</c:v>
                </c:pt>
                <c:pt idx="42">
                  <c:v>5.3630097428864154E-2</c:v>
                </c:pt>
                <c:pt idx="43">
                  <c:v>0.1132606312322928</c:v>
                </c:pt>
                <c:pt idx="44">
                  <c:v>0.10060203407004664</c:v>
                </c:pt>
                <c:pt idx="45">
                  <c:v>0.11298567013704464</c:v>
                </c:pt>
                <c:pt idx="46">
                  <c:v>0.19384299750198863</c:v>
                </c:pt>
                <c:pt idx="47">
                  <c:v>0.22109662870848523</c:v>
                </c:pt>
                <c:pt idx="48">
                  <c:v>0.12905249967605936</c:v>
                </c:pt>
                <c:pt idx="49">
                  <c:v>0.12574530205315781</c:v>
                </c:pt>
                <c:pt idx="50">
                  <c:v>0.21089836109035853</c:v>
                </c:pt>
                <c:pt idx="51">
                  <c:v>0.19306782511921683</c:v>
                </c:pt>
                <c:pt idx="52">
                  <c:v>0.33094639561250161</c:v>
                </c:pt>
                <c:pt idx="53">
                  <c:v>0.39320490007734321</c:v>
                </c:pt>
                <c:pt idx="54">
                  <c:v>0.38779199396357789</c:v>
                </c:pt>
                <c:pt idx="55">
                  <c:v>0.46156498159029025</c:v>
                </c:pt>
                <c:pt idx="56">
                  <c:v>0.4291659844735225</c:v>
                </c:pt>
                <c:pt idx="57">
                  <c:v>0.41266479446365145</c:v>
                </c:pt>
                <c:pt idx="58">
                  <c:v>0.45181288499427663</c:v>
                </c:pt>
                <c:pt idx="59">
                  <c:v>0.53541160113907926</c:v>
                </c:pt>
                <c:pt idx="60">
                  <c:v>0.50197676809342284</c:v>
                </c:pt>
                <c:pt idx="61">
                  <c:v>0.48429129785488079</c:v>
                </c:pt>
                <c:pt idx="62">
                  <c:v>0.46079362541427082</c:v>
                </c:pt>
                <c:pt idx="63">
                  <c:v>0.34665436408085881</c:v>
                </c:pt>
                <c:pt idx="64">
                  <c:v>0.13941204539218299</c:v>
                </c:pt>
                <c:pt idx="65">
                  <c:v>0.28379113783284593</c:v>
                </c:pt>
                <c:pt idx="66">
                  <c:v>0.20595638061063193</c:v>
                </c:pt>
                <c:pt idx="67">
                  <c:v>0.19902605199287926</c:v>
                </c:pt>
                <c:pt idx="68">
                  <c:v>0.34923097859302121</c:v>
                </c:pt>
                <c:pt idx="69">
                  <c:v>0.48114631110335337</c:v>
                </c:pt>
                <c:pt idx="70">
                  <c:v>0.45596285063210806</c:v>
                </c:pt>
                <c:pt idx="71">
                  <c:v>0.43376159848928486</c:v>
                </c:pt>
                <c:pt idx="72">
                  <c:v>0.2778412739975975</c:v>
                </c:pt>
                <c:pt idx="73">
                  <c:v>0.27197790022411539</c:v>
                </c:pt>
                <c:pt idx="74">
                  <c:v>0.27209308476149019</c:v>
                </c:pt>
                <c:pt idx="75">
                  <c:v>0.31307677235014353</c:v>
                </c:pt>
                <c:pt idx="76">
                  <c:v>0.39135734593829818</c:v>
                </c:pt>
                <c:pt idx="77">
                  <c:v>0.42630478397490279</c:v>
                </c:pt>
                <c:pt idx="78">
                  <c:v>0.45532463379898691</c:v>
                </c:pt>
                <c:pt idx="79">
                  <c:v>0.55431838162005387</c:v>
                </c:pt>
                <c:pt idx="80">
                  <c:v>0.66546989235814569</c:v>
                </c:pt>
                <c:pt idx="81">
                  <c:v>0.6609650505716238</c:v>
                </c:pt>
                <c:pt idx="82">
                  <c:v>0.66142723209136256</c:v>
                </c:pt>
                <c:pt idx="83">
                  <c:v>0.74620287911853866</c:v>
                </c:pt>
                <c:pt idx="84">
                  <c:v>0.76600263942267111</c:v>
                </c:pt>
                <c:pt idx="85">
                  <c:v>0.68183218028302117</c:v>
                </c:pt>
                <c:pt idx="86">
                  <c:v>0.76238446140091987</c:v>
                </c:pt>
                <c:pt idx="87">
                  <c:v>0.7836173688750836</c:v>
                </c:pt>
                <c:pt idx="88">
                  <c:v>0.93090948746602353</c:v>
                </c:pt>
                <c:pt idx="89">
                  <c:v>1.0037717859429942</c:v>
                </c:pt>
                <c:pt idx="90">
                  <c:v>1.030008882214553</c:v>
                </c:pt>
                <c:pt idx="91">
                  <c:v>1.0720397797312287</c:v>
                </c:pt>
                <c:pt idx="92">
                  <c:v>0.97928146339000732</c:v>
                </c:pt>
                <c:pt idx="93">
                  <c:v>1.0261537738825273</c:v>
                </c:pt>
                <c:pt idx="94">
                  <c:v>1.0282578936676705</c:v>
                </c:pt>
                <c:pt idx="95">
                  <c:v>1.0428702107608183</c:v>
                </c:pt>
                <c:pt idx="96">
                  <c:v>1.1473785530261811</c:v>
                </c:pt>
                <c:pt idx="97">
                  <c:v>1.1989102140723795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'LongShort --&gt;'!$V$4:$V$101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--&gt;'!$AI$4:$AI$101</c:f>
              <c:numCache>
                <c:formatCode>0.00%</c:formatCode>
                <c:ptCount val="98"/>
                <c:pt idx="0" formatCode="General">
                  <c:v>0</c:v>
                </c:pt>
                <c:pt idx="1">
                  <c:v>-9.3164603371944654E-2</c:v>
                </c:pt>
                <c:pt idx="2">
                  <c:v>-7.2784764286291881E-2</c:v>
                </c:pt>
                <c:pt idx="3">
                  <c:v>-4.0304977944013887E-2</c:v>
                </c:pt>
                <c:pt idx="4">
                  <c:v>-2.6235399356558387E-2</c:v>
                </c:pt>
                <c:pt idx="5">
                  <c:v>6.2456721954529115E-3</c:v>
                </c:pt>
                <c:pt idx="6">
                  <c:v>4.6291173647332817E-2</c:v>
                </c:pt>
                <c:pt idx="7">
                  <c:v>9.1251604643762363E-2</c:v>
                </c:pt>
                <c:pt idx="8">
                  <c:v>8.8259295629183665E-2</c:v>
                </c:pt>
                <c:pt idx="9">
                  <c:v>8.8800083577090128E-2</c:v>
                </c:pt>
                <c:pt idx="10">
                  <c:v>0.11227683855289716</c:v>
                </c:pt>
                <c:pt idx="11">
                  <c:v>0.15164583280873334</c:v>
                </c:pt>
                <c:pt idx="12">
                  <c:v>0.20850310795740978</c:v>
                </c:pt>
                <c:pt idx="13">
                  <c:v>0.24207160432796759</c:v>
                </c:pt>
                <c:pt idx="14">
                  <c:v>0.28479694050673787</c:v>
                </c:pt>
                <c:pt idx="15">
                  <c:v>0.25803551221435383</c:v>
                </c:pt>
                <c:pt idx="16">
                  <c:v>0.36731934894743712</c:v>
                </c:pt>
                <c:pt idx="17">
                  <c:v>0.48215147669437197</c:v>
                </c:pt>
                <c:pt idx="18">
                  <c:v>0.41069994481308369</c:v>
                </c:pt>
                <c:pt idx="19">
                  <c:v>0.42977479013426967</c:v>
                </c:pt>
                <c:pt idx="20">
                  <c:v>0.286491732635338</c:v>
                </c:pt>
                <c:pt idx="21">
                  <c:v>0.34592822982257765</c:v>
                </c:pt>
                <c:pt idx="22">
                  <c:v>0.30945483979577548</c:v>
                </c:pt>
                <c:pt idx="23">
                  <c:v>0.40115518325432653</c:v>
                </c:pt>
                <c:pt idx="24">
                  <c:v>0.41050845740617947</c:v>
                </c:pt>
                <c:pt idx="25">
                  <c:v>0.2884039268925418</c:v>
                </c:pt>
                <c:pt idx="26">
                  <c:v>0.25688730672483007</c:v>
                </c:pt>
                <c:pt idx="27">
                  <c:v>0.18139029362019454</c:v>
                </c:pt>
                <c:pt idx="28">
                  <c:v>1.0735827562773359E-2</c:v>
                </c:pt>
                <c:pt idx="29">
                  <c:v>-0.22517643901059392</c:v>
                </c:pt>
                <c:pt idx="30">
                  <c:v>-0.28487580051834216</c:v>
                </c:pt>
                <c:pt idx="31">
                  <c:v>-0.24598645088306903</c:v>
                </c:pt>
                <c:pt idx="32">
                  <c:v>-0.29768748192667505</c:v>
                </c:pt>
                <c:pt idx="33">
                  <c:v>-0.33824119620126725</c:v>
                </c:pt>
                <c:pt idx="34">
                  <c:v>-0.26491902915938059</c:v>
                </c:pt>
                <c:pt idx="35">
                  <c:v>-0.15321598928960278</c:v>
                </c:pt>
                <c:pt idx="36">
                  <c:v>-3.5167983335116837E-2</c:v>
                </c:pt>
                <c:pt idx="37">
                  <c:v>-4.5719601238801588E-2</c:v>
                </c:pt>
                <c:pt idx="38">
                  <c:v>4.9295739485559986E-2</c:v>
                </c:pt>
                <c:pt idx="39">
                  <c:v>6.0412561807384746E-2</c:v>
                </c:pt>
                <c:pt idx="40">
                  <c:v>0.12937851395506206</c:v>
                </c:pt>
                <c:pt idx="41">
                  <c:v>0.13191309721510946</c:v>
                </c:pt>
                <c:pt idx="42">
                  <c:v>0.13995472511263274</c:v>
                </c:pt>
                <c:pt idx="43">
                  <c:v>0.1883299325983443</c:v>
                </c:pt>
                <c:pt idx="44">
                  <c:v>0.14866204134632954</c:v>
                </c:pt>
                <c:pt idx="45">
                  <c:v>0.15133381334591411</c:v>
                </c:pt>
                <c:pt idx="46">
                  <c:v>0.23629338809049538</c:v>
                </c:pt>
                <c:pt idx="47">
                  <c:v>0.25629468911459252</c:v>
                </c:pt>
                <c:pt idx="48">
                  <c:v>0.15203621360478881</c:v>
                </c:pt>
                <c:pt idx="49">
                  <c:v>0.13307509228662284</c:v>
                </c:pt>
                <c:pt idx="50">
                  <c:v>0.20657790522914321</c:v>
                </c:pt>
                <c:pt idx="51">
                  <c:v>0.18858005946295942</c:v>
                </c:pt>
                <c:pt idx="52">
                  <c:v>0.28897839084392785</c:v>
                </c:pt>
                <c:pt idx="53">
                  <c:v>0.3206359020326317</c:v>
                </c:pt>
                <c:pt idx="54">
                  <c:v>0.30295809621314573</c:v>
                </c:pt>
                <c:pt idx="55">
                  <c:v>0.37521623076547828</c:v>
                </c:pt>
                <c:pt idx="56">
                  <c:v>0.34252717582448988</c:v>
                </c:pt>
                <c:pt idx="57">
                  <c:v>0.33382613032853592</c:v>
                </c:pt>
                <c:pt idx="58">
                  <c:v>0.3764438064467075</c:v>
                </c:pt>
                <c:pt idx="59">
                  <c:v>0.40406095405610087</c:v>
                </c:pt>
                <c:pt idx="60">
                  <c:v>0.39123529449357441</c:v>
                </c:pt>
                <c:pt idx="61">
                  <c:v>0.368745410318154</c:v>
                </c:pt>
                <c:pt idx="62">
                  <c:v>0.35734265537782983</c:v>
                </c:pt>
                <c:pt idx="63">
                  <c:v>0.24908308987289152</c:v>
                </c:pt>
                <c:pt idx="64">
                  <c:v>0.11856269978178902</c:v>
                </c:pt>
                <c:pt idx="65">
                  <c:v>0.23146345657322165</c:v>
                </c:pt>
                <c:pt idx="66">
                  <c:v>0.16515553787469961</c:v>
                </c:pt>
                <c:pt idx="67">
                  <c:v>0.14582211085911689</c:v>
                </c:pt>
                <c:pt idx="68">
                  <c:v>0.26616477508124459</c:v>
                </c:pt>
                <c:pt idx="69">
                  <c:v>0.34710824943715468</c:v>
                </c:pt>
                <c:pt idx="70">
                  <c:v>0.3206101240998156</c:v>
                </c:pt>
                <c:pt idx="71">
                  <c:v>0.30727898081612715</c:v>
                </c:pt>
                <c:pt idx="72">
                  <c:v>0.18950376279744208</c:v>
                </c:pt>
                <c:pt idx="73">
                  <c:v>0.23450266576804824</c:v>
                </c:pt>
                <c:pt idx="74">
                  <c:v>0.26389731180020881</c:v>
                </c:pt>
                <c:pt idx="75">
                  <c:v>0.27826887620344376</c:v>
                </c:pt>
                <c:pt idx="76">
                  <c:v>0.34028508114184031</c:v>
                </c:pt>
                <c:pt idx="77">
                  <c:v>0.33734361937821644</c:v>
                </c:pt>
                <c:pt idx="78">
                  <c:v>0.33944230748925674</c:v>
                </c:pt>
                <c:pt idx="79">
                  <c:v>0.39773762475892993</c:v>
                </c:pt>
                <c:pt idx="80">
                  <c:v>0.44211472348588354</c:v>
                </c:pt>
                <c:pt idx="81">
                  <c:v>0.43477438965581583</c:v>
                </c:pt>
                <c:pt idx="82">
                  <c:v>0.42745010328049293</c:v>
                </c:pt>
                <c:pt idx="83">
                  <c:v>0.45342860801884011</c:v>
                </c:pt>
                <c:pt idx="84">
                  <c:v>0.44600206821064714</c:v>
                </c:pt>
                <c:pt idx="85">
                  <c:v>0.36666785648173494</c:v>
                </c:pt>
                <c:pt idx="86">
                  <c:v>0.40585477410638693</c:v>
                </c:pt>
                <c:pt idx="87">
                  <c:v>0.37580141457723171</c:v>
                </c:pt>
                <c:pt idx="88">
                  <c:v>0.45460336940317325</c:v>
                </c:pt>
                <c:pt idx="89">
                  <c:v>0.51563701104153625</c:v>
                </c:pt>
                <c:pt idx="90">
                  <c:v>0.51222158119625272</c:v>
                </c:pt>
                <c:pt idx="91">
                  <c:v>0.52496074317122043</c:v>
                </c:pt>
                <c:pt idx="92">
                  <c:v>0.46694233011432429</c:v>
                </c:pt>
                <c:pt idx="93">
                  <c:v>0.51198448975943722</c:v>
                </c:pt>
                <c:pt idx="94">
                  <c:v>0.53713369355252305</c:v>
                </c:pt>
                <c:pt idx="95">
                  <c:v>0.55917662348040942</c:v>
                </c:pt>
                <c:pt idx="96">
                  <c:v>0.61099016580311272</c:v>
                </c:pt>
                <c:pt idx="97">
                  <c:v>0.62842996425157382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33120"/>
        <c:axId val="134534656"/>
      </c:lineChart>
      <c:dateAx>
        <c:axId val="13453312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134534656"/>
        <c:crosses val="autoZero"/>
        <c:auto val="1"/>
        <c:lblOffset val="100"/>
        <c:baseTimeUnit val="months"/>
      </c:dateAx>
      <c:valAx>
        <c:axId val="13453465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3453312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Cumulative Short Performance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 Short Return</c:v>
          </c:tx>
          <c:marker>
            <c:symbol val="none"/>
          </c:marker>
          <c:cat>
            <c:numRef>
              <c:f>'LongShort --&gt;'!$V$4:$V$101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--&gt;'!$AA$4:$AA$101</c:f>
              <c:numCache>
                <c:formatCode>0.00%</c:formatCode>
                <c:ptCount val="98"/>
                <c:pt idx="0" formatCode="General">
                  <c:v>0</c:v>
                </c:pt>
                <c:pt idx="1">
                  <c:v>9.2938420348247508E-3</c:v>
                </c:pt>
                <c:pt idx="2">
                  <c:v>1.3639117691614411E-2</c:v>
                </c:pt>
                <c:pt idx="3">
                  <c:v>-1.4657523606759093E-2</c:v>
                </c:pt>
                <c:pt idx="4">
                  <c:v>1.8097757470908249E-2</c:v>
                </c:pt>
                <c:pt idx="5">
                  <c:v>-1.3478729053746585E-2</c:v>
                </c:pt>
                <c:pt idx="6">
                  <c:v>-6.5141312746415769E-2</c:v>
                </c:pt>
                <c:pt idx="7">
                  <c:v>-5.8725708075929139E-2</c:v>
                </c:pt>
                <c:pt idx="8">
                  <c:v>-6.6801165644346461E-2</c:v>
                </c:pt>
                <c:pt idx="9">
                  <c:v>-6.3538348398310629E-2</c:v>
                </c:pt>
                <c:pt idx="10">
                  <c:v>-0.13512118569551224</c:v>
                </c:pt>
                <c:pt idx="11">
                  <c:v>-0.18407887348350083</c:v>
                </c:pt>
                <c:pt idx="12">
                  <c:v>-0.23751557294147729</c:v>
                </c:pt>
                <c:pt idx="13">
                  <c:v>-0.25182954767563215</c:v>
                </c:pt>
                <c:pt idx="14">
                  <c:v>-0.27397983948002402</c:v>
                </c:pt>
                <c:pt idx="15">
                  <c:v>-0.25762630521328633</c:v>
                </c:pt>
                <c:pt idx="16">
                  <c:v>-0.31788408096670118</c:v>
                </c:pt>
                <c:pt idx="17">
                  <c:v>-0.36658777623175054</c:v>
                </c:pt>
                <c:pt idx="18">
                  <c:v>-0.32600055050988364</c:v>
                </c:pt>
                <c:pt idx="19">
                  <c:v>-0.32735549355703952</c:v>
                </c:pt>
                <c:pt idx="20">
                  <c:v>-0.19450184672261428</c:v>
                </c:pt>
                <c:pt idx="21">
                  <c:v>-0.2235615412750841</c:v>
                </c:pt>
                <c:pt idx="22">
                  <c:v>-0.19108117871466745</c:v>
                </c:pt>
                <c:pt idx="23">
                  <c:v>-0.24783044630002826</c:v>
                </c:pt>
                <c:pt idx="24">
                  <c:v>-0.26221291719579221</c:v>
                </c:pt>
                <c:pt idx="25">
                  <c:v>-0.1875219499243258</c:v>
                </c:pt>
                <c:pt idx="26">
                  <c:v>-0.14940283742992422</c:v>
                </c:pt>
                <c:pt idx="27">
                  <c:v>-0.119737712442192</c:v>
                </c:pt>
                <c:pt idx="28">
                  <c:v>2.3495269836754096E-2</c:v>
                </c:pt>
                <c:pt idx="29">
                  <c:v>0.45780255436283612</c:v>
                </c:pt>
                <c:pt idx="30">
                  <c:v>0.50500290099634304</c:v>
                </c:pt>
                <c:pt idx="31">
                  <c:v>0.33992509965892448</c:v>
                </c:pt>
                <c:pt idx="32">
                  <c:v>0.4597137773274842</c:v>
                </c:pt>
                <c:pt idx="33">
                  <c:v>0.59848745073344367</c:v>
                </c:pt>
                <c:pt idx="34">
                  <c:v>0.37259283737851345</c:v>
                </c:pt>
                <c:pt idx="35">
                  <c:v>4.5534160822988223E-2</c:v>
                </c:pt>
                <c:pt idx="36">
                  <c:v>-8.027258157326278E-2</c:v>
                </c:pt>
                <c:pt idx="37">
                  <c:v>-8.6414778496491707E-2</c:v>
                </c:pt>
                <c:pt idx="38">
                  <c:v>-0.19145615917905678</c:v>
                </c:pt>
                <c:pt idx="39">
                  <c:v>-0.1826007713550406</c:v>
                </c:pt>
                <c:pt idx="40">
                  <c:v>-0.24745484318941124</c:v>
                </c:pt>
                <c:pt idx="41">
                  <c:v>-0.22611063483297367</c:v>
                </c:pt>
                <c:pt idx="42">
                  <c:v>-0.27348049836437172</c:v>
                </c:pt>
                <c:pt idx="43">
                  <c:v>-0.30655943563104615</c:v>
                </c:pt>
                <c:pt idx="44">
                  <c:v>-0.25496102922546626</c:v>
                </c:pt>
                <c:pt idx="45">
                  <c:v>-0.27762483639976354</c:v>
                </c:pt>
                <c:pt idx="46">
                  <c:v>-0.33200088081284895</c:v>
                </c:pt>
                <c:pt idx="47">
                  <c:v>-0.35602748859680211</c:v>
                </c:pt>
                <c:pt idx="48">
                  <c:v>-0.29115960884134218</c:v>
                </c:pt>
                <c:pt idx="49">
                  <c:v>-0.29351195379372641</c:v>
                </c:pt>
                <c:pt idx="50">
                  <c:v>-0.35642745460969816</c:v>
                </c:pt>
                <c:pt idx="51">
                  <c:v>-0.3352455475564855</c:v>
                </c:pt>
                <c:pt idx="52">
                  <c:v>-0.41761419185501081</c:v>
                </c:pt>
                <c:pt idx="53">
                  <c:v>-0.43587560055214702</c:v>
                </c:pt>
                <c:pt idx="54">
                  <c:v>-0.42416614419201293</c:v>
                </c:pt>
                <c:pt idx="55">
                  <c:v>-0.44693065934747844</c:v>
                </c:pt>
                <c:pt idx="56">
                  <c:v>-0.43724424622164293</c:v>
                </c:pt>
                <c:pt idx="57">
                  <c:v>-0.4297096276683372</c:v>
                </c:pt>
                <c:pt idx="58">
                  <c:v>-0.45380379600257192</c:v>
                </c:pt>
                <c:pt idx="59">
                  <c:v>-0.48861327880734107</c:v>
                </c:pt>
                <c:pt idx="60">
                  <c:v>-0.46660628003594751</c:v>
                </c:pt>
                <c:pt idx="61">
                  <c:v>-0.45832064042889298</c:v>
                </c:pt>
                <c:pt idx="62">
                  <c:v>-0.44837061382270338</c:v>
                </c:pt>
                <c:pt idx="63">
                  <c:v>-0.40256386176715142</c:v>
                </c:pt>
                <c:pt idx="64">
                  <c:v>-0.30819938691252513</c:v>
                </c:pt>
                <c:pt idx="65">
                  <c:v>-0.38788359999305433</c:v>
                </c:pt>
                <c:pt idx="66">
                  <c:v>-0.35726709963560743</c:v>
                </c:pt>
                <c:pt idx="67">
                  <c:v>-0.34832077576369758</c:v>
                </c:pt>
                <c:pt idx="68">
                  <c:v>-0.40530363640041933</c:v>
                </c:pt>
                <c:pt idx="69">
                  <c:v>-0.44637845526189646</c:v>
                </c:pt>
                <c:pt idx="70">
                  <c:v>-0.44402094423191396</c:v>
                </c:pt>
                <c:pt idx="71">
                  <c:v>-0.4348858135779512</c:v>
                </c:pt>
                <c:pt idx="72">
                  <c:v>-0.37018575240590179</c:v>
                </c:pt>
                <c:pt idx="73">
                  <c:v>-0.3853689111949451</c:v>
                </c:pt>
                <c:pt idx="74">
                  <c:v>-0.38050905797684198</c:v>
                </c:pt>
                <c:pt idx="75">
                  <c:v>-0.39061928180885064</c:v>
                </c:pt>
                <c:pt idx="76">
                  <c:v>-0.41539111525845596</c:v>
                </c:pt>
                <c:pt idx="77">
                  <c:v>-0.41965958628407929</c:v>
                </c:pt>
                <c:pt idx="78">
                  <c:v>-0.43958534005157968</c:v>
                </c:pt>
                <c:pt idx="79">
                  <c:v>-0.46436194235901418</c:v>
                </c:pt>
                <c:pt idx="80">
                  <c:v>-0.47475537235215803</c:v>
                </c:pt>
                <c:pt idx="81">
                  <c:v>-0.46901502714452981</c:v>
                </c:pt>
                <c:pt idx="82">
                  <c:v>-0.46994336272552928</c:v>
                </c:pt>
                <c:pt idx="83">
                  <c:v>-0.48348374203202271</c:v>
                </c:pt>
                <c:pt idx="84">
                  <c:v>-0.47826524298431106</c:v>
                </c:pt>
                <c:pt idx="85">
                  <c:v>-0.4484155913430492</c:v>
                </c:pt>
                <c:pt idx="86">
                  <c:v>-0.47434994252626794</c:v>
                </c:pt>
                <c:pt idx="87">
                  <c:v>-0.46511358159097016</c:v>
                </c:pt>
                <c:pt idx="88">
                  <c:v>-0.49988407891748943</c:v>
                </c:pt>
                <c:pt idx="89">
                  <c:v>-0.5063092332540402</c:v>
                </c:pt>
                <c:pt idx="90">
                  <c:v>-0.50867394459116266</c:v>
                </c:pt>
                <c:pt idx="91">
                  <c:v>-0.51524926303316965</c:v>
                </c:pt>
                <c:pt idx="92">
                  <c:v>-0.48916140701716793</c:v>
                </c:pt>
                <c:pt idx="93">
                  <c:v>-0.50812549480435143</c:v>
                </c:pt>
                <c:pt idx="94">
                  <c:v>-0.52015412529800131</c:v>
                </c:pt>
                <c:pt idx="95">
                  <c:v>-0.52000905825073873</c:v>
                </c:pt>
                <c:pt idx="96">
                  <c:v>-0.53054815809033373</c:v>
                </c:pt>
                <c:pt idx="97">
                  <c:v>-0.5361531790321441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'LongShort --&gt;'!$V$4:$V$101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'LongShort --&gt;'!$AJ$4:$AJ$101</c:f>
              <c:numCache>
                <c:formatCode>0.00%</c:formatCode>
                <c:ptCount val="98"/>
                <c:pt idx="0" formatCode="General">
                  <c:v>0</c:v>
                </c:pt>
                <c:pt idx="1">
                  <c:v>7.0710310911926699E-2</c:v>
                </c:pt>
                <c:pt idx="2">
                  <c:v>6.262462487642062E-2</c:v>
                </c:pt>
                <c:pt idx="3">
                  <c:v>3.0946163295980433E-2</c:v>
                </c:pt>
                <c:pt idx="4">
                  <c:v>1.078824680726842E-2</c:v>
                </c:pt>
                <c:pt idx="5">
                  <c:v>-3.0294034790848579E-2</c:v>
                </c:pt>
                <c:pt idx="6">
                  <c:v>-7.381544270306295E-2</c:v>
                </c:pt>
                <c:pt idx="7">
                  <c:v>-0.11311025937575803</c:v>
                </c:pt>
                <c:pt idx="8">
                  <c:v>-0.11903645294077103</c:v>
                </c:pt>
                <c:pt idx="9">
                  <c:v>-0.11247960906419896</c:v>
                </c:pt>
                <c:pt idx="10">
                  <c:v>-0.13718577674832588</c:v>
                </c:pt>
                <c:pt idx="11">
                  <c:v>-0.17242780638149502</c:v>
                </c:pt>
                <c:pt idx="12">
                  <c:v>-0.21564775232204814</c:v>
                </c:pt>
                <c:pt idx="13">
                  <c:v>-0.23419415325896353</c:v>
                </c:pt>
                <c:pt idx="14">
                  <c:v>-0.25450905605078666</c:v>
                </c:pt>
                <c:pt idx="15">
                  <c:v>-0.24429991537493279</c:v>
                </c:pt>
                <c:pt idx="16">
                  <c:v>-0.30817379157990632</c:v>
                </c:pt>
                <c:pt idx="17">
                  <c:v>-0.36075818344183708</c:v>
                </c:pt>
                <c:pt idx="18">
                  <c:v>-0.32000024113098391</c:v>
                </c:pt>
                <c:pt idx="19">
                  <c:v>-0.31868861494707645</c:v>
                </c:pt>
                <c:pt idx="20">
                  <c:v>-0.24579558515983324</c:v>
                </c:pt>
                <c:pt idx="21">
                  <c:v>-0.2735973205226484</c:v>
                </c:pt>
                <c:pt idx="22">
                  <c:v>-0.24023490967537253</c:v>
                </c:pt>
                <c:pt idx="23">
                  <c:v>-0.300048546014127</c:v>
                </c:pt>
                <c:pt idx="24">
                  <c:v>-0.30595051707399468</c:v>
                </c:pt>
                <c:pt idx="25">
                  <c:v>-0.23966648663664614</c:v>
                </c:pt>
                <c:pt idx="26">
                  <c:v>-0.2250013098789212</c:v>
                </c:pt>
                <c:pt idx="27">
                  <c:v>-0.19067037995991465</c:v>
                </c:pt>
                <c:pt idx="28">
                  <c:v>-7.4299467505176686E-2</c:v>
                </c:pt>
                <c:pt idx="29">
                  <c:v>0.13231485525081133</c:v>
                </c:pt>
                <c:pt idx="30">
                  <c:v>0.19948132229380966</c:v>
                </c:pt>
                <c:pt idx="31">
                  <c:v>0.13855771620536417</c:v>
                </c:pt>
                <c:pt idx="32">
                  <c:v>0.19773193149600576</c:v>
                </c:pt>
                <c:pt idx="33">
                  <c:v>0.28124685645388681</c:v>
                </c:pt>
                <c:pt idx="34">
                  <c:v>0.14841041429222024</c:v>
                </c:pt>
                <c:pt idx="35">
                  <c:v>-1.6278591923112762E-2</c:v>
                </c:pt>
                <c:pt idx="36">
                  <c:v>-0.14589793306168586</c:v>
                </c:pt>
                <c:pt idx="37">
                  <c:v>-0.14154666969220131</c:v>
                </c:pt>
                <c:pt idx="38">
                  <c:v>-0.22971713298345497</c:v>
                </c:pt>
                <c:pt idx="39">
                  <c:v>-0.23387096409594854</c:v>
                </c:pt>
                <c:pt idx="40">
                  <c:v>-0.28266165762169149</c:v>
                </c:pt>
                <c:pt idx="41">
                  <c:v>-0.27875398581475597</c:v>
                </c:pt>
                <c:pt idx="42">
                  <c:v>-0.30052130795585885</c:v>
                </c:pt>
                <c:pt idx="43">
                  <c:v>-0.33239759232933364</c:v>
                </c:pt>
                <c:pt idx="44">
                  <c:v>-0.29998767628683798</c:v>
                </c:pt>
                <c:pt idx="45">
                  <c:v>-0.30715181588247753</c:v>
                </c:pt>
                <c:pt idx="46">
                  <c:v>-0.35907948771514508</c:v>
                </c:pt>
                <c:pt idx="47">
                  <c:v>-0.36678315996607513</c:v>
                </c:pt>
                <c:pt idx="48">
                  <c:v>-0.3162621653469514</c:v>
                </c:pt>
                <c:pt idx="49">
                  <c:v>-0.30738719958867566</c:v>
                </c:pt>
                <c:pt idx="50">
                  <c:v>-0.35417974074469882</c:v>
                </c:pt>
                <c:pt idx="51">
                  <c:v>-0.34035028647071996</c:v>
                </c:pt>
                <c:pt idx="52">
                  <c:v>-0.40145917841100409</c:v>
                </c:pt>
                <c:pt idx="53">
                  <c:v>-0.41714181924649796</c:v>
                </c:pt>
                <c:pt idx="54">
                  <c:v>-0.41126167554732251</c:v>
                </c:pt>
                <c:pt idx="55">
                  <c:v>-0.44510667094346257</c:v>
                </c:pt>
                <c:pt idx="56">
                  <c:v>-0.44061488453947451</c:v>
                </c:pt>
                <c:pt idx="57">
                  <c:v>-0.4403130024961025</c:v>
                </c:pt>
                <c:pt idx="58">
                  <c:v>-0.45494667532346833</c:v>
                </c:pt>
                <c:pt idx="59">
                  <c:v>-0.46968239245025722</c:v>
                </c:pt>
                <c:pt idx="60">
                  <c:v>-0.46086136074259565</c:v>
                </c:pt>
                <c:pt idx="61">
                  <c:v>-0.4523721340779665</c:v>
                </c:pt>
                <c:pt idx="62">
                  <c:v>-0.44818986464440846</c:v>
                </c:pt>
                <c:pt idx="63">
                  <c:v>-0.40415342334965176</c:v>
                </c:pt>
                <c:pt idx="64">
                  <c:v>-0.34404968874688624</c:v>
                </c:pt>
                <c:pt idx="65">
                  <c:v>-0.41404812674725944</c:v>
                </c:pt>
                <c:pt idx="66">
                  <c:v>-0.38499312642319239</c:v>
                </c:pt>
                <c:pt idx="67">
                  <c:v>-0.38456724325390057</c:v>
                </c:pt>
                <c:pt idx="68">
                  <c:v>-0.43777792987976671</c:v>
                </c:pt>
                <c:pt idx="69">
                  <c:v>-0.46923586715507137</c:v>
                </c:pt>
                <c:pt idx="70">
                  <c:v>-0.46335333001028745</c:v>
                </c:pt>
                <c:pt idx="71">
                  <c:v>-0.45654428567048033</c:v>
                </c:pt>
                <c:pt idx="72">
                  <c:v>-0.40744711660774047</c:v>
                </c:pt>
                <c:pt idx="73">
                  <c:v>-0.43182902484985985</c:v>
                </c:pt>
                <c:pt idx="74">
                  <c:v>-0.44272456663962334</c:v>
                </c:pt>
                <c:pt idx="75">
                  <c:v>-0.44607594256188876</c:v>
                </c:pt>
                <c:pt idx="76">
                  <c:v>-0.47032459852592789</c:v>
                </c:pt>
                <c:pt idx="77">
                  <c:v>-0.47059905065230268</c:v>
                </c:pt>
                <c:pt idx="78">
                  <c:v>-0.47930916225991482</c:v>
                </c:pt>
                <c:pt idx="79">
                  <c:v>-0.49961934025178656</c:v>
                </c:pt>
                <c:pt idx="80">
                  <c:v>-0.5152833500873466</c:v>
                </c:pt>
                <c:pt idx="81">
                  <c:v>-0.51535713099654967</c:v>
                </c:pt>
                <c:pt idx="82">
                  <c:v>-0.51862853344937776</c:v>
                </c:pt>
                <c:pt idx="83">
                  <c:v>-0.52844492195940584</c:v>
                </c:pt>
                <c:pt idx="84">
                  <c:v>-0.52371931660743942</c:v>
                </c:pt>
                <c:pt idx="85">
                  <c:v>-0.50005412768860469</c:v>
                </c:pt>
                <c:pt idx="86">
                  <c:v>-0.51038174511540824</c:v>
                </c:pt>
                <c:pt idx="87">
                  <c:v>-0.50079101757398958</c:v>
                </c:pt>
                <c:pt idx="88">
                  <c:v>-0.53017805333074786</c:v>
                </c:pt>
                <c:pt idx="89">
                  <c:v>-0.54910186441946918</c:v>
                </c:pt>
                <c:pt idx="90">
                  <c:v>-0.55007469666749231</c:v>
                </c:pt>
                <c:pt idx="91">
                  <c:v>-0.54986868303054881</c:v>
                </c:pt>
                <c:pt idx="92">
                  <c:v>-0.52616252956109366</c:v>
                </c:pt>
                <c:pt idx="93">
                  <c:v>-0.54132324354291295</c:v>
                </c:pt>
                <c:pt idx="94">
                  <c:v>-0.55202141148847761</c:v>
                </c:pt>
                <c:pt idx="95">
                  <c:v>-0.55602005704924418</c:v>
                </c:pt>
                <c:pt idx="96">
                  <c:v>-0.56996656283238911</c:v>
                </c:pt>
                <c:pt idx="97">
                  <c:v>-0.58062275813380926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67424"/>
        <c:axId val="134568960"/>
      </c:lineChart>
      <c:dateAx>
        <c:axId val="13456742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134568960"/>
        <c:crosses val="autoZero"/>
        <c:auto val="1"/>
        <c:lblOffset val="100"/>
        <c:baseTimeUnit val="months"/>
      </c:dateAx>
      <c:valAx>
        <c:axId val="13456896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3456742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</a:t>
            </a:r>
            <a:r>
              <a:rPr lang="en-US" sz="1200"/>
              <a:t> Short Performance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Return</c:v>
          </c:tx>
          <c:marker>
            <c:symbol val="none"/>
          </c:marker>
          <c:cat>
            <c:numRef>
              <c:f>'LongShort --&gt;'!$V$16:$V$101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'LongShort --&gt;'!$AC$16:$AC$101</c:f>
              <c:numCache>
                <c:formatCode>0.00%</c:formatCode>
                <c:ptCount val="86"/>
                <c:pt idx="0">
                  <c:v>-0.23751557294147729</c:v>
                </c:pt>
                <c:pt idx="1">
                  <c:v>-0.25871889714893059</c:v>
                </c:pt>
                <c:pt idx="2">
                  <c:v>-0.28374887289930206</c:v>
                </c:pt>
                <c:pt idx="3">
                  <c:v>-0.24658307890662856</c:v>
                </c:pt>
                <c:pt idx="4">
                  <c:v>-0.33000940820480096</c:v>
                </c:pt>
                <c:pt idx="5">
                  <c:v>-0.35793353633349234</c:v>
                </c:pt>
                <c:pt idx="6">
                  <c:v>-0.27903600974155451</c:v>
                </c:pt>
                <c:pt idx="7">
                  <c:v>-0.28538948506922546</c:v>
                </c:pt>
                <c:pt idx="8">
                  <c:v>-0.13684187804032288</c:v>
                </c:pt>
                <c:pt idx="9">
                  <c:v>-0.1708806683146884</c:v>
                </c:pt>
                <c:pt idx="10">
                  <c:v>-6.470269833601705E-2</c:v>
                </c:pt>
                <c:pt idx="11">
                  <c:v>-7.8134479846978411E-2</c:v>
                </c:pt>
                <c:pt idx="12">
                  <c:v>-3.2390621208607584E-2</c:v>
                </c:pt>
                <c:pt idx="13">
                  <c:v>8.5953137485608622E-2</c:v>
                </c:pt>
                <c:pt idx="14">
                  <c:v>0.17158890183005093</c:v>
                </c:pt>
                <c:pt idx="15">
                  <c:v>0.18574013834193037</c:v>
                </c:pt>
                <c:pt idx="16">
                  <c:v>0.50047116813702441</c:v>
                </c:pt>
                <c:pt idx="17">
                  <c:v>1.3015068223505137</c:v>
                </c:pt>
                <c:pt idx="18">
                  <c:v>1.2329438134332071</c:v>
                </c:pt>
                <c:pt idx="19">
                  <c:v>0.99202563437950064</c:v>
                </c:pt>
                <c:pt idx="20">
                  <c:v>0.81218761506559178</c:v>
                </c:pt>
                <c:pt idx="21">
                  <c:v>1.0587432690525329</c:v>
                </c:pt>
                <c:pt idx="22">
                  <c:v>0.69682395966202115</c:v>
                </c:pt>
                <c:pt idx="23">
                  <c:v>0.39002457049735173</c:v>
                </c:pt>
                <c:pt idx="24">
                  <c:v>0.24660276638485401</c:v>
                </c:pt>
                <c:pt idx="25">
                  <c:v>0.12444295746625578</c:v>
                </c:pt>
                <c:pt idx="26">
                  <c:v>-4.9439762557011879E-2</c:v>
                </c:pt>
                <c:pt idx="27">
                  <c:v>-7.1414008985044242E-2</c:v>
                </c:pt>
                <c:pt idx="28">
                  <c:v>-0.26473020541597758</c:v>
                </c:pt>
                <c:pt idx="29">
                  <c:v>-0.46913979341648837</c:v>
                </c:pt>
                <c:pt idx="30">
                  <c:v>-0.51726372011996968</c:v>
                </c:pt>
                <c:pt idx="31">
                  <c:v>-0.48247811422782683</c:v>
                </c:pt>
                <c:pt idx="32">
                  <c:v>-0.48959927463410846</c:v>
                </c:pt>
                <c:pt idx="33">
                  <c:v>-0.54808831106632416</c:v>
                </c:pt>
                <c:pt idx="34">
                  <c:v>-0.5133304640705042</c:v>
                </c:pt>
                <c:pt idx="35">
                  <c:v>-0.38407319862576517</c:v>
                </c:pt>
                <c:pt idx="36">
                  <c:v>-0.229292965549312</c:v>
                </c:pt>
                <c:pt idx="37">
                  <c:v>-0.2266862142936269</c:v>
                </c:pt>
                <c:pt idx="38">
                  <c:v>-0.20403506538759886</c:v>
                </c:pt>
                <c:pt idx="39">
                  <c:v>-0.18674445834074416</c:v>
                </c:pt>
                <c:pt idx="40">
                  <c:v>-0.22611181153136806</c:v>
                </c:pt>
                <c:pt idx="41">
                  <c:v>-0.27105291164441891</c:v>
                </c:pt>
                <c:pt idx="42">
                  <c:v>-0.2074075719762507</c:v>
                </c:pt>
                <c:pt idx="43">
                  <c:v>-0.20242718832604389</c:v>
                </c:pt>
                <c:pt idx="44">
                  <c:v>-0.24466266080910792</c:v>
                </c:pt>
                <c:pt idx="45">
                  <c:v>-0.21053435795134523</c:v>
                </c:pt>
                <c:pt idx="46">
                  <c:v>-0.18233993382796365</c:v>
                </c:pt>
                <c:pt idx="47">
                  <c:v>-0.20588734435517786</c:v>
                </c:pt>
                <c:pt idx="48">
                  <c:v>-0.24751223742741757</c:v>
                </c:pt>
                <c:pt idx="49">
                  <c:v>-0.23327880424893599</c:v>
                </c:pt>
                <c:pt idx="50">
                  <c:v>-0.14286370646411761</c:v>
                </c:pt>
                <c:pt idx="51">
                  <c:v>-0.10126794030971298</c:v>
                </c:pt>
                <c:pt idx="52">
                  <c:v>0.18787340524487206</c:v>
                </c:pt>
                <c:pt idx="53">
                  <c:v>8.5073435231778571E-2</c:v>
                </c:pt>
                <c:pt idx="54">
                  <c:v>0.11617768542375084</c:v>
                </c:pt>
                <c:pt idx="55">
                  <c:v>0.1782956970050793</c:v>
                </c:pt>
                <c:pt idx="56">
                  <c:v>5.6757500224162261E-2</c:v>
                </c:pt>
                <c:pt idx="57">
                  <c:v>-2.9228667363623506E-2</c:v>
                </c:pt>
                <c:pt idx="58">
                  <c:v>1.7910874698616741E-2</c:v>
                </c:pt>
                <c:pt idx="59">
                  <c:v>0.10506230021789875</c:v>
                </c:pt>
                <c:pt idx="60">
                  <c:v>0.18076802185924468</c:v>
                </c:pt>
                <c:pt idx="61">
                  <c:v>0.13467695961631221</c:v>
                </c:pt>
                <c:pt idx="62">
                  <c:v>0.12302019715833312</c:v>
                </c:pt>
                <c:pt idx="63">
                  <c:v>1.9993065691726652E-2</c:v>
                </c:pt>
                <c:pt idx="64">
                  <c:v>-0.15494598634068713</c:v>
                </c:pt>
                <c:pt idx="65">
                  <c:v>-5.1911672829978661E-2</c:v>
                </c:pt>
                <c:pt idx="66">
                  <c:v>-0.12807534882577587</c:v>
                </c:pt>
                <c:pt idx="67">
                  <c:v>-0.17806485503861846</c:v>
                </c:pt>
                <c:pt idx="68">
                  <c:v>-0.11678520368169187</c:v>
                </c:pt>
                <c:pt idx="69">
                  <c:v>-4.0888170082581943E-2</c:v>
                </c:pt>
                <c:pt idx="70">
                  <c:v>-4.6624811177110703E-2</c:v>
                </c:pt>
                <c:pt idx="71">
                  <c:v>-8.5996652750417457E-2</c:v>
                </c:pt>
                <c:pt idx="72">
                  <c:v>-0.17160534394271809</c:v>
                </c:pt>
                <c:pt idx="73">
                  <c:v>-0.1025764581330848</c:v>
                </c:pt>
                <c:pt idx="74">
                  <c:v>-0.15148064028661457</c:v>
                </c:pt>
                <c:pt idx="75">
                  <c:v>-0.12224590893398157</c:v>
                </c:pt>
                <c:pt idx="76">
                  <c:v>-0.14452904474140515</c:v>
                </c:pt>
                <c:pt idx="77">
                  <c:v>-0.14930831098793051</c:v>
                </c:pt>
                <c:pt idx="78">
                  <c:v>-0.12328122277518916</c:v>
                </c:pt>
                <c:pt idx="79">
                  <c:v>-9.5003183489742127E-2</c:v>
                </c:pt>
                <c:pt idx="80">
                  <c:v>-2.7427286081008528E-2</c:v>
                </c:pt>
                <c:pt idx="81">
                  <c:v>-7.3656449163707838E-2</c:v>
                </c:pt>
                <c:pt idx="82">
                  <c:v>-9.4727165064197427E-2</c:v>
                </c:pt>
                <c:pt idx="83">
                  <c:v>-7.0714746448466315E-2</c:v>
                </c:pt>
                <c:pt idx="84">
                  <c:v>-0.10020976061683118</c:v>
                </c:pt>
                <c:pt idx="85">
                  <c:v>-0.15906466229298744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'LongShort --&gt;'!$V$16:$V$101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'LongShort --&gt;'!$AL$16:$AL$101</c:f>
              <c:numCache>
                <c:formatCode>0.00%</c:formatCode>
                <c:ptCount val="86"/>
                <c:pt idx="0">
                  <c:v>-0.27081337359546198</c:v>
                </c:pt>
                <c:pt idx="1">
                  <c:v>-0.28476840193236053</c:v>
                </c:pt>
                <c:pt idx="2">
                  <c:v>-0.29844375285777758</c:v>
                </c:pt>
                <c:pt idx="3">
                  <c:v>-0.26698394976410722</c:v>
                </c:pt>
                <c:pt idx="4">
                  <c:v>-0.3155577237810846</c:v>
                </c:pt>
                <c:pt idx="5">
                  <c:v>-0.34078799193496967</c:v>
                </c:pt>
                <c:pt idx="6">
                  <c:v>-0.26580533705551035</c:v>
                </c:pt>
                <c:pt idx="7">
                  <c:v>-0.23179697109431097</c:v>
                </c:pt>
                <c:pt idx="8">
                  <c:v>-0.14388692090858968</c:v>
                </c:pt>
                <c:pt idx="9">
                  <c:v>-0.18153691239540615</c:v>
                </c:pt>
                <c:pt idx="10">
                  <c:v>-0.11943374384660299</c:v>
                </c:pt>
                <c:pt idx="11">
                  <c:v>-0.15421100493313866</c:v>
                </c:pt>
                <c:pt idx="12">
                  <c:v>-0.11513037033970963</c:v>
                </c:pt>
                <c:pt idx="13">
                  <c:v>-7.1458495661408383E-3</c:v>
                </c:pt>
                <c:pt idx="14">
                  <c:v>3.9581629275802444E-2</c:v>
                </c:pt>
                <c:pt idx="15">
                  <c:v>7.0966692350744154E-2</c:v>
                </c:pt>
                <c:pt idx="16">
                  <c:v>0.33805357650272083</c:v>
                </c:pt>
                <c:pt idx="17">
                  <c:v>0.77134040033156248</c:v>
                </c:pt>
                <c:pt idx="18">
                  <c:v>0.76394374652250074</c:v>
                </c:pt>
                <c:pt idx="19">
                  <c:v>0.67112680219914767</c:v>
                </c:pt>
                <c:pt idx="20">
                  <c:v>0.58807334978254255</c:v>
                </c:pt>
                <c:pt idx="21">
                  <c:v>0.76382451862064604</c:v>
                </c:pt>
                <c:pt idx="22">
                  <c:v>0.5115335370325258</c:v>
                </c:pt>
                <c:pt idx="23">
                  <c:v>0.40541376473337776</c:v>
                </c:pt>
                <c:pt idx="24">
                  <c:v>0.2306068773908625</c:v>
                </c:pt>
                <c:pt idx="25">
                  <c:v>0.12904839155439762</c:v>
                </c:pt>
                <c:pt idx="26">
                  <c:v>-6.0849433226745075E-3</c:v>
                </c:pt>
                <c:pt idx="27">
                  <c:v>-5.3378231892580508E-2</c:v>
                </c:pt>
                <c:pt idx="28">
                  <c:v>-0.22508595685363264</c:v>
                </c:pt>
                <c:pt idx="29">
                  <c:v>-0.36303404407293971</c:v>
                </c:pt>
                <c:pt idx="30">
                  <c:v>-0.41684903379195282</c:v>
                </c:pt>
                <c:pt idx="31">
                  <c:v>-0.41364201553551327</c:v>
                </c:pt>
                <c:pt idx="32">
                  <c:v>-0.41555175636102148</c:v>
                </c:pt>
                <c:pt idx="33">
                  <c:v>-0.45923911490786251</c:v>
                </c:pt>
                <c:pt idx="34">
                  <c:v>-0.44190639138372645</c:v>
                </c:pt>
                <c:pt idx="35">
                  <c:v>-0.35630470696797822</c:v>
                </c:pt>
                <c:pt idx="36">
                  <c:v>-0.19946589392526282</c:v>
                </c:pt>
                <c:pt idx="37">
                  <c:v>-0.19318526009679771</c:v>
                </c:pt>
                <c:pt idx="38">
                  <c:v>-0.16158039220489417</c:v>
                </c:pt>
                <c:pt idx="39">
                  <c:v>-0.13898353591196699</c:v>
                </c:pt>
                <c:pt idx="40">
                  <c:v>-0.16560877032648746</c:v>
                </c:pt>
                <c:pt idx="41">
                  <c:v>-0.19187327307184054</c:v>
                </c:pt>
                <c:pt idx="42">
                  <c:v>-0.15831842892574521</c:v>
                </c:pt>
                <c:pt idx="43">
                  <c:v>-0.16882665089148274</c:v>
                </c:pt>
                <c:pt idx="44">
                  <c:v>-0.20089247501628282</c:v>
                </c:pt>
                <c:pt idx="45">
                  <c:v>-0.19219388845369001</c:v>
                </c:pt>
                <c:pt idx="46">
                  <c:v>-0.14957734347830542</c:v>
                </c:pt>
                <c:pt idx="47">
                  <c:v>-0.16250236250613492</c:v>
                </c:pt>
                <c:pt idx="48">
                  <c:v>-0.21148339036850095</c:v>
                </c:pt>
                <c:pt idx="49">
                  <c:v>-0.20933042878096986</c:v>
                </c:pt>
                <c:pt idx="50">
                  <c:v>-0.14556700963223612</c:v>
                </c:pt>
                <c:pt idx="51">
                  <c:v>-9.6722753865184252E-2</c:v>
                </c:pt>
                <c:pt idx="52">
                  <c:v>9.5915746417609693E-2</c:v>
                </c:pt>
                <c:pt idx="53">
                  <c:v>5.3077963068801637E-3</c:v>
                </c:pt>
                <c:pt idx="54">
                  <c:v>4.4618378035014006E-2</c:v>
                </c:pt>
                <c:pt idx="55">
                  <c:v>0.10910101909585856</c:v>
                </c:pt>
                <c:pt idx="56">
                  <c:v>5.0715590767416163E-3</c:v>
                </c:pt>
                <c:pt idx="57">
                  <c:v>-5.1676856507225866E-2</c:v>
                </c:pt>
                <c:pt idx="58">
                  <c:v>-1.5423545378442038E-2</c:v>
                </c:pt>
                <c:pt idx="59">
                  <c:v>2.4774034640259179E-2</c:v>
                </c:pt>
                <c:pt idx="60">
                  <c:v>9.9073299974245188E-2</c:v>
                </c:pt>
                <c:pt idx="61">
                  <c:v>3.7512899738070038E-2</c:v>
                </c:pt>
                <c:pt idx="62">
                  <c:v>9.9043088457644313E-3</c:v>
                </c:pt>
                <c:pt idx="63">
                  <c:v>-7.0357908990451246E-2</c:v>
                </c:pt>
                <c:pt idx="64">
                  <c:v>-0.19250682195395075</c:v>
                </c:pt>
                <c:pt idx="65">
                  <c:v>-9.6511209344066762E-2</c:v>
                </c:pt>
                <c:pt idx="66">
                  <c:v>-0.15335769385501585</c:v>
                </c:pt>
                <c:pt idx="67">
                  <c:v>-0.1869450329653991</c:v>
                </c:pt>
                <c:pt idx="68">
                  <c:v>-0.13785552778283017</c:v>
                </c:pt>
                <c:pt idx="69">
                  <c:v>-8.6895969390896055E-2</c:v>
                </c:pt>
                <c:pt idx="70">
                  <c:v>-0.10300111140193946</c:v>
                </c:pt>
                <c:pt idx="71">
                  <c:v>-0.13230265943128761</c:v>
                </c:pt>
                <c:pt idx="72">
                  <c:v>-0.19622248622614324</c:v>
                </c:pt>
                <c:pt idx="73">
                  <c:v>-0.12007847254203041</c:v>
                </c:pt>
                <c:pt idx="74">
                  <c:v>-0.12140707166618003</c:v>
                </c:pt>
                <c:pt idx="75">
                  <c:v>-9.8777213730627533E-2</c:v>
                </c:pt>
                <c:pt idx="76">
                  <c:v>-0.11300025381252243</c:v>
                </c:pt>
                <c:pt idx="77">
                  <c:v>-0.14828612200996993</c:v>
                </c:pt>
                <c:pt idx="78">
                  <c:v>-0.13590700907032638</c:v>
                </c:pt>
                <c:pt idx="79">
                  <c:v>-0.10042223215431079</c:v>
                </c:pt>
                <c:pt idx="80">
                  <c:v>-2.2444410514282365E-2</c:v>
                </c:pt>
                <c:pt idx="81">
                  <c:v>-5.3577828556017781E-2</c:v>
                </c:pt>
                <c:pt idx="82">
                  <c:v>-6.9370289598559287E-2</c:v>
                </c:pt>
                <c:pt idx="83">
                  <c:v>-5.847701864312127E-2</c:v>
                </c:pt>
                <c:pt idx="84">
                  <c:v>-9.7100822765956663E-2</c:v>
                </c:pt>
                <c:pt idx="85">
                  <c:v>-0.16115470675397803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81376"/>
        <c:axId val="137382912"/>
      </c:lineChart>
      <c:dateAx>
        <c:axId val="13738137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137382912"/>
        <c:crosses val="autoZero"/>
        <c:auto val="1"/>
        <c:lblOffset val="100"/>
        <c:baseTimeUnit val="months"/>
      </c:dateAx>
      <c:valAx>
        <c:axId val="13738291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373813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</a:t>
            </a:r>
            <a:r>
              <a:rPr lang="en-US" sz="1200"/>
              <a:t> Long</a:t>
            </a:r>
            <a:r>
              <a:rPr lang="en-US" sz="1200" baseline="0"/>
              <a:t> </a:t>
            </a:r>
            <a:r>
              <a:rPr lang="en-US" sz="1200"/>
              <a:t>Performance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Return</c:v>
          </c:tx>
          <c:marker>
            <c:symbol val="none"/>
          </c:marker>
          <c:cat>
            <c:numRef>
              <c:f>'LongShort --&gt;'!$V$16:$V$101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'LongShort --&gt;'!$AB$16:$AB$101</c:f>
              <c:numCache>
                <c:formatCode>0.00%</c:formatCode>
                <c:ptCount val="86"/>
                <c:pt idx="0">
                  <c:v>0.45996015892874564</c:v>
                </c:pt>
                <c:pt idx="1">
                  <c:v>0.64306456342405638</c:v>
                </c:pt>
                <c:pt idx="2">
                  <c:v>0.70555059461766123</c:v>
                </c:pt>
                <c:pt idx="3">
                  <c:v>0.61330324086572707</c:v>
                </c:pt>
                <c:pt idx="4">
                  <c:v>0.77030994584105272</c:v>
                </c:pt>
                <c:pt idx="5">
                  <c:v>0.84838286269516616</c:v>
                </c:pt>
                <c:pt idx="6">
                  <c:v>0.67614091102105345</c:v>
                </c:pt>
                <c:pt idx="7">
                  <c:v>0.69439331157689121</c:v>
                </c:pt>
                <c:pt idx="8">
                  <c:v>0.39285417553890789</c:v>
                </c:pt>
                <c:pt idx="9">
                  <c:v>0.4468875704347457</c:v>
                </c:pt>
                <c:pt idx="10">
                  <c:v>0.22383235220777986</c:v>
                </c:pt>
                <c:pt idx="11">
                  <c:v>0.19935384991586425</c:v>
                </c:pt>
                <c:pt idx="12">
                  <c:v>0.19583907787193011</c:v>
                </c:pt>
                <c:pt idx="13">
                  <c:v>-1.1412278511157892E-2</c:v>
                </c:pt>
                <c:pt idx="14">
                  <c:v>-0.13399943953340254</c:v>
                </c:pt>
                <c:pt idx="15">
                  <c:v>-0.17019233629717745</c:v>
                </c:pt>
                <c:pt idx="16">
                  <c:v>-0.42557535768585242</c:v>
                </c:pt>
                <c:pt idx="17">
                  <c:v>-0.75308500419271851</c:v>
                </c:pt>
                <c:pt idx="18">
                  <c:v>-0.75248155745044976</c:v>
                </c:pt>
                <c:pt idx="19">
                  <c:v>-0.7228576424820542</c:v>
                </c:pt>
                <c:pt idx="20">
                  <c:v>-0.69844920083161721</c:v>
                </c:pt>
                <c:pt idx="21">
                  <c:v>-0.73383041986259445</c:v>
                </c:pt>
                <c:pt idx="22">
                  <c:v>-0.6749419836637367</c:v>
                </c:pt>
                <c:pt idx="23">
                  <c:v>-0.62295540272901095</c:v>
                </c:pt>
                <c:pt idx="24">
                  <c:v>-0.55493602103763329</c:v>
                </c:pt>
                <c:pt idx="25">
                  <c:v>-0.48660285227597144</c:v>
                </c:pt>
                <c:pt idx="26">
                  <c:v>-0.3586451980750085</c:v>
                </c:pt>
                <c:pt idx="27">
                  <c:v>-0.31346514854199325</c:v>
                </c:pt>
                <c:pt idx="28">
                  <c:v>1.3354525557100816E-2</c:v>
                </c:pt>
                <c:pt idx="29">
                  <c:v>1.1599185748519831</c:v>
                </c:pt>
                <c:pt idx="30">
                  <c:v>1.2958147875057766</c:v>
                </c:pt>
                <c:pt idx="31">
                  <c:v>1.1307392862586898</c:v>
                </c:pt>
                <c:pt idx="32">
                  <c:v>1.2910337427645171</c:v>
                </c:pt>
                <c:pt idx="33">
                  <c:v>1.5024664679704807</c:v>
                </c:pt>
                <c:pt idx="34">
                  <c:v>1.3904651520862692</c:v>
                </c:pt>
                <c:pt idx="35">
                  <c:v>0.95357688936828411</c:v>
                </c:pt>
                <c:pt idx="36">
                  <c:v>0.45304125357554992</c:v>
                </c:pt>
                <c:pt idx="37">
                  <c:v>0.40329055235310585</c:v>
                </c:pt>
                <c:pt idx="38">
                  <c:v>0.30665023994629625</c:v>
                </c:pt>
                <c:pt idx="39">
                  <c:v>0.27843928703990084</c:v>
                </c:pt>
                <c:pt idx="40">
                  <c:v>0.29356991549867728</c:v>
                </c:pt>
                <c:pt idx="41">
                  <c:v>0.35384648107952343</c:v>
                </c:pt>
                <c:pt idx="42">
                  <c:v>0.31715295277740951</c:v>
                </c:pt>
                <c:pt idx="43">
                  <c:v>0.31286864961033589</c:v>
                </c:pt>
                <c:pt idx="44">
                  <c:v>0.29853111318397274</c:v>
                </c:pt>
                <c:pt idx="45">
                  <c:v>0.2692569476565736</c:v>
                </c:pt>
                <c:pt idx="46">
                  <c:v>0.2160835956085243</c:v>
                </c:pt>
                <c:pt idx="47">
                  <c:v>0.25740384916387393</c:v>
                </c:pt>
                <c:pt idx="48">
                  <c:v>0.33029843034257533</c:v>
                </c:pt>
                <c:pt idx="49">
                  <c:v>0.31849655081642281</c:v>
                </c:pt>
                <c:pt idx="50">
                  <c:v>0.206371791682741</c:v>
                </c:pt>
                <c:pt idx="51">
                  <c:v>0.12873244565646935</c:v>
                </c:pt>
                <c:pt idx="52">
                  <c:v>-0.14390838793486838</c:v>
                </c:pt>
                <c:pt idx="53">
                  <c:v>-7.853386263457951E-2</c:v>
                </c:pt>
                <c:pt idx="54">
                  <c:v>-0.13102512058281734</c:v>
                </c:pt>
                <c:pt idx="55">
                  <c:v>-0.17962863978291932</c:v>
                </c:pt>
                <c:pt idx="56">
                  <c:v>-5.5931226147918789E-2</c:v>
                </c:pt>
                <c:pt idx="57">
                  <c:v>4.8476833929808283E-2</c:v>
                </c:pt>
                <c:pt idx="58">
                  <c:v>2.8584714192336769E-3</c:v>
                </c:pt>
                <c:pt idx="59">
                  <c:v>-6.6203747955521086E-2</c:v>
                </c:pt>
                <c:pt idx="60">
                  <c:v>-0.14922700460962413</c:v>
                </c:pt>
                <c:pt idx="61">
                  <c:v>-0.14304024953700412</c:v>
                </c:pt>
                <c:pt idx="62">
                  <c:v>-0.12917672788944901</c:v>
                </c:pt>
                <c:pt idx="63">
                  <c:v>-2.4934083032979171E-2</c:v>
                </c:pt>
                <c:pt idx="64">
                  <c:v>0.22111869149092267</c:v>
                </c:pt>
                <c:pt idx="65">
                  <c:v>0.11100999371489029</c:v>
                </c:pt>
                <c:pt idx="66">
                  <c:v>0.20678049156478417</c:v>
                </c:pt>
                <c:pt idx="67">
                  <c:v>0.29631743950571332</c:v>
                </c:pt>
                <c:pt idx="68">
                  <c:v>0.2343845633420738</c:v>
                </c:pt>
                <c:pt idx="69">
                  <c:v>0.12140511583512459</c:v>
                </c:pt>
                <c:pt idx="70">
                  <c:v>0.14111924721846525</c:v>
                </c:pt>
                <c:pt idx="71">
                  <c:v>0.21791717741531391</c:v>
                </c:pt>
                <c:pt idx="72">
                  <c:v>0.38202034584304068</c:v>
                </c:pt>
                <c:pt idx="73">
                  <c:v>0.32221808255213524</c:v>
                </c:pt>
                <c:pt idx="74">
                  <c:v>0.38542099042331968</c:v>
                </c:pt>
                <c:pt idx="75">
                  <c:v>0.35834964598662933</c:v>
                </c:pt>
                <c:pt idx="76">
                  <c:v>0.3877883299375291</c:v>
                </c:pt>
                <c:pt idx="77">
                  <c:v>0.40486928772599007</c:v>
                </c:pt>
                <c:pt idx="78">
                  <c:v>0.39488388711967848</c:v>
                </c:pt>
                <c:pt idx="79">
                  <c:v>0.33308581062494946</c:v>
                </c:pt>
                <c:pt idx="80">
                  <c:v>0.18842224195811452</c:v>
                </c:pt>
                <c:pt idx="81">
                  <c:v>0.2198653868034266</c:v>
                </c:pt>
                <c:pt idx="82">
                  <c:v>0.22079249364087428</c:v>
                </c:pt>
                <c:pt idx="83">
                  <c:v>0.16989282012410478</c:v>
                </c:pt>
                <c:pt idx="84">
                  <c:v>0.21595432820428129</c:v>
                </c:pt>
                <c:pt idx="85">
                  <c:v>0.30744924484816538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'LongShort --&gt;'!$V$16:$V$101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'LongShort --&gt;'!$AK$16:$AK$101</c:f>
              <c:numCache>
                <c:formatCode>0.00%</c:formatCode>
                <c:ptCount val="86"/>
                <c:pt idx="0">
                  <c:v>0.3209165688889799</c:v>
                </c:pt>
                <c:pt idx="1">
                  <c:v>0.36967702071009012</c:v>
                </c:pt>
                <c:pt idx="2">
                  <c:v>0.38565123934550893</c:v>
                </c:pt>
                <c:pt idx="3">
                  <c:v>0.31087010279497207</c:v>
                </c:pt>
                <c:pt idx="4">
                  <c:v>0.40415799469804425</c:v>
                </c:pt>
                <c:pt idx="5">
                  <c:v>0.47295190195509162</c:v>
                </c:pt>
                <c:pt idx="6">
                  <c:v>0.34828619445907716</c:v>
                </c:pt>
                <c:pt idx="7">
                  <c:v>0.31021552137924902</c:v>
                </c:pt>
                <c:pt idx="8">
                  <c:v>0.18215551918768114</c:v>
                </c:pt>
                <c:pt idx="9">
                  <c:v>0.23615735351592892</c:v>
                </c:pt>
                <c:pt idx="10">
                  <c:v>0.17727421304520941</c:v>
                </c:pt>
                <c:pt idx="11">
                  <c:v>0.21665458540935978</c:v>
                </c:pt>
                <c:pt idx="12">
                  <c:v>0.16715335535230458</c:v>
                </c:pt>
                <c:pt idx="13">
                  <c:v>3.7302456962328145E-2</c:v>
                </c:pt>
                <c:pt idx="14">
                  <c:v>-2.1722992094688642E-2</c:v>
                </c:pt>
                <c:pt idx="15">
                  <c:v>-6.092452705031437E-2</c:v>
                </c:pt>
                <c:pt idx="16">
                  <c:v>-0.26079022553082576</c:v>
                </c:pt>
                <c:pt idx="17">
                  <c:v>-0.47723051714154918</c:v>
                </c:pt>
                <c:pt idx="18">
                  <c:v>-0.49307136353761538</c:v>
                </c:pt>
                <c:pt idx="19">
                  <c:v>-0.47263474337372979</c:v>
                </c:pt>
                <c:pt idx="20">
                  <c:v>-0.45408703355235736</c:v>
                </c:pt>
                <c:pt idx="21">
                  <c:v>-0.50832534073086011</c:v>
                </c:pt>
                <c:pt idx="22">
                  <c:v>-0.43863587463981302</c:v>
                </c:pt>
                <c:pt idx="23">
                  <c:v>-0.39565294349220159</c:v>
                </c:pt>
                <c:pt idx="24">
                  <c:v>-0.31596864123797053</c:v>
                </c:pt>
                <c:pt idx="25">
                  <c:v>-0.2593313487775567</c:v>
                </c:pt>
                <c:pt idx="26">
                  <c:v>-0.16516322993205146</c:v>
                </c:pt>
                <c:pt idx="27">
                  <c:v>-0.10240284897050544</c:v>
                </c:pt>
                <c:pt idx="28">
                  <c:v>0.11738248823965836</c:v>
                </c:pt>
                <c:pt idx="29">
                  <c:v>0.4608656140627938</c:v>
                </c:pt>
                <c:pt idx="30">
                  <c:v>0.59406537485223398</c:v>
                </c:pt>
                <c:pt idx="31">
                  <c:v>0.57600607308723606</c:v>
                </c:pt>
                <c:pt idx="32">
                  <c:v>0.63554259932243307</c:v>
                </c:pt>
                <c:pt idx="33">
                  <c:v>0.73980883478518944</c:v>
                </c:pt>
                <c:pt idx="34">
                  <c:v>0.68184654090106855</c:v>
                </c:pt>
                <c:pt idx="35">
                  <c:v>0.48360700394028711</c:v>
                </c:pt>
                <c:pt idx="36">
                  <c:v>0.19402776204194683</c:v>
                </c:pt>
                <c:pt idx="37">
                  <c:v>0.18736075241357475</c:v>
                </c:pt>
                <c:pt idx="38">
                  <c:v>0.14989307573162747</c:v>
                </c:pt>
                <c:pt idx="39">
                  <c:v>0.12086569159188731</c:v>
                </c:pt>
                <c:pt idx="40">
                  <c:v>0.14131655146329103</c:v>
                </c:pt>
                <c:pt idx="41">
                  <c:v>0.16672905833658458</c:v>
                </c:pt>
                <c:pt idx="42">
                  <c:v>0.14299109211061634</c:v>
                </c:pt>
                <c:pt idx="43">
                  <c:v>0.15726802215483815</c:v>
                </c:pt>
                <c:pt idx="44">
                  <c:v>0.16877473747712046</c:v>
                </c:pt>
                <c:pt idx="45">
                  <c:v>0.15850513106383701</c:v>
                </c:pt>
                <c:pt idx="46">
                  <c:v>0.1133633971566248</c:v>
                </c:pt>
                <c:pt idx="47">
                  <c:v>0.11762070334441188</c:v>
                </c:pt>
                <c:pt idx="48">
                  <c:v>0.20763156406370009</c:v>
                </c:pt>
                <c:pt idx="49">
                  <c:v>0.20799179122006106</c:v>
                </c:pt>
                <c:pt idx="50">
                  <c:v>0.12495235450217712</c:v>
                </c:pt>
                <c:pt idx="51">
                  <c:v>5.0903622291349038E-2</c:v>
                </c:pt>
                <c:pt idx="52">
                  <c:v>-0.13220988984195747</c:v>
                </c:pt>
                <c:pt idx="53">
                  <c:v>-6.7522354437102861E-2</c:v>
                </c:pt>
                <c:pt idx="54">
                  <c:v>-0.10576131246196585</c:v>
                </c:pt>
                <c:pt idx="55">
                  <c:v>-0.16680585552620719</c:v>
                </c:pt>
                <c:pt idx="56">
                  <c:v>-5.6879594036037928E-2</c:v>
                </c:pt>
                <c:pt idx="57">
                  <c:v>9.957908910771307E-3</c:v>
                </c:pt>
                <c:pt idx="58">
                  <c:v>-4.0563720861970243E-2</c:v>
                </c:pt>
                <c:pt idx="59">
                  <c:v>-6.8930036805301853E-2</c:v>
                </c:pt>
                <c:pt idx="60">
                  <c:v>-0.14500173514471182</c:v>
                </c:pt>
                <c:pt idx="61">
                  <c:v>-9.8077219867281351E-2</c:v>
                </c:pt>
                <c:pt idx="62">
                  <c:v>-6.8844328443807612E-2</c:v>
                </c:pt>
                <c:pt idx="63">
                  <c:v>2.3365768512262575E-2</c:v>
                </c:pt>
                <c:pt idx="64">
                  <c:v>0.19822078941422361</c:v>
                </c:pt>
                <c:pt idx="65">
                  <c:v>8.5979135020073372E-2</c:v>
                </c:pt>
                <c:pt idx="66">
                  <c:v>0.14958240676816836</c:v>
                </c:pt>
                <c:pt idx="67">
                  <c:v>0.21985569270515426</c:v>
                </c:pt>
                <c:pt idx="68">
                  <c:v>0.13896291530725047</c:v>
                </c:pt>
                <c:pt idx="69">
                  <c:v>6.5077279613787509E-2</c:v>
                </c:pt>
                <c:pt idx="70">
                  <c:v>8.0901984038251884E-2</c:v>
                </c:pt>
                <c:pt idx="71">
                  <c:v>0.11179681563569033</c:v>
                </c:pt>
                <c:pt idx="72">
                  <c:v>0.21563471544636337</c:v>
                </c:pt>
                <c:pt idx="73">
                  <c:v>0.10705946157796276</c:v>
                </c:pt>
                <c:pt idx="74">
                  <c:v>0.11231724364061169</c:v>
                </c:pt>
                <c:pt idx="75">
                  <c:v>7.6300487471358203E-2</c:v>
                </c:pt>
                <c:pt idx="76">
                  <c:v>8.5294009363993339E-2</c:v>
                </c:pt>
                <c:pt idx="77">
                  <c:v>0.13331905807889144</c:v>
                </c:pt>
                <c:pt idx="78">
                  <c:v>0.12899344207729646</c:v>
                </c:pt>
                <c:pt idx="79">
                  <c:v>9.1020743921258251E-2</c:v>
                </c:pt>
                <c:pt idx="80">
                  <c:v>1.721611063537809E-2</c:v>
                </c:pt>
                <c:pt idx="81">
                  <c:v>5.3813408338116986E-2</c:v>
                </c:pt>
                <c:pt idx="82">
                  <c:v>7.6838826113754033E-2</c:v>
                </c:pt>
                <c:pt idx="83">
                  <c:v>7.2757626262574426E-2</c:v>
                </c:pt>
                <c:pt idx="84">
                  <c:v>0.11409948935732106</c:v>
                </c:pt>
                <c:pt idx="85">
                  <c:v>0.19153308283967596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18240"/>
        <c:axId val="137419776"/>
      </c:lineChart>
      <c:dateAx>
        <c:axId val="13741824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137419776"/>
        <c:crosses val="autoZero"/>
        <c:auto val="1"/>
        <c:lblOffset val="100"/>
        <c:baseTimeUnit val="months"/>
      </c:dateAx>
      <c:valAx>
        <c:axId val="13741977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37418240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997120"/>
        <c:axId val="132998656"/>
      </c:barChart>
      <c:catAx>
        <c:axId val="13299712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32998656"/>
        <c:crosses val="autoZero"/>
        <c:auto val="1"/>
        <c:lblAlgn val="ctr"/>
        <c:lblOffset val="100"/>
        <c:noMultiLvlLbl val="0"/>
      </c:catAx>
      <c:valAx>
        <c:axId val="13299865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29971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L</a:t>
            </a:r>
            <a:r>
              <a:rPr lang="en-US"/>
              <a:t>ong Exposure by Sector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'Sector --&gt;'!$C$3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--&gt;'!$C$4:$C$101</c:f>
              <c:numCache>
                <c:formatCode>0.00%</c:formatCode>
                <c:ptCount val="98"/>
                <c:pt idx="0">
                  <c:v>0.16759831786048193</c:v>
                </c:pt>
                <c:pt idx="1">
                  <c:v>0.15501464768007098</c:v>
                </c:pt>
                <c:pt idx="2">
                  <c:v>0.15949822282297824</c:v>
                </c:pt>
                <c:pt idx="3">
                  <c:v>0.16727569522541719</c:v>
                </c:pt>
                <c:pt idx="4">
                  <c:v>0.17417702124558712</c:v>
                </c:pt>
                <c:pt idx="5">
                  <c:v>0.19017135361883242</c:v>
                </c:pt>
                <c:pt idx="6">
                  <c:v>0.19998858417685408</c:v>
                </c:pt>
                <c:pt idx="7">
                  <c:v>0.19590831984188267</c:v>
                </c:pt>
                <c:pt idx="8">
                  <c:v>0.211141506012614</c:v>
                </c:pt>
                <c:pt idx="9">
                  <c:v>0.11128926342808629</c:v>
                </c:pt>
                <c:pt idx="10">
                  <c:v>0.19542373917720166</c:v>
                </c:pt>
                <c:pt idx="11">
                  <c:v>0.22528408591433738</c:v>
                </c:pt>
                <c:pt idx="12">
                  <c:v>0.23874511128394724</c:v>
                </c:pt>
                <c:pt idx="13">
                  <c:v>0.19505080532082864</c:v>
                </c:pt>
                <c:pt idx="14">
                  <c:v>0.2716819343088781</c:v>
                </c:pt>
                <c:pt idx="15">
                  <c:v>0.32520397174875681</c:v>
                </c:pt>
                <c:pt idx="16">
                  <c:v>0.35144042281729276</c:v>
                </c:pt>
                <c:pt idx="17">
                  <c:v>0.43726660518468735</c:v>
                </c:pt>
                <c:pt idx="18">
                  <c:v>0.38049408209282298</c:v>
                </c:pt>
                <c:pt idx="19">
                  <c:v>0.25372828760552574</c:v>
                </c:pt>
                <c:pt idx="20">
                  <c:v>0.27948667213854489</c:v>
                </c:pt>
                <c:pt idx="21">
                  <c:v>0.30547503205234156</c:v>
                </c:pt>
                <c:pt idx="22">
                  <c:v>0.26862205013064488</c:v>
                </c:pt>
                <c:pt idx="23">
                  <c:v>0.26258307471130271</c:v>
                </c:pt>
                <c:pt idx="24">
                  <c:v>0.22610178763087674</c:v>
                </c:pt>
                <c:pt idx="25">
                  <c:v>0.24614229186424119</c:v>
                </c:pt>
                <c:pt idx="26">
                  <c:v>0.25530398242525371</c:v>
                </c:pt>
                <c:pt idx="27">
                  <c:v>0.25073757922238743</c:v>
                </c:pt>
                <c:pt idx="28">
                  <c:v>0.24325210693084365</c:v>
                </c:pt>
                <c:pt idx="29">
                  <c:v>0.21075139608392079</c:v>
                </c:pt>
                <c:pt idx="30">
                  <c:v>0.20718159739651848</c:v>
                </c:pt>
                <c:pt idx="31">
                  <c:v>0.21336888790490482</c:v>
                </c:pt>
                <c:pt idx="32">
                  <c:v>0.18183506852122427</c:v>
                </c:pt>
                <c:pt idx="33">
                  <c:v>0.18807247362990739</c:v>
                </c:pt>
                <c:pt idx="34">
                  <c:v>0.21394798082685834</c:v>
                </c:pt>
                <c:pt idx="35">
                  <c:v>0.25362498208528034</c:v>
                </c:pt>
                <c:pt idx="36">
                  <c:v>0.22770004798339966</c:v>
                </c:pt>
                <c:pt idx="37">
                  <c:v>0.19771679234642214</c:v>
                </c:pt>
                <c:pt idx="38">
                  <c:v>0.21841803199343204</c:v>
                </c:pt>
                <c:pt idx="39">
                  <c:v>0.20974619619195586</c:v>
                </c:pt>
                <c:pt idx="40">
                  <c:v>0.23533713417225768</c:v>
                </c:pt>
                <c:pt idx="41">
                  <c:v>0.21474800295727572</c:v>
                </c:pt>
                <c:pt idx="42">
                  <c:v>0.22336696818848803</c:v>
                </c:pt>
                <c:pt idx="43">
                  <c:v>0.2152310723814698</c:v>
                </c:pt>
                <c:pt idx="44">
                  <c:v>0.20378810019080312</c:v>
                </c:pt>
                <c:pt idx="45">
                  <c:v>0.21462075265252242</c:v>
                </c:pt>
                <c:pt idx="46">
                  <c:v>0.21799257589049387</c:v>
                </c:pt>
                <c:pt idx="47">
                  <c:v>0.24513666620224939</c:v>
                </c:pt>
                <c:pt idx="48">
                  <c:v>0.25349297047243746</c:v>
                </c:pt>
                <c:pt idx="49">
                  <c:v>0.22864938005429941</c:v>
                </c:pt>
                <c:pt idx="50">
                  <c:v>0.20244885129479925</c:v>
                </c:pt>
                <c:pt idx="51">
                  <c:v>0.20354456905284393</c:v>
                </c:pt>
                <c:pt idx="52">
                  <c:v>0.22451303287334251</c:v>
                </c:pt>
                <c:pt idx="53">
                  <c:v>0.20485093823129247</c:v>
                </c:pt>
                <c:pt idx="54">
                  <c:v>0.19145485863890518</c:v>
                </c:pt>
                <c:pt idx="55">
                  <c:v>0.19190413153979313</c:v>
                </c:pt>
                <c:pt idx="56">
                  <c:v>0.19610288594997566</c:v>
                </c:pt>
                <c:pt idx="57">
                  <c:v>0.22130946366381335</c:v>
                </c:pt>
                <c:pt idx="58">
                  <c:v>0.24948407699679964</c:v>
                </c:pt>
                <c:pt idx="59">
                  <c:v>0.28973125469860611</c:v>
                </c:pt>
                <c:pt idx="60">
                  <c:v>0.31197733738140693</c:v>
                </c:pt>
                <c:pt idx="61">
                  <c:v>0.29724681165736661</c:v>
                </c:pt>
                <c:pt idx="62">
                  <c:v>0.31323906852186967</c:v>
                </c:pt>
                <c:pt idx="63">
                  <c:v>0.32342313032518599</c:v>
                </c:pt>
                <c:pt idx="64">
                  <c:v>0.30073654881858519</c:v>
                </c:pt>
                <c:pt idx="65">
                  <c:v>0.2932414803358962</c:v>
                </c:pt>
                <c:pt idx="66">
                  <c:v>0.34408164171529471</c:v>
                </c:pt>
                <c:pt idx="67">
                  <c:v>0.32288540803486288</c:v>
                </c:pt>
                <c:pt idx="68">
                  <c:v>0.33181445644323893</c:v>
                </c:pt>
                <c:pt idx="69">
                  <c:v>0.35264473872164537</c:v>
                </c:pt>
                <c:pt idx="70">
                  <c:v>0.32433801579196792</c:v>
                </c:pt>
                <c:pt idx="71">
                  <c:v>0.32264805944027991</c:v>
                </c:pt>
                <c:pt idx="72">
                  <c:v>0.32175188427194151</c:v>
                </c:pt>
                <c:pt idx="73">
                  <c:v>0.32282299518622648</c:v>
                </c:pt>
                <c:pt idx="74">
                  <c:v>0.29477958450649494</c:v>
                </c:pt>
                <c:pt idx="75">
                  <c:v>0.29431609027770395</c:v>
                </c:pt>
                <c:pt idx="76">
                  <c:v>0.27687100820818394</c:v>
                </c:pt>
                <c:pt idx="77">
                  <c:v>0.30388344224581598</c:v>
                </c:pt>
                <c:pt idx="78">
                  <c:v>0.32806302473493337</c:v>
                </c:pt>
                <c:pt idx="79">
                  <c:v>0.33119717984155383</c:v>
                </c:pt>
                <c:pt idx="80">
                  <c:v>0.32866652629881216</c:v>
                </c:pt>
                <c:pt idx="81">
                  <c:v>0.31882213342176885</c:v>
                </c:pt>
                <c:pt idx="82">
                  <c:v>0.28344439998163612</c:v>
                </c:pt>
                <c:pt idx="83">
                  <c:v>0.31543444381955554</c:v>
                </c:pt>
                <c:pt idx="84">
                  <c:v>0.33379191172644623</c:v>
                </c:pt>
                <c:pt idx="85">
                  <c:v>0.31891114071034715</c:v>
                </c:pt>
                <c:pt idx="86">
                  <c:v>0.32388104383318733</c:v>
                </c:pt>
                <c:pt idx="87">
                  <c:v>0.32258545106420533</c:v>
                </c:pt>
                <c:pt idx="88">
                  <c:v>0.32627162375916946</c:v>
                </c:pt>
                <c:pt idx="89">
                  <c:v>0.30919037083232132</c:v>
                </c:pt>
                <c:pt idx="90">
                  <c:v>0.29958253145488473</c:v>
                </c:pt>
                <c:pt idx="91">
                  <c:v>0.31772920689794559</c:v>
                </c:pt>
                <c:pt idx="92">
                  <c:v>0.32291917180562407</c:v>
                </c:pt>
                <c:pt idx="93">
                  <c:v>0.31873143916663627</c:v>
                </c:pt>
                <c:pt idx="94">
                  <c:v>0.29560988124669074</c:v>
                </c:pt>
                <c:pt idx="95">
                  <c:v>0.32678194634224039</c:v>
                </c:pt>
                <c:pt idx="96">
                  <c:v>0.33397156687804341</c:v>
                </c:pt>
                <c:pt idx="97">
                  <c:v>0.34651729690961325</c:v>
                </c:pt>
              </c:numCache>
            </c:numRef>
          </c:val>
        </c:ser>
        <c:ser>
          <c:idx val="1"/>
          <c:order val="1"/>
          <c:tx>
            <c:strRef>
              <c:f>'Sector --&gt;'!$D$3</c:f>
              <c:strCache>
                <c:ptCount val="1"/>
                <c:pt idx="0">
                  <c:v>Consumer Staples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--&gt;'!$D$4:$D$101</c:f>
              <c:numCache>
                <c:formatCode>0.00%</c:formatCode>
                <c:ptCount val="98"/>
                <c:pt idx="0">
                  <c:v>7.4289809378215249E-2</c:v>
                </c:pt>
                <c:pt idx="1">
                  <c:v>4.0373986189114933E-2</c:v>
                </c:pt>
                <c:pt idx="2">
                  <c:v>4.8210902847256237E-2</c:v>
                </c:pt>
                <c:pt idx="3">
                  <c:v>3.8294220187119643E-2</c:v>
                </c:pt>
                <c:pt idx="4">
                  <c:v>4.450233441372678E-2</c:v>
                </c:pt>
                <c:pt idx="5">
                  <c:v>5.3835453888935694E-2</c:v>
                </c:pt>
                <c:pt idx="6">
                  <c:v>4.4187454653133791E-2</c:v>
                </c:pt>
                <c:pt idx="7">
                  <c:v>4.4506364268734534E-2</c:v>
                </c:pt>
                <c:pt idx="8">
                  <c:v>3.9788450875141913E-2</c:v>
                </c:pt>
                <c:pt idx="9">
                  <c:v>1.3444510479378106E-2</c:v>
                </c:pt>
                <c:pt idx="10">
                  <c:v>3.0317783843344475E-2</c:v>
                </c:pt>
                <c:pt idx="11">
                  <c:v>2.850885439661207E-2</c:v>
                </c:pt>
                <c:pt idx="12">
                  <c:v>3.8204177534455548E-2</c:v>
                </c:pt>
                <c:pt idx="13">
                  <c:v>4.6128225350330378E-2</c:v>
                </c:pt>
                <c:pt idx="14">
                  <c:v>2.955948757642772E-2</c:v>
                </c:pt>
                <c:pt idx="15">
                  <c:v>3.2556297592518955E-2</c:v>
                </c:pt>
                <c:pt idx="16">
                  <c:v>3.7942545055340095E-2</c:v>
                </c:pt>
                <c:pt idx="17">
                  <c:v>6.9171157003248246E-2</c:v>
                </c:pt>
                <c:pt idx="18">
                  <c:v>7.1513801736906163E-2</c:v>
                </c:pt>
                <c:pt idx="19">
                  <c:v>5.1646966646514789E-2</c:v>
                </c:pt>
                <c:pt idx="20">
                  <c:v>8.093518925816498E-2</c:v>
                </c:pt>
                <c:pt idx="21">
                  <c:v>3.116289263687674E-2</c:v>
                </c:pt>
                <c:pt idx="22">
                  <c:v>3.1270255024229816E-2</c:v>
                </c:pt>
                <c:pt idx="23">
                  <c:v>2.7881973517704616E-2</c:v>
                </c:pt>
                <c:pt idx="24">
                  <c:v>2.5015229874015305E-2</c:v>
                </c:pt>
                <c:pt idx="25">
                  <c:v>2.6406566628777758E-2</c:v>
                </c:pt>
                <c:pt idx="26">
                  <c:v>3.5364697637154038E-2</c:v>
                </c:pt>
                <c:pt idx="27">
                  <c:v>4.2052953787257118E-2</c:v>
                </c:pt>
                <c:pt idx="28">
                  <c:v>3.3812146446652286E-2</c:v>
                </c:pt>
                <c:pt idx="29">
                  <c:v>3.1985048085648123E-2</c:v>
                </c:pt>
                <c:pt idx="30">
                  <c:v>4.8570840232399493E-2</c:v>
                </c:pt>
                <c:pt idx="31">
                  <c:v>5.5787636590841398E-2</c:v>
                </c:pt>
                <c:pt idx="32">
                  <c:v>4.3382039166940077E-2</c:v>
                </c:pt>
                <c:pt idx="33">
                  <c:v>4.3446763939730036E-2</c:v>
                </c:pt>
                <c:pt idx="34">
                  <c:v>6.0973128108708738E-2</c:v>
                </c:pt>
                <c:pt idx="35">
                  <c:v>0.10706331686480901</c:v>
                </c:pt>
                <c:pt idx="36">
                  <c:v>0.11185048893247176</c:v>
                </c:pt>
                <c:pt idx="37">
                  <c:v>0.11233163360162295</c:v>
                </c:pt>
                <c:pt idx="38">
                  <c:v>0.12193997670403295</c:v>
                </c:pt>
                <c:pt idx="39">
                  <c:v>0.12089591778832559</c:v>
                </c:pt>
                <c:pt idx="40">
                  <c:v>0.11574426595346557</c:v>
                </c:pt>
                <c:pt idx="41">
                  <c:v>8.0449035900304333E-2</c:v>
                </c:pt>
                <c:pt idx="42">
                  <c:v>7.6111936867289828E-2</c:v>
                </c:pt>
                <c:pt idx="43">
                  <c:v>7.0998118968764568E-2</c:v>
                </c:pt>
                <c:pt idx="44">
                  <c:v>6.6825289162925655E-2</c:v>
                </c:pt>
                <c:pt idx="45">
                  <c:v>7.3727392241048545E-2</c:v>
                </c:pt>
                <c:pt idx="46">
                  <c:v>7.6915718674276837E-2</c:v>
                </c:pt>
                <c:pt idx="47">
                  <c:v>8.3908780509146602E-2</c:v>
                </c:pt>
                <c:pt idx="48">
                  <c:v>8.4987076660812677E-2</c:v>
                </c:pt>
                <c:pt idx="49">
                  <c:v>9.7114703384641829E-2</c:v>
                </c:pt>
                <c:pt idx="50">
                  <c:v>9.3154594661194703E-2</c:v>
                </c:pt>
                <c:pt idx="51">
                  <c:v>0.10603110827226021</c:v>
                </c:pt>
                <c:pt idx="52">
                  <c:v>9.680692479368308E-2</c:v>
                </c:pt>
                <c:pt idx="53">
                  <c:v>9.743981849176972E-2</c:v>
                </c:pt>
                <c:pt idx="54">
                  <c:v>0.11179126867736222</c:v>
                </c:pt>
                <c:pt idx="55">
                  <c:v>0.10473984968631575</c:v>
                </c:pt>
                <c:pt idx="56">
                  <c:v>9.5170532011307235E-2</c:v>
                </c:pt>
                <c:pt idx="57">
                  <c:v>9.3621396862412262E-2</c:v>
                </c:pt>
                <c:pt idx="58">
                  <c:v>8.0620720048783914E-2</c:v>
                </c:pt>
                <c:pt idx="59">
                  <c:v>7.9382646359172221E-2</c:v>
                </c:pt>
                <c:pt idx="60">
                  <c:v>6.6030594668629691E-2</c:v>
                </c:pt>
                <c:pt idx="61">
                  <c:v>5.4250321099426332E-2</c:v>
                </c:pt>
                <c:pt idx="62">
                  <c:v>4.6811658196418644E-2</c:v>
                </c:pt>
                <c:pt idx="63">
                  <c:v>4.5250473204035496E-2</c:v>
                </c:pt>
                <c:pt idx="64">
                  <c:v>3.9645401773229387E-2</c:v>
                </c:pt>
                <c:pt idx="65">
                  <c:v>4.544157090674765E-2</c:v>
                </c:pt>
                <c:pt idx="66">
                  <c:v>4.181892548475391E-2</c:v>
                </c:pt>
                <c:pt idx="67">
                  <c:v>3.6419233889486147E-2</c:v>
                </c:pt>
                <c:pt idx="68">
                  <c:v>4.2282863406471957E-2</c:v>
                </c:pt>
                <c:pt idx="69">
                  <c:v>4.6422876536003715E-2</c:v>
                </c:pt>
                <c:pt idx="70">
                  <c:v>4.4606409709337769E-2</c:v>
                </c:pt>
                <c:pt idx="71">
                  <c:v>4.2091026026602127E-2</c:v>
                </c:pt>
                <c:pt idx="72">
                  <c:v>3.5261715289542986E-2</c:v>
                </c:pt>
                <c:pt idx="73">
                  <c:v>2.8280224683751728E-2</c:v>
                </c:pt>
                <c:pt idx="74">
                  <c:v>2.1371148978784119E-2</c:v>
                </c:pt>
                <c:pt idx="75">
                  <c:v>1.918240986562509E-2</c:v>
                </c:pt>
                <c:pt idx="76">
                  <c:v>3.7850825224433705E-2</c:v>
                </c:pt>
                <c:pt idx="77">
                  <c:v>4.7462577106708009E-2</c:v>
                </c:pt>
                <c:pt idx="78">
                  <c:v>5.4715587838659457E-2</c:v>
                </c:pt>
                <c:pt idx="79">
                  <c:v>7.1246227517269528E-2</c:v>
                </c:pt>
                <c:pt idx="80">
                  <c:v>8.5530743971004741E-2</c:v>
                </c:pt>
                <c:pt idx="81">
                  <c:v>8.0814221760693583E-2</c:v>
                </c:pt>
                <c:pt idx="82">
                  <c:v>7.6109192836337977E-2</c:v>
                </c:pt>
                <c:pt idx="83">
                  <c:v>8.9352071153617624E-2</c:v>
                </c:pt>
                <c:pt idx="84">
                  <c:v>6.9726010717610795E-2</c:v>
                </c:pt>
                <c:pt idx="85">
                  <c:v>6.7090933599883232E-2</c:v>
                </c:pt>
                <c:pt idx="86">
                  <c:v>7.0091614183085793E-2</c:v>
                </c:pt>
                <c:pt idx="87">
                  <c:v>6.3275636405118213E-2</c:v>
                </c:pt>
                <c:pt idx="88">
                  <c:v>6.5176976524851146E-2</c:v>
                </c:pt>
                <c:pt idx="89">
                  <c:v>8.0940235924123916E-2</c:v>
                </c:pt>
                <c:pt idx="90">
                  <c:v>8.7028835292379633E-2</c:v>
                </c:pt>
                <c:pt idx="91">
                  <c:v>8.5643958150409108E-2</c:v>
                </c:pt>
                <c:pt idx="92">
                  <c:v>8.5049138891131693E-2</c:v>
                </c:pt>
                <c:pt idx="93">
                  <c:v>9.3745690993172481E-2</c:v>
                </c:pt>
                <c:pt idx="94">
                  <c:v>5.5227051886469737E-2</c:v>
                </c:pt>
                <c:pt idx="95">
                  <c:v>2.4082748530773523E-2</c:v>
                </c:pt>
                <c:pt idx="96">
                  <c:v>2.6870220866879686E-2</c:v>
                </c:pt>
                <c:pt idx="97">
                  <c:v>3.2594463405741077E-2</c:v>
                </c:pt>
              </c:numCache>
            </c:numRef>
          </c:val>
        </c:ser>
        <c:ser>
          <c:idx val="2"/>
          <c:order val="2"/>
          <c:tx>
            <c:strRef>
              <c:f>'Sector --&gt;'!$E$3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--&gt;'!$E$4:$E$101</c:f>
              <c:numCache>
                <c:formatCode>0.00%</c:formatCode>
                <c:ptCount val="98"/>
                <c:pt idx="0">
                  <c:v>8.9228241238673969E-2</c:v>
                </c:pt>
                <c:pt idx="1">
                  <c:v>7.5974703010804084E-2</c:v>
                </c:pt>
                <c:pt idx="2">
                  <c:v>6.8897186522658971E-2</c:v>
                </c:pt>
                <c:pt idx="3">
                  <c:v>5.6972683169312886E-2</c:v>
                </c:pt>
                <c:pt idx="4">
                  <c:v>5.8506596992116772E-2</c:v>
                </c:pt>
                <c:pt idx="5">
                  <c:v>5.0207673782949318E-2</c:v>
                </c:pt>
                <c:pt idx="6">
                  <c:v>5.2024465754706387E-2</c:v>
                </c:pt>
                <c:pt idx="7">
                  <c:v>6.4741247121263418E-2</c:v>
                </c:pt>
                <c:pt idx="8">
                  <c:v>6.4738288555757612E-2</c:v>
                </c:pt>
                <c:pt idx="9">
                  <c:v>2.3327141587516392E-2</c:v>
                </c:pt>
                <c:pt idx="10">
                  <c:v>5.321061451101991E-2</c:v>
                </c:pt>
                <c:pt idx="11">
                  <c:v>5.1944189463968726E-2</c:v>
                </c:pt>
                <c:pt idx="12">
                  <c:v>5.4982071056008559E-2</c:v>
                </c:pt>
                <c:pt idx="13">
                  <c:v>5.6367151497225987E-2</c:v>
                </c:pt>
                <c:pt idx="14">
                  <c:v>6.9722172098133542E-2</c:v>
                </c:pt>
                <c:pt idx="15">
                  <c:v>6.4709137607145306E-2</c:v>
                </c:pt>
                <c:pt idx="16">
                  <c:v>5.9218209865942437E-2</c:v>
                </c:pt>
                <c:pt idx="17">
                  <c:v>6.1070442944653941E-2</c:v>
                </c:pt>
                <c:pt idx="18">
                  <c:v>6.0727975596225565E-2</c:v>
                </c:pt>
                <c:pt idx="19">
                  <c:v>4.4066578810510411E-2</c:v>
                </c:pt>
                <c:pt idx="20">
                  <c:v>5.7588646241692326E-2</c:v>
                </c:pt>
                <c:pt idx="21">
                  <c:v>8.5251623334584303E-2</c:v>
                </c:pt>
                <c:pt idx="22">
                  <c:v>8.8936421149508393E-2</c:v>
                </c:pt>
                <c:pt idx="23">
                  <c:v>7.8623399197024796E-2</c:v>
                </c:pt>
                <c:pt idx="24">
                  <c:v>7.6139626610484623E-2</c:v>
                </c:pt>
                <c:pt idx="25">
                  <c:v>0.13360733937453878</c:v>
                </c:pt>
                <c:pt idx="26">
                  <c:v>0.16925064389956845</c:v>
                </c:pt>
                <c:pt idx="27">
                  <c:v>0.15516913510013405</c:v>
                </c:pt>
                <c:pt idx="28">
                  <c:v>0.11245591647933369</c:v>
                </c:pt>
                <c:pt idx="29">
                  <c:v>7.2833275880002796E-2</c:v>
                </c:pt>
                <c:pt idx="30">
                  <c:v>9.7270132999790426E-2</c:v>
                </c:pt>
                <c:pt idx="31">
                  <c:v>8.7418410426206045E-2</c:v>
                </c:pt>
                <c:pt idx="32">
                  <c:v>9.5723105500198621E-2</c:v>
                </c:pt>
                <c:pt idx="33">
                  <c:v>9.9703197805808302E-2</c:v>
                </c:pt>
                <c:pt idx="34">
                  <c:v>0.14134736033589926</c:v>
                </c:pt>
                <c:pt idx="35">
                  <c:v>0.13740924586493131</c:v>
                </c:pt>
                <c:pt idx="36">
                  <c:v>0.10931609255849294</c:v>
                </c:pt>
                <c:pt idx="37">
                  <c:v>0.14874431290120591</c:v>
                </c:pt>
                <c:pt idx="38">
                  <c:v>0.17621360161166105</c:v>
                </c:pt>
                <c:pt idx="39">
                  <c:v>0.12108076786084929</c:v>
                </c:pt>
                <c:pt idx="40">
                  <c:v>9.2344244482779878E-2</c:v>
                </c:pt>
                <c:pt idx="41">
                  <c:v>0.13556983720326465</c:v>
                </c:pt>
                <c:pt idx="42">
                  <c:v>0.11952248285914489</c:v>
                </c:pt>
                <c:pt idx="43">
                  <c:v>0.11337862583470827</c:v>
                </c:pt>
                <c:pt idx="44">
                  <c:v>0.17356992787508521</c:v>
                </c:pt>
                <c:pt idx="45">
                  <c:v>0.16257007341216587</c:v>
                </c:pt>
                <c:pt idx="46">
                  <c:v>0.17255535779235856</c:v>
                </c:pt>
                <c:pt idx="47">
                  <c:v>0.12043361741962735</c:v>
                </c:pt>
                <c:pt idx="48">
                  <c:v>4.1287120652955929E-2</c:v>
                </c:pt>
                <c:pt idx="49">
                  <c:v>3.3970759294070091E-2</c:v>
                </c:pt>
                <c:pt idx="50">
                  <c:v>4.9877455518453233E-2</c:v>
                </c:pt>
                <c:pt idx="51">
                  <c:v>4.9316218392301138E-2</c:v>
                </c:pt>
                <c:pt idx="52">
                  <c:v>6.2780419909105087E-2</c:v>
                </c:pt>
                <c:pt idx="53">
                  <c:v>7.9154179790771842E-2</c:v>
                </c:pt>
                <c:pt idx="54">
                  <c:v>7.3631395812304892E-2</c:v>
                </c:pt>
                <c:pt idx="55">
                  <c:v>6.8896404036315445E-2</c:v>
                </c:pt>
                <c:pt idx="56">
                  <c:v>5.4543326951709811E-2</c:v>
                </c:pt>
                <c:pt idx="57">
                  <c:v>5.6151126614729305E-2</c:v>
                </c:pt>
                <c:pt idx="58">
                  <c:v>5.391420604136038E-2</c:v>
                </c:pt>
                <c:pt idx="59">
                  <c:v>5.0422323104693495E-2</c:v>
                </c:pt>
                <c:pt idx="60">
                  <c:v>4.1795140636443948E-2</c:v>
                </c:pt>
                <c:pt idx="61">
                  <c:v>4.3738163647543654E-2</c:v>
                </c:pt>
                <c:pt idx="62">
                  <c:v>3.5774384462264837E-2</c:v>
                </c:pt>
                <c:pt idx="63">
                  <c:v>2.9617725435165405E-2</c:v>
                </c:pt>
                <c:pt idx="64">
                  <c:v>1.8949543420363948E-2</c:v>
                </c:pt>
                <c:pt idx="65">
                  <c:v>2.2259014565870112E-2</c:v>
                </c:pt>
                <c:pt idx="66">
                  <c:v>1.7064177667131149E-2</c:v>
                </c:pt>
                <c:pt idx="67">
                  <c:v>2.0041547726017215E-2</c:v>
                </c:pt>
                <c:pt idx="68">
                  <c:v>1.8415229046291157E-2</c:v>
                </c:pt>
                <c:pt idx="69">
                  <c:v>1.7958641641354054E-2</c:v>
                </c:pt>
                <c:pt idx="70">
                  <c:v>2.1767651571613599E-2</c:v>
                </c:pt>
                <c:pt idx="71">
                  <c:v>2.1995472884746025E-2</c:v>
                </c:pt>
                <c:pt idx="72">
                  <c:v>2.3110585545167348E-2</c:v>
                </c:pt>
                <c:pt idx="73">
                  <c:v>2.3772847436806889E-2</c:v>
                </c:pt>
                <c:pt idx="74">
                  <c:v>2.193116113864035E-2</c:v>
                </c:pt>
                <c:pt idx="75">
                  <c:v>1.9476627188746175E-2</c:v>
                </c:pt>
                <c:pt idx="76">
                  <c:v>1.7789331033855427E-2</c:v>
                </c:pt>
                <c:pt idx="77">
                  <c:v>1.9239145667312475E-2</c:v>
                </c:pt>
                <c:pt idx="78">
                  <c:v>1.8284453146980791E-2</c:v>
                </c:pt>
                <c:pt idx="79">
                  <c:v>1.9309570487024155E-2</c:v>
                </c:pt>
                <c:pt idx="80">
                  <c:v>2.3477460581653533E-2</c:v>
                </c:pt>
                <c:pt idx="81">
                  <c:v>2.2192232515064268E-2</c:v>
                </c:pt>
                <c:pt idx="82">
                  <c:v>1.9278063261847514E-2</c:v>
                </c:pt>
                <c:pt idx="83">
                  <c:v>1.9811337565221014E-2</c:v>
                </c:pt>
                <c:pt idx="84">
                  <c:v>2.9917762141149083E-2</c:v>
                </c:pt>
                <c:pt idx="85">
                  <c:v>2.7695906666248101E-2</c:v>
                </c:pt>
                <c:pt idx="86">
                  <c:v>2.7004776114484996E-2</c:v>
                </c:pt>
                <c:pt idx="87">
                  <c:v>2.4812203433937877E-2</c:v>
                </c:pt>
                <c:pt idx="88">
                  <c:v>2.343835259989948E-2</c:v>
                </c:pt>
                <c:pt idx="89">
                  <c:v>2.8899925693347477E-2</c:v>
                </c:pt>
                <c:pt idx="90">
                  <c:v>3.7267255989149796E-2</c:v>
                </c:pt>
                <c:pt idx="91">
                  <c:v>4.6518394201868547E-2</c:v>
                </c:pt>
                <c:pt idx="92">
                  <c:v>5.2298334330088438E-2</c:v>
                </c:pt>
                <c:pt idx="93">
                  <c:v>6.5742735613247838E-2</c:v>
                </c:pt>
                <c:pt idx="94">
                  <c:v>5.6941964785202394E-2</c:v>
                </c:pt>
                <c:pt idx="95">
                  <c:v>5.4662746563938817E-2</c:v>
                </c:pt>
                <c:pt idx="96">
                  <c:v>5.5094140791136781E-2</c:v>
                </c:pt>
                <c:pt idx="97">
                  <c:v>5.4737551401033133E-2</c:v>
                </c:pt>
              </c:numCache>
            </c:numRef>
          </c:val>
        </c:ser>
        <c:ser>
          <c:idx val="3"/>
          <c:order val="3"/>
          <c:tx>
            <c:strRef>
              <c:f>'Sector --&gt;'!$F$3</c:f>
              <c:strCache>
                <c:ptCount val="1"/>
                <c:pt idx="0">
                  <c:v>Financials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--&gt;'!$F$4:$F$101</c:f>
              <c:numCache>
                <c:formatCode>0.00%</c:formatCode>
                <c:ptCount val="98"/>
                <c:pt idx="0">
                  <c:v>0.40034948534264836</c:v>
                </c:pt>
                <c:pt idx="1">
                  <c:v>0.45586117778571877</c:v>
                </c:pt>
                <c:pt idx="2">
                  <c:v>0.40144218728084935</c:v>
                </c:pt>
                <c:pt idx="3">
                  <c:v>0.37814514292781803</c:v>
                </c:pt>
                <c:pt idx="4">
                  <c:v>0.36084083492227953</c:v>
                </c:pt>
                <c:pt idx="5">
                  <c:v>0.36005325677591626</c:v>
                </c:pt>
                <c:pt idx="6">
                  <c:v>0.29991322071515641</c:v>
                </c:pt>
                <c:pt idx="7">
                  <c:v>0.30626442663479575</c:v>
                </c:pt>
                <c:pt idx="8">
                  <c:v>0.32637963471807951</c:v>
                </c:pt>
                <c:pt idx="9">
                  <c:v>0.16699914463024881</c:v>
                </c:pt>
                <c:pt idx="10">
                  <c:v>0.28112576320225696</c:v>
                </c:pt>
                <c:pt idx="11">
                  <c:v>0.38747326410761607</c:v>
                </c:pt>
                <c:pt idx="12">
                  <c:v>0.42261898107881185</c:v>
                </c:pt>
                <c:pt idx="13">
                  <c:v>0.30692189045722801</c:v>
                </c:pt>
                <c:pt idx="14">
                  <c:v>0.37429324140085013</c:v>
                </c:pt>
                <c:pt idx="15">
                  <c:v>0.3568763344575841</c:v>
                </c:pt>
                <c:pt idx="16">
                  <c:v>0.36609512345307066</c:v>
                </c:pt>
                <c:pt idx="17">
                  <c:v>0.41565678503714842</c:v>
                </c:pt>
                <c:pt idx="18">
                  <c:v>0.41560459320618193</c:v>
                </c:pt>
                <c:pt idx="19">
                  <c:v>0.27782884796064317</c:v>
                </c:pt>
                <c:pt idx="20">
                  <c:v>0.3135367729494693</c:v>
                </c:pt>
                <c:pt idx="21">
                  <c:v>0.38923142294622709</c:v>
                </c:pt>
                <c:pt idx="22">
                  <c:v>0.3085576514709214</c:v>
                </c:pt>
                <c:pt idx="23">
                  <c:v>0.34113663169809721</c:v>
                </c:pt>
                <c:pt idx="24">
                  <c:v>0.32199185595799762</c:v>
                </c:pt>
                <c:pt idx="25">
                  <c:v>0.27621013442675385</c:v>
                </c:pt>
                <c:pt idx="26">
                  <c:v>0.28406031742953158</c:v>
                </c:pt>
                <c:pt idx="27">
                  <c:v>0.29536829521678704</c:v>
                </c:pt>
                <c:pt idx="28">
                  <c:v>0.20532071734769947</c:v>
                </c:pt>
                <c:pt idx="29">
                  <c:v>0.15300622028148195</c:v>
                </c:pt>
                <c:pt idx="30">
                  <c:v>0.16343969459788671</c:v>
                </c:pt>
                <c:pt idx="31">
                  <c:v>0.16832649523736534</c:v>
                </c:pt>
                <c:pt idx="32">
                  <c:v>0.14046459473161646</c:v>
                </c:pt>
                <c:pt idx="33">
                  <c:v>0.10483519896303438</c:v>
                </c:pt>
                <c:pt idx="34">
                  <c:v>0.13969699509080527</c:v>
                </c:pt>
                <c:pt idx="35">
                  <c:v>0.16351687259516434</c:v>
                </c:pt>
                <c:pt idx="36">
                  <c:v>0.1788247018022836</c:v>
                </c:pt>
                <c:pt idx="37">
                  <c:v>0.16971090393616095</c:v>
                </c:pt>
                <c:pt idx="38">
                  <c:v>0.1753822913363991</c:v>
                </c:pt>
                <c:pt idx="39">
                  <c:v>0.18132551104490496</c:v>
                </c:pt>
                <c:pt idx="40">
                  <c:v>0.20831591798838431</c:v>
                </c:pt>
                <c:pt idx="41">
                  <c:v>0.20613996023606376</c:v>
                </c:pt>
                <c:pt idx="42">
                  <c:v>0.18220625949146846</c:v>
                </c:pt>
                <c:pt idx="43">
                  <c:v>0.18525807149207479</c:v>
                </c:pt>
                <c:pt idx="44">
                  <c:v>0.18792970871737735</c:v>
                </c:pt>
                <c:pt idx="45">
                  <c:v>0.18647305371568212</c:v>
                </c:pt>
                <c:pt idx="46">
                  <c:v>0.22593834616477679</c:v>
                </c:pt>
                <c:pt idx="47">
                  <c:v>0.25621803916540531</c:v>
                </c:pt>
                <c:pt idx="48">
                  <c:v>0.21168104684530553</c:v>
                </c:pt>
                <c:pt idx="49">
                  <c:v>0.22250378221830203</c:v>
                </c:pt>
                <c:pt idx="50">
                  <c:v>0.228620351700526</c:v>
                </c:pt>
                <c:pt idx="51">
                  <c:v>0.22278081461193772</c:v>
                </c:pt>
                <c:pt idx="52">
                  <c:v>0.21647382414442451</c:v>
                </c:pt>
                <c:pt idx="53">
                  <c:v>0.23974124062777349</c:v>
                </c:pt>
                <c:pt idx="54">
                  <c:v>0.20858418793196645</c:v>
                </c:pt>
                <c:pt idx="55">
                  <c:v>0.20458320367766658</c:v>
                </c:pt>
                <c:pt idx="56">
                  <c:v>0.19693128910686586</c:v>
                </c:pt>
                <c:pt idx="57">
                  <c:v>0.1909676506732268</c:v>
                </c:pt>
                <c:pt idx="58">
                  <c:v>0.16494974212588479</c:v>
                </c:pt>
                <c:pt idx="59">
                  <c:v>0.1700911789569009</c:v>
                </c:pt>
                <c:pt idx="60">
                  <c:v>0.15281484233939777</c:v>
                </c:pt>
                <c:pt idx="61">
                  <c:v>0.16090402284384475</c:v>
                </c:pt>
                <c:pt idx="62">
                  <c:v>0.17092339018905611</c:v>
                </c:pt>
                <c:pt idx="63">
                  <c:v>0.16873797393421566</c:v>
                </c:pt>
                <c:pt idx="64">
                  <c:v>0.15635864171006</c:v>
                </c:pt>
                <c:pt idx="65">
                  <c:v>0.16712257764929372</c:v>
                </c:pt>
                <c:pt idx="66">
                  <c:v>0.17485260128456748</c:v>
                </c:pt>
                <c:pt idx="67">
                  <c:v>0.17981882936979299</c:v>
                </c:pt>
                <c:pt idx="68">
                  <c:v>0.18445208715099773</c:v>
                </c:pt>
                <c:pt idx="69">
                  <c:v>0.19378159916772233</c:v>
                </c:pt>
                <c:pt idx="70">
                  <c:v>0.20905277189308338</c:v>
                </c:pt>
                <c:pt idx="71">
                  <c:v>0.22811672934123223</c:v>
                </c:pt>
                <c:pt idx="72">
                  <c:v>0.22923168100373117</c:v>
                </c:pt>
                <c:pt idx="73">
                  <c:v>0.24188581469968987</c:v>
                </c:pt>
                <c:pt idx="74">
                  <c:v>0.23892855149949463</c:v>
                </c:pt>
                <c:pt idx="75">
                  <c:v>0.23087368926299864</c:v>
                </c:pt>
                <c:pt idx="76">
                  <c:v>0.23610360223947144</c:v>
                </c:pt>
                <c:pt idx="77">
                  <c:v>0.23489098916673665</c:v>
                </c:pt>
                <c:pt idx="78">
                  <c:v>0.23700920993266938</c:v>
                </c:pt>
                <c:pt idx="79">
                  <c:v>0.24901932875193591</c:v>
                </c:pt>
                <c:pt idx="80">
                  <c:v>0.25179706901204196</c:v>
                </c:pt>
                <c:pt idx="81">
                  <c:v>0.2471183517900678</c:v>
                </c:pt>
                <c:pt idx="82">
                  <c:v>0.26181692179536908</c:v>
                </c:pt>
                <c:pt idx="83">
                  <c:v>0.26201360828452058</c:v>
                </c:pt>
                <c:pt idx="84">
                  <c:v>0.2596845631442552</c:v>
                </c:pt>
                <c:pt idx="85">
                  <c:v>0.28323958743866778</c:v>
                </c:pt>
                <c:pt idx="86">
                  <c:v>0.2775538590513803</c:v>
                </c:pt>
                <c:pt idx="87">
                  <c:v>0.26947129027141031</c:v>
                </c:pt>
                <c:pt idx="88">
                  <c:v>0.28284422013902843</c:v>
                </c:pt>
                <c:pt idx="89">
                  <c:v>0.30727602589911363</c:v>
                </c:pt>
                <c:pt idx="90">
                  <c:v>0.30787906968560191</c:v>
                </c:pt>
                <c:pt idx="91">
                  <c:v>0.32916319700354429</c:v>
                </c:pt>
                <c:pt idx="92">
                  <c:v>0.32056930231954039</c:v>
                </c:pt>
                <c:pt idx="93">
                  <c:v>0.3137861577086945</c:v>
                </c:pt>
                <c:pt idx="94">
                  <c:v>0.32586933701129395</c:v>
                </c:pt>
                <c:pt idx="95">
                  <c:v>0.34277917208458386</c:v>
                </c:pt>
                <c:pt idx="96">
                  <c:v>0.37630724329065152</c:v>
                </c:pt>
                <c:pt idx="97">
                  <c:v>0.33172106452369848</c:v>
                </c:pt>
              </c:numCache>
            </c:numRef>
          </c:val>
        </c:ser>
        <c:ser>
          <c:idx val="4"/>
          <c:order val="4"/>
          <c:tx>
            <c:strRef>
              <c:f>'Sector --&gt;'!$G$3</c:f>
              <c:strCache>
                <c:ptCount val="1"/>
                <c:pt idx="0">
                  <c:v>Health Care</c:v>
                </c:pt>
              </c:strCache>
            </c:strRef>
          </c:tx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--&gt;'!$G$4:$G$101</c:f>
              <c:numCache>
                <c:formatCode>0.00%</c:formatCode>
                <c:ptCount val="98"/>
                <c:pt idx="0">
                  <c:v>4.4864784518779399E-3</c:v>
                </c:pt>
                <c:pt idx="1">
                  <c:v>1.702066904628777E-3</c:v>
                </c:pt>
                <c:pt idx="2">
                  <c:v>1.7523607073957959E-3</c:v>
                </c:pt>
                <c:pt idx="3">
                  <c:v>1.756031422563289E-3</c:v>
                </c:pt>
                <c:pt idx="4">
                  <c:v>1.7778632700683058E-3</c:v>
                </c:pt>
                <c:pt idx="5">
                  <c:v>1.0875174341875746E-2</c:v>
                </c:pt>
                <c:pt idx="6">
                  <c:v>1.2533413051492782E-2</c:v>
                </c:pt>
                <c:pt idx="7">
                  <c:v>6.1058783995656014E-3</c:v>
                </c:pt>
                <c:pt idx="8">
                  <c:v>4.8310571085551172E-4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1.2844435198591717E-2</c:v>
                </c:pt>
                <c:pt idx="18">
                  <c:v>1.0253140493934609E-2</c:v>
                </c:pt>
                <c:pt idx="19">
                  <c:v>6.8037934416579071E-3</c:v>
                </c:pt>
                <c:pt idx="20">
                  <c:v>1.0265853964552464E-2</c:v>
                </c:pt>
                <c:pt idx="21">
                  <c:v>5.360280962820544E-3</c:v>
                </c:pt>
                <c:pt idx="22">
                  <c:v>3.5254421181373013E-3</c:v>
                </c:pt>
                <c:pt idx="23">
                  <c:v>3.9401142992785609E-3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8.383010475946787E-3</c:v>
                </c:pt>
                <c:pt idx="35">
                  <c:v>4.7778356321482619E-3</c:v>
                </c:pt>
                <c:pt idx="36">
                  <c:v>3.1820447821362024E-3</c:v>
                </c:pt>
                <c:pt idx="37">
                  <c:v>1.0189581650001101E-3</c:v>
                </c:pt>
                <c:pt idx="38">
                  <c:v>0</c:v>
                </c:pt>
                <c:pt idx="39">
                  <c:v>7.5784490594353788E-4</c:v>
                </c:pt>
                <c:pt idx="40">
                  <c:v>4.2806036608338989E-3</c:v>
                </c:pt>
                <c:pt idx="41">
                  <c:v>4.7112954014769896E-3</c:v>
                </c:pt>
                <c:pt idx="42">
                  <c:v>1.14661646189175E-2</c:v>
                </c:pt>
                <c:pt idx="43">
                  <c:v>4.5617969524168423E-3</c:v>
                </c:pt>
                <c:pt idx="44">
                  <c:v>7.0032492170169335E-3</c:v>
                </c:pt>
                <c:pt idx="45">
                  <c:v>1.6123793708713696E-2</c:v>
                </c:pt>
                <c:pt idx="46">
                  <c:v>1.4848153562786553E-2</c:v>
                </c:pt>
                <c:pt idx="47">
                  <c:v>2.4099933550544919E-2</c:v>
                </c:pt>
                <c:pt idx="48">
                  <c:v>7.9132471081958863E-3</c:v>
                </c:pt>
                <c:pt idx="49">
                  <c:v>6.3092940141145724E-3</c:v>
                </c:pt>
                <c:pt idx="50">
                  <c:v>7.3595398819653558E-3</c:v>
                </c:pt>
                <c:pt idx="51">
                  <c:v>7.3928517224998947E-3</c:v>
                </c:pt>
                <c:pt idx="52">
                  <c:v>8.7484390293817021E-3</c:v>
                </c:pt>
                <c:pt idx="53">
                  <c:v>9.4991922758826137E-3</c:v>
                </c:pt>
                <c:pt idx="54">
                  <c:v>8.2691766356038764E-3</c:v>
                </c:pt>
                <c:pt idx="55">
                  <c:v>9.9057833482015158E-3</c:v>
                </c:pt>
                <c:pt idx="56">
                  <c:v>1.2326187698216471E-2</c:v>
                </c:pt>
                <c:pt idx="57">
                  <c:v>1.4222230150982116E-2</c:v>
                </c:pt>
                <c:pt idx="58">
                  <c:v>1.5387288436486457E-2</c:v>
                </c:pt>
                <c:pt idx="59">
                  <c:v>1.607484908747845E-2</c:v>
                </c:pt>
                <c:pt idx="60">
                  <c:v>1.6909939961719585E-2</c:v>
                </c:pt>
                <c:pt idx="61">
                  <c:v>1.7305801855015915E-2</c:v>
                </c:pt>
                <c:pt idx="62">
                  <c:v>1.3684521064278561E-2</c:v>
                </c:pt>
                <c:pt idx="63">
                  <c:v>1.0310112511605997E-2</c:v>
                </c:pt>
                <c:pt idx="64">
                  <c:v>9.9436565482927935E-3</c:v>
                </c:pt>
                <c:pt idx="65">
                  <c:v>1.0259186512605408E-2</c:v>
                </c:pt>
                <c:pt idx="66">
                  <c:v>1.0314993682773372E-2</c:v>
                </c:pt>
                <c:pt idx="67">
                  <c:v>1.0229937187934326E-2</c:v>
                </c:pt>
                <c:pt idx="68">
                  <c:v>1.0222929852216716E-2</c:v>
                </c:pt>
                <c:pt idx="69">
                  <c:v>1.078001397317808E-2</c:v>
                </c:pt>
                <c:pt idx="70">
                  <c:v>1.2736295975296696E-2</c:v>
                </c:pt>
                <c:pt idx="71">
                  <c:v>2.4055419853924079E-2</c:v>
                </c:pt>
                <c:pt idx="72">
                  <c:v>2.3671651315039979E-2</c:v>
                </c:pt>
                <c:pt idx="73">
                  <c:v>2.5077955772754554E-2</c:v>
                </c:pt>
                <c:pt idx="74">
                  <c:v>2.4325577664695945E-2</c:v>
                </c:pt>
                <c:pt idx="75">
                  <c:v>2.4490245784977004E-2</c:v>
                </c:pt>
                <c:pt idx="76">
                  <c:v>2.4584841069345883E-2</c:v>
                </c:pt>
                <c:pt idx="77">
                  <c:v>2.5133458093970426E-2</c:v>
                </c:pt>
                <c:pt idx="78">
                  <c:v>2.6886433295323902E-2</c:v>
                </c:pt>
                <c:pt idx="79">
                  <c:v>2.9967646596588963E-2</c:v>
                </c:pt>
                <c:pt idx="80">
                  <c:v>2.4566498381231091E-2</c:v>
                </c:pt>
                <c:pt idx="81">
                  <c:v>1.7512081175420267E-2</c:v>
                </c:pt>
                <c:pt idx="82">
                  <c:v>1.8350577923738853E-2</c:v>
                </c:pt>
                <c:pt idx="83">
                  <c:v>2.1818911665271133E-2</c:v>
                </c:pt>
                <c:pt idx="84">
                  <c:v>2.0701275831039059E-2</c:v>
                </c:pt>
                <c:pt idx="85">
                  <c:v>2.3531639222038415E-2</c:v>
                </c:pt>
                <c:pt idx="86">
                  <c:v>2.0880160126102328E-2</c:v>
                </c:pt>
                <c:pt idx="87">
                  <c:v>2.4345710428740362E-2</c:v>
                </c:pt>
                <c:pt idx="88">
                  <c:v>2.7477155787035509E-2</c:v>
                </c:pt>
                <c:pt idx="89">
                  <c:v>2.9425509471435581E-2</c:v>
                </c:pt>
                <c:pt idx="90">
                  <c:v>3.0152653259972313E-2</c:v>
                </c:pt>
                <c:pt idx="91">
                  <c:v>3.546865830799413E-2</c:v>
                </c:pt>
                <c:pt idx="92">
                  <c:v>2.8378808352486618E-2</c:v>
                </c:pt>
                <c:pt idx="93">
                  <c:v>3.0655314904970352E-2</c:v>
                </c:pt>
                <c:pt idx="94">
                  <c:v>2.9785085484218855E-2</c:v>
                </c:pt>
                <c:pt idx="95">
                  <c:v>2.688013431344306E-2</c:v>
                </c:pt>
                <c:pt idx="96">
                  <c:v>2.5460707278104164E-2</c:v>
                </c:pt>
                <c:pt idx="97">
                  <c:v>2.4570901465003622E-2</c:v>
                </c:pt>
              </c:numCache>
            </c:numRef>
          </c:val>
        </c:ser>
        <c:ser>
          <c:idx val="5"/>
          <c:order val="5"/>
          <c:tx>
            <c:strRef>
              <c:f>'Sector --&gt;'!$H$3</c:f>
              <c:strCache>
                <c:ptCount val="1"/>
                <c:pt idx="0">
                  <c:v>Index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--&gt;'!$H$4:$H$101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1.1883974775289202E-17</c:v>
                </c:pt>
                <c:pt idx="7">
                  <c:v>0</c:v>
                </c:pt>
                <c:pt idx="8">
                  <c:v>0</c:v>
                </c:pt>
                <c:pt idx="9">
                  <c:v>-2.2927730399653139E-17</c:v>
                </c:pt>
                <c:pt idx="10">
                  <c:v>0</c:v>
                </c:pt>
                <c:pt idx="11">
                  <c:v>-3.1679793680368682E-17</c:v>
                </c:pt>
                <c:pt idx="12">
                  <c:v>-3.1567046558501797E-17</c:v>
                </c:pt>
                <c:pt idx="13">
                  <c:v>0</c:v>
                </c:pt>
                <c:pt idx="14">
                  <c:v>5.1153397943782412E-17</c:v>
                </c:pt>
                <c:pt idx="15">
                  <c:v>0</c:v>
                </c:pt>
                <c:pt idx="16">
                  <c:v>-4.7752785449186203E-17</c:v>
                </c:pt>
                <c:pt idx="17">
                  <c:v>0</c:v>
                </c:pt>
                <c:pt idx="18">
                  <c:v>6.4748531604589534E-3</c:v>
                </c:pt>
                <c:pt idx="19">
                  <c:v>6.6292328594685637E-3</c:v>
                </c:pt>
                <c:pt idx="20">
                  <c:v>1.0636720016797867E-2</c:v>
                </c:pt>
                <c:pt idx="21">
                  <c:v>1.29665556725755E-2</c:v>
                </c:pt>
                <c:pt idx="22">
                  <c:v>9.8828223875203503E-3</c:v>
                </c:pt>
                <c:pt idx="23">
                  <c:v>2.4066189859371992E-2</c:v>
                </c:pt>
                <c:pt idx="24">
                  <c:v>5.0039531520249939E-2</c:v>
                </c:pt>
                <c:pt idx="25">
                  <c:v>5.699112290260884E-2</c:v>
                </c:pt>
                <c:pt idx="26">
                  <c:v>8.1632448621334064E-2</c:v>
                </c:pt>
                <c:pt idx="27">
                  <c:v>7.7057828634050751E-2</c:v>
                </c:pt>
                <c:pt idx="28">
                  <c:v>9.7196528340639632E-2</c:v>
                </c:pt>
                <c:pt idx="29">
                  <c:v>0.14778540148684094</c:v>
                </c:pt>
                <c:pt idx="30">
                  <c:v>3.672618908563783E-2</c:v>
                </c:pt>
                <c:pt idx="31">
                  <c:v>0.10198275304220795</c:v>
                </c:pt>
                <c:pt idx="32">
                  <c:v>1.1852670627849872E-2</c:v>
                </c:pt>
                <c:pt idx="33">
                  <c:v>3.4765252897233992E-2</c:v>
                </c:pt>
                <c:pt idx="34">
                  <c:v>1.978366018795653E-2</c:v>
                </c:pt>
                <c:pt idx="35">
                  <c:v>2.0906021272907842E-2</c:v>
                </c:pt>
                <c:pt idx="36">
                  <c:v>9.545869712392123E-3</c:v>
                </c:pt>
                <c:pt idx="37">
                  <c:v>8.742191687857493E-3</c:v>
                </c:pt>
                <c:pt idx="38">
                  <c:v>2.9885153333748797E-2</c:v>
                </c:pt>
                <c:pt idx="39">
                  <c:v>4.4512558981079954E-2</c:v>
                </c:pt>
                <c:pt idx="40">
                  <c:v>3.1205740337960097E-2</c:v>
                </c:pt>
                <c:pt idx="41">
                  <c:v>3.2312127728961804E-2</c:v>
                </c:pt>
                <c:pt idx="42">
                  <c:v>5.5443895587570707E-2</c:v>
                </c:pt>
                <c:pt idx="43">
                  <c:v>2.1697406094358516E-2</c:v>
                </c:pt>
                <c:pt idx="44">
                  <c:v>1.9556101487689461E-2</c:v>
                </c:pt>
                <c:pt idx="45">
                  <c:v>3.0137129175734693E-2</c:v>
                </c:pt>
                <c:pt idx="46">
                  <c:v>1.1901877976645308E-2</c:v>
                </c:pt>
                <c:pt idx="47">
                  <c:v>1.3417759579294837E-2</c:v>
                </c:pt>
                <c:pt idx="48">
                  <c:v>1.4922902107524139E-2</c:v>
                </c:pt>
                <c:pt idx="49">
                  <c:v>5.4878376563155451E-3</c:v>
                </c:pt>
                <c:pt idx="50">
                  <c:v>5.5145887854589548E-3</c:v>
                </c:pt>
                <c:pt idx="51">
                  <c:v>5.7863301664542012E-3</c:v>
                </c:pt>
                <c:pt idx="52">
                  <c:v>6.6565131616168859E-3</c:v>
                </c:pt>
                <c:pt idx="53">
                  <c:v>7.3072392252506082E-3</c:v>
                </c:pt>
                <c:pt idx="54">
                  <c:v>6.2982837903101472E-3</c:v>
                </c:pt>
                <c:pt idx="55">
                  <c:v>9.9515866281730883E-3</c:v>
                </c:pt>
                <c:pt idx="56">
                  <c:v>8.9249264420114913E-3</c:v>
                </c:pt>
                <c:pt idx="57">
                  <c:v>6.2111865174860033E-3</c:v>
                </c:pt>
                <c:pt idx="58">
                  <c:v>5.372570068894765E-3</c:v>
                </c:pt>
                <c:pt idx="59">
                  <c:v>5.2981964110874582E-3</c:v>
                </c:pt>
                <c:pt idx="60">
                  <c:v>4.9563091703339578E-3</c:v>
                </c:pt>
                <c:pt idx="61">
                  <c:v>4.8637993386429152E-3</c:v>
                </c:pt>
                <c:pt idx="62">
                  <c:v>6.6446552583943859E-3</c:v>
                </c:pt>
                <c:pt idx="63">
                  <c:v>7.9828851060513902E-3</c:v>
                </c:pt>
                <c:pt idx="64">
                  <c:v>4.8738535256856626E-3</c:v>
                </c:pt>
                <c:pt idx="65">
                  <c:v>4.7641489762006422E-3</c:v>
                </c:pt>
                <c:pt idx="66">
                  <c:v>4.7927680252366602E-3</c:v>
                </c:pt>
                <c:pt idx="67">
                  <c:v>4.9246970298120725E-3</c:v>
                </c:pt>
                <c:pt idx="68">
                  <c:v>5.0383431802855615E-3</c:v>
                </c:pt>
                <c:pt idx="69">
                  <c:v>5.2918359647502978E-3</c:v>
                </c:pt>
                <c:pt idx="70">
                  <c:v>5.667161034968983E-3</c:v>
                </c:pt>
                <c:pt idx="71">
                  <c:v>5.7952400663508364E-3</c:v>
                </c:pt>
                <c:pt idx="72">
                  <c:v>5.4463507507170076E-3</c:v>
                </c:pt>
                <c:pt idx="73">
                  <c:v>8.8648313067187026E-3</c:v>
                </c:pt>
                <c:pt idx="74">
                  <c:v>9.62265659172396E-3</c:v>
                </c:pt>
                <c:pt idx="75">
                  <c:v>5.8410705724177558E-3</c:v>
                </c:pt>
                <c:pt idx="76">
                  <c:v>5.6325892885837484E-3</c:v>
                </c:pt>
                <c:pt idx="77">
                  <c:v>6.2953169267799501E-3</c:v>
                </c:pt>
                <c:pt idx="78">
                  <c:v>5.8609005131833479E-3</c:v>
                </c:pt>
                <c:pt idx="79">
                  <c:v>5.8078978623216891E-3</c:v>
                </c:pt>
                <c:pt idx="80">
                  <c:v>6.2801613491825095E-3</c:v>
                </c:pt>
                <c:pt idx="81">
                  <c:v>6.2793183254146604E-3</c:v>
                </c:pt>
                <c:pt idx="82">
                  <c:v>6.440504646471867E-3</c:v>
                </c:pt>
                <c:pt idx="83">
                  <c:v>6.8437447206839627E-3</c:v>
                </c:pt>
                <c:pt idx="84">
                  <c:v>7.1645540082325276E-3</c:v>
                </c:pt>
                <c:pt idx="85">
                  <c:v>7.8296668669231399E-3</c:v>
                </c:pt>
                <c:pt idx="86">
                  <c:v>8.5295780071801813E-3</c:v>
                </c:pt>
                <c:pt idx="87">
                  <c:v>7.6410134044029611E-3</c:v>
                </c:pt>
                <c:pt idx="88">
                  <c:v>7.1301460224521942E-3</c:v>
                </c:pt>
                <c:pt idx="89">
                  <c:v>7.544642213065336E-3</c:v>
                </c:pt>
                <c:pt idx="90">
                  <c:v>7.7084436256976419E-3</c:v>
                </c:pt>
                <c:pt idx="91">
                  <c:v>7.9797134806536812E-3</c:v>
                </c:pt>
                <c:pt idx="92">
                  <c:v>8.3913268678768374E-3</c:v>
                </c:pt>
                <c:pt idx="93">
                  <c:v>9.8639513431678857E-3</c:v>
                </c:pt>
                <c:pt idx="94">
                  <c:v>7.0468606609801155E-3</c:v>
                </c:pt>
                <c:pt idx="95">
                  <c:v>6.8924773494986689E-3</c:v>
                </c:pt>
                <c:pt idx="96">
                  <c:v>6.9252843561719143E-3</c:v>
                </c:pt>
                <c:pt idx="97">
                  <c:v>6.6747883833499022E-3</c:v>
                </c:pt>
              </c:numCache>
            </c:numRef>
          </c:val>
        </c:ser>
        <c:ser>
          <c:idx val="6"/>
          <c:order val="6"/>
          <c:tx>
            <c:strRef>
              <c:f>'Sector --&gt;'!$I$3</c:f>
              <c:strCache>
                <c:ptCount val="1"/>
                <c:pt idx="0">
                  <c:v>Industrials</c:v>
                </c:pt>
              </c:strCache>
            </c:strRef>
          </c:tx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--&gt;'!$I$4:$I$101</c:f>
              <c:numCache>
                <c:formatCode>0.00%</c:formatCode>
                <c:ptCount val="98"/>
                <c:pt idx="0">
                  <c:v>0.17275991028895099</c:v>
                </c:pt>
                <c:pt idx="1">
                  <c:v>0.19577708220501491</c:v>
                </c:pt>
                <c:pt idx="2">
                  <c:v>0.17757628745913803</c:v>
                </c:pt>
                <c:pt idx="3">
                  <c:v>0.16380202969582441</c:v>
                </c:pt>
                <c:pt idx="4">
                  <c:v>0.17432769852538749</c:v>
                </c:pt>
                <c:pt idx="5">
                  <c:v>0.16858930992012447</c:v>
                </c:pt>
                <c:pt idx="6">
                  <c:v>0.13573424468688938</c:v>
                </c:pt>
                <c:pt idx="7">
                  <c:v>0.13253872562055599</c:v>
                </c:pt>
                <c:pt idx="8">
                  <c:v>0.13337166573980502</c:v>
                </c:pt>
                <c:pt idx="9">
                  <c:v>5.8618793726408852E-2</c:v>
                </c:pt>
                <c:pt idx="10">
                  <c:v>9.4762539351525732E-2</c:v>
                </c:pt>
                <c:pt idx="11">
                  <c:v>0.11626631889656064</c:v>
                </c:pt>
                <c:pt idx="12">
                  <c:v>0.14264222430647641</c:v>
                </c:pt>
                <c:pt idx="13">
                  <c:v>0.11146740830629953</c:v>
                </c:pt>
                <c:pt idx="14">
                  <c:v>0.15371476952111268</c:v>
                </c:pt>
                <c:pt idx="15">
                  <c:v>0.12295910013478314</c:v>
                </c:pt>
                <c:pt idx="16">
                  <c:v>0.13090174372369864</c:v>
                </c:pt>
                <c:pt idx="17">
                  <c:v>0.14541888063893446</c:v>
                </c:pt>
                <c:pt idx="18">
                  <c:v>0.12106573579501076</c:v>
                </c:pt>
                <c:pt idx="19">
                  <c:v>7.7501979082964828E-2</c:v>
                </c:pt>
                <c:pt idx="20">
                  <c:v>0.12509693065011923</c:v>
                </c:pt>
                <c:pt idx="21">
                  <c:v>0.12352184806997309</c:v>
                </c:pt>
                <c:pt idx="22">
                  <c:v>0.1116260002765281</c:v>
                </c:pt>
                <c:pt idx="23">
                  <c:v>0.13217569626801651</c:v>
                </c:pt>
                <c:pt idx="24">
                  <c:v>0.1052591844469752</c:v>
                </c:pt>
                <c:pt idx="25">
                  <c:v>9.0137038939439085E-2</c:v>
                </c:pt>
                <c:pt idx="26">
                  <c:v>0.11352710475672895</c:v>
                </c:pt>
                <c:pt idx="27">
                  <c:v>0.10376768790978108</c:v>
                </c:pt>
                <c:pt idx="28">
                  <c:v>9.535189738996934E-2</c:v>
                </c:pt>
                <c:pt idx="29">
                  <c:v>0.10827458282713705</c:v>
                </c:pt>
                <c:pt idx="30">
                  <c:v>0.11330993448002913</c:v>
                </c:pt>
                <c:pt idx="31">
                  <c:v>0.11772416548735119</c:v>
                </c:pt>
                <c:pt idx="32">
                  <c:v>0.10082025233396903</c:v>
                </c:pt>
                <c:pt idx="33">
                  <c:v>9.5268289442036747E-2</c:v>
                </c:pt>
                <c:pt idx="34">
                  <c:v>0.13072055199220708</c:v>
                </c:pt>
                <c:pt idx="35">
                  <c:v>0.15223407296856425</c:v>
                </c:pt>
                <c:pt idx="36">
                  <c:v>0.1521174515147059</c:v>
                </c:pt>
                <c:pt idx="37">
                  <c:v>0.10065141987402733</c:v>
                </c:pt>
                <c:pt idx="38">
                  <c:v>0.10817707078746908</c:v>
                </c:pt>
                <c:pt idx="39">
                  <c:v>0.10657906977399614</c:v>
                </c:pt>
                <c:pt idx="40">
                  <c:v>0.11471821480260988</c:v>
                </c:pt>
                <c:pt idx="41">
                  <c:v>0.12793609984503665</c:v>
                </c:pt>
                <c:pt idx="42">
                  <c:v>0.13928667970948194</c:v>
                </c:pt>
                <c:pt idx="43">
                  <c:v>0.16545543557461534</c:v>
                </c:pt>
                <c:pt idx="44">
                  <c:v>0.14524876803852588</c:v>
                </c:pt>
                <c:pt idx="45">
                  <c:v>0.14454005223217176</c:v>
                </c:pt>
                <c:pt idx="46">
                  <c:v>0.16165619314028315</c:v>
                </c:pt>
                <c:pt idx="47">
                  <c:v>0.17851707025703614</c:v>
                </c:pt>
                <c:pt idx="48">
                  <c:v>0.15283898911474547</c:v>
                </c:pt>
                <c:pt idx="49">
                  <c:v>0.21177547047709186</c:v>
                </c:pt>
                <c:pt idx="50">
                  <c:v>0.19630942156105008</c:v>
                </c:pt>
                <c:pt idx="51">
                  <c:v>0.14541914356147392</c:v>
                </c:pt>
                <c:pt idx="52">
                  <c:v>0.14536302219175812</c:v>
                </c:pt>
                <c:pt idx="53">
                  <c:v>0.14995578201141183</c:v>
                </c:pt>
                <c:pt idx="54">
                  <c:v>0.16902342477678947</c:v>
                </c:pt>
                <c:pt idx="55">
                  <c:v>0.17305588395010724</c:v>
                </c:pt>
                <c:pt idx="56">
                  <c:v>0.18732067095780042</c:v>
                </c:pt>
                <c:pt idx="57">
                  <c:v>0.18538319720688873</c:v>
                </c:pt>
                <c:pt idx="58">
                  <c:v>0.19760573868406051</c:v>
                </c:pt>
                <c:pt idx="59">
                  <c:v>0.18522213501913634</c:v>
                </c:pt>
                <c:pt idx="60">
                  <c:v>0.17303675162984025</c:v>
                </c:pt>
                <c:pt idx="61">
                  <c:v>0.18214424759363709</c:v>
                </c:pt>
                <c:pt idx="62">
                  <c:v>0.14912982469263325</c:v>
                </c:pt>
                <c:pt idx="63">
                  <c:v>0.1315505306686596</c:v>
                </c:pt>
                <c:pt idx="64">
                  <c:v>0.14967010638600189</c:v>
                </c:pt>
                <c:pt idx="65">
                  <c:v>0.15528044722101964</c:v>
                </c:pt>
                <c:pt idx="66">
                  <c:v>0.15074114040305597</c:v>
                </c:pt>
                <c:pt idx="67">
                  <c:v>0.15343640950914442</c:v>
                </c:pt>
                <c:pt idx="68">
                  <c:v>0.15711155477789551</c:v>
                </c:pt>
                <c:pt idx="69">
                  <c:v>0.15459073969723722</c:v>
                </c:pt>
                <c:pt idx="70">
                  <c:v>0.1797965209282032</c:v>
                </c:pt>
                <c:pt idx="71">
                  <c:v>0.19248252901762539</c:v>
                </c:pt>
                <c:pt idx="72">
                  <c:v>0.16100598808687469</c:v>
                </c:pt>
                <c:pt idx="73">
                  <c:v>0.169820836958987</c:v>
                </c:pt>
                <c:pt idx="74">
                  <c:v>0.15711992315641302</c:v>
                </c:pt>
                <c:pt idx="75">
                  <c:v>0.15777097745710675</c:v>
                </c:pt>
                <c:pt idx="76">
                  <c:v>0.15798818375127388</c:v>
                </c:pt>
                <c:pt idx="77">
                  <c:v>0.16252552276577617</c:v>
                </c:pt>
                <c:pt idx="78">
                  <c:v>0.1375047002422547</c:v>
                </c:pt>
                <c:pt idx="79">
                  <c:v>0.14908952960967692</c:v>
                </c:pt>
                <c:pt idx="80">
                  <c:v>0.14953922208541814</c:v>
                </c:pt>
                <c:pt idx="81">
                  <c:v>0.15398800571064911</c:v>
                </c:pt>
                <c:pt idx="82">
                  <c:v>0.15369571080518588</c:v>
                </c:pt>
                <c:pt idx="83">
                  <c:v>0.15065133532864236</c:v>
                </c:pt>
                <c:pt idx="84">
                  <c:v>0.13930388430315227</c:v>
                </c:pt>
                <c:pt idx="85">
                  <c:v>0.12275762882753312</c:v>
                </c:pt>
                <c:pt idx="86">
                  <c:v>0.13411017662918867</c:v>
                </c:pt>
                <c:pt idx="87">
                  <c:v>0.14235672513782488</c:v>
                </c:pt>
                <c:pt idx="88">
                  <c:v>0.15340178252464123</c:v>
                </c:pt>
                <c:pt idx="89">
                  <c:v>0.15350151416075075</c:v>
                </c:pt>
                <c:pt idx="90">
                  <c:v>0.16308101937094832</c:v>
                </c:pt>
                <c:pt idx="91">
                  <c:v>0.1518887892341593</c:v>
                </c:pt>
                <c:pt idx="92">
                  <c:v>0.13043154666111531</c:v>
                </c:pt>
                <c:pt idx="93">
                  <c:v>9.9507800508353506E-2</c:v>
                </c:pt>
                <c:pt idx="94">
                  <c:v>0.11578675645148338</c:v>
                </c:pt>
                <c:pt idx="95">
                  <c:v>0.11922408870857916</c:v>
                </c:pt>
                <c:pt idx="96">
                  <c:v>9.3262509120512108E-2</c:v>
                </c:pt>
                <c:pt idx="97">
                  <c:v>9.6410042812244592E-2</c:v>
                </c:pt>
              </c:numCache>
            </c:numRef>
          </c:val>
        </c:ser>
        <c:ser>
          <c:idx val="7"/>
          <c:order val="7"/>
          <c:tx>
            <c:strRef>
              <c:f>'Sector --&gt;'!$J$3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--&gt;'!$J$4:$J$101</c:f>
              <c:numCache>
                <c:formatCode>0.00%</c:formatCode>
                <c:ptCount val="98"/>
                <c:pt idx="0">
                  <c:v>0.22284754284911368</c:v>
                </c:pt>
                <c:pt idx="1">
                  <c:v>0.19047980917021742</c:v>
                </c:pt>
                <c:pt idx="2">
                  <c:v>0.14557380462062536</c:v>
                </c:pt>
                <c:pt idx="3">
                  <c:v>0.14357321682768898</c:v>
                </c:pt>
                <c:pt idx="4">
                  <c:v>0.17990295384397639</c:v>
                </c:pt>
                <c:pt idx="5">
                  <c:v>0.13759610435115754</c:v>
                </c:pt>
                <c:pt idx="6">
                  <c:v>0.14686297264026754</c:v>
                </c:pt>
                <c:pt idx="7">
                  <c:v>0.16225059872204331</c:v>
                </c:pt>
                <c:pt idx="8">
                  <c:v>0.15248325447355945</c:v>
                </c:pt>
                <c:pt idx="9">
                  <c:v>8.5031813418005198E-2</c:v>
                </c:pt>
                <c:pt idx="10">
                  <c:v>0.13731939462555012</c:v>
                </c:pt>
                <c:pt idx="11">
                  <c:v>0.12767298874275471</c:v>
                </c:pt>
                <c:pt idx="12">
                  <c:v>0.15251875293737224</c:v>
                </c:pt>
                <c:pt idx="13">
                  <c:v>0.14988551644330872</c:v>
                </c:pt>
                <c:pt idx="14">
                  <c:v>0.21603304416214308</c:v>
                </c:pt>
                <c:pt idx="15">
                  <c:v>0.19442261493485044</c:v>
                </c:pt>
                <c:pt idx="16">
                  <c:v>0.2073007549323444</c:v>
                </c:pt>
                <c:pt idx="17">
                  <c:v>0.16581525667734465</c:v>
                </c:pt>
                <c:pt idx="18">
                  <c:v>0.15202243356216849</c:v>
                </c:pt>
                <c:pt idx="19">
                  <c:v>9.7346086024476239E-2</c:v>
                </c:pt>
                <c:pt idx="20">
                  <c:v>8.8913353905103576E-2</c:v>
                </c:pt>
                <c:pt idx="21">
                  <c:v>9.0888714318494324E-2</c:v>
                </c:pt>
                <c:pt idx="22">
                  <c:v>0.12932517224675416</c:v>
                </c:pt>
                <c:pt idx="23">
                  <c:v>8.0003811363624291E-2</c:v>
                </c:pt>
                <c:pt idx="24">
                  <c:v>8.9864088163576272E-2</c:v>
                </c:pt>
                <c:pt idx="25">
                  <c:v>8.39604755407036E-2</c:v>
                </c:pt>
                <c:pt idx="26">
                  <c:v>9.1530146691394018E-2</c:v>
                </c:pt>
                <c:pt idx="27">
                  <c:v>9.5617084346200226E-2</c:v>
                </c:pt>
                <c:pt idx="28">
                  <c:v>6.8445651231500898E-2</c:v>
                </c:pt>
                <c:pt idx="29">
                  <c:v>6.3939386190314543E-2</c:v>
                </c:pt>
                <c:pt idx="30">
                  <c:v>6.7425118666465667E-2</c:v>
                </c:pt>
                <c:pt idx="31">
                  <c:v>7.6267966580910049E-2</c:v>
                </c:pt>
                <c:pt idx="32">
                  <c:v>7.5970487848918369E-2</c:v>
                </c:pt>
                <c:pt idx="33">
                  <c:v>7.8835513619722949E-2</c:v>
                </c:pt>
                <c:pt idx="34">
                  <c:v>8.9692281097988727E-2</c:v>
                </c:pt>
                <c:pt idx="35">
                  <c:v>9.4154520337370387E-2</c:v>
                </c:pt>
                <c:pt idx="36">
                  <c:v>7.9928389873212435E-2</c:v>
                </c:pt>
                <c:pt idx="37">
                  <c:v>9.0460452685978382E-2</c:v>
                </c:pt>
                <c:pt idx="38">
                  <c:v>0.12018024040358423</c:v>
                </c:pt>
                <c:pt idx="39">
                  <c:v>9.8366874906669108E-2</c:v>
                </c:pt>
                <c:pt idx="40">
                  <c:v>0.13077631698188927</c:v>
                </c:pt>
                <c:pt idx="41">
                  <c:v>9.8250850900694658E-2</c:v>
                </c:pt>
                <c:pt idx="42">
                  <c:v>0.10527305048548036</c:v>
                </c:pt>
                <c:pt idx="43">
                  <c:v>0.11022751716794722</c:v>
                </c:pt>
                <c:pt idx="44">
                  <c:v>9.0269408836105888E-2</c:v>
                </c:pt>
                <c:pt idx="45">
                  <c:v>0.10876444145584747</c:v>
                </c:pt>
                <c:pt idx="46">
                  <c:v>0.10416220337881114</c:v>
                </c:pt>
                <c:pt idx="47">
                  <c:v>9.4752355615568509E-2</c:v>
                </c:pt>
                <c:pt idx="48">
                  <c:v>9.7349886743515093E-2</c:v>
                </c:pt>
                <c:pt idx="49">
                  <c:v>0.10659864638707545</c:v>
                </c:pt>
                <c:pt idx="50">
                  <c:v>0.10049823151090234</c:v>
                </c:pt>
                <c:pt idx="51">
                  <c:v>0.11803386039735994</c:v>
                </c:pt>
                <c:pt idx="52">
                  <c:v>0.13353772244523351</c:v>
                </c:pt>
                <c:pt idx="53">
                  <c:v>0.11577223627415341</c:v>
                </c:pt>
                <c:pt idx="54">
                  <c:v>0.11691610140064715</c:v>
                </c:pt>
                <c:pt idx="55">
                  <c:v>0.11315193512200063</c:v>
                </c:pt>
                <c:pt idx="56">
                  <c:v>0.10508687002348305</c:v>
                </c:pt>
                <c:pt idx="57">
                  <c:v>0.13127951289815612</c:v>
                </c:pt>
                <c:pt idx="58">
                  <c:v>0.14100139488932828</c:v>
                </c:pt>
                <c:pt idx="59">
                  <c:v>0.10078628557288397</c:v>
                </c:pt>
                <c:pt idx="60">
                  <c:v>0.11899697384444362</c:v>
                </c:pt>
                <c:pt idx="61">
                  <c:v>0.14181817348627895</c:v>
                </c:pt>
                <c:pt idx="62">
                  <c:v>0.15595673543308008</c:v>
                </c:pt>
                <c:pt idx="63">
                  <c:v>0.12209484860438437</c:v>
                </c:pt>
                <c:pt idx="64">
                  <c:v>0.14872740461958903</c:v>
                </c:pt>
                <c:pt idx="65">
                  <c:v>0.14744532631355045</c:v>
                </c:pt>
                <c:pt idx="66">
                  <c:v>0.13870581764008219</c:v>
                </c:pt>
                <c:pt idx="67">
                  <c:v>0.12377036666091307</c:v>
                </c:pt>
                <c:pt idx="68">
                  <c:v>0.13179063419811027</c:v>
                </c:pt>
                <c:pt idx="69">
                  <c:v>0.10632228909724313</c:v>
                </c:pt>
                <c:pt idx="70">
                  <c:v>0.11199693562571031</c:v>
                </c:pt>
                <c:pt idx="71">
                  <c:v>0.15160812532040174</c:v>
                </c:pt>
                <c:pt idx="72">
                  <c:v>0.15071000626575989</c:v>
                </c:pt>
                <c:pt idx="73">
                  <c:v>0.15778564676534987</c:v>
                </c:pt>
                <c:pt idx="74">
                  <c:v>0.15692224208320052</c:v>
                </c:pt>
                <c:pt idx="75">
                  <c:v>0.1571401100034665</c:v>
                </c:pt>
                <c:pt idx="76">
                  <c:v>0.17704948019344374</c:v>
                </c:pt>
                <c:pt idx="77">
                  <c:v>0.13689776238231524</c:v>
                </c:pt>
                <c:pt idx="78">
                  <c:v>0.13366120457504635</c:v>
                </c:pt>
                <c:pt idx="79">
                  <c:v>0.15205038741377325</c:v>
                </c:pt>
                <c:pt idx="80">
                  <c:v>0.15242249480118664</c:v>
                </c:pt>
                <c:pt idx="81">
                  <c:v>0.1615630562276042</c:v>
                </c:pt>
                <c:pt idx="82">
                  <c:v>0.15435586584729982</c:v>
                </c:pt>
                <c:pt idx="83">
                  <c:v>0.16025346111159386</c:v>
                </c:pt>
                <c:pt idx="84">
                  <c:v>0.17973340683724032</c:v>
                </c:pt>
                <c:pt idx="85">
                  <c:v>0.12453812883415165</c:v>
                </c:pt>
                <c:pt idx="86">
                  <c:v>9.9816289803350416E-2</c:v>
                </c:pt>
                <c:pt idx="87">
                  <c:v>9.3372822046232068E-2</c:v>
                </c:pt>
                <c:pt idx="88">
                  <c:v>7.5822819394250673E-2</c:v>
                </c:pt>
                <c:pt idx="89">
                  <c:v>9.7400252022585662E-2</c:v>
                </c:pt>
                <c:pt idx="90">
                  <c:v>8.6703468598861064E-2</c:v>
                </c:pt>
                <c:pt idx="91">
                  <c:v>8.2855722451693981E-2</c:v>
                </c:pt>
                <c:pt idx="92">
                  <c:v>9.8785448988779598E-2</c:v>
                </c:pt>
                <c:pt idx="93">
                  <c:v>9.7516191401882502E-2</c:v>
                </c:pt>
                <c:pt idx="94">
                  <c:v>8.6487471690205264E-2</c:v>
                </c:pt>
                <c:pt idx="95">
                  <c:v>7.8412320228986962E-2</c:v>
                </c:pt>
                <c:pt idx="96">
                  <c:v>4.988270033144359E-2</c:v>
                </c:pt>
                <c:pt idx="97">
                  <c:v>5.5587826908191848E-2</c:v>
                </c:pt>
              </c:numCache>
            </c:numRef>
          </c:val>
        </c:ser>
        <c:ser>
          <c:idx val="8"/>
          <c:order val="8"/>
          <c:tx>
            <c:strRef>
              <c:f>'Sector --&gt;'!$K$3</c:f>
              <c:strCache>
                <c:ptCount val="1"/>
                <c:pt idx="0">
                  <c:v>Materials</c:v>
                </c:pt>
              </c:strCache>
            </c:strRef>
          </c:tx>
          <c:spPr>
            <a:solidFill>
              <a:schemeClr val="accent4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--&gt;'!$K$4:$K$101</c:f>
              <c:numCache>
                <c:formatCode>0.00%</c:formatCode>
                <c:ptCount val="98"/>
                <c:pt idx="0">
                  <c:v>2.7473048286556959E-2</c:v>
                </c:pt>
                <c:pt idx="1">
                  <c:v>2.588744914891683E-2</c:v>
                </c:pt>
                <c:pt idx="2">
                  <c:v>2.3833551480909359E-2</c:v>
                </c:pt>
                <c:pt idx="3">
                  <c:v>1.9787990030082536E-2</c:v>
                </c:pt>
                <c:pt idx="4">
                  <c:v>2.5332727546341798E-2</c:v>
                </c:pt>
                <c:pt idx="5">
                  <c:v>3.9596660224893214E-2</c:v>
                </c:pt>
                <c:pt idx="6">
                  <c:v>4.0737471722998506E-2</c:v>
                </c:pt>
                <c:pt idx="7">
                  <c:v>5.234432562295923E-2</c:v>
                </c:pt>
                <c:pt idx="8">
                  <c:v>6.5141400736593177E-2</c:v>
                </c:pt>
                <c:pt idx="9">
                  <c:v>2.8775132477221254E-2</c:v>
                </c:pt>
                <c:pt idx="10">
                  <c:v>8.0877133484551098E-2</c:v>
                </c:pt>
                <c:pt idx="11">
                  <c:v>0.1045906308565203</c:v>
                </c:pt>
                <c:pt idx="12">
                  <c:v>0.11938594115745463</c:v>
                </c:pt>
                <c:pt idx="13">
                  <c:v>0.10076929183469913</c:v>
                </c:pt>
                <c:pt idx="14">
                  <c:v>0.13211683898733578</c:v>
                </c:pt>
                <c:pt idx="15">
                  <c:v>0.14827905448361245</c:v>
                </c:pt>
                <c:pt idx="16">
                  <c:v>0.15857666367803433</c:v>
                </c:pt>
                <c:pt idx="17">
                  <c:v>0.15839650844849026</c:v>
                </c:pt>
                <c:pt idx="18">
                  <c:v>0.16018580182213779</c:v>
                </c:pt>
                <c:pt idx="19">
                  <c:v>9.4932679599633599E-2</c:v>
                </c:pt>
                <c:pt idx="20">
                  <c:v>0.12899199681148826</c:v>
                </c:pt>
                <c:pt idx="21">
                  <c:v>0.15716046416848692</c:v>
                </c:pt>
                <c:pt idx="22">
                  <c:v>0.13679918822121526</c:v>
                </c:pt>
                <c:pt idx="23">
                  <c:v>0.11622823202005432</c:v>
                </c:pt>
                <c:pt idx="24">
                  <c:v>8.3802482771058798E-2</c:v>
                </c:pt>
                <c:pt idx="25">
                  <c:v>7.9808987337041282E-2</c:v>
                </c:pt>
                <c:pt idx="26">
                  <c:v>1.0693459737668611E-2</c:v>
                </c:pt>
                <c:pt idx="27">
                  <c:v>2.2600551557740305E-2</c:v>
                </c:pt>
                <c:pt idx="28">
                  <c:v>2.6262564119111705E-2</c:v>
                </c:pt>
                <c:pt idx="29">
                  <c:v>1.9336969682858848E-2</c:v>
                </c:pt>
                <c:pt idx="30">
                  <c:v>2.4045016501047286E-2</c:v>
                </c:pt>
                <c:pt idx="31">
                  <c:v>2.6028294225664692E-2</c:v>
                </c:pt>
                <c:pt idx="32">
                  <c:v>2.6162973448746137E-2</c:v>
                </c:pt>
                <c:pt idx="33">
                  <c:v>3.8187234511364555E-2</c:v>
                </c:pt>
                <c:pt idx="34">
                  <c:v>5.8387909289709113E-2</c:v>
                </c:pt>
                <c:pt idx="35">
                  <c:v>7.3969490878971311E-2</c:v>
                </c:pt>
                <c:pt idx="36">
                  <c:v>5.8780721929289431E-2</c:v>
                </c:pt>
                <c:pt idx="37">
                  <c:v>6.2810367896657837E-2</c:v>
                </c:pt>
                <c:pt idx="38">
                  <c:v>7.1932907376800179E-2</c:v>
                </c:pt>
                <c:pt idx="39">
                  <c:v>5.3939674339930105E-2</c:v>
                </c:pt>
                <c:pt idx="40">
                  <c:v>5.7892291082269606E-2</c:v>
                </c:pt>
                <c:pt idx="41">
                  <c:v>6.9432403881663884E-2</c:v>
                </c:pt>
                <c:pt idx="42">
                  <c:v>7.3075835588582785E-2</c:v>
                </c:pt>
                <c:pt idx="43">
                  <c:v>4.913187082064744E-2</c:v>
                </c:pt>
                <c:pt idx="44">
                  <c:v>3.6311541835164329E-2</c:v>
                </c:pt>
                <c:pt idx="45">
                  <c:v>4.2865026361207016E-2</c:v>
                </c:pt>
                <c:pt idx="46">
                  <c:v>5.5563169128903266E-2</c:v>
                </c:pt>
                <c:pt idx="47">
                  <c:v>7.5613687767470766E-2</c:v>
                </c:pt>
                <c:pt idx="48">
                  <c:v>4.8861587066637027E-2</c:v>
                </c:pt>
                <c:pt idx="49">
                  <c:v>4.5598655563393126E-2</c:v>
                </c:pt>
                <c:pt idx="50">
                  <c:v>5.5441734368178758E-2</c:v>
                </c:pt>
                <c:pt idx="51">
                  <c:v>5.6735022754760313E-2</c:v>
                </c:pt>
                <c:pt idx="52">
                  <c:v>5.3301816199380785E-2</c:v>
                </c:pt>
                <c:pt idx="53">
                  <c:v>5.9241811849912833E-2</c:v>
                </c:pt>
                <c:pt idx="54">
                  <c:v>5.2769280133497853E-2</c:v>
                </c:pt>
                <c:pt idx="55">
                  <c:v>4.9947152352941331E-2</c:v>
                </c:pt>
                <c:pt idx="56">
                  <c:v>2.0281131559423005E-2</c:v>
                </c:pt>
                <c:pt idx="57">
                  <c:v>2.0842132122669103E-2</c:v>
                </c:pt>
                <c:pt idx="58">
                  <c:v>2.3191553426870567E-2</c:v>
                </c:pt>
                <c:pt idx="59">
                  <c:v>3.0963572510099638E-2</c:v>
                </c:pt>
                <c:pt idx="60">
                  <c:v>2.9566257349810016E-2</c:v>
                </c:pt>
                <c:pt idx="61">
                  <c:v>3.5372420761357271E-2</c:v>
                </c:pt>
                <c:pt idx="62">
                  <c:v>3.5765016959319572E-2</c:v>
                </c:pt>
                <c:pt idx="63">
                  <c:v>3.2706606009300046E-2</c:v>
                </c:pt>
                <c:pt idx="64">
                  <c:v>3.3498489145209726E-2</c:v>
                </c:pt>
                <c:pt idx="65">
                  <c:v>3.7875147452944506E-2</c:v>
                </c:pt>
                <c:pt idx="66">
                  <c:v>3.543977980965056E-2</c:v>
                </c:pt>
                <c:pt idx="67">
                  <c:v>4.0873171007610433E-2</c:v>
                </c:pt>
                <c:pt idx="68">
                  <c:v>4.0839470042020404E-2</c:v>
                </c:pt>
                <c:pt idx="69">
                  <c:v>4.7173708969465517E-2</c:v>
                </c:pt>
                <c:pt idx="70">
                  <c:v>4.2439805129925207E-2</c:v>
                </c:pt>
                <c:pt idx="71">
                  <c:v>3.3379247744747084E-2</c:v>
                </c:pt>
                <c:pt idx="72">
                  <c:v>3.466399029098062E-2</c:v>
                </c:pt>
                <c:pt idx="73">
                  <c:v>3.9549209672254955E-2</c:v>
                </c:pt>
                <c:pt idx="74">
                  <c:v>4.6907032391229148E-2</c:v>
                </c:pt>
                <c:pt idx="75">
                  <c:v>4.9582043172924743E-2</c:v>
                </c:pt>
                <c:pt idx="76">
                  <c:v>4.7082317431938588E-2</c:v>
                </c:pt>
                <c:pt idx="77">
                  <c:v>5.507035717501893E-2</c:v>
                </c:pt>
                <c:pt idx="78">
                  <c:v>5.986220097487472E-2</c:v>
                </c:pt>
                <c:pt idx="79">
                  <c:v>5.9096752468237999E-2</c:v>
                </c:pt>
                <c:pt idx="80">
                  <c:v>5.6424935499665436E-2</c:v>
                </c:pt>
                <c:pt idx="81">
                  <c:v>6.8403901323891653E-2</c:v>
                </c:pt>
                <c:pt idx="82">
                  <c:v>7.6889324448334934E-2</c:v>
                </c:pt>
                <c:pt idx="83">
                  <c:v>8.599159687616377E-2</c:v>
                </c:pt>
                <c:pt idx="84">
                  <c:v>8.621133622075422E-2</c:v>
                </c:pt>
                <c:pt idx="85">
                  <c:v>6.5465912739775908E-2</c:v>
                </c:pt>
                <c:pt idx="86">
                  <c:v>6.6943151537033549E-2</c:v>
                </c:pt>
                <c:pt idx="87">
                  <c:v>6.8874578785290977E-2</c:v>
                </c:pt>
                <c:pt idx="88">
                  <c:v>5.8806156758322035E-2</c:v>
                </c:pt>
                <c:pt idx="89">
                  <c:v>6.5557948728857354E-2</c:v>
                </c:pt>
                <c:pt idx="90">
                  <c:v>5.455968405351598E-2</c:v>
                </c:pt>
                <c:pt idx="91">
                  <c:v>5.1986097485448329E-2</c:v>
                </c:pt>
                <c:pt idx="92">
                  <c:v>4.7382112060839053E-2</c:v>
                </c:pt>
                <c:pt idx="93">
                  <c:v>3.8902931556563013E-2</c:v>
                </c:pt>
                <c:pt idx="94">
                  <c:v>3.1157475266932758E-2</c:v>
                </c:pt>
                <c:pt idx="95">
                  <c:v>4.071427811711055E-2</c:v>
                </c:pt>
                <c:pt idx="96">
                  <c:v>4.3343217218537691E-2</c:v>
                </c:pt>
                <c:pt idx="97">
                  <c:v>4.3159315400903918E-2</c:v>
                </c:pt>
              </c:numCache>
            </c:numRef>
          </c:val>
        </c:ser>
        <c:ser>
          <c:idx val="9"/>
          <c:order val="9"/>
          <c:tx>
            <c:strRef>
              <c:f>'Sector --&gt;'!$L$3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--&gt;'!$L$4:$L$101</c:f>
              <c:numCache>
                <c:formatCode>0.00%</c:formatCode>
                <c:ptCount val="98"/>
                <c:pt idx="0">
                  <c:v>0.1487470678179712</c:v>
                </c:pt>
                <c:pt idx="1">
                  <c:v>0.15226582944385073</c:v>
                </c:pt>
                <c:pt idx="2">
                  <c:v>0.14800073753392939</c:v>
                </c:pt>
                <c:pt idx="3">
                  <c:v>0.14831537411712134</c:v>
                </c:pt>
                <c:pt idx="4">
                  <c:v>0.16479344413541711</c:v>
                </c:pt>
                <c:pt idx="5">
                  <c:v>0.17703575585093678</c:v>
                </c:pt>
                <c:pt idx="6">
                  <c:v>0.19525085958867031</c:v>
                </c:pt>
                <c:pt idx="7">
                  <c:v>0.22785313912673552</c:v>
                </c:pt>
                <c:pt idx="8">
                  <c:v>0.24830072719118124</c:v>
                </c:pt>
                <c:pt idx="9">
                  <c:v>0.12990671558476741</c:v>
                </c:pt>
                <c:pt idx="10">
                  <c:v>0.23258043683521096</c:v>
                </c:pt>
                <c:pt idx="11">
                  <c:v>0.27579781686177823</c:v>
                </c:pt>
                <c:pt idx="12">
                  <c:v>0.28635502575047567</c:v>
                </c:pt>
                <c:pt idx="13">
                  <c:v>0.17724277006800332</c:v>
                </c:pt>
                <c:pt idx="14">
                  <c:v>0.25444886630598512</c:v>
                </c:pt>
                <c:pt idx="15">
                  <c:v>0.2714519313114136</c:v>
                </c:pt>
                <c:pt idx="16">
                  <c:v>0.27862179045996616</c:v>
                </c:pt>
                <c:pt idx="17">
                  <c:v>0.27776718695570329</c:v>
                </c:pt>
                <c:pt idx="18">
                  <c:v>0.32392923533237439</c:v>
                </c:pt>
                <c:pt idx="19">
                  <c:v>0.22590595016191536</c:v>
                </c:pt>
                <c:pt idx="20">
                  <c:v>0.23937741109907421</c:v>
                </c:pt>
                <c:pt idx="21">
                  <c:v>0.26132838178665285</c:v>
                </c:pt>
                <c:pt idx="22">
                  <c:v>0.26856904343257626</c:v>
                </c:pt>
                <c:pt idx="23">
                  <c:v>0.25929309989709765</c:v>
                </c:pt>
                <c:pt idx="24">
                  <c:v>0.24776788431042227</c:v>
                </c:pt>
                <c:pt idx="25">
                  <c:v>0.20944129992334129</c:v>
                </c:pt>
                <c:pt idx="26">
                  <c:v>0.24695005921786087</c:v>
                </c:pt>
                <c:pt idx="27">
                  <c:v>0.25326600245894326</c:v>
                </c:pt>
                <c:pt idx="28">
                  <c:v>0.18206368683647653</c:v>
                </c:pt>
                <c:pt idx="29">
                  <c:v>0.12702456795212561</c:v>
                </c:pt>
                <c:pt idx="30">
                  <c:v>0.1325156973311932</c:v>
                </c:pt>
                <c:pt idx="31">
                  <c:v>0.13263342976389014</c:v>
                </c:pt>
                <c:pt idx="32">
                  <c:v>0.10467365456832592</c:v>
                </c:pt>
                <c:pt idx="33">
                  <c:v>8.7619429225772538E-2</c:v>
                </c:pt>
                <c:pt idx="34">
                  <c:v>8.9736317867669516E-2</c:v>
                </c:pt>
                <c:pt idx="35">
                  <c:v>0.12096617895598957</c:v>
                </c:pt>
                <c:pt idx="36">
                  <c:v>0.1122197400734139</c:v>
                </c:pt>
                <c:pt idx="37">
                  <c:v>0.13138595289789257</c:v>
                </c:pt>
                <c:pt idx="38">
                  <c:v>0.14336611775428787</c:v>
                </c:pt>
                <c:pt idx="39">
                  <c:v>0.1494221978587503</c:v>
                </c:pt>
                <c:pt idx="40">
                  <c:v>0.16214518396117694</c:v>
                </c:pt>
                <c:pt idx="41">
                  <c:v>0.16643321515731493</c:v>
                </c:pt>
                <c:pt idx="42">
                  <c:v>0.19679334489153022</c:v>
                </c:pt>
                <c:pt idx="43">
                  <c:v>0.21173767535421376</c:v>
                </c:pt>
                <c:pt idx="44">
                  <c:v>0.1886180742758948</c:v>
                </c:pt>
                <c:pt idx="45">
                  <c:v>0.20554724959320661</c:v>
                </c:pt>
                <c:pt idx="46">
                  <c:v>0.19425734733409847</c:v>
                </c:pt>
                <c:pt idx="47">
                  <c:v>0.17185093679841393</c:v>
                </c:pt>
                <c:pt idx="48">
                  <c:v>0.17872165195129766</c:v>
                </c:pt>
                <c:pt idx="49">
                  <c:v>0.15785873507235298</c:v>
                </c:pt>
                <c:pt idx="50">
                  <c:v>0.15492065620497825</c:v>
                </c:pt>
                <c:pt idx="51">
                  <c:v>0.14879314287504358</c:v>
                </c:pt>
                <c:pt idx="52">
                  <c:v>0.16454079725891271</c:v>
                </c:pt>
                <c:pt idx="53">
                  <c:v>0.17001914144230837</c:v>
                </c:pt>
                <c:pt idx="54">
                  <c:v>0.17372816271897329</c:v>
                </c:pt>
                <c:pt idx="55">
                  <c:v>0.21033767558553612</c:v>
                </c:pt>
                <c:pt idx="56">
                  <c:v>0.23859224066707577</c:v>
                </c:pt>
                <c:pt idx="57">
                  <c:v>0.24909166235220026</c:v>
                </c:pt>
                <c:pt idx="58">
                  <c:v>0.23677009554321848</c:v>
                </c:pt>
                <c:pt idx="59">
                  <c:v>0.22763366466333626</c:v>
                </c:pt>
                <c:pt idx="60">
                  <c:v>0.21769068702604477</c:v>
                </c:pt>
                <c:pt idx="61">
                  <c:v>0.24107781770219991</c:v>
                </c:pt>
                <c:pt idx="62">
                  <c:v>0.24044411843437069</c:v>
                </c:pt>
                <c:pt idx="63">
                  <c:v>0.25054610549495698</c:v>
                </c:pt>
                <c:pt idx="64">
                  <c:v>0.22401672125868582</c:v>
                </c:pt>
                <c:pt idx="65">
                  <c:v>0.18241541373355741</c:v>
                </c:pt>
                <c:pt idx="66">
                  <c:v>0.17712803755113818</c:v>
                </c:pt>
                <c:pt idx="67">
                  <c:v>0.15993428344743757</c:v>
                </c:pt>
                <c:pt idx="68">
                  <c:v>0.21051491852321561</c:v>
                </c:pt>
                <c:pt idx="69">
                  <c:v>0.22095620525290627</c:v>
                </c:pt>
                <c:pt idx="70">
                  <c:v>0.1849940265439054</c:v>
                </c:pt>
                <c:pt idx="71">
                  <c:v>0.17593425714161323</c:v>
                </c:pt>
                <c:pt idx="72">
                  <c:v>0.14798726011025359</c:v>
                </c:pt>
                <c:pt idx="73">
                  <c:v>0.14636727603169242</c:v>
                </c:pt>
                <c:pt idx="74">
                  <c:v>0.13655339514941378</c:v>
                </c:pt>
                <c:pt idx="75">
                  <c:v>0.14184471411256416</c:v>
                </c:pt>
                <c:pt idx="76">
                  <c:v>0.11927610123133527</c:v>
                </c:pt>
                <c:pt idx="77">
                  <c:v>0.13022827954119864</c:v>
                </c:pt>
                <c:pt idx="78">
                  <c:v>0.18902976929038964</c:v>
                </c:pt>
                <c:pt idx="79">
                  <c:v>0.20389167631114258</c:v>
                </c:pt>
                <c:pt idx="80">
                  <c:v>0.22077232440733283</c:v>
                </c:pt>
                <c:pt idx="81">
                  <c:v>0.20656056340276202</c:v>
                </c:pt>
                <c:pt idx="82">
                  <c:v>0.19457309603617393</c:v>
                </c:pt>
                <c:pt idx="83">
                  <c:v>0.17138408910675243</c:v>
                </c:pt>
                <c:pt idx="84">
                  <c:v>0.15195781407611611</c:v>
                </c:pt>
                <c:pt idx="85">
                  <c:v>0.14100889460243896</c:v>
                </c:pt>
                <c:pt idx="86">
                  <c:v>0.15535838097544305</c:v>
                </c:pt>
                <c:pt idx="87">
                  <c:v>0.14249428412758477</c:v>
                </c:pt>
                <c:pt idx="88">
                  <c:v>0.11301554151713777</c:v>
                </c:pt>
                <c:pt idx="89">
                  <c:v>8.9918170782879642E-2</c:v>
                </c:pt>
                <c:pt idx="90">
                  <c:v>6.9545083391372747E-2</c:v>
                </c:pt>
                <c:pt idx="91">
                  <c:v>8.039934413971811E-2</c:v>
                </c:pt>
                <c:pt idx="92">
                  <c:v>7.249472227020036E-2</c:v>
                </c:pt>
                <c:pt idx="93">
                  <c:v>7.4455396932729734E-2</c:v>
                </c:pt>
                <c:pt idx="94">
                  <c:v>7.4532528936102113E-2</c:v>
                </c:pt>
                <c:pt idx="95">
                  <c:v>7.9321328240257505E-2</c:v>
                </c:pt>
                <c:pt idx="96">
                  <c:v>0.11486393115700812</c:v>
                </c:pt>
                <c:pt idx="97">
                  <c:v>0.10509933303317308</c:v>
                </c:pt>
              </c:numCache>
            </c:numRef>
          </c:val>
        </c:ser>
        <c:ser>
          <c:idx val="10"/>
          <c:order val="10"/>
          <c:tx>
            <c:strRef>
              <c:f>'Sector --&gt;'!$M$3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--&gt;'!$M$4:$M$101</c:f>
              <c:numCache>
                <c:formatCode>0.00%</c:formatCode>
                <c:ptCount val="98"/>
                <c:pt idx="0">
                  <c:v>1.0322570258606665E-2</c:v>
                </c:pt>
                <c:pt idx="1">
                  <c:v>6.4852049800752654E-3</c:v>
                </c:pt>
                <c:pt idx="2">
                  <c:v>8.3661492410753522E-3</c:v>
                </c:pt>
                <c:pt idx="3">
                  <c:v>7.5174785627723974E-3</c:v>
                </c:pt>
                <c:pt idx="4">
                  <c:v>1.7880803346634781E-2</c:v>
                </c:pt>
                <c:pt idx="5">
                  <c:v>1.2413996652628587E-2</c:v>
                </c:pt>
                <c:pt idx="6">
                  <c:v>1.2941215789362432E-2</c:v>
                </c:pt>
                <c:pt idx="7">
                  <c:v>9.4219716250949544E-3</c:v>
                </c:pt>
                <c:pt idx="8">
                  <c:v>2.0964030556392E-2</c:v>
                </c:pt>
                <c:pt idx="9">
                  <c:v>1.5731822774249348E-2</c:v>
                </c:pt>
                <c:pt idx="10">
                  <c:v>3.6393282200150853E-2</c:v>
                </c:pt>
                <c:pt idx="11">
                  <c:v>4.9832221835842593E-2</c:v>
                </c:pt>
                <c:pt idx="12">
                  <c:v>5.0699118165014656E-2</c:v>
                </c:pt>
                <c:pt idx="13">
                  <c:v>4.3664707729621395E-2</c:v>
                </c:pt>
                <c:pt idx="14">
                  <c:v>4.4985753748267729E-2</c:v>
                </c:pt>
                <c:pt idx="15">
                  <c:v>3.8455109528399319E-2</c:v>
                </c:pt>
                <c:pt idx="16">
                  <c:v>4.2234227537830259E-2</c:v>
                </c:pt>
                <c:pt idx="17">
                  <c:v>3.5992865345623147E-2</c:v>
                </c:pt>
                <c:pt idx="18">
                  <c:v>2.4174341423675912E-2</c:v>
                </c:pt>
                <c:pt idx="19">
                  <c:v>1.6893917811793238E-2</c:v>
                </c:pt>
                <c:pt idx="20">
                  <c:v>3.0647483182246745E-2</c:v>
                </c:pt>
                <c:pt idx="21">
                  <c:v>3.0497355014316871E-2</c:v>
                </c:pt>
                <c:pt idx="22">
                  <c:v>3.1021366936003377E-2</c:v>
                </c:pt>
                <c:pt idx="23">
                  <c:v>0</c:v>
                </c:pt>
                <c:pt idx="24">
                  <c:v>0</c:v>
                </c:pt>
                <c:pt idx="25">
                  <c:v>1.2754688475561986E-18</c:v>
                </c:pt>
                <c:pt idx="26">
                  <c:v>0</c:v>
                </c:pt>
                <c:pt idx="27">
                  <c:v>0</c:v>
                </c:pt>
                <c:pt idx="28">
                  <c:v>9.8599669171738312E-3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1.8300242678330445E-2</c:v>
                </c:pt>
                <c:pt idx="33">
                  <c:v>1.9702465266426897E-2</c:v>
                </c:pt>
                <c:pt idx="34">
                  <c:v>8.1683205270949681E-3</c:v>
                </c:pt>
                <c:pt idx="35">
                  <c:v>8.0132715028311836E-3</c:v>
                </c:pt>
                <c:pt idx="36">
                  <c:v>1.419389743960461E-2</c:v>
                </c:pt>
                <c:pt idx="37">
                  <c:v>1.4268266320408176E-3</c:v>
                </c:pt>
                <c:pt idx="38">
                  <c:v>1.6004733979431702E-3</c:v>
                </c:pt>
                <c:pt idx="39">
                  <c:v>0</c:v>
                </c:pt>
                <c:pt idx="40">
                  <c:v>9.7399641862328228E-3</c:v>
                </c:pt>
                <c:pt idx="41">
                  <c:v>2.3551264068596422E-5</c:v>
                </c:pt>
                <c:pt idx="42">
                  <c:v>7.7705633313665942E-3</c:v>
                </c:pt>
                <c:pt idx="43">
                  <c:v>1.2274932970081483E-2</c:v>
                </c:pt>
                <c:pt idx="44">
                  <c:v>2.3622851984661332E-2</c:v>
                </c:pt>
                <c:pt idx="45">
                  <c:v>1.9898354091066758E-2</c:v>
                </c:pt>
                <c:pt idx="46">
                  <c:v>1.3823805688172293E-2</c:v>
                </c:pt>
                <c:pt idx="47">
                  <c:v>8.0996839567094251E-3</c:v>
                </c:pt>
                <c:pt idx="48">
                  <c:v>6.5698427416038731E-3</c:v>
                </c:pt>
                <c:pt idx="49">
                  <c:v>7.2434201110620523E-3</c:v>
                </c:pt>
                <c:pt idx="50">
                  <c:v>7.3333871630043837E-3</c:v>
                </c:pt>
                <c:pt idx="51">
                  <c:v>7.2807028896193062E-3</c:v>
                </c:pt>
                <c:pt idx="52">
                  <c:v>7.5569696038956845E-3</c:v>
                </c:pt>
                <c:pt idx="53">
                  <c:v>7.7996038663698582E-3</c:v>
                </c:pt>
                <c:pt idx="54">
                  <c:v>7.6574303332743541E-3</c:v>
                </c:pt>
                <c:pt idx="55">
                  <c:v>1.3977269140018407E-2</c:v>
                </c:pt>
                <c:pt idx="56">
                  <c:v>1.3081990988090828E-2</c:v>
                </c:pt>
                <c:pt idx="57">
                  <c:v>1.6557315175083024E-2</c:v>
                </c:pt>
                <c:pt idx="58">
                  <c:v>1.1523542870516433E-2</c:v>
                </c:pt>
                <c:pt idx="59">
                  <c:v>9.9433958139250184E-3</c:v>
                </c:pt>
                <c:pt idx="60">
                  <c:v>9.6500352546641365E-3</c:v>
                </c:pt>
                <c:pt idx="61">
                  <c:v>1.1995118048583012E-2</c:v>
                </c:pt>
                <c:pt idx="62">
                  <c:v>1.1934137264856357E-2</c:v>
                </c:pt>
                <c:pt idx="63">
                  <c:v>1.3815165429236104E-2</c:v>
                </c:pt>
                <c:pt idx="64">
                  <c:v>1.4221445472327279E-2</c:v>
                </c:pt>
                <c:pt idx="65">
                  <c:v>1.3702951223595668E-2</c:v>
                </c:pt>
                <c:pt idx="66">
                  <c:v>1.1864439678954373E-2</c:v>
                </c:pt>
                <c:pt idx="67">
                  <c:v>1.2260169060711403E-2</c:v>
                </c:pt>
                <c:pt idx="68">
                  <c:v>1.1946922960107027E-2</c:v>
                </c:pt>
                <c:pt idx="69">
                  <c:v>1.1990136645222613E-2</c:v>
                </c:pt>
                <c:pt idx="70">
                  <c:v>1.2578727858184577E-2</c:v>
                </c:pt>
                <c:pt idx="71">
                  <c:v>1.2304104550251733E-2</c:v>
                </c:pt>
                <c:pt idx="72">
                  <c:v>1.2516167782327756E-2</c:v>
                </c:pt>
                <c:pt idx="73">
                  <c:v>1.2181798930224079E-2</c:v>
                </c:pt>
                <c:pt idx="74">
                  <c:v>1.233788046880171E-2</c:v>
                </c:pt>
                <c:pt idx="75">
                  <c:v>1.2212345566601158E-2</c:v>
                </c:pt>
                <c:pt idx="76">
                  <c:v>1.2408873258622777E-2</c:v>
                </c:pt>
                <c:pt idx="77">
                  <c:v>1.2131107072828043E-2</c:v>
                </c:pt>
                <c:pt idx="78">
                  <c:v>1.2073192157427122E-2</c:v>
                </c:pt>
                <c:pt idx="79">
                  <c:v>7.4228233455722195E-3</c:v>
                </c:pt>
                <c:pt idx="80">
                  <c:v>3.0486148558800112E-3</c:v>
                </c:pt>
                <c:pt idx="81">
                  <c:v>1.705226259378652E-3</c:v>
                </c:pt>
                <c:pt idx="82">
                  <c:v>8.0732557972419488E-4</c:v>
                </c:pt>
                <c:pt idx="83">
                  <c:v>1.1108774856419454E-3</c:v>
                </c:pt>
                <c:pt idx="84">
                  <c:v>1.8155025305070459E-3</c:v>
                </c:pt>
                <c:pt idx="85">
                  <c:v>2.064029496728475E-3</c:v>
                </c:pt>
                <c:pt idx="86">
                  <c:v>3.909580302065222E-3</c:v>
                </c:pt>
                <c:pt idx="87">
                  <c:v>1.2006462762382058E-2</c:v>
                </c:pt>
                <c:pt idx="88">
                  <c:v>1.6746248028348541E-2</c:v>
                </c:pt>
                <c:pt idx="89">
                  <c:v>1.3830823809727165E-2</c:v>
                </c:pt>
                <c:pt idx="90">
                  <c:v>1.5474053430443441E-2</c:v>
                </c:pt>
                <c:pt idx="91">
                  <c:v>1.0469381205543216E-2</c:v>
                </c:pt>
                <c:pt idx="92">
                  <c:v>8.6066379514700472E-3</c:v>
                </c:pt>
                <c:pt idx="93">
                  <c:v>9.6257871961949893E-3</c:v>
                </c:pt>
                <c:pt idx="94">
                  <c:v>1.0271021189078786E-2</c:v>
                </c:pt>
                <c:pt idx="95">
                  <c:v>9.9551001954393623E-3</c:v>
                </c:pt>
                <c:pt idx="96">
                  <c:v>9.1496886162916354E-3</c:v>
                </c:pt>
                <c:pt idx="97">
                  <c:v>1.4594044358390875E-2</c:v>
                </c:pt>
              </c:numCache>
            </c:numRef>
          </c:val>
        </c:ser>
        <c:ser>
          <c:idx val="11"/>
          <c:order val="11"/>
          <c:tx>
            <c:strRef>
              <c:f>'Sector --&gt;'!$N$3</c:f>
              <c:strCache>
                <c:ptCount val="1"/>
                <c:pt idx="0">
                  <c:v>Not Classified</c:v>
                </c:pt>
              </c:strCache>
            </c:strRef>
          </c:tx>
          <c:spPr>
            <a:solidFill>
              <a:srgbClr val="FF000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--&gt;'!$N$4:$N$101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2.2915932083511677E-3</c:v>
                </c:pt>
                <c:pt idx="23">
                  <c:v>2.8325716881917383E-3</c:v>
                </c:pt>
                <c:pt idx="24">
                  <c:v>2.9892126001088313E-3</c:v>
                </c:pt>
                <c:pt idx="25">
                  <c:v>2.2775426522004686E-3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6.3188273149246378E-4</c:v>
                </c:pt>
                <c:pt idx="45">
                  <c:v>9.6064082506252635E-4</c:v>
                </c:pt>
                <c:pt idx="46">
                  <c:v>1.3970297109211762E-3</c:v>
                </c:pt>
                <c:pt idx="47">
                  <c:v>1.564276505328925E-3</c:v>
                </c:pt>
                <c:pt idx="48">
                  <c:v>1.5699296568355888E-3</c:v>
                </c:pt>
                <c:pt idx="49">
                  <c:v>1.6811539457686001E-3</c:v>
                </c:pt>
                <c:pt idx="50">
                  <c:v>1.3730085002244396E-3</c:v>
                </c:pt>
                <c:pt idx="51">
                  <c:v>1.3388656784188982E-3</c:v>
                </c:pt>
                <c:pt idx="52">
                  <c:v>1.3708349726217174E-3</c:v>
                </c:pt>
                <c:pt idx="53">
                  <c:v>1.3301912102248892E-3</c:v>
                </c:pt>
                <c:pt idx="54">
                  <c:v>1.261165185283922E-3</c:v>
                </c:pt>
                <c:pt idx="55">
                  <c:v>1.2249486797582733E-3</c:v>
                </c:pt>
                <c:pt idx="56">
                  <c:v>1.1577098430344875E-3</c:v>
                </c:pt>
                <c:pt idx="57">
                  <c:v>9.532894966375506E-4</c:v>
                </c:pt>
                <c:pt idx="58">
                  <c:v>1.2536671458644954E-3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4.358105596075376E-5</c:v>
                </c:pt>
                <c:pt idx="89">
                  <c:v>1.1709028750966641E-3</c:v>
                </c:pt>
                <c:pt idx="90">
                  <c:v>2.1923884934731686E-4</c:v>
                </c:pt>
                <c:pt idx="91">
                  <c:v>3.8045503839716803E-3</c:v>
                </c:pt>
                <c:pt idx="92">
                  <c:v>4.3365421012353687E-3</c:v>
                </c:pt>
                <c:pt idx="93">
                  <c:v>7.4550377612178685E-3</c:v>
                </c:pt>
                <c:pt idx="94">
                  <c:v>5.6588599521516262E-3</c:v>
                </c:pt>
                <c:pt idx="95">
                  <c:v>4.5139970873584812E-3</c:v>
                </c:pt>
                <c:pt idx="96">
                  <c:v>4.1174635831743335E-3</c:v>
                </c:pt>
                <c:pt idx="97">
                  <c:v>4.9475771600333831E-3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2512"/>
        <c:axId val="38514048"/>
      </c:areaChart>
      <c:dateAx>
        <c:axId val="385125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514048"/>
        <c:crosses val="autoZero"/>
        <c:auto val="1"/>
        <c:lblOffset val="100"/>
        <c:baseTimeUnit val="months"/>
      </c:dateAx>
      <c:valAx>
        <c:axId val="3851404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512512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L</a:t>
            </a:r>
            <a:r>
              <a:rPr lang="en-US"/>
              <a:t>ong Exposure by Sector (% of Total)</a:t>
            </a:r>
          </a:p>
        </c:rich>
      </c:tx>
      <c:overlay val="0"/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'Sector --&gt;'!$C$3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--&gt;'!$C$4:$C$101</c:f>
              <c:numCache>
                <c:formatCode>0.00%</c:formatCode>
                <c:ptCount val="98"/>
                <c:pt idx="0">
                  <c:v>0.16759831786048193</c:v>
                </c:pt>
                <c:pt idx="1">
                  <c:v>0.15501464768007098</c:v>
                </c:pt>
                <c:pt idx="2">
                  <c:v>0.15949822282297824</c:v>
                </c:pt>
                <c:pt idx="3">
                  <c:v>0.16727569522541719</c:v>
                </c:pt>
                <c:pt idx="4">
                  <c:v>0.17417702124558712</c:v>
                </c:pt>
                <c:pt idx="5">
                  <c:v>0.19017135361883242</c:v>
                </c:pt>
                <c:pt idx="6">
                  <c:v>0.19998858417685408</c:v>
                </c:pt>
                <c:pt idx="7">
                  <c:v>0.19590831984188267</c:v>
                </c:pt>
                <c:pt idx="8">
                  <c:v>0.211141506012614</c:v>
                </c:pt>
                <c:pt idx="9">
                  <c:v>0.11128926342808629</c:v>
                </c:pt>
                <c:pt idx="10">
                  <c:v>0.19542373917720166</c:v>
                </c:pt>
                <c:pt idx="11">
                  <c:v>0.22528408591433738</c:v>
                </c:pt>
                <c:pt idx="12">
                  <c:v>0.23874511128394724</c:v>
                </c:pt>
                <c:pt idx="13">
                  <c:v>0.19505080532082864</c:v>
                </c:pt>
                <c:pt idx="14">
                  <c:v>0.2716819343088781</c:v>
                </c:pt>
                <c:pt idx="15">
                  <c:v>0.32520397174875681</c:v>
                </c:pt>
                <c:pt idx="16">
                  <c:v>0.35144042281729276</c:v>
                </c:pt>
                <c:pt idx="17">
                  <c:v>0.43726660518468735</c:v>
                </c:pt>
                <c:pt idx="18">
                  <c:v>0.38049408209282298</c:v>
                </c:pt>
                <c:pt idx="19">
                  <c:v>0.25372828760552574</c:v>
                </c:pt>
                <c:pt idx="20">
                  <c:v>0.27948667213854489</c:v>
                </c:pt>
                <c:pt idx="21">
                  <c:v>0.30547503205234156</c:v>
                </c:pt>
                <c:pt idx="22">
                  <c:v>0.26862205013064488</c:v>
                </c:pt>
                <c:pt idx="23">
                  <c:v>0.26258307471130271</c:v>
                </c:pt>
                <c:pt idx="24">
                  <c:v>0.22610178763087674</c:v>
                </c:pt>
                <c:pt idx="25">
                  <c:v>0.24614229186424119</c:v>
                </c:pt>
                <c:pt idx="26">
                  <c:v>0.25530398242525371</c:v>
                </c:pt>
                <c:pt idx="27">
                  <c:v>0.25073757922238743</c:v>
                </c:pt>
                <c:pt idx="28">
                  <c:v>0.24325210693084365</c:v>
                </c:pt>
                <c:pt idx="29">
                  <c:v>0.21075139608392079</c:v>
                </c:pt>
                <c:pt idx="30">
                  <c:v>0.20718159739651848</c:v>
                </c:pt>
                <c:pt idx="31">
                  <c:v>0.21336888790490482</c:v>
                </c:pt>
                <c:pt idx="32">
                  <c:v>0.18183506852122427</c:v>
                </c:pt>
                <c:pt idx="33">
                  <c:v>0.18807247362990739</c:v>
                </c:pt>
                <c:pt idx="34">
                  <c:v>0.21394798082685834</c:v>
                </c:pt>
                <c:pt idx="35">
                  <c:v>0.25362498208528034</c:v>
                </c:pt>
                <c:pt idx="36">
                  <c:v>0.22770004798339966</c:v>
                </c:pt>
                <c:pt idx="37">
                  <c:v>0.19771679234642214</c:v>
                </c:pt>
                <c:pt idx="38">
                  <c:v>0.21841803199343204</c:v>
                </c:pt>
                <c:pt idx="39">
                  <c:v>0.20974619619195586</c:v>
                </c:pt>
                <c:pt idx="40">
                  <c:v>0.23533713417225768</c:v>
                </c:pt>
                <c:pt idx="41">
                  <c:v>0.21474800295727572</c:v>
                </c:pt>
                <c:pt idx="42">
                  <c:v>0.22336696818848803</c:v>
                </c:pt>
                <c:pt idx="43">
                  <c:v>0.2152310723814698</c:v>
                </c:pt>
                <c:pt idx="44">
                  <c:v>0.20378810019080312</c:v>
                </c:pt>
                <c:pt idx="45">
                  <c:v>0.21462075265252242</c:v>
                </c:pt>
                <c:pt idx="46">
                  <c:v>0.21799257589049387</c:v>
                </c:pt>
                <c:pt idx="47">
                  <c:v>0.24513666620224939</c:v>
                </c:pt>
                <c:pt idx="48">
                  <c:v>0.25349297047243746</c:v>
                </c:pt>
                <c:pt idx="49">
                  <c:v>0.22864938005429941</c:v>
                </c:pt>
                <c:pt idx="50">
                  <c:v>0.20244885129479925</c:v>
                </c:pt>
                <c:pt idx="51">
                  <c:v>0.20354456905284393</c:v>
                </c:pt>
                <c:pt idx="52">
                  <c:v>0.22451303287334251</c:v>
                </c:pt>
                <c:pt idx="53">
                  <c:v>0.20485093823129247</c:v>
                </c:pt>
                <c:pt idx="54">
                  <c:v>0.19145485863890518</c:v>
                </c:pt>
                <c:pt idx="55">
                  <c:v>0.19190413153979313</c:v>
                </c:pt>
                <c:pt idx="56">
                  <c:v>0.19610288594997566</c:v>
                </c:pt>
                <c:pt idx="57">
                  <c:v>0.22130946366381335</c:v>
                </c:pt>
                <c:pt idx="58">
                  <c:v>0.24948407699679964</c:v>
                </c:pt>
                <c:pt idx="59">
                  <c:v>0.28973125469860611</c:v>
                </c:pt>
                <c:pt idx="60">
                  <c:v>0.31197733738140693</c:v>
                </c:pt>
                <c:pt idx="61">
                  <c:v>0.29724681165736661</c:v>
                </c:pt>
                <c:pt idx="62">
                  <c:v>0.31323906852186967</c:v>
                </c:pt>
                <c:pt idx="63">
                  <c:v>0.32342313032518599</c:v>
                </c:pt>
                <c:pt idx="64">
                  <c:v>0.30073654881858519</c:v>
                </c:pt>
                <c:pt idx="65">
                  <c:v>0.2932414803358962</c:v>
                </c:pt>
                <c:pt idx="66">
                  <c:v>0.34408164171529471</c:v>
                </c:pt>
                <c:pt idx="67">
                  <c:v>0.32288540803486288</c:v>
                </c:pt>
                <c:pt idx="68">
                  <c:v>0.33181445644323893</c:v>
                </c:pt>
                <c:pt idx="69">
                  <c:v>0.35264473872164537</c:v>
                </c:pt>
                <c:pt idx="70">
                  <c:v>0.32433801579196792</c:v>
                </c:pt>
                <c:pt idx="71">
                  <c:v>0.32264805944027991</c:v>
                </c:pt>
                <c:pt idx="72">
                  <c:v>0.32175188427194151</c:v>
                </c:pt>
                <c:pt idx="73">
                  <c:v>0.32282299518622648</c:v>
                </c:pt>
                <c:pt idx="74">
                  <c:v>0.29477958450649494</c:v>
                </c:pt>
                <c:pt idx="75">
                  <c:v>0.29431609027770395</c:v>
                </c:pt>
                <c:pt idx="76">
                  <c:v>0.27687100820818394</c:v>
                </c:pt>
                <c:pt idx="77">
                  <c:v>0.30388344224581598</c:v>
                </c:pt>
                <c:pt idx="78">
                  <c:v>0.32806302473493337</c:v>
                </c:pt>
                <c:pt idx="79">
                  <c:v>0.33119717984155383</c:v>
                </c:pt>
                <c:pt idx="80">
                  <c:v>0.32866652629881216</c:v>
                </c:pt>
                <c:pt idx="81">
                  <c:v>0.31882213342176885</c:v>
                </c:pt>
                <c:pt idx="82">
                  <c:v>0.28344439998163612</c:v>
                </c:pt>
                <c:pt idx="83">
                  <c:v>0.31543444381955554</c:v>
                </c:pt>
                <c:pt idx="84">
                  <c:v>0.33379191172644623</c:v>
                </c:pt>
                <c:pt idx="85">
                  <c:v>0.31891114071034715</c:v>
                </c:pt>
                <c:pt idx="86">
                  <c:v>0.32388104383318733</c:v>
                </c:pt>
                <c:pt idx="87">
                  <c:v>0.32258545106420533</c:v>
                </c:pt>
                <c:pt idx="88">
                  <c:v>0.32627162375916946</c:v>
                </c:pt>
                <c:pt idx="89">
                  <c:v>0.30919037083232132</c:v>
                </c:pt>
                <c:pt idx="90">
                  <c:v>0.29958253145488473</c:v>
                </c:pt>
                <c:pt idx="91">
                  <c:v>0.31772920689794559</c:v>
                </c:pt>
                <c:pt idx="92">
                  <c:v>0.32291917180562407</c:v>
                </c:pt>
                <c:pt idx="93">
                  <c:v>0.31873143916663627</c:v>
                </c:pt>
                <c:pt idx="94">
                  <c:v>0.29560988124669074</c:v>
                </c:pt>
                <c:pt idx="95">
                  <c:v>0.32678194634224039</c:v>
                </c:pt>
                <c:pt idx="96">
                  <c:v>0.33397156687804341</c:v>
                </c:pt>
                <c:pt idx="97">
                  <c:v>0.34651729690961325</c:v>
                </c:pt>
              </c:numCache>
            </c:numRef>
          </c:val>
        </c:ser>
        <c:ser>
          <c:idx val="1"/>
          <c:order val="1"/>
          <c:tx>
            <c:strRef>
              <c:f>'Sector --&gt;'!$D$3</c:f>
              <c:strCache>
                <c:ptCount val="1"/>
                <c:pt idx="0">
                  <c:v>Consumer Staples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--&gt;'!$D$4:$D$101</c:f>
              <c:numCache>
                <c:formatCode>0.00%</c:formatCode>
                <c:ptCount val="98"/>
                <c:pt idx="0">
                  <c:v>7.4289809378215249E-2</c:v>
                </c:pt>
                <c:pt idx="1">
                  <c:v>4.0373986189114933E-2</c:v>
                </c:pt>
                <c:pt idx="2">
                  <c:v>4.8210902847256237E-2</c:v>
                </c:pt>
                <c:pt idx="3">
                  <c:v>3.8294220187119643E-2</c:v>
                </c:pt>
                <c:pt idx="4">
                  <c:v>4.450233441372678E-2</c:v>
                </c:pt>
                <c:pt idx="5">
                  <c:v>5.3835453888935694E-2</c:v>
                </c:pt>
                <c:pt idx="6">
                  <c:v>4.4187454653133791E-2</c:v>
                </c:pt>
                <c:pt idx="7">
                  <c:v>4.4506364268734534E-2</c:v>
                </c:pt>
                <c:pt idx="8">
                  <c:v>3.9788450875141913E-2</c:v>
                </c:pt>
                <c:pt idx="9">
                  <c:v>1.3444510479378106E-2</c:v>
                </c:pt>
                <c:pt idx="10">
                  <c:v>3.0317783843344475E-2</c:v>
                </c:pt>
                <c:pt idx="11">
                  <c:v>2.850885439661207E-2</c:v>
                </c:pt>
                <c:pt idx="12">
                  <c:v>3.8204177534455548E-2</c:v>
                </c:pt>
                <c:pt idx="13">
                  <c:v>4.6128225350330378E-2</c:v>
                </c:pt>
                <c:pt idx="14">
                  <c:v>2.955948757642772E-2</c:v>
                </c:pt>
                <c:pt idx="15">
                  <c:v>3.2556297592518955E-2</c:v>
                </c:pt>
                <c:pt idx="16">
                  <c:v>3.7942545055340095E-2</c:v>
                </c:pt>
                <c:pt idx="17">
                  <c:v>6.9171157003248246E-2</c:v>
                </c:pt>
                <c:pt idx="18">
                  <c:v>7.1513801736906163E-2</c:v>
                </c:pt>
                <c:pt idx="19">
                  <c:v>5.1646966646514789E-2</c:v>
                </c:pt>
                <c:pt idx="20">
                  <c:v>8.093518925816498E-2</c:v>
                </c:pt>
                <c:pt idx="21">
                  <c:v>3.116289263687674E-2</c:v>
                </c:pt>
                <c:pt idx="22">
                  <c:v>3.1270255024229816E-2</c:v>
                </c:pt>
                <c:pt idx="23">
                  <c:v>2.7881973517704616E-2</c:v>
                </c:pt>
                <c:pt idx="24">
                  <c:v>2.5015229874015305E-2</c:v>
                </c:pt>
                <c:pt idx="25">
                  <c:v>2.6406566628777758E-2</c:v>
                </c:pt>
                <c:pt idx="26">
                  <c:v>3.5364697637154038E-2</c:v>
                </c:pt>
                <c:pt idx="27">
                  <c:v>4.2052953787257118E-2</c:v>
                </c:pt>
                <c:pt idx="28">
                  <c:v>3.3812146446652286E-2</c:v>
                </c:pt>
                <c:pt idx="29">
                  <c:v>3.1985048085648123E-2</c:v>
                </c:pt>
                <c:pt idx="30">
                  <c:v>4.8570840232399493E-2</c:v>
                </c:pt>
                <c:pt idx="31">
                  <c:v>5.5787636590841398E-2</c:v>
                </c:pt>
                <c:pt idx="32">
                  <c:v>4.3382039166940077E-2</c:v>
                </c:pt>
                <c:pt idx="33">
                  <c:v>4.3446763939730036E-2</c:v>
                </c:pt>
                <c:pt idx="34">
                  <c:v>6.0973128108708738E-2</c:v>
                </c:pt>
                <c:pt idx="35">
                  <c:v>0.10706331686480901</c:v>
                </c:pt>
                <c:pt idx="36">
                  <c:v>0.11185048893247176</c:v>
                </c:pt>
                <c:pt idx="37">
                  <c:v>0.11233163360162295</c:v>
                </c:pt>
                <c:pt idx="38">
                  <c:v>0.12193997670403295</c:v>
                </c:pt>
                <c:pt idx="39">
                  <c:v>0.12089591778832559</c:v>
                </c:pt>
                <c:pt idx="40">
                  <c:v>0.11574426595346557</c:v>
                </c:pt>
                <c:pt idx="41">
                  <c:v>8.0449035900304333E-2</c:v>
                </c:pt>
                <c:pt idx="42">
                  <c:v>7.6111936867289828E-2</c:v>
                </c:pt>
                <c:pt idx="43">
                  <c:v>7.0998118968764568E-2</c:v>
                </c:pt>
                <c:pt idx="44">
                  <c:v>6.6825289162925655E-2</c:v>
                </c:pt>
                <c:pt idx="45">
                  <c:v>7.3727392241048545E-2</c:v>
                </c:pt>
                <c:pt idx="46">
                  <c:v>7.6915718674276837E-2</c:v>
                </c:pt>
                <c:pt idx="47">
                  <c:v>8.3908780509146602E-2</c:v>
                </c:pt>
                <c:pt idx="48">
                  <c:v>8.4987076660812677E-2</c:v>
                </c:pt>
                <c:pt idx="49">
                  <c:v>9.7114703384641829E-2</c:v>
                </c:pt>
                <c:pt idx="50">
                  <c:v>9.3154594661194703E-2</c:v>
                </c:pt>
                <c:pt idx="51">
                  <c:v>0.10603110827226021</c:v>
                </c:pt>
                <c:pt idx="52">
                  <c:v>9.680692479368308E-2</c:v>
                </c:pt>
                <c:pt idx="53">
                  <c:v>9.743981849176972E-2</c:v>
                </c:pt>
                <c:pt idx="54">
                  <c:v>0.11179126867736222</c:v>
                </c:pt>
                <c:pt idx="55">
                  <c:v>0.10473984968631575</c:v>
                </c:pt>
                <c:pt idx="56">
                  <c:v>9.5170532011307235E-2</c:v>
                </c:pt>
                <c:pt idx="57">
                  <c:v>9.3621396862412262E-2</c:v>
                </c:pt>
                <c:pt idx="58">
                  <c:v>8.0620720048783914E-2</c:v>
                </c:pt>
                <c:pt idx="59">
                  <c:v>7.9382646359172221E-2</c:v>
                </c:pt>
                <c:pt idx="60">
                  <c:v>6.6030594668629691E-2</c:v>
                </c:pt>
                <c:pt idx="61">
                  <c:v>5.4250321099426332E-2</c:v>
                </c:pt>
                <c:pt idx="62">
                  <c:v>4.6811658196418644E-2</c:v>
                </c:pt>
                <c:pt idx="63">
                  <c:v>4.5250473204035496E-2</c:v>
                </c:pt>
                <c:pt idx="64">
                  <c:v>3.9645401773229387E-2</c:v>
                </c:pt>
                <c:pt idx="65">
                  <c:v>4.544157090674765E-2</c:v>
                </c:pt>
                <c:pt idx="66">
                  <c:v>4.181892548475391E-2</c:v>
                </c:pt>
                <c:pt idx="67">
                  <c:v>3.6419233889486147E-2</c:v>
                </c:pt>
                <c:pt idx="68">
                  <c:v>4.2282863406471957E-2</c:v>
                </c:pt>
                <c:pt idx="69">
                  <c:v>4.6422876536003715E-2</c:v>
                </c:pt>
                <c:pt idx="70">
                  <c:v>4.4606409709337769E-2</c:v>
                </c:pt>
                <c:pt idx="71">
                  <c:v>4.2091026026602127E-2</c:v>
                </c:pt>
                <c:pt idx="72">
                  <c:v>3.5261715289542986E-2</c:v>
                </c:pt>
                <c:pt idx="73">
                  <c:v>2.8280224683751728E-2</c:v>
                </c:pt>
                <c:pt idx="74">
                  <c:v>2.1371148978784119E-2</c:v>
                </c:pt>
                <c:pt idx="75">
                  <c:v>1.918240986562509E-2</c:v>
                </c:pt>
                <c:pt idx="76">
                  <c:v>3.7850825224433705E-2</c:v>
                </c:pt>
                <c:pt idx="77">
                  <c:v>4.7462577106708009E-2</c:v>
                </c:pt>
                <c:pt idx="78">
                  <c:v>5.4715587838659457E-2</c:v>
                </c:pt>
                <c:pt idx="79">
                  <c:v>7.1246227517269528E-2</c:v>
                </c:pt>
                <c:pt idx="80">
                  <c:v>8.5530743971004741E-2</c:v>
                </c:pt>
                <c:pt idx="81">
                  <c:v>8.0814221760693583E-2</c:v>
                </c:pt>
                <c:pt idx="82">
                  <c:v>7.6109192836337977E-2</c:v>
                </c:pt>
                <c:pt idx="83">
                  <c:v>8.9352071153617624E-2</c:v>
                </c:pt>
                <c:pt idx="84">
                  <c:v>6.9726010717610795E-2</c:v>
                </c:pt>
                <c:pt idx="85">
                  <c:v>6.7090933599883232E-2</c:v>
                </c:pt>
                <c:pt idx="86">
                  <c:v>7.0091614183085793E-2</c:v>
                </c:pt>
                <c:pt idx="87">
                  <c:v>6.3275636405118213E-2</c:v>
                </c:pt>
                <c:pt idx="88">
                  <c:v>6.5176976524851146E-2</c:v>
                </c:pt>
                <c:pt idx="89">
                  <c:v>8.0940235924123916E-2</c:v>
                </c:pt>
                <c:pt idx="90">
                  <c:v>8.7028835292379633E-2</c:v>
                </c:pt>
                <c:pt idx="91">
                  <c:v>8.5643958150409108E-2</c:v>
                </c:pt>
                <c:pt idx="92">
                  <c:v>8.5049138891131693E-2</c:v>
                </c:pt>
                <c:pt idx="93">
                  <c:v>9.3745690993172481E-2</c:v>
                </c:pt>
                <c:pt idx="94">
                  <c:v>5.5227051886469737E-2</c:v>
                </c:pt>
                <c:pt idx="95">
                  <c:v>2.4082748530773523E-2</c:v>
                </c:pt>
                <c:pt idx="96">
                  <c:v>2.6870220866879686E-2</c:v>
                </c:pt>
                <c:pt idx="97">
                  <c:v>3.2594463405741077E-2</c:v>
                </c:pt>
              </c:numCache>
            </c:numRef>
          </c:val>
        </c:ser>
        <c:ser>
          <c:idx val="2"/>
          <c:order val="2"/>
          <c:tx>
            <c:strRef>
              <c:f>'Sector --&gt;'!$E$3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--&gt;'!$E$4:$E$101</c:f>
              <c:numCache>
                <c:formatCode>0.00%</c:formatCode>
                <c:ptCount val="98"/>
                <c:pt idx="0">
                  <c:v>8.9228241238673969E-2</c:v>
                </c:pt>
                <c:pt idx="1">
                  <c:v>7.5974703010804084E-2</c:v>
                </c:pt>
                <c:pt idx="2">
                  <c:v>6.8897186522658971E-2</c:v>
                </c:pt>
                <c:pt idx="3">
                  <c:v>5.6972683169312886E-2</c:v>
                </c:pt>
                <c:pt idx="4">
                  <c:v>5.8506596992116772E-2</c:v>
                </c:pt>
                <c:pt idx="5">
                  <c:v>5.0207673782949318E-2</c:v>
                </c:pt>
                <c:pt idx="6">
                  <c:v>5.2024465754706387E-2</c:v>
                </c:pt>
                <c:pt idx="7">
                  <c:v>6.4741247121263418E-2</c:v>
                </c:pt>
                <c:pt idx="8">
                  <c:v>6.4738288555757612E-2</c:v>
                </c:pt>
                <c:pt idx="9">
                  <c:v>2.3327141587516392E-2</c:v>
                </c:pt>
                <c:pt idx="10">
                  <c:v>5.321061451101991E-2</c:v>
                </c:pt>
                <c:pt idx="11">
                  <c:v>5.1944189463968726E-2</c:v>
                </c:pt>
                <c:pt idx="12">
                  <c:v>5.4982071056008559E-2</c:v>
                </c:pt>
                <c:pt idx="13">
                  <c:v>5.6367151497225987E-2</c:v>
                </c:pt>
                <c:pt idx="14">
                  <c:v>6.9722172098133542E-2</c:v>
                </c:pt>
                <c:pt idx="15">
                  <c:v>6.4709137607145306E-2</c:v>
                </c:pt>
                <c:pt idx="16">
                  <c:v>5.9218209865942437E-2</c:v>
                </c:pt>
                <c:pt idx="17">
                  <c:v>6.1070442944653941E-2</c:v>
                </c:pt>
                <c:pt idx="18">
                  <c:v>6.0727975596225565E-2</c:v>
                </c:pt>
                <c:pt idx="19">
                  <c:v>4.4066578810510411E-2</c:v>
                </c:pt>
                <c:pt idx="20">
                  <c:v>5.7588646241692326E-2</c:v>
                </c:pt>
                <c:pt idx="21">
                  <c:v>8.5251623334584303E-2</c:v>
                </c:pt>
                <c:pt idx="22">
                  <c:v>8.8936421149508393E-2</c:v>
                </c:pt>
                <c:pt idx="23">
                  <c:v>7.8623399197024796E-2</c:v>
                </c:pt>
                <c:pt idx="24">
                  <c:v>7.6139626610484623E-2</c:v>
                </c:pt>
                <c:pt idx="25">
                  <c:v>0.13360733937453878</c:v>
                </c:pt>
                <c:pt idx="26">
                  <c:v>0.16925064389956845</c:v>
                </c:pt>
                <c:pt idx="27">
                  <c:v>0.15516913510013405</c:v>
                </c:pt>
                <c:pt idx="28">
                  <c:v>0.11245591647933369</c:v>
                </c:pt>
                <c:pt idx="29">
                  <c:v>7.2833275880002796E-2</c:v>
                </c:pt>
                <c:pt idx="30">
                  <c:v>9.7270132999790426E-2</c:v>
                </c:pt>
                <c:pt idx="31">
                  <c:v>8.7418410426206045E-2</c:v>
                </c:pt>
                <c:pt idx="32">
                  <c:v>9.5723105500198621E-2</c:v>
                </c:pt>
                <c:pt idx="33">
                  <c:v>9.9703197805808302E-2</c:v>
                </c:pt>
                <c:pt idx="34">
                  <c:v>0.14134736033589926</c:v>
                </c:pt>
                <c:pt idx="35">
                  <c:v>0.13740924586493131</c:v>
                </c:pt>
                <c:pt idx="36">
                  <c:v>0.10931609255849294</c:v>
                </c:pt>
                <c:pt idx="37">
                  <c:v>0.14874431290120591</c:v>
                </c:pt>
                <c:pt idx="38">
                  <c:v>0.17621360161166105</c:v>
                </c:pt>
                <c:pt idx="39">
                  <c:v>0.12108076786084929</c:v>
                </c:pt>
                <c:pt idx="40">
                  <c:v>9.2344244482779878E-2</c:v>
                </c:pt>
                <c:pt idx="41">
                  <c:v>0.13556983720326465</c:v>
                </c:pt>
                <c:pt idx="42">
                  <c:v>0.11952248285914489</c:v>
                </c:pt>
                <c:pt idx="43">
                  <c:v>0.11337862583470827</c:v>
                </c:pt>
                <c:pt idx="44">
                  <c:v>0.17356992787508521</c:v>
                </c:pt>
                <c:pt idx="45">
                  <c:v>0.16257007341216587</c:v>
                </c:pt>
                <c:pt idx="46">
                  <c:v>0.17255535779235856</c:v>
                </c:pt>
                <c:pt idx="47">
                  <c:v>0.12043361741962735</c:v>
                </c:pt>
                <c:pt idx="48">
                  <c:v>4.1287120652955929E-2</c:v>
                </c:pt>
                <c:pt idx="49">
                  <c:v>3.3970759294070091E-2</c:v>
                </c:pt>
                <c:pt idx="50">
                  <c:v>4.9877455518453233E-2</c:v>
                </c:pt>
                <c:pt idx="51">
                  <c:v>4.9316218392301138E-2</c:v>
                </c:pt>
                <c:pt idx="52">
                  <c:v>6.2780419909105087E-2</c:v>
                </c:pt>
                <c:pt idx="53">
                  <c:v>7.9154179790771842E-2</c:v>
                </c:pt>
                <c:pt idx="54">
                  <c:v>7.3631395812304892E-2</c:v>
                </c:pt>
                <c:pt idx="55">
                  <c:v>6.8896404036315445E-2</c:v>
                </c:pt>
                <c:pt idx="56">
                  <c:v>5.4543326951709811E-2</c:v>
                </c:pt>
                <c:pt idx="57">
                  <c:v>5.6151126614729305E-2</c:v>
                </c:pt>
                <c:pt idx="58">
                  <c:v>5.391420604136038E-2</c:v>
                </c:pt>
                <c:pt idx="59">
                  <c:v>5.0422323104693495E-2</c:v>
                </c:pt>
                <c:pt idx="60">
                  <c:v>4.1795140636443948E-2</c:v>
                </c:pt>
                <c:pt idx="61">
                  <c:v>4.3738163647543654E-2</c:v>
                </c:pt>
                <c:pt idx="62">
                  <c:v>3.5774384462264837E-2</c:v>
                </c:pt>
                <c:pt idx="63">
                  <c:v>2.9617725435165405E-2</c:v>
                </c:pt>
                <c:pt idx="64">
                  <c:v>1.8949543420363948E-2</c:v>
                </c:pt>
                <c:pt idx="65">
                  <c:v>2.2259014565870112E-2</c:v>
                </c:pt>
                <c:pt idx="66">
                  <c:v>1.7064177667131149E-2</c:v>
                </c:pt>
                <c:pt idx="67">
                  <c:v>2.0041547726017215E-2</c:v>
                </c:pt>
                <c:pt idx="68">
                  <c:v>1.8415229046291157E-2</c:v>
                </c:pt>
                <c:pt idx="69">
                  <c:v>1.7958641641354054E-2</c:v>
                </c:pt>
                <c:pt idx="70">
                  <c:v>2.1767651571613599E-2</c:v>
                </c:pt>
                <c:pt idx="71">
                  <c:v>2.1995472884746025E-2</c:v>
                </c:pt>
                <c:pt idx="72">
                  <c:v>2.3110585545167348E-2</c:v>
                </c:pt>
                <c:pt idx="73">
                  <c:v>2.3772847436806889E-2</c:v>
                </c:pt>
                <c:pt idx="74">
                  <c:v>2.193116113864035E-2</c:v>
                </c:pt>
                <c:pt idx="75">
                  <c:v>1.9476627188746175E-2</c:v>
                </c:pt>
                <c:pt idx="76">
                  <c:v>1.7789331033855427E-2</c:v>
                </c:pt>
                <c:pt idx="77">
                  <c:v>1.9239145667312475E-2</c:v>
                </c:pt>
                <c:pt idx="78">
                  <c:v>1.8284453146980791E-2</c:v>
                </c:pt>
                <c:pt idx="79">
                  <c:v>1.9309570487024155E-2</c:v>
                </c:pt>
                <c:pt idx="80">
                  <c:v>2.3477460581653533E-2</c:v>
                </c:pt>
                <c:pt idx="81">
                  <c:v>2.2192232515064268E-2</c:v>
                </c:pt>
                <c:pt idx="82">
                  <c:v>1.9278063261847514E-2</c:v>
                </c:pt>
                <c:pt idx="83">
                  <c:v>1.9811337565221014E-2</c:v>
                </c:pt>
                <c:pt idx="84">
                  <c:v>2.9917762141149083E-2</c:v>
                </c:pt>
                <c:pt idx="85">
                  <c:v>2.7695906666248101E-2</c:v>
                </c:pt>
                <c:pt idx="86">
                  <c:v>2.7004776114484996E-2</c:v>
                </c:pt>
                <c:pt idx="87">
                  <c:v>2.4812203433937877E-2</c:v>
                </c:pt>
                <c:pt idx="88">
                  <c:v>2.343835259989948E-2</c:v>
                </c:pt>
                <c:pt idx="89">
                  <c:v>2.8899925693347477E-2</c:v>
                </c:pt>
                <c:pt idx="90">
                  <c:v>3.7267255989149796E-2</c:v>
                </c:pt>
                <c:pt idx="91">
                  <c:v>4.6518394201868547E-2</c:v>
                </c:pt>
                <c:pt idx="92">
                  <c:v>5.2298334330088438E-2</c:v>
                </c:pt>
                <c:pt idx="93">
                  <c:v>6.5742735613247838E-2</c:v>
                </c:pt>
                <c:pt idx="94">
                  <c:v>5.6941964785202394E-2</c:v>
                </c:pt>
                <c:pt idx="95">
                  <c:v>5.4662746563938817E-2</c:v>
                </c:pt>
                <c:pt idx="96">
                  <c:v>5.5094140791136781E-2</c:v>
                </c:pt>
                <c:pt idx="97">
                  <c:v>5.4737551401033133E-2</c:v>
                </c:pt>
              </c:numCache>
            </c:numRef>
          </c:val>
        </c:ser>
        <c:ser>
          <c:idx val="3"/>
          <c:order val="3"/>
          <c:tx>
            <c:strRef>
              <c:f>'Sector --&gt;'!$F$3</c:f>
              <c:strCache>
                <c:ptCount val="1"/>
                <c:pt idx="0">
                  <c:v>Financials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--&gt;'!$F$4:$F$101</c:f>
              <c:numCache>
                <c:formatCode>0.00%</c:formatCode>
                <c:ptCount val="98"/>
                <c:pt idx="0">
                  <c:v>0.40034948534264836</c:v>
                </c:pt>
                <c:pt idx="1">
                  <c:v>0.45586117778571877</c:v>
                </c:pt>
                <c:pt idx="2">
                  <c:v>0.40144218728084935</c:v>
                </c:pt>
                <c:pt idx="3">
                  <c:v>0.37814514292781803</c:v>
                </c:pt>
                <c:pt idx="4">
                  <c:v>0.36084083492227953</c:v>
                </c:pt>
                <c:pt idx="5">
                  <c:v>0.36005325677591626</c:v>
                </c:pt>
                <c:pt idx="6">
                  <c:v>0.29991322071515641</c:v>
                </c:pt>
                <c:pt idx="7">
                  <c:v>0.30626442663479575</c:v>
                </c:pt>
                <c:pt idx="8">
                  <c:v>0.32637963471807951</c:v>
                </c:pt>
                <c:pt idx="9">
                  <c:v>0.16699914463024881</c:v>
                </c:pt>
                <c:pt idx="10">
                  <c:v>0.28112576320225696</c:v>
                </c:pt>
                <c:pt idx="11">
                  <c:v>0.38747326410761607</c:v>
                </c:pt>
                <c:pt idx="12">
                  <c:v>0.42261898107881185</c:v>
                </c:pt>
                <c:pt idx="13">
                  <c:v>0.30692189045722801</c:v>
                </c:pt>
                <c:pt idx="14">
                  <c:v>0.37429324140085013</c:v>
                </c:pt>
                <c:pt idx="15">
                  <c:v>0.3568763344575841</c:v>
                </c:pt>
                <c:pt idx="16">
                  <c:v>0.36609512345307066</c:v>
                </c:pt>
                <c:pt idx="17">
                  <c:v>0.41565678503714842</c:v>
                </c:pt>
                <c:pt idx="18">
                  <c:v>0.41560459320618193</c:v>
                </c:pt>
                <c:pt idx="19">
                  <c:v>0.27782884796064317</c:v>
                </c:pt>
                <c:pt idx="20">
                  <c:v>0.3135367729494693</c:v>
                </c:pt>
                <c:pt idx="21">
                  <c:v>0.38923142294622709</c:v>
                </c:pt>
                <c:pt idx="22">
                  <c:v>0.3085576514709214</c:v>
                </c:pt>
                <c:pt idx="23">
                  <c:v>0.34113663169809721</c:v>
                </c:pt>
                <c:pt idx="24">
                  <c:v>0.32199185595799762</c:v>
                </c:pt>
                <c:pt idx="25">
                  <c:v>0.27621013442675385</c:v>
                </c:pt>
                <c:pt idx="26">
                  <c:v>0.28406031742953158</c:v>
                </c:pt>
                <c:pt idx="27">
                  <c:v>0.29536829521678704</c:v>
                </c:pt>
                <c:pt idx="28">
                  <c:v>0.20532071734769947</c:v>
                </c:pt>
                <c:pt idx="29">
                  <c:v>0.15300622028148195</c:v>
                </c:pt>
                <c:pt idx="30">
                  <c:v>0.16343969459788671</c:v>
                </c:pt>
                <c:pt idx="31">
                  <c:v>0.16832649523736534</c:v>
                </c:pt>
                <c:pt idx="32">
                  <c:v>0.14046459473161646</c:v>
                </c:pt>
                <c:pt idx="33">
                  <c:v>0.10483519896303438</c:v>
                </c:pt>
                <c:pt idx="34">
                  <c:v>0.13969699509080527</c:v>
                </c:pt>
                <c:pt idx="35">
                  <c:v>0.16351687259516434</c:v>
                </c:pt>
                <c:pt idx="36">
                  <c:v>0.1788247018022836</c:v>
                </c:pt>
                <c:pt idx="37">
                  <c:v>0.16971090393616095</c:v>
                </c:pt>
                <c:pt idx="38">
                  <c:v>0.1753822913363991</c:v>
                </c:pt>
                <c:pt idx="39">
                  <c:v>0.18132551104490496</c:v>
                </c:pt>
                <c:pt idx="40">
                  <c:v>0.20831591798838431</c:v>
                </c:pt>
                <c:pt idx="41">
                  <c:v>0.20613996023606376</c:v>
                </c:pt>
                <c:pt idx="42">
                  <c:v>0.18220625949146846</c:v>
                </c:pt>
                <c:pt idx="43">
                  <c:v>0.18525807149207479</c:v>
                </c:pt>
                <c:pt idx="44">
                  <c:v>0.18792970871737735</c:v>
                </c:pt>
                <c:pt idx="45">
                  <c:v>0.18647305371568212</c:v>
                </c:pt>
                <c:pt idx="46">
                  <c:v>0.22593834616477679</c:v>
                </c:pt>
                <c:pt idx="47">
                  <c:v>0.25621803916540531</c:v>
                </c:pt>
                <c:pt idx="48">
                  <c:v>0.21168104684530553</c:v>
                </c:pt>
                <c:pt idx="49">
                  <c:v>0.22250378221830203</c:v>
                </c:pt>
                <c:pt idx="50">
                  <c:v>0.228620351700526</c:v>
                </c:pt>
                <c:pt idx="51">
                  <c:v>0.22278081461193772</c:v>
                </c:pt>
                <c:pt idx="52">
                  <c:v>0.21647382414442451</c:v>
                </c:pt>
                <c:pt idx="53">
                  <c:v>0.23974124062777349</c:v>
                </c:pt>
                <c:pt idx="54">
                  <c:v>0.20858418793196645</c:v>
                </c:pt>
                <c:pt idx="55">
                  <c:v>0.20458320367766658</c:v>
                </c:pt>
                <c:pt idx="56">
                  <c:v>0.19693128910686586</c:v>
                </c:pt>
                <c:pt idx="57">
                  <c:v>0.1909676506732268</c:v>
                </c:pt>
                <c:pt idx="58">
                  <c:v>0.16494974212588479</c:v>
                </c:pt>
                <c:pt idx="59">
                  <c:v>0.1700911789569009</c:v>
                </c:pt>
                <c:pt idx="60">
                  <c:v>0.15281484233939777</c:v>
                </c:pt>
                <c:pt idx="61">
                  <c:v>0.16090402284384475</c:v>
                </c:pt>
                <c:pt idx="62">
                  <c:v>0.17092339018905611</c:v>
                </c:pt>
                <c:pt idx="63">
                  <c:v>0.16873797393421566</c:v>
                </c:pt>
                <c:pt idx="64">
                  <c:v>0.15635864171006</c:v>
                </c:pt>
                <c:pt idx="65">
                  <c:v>0.16712257764929372</c:v>
                </c:pt>
                <c:pt idx="66">
                  <c:v>0.17485260128456748</c:v>
                </c:pt>
                <c:pt idx="67">
                  <c:v>0.17981882936979299</c:v>
                </c:pt>
                <c:pt idx="68">
                  <c:v>0.18445208715099773</c:v>
                </c:pt>
                <c:pt idx="69">
                  <c:v>0.19378159916772233</c:v>
                </c:pt>
                <c:pt idx="70">
                  <c:v>0.20905277189308338</c:v>
                </c:pt>
                <c:pt idx="71">
                  <c:v>0.22811672934123223</c:v>
                </c:pt>
                <c:pt idx="72">
                  <c:v>0.22923168100373117</c:v>
                </c:pt>
                <c:pt idx="73">
                  <c:v>0.24188581469968987</c:v>
                </c:pt>
                <c:pt idx="74">
                  <c:v>0.23892855149949463</c:v>
                </c:pt>
                <c:pt idx="75">
                  <c:v>0.23087368926299864</c:v>
                </c:pt>
                <c:pt idx="76">
                  <c:v>0.23610360223947144</c:v>
                </c:pt>
                <c:pt idx="77">
                  <c:v>0.23489098916673665</c:v>
                </c:pt>
                <c:pt idx="78">
                  <c:v>0.23700920993266938</c:v>
                </c:pt>
                <c:pt idx="79">
                  <c:v>0.24901932875193591</c:v>
                </c:pt>
                <c:pt idx="80">
                  <c:v>0.25179706901204196</c:v>
                </c:pt>
                <c:pt idx="81">
                  <c:v>0.2471183517900678</c:v>
                </c:pt>
                <c:pt idx="82">
                  <c:v>0.26181692179536908</c:v>
                </c:pt>
                <c:pt idx="83">
                  <c:v>0.26201360828452058</c:v>
                </c:pt>
                <c:pt idx="84">
                  <c:v>0.2596845631442552</c:v>
                </c:pt>
                <c:pt idx="85">
                  <c:v>0.28323958743866778</c:v>
                </c:pt>
                <c:pt idx="86">
                  <c:v>0.2775538590513803</c:v>
                </c:pt>
                <c:pt idx="87">
                  <c:v>0.26947129027141031</c:v>
                </c:pt>
                <c:pt idx="88">
                  <c:v>0.28284422013902843</c:v>
                </c:pt>
                <c:pt idx="89">
                  <c:v>0.30727602589911363</c:v>
                </c:pt>
                <c:pt idx="90">
                  <c:v>0.30787906968560191</c:v>
                </c:pt>
                <c:pt idx="91">
                  <c:v>0.32916319700354429</c:v>
                </c:pt>
                <c:pt idx="92">
                  <c:v>0.32056930231954039</c:v>
                </c:pt>
                <c:pt idx="93">
                  <c:v>0.3137861577086945</c:v>
                </c:pt>
                <c:pt idx="94">
                  <c:v>0.32586933701129395</c:v>
                </c:pt>
                <c:pt idx="95">
                  <c:v>0.34277917208458386</c:v>
                </c:pt>
                <c:pt idx="96">
                  <c:v>0.37630724329065152</c:v>
                </c:pt>
                <c:pt idx="97">
                  <c:v>0.33172106452369848</c:v>
                </c:pt>
              </c:numCache>
            </c:numRef>
          </c:val>
        </c:ser>
        <c:ser>
          <c:idx val="4"/>
          <c:order val="4"/>
          <c:tx>
            <c:strRef>
              <c:f>'Sector --&gt;'!$G$3</c:f>
              <c:strCache>
                <c:ptCount val="1"/>
                <c:pt idx="0">
                  <c:v>Health Care</c:v>
                </c:pt>
              </c:strCache>
            </c:strRef>
          </c:tx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--&gt;'!$G$4:$G$101</c:f>
              <c:numCache>
                <c:formatCode>0.00%</c:formatCode>
                <c:ptCount val="98"/>
                <c:pt idx="0">
                  <c:v>4.4864784518779399E-3</c:v>
                </c:pt>
                <c:pt idx="1">
                  <c:v>1.702066904628777E-3</c:v>
                </c:pt>
                <c:pt idx="2">
                  <c:v>1.7523607073957959E-3</c:v>
                </c:pt>
                <c:pt idx="3">
                  <c:v>1.756031422563289E-3</c:v>
                </c:pt>
                <c:pt idx="4">
                  <c:v>1.7778632700683058E-3</c:v>
                </c:pt>
                <c:pt idx="5">
                  <c:v>1.0875174341875746E-2</c:v>
                </c:pt>
                <c:pt idx="6">
                  <c:v>1.2533413051492782E-2</c:v>
                </c:pt>
                <c:pt idx="7">
                  <c:v>6.1058783995656014E-3</c:v>
                </c:pt>
                <c:pt idx="8">
                  <c:v>4.8310571085551172E-4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1.2844435198591717E-2</c:v>
                </c:pt>
                <c:pt idx="18">
                  <c:v>1.0253140493934609E-2</c:v>
                </c:pt>
                <c:pt idx="19">
                  <c:v>6.8037934416579071E-3</c:v>
                </c:pt>
                <c:pt idx="20">
                  <c:v>1.0265853964552464E-2</c:v>
                </c:pt>
                <c:pt idx="21">
                  <c:v>5.360280962820544E-3</c:v>
                </c:pt>
                <c:pt idx="22">
                  <c:v>3.5254421181373013E-3</c:v>
                </c:pt>
                <c:pt idx="23">
                  <c:v>3.9401142992785609E-3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8.383010475946787E-3</c:v>
                </c:pt>
                <c:pt idx="35">
                  <c:v>4.7778356321482619E-3</c:v>
                </c:pt>
                <c:pt idx="36">
                  <c:v>3.1820447821362024E-3</c:v>
                </c:pt>
                <c:pt idx="37">
                  <c:v>1.0189581650001101E-3</c:v>
                </c:pt>
                <c:pt idx="38">
                  <c:v>0</c:v>
                </c:pt>
                <c:pt idx="39">
                  <c:v>7.5784490594353788E-4</c:v>
                </c:pt>
                <c:pt idx="40">
                  <c:v>4.2806036608338989E-3</c:v>
                </c:pt>
                <c:pt idx="41">
                  <c:v>4.7112954014769896E-3</c:v>
                </c:pt>
                <c:pt idx="42">
                  <c:v>1.14661646189175E-2</c:v>
                </c:pt>
                <c:pt idx="43">
                  <c:v>4.5617969524168423E-3</c:v>
                </c:pt>
                <c:pt idx="44">
                  <c:v>7.0032492170169335E-3</c:v>
                </c:pt>
                <c:pt idx="45">
                  <c:v>1.6123793708713696E-2</c:v>
                </c:pt>
                <c:pt idx="46">
                  <c:v>1.4848153562786553E-2</c:v>
                </c:pt>
                <c:pt idx="47">
                  <c:v>2.4099933550544919E-2</c:v>
                </c:pt>
                <c:pt idx="48">
                  <c:v>7.9132471081958863E-3</c:v>
                </c:pt>
                <c:pt idx="49">
                  <c:v>6.3092940141145724E-3</c:v>
                </c:pt>
                <c:pt idx="50">
                  <c:v>7.3595398819653558E-3</c:v>
                </c:pt>
                <c:pt idx="51">
                  <c:v>7.3928517224998947E-3</c:v>
                </c:pt>
                <c:pt idx="52">
                  <c:v>8.7484390293817021E-3</c:v>
                </c:pt>
                <c:pt idx="53">
                  <c:v>9.4991922758826137E-3</c:v>
                </c:pt>
                <c:pt idx="54">
                  <c:v>8.2691766356038764E-3</c:v>
                </c:pt>
                <c:pt idx="55">
                  <c:v>9.9057833482015158E-3</c:v>
                </c:pt>
                <c:pt idx="56">
                  <c:v>1.2326187698216471E-2</c:v>
                </c:pt>
                <c:pt idx="57">
                  <c:v>1.4222230150982116E-2</c:v>
                </c:pt>
                <c:pt idx="58">
                  <c:v>1.5387288436486457E-2</c:v>
                </c:pt>
                <c:pt idx="59">
                  <c:v>1.607484908747845E-2</c:v>
                </c:pt>
                <c:pt idx="60">
                  <c:v>1.6909939961719585E-2</c:v>
                </c:pt>
                <c:pt idx="61">
                  <c:v>1.7305801855015915E-2</c:v>
                </c:pt>
                <c:pt idx="62">
                  <c:v>1.3684521064278561E-2</c:v>
                </c:pt>
                <c:pt idx="63">
                  <c:v>1.0310112511605997E-2</c:v>
                </c:pt>
                <c:pt idx="64">
                  <c:v>9.9436565482927935E-3</c:v>
                </c:pt>
                <c:pt idx="65">
                  <c:v>1.0259186512605408E-2</c:v>
                </c:pt>
                <c:pt idx="66">
                  <c:v>1.0314993682773372E-2</c:v>
                </c:pt>
                <c:pt idx="67">
                  <c:v>1.0229937187934326E-2</c:v>
                </c:pt>
                <c:pt idx="68">
                  <c:v>1.0222929852216716E-2</c:v>
                </c:pt>
                <c:pt idx="69">
                  <c:v>1.078001397317808E-2</c:v>
                </c:pt>
                <c:pt idx="70">
                  <c:v>1.2736295975296696E-2</c:v>
                </c:pt>
                <c:pt idx="71">
                  <c:v>2.4055419853924079E-2</c:v>
                </c:pt>
                <c:pt idx="72">
                  <c:v>2.3671651315039979E-2</c:v>
                </c:pt>
                <c:pt idx="73">
                  <c:v>2.5077955772754554E-2</c:v>
                </c:pt>
                <c:pt idx="74">
                  <c:v>2.4325577664695945E-2</c:v>
                </c:pt>
                <c:pt idx="75">
                  <c:v>2.4490245784977004E-2</c:v>
                </c:pt>
                <c:pt idx="76">
                  <c:v>2.4584841069345883E-2</c:v>
                </c:pt>
                <c:pt idx="77">
                  <c:v>2.5133458093970426E-2</c:v>
                </c:pt>
                <c:pt idx="78">
                  <c:v>2.6886433295323902E-2</c:v>
                </c:pt>
                <c:pt idx="79">
                  <c:v>2.9967646596588963E-2</c:v>
                </c:pt>
                <c:pt idx="80">
                  <c:v>2.4566498381231091E-2</c:v>
                </c:pt>
                <c:pt idx="81">
                  <c:v>1.7512081175420267E-2</c:v>
                </c:pt>
                <c:pt idx="82">
                  <c:v>1.8350577923738853E-2</c:v>
                </c:pt>
                <c:pt idx="83">
                  <c:v>2.1818911665271133E-2</c:v>
                </c:pt>
                <c:pt idx="84">
                  <c:v>2.0701275831039059E-2</c:v>
                </c:pt>
                <c:pt idx="85">
                  <c:v>2.3531639222038415E-2</c:v>
                </c:pt>
                <c:pt idx="86">
                  <c:v>2.0880160126102328E-2</c:v>
                </c:pt>
                <c:pt idx="87">
                  <c:v>2.4345710428740362E-2</c:v>
                </c:pt>
                <c:pt idx="88">
                  <c:v>2.7477155787035509E-2</c:v>
                </c:pt>
                <c:pt idx="89">
                  <c:v>2.9425509471435581E-2</c:v>
                </c:pt>
                <c:pt idx="90">
                  <c:v>3.0152653259972313E-2</c:v>
                </c:pt>
                <c:pt idx="91">
                  <c:v>3.546865830799413E-2</c:v>
                </c:pt>
                <c:pt idx="92">
                  <c:v>2.8378808352486618E-2</c:v>
                </c:pt>
                <c:pt idx="93">
                  <c:v>3.0655314904970352E-2</c:v>
                </c:pt>
                <c:pt idx="94">
                  <c:v>2.9785085484218855E-2</c:v>
                </c:pt>
                <c:pt idx="95">
                  <c:v>2.688013431344306E-2</c:v>
                </c:pt>
                <c:pt idx="96">
                  <c:v>2.5460707278104164E-2</c:v>
                </c:pt>
                <c:pt idx="97">
                  <c:v>2.4570901465003622E-2</c:v>
                </c:pt>
              </c:numCache>
            </c:numRef>
          </c:val>
        </c:ser>
        <c:ser>
          <c:idx val="5"/>
          <c:order val="5"/>
          <c:tx>
            <c:strRef>
              <c:f>'Sector --&gt;'!$H$3</c:f>
              <c:strCache>
                <c:ptCount val="1"/>
                <c:pt idx="0">
                  <c:v>Index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--&gt;'!$H$4:$H$101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1.1883974775289202E-17</c:v>
                </c:pt>
                <c:pt idx="7">
                  <c:v>0</c:v>
                </c:pt>
                <c:pt idx="8">
                  <c:v>0</c:v>
                </c:pt>
                <c:pt idx="9">
                  <c:v>-2.2927730399653139E-17</c:v>
                </c:pt>
                <c:pt idx="10">
                  <c:v>0</c:v>
                </c:pt>
                <c:pt idx="11">
                  <c:v>-3.1679793680368682E-17</c:v>
                </c:pt>
                <c:pt idx="12">
                  <c:v>-3.1567046558501797E-17</c:v>
                </c:pt>
                <c:pt idx="13">
                  <c:v>0</c:v>
                </c:pt>
                <c:pt idx="14">
                  <c:v>5.1153397943782412E-17</c:v>
                </c:pt>
                <c:pt idx="15">
                  <c:v>0</c:v>
                </c:pt>
                <c:pt idx="16">
                  <c:v>-4.7752785449186203E-17</c:v>
                </c:pt>
                <c:pt idx="17">
                  <c:v>0</c:v>
                </c:pt>
                <c:pt idx="18">
                  <c:v>6.4748531604589534E-3</c:v>
                </c:pt>
                <c:pt idx="19">
                  <c:v>6.6292328594685637E-3</c:v>
                </c:pt>
                <c:pt idx="20">
                  <c:v>1.0636720016797867E-2</c:v>
                </c:pt>
                <c:pt idx="21">
                  <c:v>1.29665556725755E-2</c:v>
                </c:pt>
                <c:pt idx="22">
                  <c:v>9.8828223875203503E-3</c:v>
                </c:pt>
                <c:pt idx="23">
                  <c:v>2.4066189859371992E-2</c:v>
                </c:pt>
                <c:pt idx="24">
                  <c:v>5.0039531520249939E-2</c:v>
                </c:pt>
                <c:pt idx="25">
                  <c:v>5.699112290260884E-2</c:v>
                </c:pt>
                <c:pt idx="26">
                  <c:v>8.1632448621334064E-2</c:v>
                </c:pt>
                <c:pt idx="27">
                  <c:v>7.7057828634050751E-2</c:v>
                </c:pt>
                <c:pt idx="28">
                  <c:v>9.7196528340639632E-2</c:v>
                </c:pt>
                <c:pt idx="29">
                  <c:v>0.14778540148684094</c:v>
                </c:pt>
                <c:pt idx="30">
                  <c:v>3.672618908563783E-2</c:v>
                </c:pt>
                <c:pt idx="31">
                  <c:v>0.10198275304220795</c:v>
                </c:pt>
                <c:pt idx="32">
                  <c:v>1.1852670627849872E-2</c:v>
                </c:pt>
                <c:pt idx="33">
                  <c:v>3.4765252897233992E-2</c:v>
                </c:pt>
                <c:pt idx="34">
                  <c:v>1.978366018795653E-2</c:v>
                </c:pt>
                <c:pt idx="35">
                  <c:v>2.0906021272907842E-2</c:v>
                </c:pt>
                <c:pt idx="36">
                  <c:v>9.545869712392123E-3</c:v>
                </c:pt>
                <c:pt idx="37">
                  <c:v>8.742191687857493E-3</c:v>
                </c:pt>
                <c:pt idx="38">
                  <c:v>2.9885153333748797E-2</c:v>
                </c:pt>
                <c:pt idx="39">
                  <c:v>4.4512558981079954E-2</c:v>
                </c:pt>
                <c:pt idx="40">
                  <c:v>3.1205740337960097E-2</c:v>
                </c:pt>
                <c:pt idx="41">
                  <c:v>3.2312127728961804E-2</c:v>
                </c:pt>
                <c:pt idx="42">
                  <c:v>5.5443895587570707E-2</c:v>
                </c:pt>
                <c:pt idx="43">
                  <c:v>2.1697406094358516E-2</c:v>
                </c:pt>
                <c:pt idx="44">
                  <c:v>1.9556101487689461E-2</c:v>
                </c:pt>
                <c:pt idx="45">
                  <c:v>3.0137129175734693E-2</c:v>
                </c:pt>
                <c:pt idx="46">
                  <c:v>1.1901877976645308E-2</c:v>
                </c:pt>
                <c:pt idx="47">
                  <c:v>1.3417759579294837E-2</c:v>
                </c:pt>
                <c:pt idx="48">
                  <c:v>1.4922902107524139E-2</c:v>
                </c:pt>
                <c:pt idx="49">
                  <c:v>5.4878376563155451E-3</c:v>
                </c:pt>
                <c:pt idx="50">
                  <c:v>5.5145887854589548E-3</c:v>
                </c:pt>
                <c:pt idx="51">
                  <c:v>5.7863301664542012E-3</c:v>
                </c:pt>
                <c:pt idx="52">
                  <c:v>6.6565131616168859E-3</c:v>
                </c:pt>
                <c:pt idx="53">
                  <c:v>7.3072392252506082E-3</c:v>
                </c:pt>
                <c:pt idx="54">
                  <c:v>6.2982837903101472E-3</c:v>
                </c:pt>
                <c:pt idx="55">
                  <c:v>9.9515866281730883E-3</c:v>
                </c:pt>
                <c:pt idx="56">
                  <c:v>8.9249264420114913E-3</c:v>
                </c:pt>
                <c:pt idx="57">
                  <c:v>6.2111865174860033E-3</c:v>
                </c:pt>
                <c:pt idx="58">
                  <c:v>5.372570068894765E-3</c:v>
                </c:pt>
                <c:pt idx="59">
                  <c:v>5.2981964110874582E-3</c:v>
                </c:pt>
                <c:pt idx="60">
                  <c:v>4.9563091703339578E-3</c:v>
                </c:pt>
                <c:pt idx="61">
                  <c:v>4.8637993386429152E-3</c:v>
                </c:pt>
                <c:pt idx="62">
                  <c:v>6.6446552583943859E-3</c:v>
                </c:pt>
                <c:pt idx="63">
                  <c:v>7.9828851060513902E-3</c:v>
                </c:pt>
                <c:pt idx="64">
                  <c:v>4.8738535256856626E-3</c:v>
                </c:pt>
                <c:pt idx="65">
                  <c:v>4.7641489762006422E-3</c:v>
                </c:pt>
                <c:pt idx="66">
                  <c:v>4.7927680252366602E-3</c:v>
                </c:pt>
                <c:pt idx="67">
                  <c:v>4.9246970298120725E-3</c:v>
                </c:pt>
                <c:pt idx="68">
                  <c:v>5.0383431802855615E-3</c:v>
                </c:pt>
                <c:pt idx="69">
                  <c:v>5.2918359647502978E-3</c:v>
                </c:pt>
                <c:pt idx="70">
                  <c:v>5.667161034968983E-3</c:v>
                </c:pt>
                <c:pt idx="71">
                  <c:v>5.7952400663508364E-3</c:v>
                </c:pt>
                <c:pt idx="72">
                  <c:v>5.4463507507170076E-3</c:v>
                </c:pt>
                <c:pt idx="73">
                  <c:v>8.8648313067187026E-3</c:v>
                </c:pt>
                <c:pt idx="74">
                  <c:v>9.62265659172396E-3</c:v>
                </c:pt>
                <c:pt idx="75">
                  <c:v>5.8410705724177558E-3</c:v>
                </c:pt>
                <c:pt idx="76">
                  <c:v>5.6325892885837484E-3</c:v>
                </c:pt>
                <c:pt idx="77">
                  <c:v>6.2953169267799501E-3</c:v>
                </c:pt>
                <c:pt idx="78">
                  <c:v>5.8609005131833479E-3</c:v>
                </c:pt>
                <c:pt idx="79">
                  <c:v>5.8078978623216891E-3</c:v>
                </c:pt>
                <c:pt idx="80">
                  <c:v>6.2801613491825095E-3</c:v>
                </c:pt>
                <c:pt idx="81">
                  <c:v>6.2793183254146604E-3</c:v>
                </c:pt>
                <c:pt idx="82">
                  <c:v>6.440504646471867E-3</c:v>
                </c:pt>
                <c:pt idx="83">
                  <c:v>6.8437447206839627E-3</c:v>
                </c:pt>
                <c:pt idx="84">
                  <c:v>7.1645540082325276E-3</c:v>
                </c:pt>
                <c:pt idx="85">
                  <c:v>7.8296668669231399E-3</c:v>
                </c:pt>
                <c:pt idx="86">
                  <c:v>8.5295780071801813E-3</c:v>
                </c:pt>
                <c:pt idx="87">
                  <c:v>7.6410134044029611E-3</c:v>
                </c:pt>
                <c:pt idx="88">
                  <c:v>7.1301460224521942E-3</c:v>
                </c:pt>
                <c:pt idx="89">
                  <c:v>7.544642213065336E-3</c:v>
                </c:pt>
                <c:pt idx="90">
                  <c:v>7.7084436256976419E-3</c:v>
                </c:pt>
                <c:pt idx="91">
                  <c:v>7.9797134806536812E-3</c:v>
                </c:pt>
                <c:pt idx="92">
                  <c:v>8.3913268678768374E-3</c:v>
                </c:pt>
                <c:pt idx="93">
                  <c:v>9.8639513431678857E-3</c:v>
                </c:pt>
                <c:pt idx="94">
                  <c:v>7.0468606609801155E-3</c:v>
                </c:pt>
                <c:pt idx="95">
                  <c:v>6.8924773494986689E-3</c:v>
                </c:pt>
                <c:pt idx="96">
                  <c:v>6.9252843561719143E-3</c:v>
                </c:pt>
                <c:pt idx="97">
                  <c:v>6.6747883833499022E-3</c:v>
                </c:pt>
              </c:numCache>
            </c:numRef>
          </c:val>
        </c:ser>
        <c:ser>
          <c:idx val="6"/>
          <c:order val="6"/>
          <c:tx>
            <c:strRef>
              <c:f>'Sector --&gt;'!$I$3</c:f>
              <c:strCache>
                <c:ptCount val="1"/>
                <c:pt idx="0">
                  <c:v>Industrials</c:v>
                </c:pt>
              </c:strCache>
            </c:strRef>
          </c:tx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--&gt;'!$I$4:$I$101</c:f>
              <c:numCache>
                <c:formatCode>0.00%</c:formatCode>
                <c:ptCount val="98"/>
                <c:pt idx="0">
                  <c:v>0.17275991028895099</c:v>
                </c:pt>
                <c:pt idx="1">
                  <c:v>0.19577708220501491</c:v>
                </c:pt>
                <c:pt idx="2">
                  <c:v>0.17757628745913803</c:v>
                </c:pt>
                <c:pt idx="3">
                  <c:v>0.16380202969582441</c:v>
                </c:pt>
                <c:pt idx="4">
                  <c:v>0.17432769852538749</c:v>
                </c:pt>
                <c:pt idx="5">
                  <c:v>0.16858930992012447</c:v>
                </c:pt>
                <c:pt idx="6">
                  <c:v>0.13573424468688938</c:v>
                </c:pt>
                <c:pt idx="7">
                  <c:v>0.13253872562055599</c:v>
                </c:pt>
                <c:pt idx="8">
                  <c:v>0.13337166573980502</c:v>
                </c:pt>
                <c:pt idx="9">
                  <c:v>5.8618793726408852E-2</c:v>
                </c:pt>
                <c:pt idx="10">
                  <c:v>9.4762539351525732E-2</c:v>
                </c:pt>
                <c:pt idx="11">
                  <c:v>0.11626631889656064</c:v>
                </c:pt>
                <c:pt idx="12">
                  <c:v>0.14264222430647641</c:v>
                </c:pt>
                <c:pt idx="13">
                  <c:v>0.11146740830629953</c:v>
                </c:pt>
                <c:pt idx="14">
                  <c:v>0.15371476952111268</c:v>
                </c:pt>
                <c:pt idx="15">
                  <c:v>0.12295910013478314</c:v>
                </c:pt>
                <c:pt idx="16">
                  <c:v>0.13090174372369864</c:v>
                </c:pt>
                <c:pt idx="17">
                  <c:v>0.14541888063893446</c:v>
                </c:pt>
                <c:pt idx="18">
                  <c:v>0.12106573579501076</c:v>
                </c:pt>
                <c:pt idx="19">
                  <c:v>7.7501979082964828E-2</c:v>
                </c:pt>
                <c:pt idx="20">
                  <c:v>0.12509693065011923</c:v>
                </c:pt>
                <c:pt idx="21">
                  <c:v>0.12352184806997309</c:v>
                </c:pt>
                <c:pt idx="22">
                  <c:v>0.1116260002765281</c:v>
                </c:pt>
                <c:pt idx="23">
                  <c:v>0.13217569626801651</c:v>
                </c:pt>
                <c:pt idx="24">
                  <c:v>0.1052591844469752</c:v>
                </c:pt>
                <c:pt idx="25">
                  <c:v>9.0137038939439085E-2</c:v>
                </c:pt>
                <c:pt idx="26">
                  <c:v>0.11352710475672895</c:v>
                </c:pt>
                <c:pt idx="27">
                  <c:v>0.10376768790978108</c:v>
                </c:pt>
                <c:pt idx="28">
                  <c:v>9.535189738996934E-2</c:v>
                </c:pt>
                <c:pt idx="29">
                  <c:v>0.10827458282713705</c:v>
                </c:pt>
                <c:pt idx="30">
                  <c:v>0.11330993448002913</c:v>
                </c:pt>
                <c:pt idx="31">
                  <c:v>0.11772416548735119</c:v>
                </c:pt>
                <c:pt idx="32">
                  <c:v>0.10082025233396903</c:v>
                </c:pt>
                <c:pt idx="33">
                  <c:v>9.5268289442036747E-2</c:v>
                </c:pt>
                <c:pt idx="34">
                  <c:v>0.13072055199220708</c:v>
                </c:pt>
                <c:pt idx="35">
                  <c:v>0.15223407296856425</c:v>
                </c:pt>
                <c:pt idx="36">
                  <c:v>0.1521174515147059</c:v>
                </c:pt>
                <c:pt idx="37">
                  <c:v>0.10065141987402733</c:v>
                </c:pt>
                <c:pt idx="38">
                  <c:v>0.10817707078746908</c:v>
                </c:pt>
                <c:pt idx="39">
                  <c:v>0.10657906977399614</c:v>
                </c:pt>
                <c:pt idx="40">
                  <c:v>0.11471821480260988</c:v>
                </c:pt>
                <c:pt idx="41">
                  <c:v>0.12793609984503665</c:v>
                </c:pt>
                <c:pt idx="42">
                  <c:v>0.13928667970948194</c:v>
                </c:pt>
                <c:pt idx="43">
                  <c:v>0.16545543557461534</c:v>
                </c:pt>
                <c:pt idx="44">
                  <c:v>0.14524876803852588</c:v>
                </c:pt>
                <c:pt idx="45">
                  <c:v>0.14454005223217176</c:v>
                </c:pt>
                <c:pt idx="46">
                  <c:v>0.16165619314028315</c:v>
                </c:pt>
                <c:pt idx="47">
                  <c:v>0.17851707025703614</c:v>
                </c:pt>
                <c:pt idx="48">
                  <c:v>0.15283898911474547</c:v>
                </c:pt>
                <c:pt idx="49">
                  <c:v>0.21177547047709186</c:v>
                </c:pt>
                <c:pt idx="50">
                  <c:v>0.19630942156105008</c:v>
                </c:pt>
                <c:pt idx="51">
                  <c:v>0.14541914356147392</c:v>
                </c:pt>
                <c:pt idx="52">
                  <c:v>0.14536302219175812</c:v>
                </c:pt>
                <c:pt idx="53">
                  <c:v>0.14995578201141183</c:v>
                </c:pt>
                <c:pt idx="54">
                  <c:v>0.16902342477678947</c:v>
                </c:pt>
                <c:pt idx="55">
                  <c:v>0.17305588395010724</c:v>
                </c:pt>
                <c:pt idx="56">
                  <c:v>0.18732067095780042</c:v>
                </c:pt>
                <c:pt idx="57">
                  <c:v>0.18538319720688873</c:v>
                </c:pt>
                <c:pt idx="58">
                  <c:v>0.19760573868406051</c:v>
                </c:pt>
                <c:pt idx="59">
                  <c:v>0.18522213501913634</c:v>
                </c:pt>
                <c:pt idx="60">
                  <c:v>0.17303675162984025</c:v>
                </c:pt>
                <c:pt idx="61">
                  <c:v>0.18214424759363709</c:v>
                </c:pt>
                <c:pt idx="62">
                  <c:v>0.14912982469263325</c:v>
                </c:pt>
                <c:pt idx="63">
                  <c:v>0.1315505306686596</c:v>
                </c:pt>
                <c:pt idx="64">
                  <c:v>0.14967010638600189</c:v>
                </c:pt>
                <c:pt idx="65">
                  <c:v>0.15528044722101964</c:v>
                </c:pt>
                <c:pt idx="66">
                  <c:v>0.15074114040305597</c:v>
                </c:pt>
                <c:pt idx="67">
                  <c:v>0.15343640950914442</c:v>
                </c:pt>
                <c:pt idx="68">
                  <c:v>0.15711155477789551</c:v>
                </c:pt>
                <c:pt idx="69">
                  <c:v>0.15459073969723722</c:v>
                </c:pt>
                <c:pt idx="70">
                  <c:v>0.1797965209282032</c:v>
                </c:pt>
                <c:pt idx="71">
                  <c:v>0.19248252901762539</c:v>
                </c:pt>
                <c:pt idx="72">
                  <c:v>0.16100598808687469</c:v>
                </c:pt>
                <c:pt idx="73">
                  <c:v>0.169820836958987</c:v>
                </c:pt>
                <c:pt idx="74">
                  <c:v>0.15711992315641302</c:v>
                </c:pt>
                <c:pt idx="75">
                  <c:v>0.15777097745710675</c:v>
                </c:pt>
                <c:pt idx="76">
                  <c:v>0.15798818375127388</c:v>
                </c:pt>
                <c:pt idx="77">
                  <c:v>0.16252552276577617</c:v>
                </c:pt>
                <c:pt idx="78">
                  <c:v>0.1375047002422547</c:v>
                </c:pt>
                <c:pt idx="79">
                  <c:v>0.14908952960967692</c:v>
                </c:pt>
                <c:pt idx="80">
                  <c:v>0.14953922208541814</c:v>
                </c:pt>
                <c:pt idx="81">
                  <c:v>0.15398800571064911</c:v>
                </c:pt>
                <c:pt idx="82">
                  <c:v>0.15369571080518588</c:v>
                </c:pt>
                <c:pt idx="83">
                  <c:v>0.15065133532864236</c:v>
                </c:pt>
                <c:pt idx="84">
                  <c:v>0.13930388430315227</c:v>
                </c:pt>
                <c:pt idx="85">
                  <c:v>0.12275762882753312</c:v>
                </c:pt>
                <c:pt idx="86">
                  <c:v>0.13411017662918867</c:v>
                </c:pt>
                <c:pt idx="87">
                  <c:v>0.14235672513782488</c:v>
                </c:pt>
                <c:pt idx="88">
                  <c:v>0.15340178252464123</c:v>
                </c:pt>
                <c:pt idx="89">
                  <c:v>0.15350151416075075</c:v>
                </c:pt>
                <c:pt idx="90">
                  <c:v>0.16308101937094832</c:v>
                </c:pt>
                <c:pt idx="91">
                  <c:v>0.1518887892341593</c:v>
                </c:pt>
                <c:pt idx="92">
                  <c:v>0.13043154666111531</c:v>
                </c:pt>
                <c:pt idx="93">
                  <c:v>9.9507800508353506E-2</c:v>
                </c:pt>
                <c:pt idx="94">
                  <c:v>0.11578675645148338</c:v>
                </c:pt>
                <c:pt idx="95">
                  <c:v>0.11922408870857916</c:v>
                </c:pt>
                <c:pt idx="96">
                  <c:v>9.3262509120512108E-2</c:v>
                </c:pt>
                <c:pt idx="97">
                  <c:v>9.6410042812244592E-2</c:v>
                </c:pt>
              </c:numCache>
            </c:numRef>
          </c:val>
        </c:ser>
        <c:ser>
          <c:idx val="7"/>
          <c:order val="7"/>
          <c:tx>
            <c:strRef>
              <c:f>'Sector --&gt;'!$J$3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--&gt;'!$J$4:$J$101</c:f>
              <c:numCache>
                <c:formatCode>0.00%</c:formatCode>
                <c:ptCount val="98"/>
                <c:pt idx="0">
                  <c:v>0.22284754284911368</c:v>
                </c:pt>
                <c:pt idx="1">
                  <c:v>0.19047980917021742</c:v>
                </c:pt>
                <c:pt idx="2">
                  <c:v>0.14557380462062536</c:v>
                </c:pt>
                <c:pt idx="3">
                  <c:v>0.14357321682768898</c:v>
                </c:pt>
                <c:pt idx="4">
                  <c:v>0.17990295384397639</c:v>
                </c:pt>
                <c:pt idx="5">
                  <c:v>0.13759610435115754</c:v>
                </c:pt>
                <c:pt idx="6">
                  <c:v>0.14686297264026754</c:v>
                </c:pt>
                <c:pt idx="7">
                  <c:v>0.16225059872204331</c:v>
                </c:pt>
                <c:pt idx="8">
                  <c:v>0.15248325447355945</c:v>
                </c:pt>
                <c:pt idx="9">
                  <c:v>8.5031813418005198E-2</c:v>
                </c:pt>
                <c:pt idx="10">
                  <c:v>0.13731939462555012</c:v>
                </c:pt>
                <c:pt idx="11">
                  <c:v>0.12767298874275471</c:v>
                </c:pt>
                <c:pt idx="12">
                  <c:v>0.15251875293737224</c:v>
                </c:pt>
                <c:pt idx="13">
                  <c:v>0.14988551644330872</c:v>
                </c:pt>
                <c:pt idx="14">
                  <c:v>0.21603304416214308</c:v>
                </c:pt>
                <c:pt idx="15">
                  <c:v>0.19442261493485044</c:v>
                </c:pt>
                <c:pt idx="16">
                  <c:v>0.2073007549323444</c:v>
                </c:pt>
                <c:pt idx="17">
                  <c:v>0.16581525667734465</c:v>
                </c:pt>
                <c:pt idx="18">
                  <c:v>0.15202243356216849</c:v>
                </c:pt>
                <c:pt idx="19">
                  <c:v>9.7346086024476239E-2</c:v>
                </c:pt>
                <c:pt idx="20">
                  <c:v>8.8913353905103576E-2</c:v>
                </c:pt>
                <c:pt idx="21">
                  <c:v>9.0888714318494324E-2</c:v>
                </c:pt>
                <c:pt idx="22">
                  <c:v>0.12932517224675416</c:v>
                </c:pt>
                <c:pt idx="23">
                  <c:v>8.0003811363624291E-2</c:v>
                </c:pt>
                <c:pt idx="24">
                  <c:v>8.9864088163576272E-2</c:v>
                </c:pt>
                <c:pt idx="25">
                  <c:v>8.39604755407036E-2</c:v>
                </c:pt>
                <c:pt idx="26">
                  <c:v>9.1530146691394018E-2</c:v>
                </c:pt>
                <c:pt idx="27">
                  <c:v>9.5617084346200226E-2</c:v>
                </c:pt>
                <c:pt idx="28">
                  <c:v>6.8445651231500898E-2</c:v>
                </c:pt>
                <c:pt idx="29">
                  <c:v>6.3939386190314543E-2</c:v>
                </c:pt>
                <c:pt idx="30">
                  <c:v>6.7425118666465667E-2</c:v>
                </c:pt>
                <c:pt idx="31">
                  <c:v>7.6267966580910049E-2</c:v>
                </c:pt>
                <c:pt idx="32">
                  <c:v>7.5970487848918369E-2</c:v>
                </c:pt>
                <c:pt idx="33">
                  <c:v>7.8835513619722949E-2</c:v>
                </c:pt>
                <c:pt idx="34">
                  <c:v>8.9692281097988727E-2</c:v>
                </c:pt>
                <c:pt idx="35">
                  <c:v>9.4154520337370387E-2</c:v>
                </c:pt>
                <c:pt idx="36">
                  <c:v>7.9928389873212435E-2</c:v>
                </c:pt>
                <c:pt idx="37">
                  <c:v>9.0460452685978382E-2</c:v>
                </c:pt>
                <c:pt idx="38">
                  <c:v>0.12018024040358423</c:v>
                </c:pt>
                <c:pt idx="39">
                  <c:v>9.8366874906669108E-2</c:v>
                </c:pt>
                <c:pt idx="40">
                  <c:v>0.13077631698188927</c:v>
                </c:pt>
                <c:pt idx="41">
                  <c:v>9.8250850900694658E-2</c:v>
                </c:pt>
                <c:pt idx="42">
                  <c:v>0.10527305048548036</c:v>
                </c:pt>
                <c:pt idx="43">
                  <c:v>0.11022751716794722</c:v>
                </c:pt>
                <c:pt idx="44">
                  <c:v>9.0269408836105888E-2</c:v>
                </c:pt>
                <c:pt idx="45">
                  <c:v>0.10876444145584747</c:v>
                </c:pt>
                <c:pt idx="46">
                  <c:v>0.10416220337881114</c:v>
                </c:pt>
                <c:pt idx="47">
                  <c:v>9.4752355615568509E-2</c:v>
                </c:pt>
                <c:pt idx="48">
                  <c:v>9.7349886743515093E-2</c:v>
                </c:pt>
                <c:pt idx="49">
                  <c:v>0.10659864638707545</c:v>
                </c:pt>
                <c:pt idx="50">
                  <c:v>0.10049823151090234</c:v>
                </c:pt>
                <c:pt idx="51">
                  <c:v>0.11803386039735994</c:v>
                </c:pt>
                <c:pt idx="52">
                  <c:v>0.13353772244523351</c:v>
                </c:pt>
                <c:pt idx="53">
                  <c:v>0.11577223627415341</c:v>
                </c:pt>
                <c:pt idx="54">
                  <c:v>0.11691610140064715</c:v>
                </c:pt>
                <c:pt idx="55">
                  <c:v>0.11315193512200063</c:v>
                </c:pt>
                <c:pt idx="56">
                  <c:v>0.10508687002348305</c:v>
                </c:pt>
                <c:pt idx="57">
                  <c:v>0.13127951289815612</c:v>
                </c:pt>
                <c:pt idx="58">
                  <c:v>0.14100139488932828</c:v>
                </c:pt>
                <c:pt idx="59">
                  <c:v>0.10078628557288397</c:v>
                </c:pt>
                <c:pt idx="60">
                  <c:v>0.11899697384444362</c:v>
                </c:pt>
                <c:pt idx="61">
                  <c:v>0.14181817348627895</c:v>
                </c:pt>
                <c:pt idx="62">
                  <c:v>0.15595673543308008</c:v>
                </c:pt>
                <c:pt idx="63">
                  <c:v>0.12209484860438437</c:v>
                </c:pt>
                <c:pt idx="64">
                  <c:v>0.14872740461958903</c:v>
                </c:pt>
                <c:pt idx="65">
                  <c:v>0.14744532631355045</c:v>
                </c:pt>
                <c:pt idx="66">
                  <c:v>0.13870581764008219</c:v>
                </c:pt>
                <c:pt idx="67">
                  <c:v>0.12377036666091307</c:v>
                </c:pt>
                <c:pt idx="68">
                  <c:v>0.13179063419811027</c:v>
                </c:pt>
                <c:pt idx="69">
                  <c:v>0.10632228909724313</c:v>
                </c:pt>
                <c:pt idx="70">
                  <c:v>0.11199693562571031</c:v>
                </c:pt>
                <c:pt idx="71">
                  <c:v>0.15160812532040174</c:v>
                </c:pt>
                <c:pt idx="72">
                  <c:v>0.15071000626575989</c:v>
                </c:pt>
                <c:pt idx="73">
                  <c:v>0.15778564676534987</c:v>
                </c:pt>
                <c:pt idx="74">
                  <c:v>0.15692224208320052</c:v>
                </c:pt>
                <c:pt idx="75">
                  <c:v>0.1571401100034665</c:v>
                </c:pt>
                <c:pt idx="76">
                  <c:v>0.17704948019344374</c:v>
                </c:pt>
                <c:pt idx="77">
                  <c:v>0.13689776238231524</c:v>
                </c:pt>
                <c:pt idx="78">
                  <c:v>0.13366120457504635</c:v>
                </c:pt>
                <c:pt idx="79">
                  <c:v>0.15205038741377325</c:v>
                </c:pt>
                <c:pt idx="80">
                  <c:v>0.15242249480118664</c:v>
                </c:pt>
                <c:pt idx="81">
                  <c:v>0.1615630562276042</c:v>
                </c:pt>
                <c:pt idx="82">
                  <c:v>0.15435586584729982</c:v>
                </c:pt>
                <c:pt idx="83">
                  <c:v>0.16025346111159386</c:v>
                </c:pt>
                <c:pt idx="84">
                  <c:v>0.17973340683724032</c:v>
                </c:pt>
                <c:pt idx="85">
                  <c:v>0.12453812883415165</c:v>
                </c:pt>
                <c:pt idx="86">
                  <c:v>9.9816289803350416E-2</c:v>
                </c:pt>
                <c:pt idx="87">
                  <c:v>9.3372822046232068E-2</c:v>
                </c:pt>
                <c:pt idx="88">
                  <c:v>7.5822819394250673E-2</c:v>
                </c:pt>
                <c:pt idx="89">
                  <c:v>9.7400252022585662E-2</c:v>
                </c:pt>
                <c:pt idx="90">
                  <c:v>8.6703468598861064E-2</c:v>
                </c:pt>
                <c:pt idx="91">
                  <c:v>8.2855722451693981E-2</c:v>
                </c:pt>
                <c:pt idx="92">
                  <c:v>9.8785448988779598E-2</c:v>
                </c:pt>
                <c:pt idx="93">
                  <c:v>9.7516191401882502E-2</c:v>
                </c:pt>
                <c:pt idx="94">
                  <c:v>8.6487471690205264E-2</c:v>
                </c:pt>
                <c:pt idx="95">
                  <c:v>7.8412320228986962E-2</c:v>
                </c:pt>
                <c:pt idx="96">
                  <c:v>4.988270033144359E-2</c:v>
                </c:pt>
                <c:pt idx="97">
                  <c:v>5.5587826908191848E-2</c:v>
                </c:pt>
              </c:numCache>
            </c:numRef>
          </c:val>
        </c:ser>
        <c:ser>
          <c:idx val="8"/>
          <c:order val="8"/>
          <c:tx>
            <c:strRef>
              <c:f>'Sector --&gt;'!$K$3</c:f>
              <c:strCache>
                <c:ptCount val="1"/>
                <c:pt idx="0">
                  <c:v>Materials</c:v>
                </c:pt>
              </c:strCache>
            </c:strRef>
          </c:tx>
          <c:spPr>
            <a:solidFill>
              <a:schemeClr val="accent4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--&gt;'!$K$4:$K$101</c:f>
              <c:numCache>
                <c:formatCode>0.00%</c:formatCode>
                <c:ptCount val="98"/>
                <c:pt idx="0">
                  <c:v>2.7473048286556959E-2</c:v>
                </c:pt>
                <c:pt idx="1">
                  <c:v>2.588744914891683E-2</c:v>
                </c:pt>
                <c:pt idx="2">
                  <c:v>2.3833551480909359E-2</c:v>
                </c:pt>
                <c:pt idx="3">
                  <c:v>1.9787990030082536E-2</c:v>
                </c:pt>
                <c:pt idx="4">
                  <c:v>2.5332727546341798E-2</c:v>
                </c:pt>
                <c:pt idx="5">
                  <c:v>3.9596660224893214E-2</c:v>
                </c:pt>
                <c:pt idx="6">
                  <c:v>4.0737471722998506E-2</c:v>
                </c:pt>
                <c:pt idx="7">
                  <c:v>5.234432562295923E-2</c:v>
                </c:pt>
                <c:pt idx="8">
                  <c:v>6.5141400736593177E-2</c:v>
                </c:pt>
                <c:pt idx="9">
                  <c:v>2.8775132477221254E-2</c:v>
                </c:pt>
                <c:pt idx="10">
                  <c:v>8.0877133484551098E-2</c:v>
                </c:pt>
                <c:pt idx="11">
                  <c:v>0.1045906308565203</c:v>
                </c:pt>
                <c:pt idx="12">
                  <c:v>0.11938594115745463</c:v>
                </c:pt>
                <c:pt idx="13">
                  <c:v>0.10076929183469913</c:v>
                </c:pt>
                <c:pt idx="14">
                  <c:v>0.13211683898733578</c:v>
                </c:pt>
                <c:pt idx="15">
                  <c:v>0.14827905448361245</c:v>
                </c:pt>
                <c:pt idx="16">
                  <c:v>0.15857666367803433</c:v>
                </c:pt>
                <c:pt idx="17">
                  <c:v>0.15839650844849026</c:v>
                </c:pt>
                <c:pt idx="18">
                  <c:v>0.16018580182213779</c:v>
                </c:pt>
                <c:pt idx="19">
                  <c:v>9.4932679599633599E-2</c:v>
                </c:pt>
                <c:pt idx="20">
                  <c:v>0.12899199681148826</c:v>
                </c:pt>
                <c:pt idx="21">
                  <c:v>0.15716046416848692</c:v>
                </c:pt>
                <c:pt idx="22">
                  <c:v>0.13679918822121526</c:v>
                </c:pt>
                <c:pt idx="23">
                  <c:v>0.11622823202005432</c:v>
                </c:pt>
                <c:pt idx="24">
                  <c:v>8.3802482771058798E-2</c:v>
                </c:pt>
                <c:pt idx="25">
                  <c:v>7.9808987337041282E-2</c:v>
                </c:pt>
                <c:pt idx="26">
                  <c:v>1.0693459737668611E-2</c:v>
                </c:pt>
                <c:pt idx="27">
                  <c:v>2.2600551557740305E-2</c:v>
                </c:pt>
                <c:pt idx="28">
                  <c:v>2.6262564119111705E-2</c:v>
                </c:pt>
                <c:pt idx="29">
                  <c:v>1.9336969682858848E-2</c:v>
                </c:pt>
                <c:pt idx="30">
                  <c:v>2.4045016501047286E-2</c:v>
                </c:pt>
                <c:pt idx="31">
                  <c:v>2.6028294225664692E-2</c:v>
                </c:pt>
                <c:pt idx="32">
                  <c:v>2.6162973448746137E-2</c:v>
                </c:pt>
                <c:pt idx="33">
                  <c:v>3.8187234511364555E-2</c:v>
                </c:pt>
                <c:pt idx="34">
                  <c:v>5.8387909289709113E-2</c:v>
                </c:pt>
                <c:pt idx="35">
                  <c:v>7.3969490878971311E-2</c:v>
                </c:pt>
                <c:pt idx="36">
                  <c:v>5.8780721929289431E-2</c:v>
                </c:pt>
                <c:pt idx="37">
                  <c:v>6.2810367896657837E-2</c:v>
                </c:pt>
                <c:pt idx="38">
                  <c:v>7.1932907376800179E-2</c:v>
                </c:pt>
                <c:pt idx="39">
                  <c:v>5.3939674339930105E-2</c:v>
                </c:pt>
                <c:pt idx="40">
                  <c:v>5.7892291082269606E-2</c:v>
                </c:pt>
                <c:pt idx="41">
                  <c:v>6.9432403881663884E-2</c:v>
                </c:pt>
                <c:pt idx="42">
                  <c:v>7.3075835588582785E-2</c:v>
                </c:pt>
                <c:pt idx="43">
                  <c:v>4.913187082064744E-2</c:v>
                </c:pt>
                <c:pt idx="44">
                  <c:v>3.6311541835164329E-2</c:v>
                </c:pt>
                <c:pt idx="45">
                  <c:v>4.2865026361207016E-2</c:v>
                </c:pt>
                <c:pt idx="46">
                  <c:v>5.5563169128903266E-2</c:v>
                </c:pt>
                <c:pt idx="47">
                  <c:v>7.5613687767470766E-2</c:v>
                </c:pt>
                <c:pt idx="48">
                  <c:v>4.8861587066637027E-2</c:v>
                </c:pt>
                <c:pt idx="49">
                  <c:v>4.5598655563393126E-2</c:v>
                </c:pt>
                <c:pt idx="50">
                  <c:v>5.5441734368178758E-2</c:v>
                </c:pt>
                <c:pt idx="51">
                  <c:v>5.6735022754760313E-2</c:v>
                </c:pt>
                <c:pt idx="52">
                  <c:v>5.3301816199380785E-2</c:v>
                </c:pt>
                <c:pt idx="53">
                  <c:v>5.9241811849912833E-2</c:v>
                </c:pt>
                <c:pt idx="54">
                  <c:v>5.2769280133497853E-2</c:v>
                </c:pt>
                <c:pt idx="55">
                  <c:v>4.9947152352941331E-2</c:v>
                </c:pt>
                <c:pt idx="56">
                  <c:v>2.0281131559423005E-2</c:v>
                </c:pt>
                <c:pt idx="57">
                  <c:v>2.0842132122669103E-2</c:v>
                </c:pt>
                <c:pt idx="58">
                  <c:v>2.3191553426870567E-2</c:v>
                </c:pt>
                <c:pt idx="59">
                  <c:v>3.0963572510099638E-2</c:v>
                </c:pt>
                <c:pt idx="60">
                  <c:v>2.9566257349810016E-2</c:v>
                </c:pt>
                <c:pt idx="61">
                  <c:v>3.5372420761357271E-2</c:v>
                </c:pt>
                <c:pt idx="62">
                  <c:v>3.5765016959319572E-2</c:v>
                </c:pt>
                <c:pt idx="63">
                  <c:v>3.2706606009300046E-2</c:v>
                </c:pt>
                <c:pt idx="64">
                  <c:v>3.3498489145209726E-2</c:v>
                </c:pt>
                <c:pt idx="65">
                  <c:v>3.7875147452944506E-2</c:v>
                </c:pt>
                <c:pt idx="66">
                  <c:v>3.543977980965056E-2</c:v>
                </c:pt>
                <c:pt idx="67">
                  <c:v>4.0873171007610433E-2</c:v>
                </c:pt>
                <c:pt idx="68">
                  <c:v>4.0839470042020404E-2</c:v>
                </c:pt>
                <c:pt idx="69">
                  <c:v>4.7173708969465517E-2</c:v>
                </c:pt>
                <c:pt idx="70">
                  <c:v>4.2439805129925207E-2</c:v>
                </c:pt>
                <c:pt idx="71">
                  <c:v>3.3379247744747084E-2</c:v>
                </c:pt>
                <c:pt idx="72">
                  <c:v>3.466399029098062E-2</c:v>
                </c:pt>
                <c:pt idx="73">
                  <c:v>3.9549209672254955E-2</c:v>
                </c:pt>
                <c:pt idx="74">
                  <c:v>4.6907032391229148E-2</c:v>
                </c:pt>
                <c:pt idx="75">
                  <c:v>4.9582043172924743E-2</c:v>
                </c:pt>
                <c:pt idx="76">
                  <c:v>4.7082317431938588E-2</c:v>
                </c:pt>
                <c:pt idx="77">
                  <c:v>5.507035717501893E-2</c:v>
                </c:pt>
                <c:pt idx="78">
                  <c:v>5.986220097487472E-2</c:v>
                </c:pt>
                <c:pt idx="79">
                  <c:v>5.9096752468237999E-2</c:v>
                </c:pt>
                <c:pt idx="80">
                  <c:v>5.6424935499665436E-2</c:v>
                </c:pt>
                <c:pt idx="81">
                  <c:v>6.8403901323891653E-2</c:v>
                </c:pt>
                <c:pt idx="82">
                  <c:v>7.6889324448334934E-2</c:v>
                </c:pt>
                <c:pt idx="83">
                  <c:v>8.599159687616377E-2</c:v>
                </c:pt>
                <c:pt idx="84">
                  <c:v>8.621133622075422E-2</c:v>
                </c:pt>
                <c:pt idx="85">
                  <c:v>6.5465912739775908E-2</c:v>
                </c:pt>
                <c:pt idx="86">
                  <c:v>6.6943151537033549E-2</c:v>
                </c:pt>
                <c:pt idx="87">
                  <c:v>6.8874578785290977E-2</c:v>
                </c:pt>
                <c:pt idx="88">
                  <c:v>5.8806156758322035E-2</c:v>
                </c:pt>
                <c:pt idx="89">
                  <c:v>6.5557948728857354E-2</c:v>
                </c:pt>
                <c:pt idx="90">
                  <c:v>5.455968405351598E-2</c:v>
                </c:pt>
                <c:pt idx="91">
                  <c:v>5.1986097485448329E-2</c:v>
                </c:pt>
                <c:pt idx="92">
                  <c:v>4.7382112060839053E-2</c:v>
                </c:pt>
                <c:pt idx="93">
                  <c:v>3.8902931556563013E-2</c:v>
                </c:pt>
                <c:pt idx="94">
                  <c:v>3.1157475266932758E-2</c:v>
                </c:pt>
                <c:pt idx="95">
                  <c:v>4.071427811711055E-2</c:v>
                </c:pt>
                <c:pt idx="96">
                  <c:v>4.3343217218537691E-2</c:v>
                </c:pt>
                <c:pt idx="97">
                  <c:v>4.3159315400903918E-2</c:v>
                </c:pt>
              </c:numCache>
            </c:numRef>
          </c:val>
        </c:ser>
        <c:ser>
          <c:idx val="9"/>
          <c:order val="9"/>
          <c:tx>
            <c:strRef>
              <c:f>'Sector --&gt;'!$L$3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--&gt;'!$L$4:$L$101</c:f>
              <c:numCache>
                <c:formatCode>0.00%</c:formatCode>
                <c:ptCount val="98"/>
                <c:pt idx="0">
                  <c:v>0.1487470678179712</c:v>
                </c:pt>
                <c:pt idx="1">
                  <c:v>0.15226582944385073</c:v>
                </c:pt>
                <c:pt idx="2">
                  <c:v>0.14800073753392939</c:v>
                </c:pt>
                <c:pt idx="3">
                  <c:v>0.14831537411712134</c:v>
                </c:pt>
                <c:pt idx="4">
                  <c:v>0.16479344413541711</c:v>
                </c:pt>
                <c:pt idx="5">
                  <c:v>0.17703575585093678</c:v>
                </c:pt>
                <c:pt idx="6">
                  <c:v>0.19525085958867031</c:v>
                </c:pt>
                <c:pt idx="7">
                  <c:v>0.22785313912673552</c:v>
                </c:pt>
                <c:pt idx="8">
                  <c:v>0.24830072719118124</c:v>
                </c:pt>
                <c:pt idx="9">
                  <c:v>0.12990671558476741</c:v>
                </c:pt>
                <c:pt idx="10">
                  <c:v>0.23258043683521096</c:v>
                </c:pt>
                <c:pt idx="11">
                  <c:v>0.27579781686177823</c:v>
                </c:pt>
                <c:pt idx="12">
                  <c:v>0.28635502575047567</c:v>
                </c:pt>
                <c:pt idx="13">
                  <c:v>0.17724277006800332</c:v>
                </c:pt>
                <c:pt idx="14">
                  <c:v>0.25444886630598512</c:v>
                </c:pt>
                <c:pt idx="15">
                  <c:v>0.2714519313114136</c:v>
                </c:pt>
                <c:pt idx="16">
                  <c:v>0.27862179045996616</c:v>
                </c:pt>
                <c:pt idx="17">
                  <c:v>0.27776718695570329</c:v>
                </c:pt>
                <c:pt idx="18">
                  <c:v>0.32392923533237439</c:v>
                </c:pt>
                <c:pt idx="19">
                  <c:v>0.22590595016191536</c:v>
                </c:pt>
                <c:pt idx="20">
                  <c:v>0.23937741109907421</c:v>
                </c:pt>
                <c:pt idx="21">
                  <c:v>0.26132838178665285</c:v>
                </c:pt>
                <c:pt idx="22">
                  <c:v>0.26856904343257626</c:v>
                </c:pt>
                <c:pt idx="23">
                  <c:v>0.25929309989709765</c:v>
                </c:pt>
                <c:pt idx="24">
                  <c:v>0.24776788431042227</c:v>
                </c:pt>
                <c:pt idx="25">
                  <c:v>0.20944129992334129</c:v>
                </c:pt>
                <c:pt idx="26">
                  <c:v>0.24695005921786087</c:v>
                </c:pt>
                <c:pt idx="27">
                  <c:v>0.25326600245894326</c:v>
                </c:pt>
                <c:pt idx="28">
                  <c:v>0.18206368683647653</c:v>
                </c:pt>
                <c:pt idx="29">
                  <c:v>0.12702456795212561</c:v>
                </c:pt>
                <c:pt idx="30">
                  <c:v>0.1325156973311932</c:v>
                </c:pt>
                <c:pt idx="31">
                  <c:v>0.13263342976389014</c:v>
                </c:pt>
                <c:pt idx="32">
                  <c:v>0.10467365456832592</c:v>
                </c:pt>
                <c:pt idx="33">
                  <c:v>8.7619429225772538E-2</c:v>
                </c:pt>
                <c:pt idx="34">
                  <c:v>8.9736317867669516E-2</c:v>
                </c:pt>
                <c:pt idx="35">
                  <c:v>0.12096617895598957</c:v>
                </c:pt>
                <c:pt idx="36">
                  <c:v>0.1122197400734139</c:v>
                </c:pt>
                <c:pt idx="37">
                  <c:v>0.13138595289789257</c:v>
                </c:pt>
                <c:pt idx="38">
                  <c:v>0.14336611775428787</c:v>
                </c:pt>
                <c:pt idx="39">
                  <c:v>0.1494221978587503</c:v>
                </c:pt>
                <c:pt idx="40">
                  <c:v>0.16214518396117694</c:v>
                </c:pt>
                <c:pt idx="41">
                  <c:v>0.16643321515731493</c:v>
                </c:pt>
                <c:pt idx="42">
                  <c:v>0.19679334489153022</c:v>
                </c:pt>
                <c:pt idx="43">
                  <c:v>0.21173767535421376</c:v>
                </c:pt>
                <c:pt idx="44">
                  <c:v>0.1886180742758948</c:v>
                </c:pt>
                <c:pt idx="45">
                  <c:v>0.20554724959320661</c:v>
                </c:pt>
                <c:pt idx="46">
                  <c:v>0.19425734733409847</c:v>
                </c:pt>
                <c:pt idx="47">
                  <c:v>0.17185093679841393</c:v>
                </c:pt>
                <c:pt idx="48">
                  <c:v>0.17872165195129766</c:v>
                </c:pt>
                <c:pt idx="49">
                  <c:v>0.15785873507235298</c:v>
                </c:pt>
                <c:pt idx="50">
                  <c:v>0.15492065620497825</c:v>
                </c:pt>
                <c:pt idx="51">
                  <c:v>0.14879314287504358</c:v>
                </c:pt>
                <c:pt idx="52">
                  <c:v>0.16454079725891271</c:v>
                </c:pt>
                <c:pt idx="53">
                  <c:v>0.17001914144230837</c:v>
                </c:pt>
                <c:pt idx="54">
                  <c:v>0.17372816271897329</c:v>
                </c:pt>
                <c:pt idx="55">
                  <c:v>0.21033767558553612</c:v>
                </c:pt>
                <c:pt idx="56">
                  <c:v>0.23859224066707577</c:v>
                </c:pt>
                <c:pt idx="57">
                  <c:v>0.24909166235220026</c:v>
                </c:pt>
                <c:pt idx="58">
                  <c:v>0.23677009554321848</c:v>
                </c:pt>
                <c:pt idx="59">
                  <c:v>0.22763366466333626</c:v>
                </c:pt>
                <c:pt idx="60">
                  <c:v>0.21769068702604477</c:v>
                </c:pt>
                <c:pt idx="61">
                  <c:v>0.24107781770219991</c:v>
                </c:pt>
                <c:pt idx="62">
                  <c:v>0.24044411843437069</c:v>
                </c:pt>
                <c:pt idx="63">
                  <c:v>0.25054610549495698</c:v>
                </c:pt>
                <c:pt idx="64">
                  <c:v>0.22401672125868582</c:v>
                </c:pt>
                <c:pt idx="65">
                  <c:v>0.18241541373355741</c:v>
                </c:pt>
                <c:pt idx="66">
                  <c:v>0.17712803755113818</c:v>
                </c:pt>
                <c:pt idx="67">
                  <c:v>0.15993428344743757</c:v>
                </c:pt>
                <c:pt idx="68">
                  <c:v>0.21051491852321561</c:v>
                </c:pt>
                <c:pt idx="69">
                  <c:v>0.22095620525290627</c:v>
                </c:pt>
                <c:pt idx="70">
                  <c:v>0.1849940265439054</c:v>
                </c:pt>
                <c:pt idx="71">
                  <c:v>0.17593425714161323</c:v>
                </c:pt>
                <c:pt idx="72">
                  <c:v>0.14798726011025359</c:v>
                </c:pt>
                <c:pt idx="73">
                  <c:v>0.14636727603169242</c:v>
                </c:pt>
                <c:pt idx="74">
                  <c:v>0.13655339514941378</c:v>
                </c:pt>
                <c:pt idx="75">
                  <c:v>0.14184471411256416</c:v>
                </c:pt>
                <c:pt idx="76">
                  <c:v>0.11927610123133527</c:v>
                </c:pt>
                <c:pt idx="77">
                  <c:v>0.13022827954119864</c:v>
                </c:pt>
                <c:pt idx="78">
                  <c:v>0.18902976929038964</c:v>
                </c:pt>
                <c:pt idx="79">
                  <c:v>0.20389167631114258</c:v>
                </c:pt>
                <c:pt idx="80">
                  <c:v>0.22077232440733283</c:v>
                </c:pt>
                <c:pt idx="81">
                  <c:v>0.20656056340276202</c:v>
                </c:pt>
                <c:pt idx="82">
                  <c:v>0.19457309603617393</c:v>
                </c:pt>
                <c:pt idx="83">
                  <c:v>0.17138408910675243</c:v>
                </c:pt>
                <c:pt idx="84">
                  <c:v>0.15195781407611611</c:v>
                </c:pt>
                <c:pt idx="85">
                  <c:v>0.14100889460243896</c:v>
                </c:pt>
                <c:pt idx="86">
                  <c:v>0.15535838097544305</c:v>
                </c:pt>
                <c:pt idx="87">
                  <c:v>0.14249428412758477</c:v>
                </c:pt>
                <c:pt idx="88">
                  <c:v>0.11301554151713777</c:v>
                </c:pt>
                <c:pt idx="89">
                  <c:v>8.9918170782879642E-2</c:v>
                </c:pt>
                <c:pt idx="90">
                  <c:v>6.9545083391372747E-2</c:v>
                </c:pt>
                <c:pt idx="91">
                  <c:v>8.039934413971811E-2</c:v>
                </c:pt>
                <c:pt idx="92">
                  <c:v>7.249472227020036E-2</c:v>
                </c:pt>
                <c:pt idx="93">
                  <c:v>7.4455396932729734E-2</c:v>
                </c:pt>
                <c:pt idx="94">
                  <c:v>7.4532528936102113E-2</c:v>
                </c:pt>
                <c:pt idx="95">
                  <c:v>7.9321328240257505E-2</c:v>
                </c:pt>
                <c:pt idx="96">
                  <c:v>0.11486393115700812</c:v>
                </c:pt>
                <c:pt idx="97">
                  <c:v>0.10509933303317308</c:v>
                </c:pt>
              </c:numCache>
            </c:numRef>
          </c:val>
        </c:ser>
        <c:ser>
          <c:idx val="10"/>
          <c:order val="10"/>
          <c:tx>
            <c:strRef>
              <c:f>'Sector --&gt;'!$M$3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--&gt;'!$M$4:$M$101</c:f>
              <c:numCache>
                <c:formatCode>0.00%</c:formatCode>
                <c:ptCount val="98"/>
                <c:pt idx="0">
                  <c:v>1.0322570258606665E-2</c:v>
                </c:pt>
                <c:pt idx="1">
                  <c:v>6.4852049800752654E-3</c:v>
                </c:pt>
                <c:pt idx="2">
                  <c:v>8.3661492410753522E-3</c:v>
                </c:pt>
                <c:pt idx="3">
                  <c:v>7.5174785627723974E-3</c:v>
                </c:pt>
                <c:pt idx="4">
                  <c:v>1.7880803346634781E-2</c:v>
                </c:pt>
                <c:pt idx="5">
                  <c:v>1.2413996652628587E-2</c:v>
                </c:pt>
                <c:pt idx="6">
                  <c:v>1.2941215789362432E-2</c:v>
                </c:pt>
                <c:pt idx="7">
                  <c:v>9.4219716250949544E-3</c:v>
                </c:pt>
                <c:pt idx="8">
                  <c:v>2.0964030556392E-2</c:v>
                </c:pt>
                <c:pt idx="9">
                  <c:v>1.5731822774249348E-2</c:v>
                </c:pt>
                <c:pt idx="10">
                  <c:v>3.6393282200150853E-2</c:v>
                </c:pt>
                <c:pt idx="11">
                  <c:v>4.9832221835842593E-2</c:v>
                </c:pt>
                <c:pt idx="12">
                  <c:v>5.0699118165014656E-2</c:v>
                </c:pt>
                <c:pt idx="13">
                  <c:v>4.3664707729621395E-2</c:v>
                </c:pt>
                <c:pt idx="14">
                  <c:v>4.4985753748267729E-2</c:v>
                </c:pt>
                <c:pt idx="15">
                  <c:v>3.8455109528399319E-2</c:v>
                </c:pt>
                <c:pt idx="16">
                  <c:v>4.2234227537830259E-2</c:v>
                </c:pt>
                <c:pt idx="17">
                  <c:v>3.5992865345623147E-2</c:v>
                </c:pt>
                <c:pt idx="18">
                  <c:v>2.4174341423675912E-2</c:v>
                </c:pt>
                <c:pt idx="19">
                  <c:v>1.6893917811793238E-2</c:v>
                </c:pt>
                <c:pt idx="20">
                  <c:v>3.0647483182246745E-2</c:v>
                </c:pt>
                <c:pt idx="21">
                  <c:v>3.0497355014316871E-2</c:v>
                </c:pt>
                <c:pt idx="22">
                  <c:v>3.1021366936003377E-2</c:v>
                </c:pt>
                <c:pt idx="23">
                  <c:v>0</c:v>
                </c:pt>
                <c:pt idx="24">
                  <c:v>0</c:v>
                </c:pt>
                <c:pt idx="25">
                  <c:v>1.2754688475561986E-18</c:v>
                </c:pt>
                <c:pt idx="26">
                  <c:v>0</c:v>
                </c:pt>
                <c:pt idx="27">
                  <c:v>0</c:v>
                </c:pt>
                <c:pt idx="28">
                  <c:v>9.8599669171738312E-3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1.8300242678330445E-2</c:v>
                </c:pt>
                <c:pt idx="33">
                  <c:v>1.9702465266426897E-2</c:v>
                </c:pt>
                <c:pt idx="34">
                  <c:v>8.1683205270949681E-3</c:v>
                </c:pt>
                <c:pt idx="35">
                  <c:v>8.0132715028311836E-3</c:v>
                </c:pt>
                <c:pt idx="36">
                  <c:v>1.419389743960461E-2</c:v>
                </c:pt>
                <c:pt idx="37">
                  <c:v>1.4268266320408176E-3</c:v>
                </c:pt>
                <c:pt idx="38">
                  <c:v>1.6004733979431702E-3</c:v>
                </c:pt>
                <c:pt idx="39">
                  <c:v>0</c:v>
                </c:pt>
                <c:pt idx="40">
                  <c:v>9.7399641862328228E-3</c:v>
                </c:pt>
                <c:pt idx="41">
                  <c:v>2.3551264068596422E-5</c:v>
                </c:pt>
                <c:pt idx="42">
                  <c:v>7.7705633313665942E-3</c:v>
                </c:pt>
                <c:pt idx="43">
                  <c:v>1.2274932970081483E-2</c:v>
                </c:pt>
                <c:pt idx="44">
                  <c:v>2.3622851984661332E-2</c:v>
                </c:pt>
                <c:pt idx="45">
                  <c:v>1.9898354091066758E-2</c:v>
                </c:pt>
                <c:pt idx="46">
                  <c:v>1.3823805688172293E-2</c:v>
                </c:pt>
                <c:pt idx="47">
                  <c:v>8.0996839567094251E-3</c:v>
                </c:pt>
                <c:pt idx="48">
                  <c:v>6.5698427416038731E-3</c:v>
                </c:pt>
                <c:pt idx="49">
                  <c:v>7.2434201110620523E-3</c:v>
                </c:pt>
                <c:pt idx="50">
                  <c:v>7.3333871630043837E-3</c:v>
                </c:pt>
                <c:pt idx="51">
                  <c:v>7.2807028896193062E-3</c:v>
                </c:pt>
                <c:pt idx="52">
                  <c:v>7.5569696038956845E-3</c:v>
                </c:pt>
                <c:pt idx="53">
                  <c:v>7.7996038663698582E-3</c:v>
                </c:pt>
                <c:pt idx="54">
                  <c:v>7.6574303332743541E-3</c:v>
                </c:pt>
                <c:pt idx="55">
                  <c:v>1.3977269140018407E-2</c:v>
                </c:pt>
                <c:pt idx="56">
                  <c:v>1.3081990988090828E-2</c:v>
                </c:pt>
                <c:pt idx="57">
                  <c:v>1.6557315175083024E-2</c:v>
                </c:pt>
                <c:pt idx="58">
                  <c:v>1.1523542870516433E-2</c:v>
                </c:pt>
                <c:pt idx="59">
                  <c:v>9.9433958139250184E-3</c:v>
                </c:pt>
                <c:pt idx="60">
                  <c:v>9.6500352546641365E-3</c:v>
                </c:pt>
                <c:pt idx="61">
                  <c:v>1.1995118048583012E-2</c:v>
                </c:pt>
                <c:pt idx="62">
                  <c:v>1.1934137264856357E-2</c:v>
                </c:pt>
                <c:pt idx="63">
                  <c:v>1.3815165429236104E-2</c:v>
                </c:pt>
                <c:pt idx="64">
                  <c:v>1.4221445472327279E-2</c:v>
                </c:pt>
                <c:pt idx="65">
                  <c:v>1.3702951223595668E-2</c:v>
                </c:pt>
                <c:pt idx="66">
                  <c:v>1.1864439678954373E-2</c:v>
                </c:pt>
                <c:pt idx="67">
                  <c:v>1.2260169060711403E-2</c:v>
                </c:pt>
                <c:pt idx="68">
                  <c:v>1.1946922960107027E-2</c:v>
                </c:pt>
                <c:pt idx="69">
                  <c:v>1.1990136645222613E-2</c:v>
                </c:pt>
                <c:pt idx="70">
                  <c:v>1.2578727858184577E-2</c:v>
                </c:pt>
                <c:pt idx="71">
                  <c:v>1.2304104550251733E-2</c:v>
                </c:pt>
                <c:pt idx="72">
                  <c:v>1.2516167782327756E-2</c:v>
                </c:pt>
                <c:pt idx="73">
                  <c:v>1.2181798930224079E-2</c:v>
                </c:pt>
                <c:pt idx="74">
                  <c:v>1.233788046880171E-2</c:v>
                </c:pt>
                <c:pt idx="75">
                  <c:v>1.2212345566601158E-2</c:v>
                </c:pt>
                <c:pt idx="76">
                  <c:v>1.2408873258622777E-2</c:v>
                </c:pt>
                <c:pt idx="77">
                  <c:v>1.2131107072828043E-2</c:v>
                </c:pt>
                <c:pt idx="78">
                  <c:v>1.2073192157427122E-2</c:v>
                </c:pt>
                <c:pt idx="79">
                  <c:v>7.4228233455722195E-3</c:v>
                </c:pt>
                <c:pt idx="80">
                  <c:v>3.0486148558800112E-3</c:v>
                </c:pt>
                <c:pt idx="81">
                  <c:v>1.705226259378652E-3</c:v>
                </c:pt>
                <c:pt idx="82">
                  <c:v>8.0732557972419488E-4</c:v>
                </c:pt>
                <c:pt idx="83">
                  <c:v>1.1108774856419454E-3</c:v>
                </c:pt>
                <c:pt idx="84">
                  <c:v>1.8155025305070459E-3</c:v>
                </c:pt>
                <c:pt idx="85">
                  <c:v>2.064029496728475E-3</c:v>
                </c:pt>
                <c:pt idx="86">
                  <c:v>3.909580302065222E-3</c:v>
                </c:pt>
                <c:pt idx="87">
                  <c:v>1.2006462762382058E-2</c:v>
                </c:pt>
                <c:pt idx="88">
                  <c:v>1.6746248028348541E-2</c:v>
                </c:pt>
                <c:pt idx="89">
                  <c:v>1.3830823809727165E-2</c:v>
                </c:pt>
                <c:pt idx="90">
                  <c:v>1.5474053430443441E-2</c:v>
                </c:pt>
                <c:pt idx="91">
                  <c:v>1.0469381205543216E-2</c:v>
                </c:pt>
                <c:pt idx="92">
                  <c:v>8.6066379514700472E-3</c:v>
                </c:pt>
                <c:pt idx="93">
                  <c:v>9.6257871961949893E-3</c:v>
                </c:pt>
                <c:pt idx="94">
                  <c:v>1.0271021189078786E-2</c:v>
                </c:pt>
                <c:pt idx="95">
                  <c:v>9.9551001954393623E-3</c:v>
                </c:pt>
                <c:pt idx="96">
                  <c:v>9.1496886162916354E-3</c:v>
                </c:pt>
                <c:pt idx="97">
                  <c:v>1.4594044358390875E-2</c:v>
                </c:pt>
              </c:numCache>
            </c:numRef>
          </c:val>
        </c:ser>
        <c:ser>
          <c:idx val="11"/>
          <c:order val="11"/>
          <c:tx>
            <c:strRef>
              <c:f>'Sector --&gt;'!$N$3</c:f>
              <c:strCache>
                <c:ptCount val="1"/>
                <c:pt idx="0">
                  <c:v>Not Classified</c:v>
                </c:pt>
              </c:strCache>
            </c:strRef>
          </c:tx>
          <c:spPr>
            <a:solidFill>
              <a:srgbClr val="FF0000"/>
            </a:solidFill>
          </c:spPr>
          <c:cat>
            <c:numRef>
              <c:f>'Sector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--&gt;'!$N$4:$N$101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2.2915932083511677E-3</c:v>
                </c:pt>
                <c:pt idx="23">
                  <c:v>2.8325716881917383E-3</c:v>
                </c:pt>
                <c:pt idx="24">
                  <c:v>2.9892126001088313E-3</c:v>
                </c:pt>
                <c:pt idx="25">
                  <c:v>2.2775426522004686E-3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6.3188273149246378E-4</c:v>
                </c:pt>
                <c:pt idx="45">
                  <c:v>9.6064082506252635E-4</c:v>
                </c:pt>
                <c:pt idx="46">
                  <c:v>1.3970297109211762E-3</c:v>
                </c:pt>
                <c:pt idx="47">
                  <c:v>1.564276505328925E-3</c:v>
                </c:pt>
                <c:pt idx="48">
                  <c:v>1.5699296568355888E-3</c:v>
                </c:pt>
                <c:pt idx="49">
                  <c:v>1.6811539457686001E-3</c:v>
                </c:pt>
                <c:pt idx="50">
                  <c:v>1.3730085002244396E-3</c:v>
                </c:pt>
                <c:pt idx="51">
                  <c:v>1.3388656784188982E-3</c:v>
                </c:pt>
                <c:pt idx="52">
                  <c:v>1.3708349726217174E-3</c:v>
                </c:pt>
                <c:pt idx="53">
                  <c:v>1.3301912102248892E-3</c:v>
                </c:pt>
                <c:pt idx="54">
                  <c:v>1.261165185283922E-3</c:v>
                </c:pt>
                <c:pt idx="55">
                  <c:v>1.2249486797582733E-3</c:v>
                </c:pt>
                <c:pt idx="56">
                  <c:v>1.1577098430344875E-3</c:v>
                </c:pt>
                <c:pt idx="57">
                  <c:v>9.532894966375506E-4</c:v>
                </c:pt>
                <c:pt idx="58">
                  <c:v>1.2536671458644954E-3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4.358105596075376E-5</c:v>
                </c:pt>
                <c:pt idx="89">
                  <c:v>1.1709028750966641E-3</c:v>
                </c:pt>
                <c:pt idx="90">
                  <c:v>2.1923884934731686E-4</c:v>
                </c:pt>
                <c:pt idx="91">
                  <c:v>3.8045503839716803E-3</c:v>
                </c:pt>
                <c:pt idx="92">
                  <c:v>4.3365421012353687E-3</c:v>
                </c:pt>
                <c:pt idx="93">
                  <c:v>7.4550377612178685E-3</c:v>
                </c:pt>
                <c:pt idx="94">
                  <c:v>5.6588599521516262E-3</c:v>
                </c:pt>
                <c:pt idx="95">
                  <c:v>4.5139970873584812E-3</c:v>
                </c:pt>
                <c:pt idx="96">
                  <c:v>4.1174635831743335E-3</c:v>
                </c:pt>
                <c:pt idx="97">
                  <c:v>4.9475771600333831E-3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84704"/>
        <c:axId val="38586240"/>
      </c:areaChart>
      <c:dateAx>
        <c:axId val="3858470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586240"/>
        <c:crosses val="autoZero"/>
        <c:auto val="1"/>
        <c:lblOffset val="100"/>
        <c:baseTimeUnit val="months"/>
      </c:dateAx>
      <c:valAx>
        <c:axId val="38586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584704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Short</a:t>
            </a:r>
            <a:r>
              <a:rPr lang="en-US"/>
              <a:t> Exposure by Sector (% of Total)</a:t>
            </a:r>
          </a:p>
        </c:rich>
      </c:tx>
      <c:overlay val="0"/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'Sector --&gt;'!$C$104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--&gt;'!$C$105:$C$202</c:f>
              <c:numCache>
                <c:formatCode>0.00%</c:formatCode>
                <c:ptCount val="98"/>
                <c:pt idx="0">
                  <c:v>8.603474751911111E-2</c:v>
                </c:pt>
                <c:pt idx="1">
                  <c:v>9.0026653191222994E-2</c:v>
                </c:pt>
                <c:pt idx="2">
                  <c:v>8.1301921104361241E-2</c:v>
                </c:pt>
                <c:pt idx="3">
                  <c:v>7.8264030600701459E-2</c:v>
                </c:pt>
                <c:pt idx="4">
                  <c:v>7.9537656166149426E-2</c:v>
                </c:pt>
                <c:pt idx="5">
                  <c:v>9.9264269998789664E-2</c:v>
                </c:pt>
                <c:pt idx="6">
                  <c:v>0.11767733728847862</c:v>
                </c:pt>
                <c:pt idx="7">
                  <c:v>0.1073864385920586</c:v>
                </c:pt>
                <c:pt idx="8">
                  <c:v>0.13501982782416524</c:v>
                </c:pt>
                <c:pt idx="9">
                  <c:v>7.6632779631866862E-2</c:v>
                </c:pt>
                <c:pt idx="10">
                  <c:v>0.12978182138884065</c:v>
                </c:pt>
                <c:pt idx="11">
                  <c:v>0.14894776445736205</c:v>
                </c:pt>
                <c:pt idx="12">
                  <c:v>0.1515410199658789</c:v>
                </c:pt>
                <c:pt idx="13">
                  <c:v>9.8136861071356427E-2</c:v>
                </c:pt>
                <c:pt idx="14">
                  <c:v>0.12890838341256133</c:v>
                </c:pt>
                <c:pt idx="15">
                  <c:v>0.14375867477594892</c:v>
                </c:pt>
                <c:pt idx="16">
                  <c:v>0.14977651724268534</c:v>
                </c:pt>
                <c:pt idx="17">
                  <c:v>0.15417448076429927</c:v>
                </c:pt>
                <c:pt idx="18">
                  <c:v>0.19954418795316506</c:v>
                </c:pt>
                <c:pt idx="19">
                  <c:v>0.13992290664521129</c:v>
                </c:pt>
                <c:pt idx="20">
                  <c:v>0.13979360603575414</c:v>
                </c:pt>
                <c:pt idx="21">
                  <c:v>0.15893297973776627</c:v>
                </c:pt>
                <c:pt idx="22">
                  <c:v>0.16141503975907243</c:v>
                </c:pt>
                <c:pt idx="23">
                  <c:v>0.18620686537482409</c:v>
                </c:pt>
                <c:pt idx="24">
                  <c:v>0.14142141775253372</c:v>
                </c:pt>
                <c:pt idx="25">
                  <c:v>0.12210324923774574</c:v>
                </c:pt>
                <c:pt idx="26">
                  <c:v>0.1859792223139729</c:v>
                </c:pt>
                <c:pt idx="27">
                  <c:v>0.2513191994277848</c:v>
                </c:pt>
                <c:pt idx="28">
                  <c:v>0.23045677681795493</c:v>
                </c:pt>
                <c:pt idx="29">
                  <c:v>0.19072223548610434</c:v>
                </c:pt>
                <c:pt idx="30">
                  <c:v>0.21612499068134014</c:v>
                </c:pt>
                <c:pt idx="31">
                  <c:v>0.21291472153117785</c:v>
                </c:pt>
                <c:pt idx="32">
                  <c:v>0.20028249303963391</c:v>
                </c:pt>
                <c:pt idx="33">
                  <c:v>0.16369098406277185</c:v>
                </c:pt>
                <c:pt idx="34">
                  <c:v>0.22897066836455846</c:v>
                </c:pt>
                <c:pt idx="35">
                  <c:v>0.31323804303629077</c:v>
                </c:pt>
                <c:pt idx="36">
                  <c:v>0.28729497442745711</c:v>
                </c:pt>
                <c:pt idx="37">
                  <c:v>0.27591729056262954</c:v>
                </c:pt>
                <c:pt idx="38">
                  <c:v>0.28739087043493283</c:v>
                </c:pt>
                <c:pt idx="39">
                  <c:v>0.28549916601494663</c:v>
                </c:pt>
                <c:pt idx="40">
                  <c:v>0.3029875870264549</c:v>
                </c:pt>
                <c:pt idx="41">
                  <c:v>0.269290942279445</c:v>
                </c:pt>
                <c:pt idx="42">
                  <c:v>0.27879132844193583</c:v>
                </c:pt>
                <c:pt idx="43">
                  <c:v>0.23506223337948837</c:v>
                </c:pt>
                <c:pt idx="44">
                  <c:v>0.21101086716855785</c:v>
                </c:pt>
                <c:pt idx="45">
                  <c:v>0.22945335236726599</c:v>
                </c:pt>
                <c:pt idx="46">
                  <c:v>0.22846605490439931</c:v>
                </c:pt>
                <c:pt idx="47">
                  <c:v>0.22133378110970278</c:v>
                </c:pt>
                <c:pt idx="48">
                  <c:v>0.23656346046793117</c:v>
                </c:pt>
                <c:pt idx="49">
                  <c:v>0.20892814467125059</c:v>
                </c:pt>
                <c:pt idx="50">
                  <c:v>0.19191917467059508</c:v>
                </c:pt>
                <c:pt idx="51">
                  <c:v>0.21136058821160486</c:v>
                </c:pt>
                <c:pt idx="52">
                  <c:v>0.23772148280011984</c:v>
                </c:pt>
                <c:pt idx="53">
                  <c:v>0.2173002820196793</c:v>
                </c:pt>
                <c:pt idx="54">
                  <c:v>0.22519870910496512</c:v>
                </c:pt>
                <c:pt idx="55">
                  <c:v>0.18604995738497851</c:v>
                </c:pt>
                <c:pt idx="56">
                  <c:v>0.1782924686945731</c:v>
                </c:pt>
                <c:pt idx="57">
                  <c:v>0.21755100137065064</c:v>
                </c:pt>
                <c:pt idx="58">
                  <c:v>0.23800872311527377</c:v>
                </c:pt>
                <c:pt idx="59">
                  <c:v>0.2500848756349463</c:v>
                </c:pt>
                <c:pt idx="60">
                  <c:v>0.23993961677595954</c:v>
                </c:pt>
                <c:pt idx="61">
                  <c:v>0.26775019567039854</c:v>
                </c:pt>
                <c:pt idx="62">
                  <c:v>0.29058503233313954</c:v>
                </c:pt>
                <c:pt idx="63">
                  <c:v>0.29400835878204801</c:v>
                </c:pt>
                <c:pt idx="64">
                  <c:v>0.30714121634664537</c:v>
                </c:pt>
                <c:pt idx="65">
                  <c:v>0.30845227721786872</c:v>
                </c:pt>
                <c:pt idx="66">
                  <c:v>0.34325671025221127</c:v>
                </c:pt>
                <c:pt idx="67">
                  <c:v>0.2876624531440149</c:v>
                </c:pt>
                <c:pt idx="68">
                  <c:v>0.28408310845811224</c:v>
                </c:pt>
                <c:pt idx="69">
                  <c:v>0.33173691179946418</c:v>
                </c:pt>
                <c:pt idx="70">
                  <c:v>0.31270742174748983</c:v>
                </c:pt>
                <c:pt idx="71">
                  <c:v>0.30754714589821885</c:v>
                </c:pt>
                <c:pt idx="72">
                  <c:v>0.30417837241421436</c:v>
                </c:pt>
                <c:pt idx="73">
                  <c:v>0.30500688467925757</c:v>
                </c:pt>
                <c:pt idx="74">
                  <c:v>0.27064715332708028</c:v>
                </c:pt>
                <c:pt idx="75">
                  <c:v>0.2732444558551832</c:v>
                </c:pt>
                <c:pt idx="76">
                  <c:v>0.27699951623649888</c:v>
                </c:pt>
                <c:pt idx="77">
                  <c:v>0.25904180204523197</c:v>
                </c:pt>
                <c:pt idx="78">
                  <c:v>0.28430798024106502</c:v>
                </c:pt>
                <c:pt idx="79">
                  <c:v>0.26540906435868022</c:v>
                </c:pt>
                <c:pt idx="80">
                  <c:v>0.29125276870543609</c:v>
                </c:pt>
                <c:pt idx="81">
                  <c:v>0.26195676840917748</c:v>
                </c:pt>
                <c:pt idx="82">
                  <c:v>0.23551325462781211</c:v>
                </c:pt>
                <c:pt idx="83">
                  <c:v>0.2578357261968971</c:v>
                </c:pt>
                <c:pt idx="84">
                  <c:v>0.27870876984882764</c:v>
                </c:pt>
                <c:pt idx="85">
                  <c:v>0.26730774459166795</c:v>
                </c:pt>
                <c:pt idx="86">
                  <c:v>0.27341399618424067</c:v>
                </c:pt>
                <c:pt idx="87">
                  <c:v>0.25361702649760148</c:v>
                </c:pt>
                <c:pt idx="88">
                  <c:v>0.25395604504786706</c:v>
                </c:pt>
                <c:pt idx="89">
                  <c:v>0.23299705386244626</c:v>
                </c:pt>
                <c:pt idx="90">
                  <c:v>0.23767876639108362</c:v>
                </c:pt>
                <c:pt idx="91">
                  <c:v>0.25045456558415446</c:v>
                </c:pt>
                <c:pt idx="92">
                  <c:v>0.223446954249677</c:v>
                </c:pt>
                <c:pt idx="93">
                  <c:v>0.23322388253014309</c:v>
                </c:pt>
                <c:pt idx="94">
                  <c:v>0.19933062114668812</c:v>
                </c:pt>
                <c:pt idx="95">
                  <c:v>0.23280373028546233</c:v>
                </c:pt>
                <c:pt idx="96">
                  <c:v>0.24086841410970344</c:v>
                </c:pt>
                <c:pt idx="97">
                  <c:v>0.22986712987324712</c:v>
                </c:pt>
              </c:numCache>
            </c:numRef>
          </c:val>
        </c:ser>
        <c:ser>
          <c:idx val="1"/>
          <c:order val="1"/>
          <c:tx>
            <c:strRef>
              <c:f>'Sector --&gt;'!$D$104</c:f>
              <c:strCache>
                <c:ptCount val="1"/>
                <c:pt idx="0">
                  <c:v>Consumer Staples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--&gt;'!$D$105:$D$202</c:f>
              <c:numCache>
                <c:formatCode>0.00%</c:formatCode>
                <c:ptCount val="98"/>
                <c:pt idx="0">
                  <c:v>2.4106874242312552E-2</c:v>
                </c:pt>
                <c:pt idx="1">
                  <c:v>1.8709771864950327E-2</c:v>
                </c:pt>
                <c:pt idx="2">
                  <c:v>1.2662913253975077E-2</c:v>
                </c:pt>
                <c:pt idx="3">
                  <c:v>1.2272356231297415E-2</c:v>
                </c:pt>
                <c:pt idx="4">
                  <c:v>1.2156310489795588E-2</c:v>
                </c:pt>
                <c:pt idx="5">
                  <c:v>3.1769449367076978E-2</c:v>
                </c:pt>
                <c:pt idx="6">
                  <c:v>3.8243807712393857E-2</c:v>
                </c:pt>
                <c:pt idx="7">
                  <c:v>4.0831031302839743E-2</c:v>
                </c:pt>
                <c:pt idx="8">
                  <c:v>4.087468934727119E-2</c:v>
                </c:pt>
                <c:pt idx="9">
                  <c:v>1.5557810207381735E-2</c:v>
                </c:pt>
                <c:pt idx="10">
                  <c:v>2.0884810437663527E-2</c:v>
                </c:pt>
                <c:pt idx="11">
                  <c:v>2.7290520486627438E-2</c:v>
                </c:pt>
                <c:pt idx="12">
                  <c:v>2.9248156073665373E-2</c:v>
                </c:pt>
                <c:pt idx="13">
                  <c:v>1.3590747947489847E-2</c:v>
                </c:pt>
                <c:pt idx="14">
                  <c:v>2.0690525209161547E-2</c:v>
                </c:pt>
                <c:pt idx="15">
                  <c:v>2.5842964391735279E-2</c:v>
                </c:pt>
                <c:pt idx="16">
                  <c:v>2.5541500403914393E-2</c:v>
                </c:pt>
                <c:pt idx="17">
                  <c:v>3.333335111234885E-2</c:v>
                </c:pt>
                <c:pt idx="18">
                  <c:v>2.6077249010638757E-2</c:v>
                </c:pt>
                <c:pt idx="19">
                  <c:v>2.0744443407304164E-2</c:v>
                </c:pt>
                <c:pt idx="20">
                  <c:v>3.0872298819742187E-2</c:v>
                </c:pt>
                <c:pt idx="21">
                  <c:v>5.0921480920502499E-2</c:v>
                </c:pt>
                <c:pt idx="22">
                  <c:v>6.0085444868467494E-2</c:v>
                </c:pt>
                <c:pt idx="23">
                  <c:v>5.3932017128765157E-2</c:v>
                </c:pt>
                <c:pt idx="24">
                  <c:v>5.1635254601886241E-2</c:v>
                </c:pt>
                <c:pt idx="25">
                  <c:v>5.018024815216611E-2</c:v>
                </c:pt>
                <c:pt idx="26">
                  <c:v>8.7622878250698519E-2</c:v>
                </c:pt>
                <c:pt idx="27">
                  <c:v>9.3436825456853445E-2</c:v>
                </c:pt>
                <c:pt idx="28">
                  <c:v>6.4871193036128399E-2</c:v>
                </c:pt>
                <c:pt idx="29">
                  <c:v>6.6178384127524414E-2</c:v>
                </c:pt>
                <c:pt idx="30">
                  <c:v>0.10220179613582094</c:v>
                </c:pt>
                <c:pt idx="31">
                  <c:v>8.8032168836505192E-2</c:v>
                </c:pt>
                <c:pt idx="32">
                  <c:v>5.917724789383539E-2</c:v>
                </c:pt>
                <c:pt idx="33">
                  <c:v>5.1101683413659019E-2</c:v>
                </c:pt>
                <c:pt idx="34">
                  <c:v>5.5991433545437064E-2</c:v>
                </c:pt>
                <c:pt idx="35">
                  <c:v>6.8419761384670125E-2</c:v>
                </c:pt>
                <c:pt idx="36">
                  <c:v>6.3766974044927871E-2</c:v>
                </c:pt>
                <c:pt idx="37">
                  <c:v>5.8363059843814319E-2</c:v>
                </c:pt>
                <c:pt idx="38">
                  <c:v>3.2064021647081789E-2</c:v>
                </c:pt>
                <c:pt idx="39">
                  <c:v>3.4133399505955168E-2</c:v>
                </c:pt>
                <c:pt idx="40">
                  <c:v>3.5657865786566434E-2</c:v>
                </c:pt>
                <c:pt idx="41">
                  <c:v>2.5089202858383869E-2</c:v>
                </c:pt>
                <c:pt idx="42">
                  <c:v>2.2246065669213014E-2</c:v>
                </c:pt>
                <c:pt idx="43">
                  <c:v>3.560756188861286E-2</c:v>
                </c:pt>
                <c:pt idx="44">
                  <c:v>3.7825500113844598E-2</c:v>
                </c:pt>
                <c:pt idx="45">
                  <c:v>5.8081786768856787E-2</c:v>
                </c:pt>
                <c:pt idx="46">
                  <c:v>4.8053888870911499E-2</c:v>
                </c:pt>
                <c:pt idx="47">
                  <c:v>6.1802239068236703E-2</c:v>
                </c:pt>
                <c:pt idx="48">
                  <c:v>9.0987750632783373E-2</c:v>
                </c:pt>
                <c:pt idx="49">
                  <c:v>9.8901234110695721E-2</c:v>
                </c:pt>
                <c:pt idx="50">
                  <c:v>0.10198729588946837</c:v>
                </c:pt>
                <c:pt idx="51">
                  <c:v>0.1099013346145768</c:v>
                </c:pt>
                <c:pt idx="52">
                  <c:v>0.12125627257094566</c:v>
                </c:pt>
                <c:pt idx="53">
                  <c:v>0.11624759292914338</c:v>
                </c:pt>
                <c:pt idx="54">
                  <c:v>0.14930787430048756</c:v>
                </c:pt>
                <c:pt idx="55">
                  <c:v>0.18788709490686348</c:v>
                </c:pt>
                <c:pt idx="56">
                  <c:v>0.18415984141378122</c:v>
                </c:pt>
                <c:pt idx="57">
                  <c:v>0.17134757345389034</c:v>
                </c:pt>
                <c:pt idx="58">
                  <c:v>0.16816691598365591</c:v>
                </c:pt>
                <c:pt idx="59">
                  <c:v>0.17402469380256871</c:v>
                </c:pt>
                <c:pt idx="60">
                  <c:v>0.1645192627565871</c:v>
                </c:pt>
                <c:pt idx="61">
                  <c:v>0.16606650231930842</c:v>
                </c:pt>
                <c:pt idx="62">
                  <c:v>0.14497556323860691</c:v>
                </c:pt>
                <c:pt idx="63">
                  <c:v>0.15046314177534165</c:v>
                </c:pt>
                <c:pt idx="64">
                  <c:v>0.13052181978057212</c:v>
                </c:pt>
                <c:pt idx="65">
                  <c:v>0.12854747512872725</c:v>
                </c:pt>
                <c:pt idx="66">
                  <c:v>0.13113750405438482</c:v>
                </c:pt>
                <c:pt idx="67">
                  <c:v>0.15771553440484795</c:v>
                </c:pt>
                <c:pt idx="68">
                  <c:v>0.16580636723014255</c:v>
                </c:pt>
                <c:pt idx="69">
                  <c:v>0.15712851884602302</c:v>
                </c:pt>
                <c:pt idx="70">
                  <c:v>0.16122965172872292</c:v>
                </c:pt>
                <c:pt idx="71">
                  <c:v>0.17113296663902364</c:v>
                </c:pt>
                <c:pt idx="72">
                  <c:v>0.14261350379773566</c:v>
                </c:pt>
                <c:pt idx="73">
                  <c:v>0.1420860052755023</c:v>
                </c:pt>
                <c:pt idx="74">
                  <c:v>0.13479548235670744</c:v>
                </c:pt>
                <c:pt idx="75">
                  <c:v>0.1159377063284967</c:v>
                </c:pt>
                <c:pt idx="76">
                  <c:v>0.13589411637016013</c:v>
                </c:pt>
                <c:pt idx="77">
                  <c:v>0.14571180672627046</c:v>
                </c:pt>
                <c:pt idx="78">
                  <c:v>0.16284707472519677</c:v>
                </c:pt>
                <c:pt idx="79">
                  <c:v>0.18600273620179306</c:v>
                </c:pt>
                <c:pt idx="80">
                  <c:v>0.18582515938147851</c:v>
                </c:pt>
                <c:pt idx="81">
                  <c:v>0.17820205067793235</c:v>
                </c:pt>
                <c:pt idx="82">
                  <c:v>0.19128297914493486</c:v>
                </c:pt>
                <c:pt idx="83">
                  <c:v>0.20844604291692156</c:v>
                </c:pt>
                <c:pt idx="84">
                  <c:v>0.16917768058590496</c:v>
                </c:pt>
                <c:pt idx="85">
                  <c:v>0.16000121908255246</c:v>
                </c:pt>
                <c:pt idx="86">
                  <c:v>0.1850139543341702</c:v>
                </c:pt>
                <c:pt idx="87">
                  <c:v>0.13794732341940555</c:v>
                </c:pt>
                <c:pt idx="88">
                  <c:v>0.14274116522551436</c:v>
                </c:pt>
                <c:pt idx="89">
                  <c:v>0.14169245702739827</c:v>
                </c:pt>
                <c:pt idx="90">
                  <c:v>0.13901941315434688</c:v>
                </c:pt>
                <c:pt idx="91">
                  <c:v>0.13389669945827842</c:v>
                </c:pt>
                <c:pt idx="92">
                  <c:v>0.10147703180345889</c:v>
                </c:pt>
                <c:pt idx="93">
                  <c:v>0.10756698023813244</c:v>
                </c:pt>
                <c:pt idx="94">
                  <c:v>9.5642537973085431E-2</c:v>
                </c:pt>
                <c:pt idx="95">
                  <c:v>6.2081334652319645E-2</c:v>
                </c:pt>
                <c:pt idx="96">
                  <c:v>5.85091372702983E-2</c:v>
                </c:pt>
                <c:pt idx="97">
                  <c:v>6.1068166632688617E-2</c:v>
                </c:pt>
              </c:numCache>
            </c:numRef>
          </c:val>
        </c:ser>
        <c:ser>
          <c:idx val="2"/>
          <c:order val="2"/>
          <c:tx>
            <c:strRef>
              <c:f>'Sector --&gt;'!$E$104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--&gt;'!$E$105:$E$202</c:f>
              <c:numCache>
                <c:formatCode>0.00%</c:formatCode>
                <c:ptCount val="98"/>
                <c:pt idx="0">
                  <c:v>-6.0851252292433752E-18</c:v>
                </c:pt>
                <c:pt idx="1">
                  <c:v>0</c:v>
                </c:pt>
                <c:pt idx="2">
                  <c:v>0</c:v>
                </c:pt>
                <c:pt idx="3">
                  <c:v>5.1434331115653826E-4</c:v>
                </c:pt>
                <c:pt idx="4">
                  <c:v>0</c:v>
                </c:pt>
                <c:pt idx="5">
                  <c:v>7.0766148810583775E-3</c:v>
                </c:pt>
                <c:pt idx="6">
                  <c:v>9.7504113384824249E-3</c:v>
                </c:pt>
                <c:pt idx="7">
                  <c:v>1.6842896074987946E-2</c:v>
                </c:pt>
                <c:pt idx="8">
                  <c:v>1.2541159401363491E-2</c:v>
                </c:pt>
                <c:pt idx="9">
                  <c:v>8.0119090993793756E-3</c:v>
                </c:pt>
                <c:pt idx="10">
                  <c:v>2.6942793122527141E-2</c:v>
                </c:pt>
                <c:pt idx="11">
                  <c:v>3.3111256619587588E-2</c:v>
                </c:pt>
                <c:pt idx="12">
                  <c:v>3.3948883949838721E-2</c:v>
                </c:pt>
                <c:pt idx="13">
                  <c:v>3.1948882840720651E-2</c:v>
                </c:pt>
                <c:pt idx="14">
                  <c:v>3.50077209232229E-2</c:v>
                </c:pt>
                <c:pt idx="15">
                  <c:v>5.2813946776926655E-2</c:v>
                </c:pt>
                <c:pt idx="16">
                  <c:v>6.2530775324790164E-2</c:v>
                </c:pt>
                <c:pt idx="17">
                  <c:v>6.5506191834673919E-2</c:v>
                </c:pt>
                <c:pt idx="18">
                  <c:v>6.4135069688556701E-2</c:v>
                </c:pt>
                <c:pt idx="19">
                  <c:v>4.3396659942910351E-2</c:v>
                </c:pt>
                <c:pt idx="20">
                  <c:v>5.7887746830740695E-2</c:v>
                </c:pt>
                <c:pt idx="21">
                  <c:v>8.6347862485541216E-2</c:v>
                </c:pt>
                <c:pt idx="22">
                  <c:v>7.2522402098714647E-2</c:v>
                </c:pt>
                <c:pt idx="23">
                  <c:v>4.8255770041978056E-2</c:v>
                </c:pt>
                <c:pt idx="24">
                  <c:v>3.2283082795278251E-2</c:v>
                </c:pt>
                <c:pt idx="25">
                  <c:v>7.6657446988720693E-2</c:v>
                </c:pt>
                <c:pt idx="26">
                  <c:v>8.78575375189483E-2</c:v>
                </c:pt>
                <c:pt idx="27">
                  <c:v>8.0188013857695445E-2</c:v>
                </c:pt>
                <c:pt idx="28">
                  <c:v>6.7755377226022317E-2</c:v>
                </c:pt>
                <c:pt idx="29">
                  <c:v>5.3632649482030434E-2</c:v>
                </c:pt>
                <c:pt idx="30">
                  <c:v>6.58399888606995E-2</c:v>
                </c:pt>
                <c:pt idx="31">
                  <c:v>5.0458240109777071E-2</c:v>
                </c:pt>
                <c:pt idx="32">
                  <c:v>6.1492115215338858E-2</c:v>
                </c:pt>
                <c:pt idx="33">
                  <c:v>7.1551368151897027E-2</c:v>
                </c:pt>
                <c:pt idx="34">
                  <c:v>7.9842151179668738E-2</c:v>
                </c:pt>
                <c:pt idx="35">
                  <c:v>6.5228013029345333E-2</c:v>
                </c:pt>
                <c:pt idx="36">
                  <c:v>4.0920802321230437E-2</c:v>
                </c:pt>
                <c:pt idx="37">
                  <c:v>8.1519031408307754E-2</c:v>
                </c:pt>
                <c:pt idx="38">
                  <c:v>9.2995992381697062E-2</c:v>
                </c:pt>
                <c:pt idx="39">
                  <c:v>5.4595444223844859E-2</c:v>
                </c:pt>
                <c:pt idx="40">
                  <c:v>2.9780822888334068E-2</c:v>
                </c:pt>
                <c:pt idx="41">
                  <c:v>6.2366204277591056E-2</c:v>
                </c:pt>
                <c:pt idx="42">
                  <c:v>5.9390554416291541E-2</c:v>
                </c:pt>
                <c:pt idx="43">
                  <c:v>5.2941892726777739E-2</c:v>
                </c:pt>
                <c:pt idx="44">
                  <c:v>8.7333382582804264E-2</c:v>
                </c:pt>
                <c:pt idx="45">
                  <c:v>9.9087168511079252E-2</c:v>
                </c:pt>
                <c:pt idx="46">
                  <c:v>0.11438963006438631</c:v>
                </c:pt>
                <c:pt idx="47">
                  <c:v>0.1228720362073428</c:v>
                </c:pt>
                <c:pt idx="48">
                  <c:v>4.5653134219815421E-2</c:v>
                </c:pt>
                <c:pt idx="49">
                  <c:v>6.5113168091725127E-2</c:v>
                </c:pt>
                <c:pt idx="50">
                  <c:v>6.3502985985875296E-2</c:v>
                </c:pt>
                <c:pt idx="51">
                  <c:v>5.0593264972469479E-2</c:v>
                </c:pt>
                <c:pt idx="52">
                  <c:v>3.9872154259777054E-2</c:v>
                </c:pt>
                <c:pt idx="53">
                  <c:v>3.129425246430903E-2</c:v>
                </c:pt>
                <c:pt idx="54">
                  <c:v>2.4895124283772364E-2</c:v>
                </c:pt>
                <c:pt idx="55">
                  <c:v>4.2506630779479151E-2</c:v>
                </c:pt>
                <c:pt idx="56">
                  <c:v>4.4002507162872739E-2</c:v>
                </c:pt>
                <c:pt idx="57">
                  <c:v>3.6452972633952523E-2</c:v>
                </c:pt>
                <c:pt idx="58">
                  <c:v>3.5062877256967113E-2</c:v>
                </c:pt>
                <c:pt idx="59">
                  <c:v>4.2490390216198597E-2</c:v>
                </c:pt>
                <c:pt idx="60">
                  <c:v>2.4662040217974392E-2</c:v>
                </c:pt>
                <c:pt idx="61">
                  <c:v>9.2243815568594494E-3</c:v>
                </c:pt>
                <c:pt idx="62">
                  <c:v>4.3032040279780527E-3</c:v>
                </c:pt>
                <c:pt idx="63">
                  <c:v>3.9668437335145428E-3</c:v>
                </c:pt>
                <c:pt idx="64">
                  <c:v>1.8798492633484331E-2</c:v>
                </c:pt>
                <c:pt idx="65">
                  <c:v>2.2139630391412233E-2</c:v>
                </c:pt>
                <c:pt idx="66">
                  <c:v>2.3655440628683692E-2</c:v>
                </c:pt>
                <c:pt idx="67">
                  <c:v>1.7023385607950414E-2</c:v>
                </c:pt>
                <c:pt idx="68">
                  <c:v>1.8155175883933509E-2</c:v>
                </c:pt>
                <c:pt idx="69">
                  <c:v>2.3127709051691793E-2</c:v>
                </c:pt>
                <c:pt idx="70">
                  <c:v>3.444773548083091E-2</c:v>
                </c:pt>
                <c:pt idx="71">
                  <c:v>4.5168214194800445E-2</c:v>
                </c:pt>
                <c:pt idx="72">
                  <c:v>4.3776851066301761E-2</c:v>
                </c:pt>
                <c:pt idx="73">
                  <c:v>2.769026040672468E-2</c:v>
                </c:pt>
                <c:pt idx="74">
                  <c:v>4.0596673169943899E-2</c:v>
                </c:pt>
                <c:pt idx="75">
                  <c:v>5.00080125765483E-2</c:v>
                </c:pt>
                <c:pt idx="76">
                  <c:v>4.898573253919343E-2</c:v>
                </c:pt>
                <c:pt idx="77">
                  <c:v>5.0666116581230859E-2</c:v>
                </c:pt>
                <c:pt idx="78">
                  <c:v>6.7251444748040859E-2</c:v>
                </c:pt>
                <c:pt idx="79">
                  <c:v>6.9000140211714703E-2</c:v>
                </c:pt>
                <c:pt idx="80">
                  <c:v>7.3568759675568904E-2</c:v>
                </c:pt>
                <c:pt idx="81">
                  <c:v>7.8919863154967629E-2</c:v>
                </c:pt>
                <c:pt idx="82">
                  <c:v>8.5419945848721687E-2</c:v>
                </c:pt>
                <c:pt idx="83">
                  <c:v>5.913271403822698E-2</c:v>
                </c:pt>
                <c:pt idx="84">
                  <c:v>6.1220736330192246E-2</c:v>
                </c:pt>
                <c:pt idx="85">
                  <c:v>7.0253188860070065E-2</c:v>
                </c:pt>
                <c:pt idx="86">
                  <c:v>8.3376031928338937E-2</c:v>
                </c:pt>
                <c:pt idx="87">
                  <c:v>9.5055843689196631E-2</c:v>
                </c:pt>
                <c:pt idx="88">
                  <c:v>8.3822212901659393E-2</c:v>
                </c:pt>
                <c:pt idx="89">
                  <c:v>8.1467997857514657E-2</c:v>
                </c:pt>
                <c:pt idx="90">
                  <c:v>7.3663926574483202E-2</c:v>
                </c:pt>
                <c:pt idx="91">
                  <c:v>7.9242956014730651E-2</c:v>
                </c:pt>
                <c:pt idx="92">
                  <c:v>7.4682140960549093E-2</c:v>
                </c:pt>
                <c:pt idx="93">
                  <c:v>7.6517371754013505E-2</c:v>
                </c:pt>
                <c:pt idx="94">
                  <c:v>7.6680520205361022E-2</c:v>
                </c:pt>
                <c:pt idx="95">
                  <c:v>7.1089256170801585E-2</c:v>
                </c:pt>
                <c:pt idx="96">
                  <c:v>7.1112118742007804E-2</c:v>
                </c:pt>
                <c:pt idx="97">
                  <c:v>7.6863417609419726E-2</c:v>
                </c:pt>
              </c:numCache>
            </c:numRef>
          </c:val>
        </c:ser>
        <c:ser>
          <c:idx val="3"/>
          <c:order val="3"/>
          <c:tx>
            <c:strRef>
              <c:f>'Sector --&gt;'!$F$104</c:f>
              <c:strCache>
                <c:ptCount val="1"/>
                <c:pt idx="0">
                  <c:v>Financials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--&gt;'!$F$105:$F$202</c:f>
              <c:numCache>
                <c:formatCode>0.00%</c:formatCode>
                <c:ptCount val="98"/>
                <c:pt idx="0">
                  <c:v>0.24523496047385218</c:v>
                </c:pt>
                <c:pt idx="1">
                  <c:v>0.29196212267349808</c:v>
                </c:pt>
                <c:pt idx="2">
                  <c:v>0.29041425645330921</c:v>
                </c:pt>
                <c:pt idx="3">
                  <c:v>0.26771554888805005</c:v>
                </c:pt>
                <c:pt idx="4">
                  <c:v>0.27206628389437454</c:v>
                </c:pt>
                <c:pt idx="5">
                  <c:v>0.25815152859762264</c:v>
                </c:pt>
                <c:pt idx="6">
                  <c:v>0.17916368403854072</c:v>
                </c:pt>
                <c:pt idx="7">
                  <c:v>0.1870101372480408</c:v>
                </c:pt>
                <c:pt idx="8">
                  <c:v>0.18910960142764779</c:v>
                </c:pt>
                <c:pt idx="9">
                  <c:v>0.10158877622671288</c:v>
                </c:pt>
                <c:pt idx="10">
                  <c:v>0.15522659262960617</c:v>
                </c:pt>
                <c:pt idx="11">
                  <c:v>0.21070008627679368</c:v>
                </c:pt>
                <c:pt idx="12">
                  <c:v>0.23545093604374095</c:v>
                </c:pt>
                <c:pt idx="13">
                  <c:v>0.12242761645953451</c:v>
                </c:pt>
                <c:pt idx="14">
                  <c:v>0.14439081544900303</c:v>
                </c:pt>
                <c:pt idx="15">
                  <c:v>0.12858594012696536</c:v>
                </c:pt>
                <c:pt idx="16">
                  <c:v>0.11675010849808069</c:v>
                </c:pt>
                <c:pt idx="17">
                  <c:v>0.11449351774021375</c:v>
                </c:pt>
                <c:pt idx="18">
                  <c:v>0.10746639092670369</c:v>
                </c:pt>
                <c:pt idx="19">
                  <c:v>6.8207710938814337E-2</c:v>
                </c:pt>
                <c:pt idx="20">
                  <c:v>0.10627326633707596</c:v>
                </c:pt>
                <c:pt idx="21">
                  <c:v>0.10445618619070857</c:v>
                </c:pt>
                <c:pt idx="22">
                  <c:v>0.10386180771120575</c:v>
                </c:pt>
                <c:pt idx="23">
                  <c:v>0.11595937379834009</c:v>
                </c:pt>
                <c:pt idx="24">
                  <c:v>9.5899831658286527E-2</c:v>
                </c:pt>
                <c:pt idx="25">
                  <c:v>9.9823462049959399E-2</c:v>
                </c:pt>
                <c:pt idx="26">
                  <c:v>0.10282521614541791</c:v>
                </c:pt>
                <c:pt idx="27">
                  <c:v>0.13216402386574874</c:v>
                </c:pt>
                <c:pt idx="28">
                  <c:v>8.6061220576055711E-2</c:v>
                </c:pt>
                <c:pt idx="29">
                  <c:v>6.7639280631625012E-2</c:v>
                </c:pt>
                <c:pt idx="30">
                  <c:v>7.9086508578762829E-2</c:v>
                </c:pt>
                <c:pt idx="31">
                  <c:v>9.1225090374880344E-2</c:v>
                </c:pt>
                <c:pt idx="32">
                  <c:v>7.6921240873139174E-2</c:v>
                </c:pt>
                <c:pt idx="33">
                  <c:v>5.753240721279998E-2</c:v>
                </c:pt>
                <c:pt idx="34">
                  <c:v>6.507133257543786E-2</c:v>
                </c:pt>
                <c:pt idx="35">
                  <c:v>9.6215873258563581E-2</c:v>
                </c:pt>
                <c:pt idx="36">
                  <c:v>0.10914637477452105</c:v>
                </c:pt>
                <c:pt idx="37">
                  <c:v>8.7206696185017765E-2</c:v>
                </c:pt>
                <c:pt idx="38">
                  <c:v>8.3987746921592291E-2</c:v>
                </c:pt>
                <c:pt idx="39">
                  <c:v>0.1052052369834902</c:v>
                </c:pt>
                <c:pt idx="40">
                  <c:v>0.110929412942604</c:v>
                </c:pt>
                <c:pt idx="41">
                  <c:v>0.10798109921785329</c:v>
                </c:pt>
                <c:pt idx="42">
                  <c:v>9.4677939338037267E-2</c:v>
                </c:pt>
                <c:pt idx="43">
                  <c:v>9.9502535876057382E-2</c:v>
                </c:pt>
                <c:pt idx="44">
                  <c:v>0.11535973793715938</c:v>
                </c:pt>
                <c:pt idx="45">
                  <c:v>9.7996262404670756E-2</c:v>
                </c:pt>
                <c:pt idx="46">
                  <c:v>0.11114652225700082</c:v>
                </c:pt>
                <c:pt idx="47">
                  <c:v>0.12655207415236491</c:v>
                </c:pt>
                <c:pt idx="48">
                  <c:v>9.5538937607989829E-2</c:v>
                </c:pt>
                <c:pt idx="49">
                  <c:v>9.7291718540522126E-2</c:v>
                </c:pt>
                <c:pt idx="50">
                  <c:v>8.9722534598276754E-2</c:v>
                </c:pt>
                <c:pt idx="51">
                  <c:v>7.8943217778421712E-2</c:v>
                </c:pt>
                <c:pt idx="52">
                  <c:v>8.0446134554266496E-2</c:v>
                </c:pt>
                <c:pt idx="53">
                  <c:v>7.7320464200280353E-2</c:v>
                </c:pt>
                <c:pt idx="54">
                  <c:v>4.4091590272729866E-2</c:v>
                </c:pt>
                <c:pt idx="55">
                  <c:v>4.3247240564885985E-2</c:v>
                </c:pt>
                <c:pt idx="56">
                  <c:v>3.2672817538382554E-2</c:v>
                </c:pt>
                <c:pt idx="57">
                  <c:v>2.8273582331377639E-2</c:v>
                </c:pt>
                <c:pt idx="58">
                  <c:v>3.1726475218014423E-2</c:v>
                </c:pt>
                <c:pt idx="59">
                  <c:v>3.4035727093853822E-2</c:v>
                </c:pt>
                <c:pt idx="60">
                  <c:v>3.7591253022610391E-2</c:v>
                </c:pt>
                <c:pt idx="61">
                  <c:v>4.1527112523801771E-2</c:v>
                </c:pt>
                <c:pt idx="62">
                  <c:v>4.0130725290102698E-2</c:v>
                </c:pt>
                <c:pt idx="63">
                  <c:v>4.2311946461117876E-2</c:v>
                </c:pt>
                <c:pt idx="64">
                  <c:v>4.8176181080427122E-2</c:v>
                </c:pt>
                <c:pt idx="65">
                  <c:v>6.3348585813334551E-2</c:v>
                </c:pt>
                <c:pt idx="66">
                  <c:v>6.3251832492047716E-2</c:v>
                </c:pt>
                <c:pt idx="67">
                  <c:v>6.1866489357215414E-2</c:v>
                </c:pt>
                <c:pt idx="68">
                  <c:v>6.9189518748952072E-2</c:v>
                </c:pt>
                <c:pt idx="69">
                  <c:v>6.3063998804182411E-2</c:v>
                </c:pt>
                <c:pt idx="70">
                  <c:v>5.3256507662190977E-2</c:v>
                </c:pt>
                <c:pt idx="71">
                  <c:v>5.2944047286795602E-2</c:v>
                </c:pt>
                <c:pt idx="72">
                  <c:v>5.144937383610982E-2</c:v>
                </c:pt>
                <c:pt idx="73">
                  <c:v>6.0304305782118393E-2</c:v>
                </c:pt>
                <c:pt idx="74">
                  <c:v>5.210457470338703E-2</c:v>
                </c:pt>
                <c:pt idx="75">
                  <c:v>5.115033238393854E-2</c:v>
                </c:pt>
                <c:pt idx="76">
                  <c:v>5.4308983533943762E-2</c:v>
                </c:pt>
                <c:pt idx="77">
                  <c:v>5.7786368218732259E-2</c:v>
                </c:pt>
                <c:pt idx="78">
                  <c:v>5.2897773465567337E-2</c:v>
                </c:pt>
                <c:pt idx="79">
                  <c:v>5.0247705093631273E-2</c:v>
                </c:pt>
                <c:pt idx="80">
                  <c:v>5.1998982445272707E-2</c:v>
                </c:pt>
                <c:pt idx="81">
                  <c:v>6.2709339921502932E-2</c:v>
                </c:pt>
                <c:pt idx="82">
                  <c:v>8.0697579339176317E-2</c:v>
                </c:pt>
                <c:pt idx="83">
                  <c:v>7.3185907509130954E-2</c:v>
                </c:pt>
                <c:pt idx="84">
                  <c:v>8.1603820973189703E-2</c:v>
                </c:pt>
                <c:pt idx="85">
                  <c:v>7.8480539081624237E-2</c:v>
                </c:pt>
                <c:pt idx="86">
                  <c:v>6.6053836885306846E-2</c:v>
                </c:pt>
                <c:pt idx="87">
                  <c:v>6.4251778219005906E-2</c:v>
                </c:pt>
                <c:pt idx="88">
                  <c:v>6.9885211817344001E-2</c:v>
                </c:pt>
                <c:pt idx="89">
                  <c:v>8.2341582468380359E-2</c:v>
                </c:pt>
                <c:pt idx="90">
                  <c:v>8.540328335921879E-2</c:v>
                </c:pt>
                <c:pt idx="91">
                  <c:v>8.8238657943227689E-2</c:v>
                </c:pt>
                <c:pt idx="92">
                  <c:v>8.1333540083977501E-2</c:v>
                </c:pt>
                <c:pt idx="93">
                  <c:v>8.5725253949248473E-2</c:v>
                </c:pt>
                <c:pt idx="94">
                  <c:v>9.8322732683589056E-2</c:v>
                </c:pt>
                <c:pt idx="95">
                  <c:v>0.11351291435274011</c:v>
                </c:pt>
                <c:pt idx="96">
                  <c:v>0.135015990627781</c:v>
                </c:pt>
                <c:pt idx="97">
                  <c:v>0.11434998134922558</c:v>
                </c:pt>
              </c:numCache>
            </c:numRef>
          </c:val>
        </c:ser>
        <c:ser>
          <c:idx val="4"/>
          <c:order val="4"/>
          <c:tx>
            <c:strRef>
              <c:f>'Sector --&gt;'!$G$104</c:f>
              <c:strCache>
                <c:ptCount val="1"/>
                <c:pt idx="0">
                  <c:v>Health Care</c:v>
                </c:pt>
              </c:strCache>
            </c:strRef>
          </c:tx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--&gt;'!$G$105:$G$202</c:f>
              <c:numCache>
                <c:formatCode>0.00%</c:formatCode>
                <c:ptCount val="98"/>
                <c:pt idx="0">
                  <c:v>7.1244301826395014E-4</c:v>
                </c:pt>
                <c:pt idx="1">
                  <c:v>5.8833339305138443E-4</c:v>
                </c:pt>
                <c:pt idx="2">
                  <c:v>6.328862213260877E-4</c:v>
                </c:pt>
                <c:pt idx="3">
                  <c:v>6.2976212212934697E-4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2.3231521953085625E-3</c:v>
                </c:pt>
                <c:pt idx="14">
                  <c:v>5.6437302467202445E-3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1.9148910098820404E-3</c:v>
                </c:pt>
                <c:pt idx="31">
                  <c:v>1.2685983733200046E-3</c:v>
                </c:pt>
                <c:pt idx="32">
                  <c:v>2.2156180948146513E-3</c:v>
                </c:pt>
                <c:pt idx="33">
                  <c:v>1.4107913436390935E-3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6.5264407294432351E-4</c:v>
                </c:pt>
                <c:pt idx="42">
                  <c:v>7.6310160073249063E-3</c:v>
                </c:pt>
                <c:pt idx="43">
                  <c:v>1.4907924800198054E-4</c:v>
                </c:pt>
                <c:pt idx="44">
                  <c:v>0</c:v>
                </c:pt>
                <c:pt idx="45">
                  <c:v>6.0491169615568118E-3</c:v>
                </c:pt>
                <c:pt idx="46">
                  <c:v>1.4653377516346423E-3</c:v>
                </c:pt>
                <c:pt idx="47">
                  <c:v>7.3449920606076117E-3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1.0363787788108824E-3</c:v>
                </c:pt>
                <c:pt idx="52">
                  <c:v>0</c:v>
                </c:pt>
                <c:pt idx="53">
                  <c:v>0</c:v>
                </c:pt>
                <c:pt idx="54">
                  <c:v>2.8609652456285358E-3</c:v>
                </c:pt>
                <c:pt idx="55">
                  <c:v>1.0666949812110824E-3</c:v>
                </c:pt>
                <c:pt idx="56">
                  <c:v>9.6804420951852248E-4</c:v>
                </c:pt>
                <c:pt idx="57">
                  <c:v>2.2715829750093773E-3</c:v>
                </c:pt>
                <c:pt idx="58">
                  <c:v>3.0313942074368383E-3</c:v>
                </c:pt>
                <c:pt idx="59">
                  <c:v>3.1337827621968606E-3</c:v>
                </c:pt>
                <c:pt idx="60">
                  <c:v>3.6678083703757104E-3</c:v>
                </c:pt>
                <c:pt idx="61">
                  <c:v>2.7496717879417886E-3</c:v>
                </c:pt>
                <c:pt idx="62">
                  <c:v>2.4239463394105589E-3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-9.7714750723714679E-19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9.854162543919825E-7</c:v>
                </c:pt>
                <c:pt idx="73">
                  <c:v>1.9107735850866806E-18</c:v>
                </c:pt>
                <c:pt idx="74">
                  <c:v>0</c:v>
                </c:pt>
                <c:pt idx="75">
                  <c:v>0</c:v>
                </c:pt>
                <c:pt idx="76">
                  <c:v>3.5644062126650605E-5</c:v>
                </c:pt>
                <c:pt idx="77">
                  <c:v>1.793795119640831E-18</c:v>
                </c:pt>
                <c:pt idx="78">
                  <c:v>0</c:v>
                </c:pt>
                <c:pt idx="79">
                  <c:v>1.774105146196334E-18</c:v>
                </c:pt>
                <c:pt idx="80">
                  <c:v>0</c:v>
                </c:pt>
                <c:pt idx="81">
                  <c:v>1.6425672445684367E-18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1.5343502938540052E-18</c:v>
                </c:pt>
                <c:pt idx="87">
                  <c:v>-1.4818516166867158E-18</c:v>
                </c:pt>
                <c:pt idx="88">
                  <c:v>2.2926248196997997E-4</c:v>
                </c:pt>
                <c:pt idx="89">
                  <c:v>3.8115569808117006E-4</c:v>
                </c:pt>
                <c:pt idx="90">
                  <c:v>4.8948105643731863E-4</c:v>
                </c:pt>
                <c:pt idx="91">
                  <c:v>5.5858649820844924E-4</c:v>
                </c:pt>
                <c:pt idx="92">
                  <c:v>0</c:v>
                </c:pt>
                <c:pt idx="93">
                  <c:v>2.466043543623887E-4</c:v>
                </c:pt>
                <c:pt idx="94">
                  <c:v>1.6221078354143942E-4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</c:ser>
        <c:ser>
          <c:idx val="5"/>
          <c:order val="5"/>
          <c:tx>
            <c:strRef>
              <c:f>'Sector --&gt;'!$H$104</c:f>
              <c:strCache>
                <c:ptCount val="1"/>
                <c:pt idx="0">
                  <c:v>Index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--&gt;'!$H$105:$H$202</c:f>
              <c:numCache>
                <c:formatCode>0.00%</c:formatCode>
                <c:ptCount val="98"/>
                <c:pt idx="0">
                  <c:v>0.1406674420172776</c:v>
                </c:pt>
                <c:pt idx="1">
                  <c:v>0.15777724215846695</c:v>
                </c:pt>
                <c:pt idx="2">
                  <c:v>0.24392165054579965</c:v>
                </c:pt>
                <c:pt idx="3">
                  <c:v>0.24397364812662861</c:v>
                </c:pt>
                <c:pt idx="4">
                  <c:v>0.2337260875866003</c:v>
                </c:pt>
                <c:pt idx="5">
                  <c:v>0.2102454821728556</c:v>
                </c:pt>
                <c:pt idx="6">
                  <c:v>0.21326265068407571</c:v>
                </c:pt>
                <c:pt idx="7">
                  <c:v>0.22272769075376611</c:v>
                </c:pt>
                <c:pt idx="8">
                  <c:v>0.25854898766080292</c:v>
                </c:pt>
                <c:pt idx="9">
                  <c:v>0.11787340151592797</c:v>
                </c:pt>
                <c:pt idx="10">
                  <c:v>0.17968736534578744</c:v>
                </c:pt>
                <c:pt idx="11">
                  <c:v>0.30511915075967316</c:v>
                </c:pt>
                <c:pt idx="12">
                  <c:v>0.34184588553831491</c:v>
                </c:pt>
                <c:pt idx="13">
                  <c:v>0.31010839057663447</c:v>
                </c:pt>
                <c:pt idx="14">
                  <c:v>0.42915191131453262</c:v>
                </c:pt>
                <c:pt idx="15">
                  <c:v>0.52964269932148422</c:v>
                </c:pt>
                <c:pt idx="16">
                  <c:v>0.57648626956099691</c:v>
                </c:pt>
                <c:pt idx="17">
                  <c:v>0.6590123205416607</c:v>
                </c:pt>
                <c:pt idx="18">
                  <c:v>0.62858301722815868</c:v>
                </c:pt>
                <c:pt idx="19">
                  <c:v>0.38101898644650284</c:v>
                </c:pt>
                <c:pt idx="20">
                  <c:v>0.53962064413533184</c:v>
                </c:pt>
                <c:pt idx="21">
                  <c:v>0.56529021285285297</c:v>
                </c:pt>
                <c:pt idx="22">
                  <c:v>0.48884596152382798</c:v>
                </c:pt>
                <c:pt idx="23">
                  <c:v>0.50432419671912432</c:v>
                </c:pt>
                <c:pt idx="24">
                  <c:v>0.44010296138918731</c:v>
                </c:pt>
                <c:pt idx="25">
                  <c:v>0.36436238299540041</c:v>
                </c:pt>
                <c:pt idx="26">
                  <c:v>0.42539357035201397</c:v>
                </c:pt>
                <c:pt idx="27">
                  <c:v>0.37601376596776043</c:v>
                </c:pt>
                <c:pt idx="28">
                  <c:v>0.22824141760689748</c:v>
                </c:pt>
                <c:pt idx="29">
                  <c:v>0.21419620055258418</c:v>
                </c:pt>
                <c:pt idx="30">
                  <c:v>0.11878935842681844</c:v>
                </c:pt>
                <c:pt idx="31">
                  <c:v>6.1514313829400431E-2</c:v>
                </c:pt>
                <c:pt idx="32">
                  <c:v>7.4008119334918035E-2</c:v>
                </c:pt>
                <c:pt idx="33">
                  <c:v>0.12321543466682618</c:v>
                </c:pt>
                <c:pt idx="34">
                  <c:v>0.10993276298647839</c:v>
                </c:pt>
                <c:pt idx="35">
                  <c:v>0.11232069708463316</c:v>
                </c:pt>
                <c:pt idx="36">
                  <c:v>0.12414370931517771</c:v>
                </c:pt>
                <c:pt idx="37">
                  <c:v>0.11138151485661815</c:v>
                </c:pt>
                <c:pt idx="38">
                  <c:v>0.12528560170804101</c:v>
                </c:pt>
                <c:pt idx="39">
                  <c:v>0.12764686507494744</c:v>
                </c:pt>
                <c:pt idx="40">
                  <c:v>0.12687786043502139</c:v>
                </c:pt>
                <c:pt idx="41">
                  <c:v>0.15346470004594534</c:v>
                </c:pt>
                <c:pt idx="42">
                  <c:v>0.1687245784129297</c:v>
                </c:pt>
                <c:pt idx="43">
                  <c:v>0.14778416340448555</c:v>
                </c:pt>
                <c:pt idx="44">
                  <c:v>0.15065859056642464</c:v>
                </c:pt>
                <c:pt idx="45">
                  <c:v>0.18160472672709646</c:v>
                </c:pt>
                <c:pt idx="46">
                  <c:v>0.13552683094485279</c:v>
                </c:pt>
                <c:pt idx="47">
                  <c:v>0.13014951811583439</c:v>
                </c:pt>
                <c:pt idx="48">
                  <c:v>0.14127609723270315</c:v>
                </c:pt>
                <c:pt idx="49">
                  <c:v>0.11671408311348451</c:v>
                </c:pt>
                <c:pt idx="50">
                  <c:v>0.12366811955577921</c:v>
                </c:pt>
                <c:pt idx="51">
                  <c:v>0.10287109841818548</c:v>
                </c:pt>
                <c:pt idx="52">
                  <c:v>0.11354897702910348</c:v>
                </c:pt>
                <c:pt idx="53">
                  <c:v>0.1081883633084859</c:v>
                </c:pt>
                <c:pt idx="54">
                  <c:v>9.0747420691836014E-2</c:v>
                </c:pt>
                <c:pt idx="55">
                  <c:v>8.81813832822234E-2</c:v>
                </c:pt>
                <c:pt idx="56">
                  <c:v>0.11784000707137117</c:v>
                </c:pt>
                <c:pt idx="57">
                  <c:v>0.11788014663714431</c:v>
                </c:pt>
                <c:pt idx="58">
                  <c:v>0.13986741061887759</c:v>
                </c:pt>
                <c:pt idx="59">
                  <c:v>0.13014802721323154</c:v>
                </c:pt>
                <c:pt idx="60">
                  <c:v>0.10291661495511611</c:v>
                </c:pt>
                <c:pt idx="61">
                  <c:v>0.11297423534763068</c:v>
                </c:pt>
                <c:pt idx="62">
                  <c:v>0.12763619662824729</c:v>
                </c:pt>
                <c:pt idx="63">
                  <c:v>8.443887763777759E-2</c:v>
                </c:pt>
                <c:pt idx="64">
                  <c:v>7.6073737717300777E-2</c:v>
                </c:pt>
                <c:pt idx="65">
                  <c:v>6.6088778970098294E-2</c:v>
                </c:pt>
                <c:pt idx="66">
                  <c:v>6.6889247946658861E-2</c:v>
                </c:pt>
                <c:pt idx="67">
                  <c:v>7.0958770907176449E-2</c:v>
                </c:pt>
                <c:pt idx="68">
                  <c:v>7.1518988210123272E-2</c:v>
                </c:pt>
                <c:pt idx="69">
                  <c:v>7.0901118684575007E-2</c:v>
                </c:pt>
                <c:pt idx="70">
                  <c:v>5.9028246689374925E-2</c:v>
                </c:pt>
                <c:pt idx="71">
                  <c:v>5.9059053286205414E-2</c:v>
                </c:pt>
                <c:pt idx="72">
                  <c:v>8.040526635559074E-2</c:v>
                </c:pt>
                <c:pt idx="73">
                  <c:v>0.10056897608186489</c:v>
                </c:pt>
                <c:pt idx="74">
                  <c:v>9.2801543244615523E-2</c:v>
                </c:pt>
                <c:pt idx="75">
                  <c:v>0.11145609221771188</c:v>
                </c:pt>
                <c:pt idx="76">
                  <c:v>0.1160825263493304</c:v>
                </c:pt>
                <c:pt idx="77">
                  <c:v>0.1226491210256568</c:v>
                </c:pt>
                <c:pt idx="78">
                  <c:v>0.10967310217739808</c:v>
                </c:pt>
                <c:pt idx="79">
                  <c:v>0.10811803734854446</c:v>
                </c:pt>
                <c:pt idx="80">
                  <c:v>9.7807833076679104E-2</c:v>
                </c:pt>
                <c:pt idx="81">
                  <c:v>0.11050368047436469</c:v>
                </c:pt>
                <c:pt idx="82">
                  <c:v>9.9919458627564697E-2</c:v>
                </c:pt>
                <c:pt idx="83">
                  <c:v>0.10822421586746449</c:v>
                </c:pt>
                <c:pt idx="84">
                  <c:v>0.1103958678080075</c:v>
                </c:pt>
                <c:pt idx="85">
                  <c:v>0.10683136509100914</c:v>
                </c:pt>
                <c:pt idx="86">
                  <c:v>8.8977773321050363E-2</c:v>
                </c:pt>
                <c:pt idx="87">
                  <c:v>0.13707407841748767</c:v>
                </c:pt>
                <c:pt idx="88">
                  <c:v>8.6913254876381102E-2</c:v>
                </c:pt>
                <c:pt idx="89">
                  <c:v>0.10976541842080226</c:v>
                </c:pt>
                <c:pt idx="90">
                  <c:v>0.10799023370735364</c:v>
                </c:pt>
                <c:pt idx="91">
                  <c:v>0.12995893871836464</c:v>
                </c:pt>
                <c:pt idx="92">
                  <c:v>0.12994646294564383</c:v>
                </c:pt>
                <c:pt idx="93">
                  <c:v>0.12706031675282542</c:v>
                </c:pt>
                <c:pt idx="94">
                  <c:v>0.10698661088514917</c:v>
                </c:pt>
                <c:pt idx="95">
                  <c:v>0.11240678730812126</c:v>
                </c:pt>
                <c:pt idx="96">
                  <c:v>0.11568612623636598</c:v>
                </c:pt>
                <c:pt idx="97">
                  <c:v>0.1357564296603409</c:v>
                </c:pt>
              </c:numCache>
            </c:numRef>
          </c:val>
        </c:ser>
        <c:ser>
          <c:idx val="6"/>
          <c:order val="6"/>
          <c:tx>
            <c:strRef>
              <c:f>'Sector --&gt;'!$I$104</c:f>
              <c:strCache>
                <c:ptCount val="1"/>
                <c:pt idx="0">
                  <c:v>Industrials</c:v>
                </c:pt>
              </c:strCache>
            </c:strRef>
          </c:tx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--&gt;'!$I$105:$I$202</c:f>
              <c:numCache>
                <c:formatCode>0.00%</c:formatCode>
                <c:ptCount val="98"/>
                <c:pt idx="0">
                  <c:v>0.1165842631443767</c:v>
                </c:pt>
                <c:pt idx="1">
                  <c:v>0.12746755126208167</c:v>
                </c:pt>
                <c:pt idx="2">
                  <c:v>0.11703628179877339</c:v>
                </c:pt>
                <c:pt idx="3">
                  <c:v>0.10989212156390651</c:v>
                </c:pt>
                <c:pt idx="4">
                  <c:v>0.11754683178174093</c:v>
                </c:pt>
                <c:pt idx="5">
                  <c:v>0.12729426505198213</c:v>
                </c:pt>
                <c:pt idx="6">
                  <c:v>0.10444184433436023</c:v>
                </c:pt>
                <c:pt idx="7">
                  <c:v>0.11223881856911516</c:v>
                </c:pt>
                <c:pt idx="8">
                  <c:v>9.4578143208298993E-2</c:v>
                </c:pt>
                <c:pt idx="9">
                  <c:v>5.1722795866097807E-2</c:v>
                </c:pt>
                <c:pt idx="10">
                  <c:v>8.2351792543363625E-2</c:v>
                </c:pt>
                <c:pt idx="11">
                  <c:v>0.10130005557890068</c:v>
                </c:pt>
                <c:pt idx="12">
                  <c:v>0.12758712012112605</c:v>
                </c:pt>
                <c:pt idx="13">
                  <c:v>8.8568065600315549E-2</c:v>
                </c:pt>
                <c:pt idx="14">
                  <c:v>0.11921976781731905</c:v>
                </c:pt>
                <c:pt idx="15">
                  <c:v>0.11384936046373317</c:v>
                </c:pt>
                <c:pt idx="16">
                  <c:v>0.12440013015641881</c:v>
                </c:pt>
                <c:pt idx="17">
                  <c:v>0.15271064785971109</c:v>
                </c:pt>
                <c:pt idx="18">
                  <c:v>0.10117806444413208</c:v>
                </c:pt>
                <c:pt idx="19">
                  <c:v>7.6551734883903932E-2</c:v>
                </c:pt>
                <c:pt idx="20">
                  <c:v>0.10629694307986609</c:v>
                </c:pt>
                <c:pt idx="21">
                  <c:v>0.12073400280684882</c:v>
                </c:pt>
                <c:pt idx="22">
                  <c:v>0.12326719388311876</c:v>
                </c:pt>
                <c:pt idx="23">
                  <c:v>0.15628922414743529</c:v>
                </c:pt>
                <c:pt idx="24">
                  <c:v>0.13715312222579548</c:v>
                </c:pt>
                <c:pt idx="25">
                  <c:v>0.12549578063131256</c:v>
                </c:pt>
                <c:pt idx="26">
                  <c:v>0.16713454494772889</c:v>
                </c:pt>
                <c:pt idx="27">
                  <c:v>0.12121732788626727</c:v>
                </c:pt>
                <c:pt idx="28">
                  <c:v>0.12478384743666482</c:v>
                </c:pt>
                <c:pt idx="29">
                  <c:v>0.10656842819269978</c:v>
                </c:pt>
                <c:pt idx="30">
                  <c:v>0.11040152591758171</c:v>
                </c:pt>
                <c:pt idx="31">
                  <c:v>0.11699309493218144</c:v>
                </c:pt>
                <c:pt idx="32">
                  <c:v>0.11396623638145105</c:v>
                </c:pt>
                <c:pt idx="33">
                  <c:v>8.9569702561908049E-2</c:v>
                </c:pt>
                <c:pt idx="34">
                  <c:v>0.11755094688608389</c:v>
                </c:pt>
                <c:pt idx="35">
                  <c:v>0.14299580376213178</c:v>
                </c:pt>
                <c:pt idx="36">
                  <c:v>0.15120835143607803</c:v>
                </c:pt>
                <c:pt idx="37">
                  <c:v>0.12798132068411253</c:v>
                </c:pt>
                <c:pt idx="38">
                  <c:v>0.10576496893915956</c:v>
                </c:pt>
                <c:pt idx="39">
                  <c:v>9.5950924827162817E-2</c:v>
                </c:pt>
                <c:pt idx="40">
                  <c:v>9.5060543099352107E-2</c:v>
                </c:pt>
                <c:pt idx="41">
                  <c:v>9.8039281457910743E-2</c:v>
                </c:pt>
                <c:pt idx="42">
                  <c:v>0.10377879985250979</c:v>
                </c:pt>
                <c:pt idx="43">
                  <c:v>9.6927329527995987E-2</c:v>
                </c:pt>
                <c:pt idx="44">
                  <c:v>8.8347469352301214E-2</c:v>
                </c:pt>
                <c:pt idx="45">
                  <c:v>8.0949578795165719E-2</c:v>
                </c:pt>
                <c:pt idx="46">
                  <c:v>8.0361654712520991E-2</c:v>
                </c:pt>
                <c:pt idx="47">
                  <c:v>0.10486976917933127</c:v>
                </c:pt>
                <c:pt idx="48">
                  <c:v>9.9078692171562899E-2</c:v>
                </c:pt>
                <c:pt idx="49">
                  <c:v>0.12102933338272454</c:v>
                </c:pt>
                <c:pt idx="50">
                  <c:v>0.12785385664144513</c:v>
                </c:pt>
                <c:pt idx="51">
                  <c:v>8.8586178829429277E-2</c:v>
                </c:pt>
                <c:pt idx="52">
                  <c:v>7.2007820934666539E-2</c:v>
                </c:pt>
                <c:pt idx="53">
                  <c:v>6.4542295972866093E-2</c:v>
                </c:pt>
                <c:pt idx="54">
                  <c:v>7.4521480234026757E-2</c:v>
                </c:pt>
                <c:pt idx="55">
                  <c:v>9.1555609208168173E-2</c:v>
                </c:pt>
                <c:pt idx="56">
                  <c:v>0.11630026904454376</c:v>
                </c:pt>
                <c:pt idx="57">
                  <c:v>0.1188317477679588</c:v>
                </c:pt>
                <c:pt idx="58">
                  <c:v>0.13857272407502777</c:v>
                </c:pt>
                <c:pt idx="59">
                  <c:v>0.15547868698019646</c:v>
                </c:pt>
                <c:pt idx="60">
                  <c:v>0.14541312058671899</c:v>
                </c:pt>
                <c:pt idx="61">
                  <c:v>0.14458867950900336</c:v>
                </c:pt>
                <c:pt idx="62">
                  <c:v>0.10441448760143374</c:v>
                </c:pt>
                <c:pt idx="63">
                  <c:v>8.0855011631379967E-2</c:v>
                </c:pt>
                <c:pt idx="64">
                  <c:v>9.7030646762390912E-2</c:v>
                </c:pt>
                <c:pt idx="65">
                  <c:v>0.11137535765960062</c:v>
                </c:pt>
                <c:pt idx="66">
                  <c:v>9.1573149634021911E-2</c:v>
                </c:pt>
                <c:pt idx="67">
                  <c:v>8.5264375783522667E-2</c:v>
                </c:pt>
                <c:pt idx="68">
                  <c:v>0.14389370449541639</c:v>
                </c:pt>
                <c:pt idx="69">
                  <c:v>0.15576273658917966</c:v>
                </c:pt>
                <c:pt idx="70">
                  <c:v>0.15056149129406393</c:v>
                </c:pt>
                <c:pt idx="71">
                  <c:v>0.1407225456200715</c:v>
                </c:pt>
                <c:pt idx="72">
                  <c:v>0.12485523239499978</c:v>
                </c:pt>
                <c:pt idx="73">
                  <c:v>0.13313203547576591</c:v>
                </c:pt>
                <c:pt idx="74">
                  <c:v>0.14112772487005493</c:v>
                </c:pt>
                <c:pt idx="75">
                  <c:v>0.16476321848089776</c:v>
                </c:pt>
                <c:pt idx="76">
                  <c:v>0.16736462504947827</c:v>
                </c:pt>
                <c:pt idx="77">
                  <c:v>0.16304761014443389</c:v>
                </c:pt>
                <c:pt idx="78">
                  <c:v>0.16907840970452598</c:v>
                </c:pt>
                <c:pt idx="79">
                  <c:v>0.16238600964337074</c:v>
                </c:pt>
                <c:pt idx="80">
                  <c:v>0.14521875877734994</c:v>
                </c:pt>
                <c:pt idx="81">
                  <c:v>0.13739661733874411</c:v>
                </c:pt>
                <c:pt idx="82">
                  <c:v>0.14236635620960716</c:v>
                </c:pt>
                <c:pt idx="83">
                  <c:v>0.15284896437063822</c:v>
                </c:pt>
                <c:pt idx="84">
                  <c:v>0.14454046241354446</c:v>
                </c:pt>
                <c:pt idx="85">
                  <c:v>0.10786775388211975</c:v>
                </c:pt>
                <c:pt idx="86">
                  <c:v>0.11665590096433098</c:v>
                </c:pt>
                <c:pt idx="87">
                  <c:v>0.10671828810599425</c:v>
                </c:pt>
                <c:pt idx="88">
                  <c:v>0.12851364293681539</c:v>
                </c:pt>
                <c:pt idx="89">
                  <c:v>0.14742784617237731</c:v>
                </c:pt>
                <c:pt idx="90">
                  <c:v>0.13588611054158992</c:v>
                </c:pt>
                <c:pt idx="91">
                  <c:v>0.13989827763683821</c:v>
                </c:pt>
                <c:pt idx="92">
                  <c:v>0.11715025927494364</c:v>
                </c:pt>
                <c:pt idx="93">
                  <c:v>9.3644898398163173E-2</c:v>
                </c:pt>
                <c:pt idx="94">
                  <c:v>0.12670179771413936</c:v>
                </c:pt>
                <c:pt idx="95">
                  <c:v>0.12680580707605008</c:v>
                </c:pt>
                <c:pt idx="96">
                  <c:v>0.1040650400986915</c:v>
                </c:pt>
                <c:pt idx="97">
                  <c:v>0.11443374544488166</c:v>
                </c:pt>
              </c:numCache>
            </c:numRef>
          </c:val>
        </c:ser>
        <c:ser>
          <c:idx val="7"/>
          <c:order val="7"/>
          <c:tx>
            <c:strRef>
              <c:f>'Sector --&gt;'!$J$104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--&gt;'!$J$105:$J$202</c:f>
              <c:numCache>
                <c:formatCode>0.00%</c:formatCode>
                <c:ptCount val="98"/>
                <c:pt idx="0">
                  <c:v>0.11544076617186182</c:v>
                </c:pt>
                <c:pt idx="1">
                  <c:v>0.16310471061438964</c:v>
                </c:pt>
                <c:pt idx="2">
                  <c:v>9.593459579892008E-2</c:v>
                </c:pt>
                <c:pt idx="3">
                  <c:v>0.15469302377976532</c:v>
                </c:pt>
                <c:pt idx="4">
                  <c:v>0.17893152229803866</c:v>
                </c:pt>
                <c:pt idx="5">
                  <c:v>0.14448596892606658</c:v>
                </c:pt>
                <c:pt idx="6">
                  <c:v>0.14960914022175412</c:v>
                </c:pt>
                <c:pt idx="7">
                  <c:v>0.12642967515156728</c:v>
                </c:pt>
                <c:pt idx="8">
                  <c:v>0.14793527782134583</c:v>
                </c:pt>
                <c:pt idx="9">
                  <c:v>9.0353538510757558E-2</c:v>
                </c:pt>
                <c:pt idx="10">
                  <c:v>9.7094702617975148E-2</c:v>
                </c:pt>
                <c:pt idx="11">
                  <c:v>9.977511927226089E-2</c:v>
                </c:pt>
                <c:pt idx="12">
                  <c:v>0.10950074534746161</c:v>
                </c:pt>
                <c:pt idx="13">
                  <c:v>8.9383163360874068E-2</c:v>
                </c:pt>
                <c:pt idx="14">
                  <c:v>0.15084665198894545</c:v>
                </c:pt>
                <c:pt idx="15">
                  <c:v>0.16341958182426045</c:v>
                </c:pt>
                <c:pt idx="16">
                  <c:v>0.15739769837616277</c:v>
                </c:pt>
                <c:pt idx="17">
                  <c:v>0.15889067534682982</c:v>
                </c:pt>
                <c:pt idx="18">
                  <c:v>0.16299356729750614</c:v>
                </c:pt>
                <c:pt idx="19">
                  <c:v>8.7116176185641964E-2</c:v>
                </c:pt>
                <c:pt idx="20">
                  <c:v>8.0847637312876253E-2</c:v>
                </c:pt>
                <c:pt idx="21">
                  <c:v>9.9107445087565416E-2</c:v>
                </c:pt>
                <c:pt idx="22">
                  <c:v>0.14247940553957542</c:v>
                </c:pt>
                <c:pt idx="23">
                  <c:v>0.10681347734259793</c:v>
                </c:pt>
                <c:pt idx="24">
                  <c:v>0.101705388407168</c:v>
                </c:pt>
                <c:pt idx="25">
                  <c:v>0.12936959155210281</c:v>
                </c:pt>
                <c:pt idx="26">
                  <c:v>0.11340410301786451</c:v>
                </c:pt>
                <c:pt idx="27">
                  <c:v>0.11922222394428933</c:v>
                </c:pt>
                <c:pt idx="28">
                  <c:v>9.5628003668590381E-2</c:v>
                </c:pt>
                <c:pt idx="29">
                  <c:v>8.4720782097041536E-2</c:v>
                </c:pt>
                <c:pt idx="30">
                  <c:v>7.8146349542965995E-2</c:v>
                </c:pt>
                <c:pt idx="31">
                  <c:v>8.6132034800162363E-2</c:v>
                </c:pt>
                <c:pt idx="32">
                  <c:v>7.40754266247802E-2</c:v>
                </c:pt>
                <c:pt idx="33">
                  <c:v>7.660527144278105E-2</c:v>
                </c:pt>
                <c:pt idx="34">
                  <c:v>9.848942740117847E-2</c:v>
                </c:pt>
                <c:pt idx="35">
                  <c:v>8.6676984605065108E-2</c:v>
                </c:pt>
                <c:pt idx="36">
                  <c:v>9.6566952723903643E-2</c:v>
                </c:pt>
                <c:pt idx="37">
                  <c:v>9.2737514143021879E-2</c:v>
                </c:pt>
                <c:pt idx="38">
                  <c:v>0.12178248227832013</c:v>
                </c:pt>
                <c:pt idx="39">
                  <c:v>8.5645598524575095E-2</c:v>
                </c:pt>
                <c:pt idx="40">
                  <c:v>0.13261384838084728</c:v>
                </c:pt>
                <c:pt idx="41">
                  <c:v>7.7475041870252087E-2</c:v>
                </c:pt>
                <c:pt idx="42">
                  <c:v>8.7156302249469478E-2</c:v>
                </c:pt>
                <c:pt idx="43">
                  <c:v>9.0988479066836186E-2</c:v>
                </c:pt>
                <c:pt idx="44">
                  <c:v>7.020095293195254E-2</c:v>
                </c:pt>
                <c:pt idx="45">
                  <c:v>0.11072154798680092</c:v>
                </c:pt>
                <c:pt idx="46">
                  <c:v>0.10476902810832726</c:v>
                </c:pt>
                <c:pt idx="47">
                  <c:v>0.11816643485210687</c:v>
                </c:pt>
                <c:pt idx="48">
                  <c:v>9.5768190697495828E-2</c:v>
                </c:pt>
                <c:pt idx="49">
                  <c:v>0.10200084033693513</c:v>
                </c:pt>
                <c:pt idx="50">
                  <c:v>0.11280841589157067</c:v>
                </c:pt>
                <c:pt idx="51">
                  <c:v>0.11682616224600356</c:v>
                </c:pt>
                <c:pt idx="52">
                  <c:v>0.144885870715627</c:v>
                </c:pt>
                <c:pt idx="53">
                  <c:v>0.14265713705011904</c:v>
                </c:pt>
                <c:pt idx="54">
                  <c:v>0.13864090305021257</c:v>
                </c:pt>
                <c:pt idx="55">
                  <c:v>0.13675556348337356</c:v>
                </c:pt>
                <c:pt idx="56">
                  <c:v>0.13396917498641958</c:v>
                </c:pt>
                <c:pt idx="57">
                  <c:v>0.14792472619867053</c:v>
                </c:pt>
                <c:pt idx="58">
                  <c:v>0.16775476422872149</c:v>
                </c:pt>
                <c:pt idx="59">
                  <c:v>0.13195693990154303</c:v>
                </c:pt>
                <c:pt idx="60">
                  <c:v>0.11442529520509469</c:v>
                </c:pt>
                <c:pt idx="61">
                  <c:v>0.14136414700722938</c:v>
                </c:pt>
                <c:pt idx="62">
                  <c:v>0.16293296861160314</c:v>
                </c:pt>
                <c:pt idx="63">
                  <c:v>0.11794748812990509</c:v>
                </c:pt>
                <c:pt idx="64">
                  <c:v>0.12002580471657728</c:v>
                </c:pt>
                <c:pt idx="65">
                  <c:v>0.13703011020275238</c:v>
                </c:pt>
                <c:pt idx="66">
                  <c:v>0.12553155197669777</c:v>
                </c:pt>
                <c:pt idx="67">
                  <c:v>0.10876070278297195</c:v>
                </c:pt>
                <c:pt idx="68">
                  <c:v>0.12024568271335397</c:v>
                </c:pt>
                <c:pt idx="69">
                  <c:v>0.1010191463602456</c:v>
                </c:pt>
                <c:pt idx="70">
                  <c:v>0.11079093476192253</c:v>
                </c:pt>
                <c:pt idx="71">
                  <c:v>0.13234166438540404</c:v>
                </c:pt>
                <c:pt idx="72">
                  <c:v>0.13882377174196378</c:v>
                </c:pt>
                <c:pt idx="73">
                  <c:v>0.15962219396939487</c:v>
                </c:pt>
                <c:pt idx="74">
                  <c:v>0.14794709225673647</c:v>
                </c:pt>
                <c:pt idx="75">
                  <c:v>0.15091970592112278</c:v>
                </c:pt>
                <c:pt idx="76">
                  <c:v>0.16824502173096623</c:v>
                </c:pt>
                <c:pt idx="77">
                  <c:v>0.1622713850255251</c:v>
                </c:pt>
                <c:pt idx="78">
                  <c:v>0.15193398031618968</c:v>
                </c:pt>
                <c:pt idx="79">
                  <c:v>0.1640742237156928</c:v>
                </c:pt>
                <c:pt idx="80">
                  <c:v>0.16002382031999002</c:v>
                </c:pt>
                <c:pt idx="81">
                  <c:v>0.15419444125121573</c:v>
                </c:pt>
                <c:pt idx="82">
                  <c:v>0.15455642210035717</c:v>
                </c:pt>
                <c:pt idx="83">
                  <c:v>0.19571295882876083</c:v>
                </c:pt>
                <c:pt idx="84">
                  <c:v>0.1884797516385166</c:v>
                </c:pt>
                <c:pt idx="85">
                  <c:v>0.14464188049507873</c:v>
                </c:pt>
                <c:pt idx="86">
                  <c:v>0.13358820668350993</c:v>
                </c:pt>
                <c:pt idx="87">
                  <c:v>0.12924716049242357</c:v>
                </c:pt>
                <c:pt idx="88">
                  <c:v>0.15426558446487915</c:v>
                </c:pt>
                <c:pt idx="89">
                  <c:v>0.127657322112539</c:v>
                </c:pt>
                <c:pt idx="90">
                  <c:v>0.10979998678770492</c:v>
                </c:pt>
                <c:pt idx="91">
                  <c:v>0.13462091422740322</c:v>
                </c:pt>
                <c:pt idx="92">
                  <c:v>0.10612739929779229</c:v>
                </c:pt>
                <c:pt idx="93">
                  <c:v>9.6334328401257177E-2</c:v>
                </c:pt>
                <c:pt idx="94">
                  <c:v>8.6775784145392831E-2</c:v>
                </c:pt>
                <c:pt idx="95">
                  <c:v>7.1941599561349392E-2</c:v>
                </c:pt>
                <c:pt idx="96">
                  <c:v>3.1662092313661697E-2</c:v>
                </c:pt>
                <c:pt idx="97">
                  <c:v>3.4403001961019981E-2</c:v>
                </c:pt>
              </c:numCache>
            </c:numRef>
          </c:val>
        </c:ser>
        <c:ser>
          <c:idx val="8"/>
          <c:order val="8"/>
          <c:tx>
            <c:strRef>
              <c:f>'Sector --&gt;'!$K$104</c:f>
              <c:strCache>
                <c:ptCount val="1"/>
                <c:pt idx="0">
                  <c:v>Materials</c:v>
                </c:pt>
              </c:strCache>
            </c:strRef>
          </c:tx>
          <c:spPr>
            <a:solidFill>
              <a:schemeClr val="accent4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--&gt;'!$K$105:$K$202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-1.5795144753887429E-18</c:v>
                </c:pt>
                <c:pt idx="3">
                  <c:v>0</c:v>
                </c:pt>
                <c:pt idx="4">
                  <c:v>3.1468589409805992E-3</c:v>
                </c:pt>
                <c:pt idx="5">
                  <c:v>7.5984837186377644E-3</c:v>
                </c:pt>
                <c:pt idx="6">
                  <c:v>1.1512385972971526E-2</c:v>
                </c:pt>
                <c:pt idx="7">
                  <c:v>1.2358662829512666E-2</c:v>
                </c:pt>
                <c:pt idx="8">
                  <c:v>6.5753059690486773E-3</c:v>
                </c:pt>
                <c:pt idx="9">
                  <c:v>4.2335845963399343E-3</c:v>
                </c:pt>
                <c:pt idx="10">
                  <c:v>2.370210017546218E-2</c:v>
                </c:pt>
                <c:pt idx="11">
                  <c:v>2.9888474654548518E-2</c:v>
                </c:pt>
                <c:pt idx="12">
                  <c:v>2.9589287764515103E-2</c:v>
                </c:pt>
                <c:pt idx="13">
                  <c:v>1.6618919056337736E-2</c:v>
                </c:pt>
                <c:pt idx="14">
                  <c:v>4.0209315477688197E-2</c:v>
                </c:pt>
                <c:pt idx="15">
                  <c:v>7.939135622770839E-2</c:v>
                </c:pt>
                <c:pt idx="16">
                  <c:v>9.3361607260461027E-2</c:v>
                </c:pt>
                <c:pt idx="17">
                  <c:v>0.1008016802236953</c:v>
                </c:pt>
                <c:pt idx="18">
                  <c:v>9.4387459651259803E-2</c:v>
                </c:pt>
                <c:pt idx="19">
                  <c:v>5.6257460173107683E-2</c:v>
                </c:pt>
                <c:pt idx="20">
                  <c:v>8.8186748836605947E-2</c:v>
                </c:pt>
                <c:pt idx="21">
                  <c:v>9.5800794281763982E-2</c:v>
                </c:pt>
                <c:pt idx="22">
                  <c:v>9.0412779407210694E-2</c:v>
                </c:pt>
                <c:pt idx="23">
                  <c:v>9.1993384806411116E-2</c:v>
                </c:pt>
                <c:pt idx="24">
                  <c:v>8.0023557936316839E-2</c:v>
                </c:pt>
                <c:pt idx="25">
                  <c:v>8.0435182564699628E-2</c:v>
                </c:pt>
                <c:pt idx="26">
                  <c:v>1.9621689947057451E-2</c:v>
                </c:pt>
                <c:pt idx="27">
                  <c:v>2.1050903133340765E-2</c:v>
                </c:pt>
                <c:pt idx="28">
                  <c:v>2.0115845170213805E-2</c:v>
                </c:pt>
                <c:pt idx="29">
                  <c:v>1.0510172264454436E-2</c:v>
                </c:pt>
                <c:pt idx="30">
                  <c:v>6.3126496215537096E-3</c:v>
                </c:pt>
                <c:pt idx="31">
                  <c:v>1.2580203477885523E-2</c:v>
                </c:pt>
                <c:pt idx="32">
                  <c:v>2.3051697477415298E-2</c:v>
                </c:pt>
                <c:pt idx="33">
                  <c:v>2.1285575544601164E-2</c:v>
                </c:pt>
                <c:pt idx="34">
                  <c:v>2.8116863720973315E-2</c:v>
                </c:pt>
                <c:pt idx="35">
                  <c:v>3.1016715087552688E-2</c:v>
                </c:pt>
                <c:pt idx="36">
                  <c:v>2.7717693512067178E-2</c:v>
                </c:pt>
                <c:pt idx="37">
                  <c:v>1.9664350476581573E-2</c:v>
                </c:pt>
                <c:pt idx="38">
                  <c:v>2.8568041708899067E-2</c:v>
                </c:pt>
                <c:pt idx="39">
                  <c:v>3.0288844967380265E-2</c:v>
                </c:pt>
                <c:pt idx="40">
                  <c:v>2.8659076942984564E-2</c:v>
                </c:pt>
                <c:pt idx="41">
                  <c:v>2.0931443071579708E-2</c:v>
                </c:pt>
                <c:pt idx="42">
                  <c:v>3.1041196619254086E-2</c:v>
                </c:pt>
                <c:pt idx="43">
                  <c:v>2.3296169232615203E-2</c:v>
                </c:pt>
                <c:pt idx="44">
                  <c:v>6.5836654981090842E-2</c:v>
                </c:pt>
                <c:pt idx="45">
                  <c:v>5.3022198703743841E-2</c:v>
                </c:pt>
                <c:pt idx="46">
                  <c:v>6.8620259201216657E-2</c:v>
                </c:pt>
                <c:pt idx="47">
                  <c:v>4.3293144254262082E-2</c:v>
                </c:pt>
                <c:pt idx="48">
                  <c:v>2.6724753478793745E-2</c:v>
                </c:pt>
                <c:pt idx="49">
                  <c:v>2.5703671992800204E-2</c:v>
                </c:pt>
                <c:pt idx="50">
                  <c:v>2.4383769144555756E-2</c:v>
                </c:pt>
                <c:pt idx="51">
                  <c:v>2.5590415145256978E-2</c:v>
                </c:pt>
                <c:pt idx="52">
                  <c:v>2.8491548065892946E-2</c:v>
                </c:pt>
                <c:pt idx="53">
                  <c:v>1.4966809790158864E-3</c:v>
                </c:pt>
                <c:pt idx="54">
                  <c:v>1.425143424539457E-3</c:v>
                </c:pt>
                <c:pt idx="55">
                  <c:v>0</c:v>
                </c:pt>
                <c:pt idx="56">
                  <c:v>1.8830403839978742E-4</c:v>
                </c:pt>
                <c:pt idx="57">
                  <c:v>0</c:v>
                </c:pt>
                <c:pt idx="58">
                  <c:v>1.7476638384524748E-3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6.9281620643048877E-3</c:v>
                </c:pt>
                <c:pt idx="63">
                  <c:v>0</c:v>
                </c:pt>
                <c:pt idx="64">
                  <c:v>1.5607773811000323E-2</c:v>
                </c:pt>
                <c:pt idx="65">
                  <c:v>1.5473973933895714E-2</c:v>
                </c:pt>
                <c:pt idx="66">
                  <c:v>2.138785131415892E-2</c:v>
                </c:pt>
                <c:pt idx="67">
                  <c:v>2.3945265646539329E-2</c:v>
                </c:pt>
                <c:pt idx="68">
                  <c:v>2.4990626616471525E-2</c:v>
                </c:pt>
                <c:pt idx="69">
                  <c:v>2.8067185402845491E-2</c:v>
                </c:pt>
                <c:pt idx="70">
                  <c:v>1.3340336023833627E-2</c:v>
                </c:pt>
                <c:pt idx="71">
                  <c:v>3.337213606626518E-3</c:v>
                </c:pt>
                <c:pt idx="72">
                  <c:v>0</c:v>
                </c:pt>
                <c:pt idx="73">
                  <c:v>0</c:v>
                </c:pt>
                <c:pt idx="74">
                  <c:v>1.1457961227701102E-3</c:v>
                </c:pt>
                <c:pt idx="75">
                  <c:v>8.3729837642470967E-3</c:v>
                </c:pt>
                <c:pt idx="76">
                  <c:v>2.6429147581270044E-3</c:v>
                </c:pt>
                <c:pt idx="77">
                  <c:v>1.4971704222627705E-3</c:v>
                </c:pt>
                <c:pt idx="78">
                  <c:v>5.6837328354752588E-3</c:v>
                </c:pt>
                <c:pt idx="79">
                  <c:v>4.9965107976949761E-3</c:v>
                </c:pt>
                <c:pt idx="80">
                  <c:v>7.6333743963163123E-3</c:v>
                </c:pt>
                <c:pt idx="81">
                  <c:v>8.6798285651772059E-3</c:v>
                </c:pt>
                <c:pt idx="82">
                  <c:v>2.3871161246942453E-3</c:v>
                </c:pt>
                <c:pt idx="83">
                  <c:v>1.8601481496868244E-3</c:v>
                </c:pt>
                <c:pt idx="84">
                  <c:v>1.8430285251399877E-3</c:v>
                </c:pt>
                <c:pt idx="85">
                  <c:v>3.5070056551391453E-3</c:v>
                </c:pt>
                <c:pt idx="86">
                  <c:v>5.4011377088868636E-3</c:v>
                </c:pt>
                <c:pt idx="87">
                  <c:v>2.2136777729861584E-2</c:v>
                </c:pt>
                <c:pt idx="88">
                  <c:v>2.384896789888924E-2</c:v>
                </c:pt>
                <c:pt idx="89">
                  <c:v>2.6368994104009037E-2</c:v>
                </c:pt>
                <c:pt idx="90">
                  <c:v>2.3584544489920707E-2</c:v>
                </c:pt>
                <c:pt idx="91">
                  <c:v>2.760483204751769E-2</c:v>
                </c:pt>
                <c:pt idx="92">
                  <c:v>2.0140736535311329E-2</c:v>
                </c:pt>
                <c:pt idx="93">
                  <c:v>5.2278834095499651E-3</c:v>
                </c:pt>
                <c:pt idx="94">
                  <c:v>3.3986112503969724E-3</c:v>
                </c:pt>
                <c:pt idx="95">
                  <c:v>9.8667592488559819E-3</c:v>
                </c:pt>
                <c:pt idx="96">
                  <c:v>1.5092179017837879E-2</c:v>
                </c:pt>
                <c:pt idx="97">
                  <c:v>8.2612295505839223E-3</c:v>
                </c:pt>
              </c:numCache>
            </c:numRef>
          </c:val>
        </c:ser>
        <c:ser>
          <c:idx val="9"/>
          <c:order val="9"/>
          <c:tx>
            <c:strRef>
              <c:f>'Sector --&gt;'!$L$104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--&gt;'!$L$105:$L$202</c:f>
              <c:numCache>
                <c:formatCode>0.00%</c:formatCode>
                <c:ptCount val="98"/>
                <c:pt idx="0">
                  <c:v>7.0738340970101413E-2</c:v>
                </c:pt>
                <c:pt idx="1">
                  <c:v>0.11914171489840503</c:v>
                </c:pt>
                <c:pt idx="2">
                  <c:v>0.10081441210706917</c:v>
                </c:pt>
                <c:pt idx="3">
                  <c:v>0.10150818836535155</c:v>
                </c:pt>
                <c:pt idx="4">
                  <c:v>0.13396713912830885</c:v>
                </c:pt>
                <c:pt idx="5">
                  <c:v>0.15152611981905892</c:v>
                </c:pt>
                <c:pt idx="6">
                  <c:v>0.15207456861450094</c:v>
                </c:pt>
                <c:pt idx="7">
                  <c:v>0.16168871585747677</c:v>
                </c:pt>
                <c:pt idx="8">
                  <c:v>0.17656694708993725</c:v>
                </c:pt>
                <c:pt idx="9">
                  <c:v>0.10262243712481153</c:v>
                </c:pt>
                <c:pt idx="10">
                  <c:v>0.18043214279751499</c:v>
                </c:pt>
                <c:pt idx="11">
                  <c:v>0.19794701083784982</c:v>
                </c:pt>
                <c:pt idx="12">
                  <c:v>0.23505175909874704</c:v>
                </c:pt>
                <c:pt idx="13">
                  <c:v>0.11185728089825832</c:v>
                </c:pt>
                <c:pt idx="14">
                  <c:v>0.14661321115968604</c:v>
                </c:pt>
                <c:pt idx="15">
                  <c:v>0.15918935349568947</c:v>
                </c:pt>
                <c:pt idx="16">
                  <c:v>0.13390569902133267</c:v>
                </c:pt>
                <c:pt idx="17">
                  <c:v>0.14936485341111871</c:v>
                </c:pt>
                <c:pt idx="18">
                  <c:v>0.14150364256853909</c:v>
                </c:pt>
                <c:pt idx="19">
                  <c:v>0.13470789255157131</c:v>
                </c:pt>
                <c:pt idx="20">
                  <c:v>0.10286896774089856</c:v>
                </c:pt>
                <c:pt idx="21">
                  <c:v>0.11475813683630158</c:v>
                </c:pt>
                <c:pt idx="22">
                  <c:v>0.14177339426828597</c:v>
                </c:pt>
                <c:pt idx="23">
                  <c:v>0.16770598821153557</c:v>
                </c:pt>
                <c:pt idx="24">
                  <c:v>0.21588270296085174</c:v>
                </c:pt>
                <c:pt idx="25">
                  <c:v>0.15055452795032337</c:v>
                </c:pt>
                <c:pt idx="26">
                  <c:v>0.19119375734972752</c:v>
                </c:pt>
                <c:pt idx="27">
                  <c:v>0.22476119818229837</c:v>
                </c:pt>
                <c:pt idx="28">
                  <c:v>0.24101683589072387</c:v>
                </c:pt>
                <c:pt idx="29">
                  <c:v>0.14538749893728331</c:v>
                </c:pt>
                <c:pt idx="30">
                  <c:v>0.13956275656167424</c:v>
                </c:pt>
                <c:pt idx="31">
                  <c:v>0.16036970088497651</c:v>
                </c:pt>
                <c:pt idx="32">
                  <c:v>0.11361941788042289</c:v>
                </c:pt>
                <c:pt idx="33">
                  <c:v>7.4066426416827827E-2</c:v>
                </c:pt>
                <c:pt idx="34">
                  <c:v>7.0668451935906595E-2</c:v>
                </c:pt>
                <c:pt idx="35">
                  <c:v>9.7307164559942413E-2</c:v>
                </c:pt>
                <c:pt idx="36">
                  <c:v>7.5920638083417397E-2</c:v>
                </c:pt>
                <c:pt idx="37">
                  <c:v>6.5986594563494996E-2</c:v>
                </c:pt>
                <c:pt idx="38">
                  <c:v>8.1522324526705214E-2</c:v>
                </c:pt>
                <c:pt idx="39">
                  <c:v>7.8224414652865087E-2</c:v>
                </c:pt>
                <c:pt idx="40">
                  <c:v>7.7704293806248478E-2</c:v>
                </c:pt>
                <c:pt idx="41">
                  <c:v>6.0449891430975934E-2</c:v>
                </c:pt>
                <c:pt idx="42">
                  <c:v>7.5345771122841354E-2</c:v>
                </c:pt>
                <c:pt idx="43">
                  <c:v>8.2323011020081396E-2</c:v>
                </c:pt>
                <c:pt idx="44">
                  <c:v>3.6668210586988229E-2</c:v>
                </c:pt>
                <c:pt idx="45">
                  <c:v>3.9575506367308194E-2</c:v>
                </c:pt>
                <c:pt idx="46">
                  <c:v>6.8360766577240731E-2</c:v>
                </c:pt>
                <c:pt idx="47">
                  <c:v>7.6839435528465311E-2</c:v>
                </c:pt>
                <c:pt idx="48">
                  <c:v>0.10250170519298794</c:v>
                </c:pt>
                <c:pt idx="49">
                  <c:v>0.10517845598773755</c:v>
                </c:pt>
                <c:pt idx="50">
                  <c:v>0.1005132960657623</c:v>
                </c:pt>
                <c:pt idx="51">
                  <c:v>0.10281189610053837</c:v>
                </c:pt>
                <c:pt idx="52">
                  <c:v>0.12193063215212664</c:v>
                </c:pt>
                <c:pt idx="53">
                  <c:v>0.12136923030993781</c:v>
                </c:pt>
                <c:pt idx="54">
                  <c:v>8.2377733318728871E-2</c:v>
                </c:pt>
                <c:pt idx="55">
                  <c:v>8.7040993400897868E-2</c:v>
                </c:pt>
                <c:pt idx="56">
                  <c:v>7.57644296884947E-2</c:v>
                </c:pt>
                <c:pt idx="57">
                  <c:v>9.10644693080776E-2</c:v>
                </c:pt>
                <c:pt idx="58">
                  <c:v>0.11285839529890847</c:v>
                </c:pt>
                <c:pt idx="59">
                  <c:v>9.8501489867386494E-2</c:v>
                </c:pt>
                <c:pt idx="60">
                  <c:v>0.10686832857565177</c:v>
                </c:pt>
                <c:pt idx="61">
                  <c:v>0.11960957742948208</c:v>
                </c:pt>
                <c:pt idx="62">
                  <c:v>0.13273045498228087</c:v>
                </c:pt>
                <c:pt idx="63">
                  <c:v>0.18692207021932522</c:v>
                </c:pt>
                <c:pt idx="64">
                  <c:v>0.1902996519893046</c:v>
                </c:pt>
                <c:pt idx="65">
                  <c:v>0.19522714427436161</c:v>
                </c:pt>
                <c:pt idx="66">
                  <c:v>0.18510311941369928</c:v>
                </c:pt>
                <c:pt idx="67">
                  <c:v>0.18145179513684592</c:v>
                </c:pt>
                <c:pt idx="68">
                  <c:v>0.17720628601871247</c:v>
                </c:pt>
                <c:pt idx="69">
                  <c:v>0.19065824720306399</c:v>
                </c:pt>
                <c:pt idx="70">
                  <c:v>0.20798690553014915</c:v>
                </c:pt>
                <c:pt idx="71">
                  <c:v>0.22969259612526574</c:v>
                </c:pt>
                <c:pt idx="72">
                  <c:v>0.2101410924512177</c:v>
                </c:pt>
                <c:pt idx="73">
                  <c:v>0.22796292334279633</c:v>
                </c:pt>
                <c:pt idx="74">
                  <c:v>0.23246424452454953</c:v>
                </c:pt>
                <c:pt idx="75">
                  <c:v>0.1700595743419937</c:v>
                </c:pt>
                <c:pt idx="76">
                  <c:v>0.12909043381086974</c:v>
                </c:pt>
                <c:pt idx="77">
                  <c:v>0.11488236557400965</c:v>
                </c:pt>
                <c:pt idx="78">
                  <c:v>0.13765784632944622</c:v>
                </c:pt>
                <c:pt idx="79">
                  <c:v>0.14758687663478975</c:v>
                </c:pt>
                <c:pt idx="80">
                  <c:v>0.15011116661650351</c:v>
                </c:pt>
                <c:pt idx="81">
                  <c:v>0.15589491536671612</c:v>
                </c:pt>
                <c:pt idx="82">
                  <c:v>0.15381173785618604</c:v>
                </c:pt>
                <c:pt idx="83">
                  <c:v>0.15050262246477325</c:v>
                </c:pt>
                <c:pt idx="84">
                  <c:v>0.15546597271693779</c:v>
                </c:pt>
                <c:pt idx="85">
                  <c:v>0.15775027721531257</c:v>
                </c:pt>
                <c:pt idx="86">
                  <c:v>0.20796681111715448</c:v>
                </c:pt>
                <c:pt idx="87">
                  <c:v>0.18622326822997173</c:v>
                </c:pt>
                <c:pt idx="88">
                  <c:v>0.19893271563325862</c:v>
                </c:pt>
                <c:pt idx="89">
                  <c:v>0.18907927666377117</c:v>
                </c:pt>
                <c:pt idx="90">
                  <c:v>0.16948478175041123</c:v>
                </c:pt>
                <c:pt idx="91">
                  <c:v>0.16702702119320617</c:v>
                </c:pt>
                <c:pt idx="92">
                  <c:v>0.14972477056044822</c:v>
                </c:pt>
                <c:pt idx="93">
                  <c:v>0.1744443820966432</c:v>
                </c:pt>
                <c:pt idx="94">
                  <c:v>0.21958294621761543</c:v>
                </c:pt>
                <c:pt idx="95">
                  <c:v>0.22643705864379587</c:v>
                </c:pt>
                <c:pt idx="96">
                  <c:v>0.23428539065144932</c:v>
                </c:pt>
                <c:pt idx="97">
                  <c:v>0.22190214817577128</c:v>
                </c:pt>
              </c:numCache>
            </c:numRef>
          </c:val>
        </c:ser>
        <c:ser>
          <c:idx val="10"/>
          <c:order val="10"/>
          <c:tx>
            <c:strRef>
              <c:f>'Sector --&gt;'!$M$104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--&gt;'!$M$105:$M$202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-7.8193483725735143E-19</c:v>
                </c:pt>
                <c:pt idx="4">
                  <c:v>1.5517552337512197E-18</c:v>
                </c:pt>
                <c:pt idx="5">
                  <c:v>2.1300369327924328E-3</c:v>
                </c:pt>
                <c:pt idx="6">
                  <c:v>2.1799334360420048E-3</c:v>
                </c:pt>
                <c:pt idx="7">
                  <c:v>2.2962506944548713E-3</c:v>
                </c:pt>
                <c:pt idx="8">
                  <c:v>1.0029550027779367E-2</c:v>
                </c:pt>
                <c:pt idx="9">
                  <c:v>6.591034466537601E-3</c:v>
                </c:pt>
                <c:pt idx="10">
                  <c:v>1.2069541011468388E-2</c:v>
                </c:pt>
                <c:pt idx="11">
                  <c:v>1.6404302149176809E-2</c:v>
                </c:pt>
                <c:pt idx="12">
                  <c:v>1.6857756830432506E-2</c:v>
                </c:pt>
                <c:pt idx="13">
                  <c:v>8.9658985059904231E-3</c:v>
                </c:pt>
                <c:pt idx="14">
                  <c:v>1.5088863801876568E-2</c:v>
                </c:pt>
                <c:pt idx="15">
                  <c:v>1.6748156762672394E-2</c:v>
                </c:pt>
                <c:pt idx="16">
                  <c:v>1.801745034221652E-2</c:v>
                </c:pt>
                <c:pt idx="17">
                  <c:v>2.5987459226567311E-2</c:v>
                </c:pt>
                <c:pt idx="18">
                  <c:v>1.7610726601594601E-2</c:v>
                </c:pt>
                <c:pt idx="19">
                  <c:v>1.3967444487701484E-2</c:v>
                </c:pt>
                <c:pt idx="20">
                  <c:v>3.9956238595855412E-2</c:v>
                </c:pt>
                <c:pt idx="21">
                  <c:v>3.4424438185247451E-2</c:v>
                </c:pt>
                <c:pt idx="22">
                  <c:v>3.2860562895845005E-2</c:v>
                </c:pt>
                <c:pt idx="23">
                  <c:v>0</c:v>
                </c:pt>
                <c:pt idx="24">
                  <c:v>0</c:v>
                </c:pt>
                <c:pt idx="25">
                  <c:v>1.5121285296367741E-2</c:v>
                </c:pt>
                <c:pt idx="26">
                  <c:v>8.3019709587132569E-3</c:v>
                </c:pt>
                <c:pt idx="27">
                  <c:v>1.2141221208875647E-3</c:v>
                </c:pt>
                <c:pt idx="28">
                  <c:v>7.5947609498414443E-19</c:v>
                </c:pt>
                <c:pt idx="29">
                  <c:v>8.1476686407771885E-3</c:v>
                </c:pt>
                <c:pt idx="30">
                  <c:v>4.8698445355944342E-3</c:v>
                </c:pt>
                <c:pt idx="31">
                  <c:v>1.886709025608029E-3</c:v>
                </c:pt>
                <c:pt idx="32">
                  <c:v>7.5904080272147633E-3</c:v>
                </c:pt>
                <c:pt idx="33">
                  <c:v>7.8434284258538413E-3</c:v>
                </c:pt>
                <c:pt idx="34">
                  <c:v>5.8137258231886566E-3</c:v>
                </c:pt>
                <c:pt idx="35">
                  <c:v>2.6111155965342927E-3</c:v>
                </c:pt>
                <c:pt idx="36">
                  <c:v>2.1421687762274003E-3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9.2114348013897678E-4</c:v>
                </c:pt>
                <c:pt idx="41">
                  <c:v>2.035263085221059E-2</c:v>
                </c:pt>
                <c:pt idx="42">
                  <c:v>1.5515795998109363E-2</c:v>
                </c:pt>
                <c:pt idx="43">
                  <c:v>1.3683774498937601E-2</c:v>
                </c:pt>
                <c:pt idx="44">
                  <c:v>1.0864250129141212E-2</c:v>
                </c:pt>
                <c:pt idx="45">
                  <c:v>2.2578468252816303E-2</c:v>
                </c:pt>
                <c:pt idx="46">
                  <c:v>1.7940484965120532E-2</c:v>
                </c:pt>
                <c:pt idx="47">
                  <c:v>3.1619540491684382E-3</c:v>
                </c:pt>
                <c:pt idx="48">
                  <c:v>1.6701200389318215E-3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1.5740528943602248E-3</c:v>
                </c:pt>
                <c:pt idx="62">
                  <c:v>1.8157125507321662E-3</c:v>
                </c:pt>
                <c:pt idx="63">
                  <c:v>3.9824664970513892E-3</c:v>
                </c:pt>
                <c:pt idx="64">
                  <c:v>4.117034634563161E-3</c:v>
                </c:pt>
                <c:pt idx="65">
                  <c:v>2.1274691680729083E-3</c:v>
                </c:pt>
                <c:pt idx="66">
                  <c:v>1.2675460192666998E-3</c:v>
                </c:pt>
                <c:pt idx="67">
                  <c:v>1.3433646293161739E-3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1.2414733927054069E-5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7.4329751184806141E-4</c:v>
                </c:pt>
                <c:pt idx="86">
                  <c:v>1.2026816239078073E-3</c:v>
                </c:pt>
                <c:pt idx="87">
                  <c:v>2.251244691693043E-3</c:v>
                </c:pt>
                <c:pt idx="88">
                  <c:v>3.7005840466002899E-3</c:v>
                </c:pt>
                <c:pt idx="89">
                  <c:v>3.1585224953097368E-3</c:v>
                </c:pt>
                <c:pt idx="90">
                  <c:v>2.5994664331293518E-3</c:v>
                </c:pt>
                <c:pt idx="91">
                  <c:v>5.1671144295434924E-3</c:v>
                </c:pt>
                <c:pt idx="92">
                  <c:v>2.0999176692834878E-3</c:v>
                </c:pt>
                <c:pt idx="93">
                  <c:v>2.2898183711200213E-3</c:v>
                </c:pt>
                <c:pt idx="94">
                  <c:v>3.5409214144535113E-3</c:v>
                </c:pt>
                <c:pt idx="95">
                  <c:v>3.9968203501438669E-3</c:v>
                </c:pt>
                <c:pt idx="96">
                  <c:v>2.5436549223617571E-3</c:v>
                </c:pt>
                <c:pt idx="97">
                  <c:v>2.7341267556870289E-3</c:v>
                </c:pt>
              </c:numCache>
            </c:numRef>
          </c:val>
        </c:ser>
        <c:ser>
          <c:idx val="11"/>
          <c:order val="11"/>
          <c:tx>
            <c:strRef>
              <c:f>'Sector --&gt;'!$N$104</c:f>
              <c:strCache>
                <c:ptCount val="1"/>
                <c:pt idx="0">
                  <c:v>Not Classified</c:v>
                </c:pt>
              </c:strCache>
            </c:strRef>
          </c:tx>
          <c:spPr>
            <a:solidFill>
              <a:srgbClr val="FF000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--&gt;'!$N$105:$N$202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67520"/>
        <c:axId val="38359424"/>
      </c:areaChart>
      <c:dateAx>
        <c:axId val="3826752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359424"/>
        <c:crosses val="autoZero"/>
        <c:auto val="1"/>
        <c:lblOffset val="100"/>
        <c:baseTimeUnit val="months"/>
      </c:dateAx>
      <c:valAx>
        <c:axId val="3835942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267520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Short</a:t>
            </a:r>
            <a:r>
              <a:rPr lang="en-US"/>
              <a:t> Exposure by Sector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'Sector --&gt;'!$C$104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--&gt;'!$C$105:$C$202</c:f>
              <c:numCache>
                <c:formatCode>0.00%</c:formatCode>
                <c:ptCount val="98"/>
                <c:pt idx="0">
                  <c:v>8.603474751911111E-2</c:v>
                </c:pt>
                <c:pt idx="1">
                  <c:v>9.0026653191222994E-2</c:v>
                </c:pt>
                <c:pt idx="2">
                  <c:v>8.1301921104361241E-2</c:v>
                </c:pt>
                <c:pt idx="3">
                  <c:v>7.8264030600701459E-2</c:v>
                </c:pt>
                <c:pt idx="4">
                  <c:v>7.9537656166149426E-2</c:v>
                </c:pt>
                <c:pt idx="5">
                  <c:v>9.9264269998789664E-2</c:v>
                </c:pt>
                <c:pt idx="6">
                  <c:v>0.11767733728847862</c:v>
                </c:pt>
                <c:pt idx="7">
                  <c:v>0.1073864385920586</c:v>
                </c:pt>
                <c:pt idx="8">
                  <c:v>0.13501982782416524</c:v>
                </c:pt>
                <c:pt idx="9">
                  <c:v>7.6632779631866862E-2</c:v>
                </c:pt>
                <c:pt idx="10">
                  <c:v>0.12978182138884065</c:v>
                </c:pt>
                <c:pt idx="11">
                  <c:v>0.14894776445736205</c:v>
                </c:pt>
                <c:pt idx="12">
                  <c:v>0.1515410199658789</c:v>
                </c:pt>
                <c:pt idx="13">
                  <c:v>9.8136861071356427E-2</c:v>
                </c:pt>
                <c:pt idx="14">
                  <c:v>0.12890838341256133</c:v>
                </c:pt>
                <c:pt idx="15">
                  <c:v>0.14375867477594892</c:v>
                </c:pt>
                <c:pt idx="16">
                  <c:v>0.14977651724268534</c:v>
                </c:pt>
                <c:pt idx="17">
                  <c:v>0.15417448076429927</c:v>
                </c:pt>
                <c:pt idx="18">
                  <c:v>0.19954418795316506</c:v>
                </c:pt>
                <c:pt idx="19">
                  <c:v>0.13992290664521129</c:v>
                </c:pt>
                <c:pt idx="20">
                  <c:v>0.13979360603575414</c:v>
                </c:pt>
                <c:pt idx="21">
                  <c:v>0.15893297973776627</c:v>
                </c:pt>
                <c:pt idx="22">
                  <c:v>0.16141503975907243</c:v>
                </c:pt>
                <c:pt idx="23">
                  <c:v>0.18620686537482409</c:v>
                </c:pt>
                <c:pt idx="24">
                  <c:v>0.14142141775253372</c:v>
                </c:pt>
                <c:pt idx="25">
                  <c:v>0.12210324923774574</c:v>
                </c:pt>
                <c:pt idx="26">
                  <c:v>0.1859792223139729</c:v>
                </c:pt>
                <c:pt idx="27">
                  <c:v>0.2513191994277848</c:v>
                </c:pt>
                <c:pt idx="28">
                  <c:v>0.23045677681795493</c:v>
                </c:pt>
                <c:pt idx="29">
                  <c:v>0.19072223548610434</c:v>
                </c:pt>
                <c:pt idx="30">
                  <c:v>0.21612499068134014</c:v>
                </c:pt>
                <c:pt idx="31">
                  <c:v>0.21291472153117785</c:v>
                </c:pt>
                <c:pt idx="32">
                  <c:v>0.20028249303963391</c:v>
                </c:pt>
                <c:pt idx="33">
                  <c:v>0.16369098406277185</c:v>
                </c:pt>
                <c:pt idx="34">
                  <c:v>0.22897066836455846</c:v>
                </c:pt>
                <c:pt idx="35">
                  <c:v>0.31323804303629077</c:v>
                </c:pt>
                <c:pt idx="36">
                  <c:v>0.28729497442745711</c:v>
                </c:pt>
                <c:pt idx="37">
                  <c:v>0.27591729056262954</c:v>
                </c:pt>
                <c:pt idx="38">
                  <c:v>0.28739087043493283</c:v>
                </c:pt>
                <c:pt idx="39">
                  <c:v>0.28549916601494663</c:v>
                </c:pt>
                <c:pt idx="40">
                  <c:v>0.3029875870264549</c:v>
                </c:pt>
                <c:pt idx="41">
                  <c:v>0.269290942279445</c:v>
                </c:pt>
                <c:pt idx="42">
                  <c:v>0.27879132844193583</c:v>
                </c:pt>
                <c:pt idx="43">
                  <c:v>0.23506223337948837</c:v>
                </c:pt>
                <c:pt idx="44">
                  <c:v>0.21101086716855785</c:v>
                </c:pt>
                <c:pt idx="45">
                  <c:v>0.22945335236726599</c:v>
                </c:pt>
                <c:pt idx="46">
                  <c:v>0.22846605490439931</c:v>
                </c:pt>
                <c:pt idx="47">
                  <c:v>0.22133378110970278</c:v>
                </c:pt>
                <c:pt idx="48">
                  <c:v>0.23656346046793117</c:v>
                </c:pt>
                <c:pt idx="49">
                  <c:v>0.20892814467125059</c:v>
                </c:pt>
                <c:pt idx="50">
                  <c:v>0.19191917467059508</c:v>
                </c:pt>
                <c:pt idx="51">
                  <c:v>0.21136058821160486</c:v>
                </c:pt>
                <c:pt idx="52">
                  <c:v>0.23772148280011984</c:v>
                </c:pt>
                <c:pt idx="53">
                  <c:v>0.2173002820196793</c:v>
                </c:pt>
                <c:pt idx="54">
                  <c:v>0.22519870910496512</c:v>
                </c:pt>
                <c:pt idx="55">
                  <c:v>0.18604995738497851</c:v>
                </c:pt>
                <c:pt idx="56">
                  <c:v>0.1782924686945731</c:v>
                </c:pt>
                <c:pt idx="57">
                  <c:v>0.21755100137065064</c:v>
                </c:pt>
                <c:pt idx="58">
                  <c:v>0.23800872311527377</c:v>
                </c:pt>
                <c:pt idx="59">
                  <c:v>0.2500848756349463</c:v>
                </c:pt>
                <c:pt idx="60">
                  <c:v>0.23993961677595954</c:v>
                </c:pt>
                <c:pt idx="61">
                  <c:v>0.26775019567039854</c:v>
                </c:pt>
                <c:pt idx="62">
                  <c:v>0.29058503233313954</c:v>
                </c:pt>
                <c:pt idx="63">
                  <c:v>0.29400835878204801</c:v>
                </c:pt>
                <c:pt idx="64">
                  <c:v>0.30714121634664537</c:v>
                </c:pt>
                <c:pt idx="65">
                  <c:v>0.30845227721786872</c:v>
                </c:pt>
                <c:pt idx="66">
                  <c:v>0.34325671025221127</c:v>
                </c:pt>
                <c:pt idx="67">
                  <c:v>0.2876624531440149</c:v>
                </c:pt>
                <c:pt idx="68">
                  <c:v>0.28408310845811224</c:v>
                </c:pt>
                <c:pt idx="69">
                  <c:v>0.33173691179946418</c:v>
                </c:pt>
                <c:pt idx="70">
                  <c:v>0.31270742174748983</c:v>
                </c:pt>
                <c:pt idx="71">
                  <c:v>0.30754714589821885</c:v>
                </c:pt>
                <c:pt idx="72">
                  <c:v>0.30417837241421436</c:v>
                </c:pt>
                <c:pt idx="73">
                  <c:v>0.30500688467925757</c:v>
                </c:pt>
                <c:pt idx="74">
                  <c:v>0.27064715332708028</c:v>
                </c:pt>
                <c:pt idx="75">
                  <c:v>0.2732444558551832</c:v>
                </c:pt>
                <c:pt idx="76">
                  <c:v>0.27699951623649888</c:v>
                </c:pt>
                <c:pt idx="77">
                  <c:v>0.25904180204523197</c:v>
                </c:pt>
                <c:pt idx="78">
                  <c:v>0.28430798024106502</c:v>
                </c:pt>
                <c:pt idx="79">
                  <c:v>0.26540906435868022</c:v>
                </c:pt>
                <c:pt idx="80">
                  <c:v>0.29125276870543609</c:v>
                </c:pt>
                <c:pt idx="81">
                  <c:v>0.26195676840917748</c:v>
                </c:pt>
                <c:pt idx="82">
                  <c:v>0.23551325462781211</c:v>
                </c:pt>
                <c:pt idx="83">
                  <c:v>0.2578357261968971</c:v>
                </c:pt>
                <c:pt idx="84">
                  <c:v>0.27870876984882764</c:v>
                </c:pt>
                <c:pt idx="85">
                  <c:v>0.26730774459166795</c:v>
                </c:pt>
                <c:pt idx="86">
                  <c:v>0.27341399618424067</c:v>
                </c:pt>
                <c:pt idx="87">
                  <c:v>0.25361702649760148</c:v>
                </c:pt>
                <c:pt idx="88">
                  <c:v>0.25395604504786706</c:v>
                </c:pt>
                <c:pt idx="89">
                  <c:v>0.23299705386244626</c:v>
                </c:pt>
                <c:pt idx="90">
                  <c:v>0.23767876639108362</c:v>
                </c:pt>
                <c:pt idx="91">
                  <c:v>0.25045456558415446</c:v>
                </c:pt>
                <c:pt idx="92">
                  <c:v>0.223446954249677</c:v>
                </c:pt>
                <c:pt idx="93">
                  <c:v>0.23322388253014309</c:v>
                </c:pt>
                <c:pt idx="94">
                  <c:v>0.19933062114668812</c:v>
                </c:pt>
                <c:pt idx="95">
                  <c:v>0.23280373028546233</c:v>
                </c:pt>
                <c:pt idx="96">
                  <c:v>0.24086841410970344</c:v>
                </c:pt>
                <c:pt idx="97">
                  <c:v>0.22986712987324712</c:v>
                </c:pt>
              </c:numCache>
            </c:numRef>
          </c:val>
        </c:ser>
        <c:ser>
          <c:idx val="1"/>
          <c:order val="1"/>
          <c:tx>
            <c:strRef>
              <c:f>'Sector --&gt;'!$D$104</c:f>
              <c:strCache>
                <c:ptCount val="1"/>
                <c:pt idx="0">
                  <c:v>Consumer Staples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--&gt;'!$D$105:$D$202</c:f>
              <c:numCache>
                <c:formatCode>0.00%</c:formatCode>
                <c:ptCount val="98"/>
                <c:pt idx="0">
                  <c:v>2.4106874242312552E-2</c:v>
                </c:pt>
                <c:pt idx="1">
                  <c:v>1.8709771864950327E-2</c:v>
                </c:pt>
                <c:pt idx="2">
                  <c:v>1.2662913253975077E-2</c:v>
                </c:pt>
                <c:pt idx="3">
                  <c:v>1.2272356231297415E-2</c:v>
                </c:pt>
                <c:pt idx="4">
                  <c:v>1.2156310489795588E-2</c:v>
                </c:pt>
                <c:pt idx="5">
                  <c:v>3.1769449367076978E-2</c:v>
                </c:pt>
                <c:pt idx="6">
                  <c:v>3.8243807712393857E-2</c:v>
                </c:pt>
                <c:pt idx="7">
                  <c:v>4.0831031302839743E-2</c:v>
                </c:pt>
                <c:pt idx="8">
                  <c:v>4.087468934727119E-2</c:v>
                </c:pt>
                <c:pt idx="9">
                  <c:v>1.5557810207381735E-2</c:v>
                </c:pt>
                <c:pt idx="10">
                  <c:v>2.0884810437663527E-2</c:v>
                </c:pt>
                <c:pt idx="11">
                  <c:v>2.7290520486627438E-2</c:v>
                </c:pt>
                <c:pt idx="12">
                  <c:v>2.9248156073665373E-2</c:v>
                </c:pt>
                <c:pt idx="13">
                  <c:v>1.3590747947489847E-2</c:v>
                </c:pt>
                <c:pt idx="14">
                  <c:v>2.0690525209161547E-2</c:v>
                </c:pt>
                <c:pt idx="15">
                  <c:v>2.5842964391735279E-2</c:v>
                </c:pt>
                <c:pt idx="16">
                  <c:v>2.5541500403914393E-2</c:v>
                </c:pt>
                <c:pt idx="17">
                  <c:v>3.333335111234885E-2</c:v>
                </c:pt>
                <c:pt idx="18">
                  <c:v>2.6077249010638757E-2</c:v>
                </c:pt>
                <c:pt idx="19">
                  <c:v>2.0744443407304164E-2</c:v>
                </c:pt>
                <c:pt idx="20">
                  <c:v>3.0872298819742187E-2</c:v>
                </c:pt>
                <c:pt idx="21">
                  <c:v>5.0921480920502499E-2</c:v>
                </c:pt>
                <c:pt idx="22">
                  <c:v>6.0085444868467494E-2</c:v>
                </c:pt>
                <c:pt idx="23">
                  <c:v>5.3932017128765157E-2</c:v>
                </c:pt>
                <c:pt idx="24">
                  <c:v>5.1635254601886241E-2</c:v>
                </c:pt>
                <c:pt idx="25">
                  <c:v>5.018024815216611E-2</c:v>
                </c:pt>
                <c:pt idx="26">
                  <c:v>8.7622878250698519E-2</c:v>
                </c:pt>
                <c:pt idx="27">
                  <c:v>9.3436825456853445E-2</c:v>
                </c:pt>
                <c:pt idx="28">
                  <c:v>6.4871193036128399E-2</c:v>
                </c:pt>
                <c:pt idx="29">
                  <c:v>6.6178384127524414E-2</c:v>
                </c:pt>
                <c:pt idx="30">
                  <c:v>0.10220179613582094</c:v>
                </c:pt>
                <c:pt idx="31">
                  <c:v>8.8032168836505192E-2</c:v>
                </c:pt>
                <c:pt idx="32">
                  <c:v>5.917724789383539E-2</c:v>
                </c:pt>
                <c:pt idx="33">
                  <c:v>5.1101683413659019E-2</c:v>
                </c:pt>
                <c:pt idx="34">
                  <c:v>5.5991433545437064E-2</c:v>
                </c:pt>
                <c:pt idx="35">
                  <c:v>6.8419761384670125E-2</c:v>
                </c:pt>
                <c:pt idx="36">
                  <c:v>6.3766974044927871E-2</c:v>
                </c:pt>
                <c:pt idx="37">
                  <c:v>5.8363059843814319E-2</c:v>
                </c:pt>
                <c:pt idx="38">
                  <c:v>3.2064021647081789E-2</c:v>
                </c:pt>
                <c:pt idx="39">
                  <c:v>3.4133399505955168E-2</c:v>
                </c:pt>
                <c:pt idx="40">
                  <c:v>3.5657865786566434E-2</c:v>
                </c:pt>
                <c:pt idx="41">
                  <c:v>2.5089202858383869E-2</c:v>
                </c:pt>
                <c:pt idx="42">
                  <c:v>2.2246065669213014E-2</c:v>
                </c:pt>
                <c:pt idx="43">
                  <c:v>3.560756188861286E-2</c:v>
                </c:pt>
                <c:pt idx="44">
                  <c:v>3.7825500113844598E-2</c:v>
                </c:pt>
                <c:pt idx="45">
                  <c:v>5.8081786768856787E-2</c:v>
                </c:pt>
                <c:pt idx="46">
                  <c:v>4.8053888870911499E-2</c:v>
                </c:pt>
                <c:pt idx="47">
                  <c:v>6.1802239068236703E-2</c:v>
                </c:pt>
                <c:pt idx="48">
                  <c:v>9.0987750632783373E-2</c:v>
                </c:pt>
                <c:pt idx="49">
                  <c:v>9.8901234110695721E-2</c:v>
                </c:pt>
                <c:pt idx="50">
                  <c:v>0.10198729588946837</c:v>
                </c:pt>
                <c:pt idx="51">
                  <c:v>0.1099013346145768</c:v>
                </c:pt>
                <c:pt idx="52">
                  <c:v>0.12125627257094566</c:v>
                </c:pt>
                <c:pt idx="53">
                  <c:v>0.11624759292914338</c:v>
                </c:pt>
                <c:pt idx="54">
                  <c:v>0.14930787430048756</c:v>
                </c:pt>
                <c:pt idx="55">
                  <c:v>0.18788709490686348</c:v>
                </c:pt>
                <c:pt idx="56">
                  <c:v>0.18415984141378122</c:v>
                </c:pt>
                <c:pt idx="57">
                  <c:v>0.17134757345389034</c:v>
                </c:pt>
                <c:pt idx="58">
                  <c:v>0.16816691598365591</c:v>
                </c:pt>
                <c:pt idx="59">
                  <c:v>0.17402469380256871</c:v>
                </c:pt>
                <c:pt idx="60">
                  <c:v>0.1645192627565871</c:v>
                </c:pt>
                <c:pt idx="61">
                  <c:v>0.16606650231930842</c:v>
                </c:pt>
                <c:pt idx="62">
                  <c:v>0.14497556323860691</c:v>
                </c:pt>
                <c:pt idx="63">
                  <c:v>0.15046314177534165</c:v>
                </c:pt>
                <c:pt idx="64">
                  <c:v>0.13052181978057212</c:v>
                </c:pt>
                <c:pt idx="65">
                  <c:v>0.12854747512872725</c:v>
                </c:pt>
                <c:pt idx="66">
                  <c:v>0.13113750405438482</c:v>
                </c:pt>
                <c:pt idx="67">
                  <c:v>0.15771553440484795</c:v>
                </c:pt>
                <c:pt idx="68">
                  <c:v>0.16580636723014255</c:v>
                </c:pt>
                <c:pt idx="69">
                  <c:v>0.15712851884602302</c:v>
                </c:pt>
                <c:pt idx="70">
                  <c:v>0.16122965172872292</c:v>
                </c:pt>
                <c:pt idx="71">
                  <c:v>0.17113296663902364</c:v>
                </c:pt>
                <c:pt idx="72">
                  <c:v>0.14261350379773566</c:v>
                </c:pt>
                <c:pt idx="73">
                  <c:v>0.1420860052755023</c:v>
                </c:pt>
                <c:pt idx="74">
                  <c:v>0.13479548235670744</c:v>
                </c:pt>
                <c:pt idx="75">
                  <c:v>0.1159377063284967</c:v>
                </c:pt>
                <c:pt idx="76">
                  <c:v>0.13589411637016013</c:v>
                </c:pt>
                <c:pt idx="77">
                  <c:v>0.14571180672627046</c:v>
                </c:pt>
                <c:pt idx="78">
                  <c:v>0.16284707472519677</c:v>
                </c:pt>
                <c:pt idx="79">
                  <c:v>0.18600273620179306</c:v>
                </c:pt>
                <c:pt idx="80">
                  <c:v>0.18582515938147851</c:v>
                </c:pt>
                <c:pt idx="81">
                  <c:v>0.17820205067793235</c:v>
                </c:pt>
                <c:pt idx="82">
                  <c:v>0.19128297914493486</c:v>
                </c:pt>
                <c:pt idx="83">
                  <c:v>0.20844604291692156</c:v>
                </c:pt>
                <c:pt idx="84">
                  <c:v>0.16917768058590496</c:v>
                </c:pt>
                <c:pt idx="85">
                  <c:v>0.16000121908255246</c:v>
                </c:pt>
                <c:pt idx="86">
                  <c:v>0.1850139543341702</c:v>
                </c:pt>
                <c:pt idx="87">
                  <c:v>0.13794732341940555</c:v>
                </c:pt>
                <c:pt idx="88">
                  <c:v>0.14274116522551436</c:v>
                </c:pt>
                <c:pt idx="89">
                  <c:v>0.14169245702739827</c:v>
                </c:pt>
                <c:pt idx="90">
                  <c:v>0.13901941315434688</c:v>
                </c:pt>
                <c:pt idx="91">
                  <c:v>0.13389669945827842</c:v>
                </c:pt>
                <c:pt idx="92">
                  <c:v>0.10147703180345889</c:v>
                </c:pt>
                <c:pt idx="93">
                  <c:v>0.10756698023813244</c:v>
                </c:pt>
                <c:pt idx="94">
                  <c:v>9.5642537973085431E-2</c:v>
                </c:pt>
                <c:pt idx="95">
                  <c:v>6.2081334652319645E-2</c:v>
                </c:pt>
                <c:pt idx="96">
                  <c:v>5.85091372702983E-2</c:v>
                </c:pt>
                <c:pt idx="97">
                  <c:v>6.1068166632688617E-2</c:v>
                </c:pt>
              </c:numCache>
            </c:numRef>
          </c:val>
        </c:ser>
        <c:ser>
          <c:idx val="2"/>
          <c:order val="2"/>
          <c:tx>
            <c:strRef>
              <c:f>'Sector --&gt;'!$E$104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--&gt;'!$E$105:$E$202</c:f>
              <c:numCache>
                <c:formatCode>0.00%</c:formatCode>
                <c:ptCount val="98"/>
                <c:pt idx="0">
                  <c:v>-6.0851252292433752E-18</c:v>
                </c:pt>
                <c:pt idx="1">
                  <c:v>0</c:v>
                </c:pt>
                <c:pt idx="2">
                  <c:v>0</c:v>
                </c:pt>
                <c:pt idx="3">
                  <c:v>5.1434331115653826E-4</c:v>
                </c:pt>
                <c:pt idx="4">
                  <c:v>0</c:v>
                </c:pt>
                <c:pt idx="5">
                  <c:v>7.0766148810583775E-3</c:v>
                </c:pt>
                <c:pt idx="6">
                  <c:v>9.7504113384824249E-3</c:v>
                </c:pt>
                <c:pt idx="7">
                  <c:v>1.6842896074987946E-2</c:v>
                </c:pt>
                <c:pt idx="8">
                  <c:v>1.2541159401363491E-2</c:v>
                </c:pt>
                <c:pt idx="9">
                  <c:v>8.0119090993793756E-3</c:v>
                </c:pt>
                <c:pt idx="10">
                  <c:v>2.6942793122527141E-2</c:v>
                </c:pt>
                <c:pt idx="11">
                  <c:v>3.3111256619587588E-2</c:v>
                </c:pt>
                <c:pt idx="12">
                  <c:v>3.3948883949838721E-2</c:v>
                </c:pt>
                <c:pt idx="13">
                  <c:v>3.1948882840720651E-2</c:v>
                </c:pt>
                <c:pt idx="14">
                  <c:v>3.50077209232229E-2</c:v>
                </c:pt>
                <c:pt idx="15">
                  <c:v>5.2813946776926655E-2</c:v>
                </c:pt>
                <c:pt idx="16">
                  <c:v>6.2530775324790164E-2</c:v>
                </c:pt>
                <c:pt idx="17">
                  <c:v>6.5506191834673919E-2</c:v>
                </c:pt>
                <c:pt idx="18">
                  <c:v>6.4135069688556701E-2</c:v>
                </c:pt>
                <c:pt idx="19">
                  <c:v>4.3396659942910351E-2</c:v>
                </c:pt>
                <c:pt idx="20">
                  <c:v>5.7887746830740695E-2</c:v>
                </c:pt>
                <c:pt idx="21">
                  <c:v>8.6347862485541216E-2</c:v>
                </c:pt>
                <c:pt idx="22">
                  <c:v>7.2522402098714647E-2</c:v>
                </c:pt>
                <c:pt idx="23">
                  <c:v>4.8255770041978056E-2</c:v>
                </c:pt>
                <c:pt idx="24">
                  <c:v>3.2283082795278251E-2</c:v>
                </c:pt>
                <c:pt idx="25">
                  <c:v>7.6657446988720693E-2</c:v>
                </c:pt>
                <c:pt idx="26">
                  <c:v>8.78575375189483E-2</c:v>
                </c:pt>
                <c:pt idx="27">
                  <c:v>8.0188013857695445E-2</c:v>
                </c:pt>
                <c:pt idx="28">
                  <c:v>6.7755377226022317E-2</c:v>
                </c:pt>
                <c:pt idx="29">
                  <c:v>5.3632649482030434E-2</c:v>
                </c:pt>
                <c:pt idx="30">
                  <c:v>6.58399888606995E-2</c:v>
                </c:pt>
                <c:pt idx="31">
                  <c:v>5.0458240109777071E-2</c:v>
                </c:pt>
                <c:pt idx="32">
                  <c:v>6.1492115215338858E-2</c:v>
                </c:pt>
                <c:pt idx="33">
                  <c:v>7.1551368151897027E-2</c:v>
                </c:pt>
                <c:pt idx="34">
                  <c:v>7.9842151179668738E-2</c:v>
                </c:pt>
                <c:pt idx="35">
                  <c:v>6.5228013029345333E-2</c:v>
                </c:pt>
                <c:pt idx="36">
                  <c:v>4.0920802321230437E-2</c:v>
                </c:pt>
                <c:pt idx="37">
                  <c:v>8.1519031408307754E-2</c:v>
                </c:pt>
                <c:pt idx="38">
                  <c:v>9.2995992381697062E-2</c:v>
                </c:pt>
                <c:pt idx="39">
                  <c:v>5.4595444223844859E-2</c:v>
                </c:pt>
                <c:pt idx="40">
                  <c:v>2.9780822888334068E-2</c:v>
                </c:pt>
                <c:pt idx="41">
                  <c:v>6.2366204277591056E-2</c:v>
                </c:pt>
                <c:pt idx="42">
                  <c:v>5.9390554416291541E-2</c:v>
                </c:pt>
                <c:pt idx="43">
                  <c:v>5.2941892726777739E-2</c:v>
                </c:pt>
                <c:pt idx="44">
                  <c:v>8.7333382582804264E-2</c:v>
                </c:pt>
                <c:pt idx="45">
                  <c:v>9.9087168511079252E-2</c:v>
                </c:pt>
                <c:pt idx="46">
                  <c:v>0.11438963006438631</c:v>
                </c:pt>
                <c:pt idx="47">
                  <c:v>0.1228720362073428</c:v>
                </c:pt>
                <c:pt idx="48">
                  <c:v>4.5653134219815421E-2</c:v>
                </c:pt>
                <c:pt idx="49">
                  <c:v>6.5113168091725127E-2</c:v>
                </c:pt>
                <c:pt idx="50">
                  <c:v>6.3502985985875296E-2</c:v>
                </c:pt>
                <c:pt idx="51">
                  <c:v>5.0593264972469479E-2</c:v>
                </c:pt>
                <c:pt idx="52">
                  <c:v>3.9872154259777054E-2</c:v>
                </c:pt>
                <c:pt idx="53">
                  <c:v>3.129425246430903E-2</c:v>
                </c:pt>
                <c:pt idx="54">
                  <c:v>2.4895124283772364E-2</c:v>
                </c:pt>
                <c:pt idx="55">
                  <c:v>4.2506630779479151E-2</c:v>
                </c:pt>
                <c:pt idx="56">
                  <c:v>4.4002507162872739E-2</c:v>
                </c:pt>
                <c:pt idx="57">
                  <c:v>3.6452972633952523E-2</c:v>
                </c:pt>
                <c:pt idx="58">
                  <c:v>3.5062877256967113E-2</c:v>
                </c:pt>
                <c:pt idx="59">
                  <c:v>4.2490390216198597E-2</c:v>
                </c:pt>
                <c:pt idx="60">
                  <c:v>2.4662040217974392E-2</c:v>
                </c:pt>
                <c:pt idx="61">
                  <c:v>9.2243815568594494E-3</c:v>
                </c:pt>
                <c:pt idx="62">
                  <c:v>4.3032040279780527E-3</c:v>
                </c:pt>
                <c:pt idx="63">
                  <c:v>3.9668437335145428E-3</c:v>
                </c:pt>
                <c:pt idx="64">
                  <c:v>1.8798492633484331E-2</c:v>
                </c:pt>
                <c:pt idx="65">
                  <c:v>2.2139630391412233E-2</c:v>
                </c:pt>
                <c:pt idx="66">
                  <c:v>2.3655440628683692E-2</c:v>
                </c:pt>
                <c:pt idx="67">
                  <c:v>1.7023385607950414E-2</c:v>
                </c:pt>
                <c:pt idx="68">
                  <c:v>1.8155175883933509E-2</c:v>
                </c:pt>
                <c:pt idx="69">
                  <c:v>2.3127709051691793E-2</c:v>
                </c:pt>
                <c:pt idx="70">
                  <c:v>3.444773548083091E-2</c:v>
                </c:pt>
                <c:pt idx="71">
                  <c:v>4.5168214194800445E-2</c:v>
                </c:pt>
                <c:pt idx="72">
                  <c:v>4.3776851066301761E-2</c:v>
                </c:pt>
                <c:pt idx="73">
                  <c:v>2.769026040672468E-2</c:v>
                </c:pt>
                <c:pt idx="74">
                  <c:v>4.0596673169943899E-2</c:v>
                </c:pt>
                <c:pt idx="75">
                  <c:v>5.00080125765483E-2</c:v>
                </c:pt>
                <c:pt idx="76">
                  <c:v>4.898573253919343E-2</c:v>
                </c:pt>
                <c:pt idx="77">
                  <c:v>5.0666116581230859E-2</c:v>
                </c:pt>
                <c:pt idx="78">
                  <c:v>6.7251444748040859E-2</c:v>
                </c:pt>
                <c:pt idx="79">
                  <c:v>6.9000140211714703E-2</c:v>
                </c:pt>
                <c:pt idx="80">
                  <c:v>7.3568759675568904E-2</c:v>
                </c:pt>
                <c:pt idx="81">
                  <c:v>7.8919863154967629E-2</c:v>
                </c:pt>
                <c:pt idx="82">
                  <c:v>8.5419945848721687E-2</c:v>
                </c:pt>
                <c:pt idx="83">
                  <c:v>5.913271403822698E-2</c:v>
                </c:pt>
                <c:pt idx="84">
                  <c:v>6.1220736330192246E-2</c:v>
                </c:pt>
                <c:pt idx="85">
                  <c:v>7.0253188860070065E-2</c:v>
                </c:pt>
                <c:pt idx="86">
                  <c:v>8.3376031928338937E-2</c:v>
                </c:pt>
                <c:pt idx="87">
                  <c:v>9.5055843689196631E-2</c:v>
                </c:pt>
                <c:pt idx="88">
                  <c:v>8.3822212901659393E-2</c:v>
                </c:pt>
                <c:pt idx="89">
                  <c:v>8.1467997857514657E-2</c:v>
                </c:pt>
                <c:pt idx="90">
                  <c:v>7.3663926574483202E-2</c:v>
                </c:pt>
                <c:pt idx="91">
                  <c:v>7.9242956014730651E-2</c:v>
                </c:pt>
                <c:pt idx="92">
                  <c:v>7.4682140960549093E-2</c:v>
                </c:pt>
                <c:pt idx="93">
                  <c:v>7.6517371754013505E-2</c:v>
                </c:pt>
                <c:pt idx="94">
                  <c:v>7.6680520205361022E-2</c:v>
                </c:pt>
                <c:pt idx="95">
                  <c:v>7.1089256170801585E-2</c:v>
                </c:pt>
                <c:pt idx="96">
                  <c:v>7.1112118742007804E-2</c:v>
                </c:pt>
                <c:pt idx="97">
                  <c:v>7.6863417609419726E-2</c:v>
                </c:pt>
              </c:numCache>
            </c:numRef>
          </c:val>
        </c:ser>
        <c:ser>
          <c:idx val="3"/>
          <c:order val="3"/>
          <c:tx>
            <c:strRef>
              <c:f>'Sector --&gt;'!$F$104</c:f>
              <c:strCache>
                <c:ptCount val="1"/>
                <c:pt idx="0">
                  <c:v>Financials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--&gt;'!$F$105:$F$202</c:f>
              <c:numCache>
                <c:formatCode>0.00%</c:formatCode>
                <c:ptCount val="98"/>
                <c:pt idx="0">
                  <c:v>0.24523496047385218</c:v>
                </c:pt>
                <c:pt idx="1">
                  <c:v>0.29196212267349808</c:v>
                </c:pt>
                <c:pt idx="2">
                  <c:v>0.29041425645330921</c:v>
                </c:pt>
                <c:pt idx="3">
                  <c:v>0.26771554888805005</c:v>
                </c:pt>
                <c:pt idx="4">
                  <c:v>0.27206628389437454</c:v>
                </c:pt>
                <c:pt idx="5">
                  <c:v>0.25815152859762264</c:v>
                </c:pt>
                <c:pt idx="6">
                  <c:v>0.17916368403854072</c:v>
                </c:pt>
                <c:pt idx="7">
                  <c:v>0.1870101372480408</c:v>
                </c:pt>
                <c:pt idx="8">
                  <c:v>0.18910960142764779</c:v>
                </c:pt>
                <c:pt idx="9">
                  <c:v>0.10158877622671288</c:v>
                </c:pt>
                <c:pt idx="10">
                  <c:v>0.15522659262960617</c:v>
                </c:pt>
                <c:pt idx="11">
                  <c:v>0.21070008627679368</c:v>
                </c:pt>
                <c:pt idx="12">
                  <c:v>0.23545093604374095</c:v>
                </c:pt>
                <c:pt idx="13">
                  <c:v>0.12242761645953451</c:v>
                </c:pt>
                <c:pt idx="14">
                  <c:v>0.14439081544900303</c:v>
                </c:pt>
                <c:pt idx="15">
                  <c:v>0.12858594012696536</c:v>
                </c:pt>
                <c:pt idx="16">
                  <c:v>0.11675010849808069</c:v>
                </c:pt>
                <c:pt idx="17">
                  <c:v>0.11449351774021375</c:v>
                </c:pt>
                <c:pt idx="18">
                  <c:v>0.10746639092670369</c:v>
                </c:pt>
                <c:pt idx="19">
                  <c:v>6.8207710938814337E-2</c:v>
                </c:pt>
                <c:pt idx="20">
                  <c:v>0.10627326633707596</c:v>
                </c:pt>
                <c:pt idx="21">
                  <c:v>0.10445618619070857</c:v>
                </c:pt>
                <c:pt idx="22">
                  <c:v>0.10386180771120575</c:v>
                </c:pt>
                <c:pt idx="23">
                  <c:v>0.11595937379834009</c:v>
                </c:pt>
                <c:pt idx="24">
                  <c:v>9.5899831658286527E-2</c:v>
                </c:pt>
                <c:pt idx="25">
                  <c:v>9.9823462049959399E-2</c:v>
                </c:pt>
                <c:pt idx="26">
                  <c:v>0.10282521614541791</c:v>
                </c:pt>
                <c:pt idx="27">
                  <c:v>0.13216402386574874</c:v>
                </c:pt>
                <c:pt idx="28">
                  <c:v>8.6061220576055711E-2</c:v>
                </c:pt>
                <c:pt idx="29">
                  <c:v>6.7639280631625012E-2</c:v>
                </c:pt>
                <c:pt idx="30">
                  <c:v>7.9086508578762829E-2</c:v>
                </c:pt>
                <c:pt idx="31">
                  <c:v>9.1225090374880344E-2</c:v>
                </c:pt>
                <c:pt idx="32">
                  <c:v>7.6921240873139174E-2</c:v>
                </c:pt>
                <c:pt idx="33">
                  <c:v>5.753240721279998E-2</c:v>
                </c:pt>
                <c:pt idx="34">
                  <c:v>6.507133257543786E-2</c:v>
                </c:pt>
                <c:pt idx="35">
                  <c:v>9.6215873258563581E-2</c:v>
                </c:pt>
                <c:pt idx="36">
                  <c:v>0.10914637477452105</c:v>
                </c:pt>
                <c:pt idx="37">
                  <c:v>8.7206696185017765E-2</c:v>
                </c:pt>
                <c:pt idx="38">
                  <c:v>8.3987746921592291E-2</c:v>
                </c:pt>
                <c:pt idx="39">
                  <c:v>0.1052052369834902</c:v>
                </c:pt>
                <c:pt idx="40">
                  <c:v>0.110929412942604</c:v>
                </c:pt>
                <c:pt idx="41">
                  <c:v>0.10798109921785329</c:v>
                </c:pt>
                <c:pt idx="42">
                  <c:v>9.4677939338037267E-2</c:v>
                </c:pt>
                <c:pt idx="43">
                  <c:v>9.9502535876057382E-2</c:v>
                </c:pt>
                <c:pt idx="44">
                  <c:v>0.11535973793715938</c:v>
                </c:pt>
                <c:pt idx="45">
                  <c:v>9.7996262404670756E-2</c:v>
                </c:pt>
                <c:pt idx="46">
                  <c:v>0.11114652225700082</c:v>
                </c:pt>
                <c:pt idx="47">
                  <c:v>0.12655207415236491</c:v>
                </c:pt>
                <c:pt idx="48">
                  <c:v>9.5538937607989829E-2</c:v>
                </c:pt>
                <c:pt idx="49">
                  <c:v>9.7291718540522126E-2</c:v>
                </c:pt>
                <c:pt idx="50">
                  <c:v>8.9722534598276754E-2</c:v>
                </c:pt>
                <c:pt idx="51">
                  <c:v>7.8943217778421712E-2</c:v>
                </c:pt>
                <c:pt idx="52">
                  <c:v>8.0446134554266496E-2</c:v>
                </c:pt>
                <c:pt idx="53">
                  <c:v>7.7320464200280353E-2</c:v>
                </c:pt>
                <c:pt idx="54">
                  <c:v>4.4091590272729866E-2</c:v>
                </c:pt>
                <c:pt idx="55">
                  <c:v>4.3247240564885985E-2</c:v>
                </c:pt>
                <c:pt idx="56">
                  <c:v>3.2672817538382554E-2</c:v>
                </c:pt>
                <c:pt idx="57">
                  <c:v>2.8273582331377639E-2</c:v>
                </c:pt>
                <c:pt idx="58">
                  <c:v>3.1726475218014423E-2</c:v>
                </c:pt>
                <c:pt idx="59">
                  <c:v>3.4035727093853822E-2</c:v>
                </c:pt>
                <c:pt idx="60">
                  <c:v>3.7591253022610391E-2</c:v>
                </c:pt>
                <c:pt idx="61">
                  <c:v>4.1527112523801771E-2</c:v>
                </c:pt>
                <c:pt idx="62">
                  <c:v>4.0130725290102698E-2</c:v>
                </c:pt>
                <c:pt idx="63">
                  <c:v>4.2311946461117876E-2</c:v>
                </c:pt>
                <c:pt idx="64">
                  <c:v>4.8176181080427122E-2</c:v>
                </c:pt>
                <c:pt idx="65">
                  <c:v>6.3348585813334551E-2</c:v>
                </c:pt>
                <c:pt idx="66">
                  <c:v>6.3251832492047716E-2</c:v>
                </c:pt>
                <c:pt idx="67">
                  <c:v>6.1866489357215414E-2</c:v>
                </c:pt>
                <c:pt idx="68">
                  <c:v>6.9189518748952072E-2</c:v>
                </c:pt>
                <c:pt idx="69">
                  <c:v>6.3063998804182411E-2</c:v>
                </c:pt>
                <c:pt idx="70">
                  <c:v>5.3256507662190977E-2</c:v>
                </c:pt>
                <c:pt idx="71">
                  <c:v>5.2944047286795602E-2</c:v>
                </c:pt>
                <c:pt idx="72">
                  <c:v>5.144937383610982E-2</c:v>
                </c:pt>
                <c:pt idx="73">
                  <c:v>6.0304305782118393E-2</c:v>
                </c:pt>
                <c:pt idx="74">
                  <c:v>5.210457470338703E-2</c:v>
                </c:pt>
                <c:pt idx="75">
                  <c:v>5.115033238393854E-2</c:v>
                </c:pt>
                <c:pt idx="76">
                  <c:v>5.4308983533943762E-2</c:v>
                </c:pt>
                <c:pt idx="77">
                  <c:v>5.7786368218732259E-2</c:v>
                </c:pt>
                <c:pt idx="78">
                  <c:v>5.2897773465567337E-2</c:v>
                </c:pt>
                <c:pt idx="79">
                  <c:v>5.0247705093631273E-2</c:v>
                </c:pt>
                <c:pt idx="80">
                  <c:v>5.1998982445272707E-2</c:v>
                </c:pt>
                <c:pt idx="81">
                  <c:v>6.2709339921502932E-2</c:v>
                </c:pt>
                <c:pt idx="82">
                  <c:v>8.0697579339176317E-2</c:v>
                </c:pt>
                <c:pt idx="83">
                  <c:v>7.3185907509130954E-2</c:v>
                </c:pt>
                <c:pt idx="84">
                  <c:v>8.1603820973189703E-2</c:v>
                </c:pt>
                <c:pt idx="85">
                  <c:v>7.8480539081624237E-2</c:v>
                </c:pt>
                <c:pt idx="86">
                  <c:v>6.6053836885306846E-2</c:v>
                </c:pt>
                <c:pt idx="87">
                  <c:v>6.4251778219005906E-2</c:v>
                </c:pt>
                <c:pt idx="88">
                  <c:v>6.9885211817344001E-2</c:v>
                </c:pt>
                <c:pt idx="89">
                  <c:v>8.2341582468380359E-2</c:v>
                </c:pt>
                <c:pt idx="90">
                  <c:v>8.540328335921879E-2</c:v>
                </c:pt>
                <c:pt idx="91">
                  <c:v>8.8238657943227689E-2</c:v>
                </c:pt>
                <c:pt idx="92">
                  <c:v>8.1333540083977501E-2</c:v>
                </c:pt>
                <c:pt idx="93">
                  <c:v>8.5725253949248473E-2</c:v>
                </c:pt>
                <c:pt idx="94">
                  <c:v>9.8322732683589056E-2</c:v>
                </c:pt>
                <c:pt idx="95">
                  <c:v>0.11351291435274011</c:v>
                </c:pt>
                <c:pt idx="96">
                  <c:v>0.135015990627781</c:v>
                </c:pt>
                <c:pt idx="97">
                  <c:v>0.11434998134922558</c:v>
                </c:pt>
              </c:numCache>
            </c:numRef>
          </c:val>
        </c:ser>
        <c:ser>
          <c:idx val="4"/>
          <c:order val="4"/>
          <c:tx>
            <c:strRef>
              <c:f>'Sector --&gt;'!$G$104</c:f>
              <c:strCache>
                <c:ptCount val="1"/>
                <c:pt idx="0">
                  <c:v>Health Care</c:v>
                </c:pt>
              </c:strCache>
            </c:strRef>
          </c:tx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--&gt;'!$G$105:$G$202</c:f>
              <c:numCache>
                <c:formatCode>0.00%</c:formatCode>
                <c:ptCount val="98"/>
                <c:pt idx="0">
                  <c:v>7.1244301826395014E-4</c:v>
                </c:pt>
                <c:pt idx="1">
                  <c:v>5.8833339305138443E-4</c:v>
                </c:pt>
                <c:pt idx="2">
                  <c:v>6.328862213260877E-4</c:v>
                </c:pt>
                <c:pt idx="3">
                  <c:v>6.2976212212934697E-4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2.3231521953085625E-3</c:v>
                </c:pt>
                <c:pt idx="14">
                  <c:v>5.6437302467202445E-3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1.9148910098820404E-3</c:v>
                </c:pt>
                <c:pt idx="31">
                  <c:v>1.2685983733200046E-3</c:v>
                </c:pt>
                <c:pt idx="32">
                  <c:v>2.2156180948146513E-3</c:v>
                </c:pt>
                <c:pt idx="33">
                  <c:v>1.4107913436390935E-3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6.5264407294432351E-4</c:v>
                </c:pt>
                <c:pt idx="42">
                  <c:v>7.6310160073249063E-3</c:v>
                </c:pt>
                <c:pt idx="43">
                  <c:v>1.4907924800198054E-4</c:v>
                </c:pt>
                <c:pt idx="44">
                  <c:v>0</c:v>
                </c:pt>
                <c:pt idx="45">
                  <c:v>6.0491169615568118E-3</c:v>
                </c:pt>
                <c:pt idx="46">
                  <c:v>1.4653377516346423E-3</c:v>
                </c:pt>
                <c:pt idx="47">
                  <c:v>7.3449920606076117E-3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1.0363787788108824E-3</c:v>
                </c:pt>
                <c:pt idx="52">
                  <c:v>0</c:v>
                </c:pt>
                <c:pt idx="53">
                  <c:v>0</c:v>
                </c:pt>
                <c:pt idx="54">
                  <c:v>2.8609652456285358E-3</c:v>
                </c:pt>
                <c:pt idx="55">
                  <c:v>1.0666949812110824E-3</c:v>
                </c:pt>
                <c:pt idx="56">
                  <c:v>9.6804420951852248E-4</c:v>
                </c:pt>
                <c:pt idx="57">
                  <c:v>2.2715829750093773E-3</c:v>
                </c:pt>
                <c:pt idx="58">
                  <c:v>3.0313942074368383E-3</c:v>
                </c:pt>
                <c:pt idx="59">
                  <c:v>3.1337827621968606E-3</c:v>
                </c:pt>
                <c:pt idx="60">
                  <c:v>3.6678083703757104E-3</c:v>
                </c:pt>
                <c:pt idx="61">
                  <c:v>2.7496717879417886E-3</c:v>
                </c:pt>
                <c:pt idx="62">
                  <c:v>2.4239463394105589E-3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-9.7714750723714679E-19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9.854162543919825E-7</c:v>
                </c:pt>
                <c:pt idx="73">
                  <c:v>1.9107735850866806E-18</c:v>
                </c:pt>
                <c:pt idx="74">
                  <c:v>0</c:v>
                </c:pt>
                <c:pt idx="75">
                  <c:v>0</c:v>
                </c:pt>
                <c:pt idx="76">
                  <c:v>3.5644062126650605E-5</c:v>
                </c:pt>
                <c:pt idx="77">
                  <c:v>1.793795119640831E-18</c:v>
                </c:pt>
                <c:pt idx="78">
                  <c:v>0</c:v>
                </c:pt>
                <c:pt idx="79">
                  <c:v>1.774105146196334E-18</c:v>
                </c:pt>
                <c:pt idx="80">
                  <c:v>0</c:v>
                </c:pt>
                <c:pt idx="81">
                  <c:v>1.6425672445684367E-18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1.5343502938540052E-18</c:v>
                </c:pt>
                <c:pt idx="87">
                  <c:v>-1.4818516166867158E-18</c:v>
                </c:pt>
                <c:pt idx="88">
                  <c:v>2.2926248196997997E-4</c:v>
                </c:pt>
                <c:pt idx="89">
                  <c:v>3.8115569808117006E-4</c:v>
                </c:pt>
                <c:pt idx="90">
                  <c:v>4.8948105643731863E-4</c:v>
                </c:pt>
                <c:pt idx="91">
                  <c:v>5.5858649820844924E-4</c:v>
                </c:pt>
                <c:pt idx="92">
                  <c:v>0</c:v>
                </c:pt>
                <c:pt idx="93">
                  <c:v>2.466043543623887E-4</c:v>
                </c:pt>
                <c:pt idx="94">
                  <c:v>1.6221078354143942E-4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</c:ser>
        <c:ser>
          <c:idx val="5"/>
          <c:order val="5"/>
          <c:tx>
            <c:strRef>
              <c:f>'Sector --&gt;'!$H$104</c:f>
              <c:strCache>
                <c:ptCount val="1"/>
                <c:pt idx="0">
                  <c:v>Index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--&gt;'!$H$105:$H$202</c:f>
              <c:numCache>
                <c:formatCode>0.00%</c:formatCode>
                <c:ptCount val="98"/>
                <c:pt idx="0">
                  <c:v>0.1406674420172776</c:v>
                </c:pt>
                <c:pt idx="1">
                  <c:v>0.15777724215846695</c:v>
                </c:pt>
                <c:pt idx="2">
                  <c:v>0.24392165054579965</c:v>
                </c:pt>
                <c:pt idx="3">
                  <c:v>0.24397364812662861</c:v>
                </c:pt>
                <c:pt idx="4">
                  <c:v>0.2337260875866003</c:v>
                </c:pt>
                <c:pt idx="5">
                  <c:v>0.2102454821728556</c:v>
                </c:pt>
                <c:pt idx="6">
                  <c:v>0.21326265068407571</c:v>
                </c:pt>
                <c:pt idx="7">
                  <c:v>0.22272769075376611</c:v>
                </c:pt>
                <c:pt idx="8">
                  <c:v>0.25854898766080292</c:v>
                </c:pt>
                <c:pt idx="9">
                  <c:v>0.11787340151592797</c:v>
                </c:pt>
                <c:pt idx="10">
                  <c:v>0.17968736534578744</c:v>
                </c:pt>
                <c:pt idx="11">
                  <c:v>0.30511915075967316</c:v>
                </c:pt>
                <c:pt idx="12">
                  <c:v>0.34184588553831491</c:v>
                </c:pt>
                <c:pt idx="13">
                  <c:v>0.31010839057663447</c:v>
                </c:pt>
                <c:pt idx="14">
                  <c:v>0.42915191131453262</c:v>
                </c:pt>
                <c:pt idx="15">
                  <c:v>0.52964269932148422</c:v>
                </c:pt>
                <c:pt idx="16">
                  <c:v>0.57648626956099691</c:v>
                </c:pt>
                <c:pt idx="17">
                  <c:v>0.6590123205416607</c:v>
                </c:pt>
                <c:pt idx="18">
                  <c:v>0.62858301722815868</c:v>
                </c:pt>
                <c:pt idx="19">
                  <c:v>0.38101898644650284</c:v>
                </c:pt>
                <c:pt idx="20">
                  <c:v>0.53962064413533184</c:v>
                </c:pt>
                <c:pt idx="21">
                  <c:v>0.56529021285285297</c:v>
                </c:pt>
                <c:pt idx="22">
                  <c:v>0.48884596152382798</c:v>
                </c:pt>
                <c:pt idx="23">
                  <c:v>0.50432419671912432</c:v>
                </c:pt>
                <c:pt idx="24">
                  <c:v>0.44010296138918731</c:v>
                </c:pt>
                <c:pt idx="25">
                  <c:v>0.36436238299540041</c:v>
                </c:pt>
                <c:pt idx="26">
                  <c:v>0.42539357035201397</c:v>
                </c:pt>
                <c:pt idx="27">
                  <c:v>0.37601376596776043</c:v>
                </c:pt>
                <c:pt idx="28">
                  <c:v>0.22824141760689748</c:v>
                </c:pt>
                <c:pt idx="29">
                  <c:v>0.21419620055258418</c:v>
                </c:pt>
                <c:pt idx="30">
                  <c:v>0.11878935842681844</c:v>
                </c:pt>
                <c:pt idx="31">
                  <c:v>6.1514313829400431E-2</c:v>
                </c:pt>
                <c:pt idx="32">
                  <c:v>7.4008119334918035E-2</c:v>
                </c:pt>
                <c:pt idx="33">
                  <c:v>0.12321543466682618</c:v>
                </c:pt>
                <c:pt idx="34">
                  <c:v>0.10993276298647839</c:v>
                </c:pt>
                <c:pt idx="35">
                  <c:v>0.11232069708463316</c:v>
                </c:pt>
                <c:pt idx="36">
                  <c:v>0.12414370931517771</c:v>
                </c:pt>
                <c:pt idx="37">
                  <c:v>0.11138151485661815</c:v>
                </c:pt>
                <c:pt idx="38">
                  <c:v>0.12528560170804101</c:v>
                </c:pt>
                <c:pt idx="39">
                  <c:v>0.12764686507494744</c:v>
                </c:pt>
                <c:pt idx="40">
                  <c:v>0.12687786043502139</c:v>
                </c:pt>
                <c:pt idx="41">
                  <c:v>0.15346470004594534</c:v>
                </c:pt>
                <c:pt idx="42">
                  <c:v>0.1687245784129297</c:v>
                </c:pt>
                <c:pt idx="43">
                  <c:v>0.14778416340448555</c:v>
                </c:pt>
                <c:pt idx="44">
                  <c:v>0.15065859056642464</c:v>
                </c:pt>
                <c:pt idx="45">
                  <c:v>0.18160472672709646</c:v>
                </c:pt>
                <c:pt idx="46">
                  <c:v>0.13552683094485279</c:v>
                </c:pt>
                <c:pt idx="47">
                  <c:v>0.13014951811583439</c:v>
                </c:pt>
                <c:pt idx="48">
                  <c:v>0.14127609723270315</c:v>
                </c:pt>
                <c:pt idx="49">
                  <c:v>0.11671408311348451</c:v>
                </c:pt>
                <c:pt idx="50">
                  <c:v>0.12366811955577921</c:v>
                </c:pt>
                <c:pt idx="51">
                  <c:v>0.10287109841818548</c:v>
                </c:pt>
                <c:pt idx="52">
                  <c:v>0.11354897702910348</c:v>
                </c:pt>
                <c:pt idx="53">
                  <c:v>0.1081883633084859</c:v>
                </c:pt>
                <c:pt idx="54">
                  <c:v>9.0747420691836014E-2</c:v>
                </c:pt>
                <c:pt idx="55">
                  <c:v>8.81813832822234E-2</c:v>
                </c:pt>
                <c:pt idx="56">
                  <c:v>0.11784000707137117</c:v>
                </c:pt>
                <c:pt idx="57">
                  <c:v>0.11788014663714431</c:v>
                </c:pt>
                <c:pt idx="58">
                  <c:v>0.13986741061887759</c:v>
                </c:pt>
                <c:pt idx="59">
                  <c:v>0.13014802721323154</c:v>
                </c:pt>
                <c:pt idx="60">
                  <c:v>0.10291661495511611</c:v>
                </c:pt>
                <c:pt idx="61">
                  <c:v>0.11297423534763068</c:v>
                </c:pt>
                <c:pt idx="62">
                  <c:v>0.12763619662824729</c:v>
                </c:pt>
                <c:pt idx="63">
                  <c:v>8.443887763777759E-2</c:v>
                </c:pt>
                <c:pt idx="64">
                  <c:v>7.6073737717300777E-2</c:v>
                </c:pt>
                <c:pt idx="65">
                  <c:v>6.6088778970098294E-2</c:v>
                </c:pt>
                <c:pt idx="66">
                  <c:v>6.6889247946658861E-2</c:v>
                </c:pt>
                <c:pt idx="67">
                  <c:v>7.0958770907176449E-2</c:v>
                </c:pt>
                <c:pt idx="68">
                  <c:v>7.1518988210123272E-2</c:v>
                </c:pt>
                <c:pt idx="69">
                  <c:v>7.0901118684575007E-2</c:v>
                </c:pt>
                <c:pt idx="70">
                  <c:v>5.9028246689374925E-2</c:v>
                </c:pt>
                <c:pt idx="71">
                  <c:v>5.9059053286205414E-2</c:v>
                </c:pt>
                <c:pt idx="72">
                  <c:v>8.040526635559074E-2</c:v>
                </c:pt>
                <c:pt idx="73">
                  <c:v>0.10056897608186489</c:v>
                </c:pt>
                <c:pt idx="74">
                  <c:v>9.2801543244615523E-2</c:v>
                </c:pt>
                <c:pt idx="75">
                  <c:v>0.11145609221771188</c:v>
                </c:pt>
                <c:pt idx="76">
                  <c:v>0.1160825263493304</c:v>
                </c:pt>
                <c:pt idx="77">
                  <c:v>0.1226491210256568</c:v>
                </c:pt>
                <c:pt idx="78">
                  <c:v>0.10967310217739808</c:v>
                </c:pt>
                <c:pt idx="79">
                  <c:v>0.10811803734854446</c:v>
                </c:pt>
                <c:pt idx="80">
                  <c:v>9.7807833076679104E-2</c:v>
                </c:pt>
                <c:pt idx="81">
                  <c:v>0.11050368047436469</c:v>
                </c:pt>
                <c:pt idx="82">
                  <c:v>9.9919458627564697E-2</c:v>
                </c:pt>
                <c:pt idx="83">
                  <c:v>0.10822421586746449</c:v>
                </c:pt>
                <c:pt idx="84">
                  <c:v>0.1103958678080075</c:v>
                </c:pt>
                <c:pt idx="85">
                  <c:v>0.10683136509100914</c:v>
                </c:pt>
                <c:pt idx="86">
                  <c:v>8.8977773321050363E-2</c:v>
                </c:pt>
                <c:pt idx="87">
                  <c:v>0.13707407841748767</c:v>
                </c:pt>
                <c:pt idx="88">
                  <c:v>8.6913254876381102E-2</c:v>
                </c:pt>
                <c:pt idx="89">
                  <c:v>0.10976541842080226</c:v>
                </c:pt>
                <c:pt idx="90">
                  <c:v>0.10799023370735364</c:v>
                </c:pt>
                <c:pt idx="91">
                  <c:v>0.12995893871836464</c:v>
                </c:pt>
                <c:pt idx="92">
                  <c:v>0.12994646294564383</c:v>
                </c:pt>
                <c:pt idx="93">
                  <c:v>0.12706031675282542</c:v>
                </c:pt>
                <c:pt idx="94">
                  <c:v>0.10698661088514917</c:v>
                </c:pt>
                <c:pt idx="95">
                  <c:v>0.11240678730812126</c:v>
                </c:pt>
                <c:pt idx="96">
                  <c:v>0.11568612623636598</c:v>
                </c:pt>
                <c:pt idx="97">
                  <c:v>0.1357564296603409</c:v>
                </c:pt>
              </c:numCache>
            </c:numRef>
          </c:val>
        </c:ser>
        <c:ser>
          <c:idx val="6"/>
          <c:order val="6"/>
          <c:tx>
            <c:strRef>
              <c:f>'Sector --&gt;'!$I$104</c:f>
              <c:strCache>
                <c:ptCount val="1"/>
                <c:pt idx="0">
                  <c:v>Industrials</c:v>
                </c:pt>
              </c:strCache>
            </c:strRef>
          </c:tx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--&gt;'!$I$105:$I$202</c:f>
              <c:numCache>
                <c:formatCode>0.00%</c:formatCode>
                <c:ptCount val="98"/>
                <c:pt idx="0">
                  <c:v>0.1165842631443767</c:v>
                </c:pt>
                <c:pt idx="1">
                  <c:v>0.12746755126208167</c:v>
                </c:pt>
                <c:pt idx="2">
                  <c:v>0.11703628179877339</c:v>
                </c:pt>
                <c:pt idx="3">
                  <c:v>0.10989212156390651</c:v>
                </c:pt>
                <c:pt idx="4">
                  <c:v>0.11754683178174093</c:v>
                </c:pt>
                <c:pt idx="5">
                  <c:v>0.12729426505198213</c:v>
                </c:pt>
                <c:pt idx="6">
                  <c:v>0.10444184433436023</c:v>
                </c:pt>
                <c:pt idx="7">
                  <c:v>0.11223881856911516</c:v>
                </c:pt>
                <c:pt idx="8">
                  <c:v>9.4578143208298993E-2</c:v>
                </c:pt>
                <c:pt idx="9">
                  <c:v>5.1722795866097807E-2</c:v>
                </c:pt>
                <c:pt idx="10">
                  <c:v>8.2351792543363625E-2</c:v>
                </c:pt>
                <c:pt idx="11">
                  <c:v>0.10130005557890068</c:v>
                </c:pt>
                <c:pt idx="12">
                  <c:v>0.12758712012112605</c:v>
                </c:pt>
                <c:pt idx="13">
                  <c:v>8.8568065600315549E-2</c:v>
                </c:pt>
                <c:pt idx="14">
                  <c:v>0.11921976781731905</c:v>
                </c:pt>
                <c:pt idx="15">
                  <c:v>0.11384936046373317</c:v>
                </c:pt>
                <c:pt idx="16">
                  <c:v>0.12440013015641881</c:v>
                </c:pt>
                <c:pt idx="17">
                  <c:v>0.15271064785971109</c:v>
                </c:pt>
                <c:pt idx="18">
                  <c:v>0.10117806444413208</c:v>
                </c:pt>
                <c:pt idx="19">
                  <c:v>7.6551734883903932E-2</c:v>
                </c:pt>
                <c:pt idx="20">
                  <c:v>0.10629694307986609</c:v>
                </c:pt>
                <c:pt idx="21">
                  <c:v>0.12073400280684882</c:v>
                </c:pt>
                <c:pt idx="22">
                  <c:v>0.12326719388311876</c:v>
                </c:pt>
                <c:pt idx="23">
                  <c:v>0.15628922414743529</c:v>
                </c:pt>
                <c:pt idx="24">
                  <c:v>0.13715312222579548</c:v>
                </c:pt>
                <c:pt idx="25">
                  <c:v>0.12549578063131256</c:v>
                </c:pt>
                <c:pt idx="26">
                  <c:v>0.16713454494772889</c:v>
                </c:pt>
                <c:pt idx="27">
                  <c:v>0.12121732788626727</c:v>
                </c:pt>
                <c:pt idx="28">
                  <c:v>0.12478384743666482</c:v>
                </c:pt>
                <c:pt idx="29">
                  <c:v>0.10656842819269978</c:v>
                </c:pt>
                <c:pt idx="30">
                  <c:v>0.11040152591758171</c:v>
                </c:pt>
                <c:pt idx="31">
                  <c:v>0.11699309493218144</c:v>
                </c:pt>
                <c:pt idx="32">
                  <c:v>0.11396623638145105</c:v>
                </c:pt>
                <c:pt idx="33">
                  <c:v>8.9569702561908049E-2</c:v>
                </c:pt>
                <c:pt idx="34">
                  <c:v>0.11755094688608389</c:v>
                </c:pt>
                <c:pt idx="35">
                  <c:v>0.14299580376213178</c:v>
                </c:pt>
                <c:pt idx="36">
                  <c:v>0.15120835143607803</c:v>
                </c:pt>
                <c:pt idx="37">
                  <c:v>0.12798132068411253</c:v>
                </c:pt>
                <c:pt idx="38">
                  <c:v>0.10576496893915956</c:v>
                </c:pt>
                <c:pt idx="39">
                  <c:v>9.5950924827162817E-2</c:v>
                </c:pt>
                <c:pt idx="40">
                  <c:v>9.5060543099352107E-2</c:v>
                </c:pt>
                <c:pt idx="41">
                  <c:v>9.8039281457910743E-2</c:v>
                </c:pt>
                <c:pt idx="42">
                  <c:v>0.10377879985250979</c:v>
                </c:pt>
                <c:pt idx="43">
                  <c:v>9.6927329527995987E-2</c:v>
                </c:pt>
                <c:pt idx="44">
                  <c:v>8.8347469352301214E-2</c:v>
                </c:pt>
                <c:pt idx="45">
                  <c:v>8.0949578795165719E-2</c:v>
                </c:pt>
                <c:pt idx="46">
                  <c:v>8.0361654712520991E-2</c:v>
                </c:pt>
                <c:pt idx="47">
                  <c:v>0.10486976917933127</c:v>
                </c:pt>
                <c:pt idx="48">
                  <c:v>9.9078692171562899E-2</c:v>
                </c:pt>
                <c:pt idx="49">
                  <c:v>0.12102933338272454</c:v>
                </c:pt>
                <c:pt idx="50">
                  <c:v>0.12785385664144513</c:v>
                </c:pt>
                <c:pt idx="51">
                  <c:v>8.8586178829429277E-2</c:v>
                </c:pt>
                <c:pt idx="52">
                  <c:v>7.2007820934666539E-2</c:v>
                </c:pt>
                <c:pt idx="53">
                  <c:v>6.4542295972866093E-2</c:v>
                </c:pt>
                <c:pt idx="54">
                  <c:v>7.4521480234026757E-2</c:v>
                </c:pt>
                <c:pt idx="55">
                  <c:v>9.1555609208168173E-2</c:v>
                </c:pt>
                <c:pt idx="56">
                  <c:v>0.11630026904454376</c:v>
                </c:pt>
                <c:pt idx="57">
                  <c:v>0.1188317477679588</c:v>
                </c:pt>
                <c:pt idx="58">
                  <c:v>0.13857272407502777</c:v>
                </c:pt>
                <c:pt idx="59">
                  <c:v>0.15547868698019646</c:v>
                </c:pt>
                <c:pt idx="60">
                  <c:v>0.14541312058671899</c:v>
                </c:pt>
                <c:pt idx="61">
                  <c:v>0.14458867950900336</c:v>
                </c:pt>
                <c:pt idx="62">
                  <c:v>0.10441448760143374</c:v>
                </c:pt>
                <c:pt idx="63">
                  <c:v>8.0855011631379967E-2</c:v>
                </c:pt>
                <c:pt idx="64">
                  <c:v>9.7030646762390912E-2</c:v>
                </c:pt>
                <c:pt idx="65">
                  <c:v>0.11137535765960062</c:v>
                </c:pt>
                <c:pt idx="66">
                  <c:v>9.1573149634021911E-2</c:v>
                </c:pt>
                <c:pt idx="67">
                  <c:v>8.5264375783522667E-2</c:v>
                </c:pt>
                <c:pt idx="68">
                  <c:v>0.14389370449541639</c:v>
                </c:pt>
                <c:pt idx="69">
                  <c:v>0.15576273658917966</c:v>
                </c:pt>
                <c:pt idx="70">
                  <c:v>0.15056149129406393</c:v>
                </c:pt>
                <c:pt idx="71">
                  <c:v>0.1407225456200715</c:v>
                </c:pt>
                <c:pt idx="72">
                  <c:v>0.12485523239499978</c:v>
                </c:pt>
                <c:pt idx="73">
                  <c:v>0.13313203547576591</c:v>
                </c:pt>
                <c:pt idx="74">
                  <c:v>0.14112772487005493</c:v>
                </c:pt>
                <c:pt idx="75">
                  <c:v>0.16476321848089776</c:v>
                </c:pt>
                <c:pt idx="76">
                  <c:v>0.16736462504947827</c:v>
                </c:pt>
                <c:pt idx="77">
                  <c:v>0.16304761014443389</c:v>
                </c:pt>
                <c:pt idx="78">
                  <c:v>0.16907840970452598</c:v>
                </c:pt>
                <c:pt idx="79">
                  <c:v>0.16238600964337074</c:v>
                </c:pt>
                <c:pt idx="80">
                  <c:v>0.14521875877734994</c:v>
                </c:pt>
                <c:pt idx="81">
                  <c:v>0.13739661733874411</c:v>
                </c:pt>
                <c:pt idx="82">
                  <c:v>0.14236635620960716</c:v>
                </c:pt>
                <c:pt idx="83">
                  <c:v>0.15284896437063822</c:v>
                </c:pt>
                <c:pt idx="84">
                  <c:v>0.14454046241354446</c:v>
                </c:pt>
                <c:pt idx="85">
                  <c:v>0.10786775388211975</c:v>
                </c:pt>
                <c:pt idx="86">
                  <c:v>0.11665590096433098</c:v>
                </c:pt>
                <c:pt idx="87">
                  <c:v>0.10671828810599425</c:v>
                </c:pt>
                <c:pt idx="88">
                  <c:v>0.12851364293681539</c:v>
                </c:pt>
                <c:pt idx="89">
                  <c:v>0.14742784617237731</c:v>
                </c:pt>
                <c:pt idx="90">
                  <c:v>0.13588611054158992</c:v>
                </c:pt>
                <c:pt idx="91">
                  <c:v>0.13989827763683821</c:v>
                </c:pt>
                <c:pt idx="92">
                  <c:v>0.11715025927494364</c:v>
                </c:pt>
                <c:pt idx="93">
                  <c:v>9.3644898398163173E-2</c:v>
                </c:pt>
                <c:pt idx="94">
                  <c:v>0.12670179771413936</c:v>
                </c:pt>
                <c:pt idx="95">
                  <c:v>0.12680580707605008</c:v>
                </c:pt>
                <c:pt idx="96">
                  <c:v>0.1040650400986915</c:v>
                </c:pt>
                <c:pt idx="97">
                  <c:v>0.11443374544488166</c:v>
                </c:pt>
              </c:numCache>
            </c:numRef>
          </c:val>
        </c:ser>
        <c:ser>
          <c:idx val="7"/>
          <c:order val="7"/>
          <c:tx>
            <c:strRef>
              <c:f>'Sector --&gt;'!$J$104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--&gt;'!$J$105:$J$202</c:f>
              <c:numCache>
                <c:formatCode>0.00%</c:formatCode>
                <c:ptCount val="98"/>
                <c:pt idx="0">
                  <c:v>0.11544076617186182</c:v>
                </c:pt>
                <c:pt idx="1">
                  <c:v>0.16310471061438964</c:v>
                </c:pt>
                <c:pt idx="2">
                  <c:v>9.593459579892008E-2</c:v>
                </c:pt>
                <c:pt idx="3">
                  <c:v>0.15469302377976532</c:v>
                </c:pt>
                <c:pt idx="4">
                  <c:v>0.17893152229803866</c:v>
                </c:pt>
                <c:pt idx="5">
                  <c:v>0.14448596892606658</c:v>
                </c:pt>
                <c:pt idx="6">
                  <c:v>0.14960914022175412</c:v>
                </c:pt>
                <c:pt idx="7">
                  <c:v>0.12642967515156728</c:v>
                </c:pt>
                <c:pt idx="8">
                  <c:v>0.14793527782134583</c:v>
                </c:pt>
                <c:pt idx="9">
                  <c:v>9.0353538510757558E-2</c:v>
                </c:pt>
                <c:pt idx="10">
                  <c:v>9.7094702617975148E-2</c:v>
                </c:pt>
                <c:pt idx="11">
                  <c:v>9.977511927226089E-2</c:v>
                </c:pt>
                <c:pt idx="12">
                  <c:v>0.10950074534746161</c:v>
                </c:pt>
                <c:pt idx="13">
                  <c:v>8.9383163360874068E-2</c:v>
                </c:pt>
                <c:pt idx="14">
                  <c:v>0.15084665198894545</c:v>
                </c:pt>
                <c:pt idx="15">
                  <c:v>0.16341958182426045</c:v>
                </c:pt>
                <c:pt idx="16">
                  <c:v>0.15739769837616277</c:v>
                </c:pt>
                <c:pt idx="17">
                  <c:v>0.15889067534682982</c:v>
                </c:pt>
                <c:pt idx="18">
                  <c:v>0.16299356729750614</c:v>
                </c:pt>
                <c:pt idx="19">
                  <c:v>8.7116176185641964E-2</c:v>
                </c:pt>
                <c:pt idx="20">
                  <c:v>8.0847637312876253E-2</c:v>
                </c:pt>
                <c:pt idx="21">
                  <c:v>9.9107445087565416E-2</c:v>
                </c:pt>
                <c:pt idx="22">
                  <c:v>0.14247940553957542</c:v>
                </c:pt>
                <c:pt idx="23">
                  <c:v>0.10681347734259793</c:v>
                </c:pt>
                <c:pt idx="24">
                  <c:v>0.101705388407168</c:v>
                </c:pt>
                <c:pt idx="25">
                  <c:v>0.12936959155210281</c:v>
                </c:pt>
                <c:pt idx="26">
                  <c:v>0.11340410301786451</c:v>
                </c:pt>
                <c:pt idx="27">
                  <c:v>0.11922222394428933</c:v>
                </c:pt>
                <c:pt idx="28">
                  <c:v>9.5628003668590381E-2</c:v>
                </c:pt>
                <c:pt idx="29">
                  <c:v>8.4720782097041536E-2</c:v>
                </c:pt>
                <c:pt idx="30">
                  <c:v>7.8146349542965995E-2</c:v>
                </c:pt>
                <c:pt idx="31">
                  <c:v>8.6132034800162363E-2</c:v>
                </c:pt>
                <c:pt idx="32">
                  <c:v>7.40754266247802E-2</c:v>
                </c:pt>
                <c:pt idx="33">
                  <c:v>7.660527144278105E-2</c:v>
                </c:pt>
                <c:pt idx="34">
                  <c:v>9.848942740117847E-2</c:v>
                </c:pt>
                <c:pt idx="35">
                  <c:v>8.6676984605065108E-2</c:v>
                </c:pt>
                <c:pt idx="36">
                  <c:v>9.6566952723903643E-2</c:v>
                </c:pt>
                <c:pt idx="37">
                  <c:v>9.2737514143021879E-2</c:v>
                </c:pt>
                <c:pt idx="38">
                  <c:v>0.12178248227832013</c:v>
                </c:pt>
                <c:pt idx="39">
                  <c:v>8.5645598524575095E-2</c:v>
                </c:pt>
                <c:pt idx="40">
                  <c:v>0.13261384838084728</c:v>
                </c:pt>
                <c:pt idx="41">
                  <c:v>7.7475041870252087E-2</c:v>
                </c:pt>
                <c:pt idx="42">
                  <c:v>8.7156302249469478E-2</c:v>
                </c:pt>
                <c:pt idx="43">
                  <c:v>9.0988479066836186E-2</c:v>
                </c:pt>
                <c:pt idx="44">
                  <c:v>7.020095293195254E-2</c:v>
                </c:pt>
                <c:pt idx="45">
                  <c:v>0.11072154798680092</c:v>
                </c:pt>
                <c:pt idx="46">
                  <c:v>0.10476902810832726</c:v>
                </c:pt>
                <c:pt idx="47">
                  <c:v>0.11816643485210687</c:v>
                </c:pt>
                <c:pt idx="48">
                  <c:v>9.5768190697495828E-2</c:v>
                </c:pt>
                <c:pt idx="49">
                  <c:v>0.10200084033693513</c:v>
                </c:pt>
                <c:pt idx="50">
                  <c:v>0.11280841589157067</c:v>
                </c:pt>
                <c:pt idx="51">
                  <c:v>0.11682616224600356</c:v>
                </c:pt>
                <c:pt idx="52">
                  <c:v>0.144885870715627</c:v>
                </c:pt>
                <c:pt idx="53">
                  <c:v>0.14265713705011904</c:v>
                </c:pt>
                <c:pt idx="54">
                  <c:v>0.13864090305021257</c:v>
                </c:pt>
                <c:pt idx="55">
                  <c:v>0.13675556348337356</c:v>
                </c:pt>
                <c:pt idx="56">
                  <c:v>0.13396917498641958</c:v>
                </c:pt>
                <c:pt idx="57">
                  <c:v>0.14792472619867053</c:v>
                </c:pt>
                <c:pt idx="58">
                  <c:v>0.16775476422872149</c:v>
                </c:pt>
                <c:pt idx="59">
                  <c:v>0.13195693990154303</c:v>
                </c:pt>
                <c:pt idx="60">
                  <c:v>0.11442529520509469</c:v>
                </c:pt>
                <c:pt idx="61">
                  <c:v>0.14136414700722938</c:v>
                </c:pt>
                <c:pt idx="62">
                  <c:v>0.16293296861160314</c:v>
                </c:pt>
                <c:pt idx="63">
                  <c:v>0.11794748812990509</c:v>
                </c:pt>
                <c:pt idx="64">
                  <c:v>0.12002580471657728</c:v>
                </c:pt>
                <c:pt idx="65">
                  <c:v>0.13703011020275238</c:v>
                </c:pt>
                <c:pt idx="66">
                  <c:v>0.12553155197669777</c:v>
                </c:pt>
                <c:pt idx="67">
                  <c:v>0.10876070278297195</c:v>
                </c:pt>
                <c:pt idx="68">
                  <c:v>0.12024568271335397</c:v>
                </c:pt>
                <c:pt idx="69">
                  <c:v>0.1010191463602456</c:v>
                </c:pt>
                <c:pt idx="70">
                  <c:v>0.11079093476192253</c:v>
                </c:pt>
                <c:pt idx="71">
                  <c:v>0.13234166438540404</c:v>
                </c:pt>
                <c:pt idx="72">
                  <c:v>0.13882377174196378</c:v>
                </c:pt>
                <c:pt idx="73">
                  <c:v>0.15962219396939487</c:v>
                </c:pt>
                <c:pt idx="74">
                  <c:v>0.14794709225673647</c:v>
                </c:pt>
                <c:pt idx="75">
                  <c:v>0.15091970592112278</c:v>
                </c:pt>
                <c:pt idx="76">
                  <c:v>0.16824502173096623</c:v>
                </c:pt>
                <c:pt idx="77">
                  <c:v>0.1622713850255251</c:v>
                </c:pt>
                <c:pt idx="78">
                  <c:v>0.15193398031618968</c:v>
                </c:pt>
                <c:pt idx="79">
                  <c:v>0.1640742237156928</c:v>
                </c:pt>
                <c:pt idx="80">
                  <c:v>0.16002382031999002</c:v>
                </c:pt>
                <c:pt idx="81">
                  <c:v>0.15419444125121573</c:v>
                </c:pt>
                <c:pt idx="82">
                  <c:v>0.15455642210035717</c:v>
                </c:pt>
                <c:pt idx="83">
                  <c:v>0.19571295882876083</c:v>
                </c:pt>
                <c:pt idx="84">
                  <c:v>0.1884797516385166</c:v>
                </c:pt>
                <c:pt idx="85">
                  <c:v>0.14464188049507873</c:v>
                </c:pt>
                <c:pt idx="86">
                  <c:v>0.13358820668350993</c:v>
                </c:pt>
                <c:pt idx="87">
                  <c:v>0.12924716049242357</c:v>
                </c:pt>
                <c:pt idx="88">
                  <c:v>0.15426558446487915</c:v>
                </c:pt>
                <c:pt idx="89">
                  <c:v>0.127657322112539</c:v>
                </c:pt>
                <c:pt idx="90">
                  <c:v>0.10979998678770492</c:v>
                </c:pt>
                <c:pt idx="91">
                  <c:v>0.13462091422740322</c:v>
                </c:pt>
                <c:pt idx="92">
                  <c:v>0.10612739929779229</c:v>
                </c:pt>
                <c:pt idx="93">
                  <c:v>9.6334328401257177E-2</c:v>
                </c:pt>
                <c:pt idx="94">
                  <c:v>8.6775784145392831E-2</c:v>
                </c:pt>
                <c:pt idx="95">
                  <c:v>7.1941599561349392E-2</c:v>
                </c:pt>
                <c:pt idx="96">
                  <c:v>3.1662092313661697E-2</c:v>
                </c:pt>
                <c:pt idx="97">
                  <c:v>3.4403001961019981E-2</c:v>
                </c:pt>
              </c:numCache>
            </c:numRef>
          </c:val>
        </c:ser>
        <c:ser>
          <c:idx val="8"/>
          <c:order val="8"/>
          <c:tx>
            <c:strRef>
              <c:f>'Sector --&gt;'!$K$104</c:f>
              <c:strCache>
                <c:ptCount val="1"/>
                <c:pt idx="0">
                  <c:v>Materials</c:v>
                </c:pt>
              </c:strCache>
            </c:strRef>
          </c:tx>
          <c:spPr>
            <a:solidFill>
              <a:schemeClr val="accent4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--&gt;'!$K$105:$K$202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-1.5795144753887429E-18</c:v>
                </c:pt>
                <c:pt idx="3">
                  <c:v>0</c:v>
                </c:pt>
                <c:pt idx="4">
                  <c:v>3.1468589409805992E-3</c:v>
                </c:pt>
                <c:pt idx="5">
                  <c:v>7.5984837186377644E-3</c:v>
                </c:pt>
                <c:pt idx="6">
                  <c:v>1.1512385972971526E-2</c:v>
                </c:pt>
                <c:pt idx="7">
                  <c:v>1.2358662829512666E-2</c:v>
                </c:pt>
                <c:pt idx="8">
                  <c:v>6.5753059690486773E-3</c:v>
                </c:pt>
                <c:pt idx="9">
                  <c:v>4.2335845963399343E-3</c:v>
                </c:pt>
                <c:pt idx="10">
                  <c:v>2.370210017546218E-2</c:v>
                </c:pt>
                <c:pt idx="11">
                  <c:v>2.9888474654548518E-2</c:v>
                </c:pt>
                <c:pt idx="12">
                  <c:v>2.9589287764515103E-2</c:v>
                </c:pt>
                <c:pt idx="13">
                  <c:v>1.6618919056337736E-2</c:v>
                </c:pt>
                <c:pt idx="14">
                  <c:v>4.0209315477688197E-2</c:v>
                </c:pt>
                <c:pt idx="15">
                  <c:v>7.939135622770839E-2</c:v>
                </c:pt>
                <c:pt idx="16">
                  <c:v>9.3361607260461027E-2</c:v>
                </c:pt>
                <c:pt idx="17">
                  <c:v>0.1008016802236953</c:v>
                </c:pt>
                <c:pt idx="18">
                  <c:v>9.4387459651259803E-2</c:v>
                </c:pt>
                <c:pt idx="19">
                  <c:v>5.6257460173107683E-2</c:v>
                </c:pt>
                <c:pt idx="20">
                  <c:v>8.8186748836605947E-2</c:v>
                </c:pt>
                <c:pt idx="21">
                  <c:v>9.5800794281763982E-2</c:v>
                </c:pt>
                <c:pt idx="22">
                  <c:v>9.0412779407210694E-2</c:v>
                </c:pt>
                <c:pt idx="23">
                  <c:v>9.1993384806411116E-2</c:v>
                </c:pt>
                <c:pt idx="24">
                  <c:v>8.0023557936316839E-2</c:v>
                </c:pt>
                <c:pt idx="25">
                  <c:v>8.0435182564699628E-2</c:v>
                </c:pt>
                <c:pt idx="26">
                  <c:v>1.9621689947057451E-2</c:v>
                </c:pt>
                <c:pt idx="27">
                  <c:v>2.1050903133340765E-2</c:v>
                </c:pt>
                <c:pt idx="28">
                  <c:v>2.0115845170213805E-2</c:v>
                </c:pt>
                <c:pt idx="29">
                  <c:v>1.0510172264454436E-2</c:v>
                </c:pt>
                <c:pt idx="30">
                  <c:v>6.3126496215537096E-3</c:v>
                </c:pt>
                <c:pt idx="31">
                  <c:v>1.2580203477885523E-2</c:v>
                </c:pt>
                <c:pt idx="32">
                  <c:v>2.3051697477415298E-2</c:v>
                </c:pt>
                <c:pt idx="33">
                  <c:v>2.1285575544601164E-2</c:v>
                </c:pt>
                <c:pt idx="34">
                  <c:v>2.8116863720973315E-2</c:v>
                </c:pt>
                <c:pt idx="35">
                  <c:v>3.1016715087552688E-2</c:v>
                </c:pt>
                <c:pt idx="36">
                  <c:v>2.7717693512067178E-2</c:v>
                </c:pt>
                <c:pt idx="37">
                  <c:v>1.9664350476581573E-2</c:v>
                </c:pt>
                <c:pt idx="38">
                  <c:v>2.8568041708899067E-2</c:v>
                </c:pt>
                <c:pt idx="39">
                  <c:v>3.0288844967380265E-2</c:v>
                </c:pt>
                <c:pt idx="40">
                  <c:v>2.8659076942984564E-2</c:v>
                </c:pt>
                <c:pt idx="41">
                  <c:v>2.0931443071579708E-2</c:v>
                </c:pt>
                <c:pt idx="42">
                  <c:v>3.1041196619254086E-2</c:v>
                </c:pt>
                <c:pt idx="43">
                  <c:v>2.3296169232615203E-2</c:v>
                </c:pt>
                <c:pt idx="44">
                  <c:v>6.5836654981090842E-2</c:v>
                </c:pt>
                <c:pt idx="45">
                  <c:v>5.3022198703743841E-2</c:v>
                </c:pt>
                <c:pt idx="46">
                  <c:v>6.8620259201216657E-2</c:v>
                </c:pt>
                <c:pt idx="47">
                  <c:v>4.3293144254262082E-2</c:v>
                </c:pt>
                <c:pt idx="48">
                  <c:v>2.6724753478793745E-2</c:v>
                </c:pt>
                <c:pt idx="49">
                  <c:v>2.5703671992800204E-2</c:v>
                </c:pt>
                <c:pt idx="50">
                  <c:v>2.4383769144555756E-2</c:v>
                </c:pt>
                <c:pt idx="51">
                  <c:v>2.5590415145256978E-2</c:v>
                </c:pt>
                <c:pt idx="52">
                  <c:v>2.8491548065892946E-2</c:v>
                </c:pt>
                <c:pt idx="53">
                  <c:v>1.4966809790158864E-3</c:v>
                </c:pt>
                <c:pt idx="54">
                  <c:v>1.425143424539457E-3</c:v>
                </c:pt>
                <c:pt idx="55">
                  <c:v>0</c:v>
                </c:pt>
                <c:pt idx="56">
                  <c:v>1.8830403839978742E-4</c:v>
                </c:pt>
                <c:pt idx="57">
                  <c:v>0</c:v>
                </c:pt>
                <c:pt idx="58">
                  <c:v>1.7476638384524748E-3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6.9281620643048877E-3</c:v>
                </c:pt>
                <c:pt idx="63">
                  <c:v>0</c:v>
                </c:pt>
                <c:pt idx="64">
                  <c:v>1.5607773811000323E-2</c:v>
                </c:pt>
                <c:pt idx="65">
                  <c:v>1.5473973933895714E-2</c:v>
                </c:pt>
                <c:pt idx="66">
                  <c:v>2.138785131415892E-2</c:v>
                </c:pt>
                <c:pt idx="67">
                  <c:v>2.3945265646539329E-2</c:v>
                </c:pt>
                <c:pt idx="68">
                  <c:v>2.4990626616471525E-2</c:v>
                </c:pt>
                <c:pt idx="69">
                  <c:v>2.8067185402845491E-2</c:v>
                </c:pt>
                <c:pt idx="70">
                  <c:v>1.3340336023833627E-2</c:v>
                </c:pt>
                <c:pt idx="71">
                  <c:v>3.337213606626518E-3</c:v>
                </c:pt>
                <c:pt idx="72">
                  <c:v>0</c:v>
                </c:pt>
                <c:pt idx="73">
                  <c:v>0</c:v>
                </c:pt>
                <c:pt idx="74">
                  <c:v>1.1457961227701102E-3</c:v>
                </c:pt>
                <c:pt idx="75">
                  <c:v>8.3729837642470967E-3</c:v>
                </c:pt>
                <c:pt idx="76">
                  <c:v>2.6429147581270044E-3</c:v>
                </c:pt>
                <c:pt idx="77">
                  <c:v>1.4971704222627705E-3</c:v>
                </c:pt>
                <c:pt idx="78">
                  <c:v>5.6837328354752588E-3</c:v>
                </c:pt>
                <c:pt idx="79">
                  <c:v>4.9965107976949761E-3</c:v>
                </c:pt>
                <c:pt idx="80">
                  <c:v>7.6333743963163123E-3</c:v>
                </c:pt>
                <c:pt idx="81">
                  <c:v>8.6798285651772059E-3</c:v>
                </c:pt>
                <c:pt idx="82">
                  <c:v>2.3871161246942453E-3</c:v>
                </c:pt>
                <c:pt idx="83">
                  <c:v>1.8601481496868244E-3</c:v>
                </c:pt>
                <c:pt idx="84">
                  <c:v>1.8430285251399877E-3</c:v>
                </c:pt>
                <c:pt idx="85">
                  <c:v>3.5070056551391453E-3</c:v>
                </c:pt>
                <c:pt idx="86">
                  <c:v>5.4011377088868636E-3</c:v>
                </c:pt>
                <c:pt idx="87">
                  <c:v>2.2136777729861584E-2</c:v>
                </c:pt>
                <c:pt idx="88">
                  <c:v>2.384896789888924E-2</c:v>
                </c:pt>
                <c:pt idx="89">
                  <c:v>2.6368994104009037E-2</c:v>
                </c:pt>
                <c:pt idx="90">
                  <c:v>2.3584544489920707E-2</c:v>
                </c:pt>
                <c:pt idx="91">
                  <c:v>2.760483204751769E-2</c:v>
                </c:pt>
                <c:pt idx="92">
                  <c:v>2.0140736535311329E-2</c:v>
                </c:pt>
                <c:pt idx="93">
                  <c:v>5.2278834095499651E-3</c:v>
                </c:pt>
                <c:pt idx="94">
                  <c:v>3.3986112503969724E-3</c:v>
                </c:pt>
                <c:pt idx="95">
                  <c:v>9.8667592488559819E-3</c:v>
                </c:pt>
                <c:pt idx="96">
                  <c:v>1.5092179017837879E-2</c:v>
                </c:pt>
                <c:pt idx="97">
                  <c:v>8.2612295505839223E-3</c:v>
                </c:pt>
              </c:numCache>
            </c:numRef>
          </c:val>
        </c:ser>
        <c:ser>
          <c:idx val="9"/>
          <c:order val="9"/>
          <c:tx>
            <c:strRef>
              <c:f>'Sector --&gt;'!$L$104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--&gt;'!$L$105:$L$202</c:f>
              <c:numCache>
                <c:formatCode>0.00%</c:formatCode>
                <c:ptCount val="98"/>
                <c:pt idx="0">
                  <c:v>7.0738340970101413E-2</c:v>
                </c:pt>
                <c:pt idx="1">
                  <c:v>0.11914171489840503</c:v>
                </c:pt>
                <c:pt idx="2">
                  <c:v>0.10081441210706917</c:v>
                </c:pt>
                <c:pt idx="3">
                  <c:v>0.10150818836535155</c:v>
                </c:pt>
                <c:pt idx="4">
                  <c:v>0.13396713912830885</c:v>
                </c:pt>
                <c:pt idx="5">
                  <c:v>0.15152611981905892</c:v>
                </c:pt>
                <c:pt idx="6">
                  <c:v>0.15207456861450094</c:v>
                </c:pt>
                <c:pt idx="7">
                  <c:v>0.16168871585747677</c:v>
                </c:pt>
                <c:pt idx="8">
                  <c:v>0.17656694708993725</c:v>
                </c:pt>
                <c:pt idx="9">
                  <c:v>0.10262243712481153</c:v>
                </c:pt>
                <c:pt idx="10">
                  <c:v>0.18043214279751499</c:v>
                </c:pt>
                <c:pt idx="11">
                  <c:v>0.19794701083784982</c:v>
                </c:pt>
                <c:pt idx="12">
                  <c:v>0.23505175909874704</c:v>
                </c:pt>
                <c:pt idx="13">
                  <c:v>0.11185728089825832</c:v>
                </c:pt>
                <c:pt idx="14">
                  <c:v>0.14661321115968604</c:v>
                </c:pt>
                <c:pt idx="15">
                  <c:v>0.15918935349568947</c:v>
                </c:pt>
                <c:pt idx="16">
                  <c:v>0.13390569902133267</c:v>
                </c:pt>
                <c:pt idx="17">
                  <c:v>0.14936485341111871</c:v>
                </c:pt>
                <c:pt idx="18">
                  <c:v>0.14150364256853909</c:v>
                </c:pt>
                <c:pt idx="19">
                  <c:v>0.13470789255157131</c:v>
                </c:pt>
                <c:pt idx="20">
                  <c:v>0.10286896774089856</c:v>
                </c:pt>
                <c:pt idx="21">
                  <c:v>0.11475813683630158</c:v>
                </c:pt>
                <c:pt idx="22">
                  <c:v>0.14177339426828597</c:v>
                </c:pt>
                <c:pt idx="23">
                  <c:v>0.16770598821153557</c:v>
                </c:pt>
                <c:pt idx="24">
                  <c:v>0.21588270296085174</c:v>
                </c:pt>
                <c:pt idx="25">
                  <c:v>0.15055452795032337</c:v>
                </c:pt>
                <c:pt idx="26">
                  <c:v>0.19119375734972752</c:v>
                </c:pt>
                <c:pt idx="27">
                  <c:v>0.22476119818229837</c:v>
                </c:pt>
                <c:pt idx="28">
                  <c:v>0.24101683589072387</c:v>
                </c:pt>
                <c:pt idx="29">
                  <c:v>0.14538749893728331</c:v>
                </c:pt>
                <c:pt idx="30">
                  <c:v>0.13956275656167424</c:v>
                </c:pt>
                <c:pt idx="31">
                  <c:v>0.16036970088497651</c:v>
                </c:pt>
                <c:pt idx="32">
                  <c:v>0.11361941788042289</c:v>
                </c:pt>
                <c:pt idx="33">
                  <c:v>7.4066426416827827E-2</c:v>
                </c:pt>
                <c:pt idx="34">
                  <c:v>7.0668451935906595E-2</c:v>
                </c:pt>
                <c:pt idx="35">
                  <c:v>9.7307164559942413E-2</c:v>
                </c:pt>
                <c:pt idx="36">
                  <c:v>7.5920638083417397E-2</c:v>
                </c:pt>
                <c:pt idx="37">
                  <c:v>6.5986594563494996E-2</c:v>
                </c:pt>
                <c:pt idx="38">
                  <c:v>8.1522324526705214E-2</c:v>
                </c:pt>
                <c:pt idx="39">
                  <c:v>7.8224414652865087E-2</c:v>
                </c:pt>
                <c:pt idx="40">
                  <c:v>7.7704293806248478E-2</c:v>
                </c:pt>
                <c:pt idx="41">
                  <c:v>6.0449891430975934E-2</c:v>
                </c:pt>
                <c:pt idx="42">
                  <c:v>7.5345771122841354E-2</c:v>
                </c:pt>
                <c:pt idx="43">
                  <c:v>8.2323011020081396E-2</c:v>
                </c:pt>
                <c:pt idx="44">
                  <c:v>3.6668210586988229E-2</c:v>
                </c:pt>
                <c:pt idx="45">
                  <c:v>3.9575506367308194E-2</c:v>
                </c:pt>
                <c:pt idx="46">
                  <c:v>6.8360766577240731E-2</c:v>
                </c:pt>
                <c:pt idx="47">
                  <c:v>7.6839435528465311E-2</c:v>
                </c:pt>
                <c:pt idx="48">
                  <c:v>0.10250170519298794</c:v>
                </c:pt>
                <c:pt idx="49">
                  <c:v>0.10517845598773755</c:v>
                </c:pt>
                <c:pt idx="50">
                  <c:v>0.1005132960657623</c:v>
                </c:pt>
                <c:pt idx="51">
                  <c:v>0.10281189610053837</c:v>
                </c:pt>
                <c:pt idx="52">
                  <c:v>0.12193063215212664</c:v>
                </c:pt>
                <c:pt idx="53">
                  <c:v>0.12136923030993781</c:v>
                </c:pt>
                <c:pt idx="54">
                  <c:v>8.2377733318728871E-2</c:v>
                </c:pt>
                <c:pt idx="55">
                  <c:v>8.7040993400897868E-2</c:v>
                </c:pt>
                <c:pt idx="56">
                  <c:v>7.57644296884947E-2</c:v>
                </c:pt>
                <c:pt idx="57">
                  <c:v>9.10644693080776E-2</c:v>
                </c:pt>
                <c:pt idx="58">
                  <c:v>0.11285839529890847</c:v>
                </c:pt>
                <c:pt idx="59">
                  <c:v>9.8501489867386494E-2</c:v>
                </c:pt>
                <c:pt idx="60">
                  <c:v>0.10686832857565177</c:v>
                </c:pt>
                <c:pt idx="61">
                  <c:v>0.11960957742948208</c:v>
                </c:pt>
                <c:pt idx="62">
                  <c:v>0.13273045498228087</c:v>
                </c:pt>
                <c:pt idx="63">
                  <c:v>0.18692207021932522</c:v>
                </c:pt>
                <c:pt idx="64">
                  <c:v>0.1902996519893046</c:v>
                </c:pt>
                <c:pt idx="65">
                  <c:v>0.19522714427436161</c:v>
                </c:pt>
                <c:pt idx="66">
                  <c:v>0.18510311941369928</c:v>
                </c:pt>
                <c:pt idx="67">
                  <c:v>0.18145179513684592</c:v>
                </c:pt>
                <c:pt idx="68">
                  <c:v>0.17720628601871247</c:v>
                </c:pt>
                <c:pt idx="69">
                  <c:v>0.19065824720306399</c:v>
                </c:pt>
                <c:pt idx="70">
                  <c:v>0.20798690553014915</c:v>
                </c:pt>
                <c:pt idx="71">
                  <c:v>0.22969259612526574</c:v>
                </c:pt>
                <c:pt idx="72">
                  <c:v>0.2101410924512177</c:v>
                </c:pt>
                <c:pt idx="73">
                  <c:v>0.22796292334279633</c:v>
                </c:pt>
                <c:pt idx="74">
                  <c:v>0.23246424452454953</c:v>
                </c:pt>
                <c:pt idx="75">
                  <c:v>0.1700595743419937</c:v>
                </c:pt>
                <c:pt idx="76">
                  <c:v>0.12909043381086974</c:v>
                </c:pt>
                <c:pt idx="77">
                  <c:v>0.11488236557400965</c:v>
                </c:pt>
                <c:pt idx="78">
                  <c:v>0.13765784632944622</c:v>
                </c:pt>
                <c:pt idx="79">
                  <c:v>0.14758687663478975</c:v>
                </c:pt>
                <c:pt idx="80">
                  <c:v>0.15011116661650351</c:v>
                </c:pt>
                <c:pt idx="81">
                  <c:v>0.15589491536671612</c:v>
                </c:pt>
                <c:pt idx="82">
                  <c:v>0.15381173785618604</c:v>
                </c:pt>
                <c:pt idx="83">
                  <c:v>0.15050262246477325</c:v>
                </c:pt>
                <c:pt idx="84">
                  <c:v>0.15546597271693779</c:v>
                </c:pt>
                <c:pt idx="85">
                  <c:v>0.15775027721531257</c:v>
                </c:pt>
                <c:pt idx="86">
                  <c:v>0.20796681111715448</c:v>
                </c:pt>
                <c:pt idx="87">
                  <c:v>0.18622326822997173</c:v>
                </c:pt>
                <c:pt idx="88">
                  <c:v>0.19893271563325862</c:v>
                </c:pt>
                <c:pt idx="89">
                  <c:v>0.18907927666377117</c:v>
                </c:pt>
                <c:pt idx="90">
                  <c:v>0.16948478175041123</c:v>
                </c:pt>
                <c:pt idx="91">
                  <c:v>0.16702702119320617</c:v>
                </c:pt>
                <c:pt idx="92">
                  <c:v>0.14972477056044822</c:v>
                </c:pt>
                <c:pt idx="93">
                  <c:v>0.1744443820966432</c:v>
                </c:pt>
                <c:pt idx="94">
                  <c:v>0.21958294621761543</c:v>
                </c:pt>
                <c:pt idx="95">
                  <c:v>0.22643705864379587</c:v>
                </c:pt>
                <c:pt idx="96">
                  <c:v>0.23428539065144932</c:v>
                </c:pt>
                <c:pt idx="97">
                  <c:v>0.22190214817577128</c:v>
                </c:pt>
              </c:numCache>
            </c:numRef>
          </c:val>
        </c:ser>
        <c:ser>
          <c:idx val="10"/>
          <c:order val="10"/>
          <c:tx>
            <c:strRef>
              <c:f>'Sector --&gt;'!$M$104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--&gt;'!$M$105:$M$202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-7.8193483725735143E-19</c:v>
                </c:pt>
                <c:pt idx="4">
                  <c:v>1.5517552337512197E-18</c:v>
                </c:pt>
                <c:pt idx="5">
                  <c:v>2.1300369327924328E-3</c:v>
                </c:pt>
                <c:pt idx="6">
                  <c:v>2.1799334360420048E-3</c:v>
                </c:pt>
                <c:pt idx="7">
                  <c:v>2.2962506944548713E-3</c:v>
                </c:pt>
                <c:pt idx="8">
                  <c:v>1.0029550027779367E-2</c:v>
                </c:pt>
                <c:pt idx="9">
                  <c:v>6.591034466537601E-3</c:v>
                </c:pt>
                <c:pt idx="10">
                  <c:v>1.2069541011468388E-2</c:v>
                </c:pt>
                <c:pt idx="11">
                  <c:v>1.6404302149176809E-2</c:v>
                </c:pt>
                <c:pt idx="12">
                  <c:v>1.6857756830432506E-2</c:v>
                </c:pt>
                <c:pt idx="13">
                  <c:v>8.9658985059904231E-3</c:v>
                </c:pt>
                <c:pt idx="14">
                  <c:v>1.5088863801876568E-2</c:v>
                </c:pt>
                <c:pt idx="15">
                  <c:v>1.6748156762672394E-2</c:v>
                </c:pt>
                <c:pt idx="16">
                  <c:v>1.801745034221652E-2</c:v>
                </c:pt>
                <c:pt idx="17">
                  <c:v>2.5987459226567311E-2</c:v>
                </c:pt>
                <c:pt idx="18">
                  <c:v>1.7610726601594601E-2</c:v>
                </c:pt>
                <c:pt idx="19">
                  <c:v>1.3967444487701484E-2</c:v>
                </c:pt>
                <c:pt idx="20">
                  <c:v>3.9956238595855412E-2</c:v>
                </c:pt>
                <c:pt idx="21">
                  <c:v>3.4424438185247451E-2</c:v>
                </c:pt>
                <c:pt idx="22">
                  <c:v>3.2860562895845005E-2</c:v>
                </c:pt>
                <c:pt idx="23">
                  <c:v>0</c:v>
                </c:pt>
                <c:pt idx="24">
                  <c:v>0</c:v>
                </c:pt>
                <c:pt idx="25">
                  <c:v>1.5121285296367741E-2</c:v>
                </c:pt>
                <c:pt idx="26">
                  <c:v>8.3019709587132569E-3</c:v>
                </c:pt>
                <c:pt idx="27">
                  <c:v>1.2141221208875647E-3</c:v>
                </c:pt>
                <c:pt idx="28">
                  <c:v>7.5947609498414443E-19</c:v>
                </c:pt>
                <c:pt idx="29">
                  <c:v>8.1476686407771885E-3</c:v>
                </c:pt>
                <c:pt idx="30">
                  <c:v>4.8698445355944342E-3</c:v>
                </c:pt>
                <c:pt idx="31">
                  <c:v>1.886709025608029E-3</c:v>
                </c:pt>
                <c:pt idx="32">
                  <c:v>7.5904080272147633E-3</c:v>
                </c:pt>
                <c:pt idx="33">
                  <c:v>7.8434284258538413E-3</c:v>
                </c:pt>
                <c:pt idx="34">
                  <c:v>5.8137258231886566E-3</c:v>
                </c:pt>
                <c:pt idx="35">
                  <c:v>2.6111155965342927E-3</c:v>
                </c:pt>
                <c:pt idx="36">
                  <c:v>2.1421687762274003E-3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9.2114348013897678E-4</c:v>
                </c:pt>
                <c:pt idx="41">
                  <c:v>2.035263085221059E-2</c:v>
                </c:pt>
                <c:pt idx="42">
                  <c:v>1.5515795998109363E-2</c:v>
                </c:pt>
                <c:pt idx="43">
                  <c:v>1.3683774498937601E-2</c:v>
                </c:pt>
                <c:pt idx="44">
                  <c:v>1.0864250129141212E-2</c:v>
                </c:pt>
                <c:pt idx="45">
                  <c:v>2.2578468252816303E-2</c:v>
                </c:pt>
                <c:pt idx="46">
                  <c:v>1.7940484965120532E-2</c:v>
                </c:pt>
                <c:pt idx="47">
                  <c:v>3.1619540491684382E-3</c:v>
                </c:pt>
                <c:pt idx="48">
                  <c:v>1.6701200389318215E-3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1.5740528943602248E-3</c:v>
                </c:pt>
                <c:pt idx="62">
                  <c:v>1.8157125507321662E-3</c:v>
                </c:pt>
                <c:pt idx="63">
                  <c:v>3.9824664970513892E-3</c:v>
                </c:pt>
                <c:pt idx="64">
                  <c:v>4.117034634563161E-3</c:v>
                </c:pt>
                <c:pt idx="65">
                  <c:v>2.1274691680729083E-3</c:v>
                </c:pt>
                <c:pt idx="66">
                  <c:v>1.2675460192666998E-3</c:v>
                </c:pt>
                <c:pt idx="67">
                  <c:v>1.3433646293161739E-3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1.2414733927054069E-5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7.4329751184806141E-4</c:v>
                </c:pt>
                <c:pt idx="86">
                  <c:v>1.2026816239078073E-3</c:v>
                </c:pt>
                <c:pt idx="87">
                  <c:v>2.251244691693043E-3</c:v>
                </c:pt>
                <c:pt idx="88">
                  <c:v>3.7005840466002899E-3</c:v>
                </c:pt>
                <c:pt idx="89">
                  <c:v>3.1585224953097368E-3</c:v>
                </c:pt>
                <c:pt idx="90">
                  <c:v>2.5994664331293518E-3</c:v>
                </c:pt>
                <c:pt idx="91">
                  <c:v>5.1671144295434924E-3</c:v>
                </c:pt>
                <c:pt idx="92">
                  <c:v>2.0999176692834878E-3</c:v>
                </c:pt>
                <c:pt idx="93">
                  <c:v>2.2898183711200213E-3</c:v>
                </c:pt>
                <c:pt idx="94">
                  <c:v>3.5409214144535113E-3</c:v>
                </c:pt>
                <c:pt idx="95">
                  <c:v>3.9968203501438669E-3</c:v>
                </c:pt>
                <c:pt idx="96">
                  <c:v>2.5436549223617571E-3</c:v>
                </c:pt>
                <c:pt idx="97">
                  <c:v>2.7341267556870289E-3</c:v>
                </c:pt>
              </c:numCache>
            </c:numRef>
          </c:val>
        </c:ser>
        <c:ser>
          <c:idx val="11"/>
          <c:order val="11"/>
          <c:tx>
            <c:strRef>
              <c:f>'Sector --&gt;'!$N$104</c:f>
              <c:strCache>
                <c:ptCount val="1"/>
                <c:pt idx="0">
                  <c:v>Not Classified</c:v>
                </c:pt>
              </c:strCache>
            </c:strRef>
          </c:tx>
          <c:spPr>
            <a:solidFill>
              <a:srgbClr val="FF0000"/>
            </a:solidFill>
          </c:spPr>
          <c:cat>
            <c:numRef>
              <c:f>'Sector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--&gt;'!$N$105:$N$202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25728"/>
        <c:axId val="38427264"/>
      </c:areaChart>
      <c:dateAx>
        <c:axId val="3842572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427264"/>
        <c:crosses val="autoZero"/>
        <c:auto val="1"/>
        <c:lblOffset val="100"/>
        <c:baseTimeUnit val="months"/>
      </c:dateAx>
      <c:valAx>
        <c:axId val="3842726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425728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43648"/>
        <c:axId val="38748544"/>
      </c:lineChart>
      <c:catAx>
        <c:axId val="38443648"/>
        <c:scaling>
          <c:orientation val="minMax"/>
        </c:scaling>
        <c:delete val="0"/>
        <c:axPos val="b"/>
        <c:majorTickMark val="out"/>
        <c:minorTickMark val="none"/>
        <c:tickLblPos val="nextTo"/>
        <c:crossAx val="38748544"/>
        <c:crosses val="autoZero"/>
        <c:auto val="1"/>
        <c:lblAlgn val="ctr"/>
        <c:lblOffset val="100"/>
        <c:noMultiLvlLbl val="0"/>
      </c:catAx>
      <c:valAx>
        <c:axId val="3874854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38443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Gross </a:t>
            </a:r>
            <a:r>
              <a:rPr lang="en-US"/>
              <a:t>Exposure by Sector (% of Total)</a:t>
            </a:r>
          </a:p>
        </c:rich>
      </c:tx>
      <c:overlay val="0"/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'Sector --&gt;'!$C$205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--&gt;'!$C$206:$C$303</c:f>
              <c:numCache>
                <c:formatCode>0.00%</c:formatCode>
                <c:ptCount val="98"/>
                <c:pt idx="0">
                  <c:v>0.25363306537959307</c:v>
                </c:pt>
                <c:pt idx="1">
                  <c:v>0.24504130087129397</c:v>
                </c:pt>
                <c:pt idx="2">
                  <c:v>0.24080014392733948</c:v>
                </c:pt>
                <c:pt idx="3">
                  <c:v>0.24553972582611866</c:v>
                </c:pt>
                <c:pt idx="4">
                  <c:v>0.25371467741173653</c:v>
                </c:pt>
                <c:pt idx="5">
                  <c:v>0.2894356236176221</c:v>
                </c:pt>
                <c:pt idx="6">
                  <c:v>0.31766592146533268</c:v>
                </c:pt>
                <c:pt idx="7">
                  <c:v>0.30329475843394127</c:v>
                </c:pt>
                <c:pt idx="8">
                  <c:v>0.34616133383677927</c:v>
                </c:pt>
                <c:pt idx="9">
                  <c:v>0.18792204305995314</c:v>
                </c:pt>
                <c:pt idx="10">
                  <c:v>0.32520556056604233</c:v>
                </c:pt>
                <c:pt idx="11">
                  <c:v>0.37423185037169943</c:v>
                </c:pt>
                <c:pt idx="12">
                  <c:v>0.39028613124982614</c:v>
                </c:pt>
                <c:pt idx="13">
                  <c:v>0.29318766639218508</c:v>
                </c:pt>
                <c:pt idx="14">
                  <c:v>0.40059031772143944</c:v>
                </c:pt>
                <c:pt idx="15">
                  <c:v>0.46896264652470576</c:v>
                </c:pt>
                <c:pt idx="16">
                  <c:v>0.50121694005997808</c:v>
                </c:pt>
                <c:pt idx="17">
                  <c:v>0.59144108594898659</c:v>
                </c:pt>
                <c:pt idx="18">
                  <c:v>0.58003827004598807</c:v>
                </c:pt>
                <c:pt idx="19">
                  <c:v>0.39365119425073702</c:v>
                </c:pt>
                <c:pt idx="20">
                  <c:v>0.41928027817429903</c:v>
                </c:pt>
                <c:pt idx="21">
                  <c:v>0.46440801179010782</c:v>
                </c:pt>
                <c:pt idx="22">
                  <c:v>0.43003708988971734</c:v>
                </c:pt>
                <c:pt idx="23">
                  <c:v>0.44878994008612683</c:v>
                </c:pt>
                <c:pt idx="24">
                  <c:v>0.36752320538341043</c:v>
                </c:pt>
                <c:pt idx="25">
                  <c:v>0.36824554110198693</c:v>
                </c:pt>
                <c:pt idx="26">
                  <c:v>0.44128320473922661</c:v>
                </c:pt>
                <c:pt idx="27">
                  <c:v>0.50205677865017218</c:v>
                </c:pt>
                <c:pt idx="28">
                  <c:v>0.4737088837487986</c:v>
                </c:pt>
                <c:pt idx="29">
                  <c:v>0.40147363157002514</c:v>
                </c:pt>
                <c:pt idx="30">
                  <c:v>0.42330658807785859</c:v>
                </c:pt>
                <c:pt idx="31">
                  <c:v>0.42628360943608268</c:v>
                </c:pt>
                <c:pt idx="32">
                  <c:v>0.38211756156085819</c:v>
                </c:pt>
                <c:pt idx="33">
                  <c:v>0.35176345769267925</c:v>
                </c:pt>
                <c:pt idx="34">
                  <c:v>0.44291864919141677</c:v>
                </c:pt>
                <c:pt idx="35">
                  <c:v>0.56686302512157116</c:v>
                </c:pt>
                <c:pt idx="36">
                  <c:v>0.51499502241085682</c:v>
                </c:pt>
                <c:pt idx="37">
                  <c:v>0.47363408290905168</c:v>
                </c:pt>
                <c:pt idx="38">
                  <c:v>0.50580890242836485</c:v>
                </c:pt>
                <c:pt idx="39">
                  <c:v>0.49524536220690252</c:v>
                </c:pt>
                <c:pt idx="40">
                  <c:v>0.53832472119871255</c:v>
                </c:pt>
                <c:pt idx="41">
                  <c:v>0.48403894523672075</c:v>
                </c:pt>
                <c:pt idx="42">
                  <c:v>0.50215829663042388</c:v>
                </c:pt>
                <c:pt idx="43">
                  <c:v>0.45029330576095816</c:v>
                </c:pt>
                <c:pt idx="44">
                  <c:v>0.41479896735936095</c:v>
                </c:pt>
                <c:pt idx="45">
                  <c:v>0.44407410501978839</c:v>
                </c:pt>
                <c:pt idx="46">
                  <c:v>0.44645863079489317</c:v>
                </c:pt>
                <c:pt idx="47">
                  <c:v>0.4664704473119522</c:v>
                </c:pt>
                <c:pt idx="48">
                  <c:v>0.49005643094036866</c:v>
                </c:pt>
                <c:pt idx="49">
                  <c:v>0.43757752472555</c:v>
                </c:pt>
                <c:pt idx="50">
                  <c:v>0.39436802596539433</c:v>
                </c:pt>
                <c:pt idx="51">
                  <c:v>0.41490515726444877</c:v>
                </c:pt>
                <c:pt idx="52">
                  <c:v>0.46223451567346235</c:v>
                </c:pt>
                <c:pt idx="53">
                  <c:v>0.42215122025097174</c:v>
                </c:pt>
                <c:pt idx="54">
                  <c:v>0.4166535677438703</c:v>
                </c:pt>
                <c:pt idx="55">
                  <c:v>0.37795408892477167</c:v>
                </c:pt>
                <c:pt idx="56">
                  <c:v>0.37439535464454876</c:v>
                </c:pt>
                <c:pt idx="57">
                  <c:v>0.43886046503446396</c:v>
                </c:pt>
                <c:pt idx="58">
                  <c:v>0.48749280011207341</c:v>
                </c:pt>
                <c:pt idx="59">
                  <c:v>0.53981613033355247</c:v>
                </c:pt>
                <c:pt idx="60">
                  <c:v>0.55191695415736652</c:v>
                </c:pt>
                <c:pt idx="61">
                  <c:v>0.56499700732776514</c:v>
                </c:pt>
                <c:pt idx="62">
                  <c:v>0.60382410085500915</c:v>
                </c:pt>
                <c:pt idx="63">
                  <c:v>0.617431489107234</c:v>
                </c:pt>
                <c:pt idx="64">
                  <c:v>0.60787776516523051</c:v>
                </c:pt>
                <c:pt idx="65">
                  <c:v>0.60169375755376486</c:v>
                </c:pt>
                <c:pt idx="66">
                  <c:v>0.68733835196750603</c:v>
                </c:pt>
                <c:pt idx="67">
                  <c:v>0.61054786117887772</c:v>
                </c:pt>
                <c:pt idx="68">
                  <c:v>0.61589756490135117</c:v>
                </c:pt>
                <c:pt idx="69">
                  <c:v>0.68438165052110955</c:v>
                </c:pt>
                <c:pt idx="70">
                  <c:v>0.63704543753945775</c:v>
                </c:pt>
                <c:pt idx="71">
                  <c:v>0.63019520533849871</c:v>
                </c:pt>
                <c:pt idx="72">
                  <c:v>0.62593025668615587</c:v>
                </c:pt>
                <c:pt idx="73">
                  <c:v>0.627829879865484</c:v>
                </c:pt>
                <c:pt idx="74">
                  <c:v>0.56542673783357522</c:v>
                </c:pt>
                <c:pt idx="75">
                  <c:v>0.5675605461328872</c:v>
                </c:pt>
                <c:pt idx="76">
                  <c:v>0.55387052444468288</c:v>
                </c:pt>
                <c:pt idx="77">
                  <c:v>0.56292524429104795</c:v>
                </c:pt>
                <c:pt idx="78">
                  <c:v>0.61237100497599839</c:v>
                </c:pt>
                <c:pt idx="79">
                  <c:v>0.596606244200234</c:v>
                </c:pt>
                <c:pt idx="80">
                  <c:v>0.61991929500424825</c:v>
                </c:pt>
                <c:pt idx="81">
                  <c:v>0.58077890183094638</c:v>
                </c:pt>
                <c:pt idx="82">
                  <c:v>0.5189576546094482</c:v>
                </c:pt>
                <c:pt idx="83">
                  <c:v>0.57327017001645264</c:v>
                </c:pt>
                <c:pt idx="84">
                  <c:v>0.61250068157527382</c:v>
                </c:pt>
                <c:pt idx="85">
                  <c:v>0.58621888530201516</c:v>
                </c:pt>
                <c:pt idx="86">
                  <c:v>0.59729504001742795</c:v>
                </c:pt>
                <c:pt idx="87">
                  <c:v>0.57620247756180687</c:v>
                </c:pt>
                <c:pt idx="88">
                  <c:v>0.58022766880703647</c:v>
                </c:pt>
                <c:pt idx="89">
                  <c:v>0.54218742469476755</c:v>
                </c:pt>
                <c:pt idx="90">
                  <c:v>0.53726129784596832</c:v>
                </c:pt>
                <c:pt idx="91">
                  <c:v>0.56818377248210006</c:v>
                </c:pt>
                <c:pt idx="92">
                  <c:v>0.5463661260553011</c:v>
                </c:pt>
                <c:pt idx="93">
                  <c:v>0.55195532169677941</c:v>
                </c:pt>
                <c:pt idx="94">
                  <c:v>0.49494050239337883</c:v>
                </c:pt>
                <c:pt idx="95">
                  <c:v>0.55958567662770275</c:v>
                </c:pt>
                <c:pt idx="96">
                  <c:v>0.57483998098774691</c:v>
                </c:pt>
                <c:pt idx="97">
                  <c:v>0.57638442678286039</c:v>
                </c:pt>
              </c:numCache>
            </c:numRef>
          </c:val>
        </c:ser>
        <c:ser>
          <c:idx val="1"/>
          <c:order val="1"/>
          <c:tx>
            <c:strRef>
              <c:f>'Sector --&gt;'!$D$205</c:f>
              <c:strCache>
                <c:ptCount val="1"/>
                <c:pt idx="0">
                  <c:v>Consumer Staples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--&gt;'!$D$206:$D$303</c:f>
              <c:numCache>
                <c:formatCode>0.00%</c:formatCode>
                <c:ptCount val="98"/>
                <c:pt idx="0">
                  <c:v>9.8396683620527808E-2</c:v>
                </c:pt>
                <c:pt idx="1">
                  <c:v>5.9083758054065259E-2</c:v>
                </c:pt>
                <c:pt idx="2">
                  <c:v>6.0873816101231312E-2</c:v>
                </c:pt>
                <c:pt idx="3">
                  <c:v>5.056657641841706E-2</c:v>
                </c:pt>
                <c:pt idx="4">
                  <c:v>5.6658644903522369E-2</c:v>
                </c:pt>
                <c:pt idx="5">
                  <c:v>8.5604903256012665E-2</c:v>
                </c:pt>
                <c:pt idx="6">
                  <c:v>8.2431262365527641E-2</c:v>
                </c:pt>
                <c:pt idx="7">
                  <c:v>8.533739557157427E-2</c:v>
                </c:pt>
                <c:pt idx="8">
                  <c:v>8.066314022241311E-2</c:v>
                </c:pt>
                <c:pt idx="9">
                  <c:v>2.9002320686759842E-2</c:v>
                </c:pt>
                <c:pt idx="10">
                  <c:v>5.1202594281007999E-2</c:v>
                </c:pt>
                <c:pt idx="11">
                  <c:v>5.5799374883239508E-2</c:v>
                </c:pt>
                <c:pt idx="12">
                  <c:v>6.7452333608120918E-2</c:v>
                </c:pt>
                <c:pt idx="13">
                  <c:v>5.9718973297820221E-2</c:v>
                </c:pt>
                <c:pt idx="14">
                  <c:v>5.0250012785589271E-2</c:v>
                </c:pt>
                <c:pt idx="15">
                  <c:v>5.8399261984254235E-2</c:v>
                </c:pt>
                <c:pt idx="16">
                  <c:v>6.3484045459254485E-2</c:v>
                </c:pt>
                <c:pt idx="17">
                  <c:v>0.1025045081155971</c:v>
                </c:pt>
                <c:pt idx="18">
                  <c:v>9.7591050747544927E-2</c:v>
                </c:pt>
                <c:pt idx="19">
                  <c:v>7.2391410053818953E-2</c:v>
                </c:pt>
                <c:pt idx="20">
                  <c:v>0.11180748807790716</c:v>
                </c:pt>
                <c:pt idx="21">
                  <c:v>8.2084373557379242E-2</c:v>
                </c:pt>
                <c:pt idx="22">
                  <c:v>9.1355699892697317E-2</c:v>
                </c:pt>
                <c:pt idx="23">
                  <c:v>8.181399064646977E-2</c:v>
                </c:pt>
                <c:pt idx="24">
                  <c:v>7.6650484475901545E-2</c:v>
                </c:pt>
                <c:pt idx="25">
                  <c:v>7.6586814780943868E-2</c:v>
                </c:pt>
                <c:pt idx="26">
                  <c:v>0.12298757588785256</c:v>
                </c:pt>
                <c:pt idx="27">
                  <c:v>0.13548977924411057</c:v>
                </c:pt>
                <c:pt idx="28">
                  <c:v>9.8683339482780685E-2</c:v>
                </c:pt>
                <c:pt idx="29">
                  <c:v>9.816343221317253E-2</c:v>
                </c:pt>
                <c:pt idx="30">
                  <c:v>0.15077263636822041</c:v>
                </c:pt>
                <c:pt idx="31">
                  <c:v>0.1438198054273466</c:v>
                </c:pt>
                <c:pt idx="32">
                  <c:v>0.10255928706077547</c:v>
                </c:pt>
                <c:pt idx="33">
                  <c:v>9.4548447353389048E-2</c:v>
                </c:pt>
                <c:pt idx="34">
                  <c:v>0.1169645616541458</c:v>
                </c:pt>
                <c:pt idx="35">
                  <c:v>0.17548307824947912</c:v>
                </c:pt>
                <c:pt idx="36">
                  <c:v>0.17561746297739964</c:v>
                </c:pt>
                <c:pt idx="37">
                  <c:v>0.17069469344543725</c:v>
                </c:pt>
                <c:pt idx="38">
                  <c:v>0.15400399835111472</c:v>
                </c:pt>
                <c:pt idx="39">
                  <c:v>0.15502931729428077</c:v>
                </c:pt>
                <c:pt idx="40">
                  <c:v>0.151402131740032</c:v>
                </c:pt>
                <c:pt idx="41">
                  <c:v>0.1055382387586882</c:v>
                </c:pt>
                <c:pt idx="42">
                  <c:v>9.8358002536502842E-2</c:v>
                </c:pt>
                <c:pt idx="43">
                  <c:v>0.10660568085737743</c:v>
                </c:pt>
                <c:pt idx="44">
                  <c:v>0.10465078927677025</c:v>
                </c:pt>
                <c:pt idx="45">
                  <c:v>0.13180917900990533</c:v>
                </c:pt>
                <c:pt idx="46">
                  <c:v>0.12496960754518834</c:v>
                </c:pt>
                <c:pt idx="47">
                  <c:v>0.14571101957738331</c:v>
                </c:pt>
                <c:pt idx="48">
                  <c:v>0.17597482729359604</c:v>
                </c:pt>
                <c:pt idx="49">
                  <c:v>0.19601593749533755</c:v>
                </c:pt>
                <c:pt idx="50">
                  <c:v>0.19514189055066306</c:v>
                </c:pt>
                <c:pt idx="51">
                  <c:v>0.21593244288683699</c:v>
                </c:pt>
                <c:pt idx="52">
                  <c:v>0.21806319736462876</c:v>
                </c:pt>
                <c:pt idx="53">
                  <c:v>0.2136874114209131</c:v>
                </c:pt>
                <c:pt idx="54">
                  <c:v>0.26109914297784975</c:v>
                </c:pt>
                <c:pt idx="55">
                  <c:v>0.29262694459317923</c:v>
                </c:pt>
                <c:pt idx="56">
                  <c:v>0.27933037342508849</c:v>
                </c:pt>
                <c:pt idx="57">
                  <c:v>0.26496897031630262</c:v>
                </c:pt>
                <c:pt idx="58">
                  <c:v>0.24878763603243981</c:v>
                </c:pt>
                <c:pt idx="59">
                  <c:v>0.25340734016174093</c:v>
                </c:pt>
                <c:pt idx="60">
                  <c:v>0.23054985742521678</c:v>
                </c:pt>
                <c:pt idx="61">
                  <c:v>0.22031682341873476</c:v>
                </c:pt>
                <c:pt idx="62">
                  <c:v>0.19178722143502555</c:v>
                </c:pt>
                <c:pt idx="63">
                  <c:v>0.19571361497937714</c:v>
                </c:pt>
                <c:pt idx="64">
                  <c:v>0.17016722155380151</c:v>
                </c:pt>
                <c:pt idx="65">
                  <c:v>0.17398904603547488</c:v>
                </c:pt>
                <c:pt idx="66">
                  <c:v>0.17295642953913873</c:v>
                </c:pt>
                <c:pt idx="67">
                  <c:v>0.1941347682943341</c:v>
                </c:pt>
                <c:pt idx="68">
                  <c:v>0.2080892306366145</c:v>
                </c:pt>
                <c:pt idx="69">
                  <c:v>0.20355139538202674</c:v>
                </c:pt>
                <c:pt idx="70">
                  <c:v>0.20583606143806069</c:v>
                </c:pt>
                <c:pt idx="71">
                  <c:v>0.21322399266562575</c:v>
                </c:pt>
                <c:pt idx="72">
                  <c:v>0.17787521908727866</c:v>
                </c:pt>
                <c:pt idx="73">
                  <c:v>0.17036622995925405</c:v>
                </c:pt>
                <c:pt idx="74">
                  <c:v>0.15616663133549155</c:v>
                </c:pt>
                <c:pt idx="75">
                  <c:v>0.13512011619412179</c:v>
                </c:pt>
                <c:pt idx="76">
                  <c:v>0.17374494159459383</c:v>
                </c:pt>
                <c:pt idx="77">
                  <c:v>0.19317438383297847</c:v>
                </c:pt>
                <c:pt idx="78">
                  <c:v>0.21756266256385623</c:v>
                </c:pt>
                <c:pt idx="79">
                  <c:v>0.25724896371906258</c:v>
                </c:pt>
                <c:pt idx="80">
                  <c:v>0.27135590335248327</c:v>
                </c:pt>
                <c:pt idx="81">
                  <c:v>0.25901627243862591</c:v>
                </c:pt>
                <c:pt idx="82">
                  <c:v>0.26739217198127285</c:v>
                </c:pt>
                <c:pt idx="83">
                  <c:v>0.29779811407053919</c:v>
                </c:pt>
                <c:pt idx="84">
                  <c:v>0.23890369130351574</c:v>
                </c:pt>
                <c:pt idx="85">
                  <c:v>0.22709215268243571</c:v>
                </c:pt>
                <c:pt idx="86">
                  <c:v>0.25510556851725597</c:v>
                </c:pt>
                <c:pt idx="87">
                  <c:v>0.20122295982452376</c:v>
                </c:pt>
                <c:pt idx="88">
                  <c:v>0.20791814175036549</c:v>
                </c:pt>
                <c:pt idx="89">
                  <c:v>0.22263269295152219</c:v>
                </c:pt>
                <c:pt idx="90">
                  <c:v>0.2260482484467265</c:v>
                </c:pt>
                <c:pt idx="91">
                  <c:v>0.21954065760868752</c:v>
                </c:pt>
                <c:pt idx="92">
                  <c:v>0.1865261706945906</c:v>
                </c:pt>
                <c:pt idx="93">
                  <c:v>0.20131267123130492</c:v>
                </c:pt>
                <c:pt idx="94">
                  <c:v>0.15086958985955518</c:v>
                </c:pt>
                <c:pt idx="95">
                  <c:v>8.6164083183093168E-2</c:v>
                </c:pt>
                <c:pt idx="96">
                  <c:v>8.537935813717798E-2</c:v>
                </c:pt>
                <c:pt idx="97">
                  <c:v>9.3662630038429701E-2</c:v>
                </c:pt>
              </c:numCache>
            </c:numRef>
          </c:val>
        </c:ser>
        <c:ser>
          <c:idx val="2"/>
          <c:order val="2"/>
          <c:tx>
            <c:strRef>
              <c:f>'Sector --&gt;'!$E$205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--&gt;'!$E$206:$E$303</c:f>
              <c:numCache>
                <c:formatCode>0.00%</c:formatCode>
                <c:ptCount val="98"/>
                <c:pt idx="0">
                  <c:v>8.9228241238673969E-2</c:v>
                </c:pt>
                <c:pt idx="1">
                  <c:v>7.5974703010804084E-2</c:v>
                </c:pt>
                <c:pt idx="2">
                  <c:v>6.8897186522658971E-2</c:v>
                </c:pt>
                <c:pt idx="3">
                  <c:v>5.7487026480469425E-2</c:v>
                </c:pt>
                <c:pt idx="4">
                  <c:v>5.8506596992116772E-2</c:v>
                </c:pt>
                <c:pt idx="5">
                  <c:v>5.7284288664007699E-2</c:v>
                </c:pt>
                <c:pt idx="6">
                  <c:v>6.177487709318881E-2</c:v>
                </c:pt>
                <c:pt idx="7">
                  <c:v>8.158414319625136E-2</c:v>
                </c:pt>
                <c:pt idx="8">
                  <c:v>7.7279447957121106E-2</c:v>
                </c:pt>
                <c:pt idx="9">
                  <c:v>3.133905068689577E-2</c:v>
                </c:pt>
                <c:pt idx="10">
                  <c:v>8.0153407633547058E-2</c:v>
                </c:pt>
                <c:pt idx="11">
                  <c:v>8.5055446083556308E-2</c:v>
                </c:pt>
                <c:pt idx="12">
                  <c:v>8.8930955005847273E-2</c:v>
                </c:pt>
                <c:pt idx="13">
                  <c:v>8.8316034337946631E-2</c:v>
                </c:pt>
                <c:pt idx="14">
                  <c:v>0.10472989302135643</c:v>
                </c:pt>
                <c:pt idx="15">
                  <c:v>0.11752308438407197</c:v>
                </c:pt>
                <c:pt idx="16">
                  <c:v>0.1217489851907326</c:v>
                </c:pt>
                <c:pt idx="17">
                  <c:v>0.12657663477932785</c:v>
                </c:pt>
                <c:pt idx="18">
                  <c:v>0.12486304528478226</c:v>
                </c:pt>
                <c:pt idx="19">
                  <c:v>8.7463238753420769E-2</c:v>
                </c:pt>
                <c:pt idx="20">
                  <c:v>0.11547639307243301</c:v>
                </c:pt>
                <c:pt idx="21">
                  <c:v>0.17159948582012552</c:v>
                </c:pt>
                <c:pt idx="22">
                  <c:v>0.16145882324822303</c:v>
                </c:pt>
                <c:pt idx="23">
                  <c:v>0.12687916923900286</c:v>
                </c:pt>
                <c:pt idx="24">
                  <c:v>0.10842270940576287</c:v>
                </c:pt>
                <c:pt idx="25">
                  <c:v>0.21026478636325946</c:v>
                </c:pt>
                <c:pt idx="26">
                  <c:v>0.25710818141851677</c:v>
                </c:pt>
                <c:pt idx="27">
                  <c:v>0.2353571489578295</c:v>
                </c:pt>
                <c:pt idx="28">
                  <c:v>0.18021129370535599</c:v>
                </c:pt>
                <c:pt idx="29">
                  <c:v>0.12646592536203322</c:v>
                </c:pt>
                <c:pt idx="30">
                  <c:v>0.16311012186048993</c:v>
                </c:pt>
                <c:pt idx="31">
                  <c:v>0.13787665053598311</c:v>
                </c:pt>
                <c:pt idx="32">
                  <c:v>0.15721522071553748</c:v>
                </c:pt>
                <c:pt idx="33">
                  <c:v>0.17125456595770533</c:v>
                </c:pt>
                <c:pt idx="34">
                  <c:v>0.22118951151556798</c:v>
                </c:pt>
                <c:pt idx="35">
                  <c:v>0.20263725889427664</c:v>
                </c:pt>
                <c:pt idx="36">
                  <c:v>0.15023689487972336</c:v>
                </c:pt>
                <c:pt idx="37">
                  <c:v>0.23026334430951367</c:v>
                </c:pt>
                <c:pt idx="38">
                  <c:v>0.26920959399335809</c:v>
                </c:pt>
                <c:pt idx="39">
                  <c:v>0.17567621208469414</c:v>
                </c:pt>
                <c:pt idx="40">
                  <c:v>0.12212506737111395</c:v>
                </c:pt>
                <c:pt idx="41">
                  <c:v>0.1979360414808557</c:v>
                </c:pt>
                <c:pt idx="42">
                  <c:v>0.17891303727543645</c:v>
                </c:pt>
                <c:pt idx="43">
                  <c:v>0.166320518561486</c:v>
                </c:pt>
                <c:pt idx="44">
                  <c:v>0.2609033104578895</c:v>
                </c:pt>
                <c:pt idx="45">
                  <c:v>0.26165724192324513</c:v>
                </c:pt>
                <c:pt idx="46">
                  <c:v>0.28694498785674488</c:v>
                </c:pt>
                <c:pt idx="47">
                  <c:v>0.24330565362697015</c:v>
                </c:pt>
                <c:pt idx="48">
                  <c:v>8.694025487277135E-2</c:v>
                </c:pt>
                <c:pt idx="49">
                  <c:v>9.9083927385795217E-2</c:v>
                </c:pt>
                <c:pt idx="50">
                  <c:v>0.11338044150432852</c:v>
                </c:pt>
                <c:pt idx="51">
                  <c:v>9.9909483364770624E-2</c:v>
                </c:pt>
                <c:pt idx="52">
                  <c:v>0.10265257416888214</c:v>
                </c:pt>
                <c:pt idx="53">
                  <c:v>0.11044843225508087</c:v>
                </c:pt>
                <c:pt idx="54">
                  <c:v>9.8526520096077264E-2</c:v>
                </c:pt>
                <c:pt idx="55">
                  <c:v>0.1114030348157946</c:v>
                </c:pt>
                <c:pt idx="56">
                  <c:v>9.8545834114582551E-2</c:v>
                </c:pt>
                <c:pt idx="57">
                  <c:v>9.260409924868182E-2</c:v>
                </c:pt>
                <c:pt idx="58">
                  <c:v>8.8977083298327486E-2</c:v>
                </c:pt>
                <c:pt idx="59">
                  <c:v>9.2912713320892099E-2</c:v>
                </c:pt>
                <c:pt idx="60">
                  <c:v>6.6457180854418346E-2</c:v>
                </c:pt>
                <c:pt idx="61">
                  <c:v>5.2962545204403105E-2</c:v>
                </c:pt>
                <c:pt idx="62">
                  <c:v>4.0077588490242892E-2</c:v>
                </c:pt>
                <c:pt idx="63">
                  <c:v>3.3584569168679947E-2</c:v>
                </c:pt>
                <c:pt idx="64">
                  <c:v>3.7748036053848279E-2</c:v>
                </c:pt>
                <c:pt idx="65">
                  <c:v>4.4398644957282345E-2</c:v>
                </c:pt>
                <c:pt idx="66">
                  <c:v>4.0719618295814844E-2</c:v>
                </c:pt>
                <c:pt idx="67">
                  <c:v>3.7064933333967626E-2</c:v>
                </c:pt>
                <c:pt idx="68">
                  <c:v>3.6570404930224662E-2</c:v>
                </c:pt>
                <c:pt idx="69">
                  <c:v>4.1086350693045851E-2</c:v>
                </c:pt>
                <c:pt idx="70">
                  <c:v>5.6215387052444513E-2</c:v>
                </c:pt>
                <c:pt idx="71">
                  <c:v>6.7163687079546466E-2</c:v>
                </c:pt>
                <c:pt idx="72">
                  <c:v>6.6887436611469106E-2</c:v>
                </c:pt>
                <c:pt idx="73">
                  <c:v>5.1463107843531572E-2</c:v>
                </c:pt>
                <c:pt idx="74">
                  <c:v>6.2527834308584246E-2</c:v>
                </c:pt>
                <c:pt idx="75">
                  <c:v>6.9484639765294481E-2</c:v>
                </c:pt>
                <c:pt idx="76">
                  <c:v>6.6775063573048854E-2</c:v>
                </c:pt>
                <c:pt idx="77">
                  <c:v>6.9905262248543334E-2</c:v>
                </c:pt>
                <c:pt idx="78">
                  <c:v>8.5535897895021654E-2</c:v>
                </c:pt>
                <c:pt idx="79">
                  <c:v>8.8309710698738858E-2</c:v>
                </c:pt>
                <c:pt idx="80">
                  <c:v>9.704622025722244E-2</c:v>
                </c:pt>
                <c:pt idx="81">
                  <c:v>0.1011120956700319</c:v>
                </c:pt>
                <c:pt idx="82">
                  <c:v>0.1046980091105692</c:v>
                </c:pt>
                <c:pt idx="83">
                  <c:v>7.8944051603448001E-2</c:v>
                </c:pt>
                <c:pt idx="84">
                  <c:v>9.1138498471341325E-2</c:v>
                </c:pt>
                <c:pt idx="85">
                  <c:v>9.794909552631817E-2</c:v>
                </c:pt>
                <c:pt idx="86">
                  <c:v>0.11038080804282394</c:v>
                </c:pt>
                <c:pt idx="87">
                  <c:v>0.11986804712313451</c:v>
                </c:pt>
                <c:pt idx="88">
                  <c:v>0.10726056550155888</c:v>
                </c:pt>
                <c:pt idx="89">
                  <c:v>0.11036792355086214</c:v>
                </c:pt>
                <c:pt idx="90">
                  <c:v>0.11093118256363299</c:v>
                </c:pt>
                <c:pt idx="91">
                  <c:v>0.1257613502165992</c:v>
                </c:pt>
                <c:pt idx="92">
                  <c:v>0.12698047529063752</c:v>
                </c:pt>
                <c:pt idx="93">
                  <c:v>0.14226010736726136</c:v>
                </c:pt>
                <c:pt idx="94">
                  <c:v>0.13362248499056342</c:v>
                </c:pt>
                <c:pt idx="95">
                  <c:v>0.12575200273474041</c:v>
                </c:pt>
                <c:pt idx="96">
                  <c:v>0.12620625953314457</c:v>
                </c:pt>
                <c:pt idx="97">
                  <c:v>0.13160096901045287</c:v>
                </c:pt>
              </c:numCache>
            </c:numRef>
          </c:val>
        </c:ser>
        <c:ser>
          <c:idx val="3"/>
          <c:order val="3"/>
          <c:tx>
            <c:strRef>
              <c:f>'Sector --&gt;'!$F$205</c:f>
              <c:strCache>
                <c:ptCount val="1"/>
                <c:pt idx="0">
                  <c:v>Financials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--&gt;'!$F$206:$F$303</c:f>
              <c:numCache>
                <c:formatCode>0.00%</c:formatCode>
                <c:ptCount val="98"/>
                <c:pt idx="0">
                  <c:v>0.64558444581650054</c:v>
                </c:pt>
                <c:pt idx="1">
                  <c:v>0.74782330045921686</c:v>
                </c:pt>
                <c:pt idx="2">
                  <c:v>0.69185644373415855</c:v>
                </c:pt>
                <c:pt idx="3">
                  <c:v>0.64586069181586803</c:v>
                </c:pt>
                <c:pt idx="4">
                  <c:v>0.63290711881665407</c:v>
                </c:pt>
                <c:pt idx="5">
                  <c:v>0.61820478537353885</c:v>
                </c:pt>
                <c:pt idx="6">
                  <c:v>0.47907690475369713</c:v>
                </c:pt>
                <c:pt idx="7">
                  <c:v>0.49327456388283653</c:v>
                </c:pt>
                <c:pt idx="8">
                  <c:v>0.51548923614572728</c:v>
                </c:pt>
                <c:pt idx="9">
                  <c:v>0.2685879208569617</c:v>
                </c:pt>
                <c:pt idx="10">
                  <c:v>0.43635235583186316</c:v>
                </c:pt>
                <c:pt idx="11">
                  <c:v>0.59817335038440977</c:v>
                </c:pt>
                <c:pt idx="12">
                  <c:v>0.65806991712255281</c:v>
                </c:pt>
                <c:pt idx="13">
                  <c:v>0.42934950691676255</c:v>
                </c:pt>
                <c:pt idx="14">
                  <c:v>0.51868405684985319</c:v>
                </c:pt>
                <c:pt idx="15">
                  <c:v>0.48546227458454949</c:v>
                </c:pt>
                <c:pt idx="16">
                  <c:v>0.48284523195115137</c:v>
                </c:pt>
                <c:pt idx="17">
                  <c:v>0.53015030277736219</c:v>
                </c:pt>
                <c:pt idx="18">
                  <c:v>0.52307098413288566</c:v>
                </c:pt>
                <c:pt idx="19">
                  <c:v>0.3460365588994575</c:v>
                </c:pt>
                <c:pt idx="20">
                  <c:v>0.41981003928654526</c:v>
                </c:pt>
                <c:pt idx="21">
                  <c:v>0.49368760913693566</c:v>
                </c:pt>
                <c:pt idx="22">
                  <c:v>0.41241945918212713</c:v>
                </c:pt>
                <c:pt idx="23">
                  <c:v>0.45709600549643731</c:v>
                </c:pt>
                <c:pt idx="24">
                  <c:v>0.41789168761628415</c:v>
                </c:pt>
                <c:pt idx="25">
                  <c:v>0.37603359647671325</c:v>
                </c:pt>
                <c:pt idx="26">
                  <c:v>0.38688553357494948</c:v>
                </c:pt>
                <c:pt idx="27">
                  <c:v>0.42753231908253575</c:v>
                </c:pt>
                <c:pt idx="28">
                  <c:v>0.29138193792375516</c:v>
                </c:pt>
                <c:pt idx="29">
                  <c:v>0.22064550091310697</c:v>
                </c:pt>
                <c:pt idx="30">
                  <c:v>0.24252620317664952</c:v>
                </c:pt>
                <c:pt idx="31">
                  <c:v>0.25955158561224567</c:v>
                </c:pt>
                <c:pt idx="32">
                  <c:v>0.21738583560475563</c:v>
                </c:pt>
                <c:pt idx="33">
                  <c:v>0.16236760617583434</c:v>
                </c:pt>
                <c:pt idx="34">
                  <c:v>0.20476832766624314</c:v>
                </c:pt>
                <c:pt idx="35">
                  <c:v>0.25973274585372791</c:v>
                </c:pt>
                <c:pt idx="36">
                  <c:v>0.28797107657680465</c:v>
                </c:pt>
                <c:pt idx="37">
                  <c:v>0.2569176001211787</c:v>
                </c:pt>
                <c:pt idx="38">
                  <c:v>0.25937003825799138</c:v>
                </c:pt>
                <c:pt idx="39">
                  <c:v>0.28653074802839518</c:v>
                </c:pt>
                <c:pt idx="40">
                  <c:v>0.31924533093098828</c:v>
                </c:pt>
                <c:pt idx="41">
                  <c:v>0.31412105945391705</c:v>
                </c:pt>
                <c:pt idx="42">
                  <c:v>0.27688419882950571</c:v>
                </c:pt>
                <c:pt idx="43">
                  <c:v>0.28476060736813219</c:v>
                </c:pt>
                <c:pt idx="44">
                  <c:v>0.30328944665453672</c:v>
                </c:pt>
                <c:pt idx="45">
                  <c:v>0.28446931612035287</c:v>
                </c:pt>
                <c:pt idx="46">
                  <c:v>0.33708486842177759</c:v>
                </c:pt>
                <c:pt idx="47">
                  <c:v>0.38277011331777022</c:v>
                </c:pt>
                <c:pt idx="48">
                  <c:v>0.30721998445329535</c:v>
                </c:pt>
                <c:pt idx="49">
                  <c:v>0.31979550075882412</c:v>
                </c:pt>
                <c:pt idx="50">
                  <c:v>0.31834288629880275</c:v>
                </c:pt>
                <c:pt idx="51">
                  <c:v>0.30172403239035944</c:v>
                </c:pt>
                <c:pt idx="52">
                  <c:v>0.29691995869869103</c:v>
                </c:pt>
                <c:pt idx="53">
                  <c:v>0.31706170482805385</c:v>
                </c:pt>
                <c:pt idx="54">
                  <c:v>0.25267577820469633</c:v>
                </c:pt>
                <c:pt idx="55">
                  <c:v>0.24783044424255257</c:v>
                </c:pt>
                <c:pt idx="56">
                  <c:v>0.22960410664524841</c:v>
                </c:pt>
                <c:pt idx="57">
                  <c:v>0.21924123300460444</c:v>
                </c:pt>
                <c:pt idx="58">
                  <c:v>0.1966762173438992</c:v>
                </c:pt>
                <c:pt idx="59">
                  <c:v>0.20412690605075473</c:v>
                </c:pt>
                <c:pt idx="60">
                  <c:v>0.19040609536200814</c:v>
                </c:pt>
                <c:pt idx="61">
                  <c:v>0.20243113536764651</c:v>
                </c:pt>
                <c:pt idx="62">
                  <c:v>0.21105411547915881</c:v>
                </c:pt>
                <c:pt idx="63">
                  <c:v>0.21104992039533355</c:v>
                </c:pt>
                <c:pt idx="64">
                  <c:v>0.20453482279048713</c:v>
                </c:pt>
                <c:pt idx="65">
                  <c:v>0.23047116346262828</c:v>
                </c:pt>
                <c:pt idx="66">
                  <c:v>0.23810443377661519</c:v>
                </c:pt>
                <c:pt idx="67">
                  <c:v>0.24168531872700841</c:v>
                </c:pt>
                <c:pt idx="68">
                  <c:v>0.25364160589994977</c:v>
                </c:pt>
                <c:pt idx="69">
                  <c:v>0.25684559797190476</c:v>
                </c:pt>
                <c:pt idx="70">
                  <c:v>0.26230927955527439</c:v>
                </c:pt>
                <c:pt idx="71">
                  <c:v>0.28106077662802781</c:v>
                </c:pt>
                <c:pt idx="72">
                  <c:v>0.28068105483984102</c:v>
                </c:pt>
                <c:pt idx="73">
                  <c:v>0.30219012048180827</c:v>
                </c:pt>
                <c:pt idx="74">
                  <c:v>0.29103312620288169</c:v>
                </c:pt>
                <c:pt idx="75">
                  <c:v>0.28202402164693718</c:v>
                </c:pt>
                <c:pt idx="76">
                  <c:v>0.29041258577341522</c:v>
                </c:pt>
                <c:pt idx="77">
                  <c:v>0.29267735738546891</c:v>
                </c:pt>
                <c:pt idx="78">
                  <c:v>0.28990698339823673</c:v>
                </c:pt>
                <c:pt idx="79">
                  <c:v>0.29926703384556719</c:v>
                </c:pt>
                <c:pt idx="80">
                  <c:v>0.3037960514573147</c:v>
                </c:pt>
                <c:pt idx="81">
                  <c:v>0.30982769171157076</c:v>
                </c:pt>
                <c:pt idx="82">
                  <c:v>0.3425145011345454</c:v>
                </c:pt>
                <c:pt idx="83">
                  <c:v>0.33519951579365154</c:v>
                </c:pt>
                <c:pt idx="84">
                  <c:v>0.34128838411744489</c:v>
                </c:pt>
                <c:pt idx="85">
                  <c:v>0.36172012652029201</c:v>
                </c:pt>
                <c:pt idx="86">
                  <c:v>0.34360769593668716</c:v>
                </c:pt>
                <c:pt idx="87">
                  <c:v>0.33372306849041622</c:v>
                </c:pt>
                <c:pt idx="88">
                  <c:v>0.35272943195637241</c:v>
                </c:pt>
                <c:pt idx="89">
                  <c:v>0.38961760836749398</c:v>
                </c:pt>
                <c:pt idx="90">
                  <c:v>0.39328235304482073</c:v>
                </c:pt>
                <c:pt idx="91">
                  <c:v>0.41740185494677196</c:v>
                </c:pt>
                <c:pt idx="92">
                  <c:v>0.40190284240351792</c:v>
                </c:pt>
                <c:pt idx="93">
                  <c:v>0.39951141165794296</c:v>
                </c:pt>
                <c:pt idx="94">
                  <c:v>0.42419206969488299</c:v>
                </c:pt>
                <c:pt idx="95">
                  <c:v>0.456292086437324</c:v>
                </c:pt>
                <c:pt idx="96">
                  <c:v>0.51132323391843248</c:v>
                </c:pt>
                <c:pt idx="97">
                  <c:v>0.44607104587292407</c:v>
                </c:pt>
              </c:numCache>
            </c:numRef>
          </c:val>
        </c:ser>
        <c:ser>
          <c:idx val="4"/>
          <c:order val="4"/>
          <c:tx>
            <c:strRef>
              <c:f>'Sector --&gt;'!$G$205</c:f>
              <c:strCache>
                <c:ptCount val="1"/>
                <c:pt idx="0">
                  <c:v>Health Care</c:v>
                </c:pt>
              </c:strCache>
            </c:strRef>
          </c:tx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--&gt;'!$G$206:$G$303</c:f>
              <c:numCache>
                <c:formatCode>0.00%</c:formatCode>
                <c:ptCount val="98"/>
                <c:pt idx="0">
                  <c:v>5.1989214701418903E-3</c:v>
                </c:pt>
                <c:pt idx="1">
                  <c:v>2.2904002976801615E-3</c:v>
                </c:pt>
                <c:pt idx="2">
                  <c:v>2.3852469287218838E-3</c:v>
                </c:pt>
                <c:pt idx="3">
                  <c:v>2.3857935446926358E-3</c:v>
                </c:pt>
                <c:pt idx="4">
                  <c:v>1.7778632700683058E-3</c:v>
                </c:pt>
                <c:pt idx="5">
                  <c:v>1.0875174341875746E-2</c:v>
                </c:pt>
                <c:pt idx="6">
                  <c:v>1.2533413051492782E-2</c:v>
                </c:pt>
                <c:pt idx="7">
                  <c:v>6.1058783995656014E-3</c:v>
                </c:pt>
                <c:pt idx="8">
                  <c:v>4.8310571085551172E-4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2.3231521953085625E-3</c:v>
                </c:pt>
                <c:pt idx="14">
                  <c:v>5.6437302467202445E-3</c:v>
                </c:pt>
                <c:pt idx="15">
                  <c:v>0</c:v>
                </c:pt>
                <c:pt idx="16">
                  <c:v>0</c:v>
                </c:pt>
                <c:pt idx="17">
                  <c:v>1.2844435198591717E-2</c:v>
                </c:pt>
                <c:pt idx="18">
                  <c:v>1.0253140493934609E-2</c:v>
                </c:pt>
                <c:pt idx="19">
                  <c:v>6.8037934416579071E-3</c:v>
                </c:pt>
                <c:pt idx="20">
                  <c:v>1.0265853964552464E-2</c:v>
                </c:pt>
                <c:pt idx="21">
                  <c:v>5.360280962820544E-3</c:v>
                </c:pt>
                <c:pt idx="22">
                  <c:v>3.5254421181373013E-3</c:v>
                </c:pt>
                <c:pt idx="23">
                  <c:v>3.9401142992785609E-3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1.9148910098820404E-3</c:v>
                </c:pt>
                <c:pt idx="31">
                  <c:v>1.2685983733200046E-3</c:v>
                </c:pt>
                <c:pt idx="32">
                  <c:v>2.2156180948146513E-3</c:v>
                </c:pt>
                <c:pt idx="33">
                  <c:v>1.4107913436390935E-3</c:v>
                </c:pt>
                <c:pt idx="34">
                  <c:v>8.383010475946787E-3</c:v>
                </c:pt>
                <c:pt idx="35">
                  <c:v>4.7778356321482619E-3</c:v>
                </c:pt>
                <c:pt idx="36">
                  <c:v>3.1820447821362024E-3</c:v>
                </c:pt>
                <c:pt idx="37">
                  <c:v>1.0189581650001101E-3</c:v>
                </c:pt>
                <c:pt idx="38">
                  <c:v>0</c:v>
                </c:pt>
                <c:pt idx="39">
                  <c:v>7.5784490594353788E-4</c:v>
                </c:pt>
                <c:pt idx="40">
                  <c:v>4.2806036608338989E-3</c:v>
                </c:pt>
                <c:pt idx="41">
                  <c:v>5.3639394744213129E-3</c:v>
                </c:pt>
                <c:pt idx="42">
                  <c:v>1.9097180626242407E-2</c:v>
                </c:pt>
                <c:pt idx="43">
                  <c:v>4.7108762004188232E-3</c:v>
                </c:pt>
                <c:pt idx="44">
                  <c:v>7.0032492170169335E-3</c:v>
                </c:pt>
                <c:pt idx="45">
                  <c:v>2.217291067027051E-2</c:v>
                </c:pt>
                <c:pt idx="46">
                  <c:v>1.6313491314421197E-2</c:v>
                </c:pt>
                <c:pt idx="47">
                  <c:v>3.144492561115253E-2</c:v>
                </c:pt>
                <c:pt idx="48">
                  <c:v>7.9132471081958863E-3</c:v>
                </c:pt>
                <c:pt idx="49">
                  <c:v>6.3092940141145724E-3</c:v>
                </c:pt>
                <c:pt idx="50">
                  <c:v>7.3595398819653558E-3</c:v>
                </c:pt>
                <c:pt idx="51">
                  <c:v>8.429230501310777E-3</c:v>
                </c:pt>
                <c:pt idx="52">
                  <c:v>8.7484390293817021E-3</c:v>
                </c:pt>
                <c:pt idx="53">
                  <c:v>9.4991922758826137E-3</c:v>
                </c:pt>
                <c:pt idx="54">
                  <c:v>1.1130141881232413E-2</c:v>
                </c:pt>
                <c:pt idx="55">
                  <c:v>1.0972478329412599E-2</c:v>
                </c:pt>
                <c:pt idx="56">
                  <c:v>1.3294231907734993E-2</c:v>
                </c:pt>
                <c:pt idx="57">
                  <c:v>1.6493813125991495E-2</c:v>
                </c:pt>
                <c:pt idx="58">
                  <c:v>1.8418682643923295E-2</c:v>
                </c:pt>
                <c:pt idx="59">
                  <c:v>1.920863184967531E-2</c:v>
                </c:pt>
                <c:pt idx="60">
                  <c:v>2.0577748332095296E-2</c:v>
                </c:pt>
                <c:pt idx="61">
                  <c:v>2.0055473642957705E-2</c:v>
                </c:pt>
                <c:pt idx="62">
                  <c:v>1.6108467403689122E-2</c:v>
                </c:pt>
                <c:pt idx="63">
                  <c:v>1.0310112511605997E-2</c:v>
                </c:pt>
                <c:pt idx="64">
                  <c:v>9.9436565482927935E-3</c:v>
                </c:pt>
                <c:pt idx="65">
                  <c:v>1.0259186512605408E-2</c:v>
                </c:pt>
                <c:pt idx="66">
                  <c:v>1.0314993682773371E-2</c:v>
                </c:pt>
                <c:pt idx="67">
                  <c:v>1.0229937187934326E-2</c:v>
                </c:pt>
                <c:pt idx="68">
                  <c:v>1.0222929852216716E-2</c:v>
                </c:pt>
                <c:pt idx="69">
                  <c:v>1.078001397317808E-2</c:v>
                </c:pt>
                <c:pt idx="70">
                  <c:v>1.2736295975296696E-2</c:v>
                </c:pt>
                <c:pt idx="71">
                  <c:v>2.4055419853924079E-2</c:v>
                </c:pt>
                <c:pt idx="72">
                  <c:v>2.3672636731294369E-2</c:v>
                </c:pt>
                <c:pt idx="73">
                  <c:v>2.5077955772754557E-2</c:v>
                </c:pt>
                <c:pt idx="74">
                  <c:v>2.4325577664695945E-2</c:v>
                </c:pt>
                <c:pt idx="75">
                  <c:v>2.4490245784977004E-2</c:v>
                </c:pt>
                <c:pt idx="76">
                  <c:v>2.4620485131472532E-2</c:v>
                </c:pt>
                <c:pt idx="77">
                  <c:v>2.513345809397043E-2</c:v>
                </c:pt>
                <c:pt idx="78">
                  <c:v>2.6886433295323902E-2</c:v>
                </c:pt>
                <c:pt idx="79">
                  <c:v>2.9967646596588966E-2</c:v>
                </c:pt>
                <c:pt idx="80">
                  <c:v>2.4566498381231091E-2</c:v>
                </c:pt>
                <c:pt idx="81">
                  <c:v>1.7512081175420267E-2</c:v>
                </c:pt>
                <c:pt idx="82">
                  <c:v>1.8350577923738853E-2</c:v>
                </c:pt>
                <c:pt idx="83">
                  <c:v>2.1818911665271133E-2</c:v>
                </c:pt>
                <c:pt idx="84">
                  <c:v>2.0701275831039059E-2</c:v>
                </c:pt>
                <c:pt idx="85">
                  <c:v>2.3531639222038415E-2</c:v>
                </c:pt>
                <c:pt idx="86">
                  <c:v>2.0880160126102328E-2</c:v>
                </c:pt>
                <c:pt idx="87">
                  <c:v>2.4345710428740362E-2</c:v>
                </c:pt>
                <c:pt idx="88">
                  <c:v>2.7706418269005488E-2</c:v>
                </c:pt>
                <c:pt idx="89">
                  <c:v>2.9806665169516751E-2</c:v>
                </c:pt>
                <c:pt idx="90">
                  <c:v>3.0642134316409633E-2</c:v>
                </c:pt>
                <c:pt idx="91">
                  <c:v>3.6027244806202577E-2</c:v>
                </c:pt>
                <c:pt idx="92">
                  <c:v>2.8378808352486618E-2</c:v>
                </c:pt>
                <c:pt idx="93">
                  <c:v>3.0901919259332739E-2</c:v>
                </c:pt>
                <c:pt idx="94">
                  <c:v>2.9947296267760295E-2</c:v>
                </c:pt>
                <c:pt idx="95">
                  <c:v>2.688013431344306E-2</c:v>
                </c:pt>
                <c:pt idx="96">
                  <c:v>2.5460707278104164E-2</c:v>
                </c:pt>
                <c:pt idx="97">
                  <c:v>2.4570901465003622E-2</c:v>
                </c:pt>
              </c:numCache>
            </c:numRef>
          </c:val>
        </c:ser>
        <c:ser>
          <c:idx val="5"/>
          <c:order val="5"/>
          <c:tx>
            <c:strRef>
              <c:f>'Sector --&gt;'!$H$205</c:f>
              <c:strCache>
                <c:ptCount val="1"/>
                <c:pt idx="0">
                  <c:v>Index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--&gt;'!$H$206:$H$303</c:f>
              <c:numCache>
                <c:formatCode>0.00%</c:formatCode>
                <c:ptCount val="98"/>
                <c:pt idx="0">
                  <c:v>0.1406674420172776</c:v>
                </c:pt>
                <c:pt idx="1">
                  <c:v>0.15777724215846695</c:v>
                </c:pt>
                <c:pt idx="2">
                  <c:v>0.24392165054579965</c:v>
                </c:pt>
                <c:pt idx="3">
                  <c:v>0.24397364812662861</c:v>
                </c:pt>
                <c:pt idx="4">
                  <c:v>0.2337260875866003</c:v>
                </c:pt>
                <c:pt idx="5">
                  <c:v>0.2102454821728556</c:v>
                </c:pt>
                <c:pt idx="6">
                  <c:v>0.21326265068407571</c:v>
                </c:pt>
                <c:pt idx="7">
                  <c:v>0.22272769075376611</c:v>
                </c:pt>
                <c:pt idx="8">
                  <c:v>0.25854898766080292</c:v>
                </c:pt>
                <c:pt idx="9">
                  <c:v>0.11787340151592794</c:v>
                </c:pt>
                <c:pt idx="10">
                  <c:v>0.17968736534578744</c:v>
                </c:pt>
                <c:pt idx="11">
                  <c:v>0.30511915075967311</c:v>
                </c:pt>
                <c:pt idx="12">
                  <c:v>0.34184588553831485</c:v>
                </c:pt>
                <c:pt idx="13">
                  <c:v>0.31010839057663447</c:v>
                </c:pt>
                <c:pt idx="14">
                  <c:v>0.42915191131453267</c:v>
                </c:pt>
                <c:pt idx="15">
                  <c:v>0.52964269932148422</c:v>
                </c:pt>
                <c:pt idx="16">
                  <c:v>0.57648626956099691</c:v>
                </c:pt>
                <c:pt idx="17">
                  <c:v>0.6590123205416607</c:v>
                </c:pt>
                <c:pt idx="18">
                  <c:v>0.63505787038861761</c:v>
                </c:pt>
                <c:pt idx="19">
                  <c:v>0.38764821930597138</c:v>
                </c:pt>
                <c:pt idx="20">
                  <c:v>0.55025736415212967</c:v>
                </c:pt>
                <c:pt idx="21">
                  <c:v>0.57825676852542851</c:v>
                </c:pt>
                <c:pt idx="22">
                  <c:v>0.49872878391134834</c:v>
                </c:pt>
                <c:pt idx="23">
                  <c:v>0.52839038657849635</c:v>
                </c:pt>
                <c:pt idx="24">
                  <c:v>0.49014249290943723</c:v>
                </c:pt>
                <c:pt idx="25">
                  <c:v>0.42135350589800924</c:v>
                </c:pt>
                <c:pt idx="26">
                  <c:v>0.50702601897334798</c:v>
                </c:pt>
                <c:pt idx="27">
                  <c:v>0.45307159460181118</c:v>
                </c:pt>
                <c:pt idx="28">
                  <c:v>0.32543794594753711</c:v>
                </c:pt>
                <c:pt idx="29">
                  <c:v>0.36198160203942509</c:v>
                </c:pt>
                <c:pt idx="30">
                  <c:v>0.15551554751245628</c:v>
                </c:pt>
                <c:pt idx="31">
                  <c:v>0.16349706687160839</c:v>
                </c:pt>
                <c:pt idx="32">
                  <c:v>8.5860789962767914E-2</c:v>
                </c:pt>
                <c:pt idx="33">
                  <c:v>0.15798068756406017</c:v>
                </c:pt>
                <c:pt idx="34">
                  <c:v>0.12971642317443491</c:v>
                </c:pt>
                <c:pt idx="35">
                  <c:v>0.13322671835754099</c:v>
                </c:pt>
                <c:pt idx="36">
                  <c:v>0.13368957902756984</c:v>
                </c:pt>
                <c:pt idx="37">
                  <c:v>0.12012370654447564</c:v>
                </c:pt>
                <c:pt idx="38">
                  <c:v>0.15517075504178982</c:v>
                </c:pt>
                <c:pt idx="39">
                  <c:v>0.17215942405602738</c:v>
                </c:pt>
                <c:pt idx="40">
                  <c:v>0.15808360077298148</c:v>
                </c:pt>
                <c:pt idx="41">
                  <c:v>0.18577682777490714</c:v>
                </c:pt>
                <c:pt idx="42">
                  <c:v>0.22416847400050041</c:v>
                </c:pt>
                <c:pt idx="43">
                  <c:v>0.16948156949884408</c:v>
                </c:pt>
                <c:pt idx="44">
                  <c:v>0.1702146920541141</c:v>
                </c:pt>
                <c:pt idx="45">
                  <c:v>0.21174185590283115</c:v>
                </c:pt>
                <c:pt idx="46">
                  <c:v>0.14742870892149809</c:v>
                </c:pt>
                <c:pt idx="47">
                  <c:v>0.14356727769512923</c:v>
                </c:pt>
                <c:pt idx="48">
                  <c:v>0.1561989993402273</c:v>
                </c:pt>
                <c:pt idx="49">
                  <c:v>0.12220192076980005</c:v>
                </c:pt>
                <c:pt idx="50">
                  <c:v>0.12918270834123816</c:v>
                </c:pt>
                <c:pt idx="51">
                  <c:v>0.10865742858463968</c:v>
                </c:pt>
                <c:pt idx="52">
                  <c:v>0.12020549019072037</c:v>
                </c:pt>
                <c:pt idx="53">
                  <c:v>0.1154956025337365</c:v>
                </c:pt>
                <c:pt idx="54">
                  <c:v>9.7045704482146167E-2</c:v>
                </c:pt>
                <c:pt idx="55">
                  <c:v>9.8132969910396495E-2</c:v>
                </c:pt>
                <c:pt idx="56">
                  <c:v>0.12676493351338267</c:v>
                </c:pt>
                <c:pt idx="57">
                  <c:v>0.12409133315463032</c:v>
                </c:pt>
                <c:pt idx="58">
                  <c:v>0.14523998068777236</c:v>
                </c:pt>
                <c:pt idx="59">
                  <c:v>0.13544622362431899</c:v>
                </c:pt>
                <c:pt idx="60">
                  <c:v>0.10787292412545008</c:v>
                </c:pt>
                <c:pt idx="61">
                  <c:v>0.1178380346862736</c:v>
                </c:pt>
                <c:pt idx="62">
                  <c:v>0.13428085188664168</c:v>
                </c:pt>
                <c:pt idx="63">
                  <c:v>9.2421762743828975E-2</c:v>
                </c:pt>
                <c:pt idx="64">
                  <c:v>8.0947591242986436E-2</c:v>
                </c:pt>
                <c:pt idx="65">
                  <c:v>7.0852927946298938E-2</c:v>
                </c:pt>
                <c:pt idx="66">
                  <c:v>7.1682015971895524E-2</c:v>
                </c:pt>
                <c:pt idx="67">
                  <c:v>7.5883467936988525E-2</c:v>
                </c:pt>
                <c:pt idx="68">
                  <c:v>7.6557331390408837E-2</c:v>
                </c:pt>
                <c:pt idx="69">
                  <c:v>7.6192954649325309E-2</c:v>
                </c:pt>
                <c:pt idx="70">
                  <c:v>6.4695407724343901E-2</c:v>
                </c:pt>
                <c:pt idx="71">
                  <c:v>6.4854293352556255E-2</c:v>
                </c:pt>
                <c:pt idx="72">
                  <c:v>8.5851617106307745E-2</c:v>
                </c:pt>
                <c:pt idx="73">
                  <c:v>0.1094338073885836</c:v>
                </c:pt>
                <c:pt idx="74">
                  <c:v>0.10242419983633948</c:v>
                </c:pt>
                <c:pt idx="75">
                  <c:v>0.11729716279012964</c:v>
                </c:pt>
                <c:pt idx="76">
                  <c:v>0.12171511563791415</c:v>
                </c:pt>
                <c:pt idx="77">
                  <c:v>0.12894443795243674</c:v>
                </c:pt>
                <c:pt idx="78">
                  <c:v>0.11553400269058142</c:v>
                </c:pt>
                <c:pt idx="79">
                  <c:v>0.11392593521086615</c:v>
                </c:pt>
                <c:pt idx="80">
                  <c:v>0.10408799442586161</c:v>
                </c:pt>
                <c:pt idx="81">
                  <c:v>0.11678299879977935</c:v>
                </c:pt>
                <c:pt idx="82">
                  <c:v>0.10635996327403656</c:v>
                </c:pt>
                <c:pt idx="83">
                  <c:v>0.11506796058814844</c:v>
                </c:pt>
                <c:pt idx="84">
                  <c:v>0.11756042181624003</c:v>
                </c:pt>
                <c:pt idx="85">
                  <c:v>0.11466103195793229</c:v>
                </c:pt>
                <c:pt idx="86">
                  <c:v>9.7507351328230546E-2</c:v>
                </c:pt>
                <c:pt idx="87">
                  <c:v>0.14471509182189063</c:v>
                </c:pt>
                <c:pt idx="88">
                  <c:v>9.4043400898833299E-2</c:v>
                </c:pt>
                <c:pt idx="89">
                  <c:v>0.11731006063386759</c:v>
                </c:pt>
                <c:pt idx="90">
                  <c:v>0.11569867733305128</c:v>
                </c:pt>
                <c:pt idx="91">
                  <c:v>0.13793865219901832</c:v>
                </c:pt>
                <c:pt idx="92">
                  <c:v>0.13833778981352066</c:v>
                </c:pt>
                <c:pt idx="93">
                  <c:v>0.13692426809599331</c:v>
                </c:pt>
                <c:pt idx="94">
                  <c:v>0.11403347154612929</c:v>
                </c:pt>
                <c:pt idx="95">
                  <c:v>0.11929926465761993</c:v>
                </c:pt>
                <c:pt idx="96">
                  <c:v>0.1226114105925379</c:v>
                </c:pt>
                <c:pt idx="97">
                  <c:v>0.1424312180436908</c:v>
                </c:pt>
              </c:numCache>
            </c:numRef>
          </c:val>
        </c:ser>
        <c:ser>
          <c:idx val="6"/>
          <c:order val="6"/>
          <c:tx>
            <c:strRef>
              <c:f>'Sector --&gt;'!$I$205</c:f>
              <c:strCache>
                <c:ptCount val="1"/>
                <c:pt idx="0">
                  <c:v>Industrials</c:v>
                </c:pt>
              </c:strCache>
            </c:strRef>
          </c:tx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--&gt;'!$I$206:$I$303</c:f>
              <c:numCache>
                <c:formatCode>0.00%</c:formatCode>
                <c:ptCount val="98"/>
                <c:pt idx="0">
                  <c:v>0.28934417343332769</c:v>
                </c:pt>
                <c:pt idx="1">
                  <c:v>0.32324463346709659</c:v>
                </c:pt>
                <c:pt idx="2">
                  <c:v>0.29461256925791141</c:v>
                </c:pt>
                <c:pt idx="3">
                  <c:v>0.27369415125973096</c:v>
                </c:pt>
                <c:pt idx="4">
                  <c:v>0.2918745303071284</c:v>
                </c:pt>
                <c:pt idx="5">
                  <c:v>0.2958835749721066</c:v>
                </c:pt>
                <c:pt idx="6">
                  <c:v>0.24017608902124959</c:v>
                </c:pt>
                <c:pt idx="7">
                  <c:v>0.24477754418967115</c:v>
                </c:pt>
                <c:pt idx="8">
                  <c:v>0.22794980894810402</c:v>
                </c:pt>
                <c:pt idx="9">
                  <c:v>0.11034158959250666</c:v>
                </c:pt>
                <c:pt idx="10">
                  <c:v>0.17711433189488934</c:v>
                </c:pt>
                <c:pt idx="11">
                  <c:v>0.21756637447546132</c:v>
                </c:pt>
                <c:pt idx="12">
                  <c:v>0.27022934442760249</c:v>
                </c:pt>
                <c:pt idx="13">
                  <c:v>0.20003547390661508</c:v>
                </c:pt>
                <c:pt idx="14">
                  <c:v>0.27293453733843176</c:v>
                </c:pt>
                <c:pt idx="15">
                  <c:v>0.23680846059851632</c:v>
                </c:pt>
                <c:pt idx="16">
                  <c:v>0.25530187388011744</c:v>
                </c:pt>
                <c:pt idx="17">
                  <c:v>0.29812952849864555</c:v>
                </c:pt>
                <c:pt idx="18">
                  <c:v>0.22224380023914284</c:v>
                </c:pt>
                <c:pt idx="19">
                  <c:v>0.15405371396686876</c:v>
                </c:pt>
                <c:pt idx="20">
                  <c:v>0.23139387372998532</c:v>
                </c:pt>
                <c:pt idx="21">
                  <c:v>0.24425585087682189</c:v>
                </c:pt>
                <c:pt idx="22">
                  <c:v>0.23489319415964685</c:v>
                </c:pt>
                <c:pt idx="23">
                  <c:v>0.2884649204154518</c:v>
                </c:pt>
                <c:pt idx="24">
                  <c:v>0.24241230667277069</c:v>
                </c:pt>
                <c:pt idx="25">
                  <c:v>0.21563281957075164</c:v>
                </c:pt>
                <c:pt idx="26">
                  <c:v>0.28066164970445784</c:v>
                </c:pt>
                <c:pt idx="27">
                  <c:v>0.22498501579604835</c:v>
                </c:pt>
                <c:pt idx="28">
                  <c:v>0.22013574482663417</c:v>
                </c:pt>
                <c:pt idx="29">
                  <c:v>0.21484301101983683</c:v>
                </c:pt>
                <c:pt idx="30">
                  <c:v>0.22371146039761083</c:v>
                </c:pt>
                <c:pt idx="31">
                  <c:v>0.23471726041953261</c:v>
                </c:pt>
                <c:pt idx="32">
                  <c:v>0.21478648871542008</c:v>
                </c:pt>
                <c:pt idx="33">
                  <c:v>0.1848379920039448</c:v>
                </c:pt>
                <c:pt idx="34">
                  <c:v>0.24827149887829097</c:v>
                </c:pt>
                <c:pt idx="35">
                  <c:v>0.29522987673069601</c:v>
                </c:pt>
                <c:pt idx="36">
                  <c:v>0.30332580295078393</c:v>
                </c:pt>
                <c:pt idx="37">
                  <c:v>0.22863274055813987</c:v>
                </c:pt>
                <c:pt idx="38">
                  <c:v>0.21394203972662862</c:v>
                </c:pt>
                <c:pt idx="39">
                  <c:v>0.20252999460115895</c:v>
                </c:pt>
                <c:pt idx="40">
                  <c:v>0.20977875790196199</c:v>
                </c:pt>
                <c:pt idx="41">
                  <c:v>0.22597538130294739</c:v>
                </c:pt>
                <c:pt idx="42">
                  <c:v>0.24306547956199173</c:v>
                </c:pt>
                <c:pt idx="43">
                  <c:v>0.26238276510261133</c:v>
                </c:pt>
                <c:pt idx="44">
                  <c:v>0.23359623739082708</c:v>
                </c:pt>
                <c:pt idx="45">
                  <c:v>0.22548963102733749</c:v>
                </c:pt>
                <c:pt idx="46">
                  <c:v>0.24201784785280414</c:v>
                </c:pt>
                <c:pt idx="47">
                  <c:v>0.28338683943636744</c:v>
                </c:pt>
                <c:pt idx="48">
                  <c:v>0.25191768128630837</c:v>
                </c:pt>
                <c:pt idx="49">
                  <c:v>0.33280480385981637</c:v>
                </c:pt>
                <c:pt idx="50">
                  <c:v>0.32416327820249524</c:v>
                </c:pt>
                <c:pt idx="51">
                  <c:v>0.23400532239090321</c:v>
                </c:pt>
                <c:pt idx="52">
                  <c:v>0.21737084312642466</c:v>
                </c:pt>
                <c:pt idx="53">
                  <c:v>0.21449807798427792</c:v>
                </c:pt>
                <c:pt idx="54">
                  <c:v>0.24354490501081622</c:v>
                </c:pt>
                <c:pt idx="55">
                  <c:v>0.26461149315827542</c:v>
                </c:pt>
                <c:pt idx="56">
                  <c:v>0.30362094000234419</c:v>
                </c:pt>
                <c:pt idx="57">
                  <c:v>0.30421494497484752</c:v>
                </c:pt>
                <c:pt idx="58">
                  <c:v>0.33617846275908825</c:v>
                </c:pt>
                <c:pt idx="59">
                  <c:v>0.34070082199933283</c:v>
                </c:pt>
                <c:pt idx="60">
                  <c:v>0.31844987221655924</c:v>
                </c:pt>
                <c:pt idx="61">
                  <c:v>0.32673292710264046</c:v>
                </c:pt>
                <c:pt idx="62">
                  <c:v>0.25354431229406699</c:v>
                </c:pt>
                <c:pt idx="63">
                  <c:v>0.21240554230003955</c:v>
                </c:pt>
                <c:pt idx="64">
                  <c:v>0.24670075314839279</c:v>
                </c:pt>
                <c:pt idx="65">
                  <c:v>0.26665580488062024</c:v>
                </c:pt>
                <c:pt idx="66">
                  <c:v>0.24231429003707788</c:v>
                </c:pt>
                <c:pt idx="67">
                  <c:v>0.23870078529266708</c:v>
                </c:pt>
                <c:pt idx="68">
                  <c:v>0.3010052592733119</c:v>
                </c:pt>
                <c:pt idx="69">
                  <c:v>0.31035347628641685</c:v>
                </c:pt>
                <c:pt idx="70">
                  <c:v>0.33035801222226713</c:v>
                </c:pt>
                <c:pt idx="71">
                  <c:v>0.33320507463769689</c:v>
                </c:pt>
                <c:pt idx="72">
                  <c:v>0.28586122048187446</c:v>
                </c:pt>
                <c:pt idx="73">
                  <c:v>0.30295287243475288</c:v>
                </c:pt>
                <c:pt idx="74">
                  <c:v>0.29824764802646797</c:v>
                </c:pt>
                <c:pt idx="75">
                  <c:v>0.32253419593800448</c:v>
                </c:pt>
                <c:pt idx="76">
                  <c:v>0.32535280880075212</c:v>
                </c:pt>
                <c:pt idx="77">
                  <c:v>0.32557313291021006</c:v>
                </c:pt>
                <c:pt idx="78">
                  <c:v>0.30658310994678067</c:v>
                </c:pt>
                <c:pt idx="79">
                  <c:v>0.31147553925304766</c:v>
                </c:pt>
                <c:pt idx="80">
                  <c:v>0.29475798086276805</c:v>
                </c:pt>
                <c:pt idx="81">
                  <c:v>0.29138462304939322</c:v>
                </c:pt>
                <c:pt idx="82">
                  <c:v>0.29606206701479304</c:v>
                </c:pt>
                <c:pt idx="83">
                  <c:v>0.30350029969928061</c:v>
                </c:pt>
                <c:pt idx="84">
                  <c:v>0.28384434671669673</c:v>
                </c:pt>
                <c:pt idx="85">
                  <c:v>0.23062538270965288</c:v>
                </c:pt>
                <c:pt idx="86">
                  <c:v>0.25076607759351965</c:v>
                </c:pt>
                <c:pt idx="87">
                  <c:v>0.24907501324381914</c:v>
                </c:pt>
                <c:pt idx="88">
                  <c:v>0.28191542546145665</c:v>
                </c:pt>
                <c:pt idx="89">
                  <c:v>0.30092936033312806</c:v>
                </c:pt>
                <c:pt idx="90">
                  <c:v>0.29896712991253827</c:v>
                </c:pt>
                <c:pt idx="91">
                  <c:v>0.29178706687099754</c:v>
                </c:pt>
                <c:pt idx="92">
                  <c:v>0.24758180593605894</c:v>
                </c:pt>
                <c:pt idx="93">
                  <c:v>0.19315269890651668</c:v>
                </c:pt>
                <c:pt idx="94">
                  <c:v>0.24248855416562276</c:v>
                </c:pt>
                <c:pt idx="95">
                  <c:v>0.24602989578462925</c:v>
                </c:pt>
                <c:pt idx="96">
                  <c:v>0.19732754921920359</c:v>
                </c:pt>
                <c:pt idx="97">
                  <c:v>0.21084378825712624</c:v>
                </c:pt>
              </c:numCache>
            </c:numRef>
          </c:val>
        </c:ser>
        <c:ser>
          <c:idx val="7"/>
          <c:order val="7"/>
          <c:tx>
            <c:strRef>
              <c:f>'Sector --&gt;'!$J$205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--&gt;'!$J$206:$J$303</c:f>
              <c:numCache>
                <c:formatCode>0.00%</c:formatCode>
                <c:ptCount val="98"/>
                <c:pt idx="0">
                  <c:v>0.33828830902097551</c:v>
                </c:pt>
                <c:pt idx="1">
                  <c:v>0.35358451978460703</c:v>
                </c:pt>
                <c:pt idx="2">
                  <c:v>0.24150840041954544</c:v>
                </c:pt>
                <c:pt idx="3">
                  <c:v>0.29826624060745432</c:v>
                </c:pt>
                <c:pt idx="4">
                  <c:v>0.35883447614201502</c:v>
                </c:pt>
                <c:pt idx="5">
                  <c:v>0.28208207327722412</c:v>
                </c:pt>
                <c:pt idx="6">
                  <c:v>0.29647211286202169</c:v>
                </c:pt>
                <c:pt idx="7">
                  <c:v>0.28868027387361062</c:v>
                </c:pt>
                <c:pt idx="8">
                  <c:v>0.30041853229490528</c:v>
                </c:pt>
                <c:pt idx="9">
                  <c:v>0.17538535192876276</c:v>
                </c:pt>
                <c:pt idx="10">
                  <c:v>0.23441409724352527</c:v>
                </c:pt>
                <c:pt idx="11">
                  <c:v>0.22744810801501558</c:v>
                </c:pt>
                <c:pt idx="12">
                  <c:v>0.26201949828483384</c:v>
                </c:pt>
                <c:pt idx="13">
                  <c:v>0.23926867980418279</c:v>
                </c:pt>
                <c:pt idx="14">
                  <c:v>0.36687969615108851</c:v>
                </c:pt>
                <c:pt idx="15">
                  <c:v>0.35784219675911089</c:v>
                </c:pt>
                <c:pt idx="16">
                  <c:v>0.36469845330850714</c:v>
                </c:pt>
                <c:pt idx="17">
                  <c:v>0.32470593202417447</c:v>
                </c:pt>
                <c:pt idx="18">
                  <c:v>0.31501600085967463</c:v>
                </c:pt>
                <c:pt idx="19">
                  <c:v>0.18446226221011819</c:v>
                </c:pt>
                <c:pt idx="20">
                  <c:v>0.16976099121797983</c:v>
                </c:pt>
                <c:pt idx="21">
                  <c:v>0.18999615940605974</c:v>
                </c:pt>
                <c:pt idx="22">
                  <c:v>0.2718045777863296</c:v>
                </c:pt>
                <c:pt idx="23">
                  <c:v>0.18681728870622222</c:v>
                </c:pt>
                <c:pt idx="24">
                  <c:v>0.19156947657074427</c:v>
                </c:pt>
                <c:pt idx="25">
                  <c:v>0.21333006709280641</c:v>
                </c:pt>
                <c:pt idx="26">
                  <c:v>0.20493424970925853</c:v>
                </c:pt>
                <c:pt idx="27">
                  <c:v>0.21483930829048956</c:v>
                </c:pt>
                <c:pt idx="28">
                  <c:v>0.16407365490009129</c:v>
                </c:pt>
                <c:pt idx="29">
                  <c:v>0.14866016828735606</c:v>
                </c:pt>
                <c:pt idx="30">
                  <c:v>0.14557146820943168</c:v>
                </c:pt>
                <c:pt idx="31">
                  <c:v>0.16240000138107241</c:v>
                </c:pt>
                <c:pt idx="32">
                  <c:v>0.15004591447369858</c:v>
                </c:pt>
                <c:pt idx="33">
                  <c:v>0.155440785062504</c:v>
                </c:pt>
                <c:pt idx="34">
                  <c:v>0.18818170849916721</c:v>
                </c:pt>
                <c:pt idx="35">
                  <c:v>0.18083150494243549</c:v>
                </c:pt>
                <c:pt idx="36">
                  <c:v>0.17649534259711608</c:v>
                </c:pt>
                <c:pt idx="37">
                  <c:v>0.18319796682900025</c:v>
                </c:pt>
                <c:pt idx="38">
                  <c:v>0.24196272268190436</c:v>
                </c:pt>
                <c:pt idx="39">
                  <c:v>0.18401247343124422</c:v>
                </c:pt>
                <c:pt idx="40">
                  <c:v>0.26339016536273652</c:v>
                </c:pt>
                <c:pt idx="41">
                  <c:v>0.17572589277094675</c:v>
                </c:pt>
                <c:pt idx="42">
                  <c:v>0.19242935273494982</c:v>
                </c:pt>
                <c:pt idx="43">
                  <c:v>0.20121599623478342</c:v>
                </c:pt>
                <c:pt idx="44">
                  <c:v>0.16047036176805843</c:v>
                </c:pt>
                <c:pt idx="45">
                  <c:v>0.21948598944264841</c:v>
                </c:pt>
                <c:pt idx="46">
                  <c:v>0.20893123148713841</c:v>
                </c:pt>
                <c:pt idx="47">
                  <c:v>0.21291879046767537</c:v>
                </c:pt>
                <c:pt idx="48">
                  <c:v>0.19311807744101092</c:v>
                </c:pt>
                <c:pt idx="49">
                  <c:v>0.20859948672401057</c:v>
                </c:pt>
                <c:pt idx="50">
                  <c:v>0.21330664740247302</c:v>
                </c:pt>
                <c:pt idx="51">
                  <c:v>0.2348600226433635</c:v>
                </c:pt>
                <c:pt idx="52">
                  <c:v>0.27842359316086052</c:v>
                </c:pt>
                <c:pt idx="53">
                  <c:v>0.25842937332427246</c:v>
                </c:pt>
                <c:pt idx="54">
                  <c:v>0.25555700445085971</c:v>
                </c:pt>
                <c:pt idx="55">
                  <c:v>0.2499074986053742</c:v>
                </c:pt>
                <c:pt idx="56">
                  <c:v>0.23905604500990263</c:v>
                </c:pt>
                <c:pt idx="57">
                  <c:v>0.27920423909682668</c:v>
                </c:pt>
                <c:pt idx="58">
                  <c:v>0.30875615911804977</c:v>
                </c:pt>
                <c:pt idx="59">
                  <c:v>0.232743225474427</c:v>
                </c:pt>
                <c:pt idx="60">
                  <c:v>0.23342226904953831</c:v>
                </c:pt>
                <c:pt idx="61">
                  <c:v>0.28318232049350833</c:v>
                </c:pt>
                <c:pt idx="62">
                  <c:v>0.3188897040446832</c:v>
                </c:pt>
                <c:pt idx="63">
                  <c:v>0.24004233673428946</c:v>
                </c:pt>
                <c:pt idx="64">
                  <c:v>0.26875320933616631</c:v>
                </c:pt>
                <c:pt idx="65">
                  <c:v>0.2844754365163028</c:v>
                </c:pt>
                <c:pt idx="66">
                  <c:v>0.26423736961677996</c:v>
                </c:pt>
                <c:pt idx="67">
                  <c:v>0.23253106944388502</c:v>
                </c:pt>
                <c:pt idx="68">
                  <c:v>0.25203631691146422</c:v>
                </c:pt>
                <c:pt idx="69">
                  <c:v>0.20734143545748873</c:v>
                </c:pt>
                <c:pt idx="70">
                  <c:v>0.22278787038763284</c:v>
                </c:pt>
                <c:pt idx="71">
                  <c:v>0.28394978970580576</c:v>
                </c:pt>
                <c:pt idx="72">
                  <c:v>0.28953377800772367</c:v>
                </c:pt>
                <c:pt idx="73">
                  <c:v>0.31740784073474471</c:v>
                </c:pt>
                <c:pt idx="74">
                  <c:v>0.30486933433993701</c:v>
                </c:pt>
                <c:pt idx="75">
                  <c:v>0.30805981592458931</c:v>
                </c:pt>
                <c:pt idx="76">
                  <c:v>0.34529450192440997</c:v>
                </c:pt>
                <c:pt idx="77">
                  <c:v>0.29916914740784034</c:v>
                </c:pt>
                <c:pt idx="78">
                  <c:v>0.28559518489123603</c:v>
                </c:pt>
                <c:pt idx="79">
                  <c:v>0.31612461112946605</c:v>
                </c:pt>
                <c:pt idx="80">
                  <c:v>0.31244631512117665</c:v>
                </c:pt>
                <c:pt idx="81">
                  <c:v>0.31575749747881993</c:v>
                </c:pt>
                <c:pt idx="82">
                  <c:v>0.30891228794765702</c:v>
                </c:pt>
                <c:pt idx="83">
                  <c:v>0.35596641994035472</c:v>
                </c:pt>
                <c:pt idx="84">
                  <c:v>0.36821315847575692</c:v>
                </c:pt>
                <c:pt idx="85">
                  <c:v>0.26918000932923036</c:v>
                </c:pt>
                <c:pt idx="86">
                  <c:v>0.23340449648686035</c:v>
                </c:pt>
                <c:pt idx="87">
                  <c:v>0.22261998253865564</c:v>
                </c:pt>
                <c:pt idx="88">
                  <c:v>0.23008840385912982</c:v>
                </c:pt>
                <c:pt idx="89">
                  <c:v>0.22505757413512467</c:v>
                </c:pt>
                <c:pt idx="90">
                  <c:v>0.19650345538656599</c:v>
                </c:pt>
                <c:pt idx="91">
                  <c:v>0.2174766366790972</c:v>
                </c:pt>
                <c:pt idx="92">
                  <c:v>0.20491284828657189</c:v>
                </c:pt>
                <c:pt idx="93">
                  <c:v>0.19385051980313966</c:v>
                </c:pt>
                <c:pt idx="94">
                  <c:v>0.1732632558355981</c:v>
                </c:pt>
                <c:pt idx="95">
                  <c:v>0.15035391979033635</c:v>
                </c:pt>
                <c:pt idx="96">
                  <c:v>8.154479264510528E-2</c:v>
                </c:pt>
                <c:pt idx="97">
                  <c:v>8.9990828869211836E-2</c:v>
                </c:pt>
              </c:numCache>
            </c:numRef>
          </c:val>
        </c:ser>
        <c:ser>
          <c:idx val="8"/>
          <c:order val="8"/>
          <c:tx>
            <c:strRef>
              <c:f>'Sector --&gt;'!$K$205</c:f>
              <c:strCache>
                <c:ptCount val="1"/>
                <c:pt idx="0">
                  <c:v>Materials</c:v>
                </c:pt>
              </c:strCache>
            </c:strRef>
          </c:tx>
          <c:spPr>
            <a:solidFill>
              <a:schemeClr val="accent4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--&gt;'!$K$206:$K$303</c:f>
              <c:numCache>
                <c:formatCode>0.00%</c:formatCode>
                <c:ptCount val="98"/>
                <c:pt idx="0">
                  <c:v>2.7473048286556959E-2</c:v>
                </c:pt>
                <c:pt idx="1">
                  <c:v>2.588744914891683E-2</c:v>
                </c:pt>
                <c:pt idx="2">
                  <c:v>2.3833551480909359E-2</c:v>
                </c:pt>
                <c:pt idx="3">
                  <c:v>1.9787990030082536E-2</c:v>
                </c:pt>
                <c:pt idx="4">
                  <c:v>2.8479586487322395E-2</c:v>
                </c:pt>
                <c:pt idx="5">
                  <c:v>4.7195143943530977E-2</c:v>
                </c:pt>
                <c:pt idx="6">
                  <c:v>5.2249857695970028E-2</c:v>
                </c:pt>
                <c:pt idx="7">
                  <c:v>6.4702988452471896E-2</c:v>
                </c:pt>
                <c:pt idx="8">
                  <c:v>7.1716706705641856E-2</c:v>
                </c:pt>
                <c:pt idx="9">
                  <c:v>3.3008717073561192E-2</c:v>
                </c:pt>
                <c:pt idx="10">
                  <c:v>0.10457923366001327</c:v>
                </c:pt>
                <c:pt idx="11">
                  <c:v>0.13447910551106881</c:v>
                </c:pt>
                <c:pt idx="12">
                  <c:v>0.14897522892196974</c:v>
                </c:pt>
                <c:pt idx="13">
                  <c:v>0.11738821089103686</c:v>
                </c:pt>
                <c:pt idx="14">
                  <c:v>0.17232615446502397</c:v>
                </c:pt>
                <c:pt idx="15">
                  <c:v>0.22767041071132083</c:v>
                </c:pt>
                <c:pt idx="16">
                  <c:v>0.25193827093849536</c:v>
                </c:pt>
                <c:pt idx="17">
                  <c:v>0.25919818867218558</c:v>
                </c:pt>
                <c:pt idx="18">
                  <c:v>0.25457326147339759</c:v>
                </c:pt>
                <c:pt idx="19">
                  <c:v>0.15119013977274129</c:v>
                </c:pt>
                <c:pt idx="20">
                  <c:v>0.2171787456480942</c:v>
                </c:pt>
                <c:pt idx="21">
                  <c:v>0.25296125845025091</c:v>
                </c:pt>
                <c:pt idx="22">
                  <c:v>0.22721196762842594</c:v>
                </c:pt>
                <c:pt idx="23">
                  <c:v>0.20822161682646545</c:v>
                </c:pt>
                <c:pt idx="24">
                  <c:v>0.16382604070737564</c:v>
                </c:pt>
                <c:pt idx="25">
                  <c:v>0.1602441699017409</c:v>
                </c:pt>
                <c:pt idx="26">
                  <c:v>3.031514968472606E-2</c:v>
                </c:pt>
                <c:pt idx="27">
                  <c:v>4.3651454691081074E-2</c:v>
                </c:pt>
                <c:pt idx="28">
                  <c:v>4.637840928932551E-2</c:v>
                </c:pt>
                <c:pt idx="29">
                  <c:v>2.9847141947313284E-2</c:v>
                </c:pt>
                <c:pt idx="30">
                  <c:v>3.0357666122600997E-2</c:v>
                </c:pt>
                <c:pt idx="31">
                  <c:v>3.8608497703550217E-2</c:v>
                </c:pt>
                <c:pt idx="32">
                  <c:v>4.9214670926161434E-2</c:v>
                </c:pt>
                <c:pt idx="33">
                  <c:v>5.9472810055965719E-2</c:v>
                </c:pt>
                <c:pt idx="34">
                  <c:v>8.6504773010682434E-2</c:v>
                </c:pt>
                <c:pt idx="35">
                  <c:v>0.104986205966524</c:v>
                </c:pt>
                <c:pt idx="36">
                  <c:v>8.6498415441356613E-2</c:v>
                </c:pt>
                <c:pt idx="37">
                  <c:v>8.2474718373239414E-2</c:v>
                </c:pt>
                <c:pt idx="38">
                  <c:v>0.10050094908569925</c:v>
                </c:pt>
                <c:pt idx="39">
                  <c:v>8.4228519307310373E-2</c:v>
                </c:pt>
                <c:pt idx="40">
                  <c:v>8.6551368025254177E-2</c:v>
                </c:pt>
                <c:pt idx="41">
                  <c:v>9.0363846953243593E-2</c:v>
                </c:pt>
                <c:pt idx="42">
                  <c:v>0.10411703220783687</c:v>
                </c:pt>
                <c:pt idx="43">
                  <c:v>7.2428040053262643E-2</c:v>
                </c:pt>
                <c:pt idx="44">
                  <c:v>0.10214819681625517</c:v>
                </c:pt>
                <c:pt idx="45">
                  <c:v>9.5887225064950857E-2</c:v>
                </c:pt>
                <c:pt idx="46">
                  <c:v>0.12418342833011992</c:v>
                </c:pt>
                <c:pt idx="47">
                  <c:v>0.11890683202173286</c:v>
                </c:pt>
                <c:pt idx="48">
                  <c:v>7.5586340545430772E-2</c:v>
                </c:pt>
                <c:pt idx="49">
                  <c:v>7.1302327556193326E-2</c:v>
                </c:pt>
                <c:pt idx="50">
                  <c:v>7.9825503512734514E-2</c:v>
                </c:pt>
                <c:pt idx="51">
                  <c:v>8.2325437900017284E-2</c:v>
                </c:pt>
                <c:pt idx="52">
                  <c:v>8.1793364265273727E-2</c:v>
                </c:pt>
                <c:pt idx="53">
                  <c:v>6.0738492828928722E-2</c:v>
                </c:pt>
                <c:pt idx="54">
                  <c:v>5.4194423558037309E-2</c:v>
                </c:pt>
                <c:pt idx="55">
                  <c:v>4.9947152352941331E-2</c:v>
                </c:pt>
                <c:pt idx="56">
                  <c:v>2.0469435597822792E-2</c:v>
                </c:pt>
                <c:pt idx="57">
                  <c:v>2.0842132122669103E-2</c:v>
                </c:pt>
                <c:pt idx="58">
                  <c:v>2.4939217265323041E-2</c:v>
                </c:pt>
                <c:pt idx="59">
                  <c:v>3.0963572510099638E-2</c:v>
                </c:pt>
                <c:pt idx="60">
                  <c:v>2.9566257349810016E-2</c:v>
                </c:pt>
                <c:pt idx="61">
                  <c:v>3.5372420761357271E-2</c:v>
                </c:pt>
                <c:pt idx="62">
                  <c:v>4.2693179023624461E-2</c:v>
                </c:pt>
                <c:pt idx="63">
                  <c:v>3.2706606009300046E-2</c:v>
                </c:pt>
                <c:pt idx="64">
                  <c:v>4.9106262956210046E-2</c:v>
                </c:pt>
                <c:pt idx="65">
                  <c:v>5.3349121386840219E-2</c:v>
                </c:pt>
                <c:pt idx="66">
                  <c:v>5.682763112380948E-2</c:v>
                </c:pt>
                <c:pt idx="67">
                  <c:v>6.4818436654149769E-2</c:v>
                </c:pt>
                <c:pt idx="68">
                  <c:v>6.5830096658491932E-2</c:v>
                </c:pt>
                <c:pt idx="69">
                  <c:v>7.5240894372311004E-2</c:v>
                </c:pt>
                <c:pt idx="70">
                  <c:v>5.578014115375883E-2</c:v>
                </c:pt>
                <c:pt idx="71">
                  <c:v>3.6716461351373603E-2</c:v>
                </c:pt>
                <c:pt idx="72">
                  <c:v>3.466399029098062E-2</c:v>
                </c:pt>
                <c:pt idx="73">
                  <c:v>3.9549209672254955E-2</c:v>
                </c:pt>
                <c:pt idx="74">
                  <c:v>4.8052828513999259E-2</c:v>
                </c:pt>
                <c:pt idx="75">
                  <c:v>5.795502693717184E-2</c:v>
                </c:pt>
                <c:pt idx="76">
                  <c:v>4.9725232190065589E-2</c:v>
                </c:pt>
                <c:pt idx="77">
                  <c:v>5.6567527597281703E-2</c:v>
                </c:pt>
                <c:pt idx="78">
                  <c:v>6.5545933810349982E-2</c:v>
                </c:pt>
                <c:pt idx="79">
                  <c:v>6.4093263265932982E-2</c:v>
                </c:pt>
                <c:pt idx="80">
                  <c:v>6.4058309895981755E-2</c:v>
                </c:pt>
                <c:pt idx="81">
                  <c:v>7.7083729889068864E-2</c:v>
                </c:pt>
                <c:pt idx="82">
                  <c:v>7.9276440573029183E-2</c:v>
                </c:pt>
                <c:pt idx="83">
                  <c:v>8.7851745025850594E-2</c:v>
                </c:pt>
                <c:pt idx="84">
                  <c:v>8.8054364745894204E-2</c:v>
                </c:pt>
                <c:pt idx="85">
                  <c:v>6.8972918394915053E-2</c:v>
                </c:pt>
                <c:pt idx="86">
                  <c:v>7.2344289245920415E-2</c:v>
                </c:pt>
                <c:pt idx="87">
                  <c:v>9.1011356515152561E-2</c:v>
                </c:pt>
                <c:pt idx="88">
                  <c:v>8.2655124657211282E-2</c:v>
                </c:pt>
                <c:pt idx="89">
                  <c:v>9.1926942832866398E-2</c:v>
                </c:pt>
                <c:pt idx="90">
                  <c:v>7.8144228543436695E-2</c:v>
                </c:pt>
                <c:pt idx="91">
                  <c:v>7.9590929532966023E-2</c:v>
                </c:pt>
                <c:pt idx="92">
                  <c:v>6.7522848596150375E-2</c:v>
                </c:pt>
                <c:pt idx="93">
                  <c:v>4.4130814966112979E-2</c:v>
                </c:pt>
                <c:pt idx="94">
                  <c:v>3.4556086517329727E-2</c:v>
                </c:pt>
                <c:pt idx="95">
                  <c:v>5.058103736596653E-2</c:v>
                </c:pt>
                <c:pt idx="96">
                  <c:v>5.8435396236375572E-2</c:v>
                </c:pt>
                <c:pt idx="97">
                  <c:v>5.1420544951487838E-2</c:v>
                </c:pt>
              </c:numCache>
            </c:numRef>
          </c:val>
        </c:ser>
        <c:ser>
          <c:idx val="9"/>
          <c:order val="9"/>
          <c:tx>
            <c:strRef>
              <c:f>'Sector --&gt;'!$L$205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--&gt;'!$L$206:$L$303</c:f>
              <c:numCache>
                <c:formatCode>0.00%</c:formatCode>
                <c:ptCount val="98"/>
                <c:pt idx="0">
                  <c:v>0.2194854087880726</c:v>
                </c:pt>
                <c:pt idx="1">
                  <c:v>0.27140754434225578</c:v>
                </c:pt>
                <c:pt idx="2">
                  <c:v>0.24881514964099855</c:v>
                </c:pt>
                <c:pt idx="3">
                  <c:v>0.24982356248247289</c:v>
                </c:pt>
                <c:pt idx="4">
                  <c:v>0.29876058326372595</c:v>
                </c:pt>
                <c:pt idx="5">
                  <c:v>0.32856187566999573</c:v>
                </c:pt>
                <c:pt idx="6">
                  <c:v>0.34732542820317125</c:v>
                </c:pt>
                <c:pt idx="7">
                  <c:v>0.38954185498421229</c:v>
                </c:pt>
                <c:pt idx="8">
                  <c:v>0.42486767428111849</c:v>
                </c:pt>
                <c:pt idx="9">
                  <c:v>0.23252915270957894</c:v>
                </c:pt>
                <c:pt idx="10">
                  <c:v>0.41301257963272597</c:v>
                </c:pt>
                <c:pt idx="11">
                  <c:v>0.47374482769962806</c:v>
                </c:pt>
                <c:pt idx="12">
                  <c:v>0.52140678484922276</c:v>
                </c:pt>
                <c:pt idx="13">
                  <c:v>0.28910005096626162</c:v>
                </c:pt>
                <c:pt idx="14">
                  <c:v>0.40106207746567113</c:v>
                </c:pt>
                <c:pt idx="15">
                  <c:v>0.43064128480710306</c:v>
                </c:pt>
                <c:pt idx="16">
                  <c:v>0.4125274894812988</c:v>
                </c:pt>
                <c:pt idx="17">
                  <c:v>0.42713204036682201</c:v>
                </c:pt>
                <c:pt idx="18">
                  <c:v>0.46543287790091348</c:v>
                </c:pt>
                <c:pt idx="19">
                  <c:v>0.36061384271348668</c:v>
                </c:pt>
                <c:pt idx="20">
                  <c:v>0.34224637883997278</c:v>
                </c:pt>
                <c:pt idx="21">
                  <c:v>0.37608651862295445</c:v>
                </c:pt>
                <c:pt idx="22">
                  <c:v>0.41034243770086221</c:v>
                </c:pt>
                <c:pt idx="23">
                  <c:v>0.42699908810863318</c:v>
                </c:pt>
                <c:pt idx="24">
                  <c:v>0.46365058727127401</c:v>
                </c:pt>
                <c:pt idx="25">
                  <c:v>0.35999582787366469</c:v>
                </c:pt>
                <c:pt idx="26">
                  <c:v>0.43814381656758838</c:v>
                </c:pt>
                <c:pt idx="27">
                  <c:v>0.4780272006412416</c:v>
                </c:pt>
                <c:pt idx="28">
                  <c:v>0.42308052272720043</c:v>
                </c:pt>
                <c:pt idx="29">
                  <c:v>0.27241206688940889</c:v>
                </c:pt>
                <c:pt idx="30">
                  <c:v>0.27207845389286744</c:v>
                </c:pt>
                <c:pt idx="31">
                  <c:v>0.29300313064886663</c:v>
                </c:pt>
                <c:pt idx="32">
                  <c:v>0.21829307244874879</c:v>
                </c:pt>
                <c:pt idx="33">
                  <c:v>0.16168585564260035</c:v>
                </c:pt>
                <c:pt idx="34">
                  <c:v>0.1604047698035761</c:v>
                </c:pt>
                <c:pt idx="35">
                  <c:v>0.21827334351593197</c:v>
                </c:pt>
                <c:pt idx="36">
                  <c:v>0.18814037815683129</c:v>
                </c:pt>
                <c:pt idx="37">
                  <c:v>0.19737254746138755</c:v>
                </c:pt>
                <c:pt idx="38">
                  <c:v>0.22488844228099308</c:v>
                </c:pt>
                <c:pt idx="39">
                  <c:v>0.22764661251161539</c:v>
                </c:pt>
                <c:pt idx="40">
                  <c:v>0.23984947776742543</c:v>
                </c:pt>
                <c:pt idx="41">
                  <c:v>0.22688310658829086</c:v>
                </c:pt>
                <c:pt idx="42">
                  <c:v>0.27213911601437157</c:v>
                </c:pt>
                <c:pt idx="43">
                  <c:v>0.29406068637429517</c:v>
                </c:pt>
                <c:pt idx="44">
                  <c:v>0.22528628486288305</c:v>
                </c:pt>
                <c:pt idx="45">
                  <c:v>0.2451227559605148</c:v>
                </c:pt>
                <c:pt idx="46">
                  <c:v>0.26261811391133921</c:v>
                </c:pt>
                <c:pt idx="47">
                  <c:v>0.24869037232687924</c:v>
                </c:pt>
                <c:pt idx="48">
                  <c:v>0.28122335714428559</c:v>
                </c:pt>
                <c:pt idx="49">
                  <c:v>0.26303719106009055</c:v>
                </c:pt>
                <c:pt idx="50">
                  <c:v>0.25543395227074056</c:v>
                </c:pt>
                <c:pt idx="51">
                  <c:v>0.25160503897558195</c:v>
                </c:pt>
                <c:pt idx="52">
                  <c:v>0.28647142941103937</c:v>
                </c:pt>
                <c:pt idx="53">
                  <c:v>0.29138837175224619</c:v>
                </c:pt>
                <c:pt idx="54">
                  <c:v>0.25610589603770217</c:v>
                </c:pt>
                <c:pt idx="55">
                  <c:v>0.297378668986434</c:v>
                </c:pt>
                <c:pt idx="56">
                  <c:v>0.31435667035557047</c:v>
                </c:pt>
                <c:pt idx="57">
                  <c:v>0.34015613166027786</c:v>
                </c:pt>
                <c:pt idx="58">
                  <c:v>0.34962849084212694</c:v>
                </c:pt>
                <c:pt idx="59">
                  <c:v>0.32613515453072273</c:v>
                </c:pt>
                <c:pt idx="60">
                  <c:v>0.32455901560169653</c:v>
                </c:pt>
                <c:pt idx="61">
                  <c:v>0.36068739513168202</c:v>
                </c:pt>
                <c:pt idx="62">
                  <c:v>0.37317457341665156</c:v>
                </c:pt>
                <c:pt idx="63">
                  <c:v>0.4374681757142822</c:v>
                </c:pt>
                <c:pt idx="64">
                  <c:v>0.41431637324799042</c:v>
                </c:pt>
                <c:pt idx="65">
                  <c:v>0.37764255800791902</c:v>
                </c:pt>
                <c:pt idx="66">
                  <c:v>0.36223115696483743</c:v>
                </c:pt>
                <c:pt idx="67">
                  <c:v>0.34138607858428349</c:v>
                </c:pt>
                <c:pt idx="68">
                  <c:v>0.38772120454192804</c:v>
                </c:pt>
                <c:pt idx="69">
                  <c:v>0.41161445245597028</c:v>
                </c:pt>
                <c:pt idx="70">
                  <c:v>0.39298093207405455</c:v>
                </c:pt>
                <c:pt idx="71">
                  <c:v>0.40562685326687897</c:v>
                </c:pt>
                <c:pt idx="72">
                  <c:v>0.3581283525614713</c:v>
                </c:pt>
                <c:pt idx="73">
                  <c:v>0.37433019937448875</c:v>
                </c:pt>
                <c:pt idx="74">
                  <c:v>0.36901763967396328</c:v>
                </c:pt>
                <c:pt idx="75">
                  <c:v>0.31190428845455787</c:v>
                </c:pt>
                <c:pt idx="76">
                  <c:v>0.24836653504220502</c:v>
                </c:pt>
                <c:pt idx="77">
                  <c:v>0.2451106451152083</c:v>
                </c:pt>
                <c:pt idx="78">
                  <c:v>0.32668761561983584</c:v>
                </c:pt>
                <c:pt idx="79">
                  <c:v>0.35147855294593233</c:v>
                </c:pt>
                <c:pt idx="80">
                  <c:v>0.37088349102383633</c:v>
                </c:pt>
                <c:pt idx="81">
                  <c:v>0.36245547876947815</c:v>
                </c:pt>
                <c:pt idx="82">
                  <c:v>0.34838483389235997</c:v>
                </c:pt>
                <c:pt idx="83">
                  <c:v>0.32188671157152571</c:v>
                </c:pt>
                <c:pt idx="84">
                  <c:v>0.30742378679305393</c:v>
                </c:pt>
                <c:pt idx="85">
                  <c:v>0.29875917181775152</c:v>
                </c:pt>
                <c:pt idx="86">
                  <c:v>0.3633251920925975</c:v>
                </c:pt>
                <c:pt idx="87">
                  <c:v>0.32871755235755651</c:v>
                </c:pt>
                <c:pt idx="88">
                  <c:v>0.31194825715039642</c:v>
                </c:pt>
                <c:pt idx="89">
                  <c:v>0.27899744744665078</c:v>
                </c:pt>
                <c:pt idx="90">
                  <c:v>0.23902986514178398</c:v>
                </c:pt>
                <c:pt idx="91">
                  <c:v>0.24742636533292428</c:v>
                </c:pt>
                <c:pt idx="92">
                  <c:v>0.22221949283064857</c:v>
                </c:pt>
                <c:pt idx="93">
                  <c:v>0.24889977902937294</c:v>
                </c:pt>
                <c:pt idx="94">
                  <c:v>0.29411547515371755</c:v>
                </c:pt>
                <c:pt idx="95">
                  <c:v>0.30575838688405338</c:v>
                </c:pt>
                <c:pt idx="96">
                  <c:v>0.34914932180845742</c:v>
                </c:pt>
                <c:pt idx="97">
                  <c:v>0.32700148120894434</c:v>
                </c:pt>
              </c:numCache>
            </c:numRef>
          </c:val>
        </c:ser>
        <c:ser>
          <c:idx val="10"/>
          <c:order val="10"/>
          <c:tx>
            <c:strRef>
              <c:f>'Sector --&gt;'!$M$205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--&gt;'!$M$206:$M$303</c:f>
              <c:numCache>
                <c:formatCode>0.00%</c:formatCode>
                <c:ptCount val="98"/>
                <c:pt idx="0">
                  <c:v>1.0322570258606665E-2</c:v>
                </c:pt>
                <c:pt idx="1">
                  <c:v>6.4852049800752654E-3</c:v>
                </c:pt>
                <c:pt idx="2">
                  <c:v>8.3661492410753522E-3</c:v>
                </c:pt>
                <c:pt idx="3">
                  <c:v>7.5174785627723966E-3</c:v>
                </c:pt>
                <c:pt idx="4">
                  <c:v>1.7880803346634781E-2</c:v>
                </c:pt>
                <c:pt idx="5">
                  <c:v>1.4544033585421019E-2</c:v>
                </c:pt>
                <c:pt idx="6">
                  <c:v>1.5121149225404437E-2</c:v>
                </c:pt>
                <c:pt idx="7">
                  <c:v>1.1718222319549826E-2</c:v>
                </c:pt>
                <c:pt idx="8">
                  <c:v>3.0993580584171367E-2</c:v>
                </c:pt>
                <c:pt idx="9">
                  <c:v>2.2322857240786947E-2</c:v>
                </c:pt>
                <c:pt idx="10">
                  <c:v>4.8462823211619238E-2</c:v>
                </c:pt>
                <c:pt idx="11">
                  <c:v>6.6236523985019405E-2</c:v>
                </c:pt>
                <c:pt idx="12">
                  <c:v>6.7556874995447158E-2</c:v>
                </c:pt>
                <c:pt idx="13">
                  <c:v>5.2630606235611818E-2</c:v>
                </c:pt>
                <c:pt idx="14">
                  <c:v>6.0074617550144295E-2</c:v>
                </c:pt>
                <c:pt idx="15">
                  <c:v>5.5203266291071709E-2</c:v>
                </c:pt>
                <c:pt idx="16">
                  <c:v>6.0251677880046775E-2</c:v>
                </c:pt>
                <c:pt idx="17">
                  <c:v>6.1980324572190458E-2</c:v>
                </c:pt>
                <c:pt idx="18">
                  <c:v>4.1785068025270516E-2</c:v>
                </c:pt>
                <c:pt idx="19">
                  <c:v>3.0861362299494724E-2</c:v>
                </c:pt>
                <c:pt idx="20">
                  <c:v>7.060372177810216E-2</c:v>
                </c:pt>
                <c:pt idx="21">
                  <c:v>6.4921793199564315E-2</c:v>
                </c:pt>
                <c:pt idx="22">
                  <c:v>6.3881929831848386E-2</c:v>
                </c:pt>
                <c:pt idx="23">
                  <c:v>0</c:v>
                </c:pt>
                <c:pt idx="24">
                  <c:v>0</c:v>
                </c:pt>
                <c:pt idx="25">
                  <c:v>1.5121285296367743E-2</c:v>
                </c:pt>
                <c:pt idx="26">
                  <c:v>8.3019709587132569E-3</c:v>
                </c:pt>
                <c:pt idx="27">
                  <c:v>1.2141221208875647E-3</c:v>
                </c:pt>
                <c:pt idx="28">
                  <c:v>9.8599669171738312E-3</c:v>
                </c:pt>
                <c:pt idx="29">
                  <c:v>8.1476686407771885E-3</c:v>
                </c:pt>
                <c:pt idx="30">
                  <c:v>4.8698445355944342E-3</c:v>
                </c:pt>
                <c:pt idx="31">
                  <c:v>1.886709025608029E-3</c:v>
                </c:pt>
                <c:pt idx="32">
                  <c:v>2.5890650705545207E-2</c:v>
                </c:pt>
                <c:pt idx="33">
                  <c:v>2.7545893692280738E-2</c:v>
                </c:pt>
                <c:pt idx="34">
                  <c:v>1.3982046350283625E-2</c:v>
                </c:pt>
                <c:pt idx="35">
                  <c:v>1.0624387099365477E-2</c:v>
                </c:pt>
                <c:pt idx="36">
                  <c:v>1.6336066215832012E-2</c:v>
                </c:pt>
                <c:pt idx="37">
                  <c:v>1.4268266320408176E-3</c:v>
                </c:pt>
                <c:pt idx="38">
                  <c:v>1.6004733979431702E-3</c:v>
                </c:pt>
                <c:pt idx="39">
                  <c:v>0</c:v>
                </c:pt>
                <c:pt idx="40">
                  <c:v>1.0661107666371799E-2</c:v>
                </c:pt>
                <c:pt idx="41">
                  <c:v>2.0376182116279187E-2</c:v>
                </c:pt>
                <c:pt idx="42">
                  <c:v>2.3286359329475956E-2</c:v>
                </c:pt>
                <c:pt idx="43">
                  <c:v>2.5958707469019085E-2</c:v>
                </c:pt>
                <c:pt idx="44">
                  <c:v>3.4487102113802542E-2</c:v>
                </c:pt>
                <c:pt idx="45">
                  <c:v>4.2476822343883058E-2</c:v>
                </c:pt>
                <c:pt idx="46">
                  <c:v>3.1764290653292823E-2</c:v>
                </c:pt>
                <c:pt idx="47">
                  <c:v>1.1261638005877863E-2</c:v>
                </c:pt>
                <c:pt idx="48">
                  <c:v>8.2399627805356951E-3</c:v>
                </c:pt>
                <c:pt idx="49">
                  <c:v>7.2434201110620523E-3</c:v>
                </c:pt>
                <c:pt idx="50">
                  <c:v>7.3333871630043837E-3</c:v>
                </c:pt>
                <c:pt idx="51">
                  <c:v>7.2807028896193062E-3</c:v>
                </c:pt>
                <c:pt idx="52">
                  <c:v>7.5569696038956845E-3</c:v>
                </c:pt>
                <c:pt idx="53">
                  <c:v>7.7996038663698582E-3</c:v>
                </c:pt>
                <c:pt idx="54">
                  <c:v>7.6574303332743541E-3</c:v>
                </c:pt>
                <c:pt idx="55">
                  <c:v>1.3977269140018407E-2</c:v>
                </c:pt>
                <c:pt idx="56">
                  <c:v>1.3081990988090828E-2</c:v>
                </c:pt>
                <c:pt idx="57">
                  <c:v>1.6557315175083024E-2</c:v>
                </c:pt>
                <c:pt idx="58">
                  <c:v>1.1523542870516433E-2</c:v>
                </c:pt>
                <c:pt idx="59">
                  <c:v>9.9433958139250184E-3</c:v>
                </c:pt>
                <c:pt idx="60">
                  <c:v>9.6500352546641365E-3</c:v>
                </c:pt>
                <c:pt idx="61">
                  <c:v>1.3569170942943236E-2</c:v>
                </c:pt>
                <c:pt idx="62">
                  <c:v>1.3749849815588522E-2</c:v>
                </c:pt>
                <c:pt idx="63">
                  <c:v>1.7797631926287492E-2</c:v>
                </c:pt>
                <c:pt idx="64">
                  <c:v>1.8338480106890438E-2</c:v>
                </c:pt>
                <c:pt idx="65">
                  <c:v>1.5830420391668577E-2</c:v>
                </c:pt>
                <c:pt idx="66">
                  <c:v>1.3131985698221074E-2</c:v>
                </c:pt>
                <c:pt idx="67">
                  <c:v>1.3603533690027576E-2</c:v>
                </c:pt>
                <c:pt idx="68">
                  <c:v>1.1946922960107027E-2</c:v>
                </c:pt>
                <c:pt idx="69">
                  <c:v>1.1990136645222613E-2</c:v>
                </c:pt>
                <c:pt idx="70">
                  <c:v>1.2578727858184577E-2</c:v>
                </c:pt>
                <c:pt idx="71">
                  <c:v>1.2304104550251733E-2</c:v>
                </c:pt>
                <c:pt idx="72">
                  <c:v>1.2516167782327756E-2</c:v>
                </c:pt>
                <c:pt idx="73">
                  <c:v>1.2181798930224079E-2</c:v>
                </c:pt>
                <c:pt idx="74">
                  <c:v>1.233788046880171E-2</c:v>
                </c:pt>
                <c:pt idx="75">
                  <c:v>1.2212345566601158E-2</c:v>
                </c:pt>
                <c:pt idx="76">
                  <c:v>1.242128799254983E-2</c:v>
                </c:pt>
                <c:pt idx="77">
                  <c:v>1.2131107072828043E-2</c:v>
                </c:pt>
                <c:pt idx="78">
                  <c:v>1.2073192157427122E-2</c:v>
                </c:pt>
                <c:pt idx="79">
                  <c:v>7.4228233455722195E-3</c:v>
                </c:pt>
                <c:pt idx="80">
                  <c:v>3.0486148558800112E-3</c:v>
                </c:pt>
                <c:pt idx="81">
                  <c:v>1.705226259378652E-3</c:v>
                </c:pt>
                <c:pt idx="82">
                  <c:v>8.0732557972419488E-4</c:v>
                </c:pt>
                <c:pt idx="83">
                  <c:v>1.1108774856419454E-3</c:v>
                </c:pt>
                <c:pt idx="84">
                  <c:v>1.8155025305070459E-3</c:v>
                </c:pt>
                <c:pt idx="85">
                  <c:v>2.8073270085765363E-3</c:v>
                </c:pt>
                <c:pt idx="86">
                  <c:v>5.112261925973029E-3</c:v>
                </c:pt>
                <c:pt idx="87">
                  <c:v>1.42577074540751E-2</c:v>
                </c:pt>
                <c:pt idx="88">
                  <c:v>2.044683207494883E-2</c:v>
                </c:pt>
                <c:pt idx="89">
                  <c:v>1.6989346305036901E-2</c:v>
                </c:pt>
                <c:pt idx="90">
                  <c:v>1.8073519863572793E-2</c:v>
                </c:pt>
                <c:pt idx="91">
                  <c:v>1.5636495635086709E-2</c:v>
                </c:pt>
                <c:pt idx="92">
                  <c:v>1.0706555620753535E-2</c:v>
                </c:pt>
                <c:pt idx="93">
                  <c:v>1.191560556731501E-2</c:v>
                </c:pt>
                <c:pt idx="94">
                  <c:v>1.3811942603532298E-2</c:v>
                </c:pt>
                <c:pt idx="95">
                  <c:v>1.3951920545583229E-2</c:v>
                </c:pt>
                <c:pt idx="96">
                  <c:v>1.1693343538653393E-2</c:v>
                </c:pt>
                <c:pt idx="97">
                  <c:v>1.7328171114077903E-2</c:v>
                </c:pt>
              </c:numCache>
            </c:numRef>
          </c:val>
        </c:ser>
        <c:ser>
          <c:idx val="11"/>
          <c:order val="11"/>
          <c:tx>
            <c:strRef>
              <c:f>'Sector --&gt;'!$N$205</c:f>
              <c:strCache>
                <c:ptCount val="1"/>
                <c:pt idx="0">
                  <c:v>Not Classified</c:v>
                </c:pt>
              </c:strCache>
            </c:strRef>
          </c:tx>
          <c:spPr>
            <a:solidFill>
              <a:srgbClr val="FF000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--&gt;'!$N$206:$N$303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2.2915932083511677E-3</c:v>
                </c:pt>
                <c:pt idx="23">
                  <c:v>2.8325716881917383E-3</c:v>
                </c:pt>
                <c:pt idx="24">
                  <c:v>2.9892126001088313E-3</c:v>
                </c:pt>
                <c:pt idx="25">
                  <c:v>2.2775426522004686E-3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6.3188273149246378E-4</c:v>
                </c:pt>
                <c:pt idx="45">
                  <c:v>9.6064082506252635E-4</c:v>
                </c:pt>
                <c:pt idx="46">
                  <c:v>1.3970297109211762E-3</c:v>
                </c:pt>
                <c:pt idx="47">
                  <c:v>1.564276505328925E-3</c:v>
                </c:pt>
                <c:pt idx="48">
                  <c:v>1.5699296568355888E-3</c:v>
                </c:pt>
                <c:pt idx="49">
                  <c:v>1.6811539457686001E-3</c:v>
                </c:pt>
                <c:pt idx="50">
                  <c:v>1.3730085002244396E-3</c:v>
                </c:pt>
                <c:pt idx="51">
                  <c:v>1.3388656784188982E-3</c:v>
                </c:pt>
                <c:pt idx="52">
                  <c:v>1.3708349726217174E-3</c:v>
                </c:pt>
                <c:pt idx="53">
                  <c:v>1.3301912102248892E-3</c:v>
                </c:pt>
                <c:pt idx="54">
                  <c:v>1.261165185283922E-3</c:v>
                </c:pt>
                <c:pt idx="55">
                  <c:v>1.2249486797582733E-3</c:v>
                </c:pt>
                <c:pt idx="56">
                  <c:v>1.1577098430344875E-3</c:v>
                </c:pt>
                <c:pt idx="57">
                  <c:v>9.532894966375506E-4</c:v>
                </c:pt>
                <c:pt idx="58">
                  <c:v>1.2536671458644954E-3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4.358105596075376E-5</c:v>
                </c:pt>
                <c:pt idx="89">
                  <c:v>1.1709028750966641E-3</c:v>
                </c:pt>
                <c:pt idx="90">
                  <c:v>2.1923884934731686E-4</c:v>
                </c:pt>
                <c:pt idx="91">
                  <c:v>3.8045503839716803E-3</c:v>
                </c:pt>
                <c:pt idx="92">
                  <c:v>4.3365421012353687E-3</c:v>
                </c:pt>
                <c:pt idx="93">
                  <c:v>7.4550377612178685E-3</c:v>
                </c:pt>
                <c:pt idx="94">
                  <c:v>5.6588599521516262E-3</c:v>
                </c:pt>
                <c:pt idx="95">
                  <c:v>4.5139970873584812E-3</c:v>
                </c:pt>
                <c:pt idx="96">
                  <c:v>4.1174635831743335E-3</c:v>
                </c:pt>
                <c:pt idx="97">
                  <c:v>4.9475771600333831E-3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18560"/>
        <c:axId val="38820096"/>
      </c:areaChart>
      <c:dateAx>
        <c:axId val="3881856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820096"/>
        <c:crosses val="autoZero"/>
        <c:auto val="1"/>
        <c:lblOffset val="100"/>
        <c:baseTimeUnit val="months"/>
      </c:dateAx>
      <c:valAx>
        <c:axId val="388200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818560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Gross </a:t>
            </a:r>
            <a:r>
              <a:rPr lang="en-US"/>
              <a:t>Exposure by Sector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'Sector --&gt;'!$C$205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--&gt;'!$C$206:$C$303</c:f>
              <c:numCache>
                <c:formatCode>0.00%</c:formatCode>
                <c:ptCount val="98"/>
                <c:pt idx="0">
                  <c:v>0.25363306537959307</c:v>
                </c:pt>
                <c:pt idx="1">
                  <c:v>0.24504130087129397</c:v>
                </c:pt>
                <c:pt idx="2">
                  <c:v>0.24080014392733948</c:v>
                </c:pt>
                <c:pt idx="3">
                  <c:v>0.24553972582611866</c:v>
                </c:pt>
                <c:pt idx="4">
                  <c:v>0.25371467741173653</c:v>
                </c:pt>
                <c:pt idx="5">
                  <c:v>0.2894356236176221</c:v>
                </c:pt>
                <c:pt idx="6">
                  <c:v>0.31766592146533268</c:v>
                </c:pt>
                <c:pt idx="7">
                  <c:v>0.30329475843394127</c:v>
                </c:pt>
                <c:pt idx="8">
                  <c:v>0.34616133383677927</c:v>
                </c:pt>
                <c:pt idx="9">
                  <c:v>0.18792204305995314</c:v>
                </c:pt>
                <c:pt idx="10">
                  <c:v>0.32520556056604233</c:v>
                </c:pt>
                <c:pt idx="11">
                  <c:v>0.37423185037169943</c:v>
                </c:pt>
                <c:pt idx="12">
                  <c:v>0.39028613124982614</c:v>
                </c:pt>
                <c:pt idx="13">
                  <c:v>0.29318766639218508</c:v>
                </c:pt>
                <c:pt idx="14">
                  <c:v>0.40059031772143944</c:v>
                </c:pt>
                <c:pt idx="15">
                  <c:v>0.46896264652470576</c:v>
                </c:pt>
                <c:pt idx="16">
                  <c:v>0.50121694005997808</c:v>
                </c:pt>
                <c:pt idx="17">
                  <c:v>0.59144108594898659</c:v>
                </c:pt>
                <c:pt idx="18">
                  <c:v>0.58003827004598807</c:v>
                </c:pt>
                <c:pt idx="19">
                  <c:v>0.39365119425073702</c:v>
                </c:pt>
                <c:pt idx="20">
                  <c:v>0.41928027817429903</c:v>
                </c:pt>
                <c:pt idx="21">
                  <c:v>0.46440801179010782</c:v>
                </c:pt>
                <c:pt idx="22">
                  <c:v>0.43003708988971734</c:v>
                </c:pt>
                <c:pt idx="23">
                  <c:v>0.44878994008612683</c:v>
                </c:pt>
                <c:pt idx="24">
                  <c:v>0.36752320538341043</c:v>
                </c:pt>
                <c:pt idx="25">
                  <c:v>0.36824554110198693</c:v>
                </c:pt>
                <c:pt idx="26">
                  <c:v>0.44128320473922661</c:v>
                </c:pt>
                <c:pt idx="27">
                  <c:v>0.50205677865017218</c:v>
                </c:pt>
                <c:pt idx="28">
                  <c:v>0.4737088837487986</c:v>
                </c:pt>
                <c:pt idx="29">
                  <c:v>0.40147363157002514</c:v>
                </c:pt>
                <c:pt idx="30">
                  <c:v>0.42330658807785859</c:v>
                </c:pt>
                <c:pt idx="31">
                  <c:v>0.42628360943608268</c:v>
                </c:pt>
                <c:pt idx="32">
                  <c:v>0.38211756156085819</c:v>
                </c:pt>
                <c:pt idx="33">
                  <c:v>0.35176345769267925</c:v>
                </c:pt>
                <c:pt idx="34">
                  <c:v>0.44291864919141677</c:v>
                </c:pt>
                <c:pt idx="35">
                  <c:v>0.56686302512157116</c:v>
                </c:pt>
                <c:pt idx="36">
                  <c:v>0.51499502241085682</c:v>
                </c:pt>
                <c:pt idx="37">
                  <c:v>0.47363408290905168</c:v>
                </c:pt>
                <c:pt idx="38">
                  <c:v>0.50580890242836485</c:v>
                </c:pt>
                <c:pt idx="39">
                  <c:v>0.49524536220690252</c:v>
                </c:pt>
                <c:pt idx="40">
                  <c:v>0.53832472119871255</c:v>
                </c:pt>
                <c:pt idx="41">
                  <c:v>0.48403894523672075</c:v>
                </c:pt>
                <c:pt idx="42">
                  <c:v>0.50215829663042388</c:v>
                </c:pt>
                <c:pt idx="43">
                  <c:v>0.45029330576095816</c:v>
                </c:pt>
                <c:pt idx="44">
                  <c:v>0.41479896735936095</c:v>
                </c:pt>
                <c:pt idx="45">
                  <c:v>0.44407410501978839</c:v>
                </c:pt>
                <c:pt idx="46">
                  <c:v>0.44645863079489317</c:v>
                </c:pt>
                <c:pt idx="47">
                  <c:v>0.4664704473119522</c:v>
                </c:pt>
                <c:pt idx="48">
                  <c:v>0.49005643094036866</c:v>
                </c:pt>
                <c:pt idx="49">
                  <c:v>0.43757752472555</c:v>
                </c:pt>
                <c:pt idx="50">
                  <c:v>0.39436802596539433</c:v>
                </c:pt>
                <c:pt idx="51">
                  <c:v>0.41490515726444877</c:v>
                </c:pt>
                <c:pt idx="52">
                  <c:v>0.46223451567346235</c:v>
                </c:pt>
                <c:pt idx="53">
                  <c:v>0.42215122025097174</c:v>
                </c:pt>
                <c:pt idx="54">
                  <c:v>0.4166535677438703</c:v>
                </c:pt>
                <c:pt idx="55">
                  <c:v>0.37795408892477167</c:v>
                </c:pt>
                <c:pt idx="56">
                  <c:v>0.37439535464454876</c:v>
                </c:pt>
                <c:pt idx="57">
                  <c:v>0.43886046503446396</c:v>
                </c:pt>
                <c:pt idx="58">
                  <c:v>0.48749280011207341</c:v>
                </c:pt>
                <c:pt idx="59">
                  <c:v>0.53981613033355247</c:v>
                </c:pt>
                <c:pt idx="60">
                  <c:v>0.55191695415736652</c:v>
                </c:pt>
                <c:pt idx="61">
                  <c:v>0.56499700732776514</c:v>
                </c:pt>
                <c:pt idx="62">
                  <c:v>0.60382410085500915</c:v>
                </c:pt>
                <c:pt idx="63">
                  <c:v>0.617431489107234</c:v>
                </c:pt>
                <c:pt idx="64">
                  <c:v>0.60787776516523051</c:v>
                </c:pt>
                <c:pt idx="65">
                  <c:v>0.60169375755376486</c:v>
                </c:pt>
                <c:pt idx="66">
                  <c:v>0.68733835196750603</c:v>
                </c:pt>
                <c:pt idx="67">
                  <c:v>0.61054786117887772</c:v>
                </c:pt>
                <c:pt idx="68">
                  <c:v>0.61589756490135117</c:v>
                </c:pt>
                <c:pt idx="69">
                  <c:v>0.68438165052110955</c:v>
                </c:pt>
                <c:pt idx="70">
                  <c:v>0.63704543753945775</c:v>
                </c:pt>
                <c:pt idx="71">
                  <c:v>0.63019520533849871</c:v>
                </c:pt>
                <c:pt idx="72">
                  <c:v>0.62593025668615587</c:v>
                </c:pt>
                <c:pt idx="73">
                  <c:v>0.627829879865484</c:v>
                </c:pt>
                <c:pt idx="74">
                  <c:v>0.56542673783357522</c:v>
                </c:pt>
                <c:pt idx="75">
                  <c:v>0.5675605461328872</c:v>
                </c:pt>
                <c:pt idx="76">
                  <c:v>0.55387052444468288</c:v>
                </c:pt>
                <c:pt idx="77">
                  <c:v>0.56292524429104795</c:v>
                </c:pt>
                <c:pt idx="78">
                  <c:v>0.61237100497599839</c:v>
                </c:pt>
                <c:pt idx="79">
                  <c:v>0.596606244200234</c:v>
                </c:pt>
                <c:pt idx="80">
                  <c:v>0.61991929500424825</c:v>
                </c:pt>
                <c:pt idx="81">
                  <c:v>0.58077890183094638</c:v>
                </c:pt>
                <c:pt idx="82">
                  <c:v>0.5189576546094482</c:v>
                </c:pt>
                <c:pt idx="83">
                  <c:v>0.57327017001645264</c:v>
                </c:pt>
                <c:pt idx="84">
                  <c:v>0.61250068157527382</c:v>
                </c:pt>
                <c:pt idx="85">
                  <c:v>0.58621888530201516</c:v>
                </c:pt>
                <c:pt idx="86">
                  <c:v>0.59729504001742795</c:v>
                </c:pt>
                <c:pt idx="87">
                  <c:v>0.57620247756180687</c:v>
                </c:pt>
                <c:pt idx="88">
                  <c:v>0.58022766880703647</c:v>
                </c:pt>
                <c:pt idx="89">
                  <c:v>0.54218742469476755</c:v>
                </c:pt>
                <c:pt idx="90">
                  <c:v>0.53726129784596832</c:v>
                </c:pt>
                <c:pt idx="91">
                  <c:v>0.56818377248210006</c:v>
                </c:pt>
                <c:pt idx="92">
                  <c:v>0.5463661260553011</c:v>
                </c:pt>
                <c:pt idx="93">
                  <c:v>0.55195532169677941</c:v>
                </c:pt>
                <c:pt idx="94">
                  <c:v>0.49494050239337883</c:v>
                </c:pt>
                <c:pt idx="95">
                  <c:v>0.55958567662770275</c:v>
                </c:pt>
                <c:pt idx="96">
                  <c:v>0.57483998098774691</c:v>
                </c:pt>
                <c:pt idx="97">
                  <c:v>0.57638442678286039</c:v>
                </c:pt>
              </c:numCache>
            </c:numRef>
          </c:val>
        </c:ser>
        <c:ser>
          <c:idx val="1"/>
          <c:order val="1"/>
          <c:tx>
            <c:strRef>
              <c:f>'Sector --&gt;'!$D$205</c:f>
              <c:strCache>
                <c:ptCount val="1"/>
                <c:pt idx="0">
                  <c:v>Consumer Staples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--&gt;'!$D$206:$D$303</c:f>
              <c:numCache>
                <c:formatCode>0.00%</c:formatCode>
                <c:ptCount val="98"/>
                <c:pt idx="0">
                  <c:v>9.8396683620527808E-2</c:v>
                </c:pt>
                <c:pt idx="1">
                  <c:v>5.9083758054065259E-2</c:v>
                </c:pt>
                <c:pt idx="2">
                  <c:v>6.0873816101231312E-2</c:v>
                </c:pt>
                <c:pt idx="3">
                  <c:v>5.056657641841706E-2</c:v>
                </c:pt>
                <c:pt idx="4">
                  <c:v>5.6658644903522369E-2</c:v>
                </c:pt>
                <c:pt idx="5">
                  <c:v>8.5604903256012665E-2</c:v>
                </c:pt>
                <c:pt idx="6">
                  <c:v>8.2431262365527641E-2</c:v>
                </c:pt>
                <c:pt idx="7">
                  <c:v>8.533739557157427E-2</c:v>
                </c:pt>
                <c:pt idx="8">
                  <c:v>8.066314022241311E-2</c:v>
                </c:pt>
                <c:pt idx="9">
                  <c:v>2.9002320686759842E-2</c:v>
                </c:pt>
                <c:pt idx="10">
                  <c:v>5.1202594281007999E-2</c:v>
                </c:pt>
                <c:pt idx="11">
                  <c:v>5.5799374883239508E-2</c:v>
                </c:pt>
                <c:pt idx="12">
                  <c:v>6.7452333608120918E-2</c:v>
                </c:pt>
                <c:pt idx="13">
                  <c:v>5.9718973297820221E-2</c:v>
                </c:pt>
                <c:pt idx="14">
                  <c:v>5.0250012785589271E-2</c:v>
                </c:pt>
                <c:pt idx="15">
                  <c:v>5.8399261984254235E-2</c:v>
                </c:pt>
                <c:pt idx="16">
                  <c:v>6.3484045459254485E-2</c:v>
                </c:pt>
                <c:pt idx="17">
                  <c:v>0.1025045081155971</c:v>
                </c:pt>
                <c:pt idx="18">
                  <c:v>9.7591050747544927E-2</c:v>
                </c:pt>
                <c:pt idx="19">
                  <c:v>7.2391410053818953E-2</c:v>
                </c:pt>
                <c:pt idx="20">
                  <c:v>0.11180748807790716</c:v>
                </c:pt>
                <c:pt idx="21">
                  <c:v>8.2084373557379242E-2</c:v>
                </c:pt>
                <c:pt idx="22">
                  <c:v>9.1355699892697317E-2</c:v>
                </c:pt>
                <c:pt idx="23">
                  <c:v>8.181399064646977E-2</c:v>
                </c:pt>
                <c:pt idx="24">
                  <c:v>7.6650484475901545E-2</c:v>
                </c:pt>
                <c:pt idx="25">
                  <c:v>7.6586814780943868E-2</c:v>
                </c:pt>
                <c:pt idx="26">
                  <c:v>0.12298757588785256</c:v>
                </c:pt>
                <c:pt idx="27">
                  <c:v>0.13548977924411057</c:v>
                </c:pt>
                <c:pt idx="28">
                  <c:v>9.8683339482780685E-2</c:v>
                </c:pt>
                <c:pt idx="29">
                  <c:v>9.816343221317253E-2</c:v>
                </c:pt>
                <c:pt idx="30">
                  <c:v>0.15077263636822041</c:v>
                </c:pt>
                <c:pt idx="31">
                  <c:v>0.1438198054273466</c:v>
                </c:pt>
                <c:pt idx="32">
                  <c:v>0.10255928706077547</c:v>
                </c:pt>
                <c:pt idx="33">
                  <c:v>9.4548447353389048E-2</c:v>
                </c:pt>
                <c:pt idx="34">
                  <c:v>0.1169645616541458</c:v>
                </c:pt>
                <c:pt idx="35">
                  <c:v>0.17548307824947912</c:v>
                </c:pt>
                <c:pt idx="36">
                  <c:v>0.17561746297739964</c:v>
                </c:pt>
                <c:pt idx="37">
                  <c:v>0.17069469344543725</c:v>
                </c:pt>
                <c:pt idx="38">
                  <c:v>0.15400399835111472</c:v>
                </c:pt>
                <c:pt idx="39">
                  <c:v>0.15502931729428077</c:v>
                </c:pt>
                <c:pt idx="40">
                  <c:v>0.151402131740032</c:v>
                </c:pt>
                <c:pt idx="41">
                  <c:v>0.1055382387586882</c:v>
                </c:pt>
                <c:pt idx="42">
                  <c:v>9.8358002536502842E-2</c:v>
                </c:pt>
                <c:pt idx="43">
                  <c:v>0.10660568085737743</c:v>
                </c:pt>
                <c:pt idx="44">
                  <c:v>0.10465078927677025</c:v>
                </c:pt>
                <c:pt idx="45">
                  <c:v>0.13180917900990533</c:v>
                </c:pt>
                <c:pt idx="46">
                  <c:v>0.12496960754518834</c:v>
                </c:pt>
                <c:pt idx="47">
                  <c:v>0.14571101957738331</c:v>
                </c:pt>
                <c:pt idx="48">
                  <c:v>0.17597482729359604</c:v>
                </c:pt>
                <c:pt idx="49">
                  <c:v>0.19601593749533755</c:v>
                </c:pt>
                <c:pt idx="50">
                  <c:v>0.19514189055066306</c:v>
                </c:pt>
                <c:pt idx="51">
                  <c:v>0.21593244288683699</c:v>
                </c:pt>
                <c:pt idx="52">
                  <c:v>0.21806319736462876</c:v>
                </c:pt>
                <c:pt idx="53">
                  <c:v>0.2136874114209131</c:v>
                </c:pt>
                <c:pt idx="54">
                  <c:v>0.26109914297784975</c:v>
                </c:pt>
                <c:pt idx="55">
                  <c:v>0.29262694459317923</c:v>
                </c:pt>
                <c:pt idx="56">
                  <c:v>0.27933037342508849</c:v>
                </c:pt>
                <c:pt idx="57">
                  <c:v>0.26496897031630262</c:v>
                </c:pt>
                <c:pt idx="58">
                  <c:v>0.24878763603243981</c:v>
                </c:pt>
                <c:pt idx="59">
                  <c:v>0.25340734016174093</c:v>
                </c:pt>
                <c:pt idx="60">
                  <c:v>0.23054985742521678</c:v>
                </c:pt>
                <c:pt idx="61">
                  <c:v>0.22031682341873476</c:v>
                </c:pt>
                <c:pt idx="62">
                  <c:v>0.19178722143502555</c:v>
                </c:pt>
                <c:pt idx="63">
                  <c:v>0.19571361497937714</c:v>
                </c:pt>
                <c:pt idx="64">
                  <c:v>0.17016722155380151</c:v>
                </c:pt>
                <c:pt idx="65">
                  <c:v>0.17398904603547488</c:v>
                </c:pt>
                <c:pt idx="66">
                  <c:v>0.17295642953913873</c:v>
                </c:pt>
                <c:pt idx="67">
                  <c:v>0.1941347682943341</c:v>
                </c:pt>
                <c:pt idx="68">
                  <c:v>0.2080892306366145</c:v>
                </c:pt>
                <c:pt idx="69">
                  <c:v>0.20355139538202674</c:v>
                </c:pt>
                <c:pt idx="70">
                  <c:v>0.20583606143806069</c:v>
                </c:pt>
                <c:pt idx="71">
                  <c:v>0.21322399266562575</c:v>
                </c:pt>
                <c:pt idx="72">
                  <c:v>0.17787521908727866</c:v>
                </c:pt>
                <c:pt idx="73">
                  <c:v>0.17036622995925405</c:v>
                </c:pt>
                <c:pt idx="74">
                  <c:v>0.15616663133549155</c:v>
                </c:pt>
                <c:pt idx="75">
                  <c:v>0.13512011619412179</c:v>
                </c:pt>
                <c:pt idx="76">
                  <c:v>0.17374494159459383</c:v>
                </c:pt>
                <c:pt idx="77">
                  <c:v>0.19317438383297847</c:v>
                </c:pt>
                <c:pt idx="78">
                  <c:v>0.21756266256385623</c:v>
                </c:pt>
                <c:pt idx="79">
                  <c:v>0.25724896371906258</c:v>
                </c:pt>
                <c:pt idx="80">
                  <c:v>0.27135590335248327</c:v>
                </c:pt>
                <c:pt idx="81">
                  <c:v>0.25901627243862591</c:v>
                </c:pt>
                <c:pt idx="82">
                  <c:v>0.26739217198127285</c:v>
                </c:pt>
                <c:pt idx="83">
                  <c:v>0.29779811407053919</c:v>
                </c:pt>
                <c:pt idx="84">
                  <c:v>0.23890369130351574</c:v>
                </c:pt>
                <c:pt idx="85">
                  <c:v>0.22709215268243571</c:v>
                </c:pt>
                <c:pt idx="86">
                  <c:v>0.25510556851725597</c:v>
                </c:pt>
                <c:pt idx="87">
                  <c:v>0.20122295982452376</c:v>
                </c:pt>
                <c:pt idx="88">
                  <c:v>0.20791814175036549</c:v>
                </c:pt>
                <c:pt idx="89">
                  <c:v>0.22263269295152219</c:v>
                </c:pt>
                <c:pt idx="90">
                  <c:v>0.2260482484467265</c:v>
                </c:pt>
                <c:pt idx="91">
                  <c:v>0.21954065760868752</c:v>
                </c:pt>
                <c:pt idx="92">
                  <c:v>0.1865261706945906</c:v>
                </c:pt>
                <c:pt idx="93">
                  <c:v>0.20131267123130492</c:v>
                </c:pt>
                <c:pt idx="94">
                  <c:v>0.15086958985955518</c:v>
                </c:pt>
                <c:pt idx="95">
                  <c:v>8.6164083183093168E-2</c:v>
                </c:pt>
                <c:pt idx="96">
                  <c:v>8.537935813717798E-2</c:v>
                </c:pt>
                <c:pt idx="97">
                  <c:v>9.3662630038429701E-2</c:v>
                </c:pt>
              </c:numCache>
            </c:numRef>
          </c:val>
        </c:ser>
        <c:ser>
          <c:idx val="2"/>
          <c:order val="2"/>
          <c:tx>
            <c:strRef>
              <c:f>'Sector --&gt;'!$E$205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--&gt;'!$E$206:$E$303</c:f>
              <c:numCache>
                <c:formatCode>0.00%</c:formatCode>
                <c:ptCount val="98"/>
                <c:pt idx="0">
                  <c:v>8.9228241238673969E-2</c:v>
                </c:pt>
                <c:pt idx="1">
                  <c:v>7.5974703010804084E-2</c:v>
                </c:pt>
                <c:pt idx="2">
                  <c:v>6.8897186522658971E-2</c:v>
                </c:pt>
                <c:pt idx="3">
                  <c:v>5.7487026480469425E-2</c:v>
                </c:pt>
                <c:pt idx="4">
                  <c:v>5.8506596992116772E-2</c:v>
                </c:pt>
                <c:pt idx="5">
                  <c:v>5.7284288664007699E-2</c:v>
                </c:pt>
                <c:pt idx="6">
                  <c:v>6.177487709318881E-2</c:v>
                </c:pt>
                <c:pt idx="7">
                  <c:v>8.158414319625136E-2</c:v>
                </c:pt>
                <c:pt idx="8">
                  <c:v>7.7279447957121106E-2</c:v>
                </c:pt>
                <c:pt idx="9">
                  <c:v>3.133905068689577E-2</c:v>
                </c:pt>
                <c:pt idx="10">
                  <c:v>8.0153407633547058E-2</c:v>
                </c:pt>
                <c:pt idx="11">
                  <c:v>8.5055446083556308E-2</c:v>
                </c:pt>
                <c:pt idx="12">
                  <c:v>8.8930955005847273E-2</c:v>
                </c:pt>
                <c:pt idx="13">
                  <c:v>8.8316034337946631E-2</c:v>
                </c:pt>
                <c:pt idx="14">
                  <c:v>0.10472989302135643</c:v>
                </c:pt>
                <c:pt idx="15">
                  <c:v>0.11752308438407197</c:v>
                </c:pt>
                <c:pt idx="16">
                  <c:v>0.1217489851907326</c:v>
                </c:pt>
                <c:pt idx="17">
                  <c:v>0.12657663477932785</c:v>
                </c:pt>
                <c:pt idx="18">
                  <c:v>0.12486304528478226</c:v>
                </c:pt>
                <c:pt idx="19">
                  <c:v>8.7463238753420769E-2</c:v>
                </c:pt>
                <c:pt idx="20">
                  <c:v>0.11547639307243301</c:v>
                </c:pt>
                <c:pt idx="21">
                  <c:v>0.17159948582012552</c:v>
                </c:pt>
                <c:pt idx="22">
                  <c:v>0.16145882324822303</c:v>
                </c:pt>
                <c:pt idx="23">
                  <c:v>0.12687916923900286</c:v>
                </c:pt>
                <c:pt idx="24">
                  <c:v>0.10842270940576287</c:v>
                </c:pt>
                <c:pt idx="25">
                  <c:v>0.21026478636325946</c:v>
                </c:pt>
                <c:pt idx="26">
                  <c:v>0.25710818141851677</c:v>
                </c:pt>
                <c:pt idx="27">
                  <c:v>0.2353571489578295</c:v>
                </c:pt>
                <c:pt idx="28">
                  <c:v>0.18021129370535599</c:v>
                </c:pt>
                <c:pt idx="29">
                  <c:v>0.12646592536203322</c:v>
                </c:pt>
                <c:pt idx="30">
                  <c:v>0.16311012186048993</c:v>
                </c:pt>
                <c:pt idx="31">
                  <c:v>0.13787665053598311</c:v>
                </c:pt>
                <c:pt idx="32">
                  <c:v>0.15721522071553748</c:v>
                </c:pt>
                <c:pt idx="33">
                  <c:v>0.17125456595770533</c:v>
                </c:pt>
                <c:pt idx="34">
                  <c:v>0.22118951151556798</c:v>
                </c:pt>
                <c:pt idx="35">
                  <c:v>0.20263725889427664</c:v>
                </c:pt>
                <c:pt idx="36">
                  <c:v>0.15023689487972336</c:v>
                </c:pt>
                <c:pt idx="37">
                  <c:v>0.23026334430951367</c:v>
                </c:pt>
                <c:pt idx="38">
                  <c:v>0.26920959399335809</c:v>
                </c:pt>
                <c:pt idx="39">
                  <c:v>0.17567621208469414</c:v>
                </c:pt>
                <c:pt idx="40">
                  <c:v>0.12212506737111395</c:v>
                </c:pt>
                <c:pt idx="41">
                  <c:v>0.1979360414808557</c:v>
                </c:pt>
                <c:pt idx="42">
                  <c:v>0.17891303727543645</c:v>
                </c:pt>
                <c:pt idx="43">
                  <c:v>0.166320518561486</c:v>
                </c:pt>
                <c:pt idx="44">
                  <c:v>0.2609033104578895</c:v>
                </c:pt>
                <c:pt idx="45">
                  <c:v>0.26165724192324513</c:v>
                </c:pt>
                <c:pt idx="46">
                  <c:v>0.28694498785674488</c:v>
                </c:pt>
                <c:pt idx="47">
                  <c:v>0.24330565362697015</c:v>
                </c:pt>
                <c:pt idx="48">
                  <c:v>8.694025487277135E-2</c:v>
                </c:pt>
                <c:pt idx="49">
                  <c:v>9.9083927385795217E-2</c:v>
                </c:pt>
                <c:pt idx="50">
                  <c:v>0.11338044150432852</c:v>
                </c:pt>
                <c:pt idx="51">
                  <c:v>9.9909483364770624E-2</c:v>
                </c:pt>
                <c:pt idx="52">
                  <c:v>0.10265257416888214</c:v>
                </c:pt>
                <c:pt idx="53">
                  <c:v>0.11044843225508087</c:v>
                </c:pt>
                <c:pt idx="54">
                  <c:v>9.8526520096077264E-2</c:v>
                </c:pt>
                <c:pt idx="55">
                  <c:v>0.1114030348157946</c:v>
                </c:pt>
                <c:pt idx="56">
                  <c:v>9.8545834114582551E-2</c:v>
                </c:pt>
                <c:pt idx="57">
                  <c:v>9.260409924868182E-2</c:v>
                </c:pt>
                <c:pt idx="58">
                  <c:v>8.8977083298327486E-2</c:v>
                </c:pt>
                <c:pt idx="59">
                  <c:v>9.2912713320892099E-2</c:v>
                </c:pt>
                <c:pt idx="60">
                  <c:v>6.6457180854418346E-2</c:v>
                </c:pt>
                <c:pt idx="61">
                  <c:v>5.2962545204403105E-2</c:v>
                </c:pt>
                <c:pt idx="62">
                  <c:v>4.0077588490242892E-2</c:v>
                </c:pt>
                <c:pt idx="63">
                  <c:v>3.3584569168679947E-2</c:v>
                </c:pt>
                <c:pt idx="64">
                  <c:v>3.7748036053848279E-2</c:v>
                </c:pt>
                <c:pt idx="65">
                  <c:v>4.4398644957282345E-2</c:v>
                </c:pt>
                <c:pt idx="66">
                  <c:v>4.0719618295814844E-2</c:v>
                </c:pt>
                <c:pt idx="67">
                  <c:v>3.7064933333967626E-2</c:v>
                </c:pt>
                <c:pt idx="68">
                  <c:v>3.6570404930224662E-2</c:v>
                </c:pt>
                <c:pt idx="69">
                  <c:v>4.1086350693045851E-2</c:v>
                </c:pt>
                <c:pt idx="70">
                  <c:v>5.6215387052444513E-2</c:v>
                </c:pt>
                <c:pt idx="71">
                  <c:v>6.7163687079546466E-2</c:v>
                </c:pt>
                <c:pt idx="72">
                  <c:v>6.6887436611469106E-2</c:v>
                </c:pt>
                <c:pt idx="73">
                  <c:v>5.1463107843531572E-2</c:v>
                </c:pt>
                <c:pt idx="74">
                  <c:v>6.2527834308584246E-2</c:v>
                </c:pt>
                <c:pt idx="75">
                  <c:v>6.9484639765294481E-2</c:v>
                </c:pt>
                <c:pt idx="76">
                  <c:v>6.6775063573048854E-2</c:v>
                </c:pt>
                <c:pt idx="77">
                  <c:v>6.9905262248543334E-2</c:v>
                </c:pt>
                <c:pt idx="78">
                  <c:v>8.5535897895021654E-2</c:v>
                </c:pt>
                <c:pt idx="79">
                  <c:v>8.8309710698738858E-2</c:v>
                </c:pt>
                <c:pt idx="80">
                  <c:v>9.704622025722244E-2</c:v>
                </c:pt>
                <c:pt idx="81">
                  <c:v>0.1011120956700319</c:v>
                </c:pt>
                <c:pt idx="82">
                  <c:v>0.1046980091105692</c:v>
                </c:pt>
                <c:pt idx="83">
                  <c:v>7.8944051603448001E-2</c:v>
                </c:pt>
                <c:pt idx="84">
                  <c:v>9.1138498471341325E-2</c:v>
                </c:pt>
                <c:pt idx="85">
                  <c:v>9.794909552631817E-2</c:v>
                </c:pt>
                <c:pt idx="86">
                  <c:v>0.11038080804282394</c:v>
                </c:pt>
                <c:pt idx="87">
                  <c:v>0.11986804712313451</c:v>
                </c:pt>
                <c:pt idx="88">
                  <c:v>0.10726056550155888</c:v>
                </c:pt>
                <c:pt idx="89">
                  <c:v>0.11036792355086214</c:v>
                </c:pt>
                <c:pt idx="90">
                  <c:v>0.11093118256363299</c:v>
                </c:pt>
                <c:pt idx="91">
                  <c:v>0.1257613502165992</c:v>
                </c:pt>
                <c:pt idx="92">
                  <c:v>0.12698047529063752</c:v>
                </c:pt>
                <c:pt idx="93">
                  <c:v>0.14226010736726136</c:v>
                </c:pt>
                <c:pt idx="94">
                  <c:v>0.13362248499056342</c:v>
                </c:pt>
                <c:pt idx="95">
                  <c:v>0.12575200273474041</c:v>
                </c:pt>
                <c:pt idx="96">
                  <c:v>0.12620625953314457</c:v>
                </c:pt>
                <c:pt idx="97">
                  <c:v>0.13160096901045287</c:v>
                </c:pt>
              </c:numCache>
            </c:numRef>
          </c:val>
        </c:ser>
        <c:ser>
          <c:idx val="3"/>
          <c:order val="3"/>
          <c:tx>
            <c:strRef>
              <c:f>'Sector --&gt;'!$F$205</c:f>
              <c:strCache>
                <c:ptCount val="1"/>
                <c:pt idx="0">
                  <c:v>Financials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--&gt;'!$F$206:$F$303</c:f>
              <c:numCache>
                <c:formatCode>0.00%</c:formatCode>
                <c:ptCount val="98"/>
                <c:pt idx="0">
                  <c:v>0.64558444581650054</c:v>
                </c:pt>
                <c:pt idx="1">
                  <c:v>0.74782330045921686</c:v>
                </c:pt>
                <c:pt idx="2">
                  <c:v>0.69185644373415855</c:v>
                </c:pt>
                <c:pt idx="3">
                  <c:v>0.64586069181586803</c:v>
                </c:pt>
                <c:pt idx="4">
                  <c:v>0.63290711881665407</c:v>
                </c:pt>
                <c:pt idx="5">
                  <c:v>0.61820478537353885</c:v>
                </c:pt>
                <c:pt idx="6">
                  <c:v>0.47907690475369713</c:v>
                </c:pt>
                <c:pt idx="7">
                  <c:v>0.49327456388283653</c:v>
                </c:pt>
                <c:pt idx="8">
                  <c:v>0.51548923614572728</c:v>
                </c:pt>
                <c:pt idx="9">
                  <c:v>0.2685879208569617</c:v>
                </c:pt>
                <c:pt idx="10">
                  <c:v>0.43635235583186316</c:v>
                </c:pt>
                <c:pt idx="11">
                  <c:v>0.59817335038440977</c:v>
                </c:pt>
                <c:pt idx="12">
                  <c:v>0.65806991712255281</c:v>
                </c:pt>
                <c:pt idx="13">
                  <c:v>0.42934950691676255</c:v>
                </c:pt>
                <c:pt idx="14">
                  <c:v>0.51868405684985319</c:v>
                </c:pt>
                <c:pt idx="15">
                  <c:v>0.48546227458454949</c:v>
                </c:pt>
                <c:pt idx="16">
                  <c:v>0.48284523195115137</c:v>
                </c:pt>
                <c:pt idx="17">
                  <c:v>0.53015030277736219</c:v>
                </c:pt>
                <c:pt idx="18">
                  <c:v>0.52307098413288566</c:v>
                </c:pt>
                <c:pt idx="19">
                  <c:v>0.3460365588994575</c:v>
                </c:pt>
                <c:pt idx="20">
                  <c:v>0.41981003928654526</c:v>
                </c:pt>
                <c:pt idx="21">
                  <c:v>0.49368760913693566</c:v>
                </c:pt>
                <c:pt idx="22">
                  <c:v>0.41241945918212713</c:v>
                </c:pt>
                <c:pt idx="23">
                  <c:v>0.45709600549643731</c:v>
                </c:pt>
                <c:pt idx="24">
                  <c:v>0.41789168761628415</c:v>
                </c:pt>
                <c:pt idx="25">
                  <c:v>0.37603359647671325</c:v>
                </c:pt>
                <c:pt idx="26">
                  <c:v>0.38688553357494948</c:v>
                </c:pt>
                <c:pt idx="27">
                  <c:v>0.42753231908253575</c:v>
                </c:pt>
                <c:pt idx="28">
                  <c:v>0.29138193792375516</c:v>
                </c:pt>
                <c:pt idx="29">
                  <c:v>0.22064550091310697</c:v>
                </c:pt>
                <c:pt idx="30">
                  <c:v>0.24252620317664952</c:v>
                </c:pt>
                <c:pt idx="31">
                  <c:v>0.25955158561224567</c:v>
                </c:pt>
                <c:pt idx="32">
                  <c:v>0.21738583560475563</c:v>
                </c:pt>
                <c:pt idx="33">
                  <c:v>0.16236760617583434</c:v>
                </c:pt>
                <c:pt idx="34">
                  <c:v>0.20476832766624314</c:v>
                </c:pt>
                <c:pt idx="35">
                  <c:v>0.25973274585372791</c:v>
                </c:pt>
                <c:pt idx="36">
                  <c:v>0.28797107657680465</c:v>
                </c:pt>
                <c:pt idx="37">
                  <c:v>0.2569176001211787</c:v>
                </c:pt>
                <c:pt idx="38">
                  <c:v>0.25937003825799138</c:v>
                </c:pt>
                <c:pt idx="39">
                  <c:v>0.28653074802839518</c:v>
                </c:pt>
                <c:pt idx="40">
                  <c:v>0.31924533093098828</c:v>
                </c:pt>
                <c:pt idx="41">
                  <c:v>0.31412105945391705</c:v>
                </c:pt>
                <c:pt idx="42">
                  <c:v>0.27688419882950571</c:v>
                </c:pt>
                <c:pt idx="43">
                  <c:v>0.28476060736813219</c:v>
                </c:pt>
                <c:pt idx="44">
                  <c:v>0.30328944665453672</c:v>
                </c:pt>
                <c:pt idx="45">
                  <c:v>0.28446931612035287</c:v>
                </c:pt>
                <c:pt idx="46">
                  <c:v>0.33708486842177759</c:v>
                </c:pt>
                <c:pt idx="47">
                  <c:v>0.38277011331777022</c:v>
                </c:pt>
                <c:pt idx="48">
                  <c:v>0.30721998445329535</c:v>
                </c:pt>
                <c:pt idx="49">
                  <c:v>0.31979550075882412</c:v>
                </c:pt>
                <c:pt idx="50">
                  <c:v>0.31834288629880275</c:v>
                </c:pt>
                <c:pt idx="51">
                  <c:v>0.30172403239035944</c:v>
                </c:pt>
                <c:pt idx="52">
                  <c:v>0.29691995869869103</c:v>
                </c:pt>
                <c:pt idx="53">
                  <c:v>0.31706170482805385</c:v>
                </c:pt>
                <c:pt idx="54">
                  <c:v>0.25267577820469633</c:v>
                </c:pt>
                <c:pt idx="55">
                  <c:v>0.24783044424255257</c:v>
                </c:pt>
                <c:pt idx="56">
                  <c:v>0.22960410664524841</c:v>
                </c:pt>
                <c:pt idx="57">
                  <c:v>0.21924123300460444</c:v>
                </c:pt>
                <c:pt idx="58">
                  <c:v>0.1966762173438992</c:v>
                </c:pt>
                <c:pt idx="59">
                  <c:v>0.20412690605075473</c:v>
                </c:pt>
                <c:pt idx="60">
                  <c:v>0.19040609536200814</c:v>
                </c:pt>
                <c:pt idx="61">
                  <c:v>0.20243113536764651</c:v>
                </c:pt>
                <c:pt idx="62">
                  <c:v>0.21105411547915881</c:v>
                </c:pt>
                <c:pt idx="63">
                  <c:v>0.21104992039533355</c:v>
                </c:pt>
                <c:pt idx="64">
                  <c:v>0.20453482279048713</c:v>
                </c:pt>
                <c:pt idx="65">
                  <c:v>0.23047116346262828</c:v>
                </c:pt>
                <c:pt idx="66">
                  <c:v>0.23810443377661519</c:v>
                </c:pt>
                <c:pt idx="67">
                  <c:v>0.24168531872700841</c:v>
                </c:pt>
                <c:pt idx="68">
                  <c:v>0.25364160589994977</c:v>
                </c:pt>
                <c:pt idx="69">
                  <c:v>0.25684559797190476</c:v>
                </c:pt>
                <c:pt idx="70">
                  <c:v>0.26230927955527439</c:v>
                </c:pt>
                <c:pt idx="71">
                  <c:v>0.28106077662802781</c:v>
                </c:pt>
                <c:pt idx="72">
                  <c:v>0.28068105483984102</c:v>
                </c:pt>
                <c:pt idx="73">
                  <c:v>0.30219012048180827</c:v>
                </c:pt>
                <c:pt idx="74">
                  <c:v>0.29103312620288169</c:v>
                </c:pt>
                <c:pt idx="75">
                  <c:v>0.28202402164693718</c:v>
                </c:pt>
                <c:pt idx="76">
                  <c:v>0.29041258577341522</c:v>
                </c:pt>
                <c:pt idx="77">
                  <c:v>0.29267735738546891</c:v>
                </c:pt>
                <c:pt idx="78">
                  <c:v>0.28990698339823673</c:v>
                </c:pt>
                <c:pt idx="79">
                  <c:v>0.29926703384556719</c:v>
                </c:pt>
                <c:pt idx="80">
                  <c:v>0.3037960514573147</c:v>
                </c:pt>
                <c:pt idx="81">
                  <c:v>0.30982769171157076</c:v>
                </c:pt>
                <c:pt idx="82">
                  <c:v>0.3425145011345454</c:v>
                </c:pt>
                <c:pt idx="83">
                  <c:v>0.33519951579365154</c:v>
                </c:pt>
                <c:pt idx="84">
                  <c:v>0.34128838411744489</c:v>
                </c:pt>
                <c:pt idx="85">
                  <c:v>0.36172012652029201</c:v>
                </c:pt>
                <c:pt idx="86">
                  <c:v>0.34360769593668716</c:v>
                </c:pt>
                <c:pt idx="87">
                  <c:v>0.33372306849041622</c:v>
                </c:pt>
                <c:pt idx="88">
                  <c:v>0.35272943195637241</c:v>
                </c:pt>
                <c:pt idx="89">
                  <c:v>0.38961760836749398</c:v>
                </c:pt>
                <c:pt idx="90">
                  <c:v>0.39328235304482073</c:v>
                </c:pt>
                <c:pt idx="91">
                  <c:v>0.41740185494677196</c:v>
                </c:pt>
                <c:pt idx="92">
                  <c:v>0.40190284240351792</c:v>
                </c:pt>
                <c:pt idx="93">
                  <c:v>0.39951141165794296</c:v>
                </c:pt>
                <c:pt idx="94">
                  <c:v>0.42419206969488299</c:v>
                </c:pt>
                <c:pt idx="95">
                  <c:v>0.456292086437324</c:v>
                </c:pt>
                <c:pt idx="96">
                  <c:v>0.51132323391843248</c:v>
                </c:pt>
                <c:pt idx="97">
                  <c:v>0.44607104587292407</c:v>
                </c:pt>
              </c:numCache>
            </c:numRef>
          </c:val>
        </c:ser>
        <c:ser>
          <c:idx val="4"/>
          <c:order val="4"/>
          <c:tx>
            <c:strRef>
              <c:f>'Sector --&gt;'!$G$205</c:f>
              <c:strCache>
                <c:ptCount val="1"/>
                <c:pt idx="0">
                  <c:v>Health Care</c:v>
                </c:pt>
              </c:strCache>
            </c:strRef>
          </c:tx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--&gt;'!$G$206:$G$303</c:f>
              <c:numCache>
                <c:formatCode>0.00%</c:formatCode>
                <c:ptCount val="98"/>
                <c:pt idx="0">
                  <c:v>5.1989214701418903E-3</c:v>
                </c:pt>
                <c:pt idx="1">
                  <c:v>2.2904002976801615E-3</c:v>
                </c:pt>
                <c:pt idx="2">
                  <c:v>2.3852469287218838E-3</c:v>
                </c:pt>
                <c:pt idx="3">
                  <c:v>2.3857935446926358E-3</c:v>
                </c:pt>
                <c:pt idx="4">
                  <c:v>1.7778632700683058E-3</c:v>
                </c:pt>
                <c:pt idx="5">
                  <c:v>1.0875174341875746E-2</c:v>
                </c:pt>
                <c:pt idx="6">
                  <c:v>1.2533413051492782E-2</c:v>
                </c:pt>
                <c:pt idx="7">
                  <c:v>6.1058783995656014E-3</c:v>
                </c:pt>
                <c:pt idx="8">
                  <c:v>4.8310571085551172E-4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2.3231521953085625E-3</c:v>
                </c:pt>
                <c:pt idx="14">
                  <c:v>5.6437302467202445E-3</c:v>
                </c:pt>
                <c:pt idx="15">
                  <c:v>0</c:v>
                </c:pt>
                <c:pt idx="16">
                  <c:v>0</c:v>
                </c:pt>
                <c:pt idx="17">
                  <c:v>1.2844435198591717E-2</c:v>
                </c:pt>
                <c:pt idx="18">
                  <c:v>1.0253140493934609E-2</c:v>
                </c:pt>
                <c:pt idx="19">
                  <c:v>6.8037934416579071E-3</c:v>
                </c:pt>
                <c:pt idx="20">
                  <c:v>1.0265853964552464E-2</c:v>
                </c:pt>
                <c:pt idx="21">
                  <c:v>5.360280962820544E-3</c:v>
                </c:pt>
                <c:pt idx="22">
                  <c:v>3.5254421181373013E-3</c:v>
                </c:pt>
                <c:pt idx="23">
                  <c:v>3.9401142992785609E-3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1.9148910098820404E-3</c:v>
                </c:pt>
                <c:pt idx="31">
                  <c:v>1.2685983733200046E-3</c:v>
                </c:pt>
                <c:pt idx="32">
                  <c:v>2.2156180948146513E-3</c:v>
                </c:pt>
                <c:pt idx="33">
                  <c:v>1.4107913436390935E-3</c:v>
                </c:pt>
                <c:pt idx="34">
                  <c:v>8.383010475946787E-3</c:v>
                </c:pt>
                <c:pt idx="35">
                  <c:v>4.7778356321482619E-3</c:v>
                </c:pt>
                <c:pt idx="36">
                  <c:v>3.1820447821362024E-3</c:v>
                </c:pt>
                <c:pt idx="37">
                  <c:v>1.0189581650001101E-3</c:v>
                </c:pt>
                <c:pt idx="38">
                  <c:v>0</c:v>
                </c:pt>
                <c:pt idx="39">
                  <c:v>7.5784490594353788E-4</c:v>
                </c:pt>
                <c:pt idx="40">
                  <c:v>4.2806036608338989E-3</c:v>
                </c:pt>
                <c:pt idx="41">
                  <c:v>5.3639394744213129E-3</c:v>
                </c:pt>
                <c:pt idx="42">
                  <c:v>1.9097180626242407E-2</c:v>
                </c:pt>
                <c:pt idx="43">
                  <c:v>4.7108762004188232E-3</c:v>
                </c:pt>
                <c:pt idx="44">
                  <c:v>7.0032492170169335E-3</c:v>
                </c:pt>
                <c:pt idx="45">
                  <c:v>2.217291067027051E-2</c:v>
                </c:pt>
                <c:pt idx="46">
                  <c:v>1.6313491314421197E-2</c:v>
                </c:pt>
                <c:pt idx="47">
                  <c:v>3.144492561115253E-2</c:v>
                </c:pt>
                <c:pt idx="48">
                  <c:v>7.9132471081958863E-3</c:v>
                </c:pt>
                <c:pt idx="49">
                  <c:v>6.3092940141145724E-3</c:v>
                </c:pt>
                <c:pt idx="50">
                  <c:v>7.3595398819653558E-3</c:v>
                </c:pt>
                <c:pt idx="51">
                  <c:v>8.429230501310777E-3</c:v>
                </c:pt>
                <c:pt idx="52">
                  <c:v>8.7484390293817021E-3</c:v>
                </c:pt>
                <c:pt idx="53">
                  <c:v>9.4991922758826137E-3</c:v>
                </c:pt>
                <c:pt idx="54">
                  <c:v>1.1130141881232413E-2</c:v>
                </c:pt>
                <c:pt idx="55">
                  <c:v>1.0972478329412599E-2</c:v>
                </c:pt>
                <c:pt idx="56">
                  <c:v>1.3294231907734993E-2</c:v>
                </c:pt>
                <c:pt idx="57">
                  <c:v>1.6493813125991495E-2</c:v>
                </c:pt>
                <c:pt idx="58">
                  <c:v>1.8418682643923295E-2</c:v>
                </c:pt>
                <c:pt idx="59">
                  <c:v>1.920863184967531E-2</c:v>
                </c:pt>
                <c:pt idx="60">
                  <c:v>2.0577748332095296E-2</c:v>
                </c:pt>
                <c:pt idx="61">
                  <c:v>2.0055473642957705E-2</c:v>
                </c:pt>
                <c:pt idx="62">
                  <c:v>1.6108467403689122E-2</c:v>
                </c:pt>
                <c:pt idx="63">
                  <c:v>1.0310112511605997E-2</c:v>
                </c:pt>
                <c:pt idx="64">
                  <c:v>9.9436565482927935E-3</c:v>
                </c:pt>
                <c:pt idx="65">
                  <c:v>1.0259186512605408E-2</c:v>
                </c:pt>
                <c:pt idx="66">
                  <c:v>1.0314993682773371E-2</c:v>
                </c:pt>
                <c:pt idx="67">
                  <c:v>1.0229937187934326E-2</c:v>
                </c:pt>
                <c:pt idx="68">
                  <c:v>1.0222929852216716E-2</c:v>
                </c:pt>
                <c:pt idx="69">
                  <c:v>1.078001397317808E-2</c:v>
                </c:pt>
                <c:pt idx="70">
                  <c:v>1.2736295975296696E-2</c:v>
                </c:pt>
                <c:pt idx="71">
                  <c:v>2.4055419853924079E-2</c:v>
                </c:pt>
                <c:pt idx="72">
                  <c:v>2.3672636731294369E-2</c:v>
                </c:pt>
                <c:pt idx="73">
                  <c:v>2.5077955772754557E-2</c:v>
                </c:pt>
                <c:pt idx="74">
                  <c:v>2.4325577664695945E-2</c:v>
                </c:pt>
                <c:pt idx="75">
                  <c:v>2.4490245784977004E-2</c:v>
                </c:pt>
                <c:pt idx="76">
                  <c:v>2.4620485131472532E-2</c:v>
                </c:pt>
                <c:pt idx="77">
                  <c:v>2.513345809397043E-2</c:v>
                </c:pt>
                <c:pt idx="78">
                  <c:v>2.6886433295323902E-2</c:v>
                </c:pt>
                <c:pt idx="79">
                  <c:v>2.9967646596588966E-2</c:v>
                </c:pt>
                <c:pt idx="80">
                  <c:v>2.4566498381231091E-2</c:v>
                </c:pt>
                <c:pt idx="81">
                  <c:v>1.7512081175420267E-2</c:v>
                </c:pt>
                <c:pt idx="82">
                  <c:v>1.8350577923738853E-2</c:v>
                </c:pt>
                <c:pt idx="83">
                  <c:v>2.1818911665271133E-2</c:v>
                </c:pt>
                <c:pt idx="84">
                  <c:v>2.0701275831039059E-2</c:v>
                </c:pt>
                <c:pt idx="85">
                  <c:v>2.3531639222038415E-2</c:v>
                </c:pt>
                <c:pt idx="86">
                  <c:v>2.0880160126102328E-2</c:v>
                </c:pt>
                <c:pt idx="87">
                  <c:v>2.4345710428740362E-2</c:v>
                </c:pt>
                <c:pt idx="88">
                  <c:v>2.7706418269005488E-2</c:v>
                </c:pt>
                <c:pt idx="89">
                  <c:v>2.9806665169516751E-2</c:v>
                </c:pt>
                <c:pt idx="90">
                  <c:v>3.0642134316409633E-2</c:v>
                </c:pt>
                <c:pt idx="91">
                  <c:v>3.6027244806202577E-2</c:v>
                </c:pt>
                <c:pt idx="92">
                  <c:v>2.8378808352486618E-2</c:v>
                </c:pt>
                <c:pt idx="93">
                  <c:v>3.0901919259332739E-2</c:v>
                </c:pt>
                <c:pt idx="94">
                  <c:v>2.9947296267760295E-2</c:v>
                </c:pt>
                <c:pt idx="95">
                  <c:v>2.688013431344306E-2</c:v>
                </c:pt>
                <c:pt idx="96">
                  <c:v>2.5460707278104164E-2</c:v>
                </c:pt>
                <c:pt idx="97">
                  <c:v>2.4570901465003622E-2</c:v>
                </c:pt>
              </c:numCache>
            </c:numRef>
          </c:val>
        </c:ser>
        <c:ser>
          <c:idx val="5"/>
          <c:order val="5"/>
          <c:tx>
            <c:strRef>
              <c:f>'Sector --&gt;'!$H$205</c:f>
              <c:strCache>
                <c:ptCount val="1"/>
                <c:pt idx="0">
                  <c:v>Index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--&gt;'!$H$206:$H$303</c:f>
              <c:numCache>
                <c:formatCode>0.00%</c:formatCode>
                <c:ptCount val="98"/>
                <c:pt idx="0">
                  <c:v>0.1406674420172776</c:v>
                </c:pt>
                <c:pt idx="1">
                  <c:v>0.15777724215846695</c:v>
                </c:pt>
                <c:pt idx="2">
                  <c:v>0.24392165054579965</c:v>
                </c:pt>
                <c:pt idx="3">
                  <c:v>0.24397364812662861</c:v>
                </c:pt>
                <c:pt idx="4">
                  <c:v>0.2337260875866003</c:v>
                </c:pt>
                <c:pt idx="5">
                  <c:v>0.2102454821728556</c:v>
                </c:pt>
                <c:pt idx="6">
                  <c:v>0.21326265068407571</c:v>
                </c:pt>
                <c:pt idx="7">
                  <c:v>0.22272769075376611</c:v>
                </c:pt>
                <c:pt idx="8">
                  <c:v>0.25854898766080292</c:v>
                </c:pt>
                <c:pt idx="9">
                  <c:v>0.11787340151592794</c:v>
                </c:pt>
                <c:pt idx="10">
                  <c:v>0.17968736534578744</c:v>
                </c:pt>
                <c:pt idx="11">
                  <c:v>0.30511915075967311</c:v>
                </c:pt>
                <c:pt idx="12">
                  <c:v>0.34184588553831485</c:v>
                </c:pt>
                <c:pt idx="13">
                  <c:v>0.31010839057663447</c:v>
                </c:pt>
                <c:pt idx="14">
                  <c:v>0.42915191131453267</c:v>
                </c:pt>
                <c:pt idx="15">
                  <c:v>0.52964269932148422</c:v>
                </c:pt>
                <c:pt idx="16">
                  <c:v>0.57648626956099691</c:v>
                </c:pt>
                <c:pt idx="17">
                  <c:v>0.6590123205416607</c:v>
                </c:pt>
                <c:pt idx="18">
                  <c:v>0.63505787038861761</c:v>
                </c:pt>
                <c:pt idx="19">
                  <c:v>0.38764821930597138</c:v>
                </c:pt>
                <c:pt idx="20">
                  <c:v>0.55025736415212967</c:v>
                </c:pt>
                <c:pt idx="21">
                  <c:v>0.57825676852542851</c:v>
                </c:pt>
                <c:pt idx="22">
                  <c:v>0.49872878391134834</c:v>
                </c:pt>
                <c:pt idx="23">
                  <c:v>0.52839038657849635</c:v>
                </c:pt>
                <c:pt idx="24">
                  <c:v>0.49014249290943723</c:v>
                </c:pt>
                <c:pt idx="25">
                  <c:v>0.42135350589800924</c:v>
                </c:pt>
                <c:pt idx="26">
                  <c:v>0.50702601897334798</c:v>
                </c:pt>
                <c:pt idx="27">
                  <c:v>0.45307159460181118</c:v>
                </c:pt>
                <c:pt idx="28">
                  <c:v>0.32543794594753711</c:v>
                </c:pt>
                <c:pt idx="29">
                  <c:v>0.36198160203942509</c:v>
                </c:pt>
                <c:pt idx="30">
                  <c:v>0.15551554751245628</c:v>
                </c:pt>
                <c:pt idx="31">
                  <c:v>0.16349706687160839</c:v>
                </c:pt>
                <c:pt idx="32">
                  <c:v>8.5860789962767914E-2</c:v>
                </c:pt>
                <c:pt idx="33">
                  <c:v>0.15798068756406017</c:v>
                </c:pt>
                <c:pt idx="34">
                  <c:v>0.12971642317443491</c:v>
                </c:pt>
                <c:pt idx="35">
                  <c:v>0.13322671835754099</c:v>
                </c:pt>
                <c:pt idx="36">
                  <c:v>0.13368957902756984</c:v>
                </c:pt>
                <c:pt idx="37">
                  <c:v>0.12012370654447564</c:v>
                </c:pt>
                <c:pt idx="38">
                  <c:v>0.15517075504178982</c:v>
                </c:pt>
                <c:pt idx="39">
                  <c:v>0.17215942405602738</c:v>
                </c:pt>
                <c:pt idx="40">
                  <c:v>0.15808360077298148</c:v>
                </c:pt>
                <c:pt idx="41">
                  <c:v>0.18577682777490714</c:v>
                </c:pt>
                <c:pt idx="42">
                  <c:v>0.22416847400050041</c:v>
                </c:pt>
                <c:pt idx="43">
                  <c:v>0.16948156949884408</c:v>
                </c:pt>
                <c:pt idx="44">
                  <c:v>0.1702146920541141</c:v>
                </c:pt>
                <c:pt idx="45">
                  <c:v>0.21174185590283115</c:v>
                </c:pt>
                <c:pt idx="46">
                  <c:v>0.14742870892149809</c:v>
                </c:pt>
                <c:pt idx="47">
                  <c:v>0.14356727769512923</c:v>
                </c:pt>
                <c:pt idx="48">
                  <c:v>0.1561989993402273</c:v>
                </c:pt>
                <c:pt idx="49">
                  <c:v>0.12220192076980005</c:v>
                </c:pt>
                <c:pt idx="50">
                  <c:v>0.12918270834123816</c:v>
                </c:pt>
                <c:pt idx="51">
                  <c:v>0.10865742858463968</c:v>
                </c:pt>
                <c:pt idx="52">
                  <c:v>0.12020549019072037</c:v>
                </c:pt>
                <c:pt idx="53">
                  <c:v>0.1154956025337365</c:v>
                </c:pt>
                <c:pt idx="54">
                  <c:v>9.7045704482146167E-2</c:v>
                </c:pt>
                <c:pt idx="55">
                  <c:v>9.8132969910396495E-2</c:v>
                </c:pt>
                <c:pt idx="56">
                  <c:v>0.12676493351338267</c:v>
                </c:pt>
                <c:pt idx="57">
                  <c:v>0.12409133315463032</c:v>
                </c:pt>
                <c:pt idx="58">
                  <c:v>0.14523998068777236</c:v>
                </c:pt>
                <c:pt idx="59">
                  <c:v>0.13544622362431899</c:v>
                </c:pt>
                <c:pt idx="60">
                  <c:v>0.10787292412545008</c:v>
                </c:pt>
                <c:pt idx="61">
                  <c:v>0.1178380346862736</c:v>
                </c:pt>
                <c:pt idx="62">
                  <c:v>0.13428085188664168</c:v>
                </c:pt>
                <c:pt idx="63">
                  <c:v>9.2421762743828975E-2</c:v>
                </c:pt>
                <c:pt idx="64">
                  <c:v>8.0947591242986436E-2</c:v>
                </c:pt>
                <c:pt idx="65">
                  <c:v>7.0852927946298938E-2</c:v>
                </c:pt>
                <c:pt idx="66">
                  <c:v>7.1682015971895524E-2</c:v>
                </c:pt>
                <c:pt idx="67">
                  <c:v>7.5883467936988525E-2</c:v>
                </c:pt>
                <c:pt idx="68">
                  <c:v>7.6557331390408837E-2</c:v>
                </c:pt>
                <c:pt idx="69">
                  <c:v>7.6192954649325309E-2</c:v>
                </c:pt>
                <c:pt idx="70">
                  <c:v>6.4695407724343901E-2</c:v>
                </c:pt>
                <c:pt idx="71">
                  <c:v>6.4854293352556255E-2</c:v>
                </c:pt>
                <c:pt idx="72">
                  <c:v>8.5851617106307745E-2</c:v>
                </c:pt>
                <c:pt idx="73">
                  <c:v>0.1094338073885836</c:v>
                </c:pt>
                <c:pt idx="74">
                  <c:v>0.10242419983633948</c:v>
                </c:pt>
                <c:pt idx="75">
                  <c:v>0.11729716279012964</c:v>
                </c:pt>
                <c:pt idx="76">
                  <c:v>0.12171511563791415</c:v>
                </c:pt>
                <c:pt idx="77">
                  <c:v>0.12894443795243674</c:v>
                </c:pt>
                <c:pt idx="78">
                  <c:v>0.11553400269058142</c:v>
                </c:pt>
                <c:pt idx="79">
                  <c:v>0.11392593521086615</c:v>
                </c:pt>
                <c:pt idx="80">
                  <c:v>0.10408799442586161</c:v>
                </c:pt>
                <c:pt idx="81">
                  <c:v>0.11678299879977935</c:v>
                </c:pt>
                <c:pt idx="82">
                  <c:v>0.10635996327403656</c:v>
                </c:pt>
                <c:pt idx="83">
                  <c:v>0.11506796058814844</c:v>
                </c:pt>
                <c:pt idx="84">
                  <c:v>0.11756042181624003</c:v>
                </c:pt>
                <c:pt idx="85">
                  <c:v>0.11466103195793229</c:v>
                </c:pt>
                <c:pt idx="86">
                  <c:v>9.7507351328230546E-2</c:v>
                </c:pt>
                <c:pt idx="87">
                  <c:v>0.14471509182189063</c:v>
                </c:pt>
                <c:pt idx="88">
                  <c:v>9.4043400898833299E-2</c:v>
                </c:pt>
                <c:pt idx="89">
                  <c:v>0.11731006063386759</c:v>
                </c:pt>
                <c:pt idx="90">
                  <c:v>0.11569867733305128</c:v>
                </c:pt>
                <c:pt idx="91">
                  <c:v>0.13793865219901832</c:v>
                </c:pt>
                <c:pt idx="92">
                  <c:v>0.13833778981352066</c:v>
                </c:pt>
                <c:pt idx="93">
                  <c:v>0.13692426809599331</c:v>
                </c:pt>
                <c:pt idx="94">
                  <c:v>0.11403347154612929</c:v>
                </c:pt>
                <c:pt idx="95">
                  <c:v>0.11929926465761993</c:v>
                </c:pt>
                <c:pt idx="96">
                  <c:v>0.1226114105925379</c:v>
                </c:pt>
                <c:pt idx="97">
                  <c:v>0.1424312180436908</c:v>
                </c:pt>
              </c:numCache>
            </c:numRef>
          </c:val>
        </c:ser>
        <c:ser>
          <c:idx val="6"/>
          <c:order val="6"/>
          <c:tx>
            <c:strRef>
              <c:f>'Sector --&gt;'!$I$205</c:f>
              <c:strCache>
                <c:ptCount val="1"/>
                <c:pt idx="0">
                  <c:v>Industrials</c:v>
                </c:pt>
              </c:strCache>
            </c:strRef>
          </c:tx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--&gt;'!$I$206:$I$303</c:f>
              <c:numCache>
                <c:formatCode>0.00%</c:formatCode>
                <c:ptCount val="98"/>
                <c:pt idx="0">
                  <c:v>0.28934417343332769</c:v>
                </c:pt>
                <c:pt idx="1">
                  <c:v>0.32324463346709659</c:v>
                </c:pt>
                <c:pt idx="2">
                  <c:v>0.29461256925791141</c:v>
                </c:pt>
                <c:pt idx="3">
                  <c:v>0.27369415125973096</c:v>
                </c:pt>
                <c:pt idx="4">
                  <c:v>0.2918745303071284</c:v>
                </c:pt>
                <c:pt idx="5">
                  <c:v>0.2958835749721066</c:v>
                </c:pt>
                <c:pt idx="6">
                  <c:v>0.24017608902124959</c:v>
                </c:pt>
                <c:pt idx="7">
                  <c:v>0.24477754418967115</c:v>
                </c:pt>
                <c:pt idx="8">
                  <c:v>0.22794980894810402</c:v>
                </c:pt>
                <c:pt idx="9">
                  <c:v>0.11034158959250666</c:v>
                </c:pt>
                <c:pt idx="10">
                  <c:v>0.17711433189488934</c:v>
                </c:pt>
                <c:pt idx="11">
                  <c:v>0.21756637447546132</c:v>
                </c:pt>
                <c:pt idx="12">
                  <c:v>0.27022934442760249</c:v>
                </c:pt>
                <c:pt idx="13">
                  <c:v>0.20003547390661508</c:v>
                </c:pt>
                <c:pt idx="14">
                  <c:v>0.27293453733843176</c:v>
                </c:pt>
                <c:pt idx="15">
                  <c:v>0.23680846059851632</c:v>
                </c:pt>
                <c:pt idx="16">
                  <c:v>0.25530187388011744</c:v>
                </c:pt>
                <c:pt idx="17">
                  <c:v>0.29812952849864555</c:v>
                </c:pt>
                <c:pt idx="18">
                  <c:v>0.22224380023914284</c:v>
                </c:pt>
                <c:pt idx="19">
                  <c:v>0.15405371396686876</c:v>
                </c:pt>
                <c:pt idx="20">
                  <c:v>0.23139387372998532</c:v>
                </c:pt>
                <c:pt idx="21">
                  <c:v>0.24425585087682189</c:v>
                </c:pt>
                <c:pt idx="22">
                  <c:v>0.23489319415964685</c:v>
                </c:pt>
                <c:pt idx="23">
                  <c:v>0.2884649204154518</c:v>
                </c:pt>
                <c:pt idx="24">
                  <c:v>0.24241230667277069</c:v>
                </c:pt>
                <c:pt idx="25">
                  <c:v>0.21563281957075164</c:v>
                </c:pt>
                <c:pt idx="26">
                  <c:v>0.28066164970445784</c:v>
                </c:pt>
                <c:pt idx="27">
                  <c:v>0.22498501579604835</c:v>
                </c:pt>
                <c:pt idx="28">
                  <c:v>0.22013574482663417</c:v>
                </c:pt>
                <c:pt idx="29">
                  <c:v>0.21484301101983683</c:v>
                </c:pt>
                <c:pt idx="30">
                  <c:v>0.22371146039761083</c:v>
                </c:pt>
                <c:pt idx="31">
                  <c:v>0.23471726041953261</c:v>
                </c:pt>
                <c:pt idx="32">
                  <c:v>0.21478648871542008</c:v>
                </c:pt>
                <c:pt idx="33">
                  <c:v>0.1848379920039448</c:v>
                </c:pt>
                <c:pt idx="34">
                  <c:v>0.24827149887829097</c:v>
                </c:pt>
                <c:pt idx="35">
                  <c:v>0.29522987673069601</c:v>
                </c:pt>
                <c:pt idx="36">
                  <c:v>0.30332580295078393</c:v>
                </c:pt>
                <c:pt idx="37">
                  <c:v>0.22863274055813987</c:v>
                </c:pt>
                <c:pt idx="38">
                  <c:v>0.21394203972662862</c:v>
                </c:pt>
                <c:pt idx="39">
                  <c:v>0.20252999460115895</c:v>
                </c:pt>
                <c:pt idx="40">
                  <c:v>0.20977875790196199</c:v>
                </c:pt>
                <c:pt idx="41">
                  <c:v>0.22597538130294739</c:v>
                </c:pt>
                <c:pt idx="42">
                  <c:v>0.24306547956199173</c:v>
                </c:pt>
                <c:pt idx="43">
                  <c:v>0.26238276510261133</c:v>
                </c:pt>
                <c:pt idx="44">
                  <c:v>0.23359623739082708</c:v>
                </c:pt>
                <c:pt idx="45">
                  <c:v>0.22548963102733749</c:v>
                </c:pt>
                <c:pt idx="46">
                  <c:v>0.24201784785280414</c:v>
                </c:pt>
                <c:pt idx="47">
                  <c:v>0.28338683943636744</c:v>
                </c:pt>
                <c:pt idx="48">
                  <c:v>0.25191768128630837</c:v>
                </c:pt>
                <c:pt idx="49">
                  <c:v>0.33280480385981637</c:v>
                </c:pt>
                <c:pt idx="50">
                  <c:v>0.32416327820249524</c:v>
                </c:pt>
                <c:pt idx="51">
                  <c:v>0.23400532239090321</c:v>
                </c:pt>
                <c:pt idx="52">
                  <c:v>0.21737084312642466</c:v>
                </c:pt>
                <c:pt idx="53">
                  <c:v>0.21449807798427792</c:v>
                </c:pt>
                <c:pt idx="54">
                  <c:v>0.24354490501081622</c:v>
                </c:pt>
                <c:pt idx="55">
                  <c:v>0.26461149315827542</c:v>
                </c:pt>
                <c:pt idx="56">
                  <c:v>0.30362094000234419</c:v>
                </c:pt>
                <c:pt idx="57">
                  <c:v>0.30421494497484752</c:v>
                </c:pt>
                <c:pt idx="58">
                  <c:v>0.33617846275908825</c:v>
                </c:pt>
                <c:pt idx="59">
                  <c:v>0.34070082199933283</c:v>
                </c:pt>
                <c:pt idx="60">
                  <c:v>0.31844987221655924</c:v>
                </c:pt>
                <c:pt idx="61">
                  <c:v>0.32673292710264046</c:v>
                </c:pt>
                <c:pt idx="62">
                  <c:v>0.25354431229406699</c:v>
                </c:pt>
                <c:pt idx="63">
                  <c:v>0.21240554230003955</c:v>
                </c:pt>
                <c:pt idx="64">
                  <c:v>0.24670075314839279</c:v>
                </c:pt>
                <c:pt idx="65">
                  <c:v>0.26665580488062024</c:v>
                </c:pt>
                <c:pt idx="66">
                  <c:v>0.24231429003707788</c:v>
                </c:pt>
                <c:pt idx="67">
                  <c:v>0.23870078529266708</c:v>
                </c:pt>
                <c:pt idx="68">
                  <c:v>0.3010052592733119</c:v>
                </c:pt>
                <c:pt idx="69">
                  <c:v>0.31035347628641685</c:v>
                </c:pt>
                <c:pt idx="70">
                  <c:v>0.33035801222226713</c:v>
                </c:pt>
                <c:pt idx="71">
                  <c:v>0.33320507463769689</c:v>
                </c:pt>
                <c:pt idx="72">
                  <c:v>0.28586122048187446</c:v>
                </c:pt>
                <c:pt idx="73">
                  <c:v>0.30295287243475288</c:v>
                </c:pt>
                <c:pt idx="74">
                  <c:v>0.29824764802646797</c:v>
                </c:pt>
                <c:pt idx="75">
                  <c:v>0.32253419593800448</c:v>
                </c:pt>
                <c:pt idx="76">
                  <c:v>0.32535280880075212</c:v>
                </c:pt>
                <c:pt idx="77">
                  <c:v>0.32557313291021006</c:v>
                </c:pt>
                <c:pt idx="78">
                  <c:v>0.30658310994678067</c:v>
                </c:pt>
                <c:pt idx="79">
                  <c:v>0.31147553925304766</c:v>
                </c:pt>
                <c:pt idx="80">
                  <c:v>0.29475798086276805</c:v>
                </c:pt>
                <c:pt idx="81">
                  <c:v>0.29138462304939322</c:v>
                </c:pt>
                <c:pt idx="82">
                  <c:v>0.29606206701479304</c:v>
                </c:pt>
                <c:pt idx="83">
                  <c:v>0.30350029969928061</c:v>
                </c:pt>
                <c:pt idx="84">
                  <c:v>0.28384434671669673</c:v>
                </c:pt>
                <c:pt idx="85">
                  <c:v>0.23062538270965288</c:v>
                </c:pt>
                <c:pt idx="86">
                  <c:v>0.25076607759351965</c:v>
                </c:pt>
                <c:pt idx="87">
                  <c:v>0.24907501324381914</c:v>
                </c:pt>
                <c:pt idx="88">
                  <c:v>0.28191542546145665</c:v>
                </c:pt>
                <c:pt idx="89">
                  <c:v>0.30092936033312806</c:v>
                </c:pt>
                <c:pt idx="90">
                  <c:v>0.29896712991253827</c:v>
                </c:pt>
                <c:pt idx="91">
                  <c:v>0.29178706687099754</c:v>
                </c:pt>
                <c:pt idx="92">
                  <c:v>0.24758180593605894</c:v>
                </c:pt>
                <c:pt idx="93">
                  <c:v>0.19315269890651668</c:v>
                </c:pt>
                <c:pt idx="94">
                  <c:v>0.24248855416562276</c:v>
                </c:pt>
                <c:pt idx="95">
                  <c:v>0.24602989578462925</c:v>
                </c:pt>
                <c:pt idx="96">
                  <c:v>0.19732754921920359</c:v>
                </c:pt>
                <c:pt idx="97">
                  <c:v>0.21084378825712624</c:v>
                </c:pt>
              </c:numCache>
            </c:numRef>
          </c:val>
        </c:ser>
        <c:ser>
          <c:idx val="7"/>
          <c:order val="7"/>
          <c:tx>
            <c:strRef>
              <c:f>'Sector --&gt;'!$J$205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--&gt;'!$J$206:$J$303</c:f>
              <c:numCache>
                <c:formatCode>0.00%</c:formatCode>
                <c:ptCount val="98"/>
                <c:pt idx="0">
                  <c:v>0.33828830902097551</c:v>
                </c:pt>
                <c:pt idx="1">
                  <c:v>0.35358451978460703</c:v>
                </c:pt>
                <c:pt idx="2">
                  <c:v>0.24150840041954544</c:v>
                </c:pt>
                <c:pt idx="3">
                  <c:v>0.29826624060745432</c:v>
                </c:pt>
                <c:pt idx="4">
                  <c:v>0.35883447614201502</c:v>
                </c:pt>
                <c:pt idx="5">
                  <c:v>0.28208207327722412</c:v>
                </c:pt>
                <c:pt idx="6">
                  <c:v>0.29647211286202169</c:v>
                </c:pt>
                <c:pt idx="7">
                  <c:v>0.28868027387361062</c:v>
                </c:pt>
                <c:pt idx="8">
                  <c:v>0.30041853229490528</c:v>
                </c:pt>
                <c:pt idx="9">
                  <c:v>0.17538535192876276</c:v>
                </c:pt>
                <c:pt idx="10">
                  <c:v>0.23441409724352527</c:v>
                </c:pt>
                <c:pt idx="11">
                  <c:v>0.22744810801501558</c:v>
                </c:pt>
                <c:pt idx="12">
                  <c:v>0.26201949828483384</c:v>
                </c:pt>
                <c:pt idx="13">
                  <c:v>0.23926867980418279</c:v>
                </c:pt>
                <c:pt idx="14">
                  <c:v>0.36687969615108851</c:v>
                </c:pt>
                <c:pt idx="15">
                  <c:v>0.35784219675911089</c:v>
                </c:pt>
                <c:pt idx="16">
                  <c:v>0.36469845330850714</c:v>
                </c:pt>
                <c:pt idx="17">
                  <c:v>0.32470593202417447</c:v>
                </c:pt>
                <c:pt idx="18">
                  <c:v>0.31501600085967463</c:v>
                </c:pt>
                <c:pt idx="19">
                  <c:v>0.18446226221011819</c:v>
                </c:pt>
                <c:pt idx="20">
                  <c:v>0.16976099121797983</c:v>
                </c:pt>
                <c:pt idx="21">
                  <c:v>0.18999615940605974</c:v>
                </c:pt>
                <c:pt idx="22">
                  <c:v>0.2718045777863296</c:v>
                </c:pt>
                <c:pt idx="23">
                  <c:v>0.18681728870622222</c:v>
                </c:pt>
                <c:pt idx="24">
                  <c:v>0.19156947657074427</c:v>
                </c:pt>
                <c:pt idx="25">
                  <c:v>0.21333006709280641</c:v>
                </c:pt>
                <c:pt idx="26">
                  <c:v>0.20493424970925853</c:v>
                </c:pt>
                <c:pt idx="27">
                  <c:v>0.21483930829048956</c:v>
                </c:pt>
                <c:pt idx="28">
                  <c:v>0.16407365490009129</c:v>
                </c:pt>
                <c:pt idx="29">
                  <c:v>0.14866016828735606</c:v>
                </c:pt>
                <c:pt idx="30">
                  <c:v>0.14557146820943168</c:v>
                </c:pt>
                <c:pt idx="31">
                  <c:v>0.16240000138107241</c:v>
                </c:pt>
                <c:pt idx="32">
                  <c:v>0.15004591447369858</c:v>
                </c:pt>
                <c:pt idx="33">
                  <c:v>0.155440785062504</c:v>
                </c:pt>
                <c:pt idx="34">
                  <c:v>0.18818170849916721</c:v>
                </c:pt>
                <c:pt idx="35">
                  <c:v>0.18083150494243549</c:v>
                </c:pt>
                <c:pt idx="36">
                  <c:v>0.17649534259711608</c:v>
                </c:pt>
                <c:pt idx="37">
                  <c:v>0.18319796682900025</c:v>
                </c:pt>
                <c:pt idx="38">
                  <c:v>0.24196272268190436</c:v>
                </c:pt>
                <c:pt idx="39">
                  <c:v>0.18401247343124422</c:v>
                </c:pt>
                <c:pt idx="40">
                  <c:v>0.26339016536273652</c:v>
                </c:pt>
                <c:pt idx="41">
                  <c:v>0.17572589277094675</c:v>
                </c:pt>
                <c:pt idx="42">
                  <c:v>0.19242935273494982</c:v>
                </c:pt>
                <c:pt idx="43">
                  <c:v>0.20121599623478342</c:v>
                </c:pt>
                <c:pt idx="44">
                  <c:v>0.16047036176805843</c:v>
                </c:pt>
                <c:pt idx="45">
                  <c:v>0.21948598944264841</c:v>
                </c:pt>
                <c:pt idx="46">
                  <c:v>0.20893123148713841</c:v>
                </c:pt>
                <c:pt idx="47">
                  <c:v>0.21291879046767537</c:v>
                </c:pt>
                <c:pt idx="48">
                  <c:v>0.19311807744101092</c:v>
                </c:pt>
                <c:pt idx="49">
                  <c:v>0.20859948672401057</c:v>
                </c:pt>
                <c:pt idx="50">
                  <c:v>0.21330664740247302</c:v>
                </c:pt>
                <c:pt idx="51">
                  <c:v>0.2348600226433635</c:v>
                </c:pt>
                <c:pt idx="52">
                  <c:v>0.27842359316086052</c:v>
                </c:pt>
                <c:pt idx="53">
                  <c:v>0.25842937332427246</c:v>
                </c:pt>
                <c:pt idx="54">
                  <c:v>0.25555700445085971</c:v>
                </c:pt>
                <c:pt idx="55">
                  <c:v>0.2499074986053742</c:v>
                </c:pt>
                <c:pt idx="56">
                  <c:v>0.23905604500990263</c:v>
                </c:pt>
                <c:pt idx="57">
                  <c:v>0.27920423909682668</c:v>
                </c:pt>
                <c:pt idx="58">
                  <c:v>0.30875615911804977</c:v>
                </c:pt>
                <c:pt idx="59">
                  <c:v>0.232743225474427</c:v>
                </c:pt>
                <c:pt idx="60">
                  <c:v>0.23342226904953831</c:v>
                </c:pt>
                <c:pt idx="61">
                  <c:v>0.28318232049350833</c:v>
                </c:pt>
                <c:pt idx="62">
                  <c:v>0.3188897040446832</c:v>
                </c:pt>
                <c:pt idx="63">
                  <c:v>0.24004233673428946</c:v>
                </c:pt>
                <c:pt idx="64">
                  <c:v>0.26875320933616631</c:v>
                </c:pt>
                <c:pt idx="65">
                  <c:v>0.2844754365163028</c:v>
                </c:pt>
                <c:pt idx="66">
                  <c:v>0.26423736961677996</c:v>
                </c:pt>
                <c:pt idx="67">
                  <c:v>0.23253106944388502</c:v>
                </c:pt>
                <c:pt idx="68">
                  <c:v>0.25203631691146422</c:v>
                </c:pt>
                <c:pt idx="69">
                  <c:v>0.20734143545748873</c:v>
                </c:pt>
                <c:pt idx="70">
                  <c:v>0.22278787038763284</c:v>
                </c:pt>
                <c:pt idx="71">
                  <c:v>0.28394978970580576</c:v>
                </c:pt>
                <c:pt idx="72">
                  <c:v>0.28953377800772367</c:v>
                </c:pt>
                <c:pt idx="73">
                  <c:v>0.31740784073474471</c:v>
                </c:pt>
                <c:pt idx="74">
                  <c:v>0.30486933433993701</c:v>
                </c:pt>
                <c:pt idx="75">
                  <c:v>0.30805981592458931</c:v>
                </c:pt>
                <c:pt idx="76">
                  <c:v>0.34529450192440997</c:v>
                </c:pt>
                <c:pt idx="77">
                  <c:v>0.29916914740784034</c:v>
                </c:pt>
                <c:pt idx="78">
                  <c:v>0.28559518489123603</c:v>
                </c:pt>
                <c:pt idx="79">
                  <c:v>0.31612461112946605</c:v>
                </c:pt>
                <c:pt idx="80">
                  <c:v>0.31244631512117665</c:v>
                </c:pt>
                <c:pt idx="81">
                  <c:v>0.31575749747881993</c:v>
                </c:pt>
                <c:pt idx="82">
                  <c:v>0.30891228794765702</c:v>
                </c:pt>
                <c:pt idx="83">
                  <c:v>0.35596641994035472</c:v>
                </c:pt>
                <c:pt idx="84">
                  <c:v>0.36821315847575692</c:v>
                </c:pt>
                <c:pt idx="85">
                  <c:v>0.26918000932923036</c:v>
                </c:pt>
                <c:pt idx="86">
                  <c:v>0.23340449648686035</c:v>
                </c:pt>
                <c:pt idx="87">
                  <c:v>0.22261998253865564</c:v>
                </c:pt>
                <c:pt idx="88">
                  <c:v>0.23008840385912982</c:v>
                </c:pt>
                <c:pt idx="89">
                  <c:v>0.22505757413512467</c:v>
                </c:pt>
                <c:pt idx="90">
                  <c:v>0.19650345538656599</c:v>
                </c:pt>
                <c:pt idx="91">
                  <c:v>0.2174766366790972</c:v>
                </c:pt>
                <c:pt idx="92">
                  <c:v>0.20491284828657189</c:v>
                </c:pt>
                <c:pt idx="93">
                  <c:v>0.19385051980313966</c:v>
                </c:pt>
                <c:pt idx="94">
                  <c:v>0.1732632558355981</c:v>
                </c:pt>
                <c:pt idx="95">
                  <c:v>0.15035391979033635</c:v>
                </c:pt>
                <c:pt idx="96">
                  <c:v>8.154479264510528E-2</c:v>
                </c:pt>
                <c:pt idx="97">
                  <c:v>8.9990828869211836E-2</c:v>
                </c:pt>
              </c:numCache>
            </c:numRef>
          </c:val>
        </c:ser>
        <c:ser>
          <c:idx val="8"/>
          <c:order val="8"/>
          <c:tx>
            <c:strRef>
              <c:f>'Sector --&gt;'!$K$205</c:f>
              <c:strCache>
                <c:ptCount val="1"/>
                <c:pt idx="0">
                  <c:v>Materials</c:v>
                </c:pt>
              </c:strCache>
            </c:strRef>
          </c:tx>
          <c:spPr>
            <a:solidFill>
              <a:schemeClr val="accent4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--&gt;'!$K$206:$K$303</c:f>
              <c:numCache>
                <c:formatCode>0.00%</c:formatCode>
                <c:ptCount val="98"/>
                <c:pt idx="0">
                  <c:v>2.7473048286556959E-2</c:v>
                </c:pt>
                <c:pt idx="1">
                  <c:v>2.588744914891683E-2</c:v>
                </c:pt>
                <c:pt idx="2">
                  <c:v>2.3833551480909359E-2</c:v>
                </c:pt>
                <c:pt idx="3">
                  <c:v>1.9787990030082536E-2</c:v>
                </c:pt>
                <c:pt idx="4">
                  <c:v>2.8479586487322395E-2</c:v>
                </c:pt>
                <c:pt idx="5">
                  <c:v>4.7195143943530977E-2</c:v>
                </c:pt>
                <c:pt idx="6">
                  <c:v>5.2249857695970028E-2</c:v>
                </c:pt>
                <c:pt idx="7">
                  <c:v>6.4702988452471896E-2</c:v>
                </c:pt>
                <c:pt idx="8">
                  <c:v>7.1716706705641856E-2</c:v>
                </c:pt>
                <c:pt idx="9">
                  <c:v>3.3008717073561192E-2</c:v>
                </c:pt>
                <c:pt idx="10">
                  <c:v>0.10457923366001327</c:v>
                </c:pt>
                <c:pt idx="11">
                  <c:v>0.13447910551106881</c:v>
                </c:pt>
                <c:pt idx="12">
                  <c:v>0.14897522892196974</c:v>
                </c:pt>
                <c:pt idx="13">
                  <c:v>0.11738821089103686</c:v>
                </c:pt>
                <c:pt idx="14">
                  <c:v>0.17232615446502397</c:v>
                </c:pt>
                <c:pt idx="15">
                  <c:v>0.22767041071132083</c:v>
                </c:pt>
                <c:pt idx="16">
                  <c:v>0.25193827093849536</c:v>
                </c:pt>
                <c:pt idx="17">
                  <c:v>0.25919818867218558</c:v>
                </c:pt>
                <c:pt idx="18">
                  <c:v>0.25457326147339759</c:v>
                </c:pt>
                <c:pt idx="19">
                  <c:v>0.15119013977274129</c:v>
                </c:pt>
                <c:pt idx="20">
                  <c:v>0.2171787456480942</c:v>
                </c:pt>
                <c:pt idx="21">
                  <c:v>0.25296125845025091</c:v>
                </c:pt>
                <c:pt idx="22">
                  <c:v>0.22721196762842594</c:v>
                </c:pt>
                <c:pt idx="23">
                  <c:v>0.20822161682646545</c:v>
                </c:pt>
                <c:pt idx="24">
                  <c:v>0.16382604070737564</c:v>
                </c:pt>
                <c:pt idx="25">
                  <c:v>0.1602441699017409</c:v>
                </c:pt>
                <c:pt idx="26">
                  <c:v>3.031514968472606E-2</c:v>
                </c:pt>
                <c:pt idx="27">
                  <c:v>4.3651454691081074E-2</c:v>
                </c:pt>
                <c:pt idx="28">
                  <c:v>4.637840928932551E-2</c:v>
                </c:pt>
                <c:pt idx="29">
                  <c:v>2.9847141947313284E-2</c:v>
                </c:pt>
                <c:pt idx="30">
                  <c:v>3.0357666122600997E-2</c:v>
                </c:pt>
                <c:pt idx="31">
                  <c:v>3.8608497703550217E-2</c:v>
                </c:pt>
                <c:pt idx="32">
                  <c:v>4.9214670926161434E-2</c:v>
                </c:pt>
                <c:pt idx="33">
                  <c:v>5.9472810055965719E-2</c:v>
                </c:pt>
                <c:pt idx="34">
                  <c:v>8.6504773010682434E-2</c:v>
                </c:pt>
                <c:pt idx="35">
                  <c:v>0.104986205966524</c:v>
                </c:pt>
                <c:pt idx="36">
                  <c:v>8.6498415441356613E-2</c:v>
                </c:pt>
                <c:pt idx="37">
                  <c:v>8.2474718373239414E-2</c:v>
                </c:pt>
                <c:pt idx="38">
                  <c:v>0.10050094908569925</c:v>
                </c:pt>
                <c:pt idx="39">
                  <c:v>8.4228519307310373E-2</c:v>
                </c:pt>
                <c:pt idx="40">
                  <c:v>8.6551368025254177E-2</c:v>
                </c:pt>
                <c:pt idx="41">
                  <c:v>9.0363846953243593E-2</c:v>
                </c:pt>
                <c:pt idx="42">
                  <c:v>0.10411703220783687</c:v>
                </c:pt>
                <c:pt idx="43">
                  <c:v>7.2428040053262643E-2</c:v>
                </c:pt>
                <c:pt idx="44">
                  <c:v>0.10214819681625517</c:v>
                </c:pt>
                <c:pt idx="45">
                  <c:v>9.5887225064950857E-2</c:v>
                </c:pt>
                <c:pt idx="46">
                  <c:v>0.12418342833011992</c:v>
                </c:pt>
                <c:pt idx="47">
                  <c:v>0.11890683202173286</c:v>
                </c:pt>
                <c:pt idx="48">
                  <c:v>7.5586340545430772E-2</c:v>
                </c:pt>
                <c:pt idx="49">
                  <c:v>7.1302327556193326E-2</c:v>
                </c:pt>
                <c:pt idx="50">
                  <c:v>7.9825503512734514E-2</c:v>
                </c:pt>
                <c:pt idx="51">
                  <c:v>8.2325437900017284E-2</c:v>
                </c:pt>
                <c:pt idx="52">
                  <c:v>8.1793364265273727E-2</c:v>
                </c:pt>
                <c:pt idx="53">
                  <c:v>6.0738492828928722E-2</c:v>
                </c:pt>
                <c:pt idx="54">
                  <c:v>5.4194423558037309E-2</c:v>
                </c:pt>
                <c:pt idx="55">
                  <c:v>4.9947152352941331E-2</c:v>
                </c:pt>
                <c:pt idx="56">
                  <c:v>2.0469435597822792E-2</c:v>
                </c:pt>
                <c:pt idx="57">
                  <c:v>2.0842132122669103E-2</c:v>
                </c:pt>
                <c:pt idx="58">
                  <c:v>2.4939217265323041E-2</c:v>
                </c:pt>
                <c:pt idx="59">
                  <c:v>3.0963572510099638E-2</c:v>
                </c:pt>
                <c:pt idx="60">
                  <c:v>2.9566257349810016E-2</c:v>
                </c:pt>
                <c:pt idx="61">
                  <c:v>3.5372420761357271E-2</c:v>
                </c:pt>
                <c:pt idx="62">
                  <c:v>4.2693179023624461E-2</c:v>
                </c:pt>
                <c:pt idx="63">
                  <c:v>3.2706606009300046E-2</c:v>
                </c:pt>
                <c:pt idx="64">
                  <c:v>4.9106262956210046E-2</c:v>
                </c:pt>
                <c:pt idx="65">
                  <c:v>5.3349121386840219E-2</c:v>
                </c:pt>
                <c:pt idx="66">
                  <c:v>5.682763112380948E-2</c:v>
                </c:pt>
                <c:pt idx="67">
                  <c:v>6.4818436654149769E-2</c:v>
                </c:pt>
                <c:pt idx="68">
                  <c:v>6.5830096658491932E-2</c:v>
                </c:pt>
                <c:pt idx="69">
                  <c:v>7.5240894372311004E-2</c:v>
                </c:pt>
                <c:pt idx="70">
                  <c:v>5.578014115375883E-2</c:v>
                </c:pt>
                <c:pt idx="71">
                  <c:v>3.6716461351373603E-2</c:v>
                </c:pt>
                <c:pt idx="72">
                  <c:v>3.466399029098062E-2</c:v>
                </c:pt>
                <c:pt idx="73">
                  <c:v>3.9549209672254955E-2</c:v>
                </c:pt>
                <c:pt idx="74">
                  <c:v>4.8052828513999259E-2</c:v>
                </c:pt>
                <c:pt idx="75">
                  <c:v>5.795502693717184E-2</c:v>
                </c:pt>
                <c:pt idx="76">
                  <c:v>4.9725232190065589E-2</c:v>
                </c:pt>
                <c:pt idx="77">
                  <c:v>5.6567527597281703E-2</c:v>
                </c:pt>
                <c:pt idx="78">
                  <c:v>6.5545933810349982E-2</c:v>
                </c:pt>
                <c:pt idx="79">
                  <c:v>6.4093263265932982E-2</c:v>
                </c:pt>
                <c:pt idx="80">
                  <c:v>6.4058309895981755E-2</c:v>
                </c:pt>
                <c:pt idx="81">
                  <c:v>7.7083729889068864E-2</c:v>
                </c:pt>
                <c:pt idx="82">
                  <c:v>7.9276440573029183E-2</c:v>
                </c:pt>
                <c:pt idx="83">
                  <c:v>8.7851745025850594E-2</c:v>
                </c:pt>
                <c:pt idx="84">
                  <c:v>8.8054364745894204E-2</c:v>
                </c:pt>
                <c:pt idx="85">
                  <c:v>6.8972918394915053E-2</c:v>
                </c:pt>
                <c:pt idx="86">
                  <c:v>7.2344289245920415E-2</c:v>
                </c:pt>
                <c:pt idx="87">
                  <c:v>9.1011356515152561E-2</c:v>
                </c:pt>
                <c:pt idx="88">
                  <c:v>8.2655124657211282E-2</c:v>
                </c:pt>
                <c:pt idx="89">
                  <c:v>9.1926942832866398E-2</c:v>
                </c:pt>
                <c:pt idx="90">
                  <c:v>7.8144228543436695E-2</c:v>
                </c:pt>
                <c:pt idx="91">
                  <c:v>7.9590929532966023E-2</c:v>
                </c:pt>
                <c:pt idx="92">
                  <c:v>6.7522848596150375E-2</c:v>
                </c:pt>
                <c:pt idx="93">
                  <c:v>4.4130814966112979E-2</c:v>
                </c:pt>
                <c:pt idx="94">
                  <c:v>3.4556086517329727E-2</c:v>
                </c:pt>
                <c:pt idx="95">
                  <c:v>5.058103736596653E-2</c:v>
                </c:pt>
                <c:pt idx="96">
                  <c:v>5.8435396236375572E-2</c:v>
                </c:pt>
                <c:pt idx="97">
                  <c:v>5.1420544951487838E-2</c:v>
                </c:pt>
              </c:numCache>
            </c:numRef>
          </c:val>
        </c:ser>
        <c:ser>
          <c:idx val="9"/>
          <c:order val="9"/>
          <c:tx>
            <c:strRef>
              <c:f>'Sector --&gt;'!$L$205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--&gt;'!$L$206:$L$303</c:f>
              <c:numCache>
                <c:formatCode>0.00%</c:formatCode>
                <c:ptCount val="98"/>
                <c:pt idx="0">
                  <c:v>0.2194854087880726</c:v>
                </c:pt>
                <c:pt idx="1">
                  <c:v>0.27140754434225578</c:v>
                </c:pt>
                <c:pt idx="2">
                  <c:v>0.24881514964099855</c:v>
                </c:pt>
                <c:pt idx="3">
                  <c:v>0.24982356248247289</c:v>
                </c:pt>
                <c:pt idx="4">
                  <c:v>0.29876058326372595</c:v>
                </c:pt>
                <c:pt idx="5">
                  <c:v>0.32856187566999573</c:v>
                </c:pt>
                <c:pt idx="6">
                  <c:v>0.34732542820317125</c:v>
                </c:pt>
                <c:pt idx="7">
                  <c:v>0.38954185498421229</c:v>
                </c:pt>
                <c:pt idx="8">
                  <c:v>0.42486767428111849</c:v>
                </c:pt>
                <c:pt idx="9">
                  <c:v>0.23252915270957894</c:v>
                </c:pt>
                <c:pt idx="10">
                  <c:v>0.41301257963272597</c:v>
                </c:pt>
                <c:pt idx="11">
                  <c:v>0.47374482769962806</c:v>
                </c:pt>
                <c:pt idx="12">
                  <c:v>0.52140678484922276</c:v>
                </c:pt>
                <c:pt idx="13">
                  <c:v>0.28910005096626162</c:v>
                </c:pt>
                <c:pt idx="14">
                  <c:v>0.40106207746567113</c:v>
                </c:pt>
                <c:pt idx="15">
                  <c:v>0.43064128480710306</c:v>
                </c:pt>
                <c:pt idx="16">
                  <c:v>0.4125274894812988</c:v>
                </c:pt>
                <c:pt idx="17">
                  <c:v>0.42713204036682201</c:v>
                </c:pt>
                <c:pt idx="18">
                  <c:v>0.46543287790091348</c:v>
                </c:pt>
                <c:pt idx="19">
                  <c:v>0.36061384271348668</c:v>
                </c:pt>
                <c:pt idx="20">
                  <c:v>0.34224637883997278</c:v>
                </c:pt>
                <c:pt idx="21">
                  <c:v>0.37608651862295445</c:v>
                </c:pt>
                <c:pt idx="22">
                  <c:v>0.41034243770086221</c:v>
                </c:pt>
                <c:pt idx="23">
                  <c:v>0.42699908810863318</c:v>
                </c:pt>
                <c:pt idx="24">
                  <c:v>0.46365058727127401</c:v>
                </c:pt>
                <c:pt idx="25">
                  <c:v>0.35999582787366469</c:v>
                </c:pt>
                <c:pt idx="26">
                  <c:v>0.43814381656758838</c:v>
                </c:pt>
                <c:pt idx="27">
                  <c:v>0.4780272006412416</c:v>
                </c:pt>
                <c:pt idx="28">
                  <c:v>0.42308052272720043</c:v>
                </c:pt>
                <c:pt idx="29">
                  <c:v>0.27241206688940889</c:v>
                </c:pt>
                <c:pt idx="30">
                  <c:v>0.27207845389286744</c:v>
                </c:pt>
                <c:pt idx="31">
                  <c:v>0.29300313064886663</c:v>
                </c:pt>
                <c:pt idx="32">
                  <c:v>0.21829307244874879</c:v>
                </c:pt>
                <c:pt idx="33">
                  <c:v>0.16168585564260035</c:v>
                </c:pt>
                <c:pt idx="34">
                  <c:v>0.1604047698035761</c:v>
                </c:pt>
                <c:pt idx="35">
                  <c:v>0.21827334351593197</c:v>
                </c:pt>
                <c:pt idx="36">
                  <c:v>0.18814037815683129</c:v>
                </c:pt>
                <c:pt idx="37">
                  <c:v>0.19737254746138755</c:v>
                </c:pt>
                <c:pt idx="38">
                  <c:v>0.22488844228099308</c:v>
                </c:pt>
                <c:pt idx="39">
                  <c:v>0.22764661251161539</c:v>
                </c:pt>
                <c:pt idx="40">
                  <c:v>0.23984947776742543</c:v>
                </c:pt>
                <c:pt idx="41">
                  <c:v>0.22688310658829086</c:v>
                </c:pt>
                <c:pt idx="42">
                  <c:v>0.27213911601437157</c:v>
                </c:pt>
                <c:pt idx="43">
                  <c:v>0.29406068637429517</c:v>
                </c:pt>
                <c:pt idx="44">
                  <c:v>0.22528628486288305</c:v>
                </c:pt>
                <c:pt idx="45">
                  <c:v>0.2451227559605148</c:v>
                </c:pt>
                <c:pt idx="46">
                  <c:v>0.26261811391133921</c:v>
                </c:pt>
                <c:pt idx="47">
                  <c:v>0.24869037232687924</c:v>
                </c:pt>
                <c:pt idx="48">
                  <c:v>0.28122335714428559</c:v>
                </c:pt>
                <c:pt idx="49">
                  <c:v>0.26303719106009055</c:v>
                </c:pt>
                <c:pt idx="50">
                  <c:v>0.25543395227074056</c:v>
                </c:pt>
                <c:pt idx="51">
                  <c:v>0.25160503897558195</c:v>
                </c:pt>
                <c:pt idx="52">
                  <c:v>0.28647142941103937</c:v>
                </c:pt>
                <c:pt idx="53">
                  <c:v>0.29138837175224619</c:v>
                </c:pt>
                <c:pt idx="54">
                  <c:v>0.25610589603770217</c:v>
                </c:pt>
                <c:pt idx="55">
                  <c:v>0.297378668986434</c:v>
                </c:pt>
                <c:pt idx="56">
                  <c:v>0.31435667035557047</c:v>
                </c:pt>
                <c:pt idx="57">
                  <c:v>0.34015613166027786</c:v>
                </c:pt>
                <c:pt idx="58">
                  <c:v>0.34962849084212694</c:v>
                </c:pt>
                <c:pt idx="59">
                  <c:v>0.32613515453072273</c:v>
                </c:pt>
                <c:pt idx="60">
                  <c:v>0.32455901560169653</c:v>
                </c:pt>
                <c:pt idx="61">
                  <c:v>0.36068739513168202</c:v>
                </c:pt>
                <c:pt idx="62">
                  <c:v>0.37317457341665156</c:v>
                </c:pt>
                <c:pt idx="63">
                  <c:v>0.4374681757142822</c:v>
                </c:pt>
                <c:pt idx="64">
                  <c:v>0.41431637324799042</c:v>
                </c:pt>
                <c:pt idx="65">
                  <c:v>0.37764255800791902</c:v>
                </c:pt>
                <c:pt idx="66">
                  <c:v>0.36223115696483743</c:v>
                </c:pt>
                <c:pt idx="67">
                  <c:v>0.34138607858428349</c:v>
                </c:pt>
                <c:pt idx="68">
                  <c:v>0.38772120454192804</c:v>
                </c:pt>
                <c:pt idx="69">
                  <c:v>0.41161445245597028</c:v>
                </c:pt>
                <c:pt idx="70">
                  <c:v>0.39298093207405455</c:v>
                </c:pt>
                <c:pt idx="71">
                  <c:v>0.40562685326687897</c:v>
                </c:pt>
                <c:pt idx="72">
                  <c:v>0.3581283525614713</c:v>
                </c:pt>
                <c:pt idx="73">
                  <c:v>0.37433019937448875</c:v>
                </c:pt>
                <c:pt idx="74">
                  <c:v>0.36901763967396328</c:v>
                </c:pt>
                <c:pt idx="75">
                  <c:v>0.31190428845455787</c:v>
                </c:pt>
                <c:pt idx="76">
                  <c:v>0.24836653504220502</c:v>
                </c:pt>
                <c:pt idx="77">
                  <c:v>0.2451106451152083</c:v>
                </c:pt>
                <c:pt idx="78">
                  <c:v>0.32668761561983584</c:v>
                </c:pt>
                <c:pt idx="79">
                  <c:v>0.35147855294593233</c:v>
                </c:pt>
                <c:pt idx="80">
                  <c:v>0.37088349102383633</c:v>
                </c:pt>
                <c:pt idx="81">
                  <c:v>0.36245547876947815</c:v>
                </c:pt>
                <c:pt idx="82">
                  <c:v>0.34838483389235997</c:v>
                </c:pt>
                <c:pt idx="83">
                  <c:v>0.32188671157152571</c:v>
                </c:pt>
                <c:pt idx="84">
                  <c:v>0.30742378679305393</c:v>
                </c:pt>
                <c:pt idx="85">
                  <c:v>0.29875917181775152</c:v>
                </c:pt>
                <c:pt idx="86">
                  <c:v>0.3633251920925975</c:v>
                </c:pt>
                <c:pt idx="87">
                  <c:v>0.32871755235755651</c:v>
                </c:pt>
                <c:pt idx="88">
                  <c:v>0.31194825715039642</c:v>
                </c:pt>
                <c:pt idx="89">
                  <c:v>0.27899744744665078</c:v>
                </c:pt>
                <c:pt idx="90">
                  <c:v>0.23902986514178398</c:v>
                </c:pt>
                <c:pt idx="91">
                  <c:v>0.24742636533292428</c:v>
                </c:pt>
                <c:pt idx="92">
                  <c:v>0.22221949283064857</c:v>
                </c:pt>
                <c:pt idx="93">
                  <c:v>0.24889977902937294</c:v>
                </c:pt>
                <c:pt idx="94">
                  <c:v>0.29411547515371755</c:v>
                </c:pt>
                <c:pt idx="95">
                  <c:v>0.30575838688405338</c:v>
                </c:pt>
                <c:pt idx="96">
                  <c:v>0.34914932180845742</c:v>
                </c:pt>
                <c:pt idx="97">
                  <c:v>0.32700148120894434</c:v>
                </c:pt>
              </c:numCache>
            </c:numRef>
          </c:val>
        </c:ser>
        <c:ser>
          <c:idx val="10"/>
          <c:order val="10"/>
          <c:tx>
            <c:strRef>
              <c:f>'Sector --&gt;'!$M$205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--&gt;'!$M$206:$M$303</c:f>
              <c:numCache>
                <c:formatCode>0.00%</c:formatCode>
                <c:ptCount val="98"/>
                <c:pt idx="0">
                  <c:v>1.0322570258606665E-2</c:v>
                </c:pt>
                <c:pt idx="1">
                  <c:v>6.4852049800752654E-3</c:v>
                </c:pt>
                <c:pt idx="2">
                  <c:v>8.3661492410753522E-3</c:v>
                </c:pt>
                <c:pt idx="3">
                  <c:v>7.5174785627723966E-3</c:v>
                </c:pt>
                <c:pt idx="4">
                  <c:v>1.7880803346634781E-2</c:v>
                </c:pt>
                <c:pt idx="5">
                  <c:v>1.4544033585421019E-2</c:v>
                </c:pt>
                <c:pt idx="6">
                  <c:v>1.5121149225404437E-2</c:v>
                </c:pt>
                <c:pt idx="7">
                  <c:v>1.1718222319549826E-2</c:v>
                </c:pt>
                <c:pt idx="8">
                  <c:v>3.0993580584171367E-2</c:v>
                </c:pt>
                <c:pt idx="9">
                  <c:v>2.2322857240786947E-2</c:v>
                </c:pt>
                <c:pt idx="10">
                  <c:v>4.8462823211619238E-2</c:v>
                </c:pt>
                <c:pt idx="11">
                  <c:v>6.6236523985019405E-2</c:v>
                </c:pt>
                <c:pt idx="12">
                  <c:v>6.7556874995447158E-2</c:v>
                </c:pt>
                <c:pt idx="13">
                  <c:v>5.2630606235611818E-2</c:v>
                </c:pt>
                <c:pt idx="14">
                  <c:v>6.0074617550144295E-2</c:v>
                </c:pt>
                <c:pt idx="15">
                  <c:v>5.5203266291071709E-2</c:v>
                </c:pt>
                <c:pt idx="16">
                  <c:v>6.0251677880046775E-2</c:v>
                </c:pt>
                <c:pt idx="17">
                  <c:v>6.1980324572190458E-2</c:v>
                </c:pt>
                <c:pt idx="18">
                  <c:v>4.1785068025270516E-2</c:v>
                </c:pt>
                <c:pt idx="19">
                  <c:v>3.0861362299494724E-2</c:v>
                </c:pt>
                <c:pt idx="20">
                  <c:v>7.060372177810216E-2</c:v>
                </c:pt>
                <c:pt idx="21">
                  <c:v>6.4921793199564315E-2</c:v>
                </c:pt>
                <c:pt idx="22">
                  <c:v>6.3881929831848386E-2</c:v>
                </c:pt>
                <c:pt idx="23">
                  <c:v>0</c:v>
                </c:pt>
                <c:pt idx="24">
                  <c:v>0</c:v>
                </c:pt>
                <c:pt idx="25">
                  <c:v>1.5121285296367743E-2</c:v>
                </c:pt>
                <c:pt idx="26">
                  <c:v>8.3019709587132569E-3</c:v>
                </c:pt>
                <c:pt idx="27">
                  <c:v>1.2141221208875647E-3</c:v>
                </c:pt>
                <c:pt idx="28">
                  <c:v>9.8599669171738312E-3</c:v>
                </c:pt>
                <c:pt idx="29">
                  <c:v>8.1476686407771885E-3</c:v>
                </c:pt>
                <c:pt idx="30">
                  <c:v>4.8698445355944342E-3</c:v>
                </c:pt>
                <c:pt idx="31">
                  <c:v>1.886709025608029E-3</c:v>
                </c:pt>
                <c:pt idx="32">
                  <c:v>2.5890650705545207E-2</c:v>
                </c:pt>
                <c:pt idx="33">
                  <c:v>2.7545893692280738E-2</c:v>
                </c:pt>
                <c:pt idx="34">
                  <c:v>1.3982046350283625E-2</c:v>
                </c:pt>
                <c:pt idx="35">
                  <c:v>1.0624387099365477E-2</c:v>
                </c:pt>
                <c:pt idx="36">
                  <c:v>1.6336066215832012E-2</c:v>
                </c:pt>
                <c:pt idx="37">
                  <c:v>1.4268266320408176E-3</c:v>
                </c:pt>
                <c:pt idx="38">
                  <c:v>1.6004733979431702E-3</c:v>
                </c:pt>
                <c:pt idx="39">
                  <c:v>0</c:v>
                </c:pt>
                <c:pt idx="40">
                  <c:v>1.0661107666371799E-2</c:v>
                </c:pt>
                <c:pt idx="41">
                  <c:v>2.0376182116279187E-2</c:v>
                </c:pt>
                <c:pt idx="42">
                  <c:v>2.3286359329475956E-2</c:v>
                </c:pt>
                <c:pt idx="43">
                  <c:v>2.5958707469019085E-2</c:v>
                </c:pt>
                <c:pt idx="44">
                  <c:v>3.4487102113802542E-2</c:v>
                </c:pt>
                <c:pt idx="45">
                  <c:v>4.2476822343883058E-2</c:v>
                </c:pt>
                <c:pt idx="46">
                  <c:v>3.1764290653292823E-2</c:v>
                </c:pt>
                <c:pt idx="47">
                  <c:v>1.1261638005877863E-2</c:v>
                </c:pt>
                <c:pt idx="48">
                  <c:v>8.2399627805356951E-3</c:v>
                </c:pt>
                <c:pt idx="49">
                  <c:v>7.2434201110620523E-3</c:v>
                </c:pt>
                <c:pt idx="50">
                  <c:v>7.3333871630043837E-3</c:v>
                </c:pt>
                <c:pt idx="51">
                  <c:v>7.2807028896193062E-3</c:v>
                </c:pt>
                <c:pt idx="52">
                  <c:v>7.5569696038956845E-3</c:v>
                </c:pt>
                <c:pt idx="53">
                  <c:v>7.7996038663698582E-3</c:v>
                </c:pt>
                <c:pt idx="54">
                  <c:v>7.6574303332743541E-3</c:v>
                </c:pt>
                <c:pt idx="55">
                  <c:v>1.3977269140018407E-2</c:v>
                </c:pt>
                <c:pt idx="56">
                  <c:v>1.3081990988090828E-2</c:v>
                </c:pt>
                <c:pt idx="57">
                  <c:v>1.6557315175083024E-2</c:v>
                </c:pt>
                <c:pt idx="58">
                  <c:v>1.1523542870516433E-2</c:v>
                </c:pt>
                <c:pt idx="59">
                  <c:v>9.9433958139250184E-3</c:v>
                </c:pt>
                <c:pt idx="60">
                  <c:v>9.6500352546641365E-3</c:v>
                </c:pt>
                <c:pt idx="61">
                  <c:v>1.3569170942943236E-2</c:v>
                </c:pt>
                <c:pt idx="62">
                  <c:v>1.3749849815588522E-2</c:v>
                </c:pt>
                <c:pt idx="63">
                  <c:v>1.7797631926287492E-2</c:v>
                </c:pt>
                <c:pt idx="64">
                  <c:v>1.8338480106890438E-2</c:v>
                </c:pt>
                <c:pt idx="65">
                  <c:v>1.5830420391668577E-2</c:v>
                </c:pt>
                <c:pt idx="66">
                  <c:v>1.3131985698221074E-2</c:v>
                </c:pt>
                <c:pt idx="67">
                  <c:v>1.3603533690027576E-2</c:v>
                </c:pt>
                <c:pt idx="68">
                  <c:v>1.1946922960107027E-2</c:v>
                </c:pt>
                <c:pt idx="69">
                  <c:v>1.1990136645222613E-2</c:v>
                </c:pt>
                <c:pt idx="70">
                  <c:v>1.2578727858184577E-2</c:v>
                </c:pt>
                <c:pt idx="71">
                  <c:v>1.2304104550251733E-2</c:v>
                </c:pt>
                <c:pt idx="72">
                  <c:v>1.2516167782327756E-2</c:v>
                </c:pt>
                <c:pt idx="73">
                  <c:v>1.2181798930224079E-2</c:v>
                </c:pt>
                <c:pt idx="74">
                  <c:v>1.233788046880171E-2</c:v>
                </c:pt>
                <c:pt idx="75">
                  <c:v>1.2212345566601158E-2</c:v>
                </c:pt>
                <c:pt idx="76">
                  <c:v>1.242128799254983E-2</c:v>
                </c:pt>
                <c:pt idx="77">
                  <c:v>1.2131107072828043E-2</c:v>
                </c:pt>
                <c:pt idx="78">
                  <c:v>1.2073192157427122E-2</c:v>
                </c:pt>
                <c:pt idx="79">
                  <c:v>7.4228233455722195E-3</c:v>
                </c:pt>
                <c:pt idx="80">
                  <c:v>3.0486148558800112E-3</c:v>
                </c:pt>
                <c:pt idx="81">
                  <c:v>1.705226259378652E-3</c:v>
                </c:pt>
                <c:pt idx="82">
                  <c:v>8.0732557972419488E-4</c:v>
                </c:pt>
                <c:pt idx="83">
                  <c:v>1.1108774856419454E-3</c:v>
                </c:pt>
                <c:pt idx="84">
                  <c:v>1.8155025305070459E-3</c:v>
                </c:pt>
                <c:pt idx="85">
                  <c:v>2.8073270085765363E-3</c:v>
                </c:pt>
                <c:pt idx="86">
                  <c:v>5.112261925973029E-3</c:v>
                </c:pt>
                <c:pt idx="87">
                  <c:v>1.42577074540751E-2</c:v>
                </c:pt>
                <c:pt idx="88">
                  <c:v>2.044683207494883E-2</c:v>
                </c:pt>
                <c:pt idx="89">
                  <c:v>1.6989346305036901E-2</c:v>
                </c:pt>
                <c:pt idx="90">
                  <c:v>1.8073519863572793E-2</c:v>
                </c:pt>
                <c:pt idx="91">
                  <c:v>1.5636495635086709E-2</c:v>
                </c:pt>
                <c:pt idx="92">
                  <c:v>1.0706555620753535E-2</c:v>
                </c:pt>
                <c:pt idx="93">
                  <c:v>1.191560556731501E-2</c:v>
                </c:pt>
                <c:pt idx="94">
                  <c:v>1.3811942603532298E-2</c:v>
                </c:pt>
                <c:pt idx="95">
                  <c:v>1.3951920545583229E-2</c:v>
                </c:pt>
                <c:pt idx="96">
                  <c:v>1.1693343538653393E-2</c:v>
                </c:pt>
                <c:pt idx="97">
                  <c:v>1.7328171114077903E-2</c:v>
                </c:pt>
              </c:numCache>
            </c:numRef>
          </c:val>
        </c:ser>
        <c:ser>
          <c:idx val="11"/>
          <c:order val="11"/>
          <c:tx>
            <c:strRef>
              <c:f>'Sector --&gt;'!$N$205</c:f>
              <c:strCache>
                <c:ptCount val="1"/>
                <c:pt idx="0">
                  <c:v>Not Classified</c:v>
                </c:pt>
              </c:strCache>
            </c:strRef>
          </c:tx>
          <c:spPr>
            <a:solidFill>
              <a:srgbClr val="FF0000"/>
            </a:solidFill>
          </c:spPr>
          <c:cat>
            <c:numRef>
              <c:f>'Sector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--&gt;'!$N$206:$N$303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2.2915932083511677E-3</c:v>
                </c:pt>
                <c:pt idx="23">
                  <c:v>2.8325716881917383E-3</c:v>
                </c:pt>
                <c:pt idx="24">
                  <c:v>2.9892126001088313E-3</c:v>
                </c:pt>
                <c:pt idx="25">
                  <c:v>2.2775426522004686E-3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6.3188273149246378E-4</c:v>
                </c:pt>
                <c:pt idx="45">
                  <c:v>9.6064082506252635E-4</c:v>
                </c:pt>
                <c:pt idx="46">
                  <c:v>1.3970297109211762E-3</c:v>
                </c:pt>
                <c:pt idx="47">
                  <c:v>1.564276505328925E-3</c:v>
                </c:pt>
                <c:pt idx="48">
                  <c:v>1.5699296568355888E-3</c:v>
                </c:pt>
                <c:pt idx="49">
                  <c:v>1.6811539457686001E-3</c:v>
                </c:pt>
                <c:pt idx="50">
                  <c:v>1.3730085002244396E-3</c:v>
                </c:pt>
                <c:pt idx="51">
                  <c:v>1.3388656784188982E-3</c:v>
                </c:pt>
                <c:pt idx="52">
                  <c:v>1.3708349726217174E-3</c:v>
                </c:pt>
                <c:pt idx="53">
                  <c:v>1.3301912102248892E-3</c:v>
                </c:pt>
                <c:pt idx="54">
                  <c:v>1.261165185283922E-3</c:v>
                </c:pt>
                <c:pt idx="55">
                  <c:v>1.2249486797582733E-3</c:v>
                </c:pt>
                <c:pt idx="56">
                  <c:v>1.1577098430344875E-3</c:v>
                </c:pt>
                <c:pt idx="57">
                  <c:v>9.532894966375506E-4</c:v>
                </c:pt>
                <c:pt idx="58">
                  <c:v>1.2536671458644954E-3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4.358105596075376E-5</c:v>
                </c:pt>
                <c:pt idx="89">
                  <c:v>1.1709028750966641E-3</c:v>
                </c:pt>
                <c:pt idx="90">
                  <c:v>2.1923884934731686E-4</c:v>
                </c:pt>
                <c:pt idx="91">
                  <c:v>3.8045503839716803E-3</c:v>
                </c:pt>
                <c:pt idx="92">
                  <c:v>4.3365421012353687E-3</c:v>
                </c:pt>
                <c:pt idx="93">
                  <c:v>7.4550377612178685E-3</c:v>
                </c:pt>
                <c:pt idx="94">
                  <c:v>5.6588599521516262E-3</c:v>
                </c:pt>
                <c:pt idx="95">
                  <c:v>4.5139970873584812E-3</c:v>
                </c:pt>
                <c:pt idx="96">
                  <c:v>4.1174635831743335E-3</c:v>
                </c:pt>
                <c:pt idx="97">
                  <c:v>4.9475771600333831E-3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8688"/>
        <c:axId val="38912768"/>
      </c:areaChart>
      <c:dateAx>
        <c:axId val="3889868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912768"/>
        <c:crosses val="autoZero"/>
        <c:auto val="1"/>
        <c:lblOffset val="100"/>
        <c:baseTimeUnit val="months"/>
      </c:dateAx>
      <c:valAx>
        <c:axId val="3891276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8898688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Net</a:t>
            </a:r>
            <a:r>
              <a:rPr lang="en-US" sz="1400" baseline="0"/>
              <a:t> </a:t>
            </a:r>
            <a:r>
              <a:rPr lang="en-US"/>
              <a:t>Exposure by Sector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'Sector --&gt;'!$C$306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--&gt;'!$C$307:$C$404</c:f>
              <c:numCache>
                <c:formatCode>0.00%</c:formatCode>
                <c:ptCount val="98"/>
                <c:pt idx="0">
                  <c:v>8.1563570341370822E-2</c:v>
                </c:pt>
                <c:pt idx="1">
                  <c:v>6.4987994488847983E-2</c:v>
                </c:pt>
                <c:pt idx="2">
                  <c:v>7.8196301718616995E-2</c:v>
                </c:pt>
                <c:pt idx="3">
                  <c:v>8.9011664624715728E-2</c:v>
                </c:pt>
                <c:pt idx="4">
                  <c:v>9.4639365079437696E-2</c:v>
                </c:pt>
                <c:pt idx="5">
                  <c:v>9.0907083620042753E-2</c:v>
                </c:pt>
                <c:pt idx="6">
                  <c:v>8.2311246888375461E-2</c:v>
                </c:pt>
                <c:pt idx="7">
                  <c:v>8.8521881249824075E-2</c:v>
                </c:pt>
                <c:pt idx="8">
                  <c:v>7.6121678188448755E-2</c:v>
                </c:pt>
                <c:pt idx="9">
                  <c:v>3.4656483796219426E-2</c:v>
                </c:pt>
                <c:pt idx="10">
                  <c:v>6.5641917788361009E-2</c:v>
                </c:pt>
                <c:pt idx="11">
                  <c:v>7.6336321456975331E-2</c:v>
                </c:pt>
                <c:pt idx="12">
                  <c:v>8.7204091318068333E-2</c:v>
                </c:pt>
                <c:pt idx="13">
                  <c:v>9.6913944249472209E-2</c:v>
                </c:pt>
                <c:pt idx="14">
                  <c:v>0.14277355089631677</c:v>
                </c:pt>
                <c:pt idx="15">
                  <c:v>0.1814452969728079</c:v>
                </c:pt>
                <c:pt idx="16">
                  <c:v>0.20166390557460742</c:v>
                </c:pt>
                <c:pt idx="17">
                  <c:v>0.28309212442038811</c:v>
                </c:pt>
                <c:pt idx="18">
                  <c:v>0.18094989413965792</c:v>
                </c:pt>
                <c:pt idx="19">
                  <c:v>0.11380538096031445</c:v>
                </c:pt>
                <c:pt idx="20">
                  <c:v>0.13969306610279075</c:v>
                </c:pt>
                <c:pt idx="21">
                  <c:v>0.14654205231457529</c:v>
                </c:pt>
                <c:pt idx="22">
                  <c:v>0.10720701037157246</c:v>
                </c:pt>
                <c:pt idx="23">
                  <c:v>7.6376209336478623E-2</c:v>
                </c:pt>
                <c:pt idx="24">
                  <c:v>8.4680369878343015E-2</c:v>
                </c:pt>
                <c:pt idx="25">
                  <c:v>0.12403904262649545</c:v>
                </c:pt>
                <c:pt idx="26">
                  <c:v>6.9324760111280803E-2</c:v>
                </c:pt>
                <c:pt idx="27">
                  <c:v>-5.8162020539737069E-4</c:v>
                </c:pt>
                <c:pt idx="28">
                  <c:v>1.279533011288872E-2</c:v>
                </c:pt>
                <c:pt idx="29">
                  <c:v>2.0029160597816453E-2</c:v>
                </c:pt>
                <c:pt idx="30">
                  <c:v>-8.9433932848216602E-3</c:v>
                </c:pt>
                <c:pt idx="31">
                  <c:v>4.5416637372697188E-4</c:v>
                </c:pt>
                <c:pt idx="32">
                  <c:v>-1.8447424518409639E-2</c:v>
                </c:pt>
                <c:pt idx="33">
                  <c:v>2.4381489567135539E-2</c:v>
                </c:pt>
                <c:pt idx="34">
                  <c:v>-1.5022687537700113E-2</c:v>
                </c:pt>
                <c:pt idx="35">
                  <c:v>-5.9613060951010433E-2</c:v>
                </c:pt>
                <c:pt idx="36">
                  <c:v>-5.959492644405745E-2</c:v>
                </c:pt>
                <c:pt idx="37">
                  <c:v>-7.8200498216207392E-2</c:v>
                </c:pt>
                <c:pt idx="38">
                  <c:v>-6.8972838441500789E-2</c:v>
                </c:pt>
                <c:pt idx="39">
                  <c:v>-7.5752969822990762E-2</c:v>
                </c:pt>
                <c:pt idx="40">
                  <c:v>-6.7650452854197213E-2</c:v>
                </c:pt>
                <c:pt idx="41">
                  <c:v>-5.4542939322169276E-2</c:v>
                </c:pt>
                <c:pt idx="42">
                  <c:v>-5.5424360253447796E-2</c:v>
                </c:pt>
                <c:pt idx="43">
                  <c:v>-1.9831160998018571E-2</c:v>
                </c:pt>
                <c:pt idx="44">
                  <c:v>-7.2227669777547299E-3</c:v>
                </c:pt>
                <c:pt idx="45">
                  <c:v>-1.4832599714743572E-2</c:v>
                </c:pt>
                <c:pt idx="46">
                  <c:v>-1.047347901390544E-2</c:v>
                </c:pt>
                <c:pt idx="47">
                  <c:v>2.3802885092546605E-2</c:v>
                </c:pt>
                <c:pt idx="48">
                  <c:v>1.6929510004506293E-2</c:v>
                </c:pt>
                <c:pt idx="49">
                  <c:v>1.9721235383048819E-2</c:v>
                </c:pt>
                <c:pt idx="50">
                  <c:v>1.0529676624204176E-2</c:v>
                </c:pt>
                <c:pt idx="51">
                  <c:v>-7.8160191587609285E-3</c:v>
                </c:pt>
                <c:pt idx="52">
                  <c:v>-1.3208449926777333E-2</c:v>
                </c:pt>
                <c:pt idx="53">
                  <c:v>-1.244934378838683E-2</c:v>
                </c:pt>
                <c:pt idx="54">
                  <c:v>-3.3743850466059933E-2</c:v>
                </c:pt>
                <c:pt idx="55">
                  <c:v>5.8541741548146231E-3</c:v>
                </c:pt>
                <c:pt idx="56">
                  <c:v>1.7810417255402555E-2</c:v>
                </c:pt>
                <c:pt idx="57">
                  <c:v>3.7584622931627065E-3</c:v>
                </c:pt>
                <c:pt idx="58">
                  <c:v>1.1475353881525874E-2</c:v>
                </c:pt>
                <c:pt idx="59">
                  <c:v>3.9646379063659809E-2</c:v>
                </c:pt>
                <c:pt idx="60">
                  <c:v>7.2037720605447386E-2</c:v>
                </c:pt>
                <c:pt idx="61">
                  <c:v>2.9496615986968067E-2</c:v>
                </c:pt>
                <c:pt idx="62">
                  <c:v>2.2654036188730131E-2</c:v>
                </c:pt>
                <c:pt idx="63">
                  <c:v>2.9414771543137985E-2</c:v>
                </c:pt>
                <c:pt idx="64">
                  <c:v>-6.4046675280601817E-3</c:v>
                </c:pt>
                <c:pt idx="65">
                  <c:v>-1.5210796881972521E-2</c:v>
                </c:pt>
                <c:pt idx="66">
                  <c:v>8.2493146308343368E-4</c:v>
                </c:pt>
                <c:pt idx="67">
                  <c:v>3.5222954890847979E-2</c:v>
                </c:pt>
                <c:pt idx="68">
                  <c:v>4.7731347985126682E-2</c:v>
                </c:pt>
                <c:pt idx="69">
                  <c:v>2.0907826922181183E-2</c:v>
                </c:pt>
                <c:pt idx="70">
                  <c:v>1.1630594044478082E-2</c:v>
                </c:pt>
                <c:pt idx="71">
                  <c:v>1.5100913542061056E-2</c:v>
                </c:pt>
                <c:pt idx="72">
                  <c:v>1.7573511857727153E-2</c:v>
                </c:pt>
                <c:pt idx="73">
                  <c:v>1.7816110506968907E-2</c:v>
                </c:pt>
                <c:pt idx="74">
                  <c:v>2.413243117941466E-2</c:v>
                </c:pt>
                <c:pt idx="75">
                  <c:v>2.1071634422520746E-2</c:v>
                </c:pt>
                <c:pt idx="76">
                  <c:v>-1.2850802831493313E-4</c:v>
                </c:pt>
                <c:pt idx="77">
                  <c:v>4.484164020058401E-2</c:v>
                </c:pt>
                <c:pt idx="78">
                  <c:v>4.3755044493868356E-2</c:v>
                </c:pt>
                <c:pt idx="79">
                  <c:v>6.578811548287361E-2</c:v>
                </c:pt>
                <c:pt idx="80">
                  <c:v>3.7413757593376062E-2</c:v>
                </c:pt>
                <c:pt idx="81">
                  <c:v>5.6865365012591373E-2</c:v>
                </c:pt>
                <c:pt idx="82">
                  <c:v>4.7931145353824006E-2</c:v>
                </c:pt>
                <c:pt idx="83">
                  <c:v>5.7598717622658446E-2</c:v>
                </c:pt>
                <c:pt idx="84">
                  <c:v>5.5083141877618591E-2</c:v>
                </c:pt>
                <c:pt idx="85">
                  <c:v>5.1603396118679201E-2</c:v>
                </c:pt>
                <c:pt idx="86">
                  <c:v>5.0467047648946661E-2</c:v>
                </c:pt>
                <c:pt idx="87">
                  <c:v>6.8968424566603848E-2</c:v>
                </c:pt>
                <c:pt idx="88">
                  <c:v>7.2315578711302397E-2</c:v>
                </c:pt>
                <c:pt idx="89">
                  <c:v>7.6193316969875052E-2</c:v>
                </c:pt>
                <c:pt idx="90">
                  <c:v>6.1903765063801103E-2</c:v>
                </c:pt>
                <c:pt idx="91">
                  <c:v>6.7274641313791128E-2</c:v>
                </c:pt>
                <c:pt idx="92">
                  <c:v>9.9472217555947068E-2</c:v>
                </c:pt>
                <c:pt idx="93">
                  <c:v>8.5507556636493176E-2</c:v>
                </c:pt>
                <c:pt idx="94">
                  <c:v>9.6279260100002623E-2</c:v>
                </c:pt>
                <c:pt idx="95">
                  <c:v>9.3978216056778058E-2</c:v>
                </c:pt>
                <c:pt idx="96">
                  <c:v>9.310315276833997E-2</c:v>
                </c:pt>
                <c:pt idx="97">
                  <c:v>0.11665016703636613</c:v>
                </c:pt>
              </c:numCache>
            </c:numRef>
          </c:val>
        </c:ser>
        <c:ser>
          <c:idx val="1"/>
          <c:order val="1"/>
          <c:tx>
            <c:strRef>
              <c:f>'Sector --&gt;'!$D$306</c:f>
              <c:strCache>
                <c:ptCount val="1"/>
                <c:pt idx="0">
                  <c:v>Consumer Staples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--&gt;'!$D$307:$D$404</c:f>
              <c:numCache>
                <c:formatCode>0.00%</c:formatCode>
                <c:ptCount val="98"/>
                <c:pt idx="0">
                  <c:v>5.0182935135902697E-2</c:v>
                </c:pt>
                <c:pt idx="1">
                  <c:v>2.1664214324164606E-2</c:v>
                </c:pt>
                <c:pt idx="2">
                  <c:v>3.5547989593281162E-2</c:v>
                </c:pt>
                <c:pt idx="3">
                  <c:v>2.6021863955822226E-2</c:v>
                </c:pt>
                <c:pt idx="4">
                  <c:v>3.234602392393119E-2</c:v>
                </c:pt>
                <c:pt idx="5">
                  <c:v>2.2066004521858716E-2</c:v>
                </c:pt>
                <c:pt idx="6">
                  <c:v>5.9436469407399342E-3</c:v>
                </c:pt>
                <c:pt idx="7">
                  <c:v>3.6753329658947911E-3</c:v>
                </c:pt>
                <c:pt idx="8">
                  <c:v>-1.0862384721292764E-3</c:v>
                </c:pt>
                <c:pt idx="9">
                  <c:v>-2.1132997280036286E-3</c:v>
                </c:pt>
                <c:pt idx="10">
                  <c:v>9.4329734056809479E-3</c:v>
                </c:pt>
                <c:pt idx="11">
                  <c:v>1.2183339099846313E-3</c:v>
                </c:pt>
                <c:pt idx="12">
                  <c:v>8.9560214607901749E-3</c:v>
                </c:pt>
                <c:pt idx="13">
                  <c:v>3.2537477402840534E-2</c:v>
                </c:pt>
                <c:pt idx="14">
                  <c:v>8.8689623672661734E-3</c:v>
                </c:pt>
                <c:pt idx="15">
                  <c:v>6.7133332007836763E-3</c:v>
                </c:pt>
                <c:pt idx="16">
                  <c:v>1.2401044651425702E-2</c:v>
                </c:pt>
                <c:pt idx="17">
                  <c:v>3.5837805890899396E-2</c:v>
                </c:pt>
                <c:pt idx="18">
                  <c:v>4.5436552726267405E-2</c:v>
                </c:pt>
                <c:pt idx="19">
                  <c:v>3.0902523239210625E-2</c:v>
                </c:pt>
                <c:pt idx="20">
                  <c:v>5.0062890438422797E-2</c:v>
                </c:pt>
                <c:pt idx="21">
                  <c:v>-1.9758588283625759E-2</c:v>
                </c:pt>
                <c:pt idx="22">
                  <c:v>-2.8815189844237678E-2</c:v>
                </c:pt>
                <c:pt idx="23">
                  <c:v>-2.6050043611060541E-2</c:v>
                </c:pt>
                <c:pt idx="24">
                  <c:v>-2.6620024727870936E-2</c:v>
                </c:pt>
                <c:pt idx="25">
                  <c:v>-2.3773681523388351E-2</c:v>
                </c:pt>
                <c:pt idx="26">
                  <c:v>-5.225818061354448E-2</c:v>
                </c:pt>
                <c:pt idx="27">
                  <c:v>-5.1383871669596327E-2</c:v>
                </c:pt>
                <c:pt idx="28">
                  <c:v>-3.1059046589476114E-2</c:v>
                </c:pt>
                <c:pt idx="29">
                  <c:v>-3.4193336041876292E-2</c:v>
                </c:pt>
                <c:pt idx="30">
                  <c:v>-5.3630955903421443E-2</c:v>
                </c:pt>
                <c:pt idx="31">
                  <c:v>-3.2244532245663794E-2</c:v>
                </c:pt>
                <c:pt idx="32">
                  <c:v>-1.5795208726895313E-2</c:v>
                </c:pt>
                <c:pt idx="33">
                  <c:v>-7.6549194739289825E-3</c:v>
                </c:pt>
                <c:pt idx="34">
                  <c:v>4.9816945632716741E-3</c:v>
                </c:pt>
                <c:pt idx="35">
                  <c:v>3.8643555480138883E-2</c:v>
                </c:pt>
                <c:pt idx="36">
                  <c:v>4.8083514887543893E-2</c:v>
                </c:pt>
                <c:pt idx="37">
                  <c:v>5.3968573757808627E-2</c:v>
                </c:pt>
                <c:pt idx="38">
                  <c:v>8.9875955056951159E-2</c:v>
                </c:pt>
                <c:pt idx="39">
                  <c:v>8.6762518282370416E-2</c:v>
                </c:pt>
                <c:pt idx="40">
                  <c:v>8.0086400166899135E-2</c:v>
                </c:pt>
                <c:pt idx="41">
                  <c:v>5.5359833041920464E-2</c:v>
                </c:pt>
                <c:pt idx="42">
                  <c:v>5.3865871198076815E-2</c:v>
                </c:pt>
                <c:pt idx="43">
                  <c:v>3.5390557080151708E-2</c:v>
                </c:pt>
                <c:pt idx="44">
                  <c:v>2.8999789049081057E-2</c:v>
                </c:pt>
                <c:pt idx="45">
                  <c:v>1.5645605472191758E-2</c:v>
                </c:pt>
                <c:pt idx="46">
                  <c:v>2.8861829803365338E-2</c:v>
                </c:pt>
                <c:pt idx="47">
                  <c:v>2.2106541440909899E-2</c:v>
                </c:pt>
                <c:pt idx="48">
                  <c:v>-6.0006739719706964E-3</c:v>
                </c:pt>
                <c:pt idx="49">
                  <c:v>-1.7865307260538921E-3</c:v>
                </c:pt>
                <c:pt idx="50">
                  <c:v>-8.8327012282736622E-3</c:v>
                </c:pt>
                <c:pt idx="51">
                  <c:v>-3.8702263423165822E-3</c:v>
                </c:pt>
                <c:pt idx="52">
                  <c:v>-2.4449347777262584E-2</c:v>
                </c:pt>
                <c:pt idx="53">
                  <c:v>-1.8807774437373664E-2</c:v>
                </c:pt>
                <c:pt idx="54">
                  <c:v>-3.7516605623125338E-2</c:v>
                </c:pt>
                <c:pt idx="55">
                  <c:v>-8.3147245220547727E-2</c:v>
                </c:pt>
                <c:pt idx="56">
                  <c:v>-8.8989309402473987E-2</c:v>
                </c:pt>
                <c:pt idx="57">
                  <c:v>-7.7726176591478083E-2</c:v>
                </c:pt>
                <c:pt idx="58">
                  <c:v>-8.7546195934871993E-2</c:v>
                </c:pt>
                <c:pt idx="59">
                  <c:v>-9.4642047443396493E-2</c:v>
                </c:pt>
                <c:pt idx="60">
                  <c:v>-9.8488668087957407E-2</c:v>
                </c:pt>
                <c:pt idx="61">
                  <c:v>-0.11181618121988209</c:v>
                </c:pt>
                <c:pt idx="62">
                  <c:v>-9.8163905042188276E-2</c:v>
                </c:pt>
                <c:pt idx="63">
                  <c:v>-0.10521266857130615</c:v>
                </c:pt>
                <c:pt idx="64">
                  <c:v>-9.0876418007342724E-2</c:v>
                </c:pt>
                <c:pt idx="65">
                  <c:v>-8.3105904221979596E-2</c:v>
                </c:pt>
                <c:pt idx="66">
                  <c:v>-8.9318578569630908E-2</c:v>
                </c:pt>
                <c:pt idx="67">
                  <c:v>-0.1212963005153618</c:v>
                </c:pt>
                <c:pt idx="68">
                  <c:v>-0.1235235038236706</c:v>
                </c:pt>
                <c:pt idx="69">
                  <c:v>-0.11070564231001931</c:v>
                </c:pt>
                <c:pt idx="70">
                  <c:v>-0.11662324201938515</c:v>
                </c:pt>
                <c:pt idx="71">
                  <c:v>-0.12904194061242152</c:v>
                </c:pt>
                <c:pt idx="72">
                  <c:v>-0.10735178850819267</c:v>
                </c:pt>
                <c:pt idx="73">
                  <c:v>-0.11380578059175057</c:v>
                </c:pt>
                <c:pt idx="74">
                  <c:v>-0.11342433337792332</c:v>
                </c:pt>
                <c:pt idx="75">
                  <c:v>-9.6755296462871621E-2</c:v>
                </c:pt>
                <c:pt idx="76">
                  <c:v>-9.8043291145726436E-2</c:v>
                </c:pt>
                <c:pt idx="77">
                  <c:v>-9.824922961956245E-2</c:v>
                </c:pt>
                <c:pt idx="78">
                  <c:v>-0.10813148688653731</c:v>
                </c:pt>
                <c:pt idx="79">
                  <c:v>-0.11475650868452353</c:v>
                </c:pt>
                <c:pt idx="80">
                  <c:v>-0.10029441541047376</c:v>
                </c:pt>
                <c:pt idx="81">
                  <c:v>-9.7387828917238767E-2</c:v>
                </c:pt>
                <c:pt idx="82">
                  <c:v>-0.11517378630859688</c:v>
                </c:pt>
                <c:pt idx="83">
                  <c:v>-0.11909397176330394</c:v>
                </c:pt>
                <c:pt idx="84">
                  <c:v>-9.9451669868294165E-2</c:v>
                </c:pt>
                <c:pt idx="85">
                  <c:v>-9.2910285482669233E-2</c:v>
                </c:pt>
                <c:pt idx="86">
                  <c:v>-0.11492234015108441</c:v>
                </c:pt>
                <c:pt idx="87">
                  <c:v>-7.4671687014287336E-2</c:v>
                </c:pt>
                <c:pt idx="88">
                  <c:v>-7.7564188700663214E-2</c:v>
                </c:pt>
                <c:pt idx="89">
                  <c:v>-6.0752221103274356E-2</c:v>
                </c:pt>
                <c:pt idx="90">
                  <c:v>-5.1990577861967244E-2</c:v>
                </c:pt>
                <c:pt idx="91">
                  <c:v>-4.8252741307869315E-2</c:v>
                </c:pt>
                <c:pt idx="92">
                  <c:v>-1.6427892912327199E-2</c:v>
                </c:pt>
                <c:pt idx="93">
                  <c:v>-1.3821289244959956E-2</c:v>
                </c:pt>
                <c:pt idx="94">
                  <c:v>-4.0415486086615694E-2</c:v>
                </c:pt>
                <c:pt idx="95">
                  <c:v>-3.7998586121546121E-2</c:v>
                </c:pt>
                <c:pt idx="96">
                  <c:v>-3.1638916403418614E-2</c:v>
                </c:pt>
                <c:pt idx="97">
                  <c:v>-2.847370322694754E-2</c:v>
                </c:pt>
              </c:numCache>
            </c:numRef>
          </c:val>
        </c:ser>
        <c:ser>
          <c:idx val="2"/>
          <c:order val="2"/>
          <c:tx>
            <c:strRef>
              <c:f>'Sector --&gt;'!$E$306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--&gt;'!$E$307:$E$404</c:f>
              <c:numCache>
                <c:formatCode>0.00%</c:formatCode>
                <c:ptCount val="98"/>
                <c:pt idx="0">
                  <c:v>8.9228241238673969E-2</c:v>
                </c:pt>
                <c:pt idx="1">
                  <c:v>7.5974703010804084E-2</c:v>
                </c:pt>
                <c:pt idx="2">
                  <c:v>6.8897186522658971E-2</c:v>
                </c:pt>
                <c:pt idx="3">
                  <c:v>5.6458339858156348E-2</c:v>
                </c:pt>
                <c:pt idx="4">
                  <c:v>5.8506596992116772E-2</c:v>
                </c:pt>
                <c:pt idx="5">
                  <c:v>4.3131058901890937E-2</c:v>
                </c:pt>
                <c:pt idx="6">
                  <c:v>4.2274054416223963E-2</c:v>
                </c:pt>
                <c:pt idx="7">
                  <c:v>4.7898351046275475E-2</c:v>
                </c:pt>
                <c:pt idx="8">
                  <c:v>5.2197129154394117E-2</c:v>
                </c:pt>
                <c:pt idx="9">
                  <c:v>1.5315232488137017E-2</c:v>
                </c:pt>
                <c:pt idx="10">
                  <c:v>2.6267821388492769E-2</c:v>
                </c:pt>
                <c:pt idx="11">
                  <c:v>1.8832932844381138E-2</c:v>
                </c:pt>
                <c:pt idx="12">
                  <c:v>2.1033187106169839E-2</c:v>
                </c:pt>
                <c:pt idx="13">
                  <c:v>2.4418268656505336E-2</c:v>
                </c:pt>
                <c:pt idx="14">
                  <c:v>3.4714451174910642E-2</c:v>
                </c:pt>
                <c:pt idx="15">
                  <c:v>1.1895190830218651E-2</c:v>
                </c:pt>
                <c:pt idx="16">
                  <c:v>-3.3125654588477271E-3</c:v>
                </c:pt>
                <c:pt idx="17">
                  <c:v>-4.4357488900199776E-3</c:v>
                </c:pt>
                <c:pt idx="18">
                  <c:v>-3.4070940923311352E-3</c:v>
                </c:pt>
                <c:pt idx="19">
                  <c:v>6.6991886760005975E-4</c:v>
                </c:pt>
                <c:pt idx="20">
                  <c:v>-2.9910058904836917E-4</c:v>
                </c:pt>
                <c:pt idx="21">
                  <c:v>-1.0962391509569125E-3</c:v>
                </c:pt>
                <c:pt idx="22">
                  <c:v>1.6414019050793746E-2</c:v>
                </c:pt>
                <c:pt idx="23">
                  <c:v>3.0367629155046739E-2</c:v>
                </c:pt>
                <c:pt idx="24">
                  <c:v>4.3856543815206372E-2</c:v>
                </c:pt>
                <c:pt idx="25">
                  <c:v>5.6949892385818088E-2</c:v>
                </c:pt>
                <c:pt idx="26">
                  <c:v>8.1393106380620153E-2</c:v>
                </c:pt>
                <c:pt idx="27">
                  <c:v>7.4981121242438609E-2</c:v>
                </c:pt>
                <c:pt idx="28">
                  <c:v>4.4700539253311369E-2</c:v>
                </c:pt>
                <c:pt idx="29">
                  <c:v>1.9200626397972362E-2</c:v>
                </c:pt>
                <c:pt idx="30">
                  <c:v>3.1430144139090926E-2</c:v>
                </c:pt>
                <c:pt idx="31">
                  <c:v>3.6960170316428974E-2</c:v>
                </c:pt>
                <c:pt idx="32">
                  <c:v>3.4230990284859764E-2</c:v>
                </c:pt>
                <c:pt idx="33">
                  <c:v>2.8151829653911276E-2</c:v>
                </c:pt>
                <c:pt idx="34">
                  <c:v>6.150520915623052E-2</c:v>
                </c:pt>
                <c:pt idx="35">
                  <c:v>7.2181232835585973E-2</c:v>
                </c:pt>
                <c:pt idx="36">
                  <c:v>6.8395290237262499E-2</c:v>
                </c:pt>
                <c:pt idx="37">
                  <c:v>6.7225281492898151E-2</c:v>
                </c:pt>
                <c:pt idx="38">
                  <c:v>8.321760922996399E-2</c:v>
                </c:pt>
                <c:pt idx="39">
                  <c:v>6.6485323637004434E-2</c:v>
                </c:pt>
                <c:pt idx="40">
                  <c:v>6.2563421594445806E-2</c:v>
                </c:pt>
                <c:pt idx="41">
                  <c:v>7.3203632925673598E-2</c:v>
                </c:pt>
                <c:pt idx="42">
                  <c:v>6.0131928442853352E-2</c:v>
                </c:pt>
                <c:pt idx="43">
                  <c:v>6.0436733107930532E-2</c:v>
                </c:pt>
                <c:pt idx="44">
                  <c:v>8.6236545292280947E-2</c:v>
                </c:pt>
                <c:pt idx="45">
                  <c:v>6.3482904901086615E-2</c:v>
                </c:pt>
                <c:pt idx="46">
                  <c:v>5.8165727727972252E-2</c:v>
                </c:pt>
                <c:pt idx="47">
                  <c:v>-2.4384187877154462E-3</c:v>
                </c:pt>
                <c:pt idx="48">
                  <c:v>-4.3660135668594918E-3</c:v>
                </c:pt>
                <c:pt idx="49">
                  <c:v>-3.1142408797655036E-2</c:v>
                </c:pt>
                <c:pt idx="50">
                  <c:v>-1.3625530467422063E-2</c:v>
                </c:pt>
                <c:pt idx="51">
                  <c:v>-1.2770465801683409E-3</c:v>
                </c:pt>
                <c:pt idx="52">
                  <c:v>2.2908265649328033E-2</c:v>
                </c:pt>
                <c:pt idx="53">
                  <c:v>4.7859927326462812E-2</c:v>
                </c:pt>
                <c:pt idx="54">
                  <c:v>4.8736271528532528E-2</c:v>
                </c:pt>
                <c:pt idx="55">
                  <c:v>2.6389773256836294E-2</c:v>
                </c:pt>
                <c:pt idx="56">
                  <c:v>1.0540819788837072E-2</c:v>
                </c:pt>
                <c:pt idx="57">
                  <c:v>1.9698153980776782E-2</c:v>
                </c:pt>
                <c:pt idx="58">
                  <c:v>1.8851328784393266E-2</c:v>
                </c:pt>
                <c:pt idx="59">
                  <c:v>7.9319328884948984E-3</c:v>
                </c:pt>
                <c:pt idx="60">
                  <c:v>1.7133100418469556E-2</c:v>
                </c:pt>
                <c:pt idx="61">
                  <c:v>3.4513782090684203E-2</c:v>
                </c:pt>
                <c:pt idx="62">
                  <c:v>3.1471180434286782E-2</c:v>
                </c:pt>
                <c:pt idx="63">
                  <c:v>2.5650881701650863E-2</c:v>
                </c:pt>
                <c:pt idx="64">
                  <c:v>1.5105078687961682E-4</c:v>
                </c:pt>
                <c:pt idx="65">
                  <c:v>1.1938417445787886E-4</c:v>
                </c:pt>
                <c:pt idx="66">
                  <c:v>-6.591262961552543E-3</c:v>
                </c:pt>
                <c:pt idx="67">
                  <c:v>3.0181621180668007E-3</c:v>
                </c:pt>
                <c:pt idx="68">
                  <c:v>2.6005316235764783E-4</c:v>
                </c:pt>
                <c:pt idx="69">
                  <c:v>-5.1690674103377389E-3</c:v>
                </c:pt>
                <c:pt idx="70">
                  <c:v>-1.2680083909217311E-2</c:v>
                </c:pt>
                <c:pt idx="71">
                  <c:v>-2.317274131005442E-2</c:v>
                </c:pt>
                <c:pt idx="72">
                  <c:v>-2.0666265521134413E-2</c:v>
                </c:pt>
                <c:pt idx="73">
                  <c:v>-3.9174129699177905E-3</c:v>
                </c:pt>
                <c:pt idx="74">
                  <c:v>-1.8665512031303549E-2</c:v>
                </c:pt>
                <c:pt idx="75">
                  <c:v>-3.0531385387802125E-2</c:v>
                </c:pt>
                <c:pt idx="76">
                  <c:v>-3.1196401505338003E-2</c:v>
                </c:pt>
                <c:pt idx="77">
                  <c:v>-3.1426970913918384E-2</c:v>
                </c:pt>
                <c:pt idx="78">
                  <c:v>-4.8966991601060064E-2</c:v>
                </c:pt>
                <c:pt idx="79">
                  <c:v>-4.9690569724690548E-2</c:v>
                </c:pt>
                <c:pt idx="80">
                  <c:v>-5.0091299093915367E-2</c:v>
                </c:pt>
                <c:pt idx="81">
                  <c:v>-5.6727630639903361E-2</c:v>
                </c:pt>
                <c:pt idx="82">
                  <c:v>-6.6141882586874173E-2</c:v>
                </c:pt>
                <c:pt idx="83">
                  <c:v>-3.9321376473005966E-2</c:v>
                </c:pt>
                <c:pt idx="84">
                  <c:v>-3.1302974189043167E-2</c:v>
                </c:pt>
                <c:pt idx="85">
                  <c:v>-4.255728219382196E-2</c:v>
                </c:pt>
                <c:pt idx="86">
                  <c:v>-5.6371255813853938E-2</c:v>
                </c:pt>
                <c:pt idx="87">
                  <c:v>-7.0243640255258755E-2</c:v>
                </c:pt>
                <c:pt idx="88">
                  <c:v>-6.0383860301759913E-2</c:v>
                </c:pt>
                <c:pt idx="89">
                  <c:v>-5.256807216416718E-2</c:v>
                </c:pt>
                <c:pt idx="90">
                  <c:v>-3.6396670585333406E-2</c:v>
                </c:pt>
                <c:pt idx="91">
                  <c:v>-3.2724561812862103E-2</c:v>
                </c:pt>
                <c:pt idx="92">
                  <c:v>-2.2383806630460655E-2</c:v>
                </c:pt>
                <c:pt idx="93">
                  <c:v>-1.0774636140765667E-2</c:v>
                </c:pt>
                <c:pt idx="94">
                  <c:v>-1.9738555420158628E-2</c:v>
                </c:pt>
                <c:pt idx="95">
                  <c:v>-1.6426509606862767E-2</c:v>
                </c:pt>
                <c:pt idx="96">
                  <c:v>-1.6017977950871023E-2</c:v>
                </c:pt>
                <c:pt idx="97">
                  <c:v>-2.2125866208386594E-2</c:v>
                </c:pt>
              </c:numCache>
            </c:numRef>
          </c:val>
        </c:ser>
        <c:ser>
          <c:idx val="3"/>
          <c:order val="3"/>
          <c:tx>
            <c:strRef>
              <c:f>'Sector --&gt;'!$F$306</c:f>
              <c:strCache>
                <c:ptCount val="1"/>
                <c:pt idx="0">
                  <c:v>Financials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--&gt;'!$F$307:$F$404</c:f>
              <c:numCache>
                <c:formatCode>0.00%</c:formatCode>
                <c:ptCount val="98"/>
                <c:pt idx="0">
                  <c:v>0.15511452486879618</c:v>
                </c:pt>
                <c:pt idx="1">
                  <c:v>0.16389905511222069</c:v>
                </c:pt>
                <c:pt idx="2">
                  <c:v>0.11102793082754014</c:v>
                </c:pt>
                <c:pt idx="3">
                  <c:v>0.11042959403976799</c:v>
                </c:pt>
                <c:pt idx="4">
                  <c:v>8.8774551027904991E-2</c:v>
                </c:pt>
                <c:pt idx="5">
                  <c:v>0.10190172817829363</c:v>
                </c:pt>
                <c:pt idx="6">
                  <c:v>0.1207495366766157</c:v>
                </c:pt>
                <c:pt idx="7">
                  <c:v>0.11925428938675495</c:v>
                </c:pt>
                <c:pt idx="8">
                  <c:v>0.13727003329043172</c:v>
                </c:pt>
                <c:pt idx="9">
                  <c:v>6.5410368403535937E-2</c:v>
                </c:pt>
                <c:pt idx="10">
                  <c:v>0.12589917057265079</c:v>
                </c:pt>
                <c:pt idx="11">
                  <c:v>0.17677317783082239</c:v>
                </c:pt>
                <c:pt idx="12">
                  <c:v>0.1871680450350709</c:v>
                </c:pt>
                <c:pt idx="13">
                  <c:v>0.1844942739976935</c:v>
                </c:pt>
                <c:pt idx="14">
                  <c:v>0.22990242595184709</c:v>
                </c:pt>
                <c:pt idx="15">
                  <c:v>0.22829039433061873</c:v>
                </c:pt>
                <c:pt idx="16">
                  <c:v>0.24934501495498995</c:v>
                </c:pt>
                <c:pt idx="17">
                  <c:v>0.30116326729693466</c:v>
                </c:pt>
                <c:pt idx="18">
                  <c:v>0.30813820227947825</c:v>
                </c:pt>
                <c:pt idx="19">
                  <c:v>0.20962113702182883</c:v>
                </c:pt>
                <c:pt idx="20">
                  <c:v>0.20726350661239334</c:v>
                </c:pt>
                <c:pt idx="21">
                  <c:v>0.28477523675551852</c:v>
                </c:pt>
                <c:pt idx="22">
                  <c:v>0.20469584375971567</c:v>
                </c:pt>
                <c:pt idx="23">
                  <c:v>0.22517725789975712</c:v>
                </c:pt>
                <c:pt idx="24">
                  <c:v>0.22609202429971109</c:v>
                </c:pt>
                <c:pt idx="25">
                  <c:v>0.17638667237679445</c:v>
                </c:pt>
                <c:pt idx="26">
                  <c:v>0.18123510128411369</c:v>
                </c:pt>
                <c:pt idx="27">
                  <c:v>0.16320427135103829</c:v>
                </c:pt>
                <c:pt idx="28">
                  <c:v>0.11925949677164376</c:v>
                </c:pt>
                <c:pt idx="29">
                  <c:v>8.5366939649856935E-2</c:v>
                </c:pt>
                <c:pt idx="30">
                  <c:v>8.435318601912388E-2</c:v>
                </c:pt>
                <c:pt idx="31">
                  <c:v>7.7101404862484998E-2</c:v>
                </c:pt>
                <c:pt idx="32">
                  <c:v>6.3543353858477286E-2</c:v>
                </c:pt>
                <c:pt idx="33">
                  <c:v>4.7302791750234399E-2</c:v>
                </c:pt>
                <c:pt idx="34">
                  <c:v>7.4625662515367411E-2</c:v>
                </c:pt>
                <c:pt idx="35">
                  <c:v>6.7300999336600761E-2</c:v>
                </c:pt>
                <c:pt idx="36">
                  <c:v>6.9678327027762554E-2</c:v>
                </c:pt>
                <c:pt idx="37">
                  <c:v>8.2504207751143185E-2</c:v>
                </c:pt>
                <c:pt idx="38">
                  <c:v>9.1394544414806808E-2</c:v>
                </c:pt>
                <c:pt idx="39">
                  <c:v>7.6120274061414764E-2</c:v>
                </c:pt>
                <c:pt idx="40">
                  <c:v>9.7386505045780308E-2</c:v>
                </c:pt>
                <c:pt idx="41">
                  <c:v>9.8158861018210475E-2</c:v>
                </c:pt>
                <c:pt idx="42">
                  <c:v>8.7528320153431191E-2</c:v>
                </c:pt>
                <c:pt idx="43">
                  <c:v>8.5755535616017411E-2</c:v>
                </c:pt>
                <c:pt idx="44">
                  <c:v>7.2569970780217971E-2</c:v>
                </c:pt>
                <c:pt idx="45">
                  <c:v>8.8476791311011369E-2</c:v>
                </c:pt>
                <c:pt idx="46">
                  <c:v>0.11479182390777597</c:v>
                </c:pt>
                <c:pt idx="47">
                  <c:v>0.1296659650130404</c:v>
                </c:pt>
                <c:pt idx="48">
                  <c:v>0.1161421092373157</c:v>
                </c:pt>
                <c:pt idx="49">
                  <c:v>0.1252120636777799</c:v>
                </c:pt>
                <c:pt idx="50">
                  <c:v>0.13889781710224924</c:v>
                </c:pt>
                <c:pt idx="51">
                  <c:v>0.14383759683351599</c:v>
                </c:pt>
                <c:pt idx="52">
                  <c:v>0.13602768959015801</c:v>
                </c:pt>
                <c:pt idx="53">
                  <c:v>0.16242077642749314</c:v>
                </c:pt>
                <c:pt idx="54">
                  <c:v>0.16449259765923657</c:v>
                </c:pt>
                <c:pt idx="55">
                  <c:v>0.16133596311278059</c:v>
                </c:pt>
                <c:pt idx="56">
                  <c:v>0.16425847156848331</c:v>
                </c:pt>
                <c:pt idx="57">
                  <c:v>0.16269406834184916</c:v>
                </c:pt>
                <c:pt idx="58">
                  <c:v>0.13322326690787037</c:v>
                </c:pt>
                <c:pt idx="59">
                  <c:v>0.13605545186304707</c:v>
                </c:pt>
                <c:pt idx="60">
                  <c:v>0.11522358931678738</c:v>
                </c:pt>
                <c:pt idx="61">
                  <c:v>0.11937691032004298</c:v>
                </c:pt>
                <c:pt idx="62">
                  <c:v>0.13079266489895341</c:v>
                </c:pt>
                <c:pt idx="63">
                  <c:v>0.12642602747309778</c:v>
                </c:pt>
                <c:pt idx="64">
                  <c:v>0.10818246062963288</c:v>
                </c:pt>
                <c:pt idx="65">
                  <c:v>0.10377399183595917</c:v>
                </c:pt>
                <c:pt idx="66">
                  <c:v>0.11160076879251976</c:v>
                </c:pt>
                <c:pt idx="67">
                  <c:v>0.11795234001257757</c:v>
                </c:pt>
                <c:pt idx="68">
                  <c:v>0.11526256840204566</c:v>
                </c:pt>
                <c:pt idx="69">
                  <c:v>0.13071760036353991</c:v>
                </c:pt>
                <c:pt idx="70">
                  <c:v>0.15579626423089241</c:v>
                </c:pt>
                <c:pt idx="71">
                  <c:v>0.17517268205443662</c:v>
                </c:pt>
                <c:pt idx="72">
                  <c:v>0.17778230716762136</c:v>
                </c:pt>
                <c:pt idx="73">
                  <c:v>0.18158150891757147</c:v>
                </c:pt>
                <c:pt idx="74">
                  <c:v>0.1868239767961076</c:v>
                </c:pt>
                <c:pt idx="75">
                  <c:v>0.1797233568790601</c:v>
                </c:pt>
                <c:pt idx="76">
                  <c:v>0.18179461870552768</c:v>
                </c:pt>
                <c:pt idx="77">
                  <c:v>0.17710462094800439</c:v>
                </c:pt>
                <c:pt idx="78">
                  <c:v>0.18411143646710204</c:v>
                </c:pt>
                <c:pt idx="79">
                  <c:v>0.19877162365830464</c:v>
                </c:pt>
                <c:pt idx="80">
                  <c:v>0.19979808656676926</c:v>
                </c:pt>
                <c:pt idx="81">
                  <c:v>0.18440901186856487</c:v>
                </c:pt>
                <c:pt idx="82">
                  <c:v>0.18111934245619277</c:v>
                </c:pt>
                <c:pt idx="83">
                  <c:v>0.18882770077538963</c:v>
                </c:pt>
                <c:pt idx="84">
                  <c:v>0.17808074217106551</c:v>
                </c:pt>
                <c:pt idx="85">
                  <c:v>0.20475904835704356</c:v>
                </c:pt>
                <c:pt idx="86">
                  <c:v>0.21150002216607344</c:v>
                </c:pt>
                <c:pt idx="87">
                  <c:v>0.20521951205240441</c:v>
                </c:pt>
                <c:pt idx="88">
                  <c:v>0.21295900832168443</c:v>
                </c:pt>
                <c:pt idx="89">
                  <c:v>0.22493444343073327</c:v>
                </c:pt>
                <c:pt idx="90">
                  <c:v>0.22247578632638312</c:v>
                </c:pt>
                <c:pt idx="91">
                  <c:v>0.24092453906031661</c:v>
                </c:pt>
                <c:pt idx="92">
                  <c:v>0.23923576223556289</c:v>
                </c:pt>
                <c:pt idx="93">
                  <c:v>0.22806090375944604</c:v>
                </c:pt>
                <c:pt idx="94">
                  <c:v>0.2275466043277049</c:v>
                </c:pt>
                <c:pt idx="95">
                  <c:v>0.22926625773184375</c:v>
                </c:pt>
                <c:pt idx="96">
                  <c:v>0.24129125266287052</c:v>
                </c:pt>
                <c:pt idx="97">
                  <c:v>0.2173710831744729</c:v>
                </c:pt>
              </c:numCache>
            </c:numRef>
          </c:val>
        </c:ser>
        <c:ser>
          <c:idx val="4"/>
          <c:order val="4"/>
          <c:tx>
            <c:strRef>
              <c:f>'Sector --&gt;'!$G$306</c:f>
              <c:strCache>
                <c:ptCount val="1"/>
                <c:pt idx="0">
                  <c:v>Health Care</c:v>
                </c:pt>
              </c:strCache>
            </c:strRef>
          </c:tx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--&gt;'!$G$307:$G$404</c:f>
              <c:numCache>
                <c:formatCode>0.00%</c:formatCode>
                <c:ptCount val="98"/>
                <c:pt idx="0">
                  <c:v>3.7740354336139896E-3</c:v>
                </c:pt>
                <c:pt idx="1">
                  <c:v>1.1137335115773924E-3</c:v>
                </c:pt>
                <c:pt idx="2">
                  <c:v>1.1194744860697082E-3</c:v>
                </c:pt>
                <c:pt idx="3">
                  <c:v>1.1262693004339421E-3</c:v>
                </c:pt>
                <c:pt idx="4">
                  <c:v>1.7778632700683058E-3</c:v>
                </c:pt>
                <c:pt idx="5">
                  <c:v>1.0875174341875746E-2</c:v>
                </c:pt>
                <c:pt idx="6">
                  <c:v>1.2533413051492782E-2</c:v>
                </c:pt>
                <c:pt idx="7">
                  <c:v>6.1058783995656014E-3</c:v>
                </c:pt>
                <c:pt idx="8">
                  <c:v>4.8310571085551172E-4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-2.3231521953085625E-3</c:v>
                </c:pt>
                <c:pt idx="14">
                  <c:v>-5.6437302467202445E-3</c:v>
                </c:pt>
                <c:pt idx="15">
                  <c:v>0</c:v>
                </c:pt>
                <c:pt idx="16">
                  <c:v>0</c:v>
                </c:pt>
                <c:pt idx="17">
                  <c:v>1.2844435198591717E-2</c:v>
                </c:pt>
                <c:pt idx="18">
                  <c:v>1.0253140493934609E-2</c:v>
                </c:pt>
                <c:pt idx="19">
                  <c:v>6.8037934416579071E-3</c:v>
                </c:pt>
                <c:pt idx="20">
                  <c:v>1.0265853964552464E-2</c:v>
                </c:pt>
                <c:pt idx="21">
                  <c:v>5.360280962820544E-3</c:v>
                </c:pt>
                <c:pt idx="22">
                  <c:v>3.5254421181373013E-3</c:v>
                </c:pt>
                <c:pt idx="23">
                  <c:v>3.9401142992785609E-3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-1.9148910098820404E-3</c:v>
                </c:pt>
                <c:pt idx="31">
                  <c:v>-1.2685983733200046E-3</c:v>
                </c:pt>
                <c:pt idx="32">
                  <c:v>-2.2156180948146513E-3</c:v>
                </c:pt>
                <c:pt idx="33">
                  <c:v>-1.4107913436390935E-3</c:v>
                </c:pt>
                <c:pt idx="34">
                  <c:v>8.383010475946787E-3</c:v>
                </c:pt>
                <c:pt idx="35">
                  <c:v>4.7778356321482619E-3</c:v>
                </c:pt>
                <c:pt idx="36">
                  <c:v>3.1820447821362024E-3</c:v>
                </c:pt>
                <c:pt idx="37">
                  <c:v>1.0189581650001101E-3</c:v>
                </c:pt>
                <c:pt idx="38">
                  <c:v>0</c:v>
                </c:pt>
                <c:pt idx="39">
                  <c:v>7.5784490594353788E-4</c:v>
                </c:pt>
                <c:pt idx="40">
                  <c:v>4.2806036608338989E-3</c:v>
                </c:pt>
                <c:pt idx="41">
                  <c:v>4.0586513285326663E-3</c:v>
                </c:pt>
                <c:pt idx="42">
                  <c:v>3.8351486115925934E-3</c:v>
                </c:pt>
                <c:pt idx="43">
                  <c:v>4.4127177044148615E-3</c:v>
                </c:pt>
                <c:pt idx="44">
                  <c:v>7.0032492170169335E-3</c:v>
                </c:pt>
                <c:pt idx="45">
                  <c:v>1.0074676747156884E-2</c:v>
                </c:pt>
                <c:pt idx="46">
                  <c:v>1.3382815811151911E-2</c:v>
                </c:pt>
                <c:pt idx="47">
                  <c:v>1.6754941489937308E-2</c:v>
                </c:pt>
                <c:pt idx="48">
                  <c:v>7.9132471081958863E-3</c:v>
                </c:pt>
                <c:pt idx="49">
                  <c:v>6.3092940141145724E-3</c:v>
                </c:pt>
                <c:pt idx="50">
                  <c:v>7.3595398819653558E-3</c:v>
                </c:pt>
                <c:pt idx="51">
                  <c:v>6.3564729436890125E-3</c:v>
                </c:pt>
                <c:pt idx="52">
                  <c:v>8.7484390293817021E-3</c:v>
                </c:pt>
                <c:pt idx="53">
                  <c:v>9.4991922758826137E-3</c:v>
                </c:pt>
                <c:pt idx="54">
                  <c:v>5.4082113899753407E-3</c:v>
                </c:pt>
                <c:pt idx="55">
                  <c:v>8.839088366990433E-3</c:v>
                </c:pt>
                <c:pt idx="56">
                  <c:v>1.135814348869795E-2</c:v>
                </c:pt>
                <c:pt idx="57">
                  <c:v>1.1950647175972738E-2</c:v>
                </c:pt>
                <c:pt idx="58">
                  <c:v>1.2355894229049619E-2</c:v>
                </c:pt>
                <c:pt idx="59">
                  <c:v>1.2941066325281589E-2</c:v>
                </c:pt>
                <c:pt idx="60">
                  <c:v>1.3242131591343874E-2</c:v>
                </c:pt>
                <c:pt idx="61">
                  <c:v>1.4556130067074126E-2</c:v>
                </c:pt>
                <c:pt idx="62">
                  <c:v>1.1260574724868003E-2</c:v>
                </c:pt>
                <c:pt idx="63">
                  <c:v>1.0310112511605997E-2</c:v>
                </c:pt>
                <c:pt idx="64">
                  <c:v>9.9436565482927935E-3</c:v>
                </c:pt>
                <c:pt idx="65">
                  <c:v>1.0259186512605408E-2</c:v>
                </c:pt>
                <c:pt idx="66">
                  <c:v>1.0314993682773374E-2</c:v>
                </c:pt>
                <c:pt idx="67">
                  <c:v>1.0229937187934326E-2</c:v>
                </c:pt>
                <c:pt idx="68">
                  <c:v>1.0222929852216716E-2</c:v>
                </c:pt>
                <c:pt idx="69">
                  <c:v>1.078001397317808E-2</c:v>
                </c:pt>
                <c:pt idx="70">
                  <c:v>1.2736295975296696E-2</c:v>
                </c:pt>
                <c:pt idx="71">
                  <c:v>2.4055419853924079E-2</c:v>
                </c:pt>
                <c:pt idx="72">
                  <c:v>2.3670665898785588E-2</c:v>
                </c:pt>
                <c:pt idx="73">
                  <c:v>2.507795577275455E-2</c:v>
                </c:pt>
                <c:pt idx="74">
                  <c:v>2.4325577664695945E-2</c:v>
                </c:pt>
                <c:pt idx="75">
                  <c:v>2.4490245784977004E-2</c:v>
                </c:pt>
                <c:pt idx="76">
                  <c:v>2.4549197007219234E-2</c:v>
                </c:pt>
                <c:pt idx="77">
                  <c:v>2.5133458093970423E-2</c:v>
                </c:pt>
                <c:pt idx="78">
                  <c:v>2.6886433295323902E-2</c:v>
                </c:pt>
                <c:pt idx="79">
                  <c:v>2.9967646596588959E-2</c:v>
                </c:pt>
                <c:pt idx="80">
                  <c:v>2.4566498381231091E-2</c:v>
                </c:pt>
                <c:pt idx="81">
                  <c:v>1.7512081175420267E-2</c:v>
                </c:pt>
                <c:pt idx="82">
                  <c:v>1.8350577923738853E-2</c:v>
                </c:pt>
                <c:pt idx="83">
                  <c:v>2.1818911665271133E-2</c:v>
                </c:pt>
                <c:pt idx="84">
                  <c:v>2.0701275831039059E-2</c:v>
                </c:pt>
                <c:pt idx="85">
                  <c:v>2.3531639222038415E-2</c:v>
                </c:pt>
                <c:pt idx="86">
                  <c:v>2.0880160126102328E-2</c:v>
                </c:pt>
                <c:pt idx="87">
                  <c:v>2.4345710428740362E-2</c:v>
                </c:pt>
                <c:pt idx="88">
                  <c:v>2.7247893305065531E-2</c:v>
                </c:pt>
                <c:pt idx="89">
                  <c:v>2.904435377335441E-2</c:v>
                </c:pt>
                <c:pt idx="90">
                  <c:v>2.9663172203534992E-2</c:v>
                </c:pt>
                <c:pt idx="91">
                  <c:v>3.4910071809785684E-2</c:v>
                </c:pt>
                <c:pt idx="92">
                  <c:v>2.8378808352486618E-2</c:v>
                </c:pt>
                <c:pt idx="93">
                  <c:v>3.0408710550607964E-2</c:v>
                </c:pt>
                <c:pt idx="94">
                  <c:v>2.9622874700677416E-2</c:v>
                </c:pt>
                <c:pt idx="95">
                  <c:v>2.688013431344306E-2</c:v>
                </c:pt>
                <c:pt idx="96">
                  <c:v>2.5460707278104164E-2</c:v>
                </c:pt>
                <c:pt idx="97">
                  <c:v>2.4570901465003622E-2</c:v>
                </c:pt>
              </c:numCache>
            </c:numRef>
          </c:val>
        </c:ser>
        <c:ser>
          <c:idx val="5"/>
          <c:order val="5"/>
          <c:tx>
            <c:strRef>
              <c:f>'Sector --&gt;'!$H$306</c:f>
              <c:strCache>
                <c:ptCount val="1"/>
                <c:pt idx="0">
                  <c:v>Index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--&gt;'!$H$307:$H$404</c:f>
              <c:numCache>
                <c:formatCode>0.00%</c:formatCode>
                <c:ptCount val="98"/>
                <c:pt idx="0">
                  <c:v>-0.1406674420172776</c:v>
                </c:pt>
                <c:pt idx="1">
                  <c:v>-0.15777724215846695</c:v>
                </c:pt>
                <c:pt idx="2">
                  <c:v>-0.24392165054579965</c:v>
                </c:pt>
                <c:pt idx="3">
                  <c:v>-0.24397364812662861</c:v>
                </c:pt>
                <c:pt idx="4">
                  <c:v>-0.2337260875866003</c:v>
                </c:pt>
                <c:pt idx="5">
                  <c:v>-0.2102454821728556</c:v>
                </c:pt>
                <c:pt idx="6">
                  <c:v>-0.21326265068407571</c:v>
                </c:pt>
                <c:pt idx="7">
                  <c:v>-0.22272769075376611</c:v>
                </c:pt>
                <c:pt idx="8">
                  <c:v>-0.25854898766080292</c:v>
                </c:pt>
                <c:pt idx="9">
                  <c:v>-0.117873401515928</c:v>
                </c:pt>
                <c:pt idx="10">
                  <c:v>-0.17968736534578744</c:v>
                </c:pt>
                <c:pt idx="11">
                  <c:v>-0.30511915075967322</c:v>
                </c:pt>
                <c:pt idx="12">
                  <c:v>-0.34184588553831496</c:v>
                </c:pt>
                <c:pt idx="13">
                  <c:v>-0.31010839057663447</c:v>
                </c:pt>
                <c:pt idx="14">
                  <c:v>-0.42915191131453256</c:v>
                </c:pt>
                <c:pt idx="15">
                  <c:v>-0.52964269932148422</c:v>
                </c:pt>
                <c:pt idx="16">
                  <c:v>-0.57648626956099691</c:v>
                </c:pt>
                <c:pt idx="17">
                  <c:v>-0.6590123205416607</c:v>
                </c:pt>
                <c:pt idx="18">
                  <c:v>-0.62210816406769975</c:v>
                </c:pt>
                <c:pt idx="19">
                  <c:v>-0.3743897535870343</c:v>
                </c:pt>
                <c:pt idx="20">
                  <c:v>-0.52898392411853401</c:v>
                </c:pt>
                <c:pt idx="21">
                  <c:v>-0.55232365718027743</c:v>
                </c:pt>
                <c:pt idx="22">
                  <c:v>-0.47896313913630761</c:v>
                </c:pt>
                <c:pt idx="23">
                  <c:v>-0.48025800685975234</c:v>
                </c:pt>
                <c:pt idx="24">
                  <c:v>-0.39006342986893738</c:v>
                </c:pt>
                <c:pt idx="25">
                  <c:v>-0.30737126009279159</c:v>
                </c:pt>
                <c:pt idx="26">
                  <c:v>-0.34376112173067991</c:v>
                </c:pt>
                <c:pt idx="27">
                  <c:v>-0.29895593733370968</c:v>
                </c:pt>
                <c:pt idx="28">
                  <c:v>-0.13104488926625785</c:v>
                </c:pt>
                <c:pt idx="29">
                  <c:v>-6.6410799065743237E-2</c:v>
                </c:pt>
                <c:pt idx="30">
                  <c:v>-8.2063169341180603E-2</c:v>
                </c:pt>
                <c:pt idx="31">
                  <c:v>4.0468439212807523E-2</c:v>
                </c:pt>
                <c:pt idx="32">
                  <c:v>-6.2155448707068163E-2</c:v>
                </c:pt>
                <c:pt idx="33">
                  <c:v>-8.8450181769592184E-2</c:v>
                </c:pt>
                <c:pt idx="34">
                  <c:v>-9.0149102798521855E-2</c:v>
                </c:pt>
                <c:pt idx="35">
                  <c:v>-9.1414675811725313E-2</c:v>
                </c:pt>
                <c:pt idx="36">
                  <c:v>-0.11459783960278558</c:v>
                </c:pt>
                <c:pt idx="37">
                  <c:v>-0.10263932316876066</c:v>
                </c:pt>
                <c:pt idx="38">
                  <c:v>-9.5400448374292207E-2</c:v>
                </c:pt>
                <c:pt idx="39">
                  <c:v>-8.3134306093867488E-2</c:v>
                </c:pt>
                <c:pt idx="40">
                  <c:v>-9.5672120097061289E-2</c:v>
                </c:pt>
                <c:pt idx="41">
                  <c:v>-0.12115257231698354</c:v>
                </c:pt>
                <c:pt idx="42">
                  <c:v>-0.113280682825359</c:v>
                </c:pt>
                <c:pt idx="43">
                  <c:v>-0.12608675731012703</c:v>
                </c:pt>
                <c:pt idx="44">
                  <c:v>-0.13110248907873517</c:v>
                </c:pt>
                <c:pt idx="45">
                  <c:v>-0.15146759755136177</c:v>
                </c:pt>
                <c:pt idx="46">
                  <c:v>-0.12362495296820748</c:v>
                </c:pt>
                <c:pt idx="47">
                  <c:v>-0.11673175853653955</c:v>
                </c:pt>
                <c:pt idx="48">
                  <c:v>-0.12635319512517901</c:v>
                </c:pt>
                <c:pt idx="49">
                  <c:v>-0.11122624545716897</c:v>
                </c:pt>
                <c:pt idx="50">
                  <c:v>-0.11815353077032026</c:v>
                </c:pt>
                <c:pt idx="51">
                  <c:v>-9.7084768251731277E-2</c:v>
                </c:pt>
                <c:pt idx="52">
                  <c:v>-0.10689246386748659</c:v>
                </c:pt>
                <c:pt idx="53">
                  <c:v>-0.1008811240832353</c:v>
                </c:pt>
                <c:pt idx="54">
                  <c:v>-8.4449136901525862E-2</c:v>
                </c:pt>
                <c:pt idx="55">
                  <c:v>-7.8229796654050304E-2</c:v>
                </c:pt>
                <c:pt idx="56">
                  <c:v>-0.10891508062935967</c:v>
                </c:pt>
                <c:pt idx="57">
                  <c:v>-0.11166896011965831</c:v>
                </c:pt>
                <c:pt idx="58">
                  <c:v>-0.13449484054998281</c:v>
                </c:pt>
                <c:pt idx="59">
                  <c:v>-0.12484983080214408</c:v>
                </c:pt>
                <c:pt idx="60">
                  <c:v>-9.7960305784782153E-2</c:v>
                </c:pt>
                <c:pt idx="61">
                  <c:v>-0.10811043600898776</c:v>
                </c:pt>
                <c:pt idx="62">
                  <c:v>-0.12099154136985291</c:v>
                </c:pt>
                <c:pt idx="63">
                  <c:v>-7.6455992531726205E-2</c:v>
                </c:pt>
                <c:pt idx="64">
                  <c:v>-7.1199884191615118E-2</c:v>
                </c:pt>
                <c:pt idx="65">
                  <c:v>-6.132462999389765E-2</c:v>
                </c:pt>
                <c:pt idx="66">
                  <c:v>-6.2096479921422199E-2</c:v>
                </c:pt>
                <c:pt idx="67">
                  <c:v>-6.6034073877364374E-2</c:v>
                </c:pt>
                <c:pt idx="68">
                  <c:v>-6.6480645029837707E-2</c:v>
                </c:pt>
                <c:pt idx="69">
                  <c:v>-6.5609282719824705E-2</c:v>
                </c:pt>
                <c:pt idx="70">
                  <c:v>-5.3361085654405942E-2</c:v>
                </c:pt>
                <c:pt idx="71">
                  <c:v>-5.3263813219854579E-2</c:v>
                </c:pt>
                <c:pt idx="72">
                  <c:v>-7.4958915604873735E-2</c:v>
                </c:pt>
                <c:pt idx="73">
                  <c:v>-9.1704144775146185E-2</c:v>
                </c:pt>
                <c:pt idx="74">
                  <c:v>-8.3178886652891568E-2</c:v>
                </c:pt>
                <c:pt idx="75">
                  <c:v>-0.10561502164529413</c:v>
                </c:pt>
                <c:pt idx="76">
                  <c:v>-0.11044993706074666</c:v>
                </c:pt>
                <c:pt idx="77">
                  <c:v>-0.11635380409887684</c:v>
                </c:pt>
                <c:pt idx="78">
                  <c:v>-0.10381220166421473</c:v>
                </c:pt>
                <c:pt idx="79">
                  <c:v>-0.10231013948622276</c:v>
                </c:pt>
                <c:pt idx="80">
                  <c:v>-9.1527671727496596E-2</c:v>
                </c:pt>
                <c:pt idx="81">
                  <c:v>-0.10422436214895003</c:v>
                </c:pt>
                <c:pt idx="82">
                  <c:v>-9.3478953981092835E-2</c:v>
                </c:pt>
                <c:pt idx="83">
                  <c:v>-0.10138047114678053</c:v>
                </c:pt>
                <c:pt idx="84">
                  <c:v>-0.10323131379977497</c:v>
                </c:pt>
                <c:pt idx="85">
                  <c:v>-9.9001698224085999E-2</c:v>
                </c:pt>
                <c:pt idx="86">
                  <c:v>-8.044819531387018E-2</c:v>
                </c:pt>
                <c:pt idx="87">
                  <c:v>-0.12943306501308471</c:v>
                </c:pt>
                <c:pt idx="88">
                  <c:v>-7.9783108853928905E-2</c:v>
                </c:pt>
                <c:pt idx="89">
                  <c:v>-0.10222077620773692</c:v>
                </c:pt>
                <c:pt idx="90">
                  <c:v>-0.100281790081656</c:v>
                </c:pt>
                <c:pt idx="91">
                  <c:v>-0.12197922523771096</c:v>
                </c:pt>
                <c:pt idx="92">
                  <c:v>-0.121555136077767</c:v>
                </c:pt>
                <c:pt idx="93">
                  <c:v>-0.11719636540965753</c:v>
                </c:pt>
                <c:pt idx="94">
                  <c:v>-9.9939750224169052E-2</c:v>
                </c:pt>
                <c:pt idx="95">
                  <c:v>-0.10551430995862258</c:v>
                </c:pt>
                <c:pt idx="96">
                  <c:v>-0.10876084188019407</c:v>
                </c:pt>
                <c:pt idx="97">
                  <c:v>-0.12908164127699101</c:v>
                </c:pt>
              </c:numCache>
            </c:numRef>
          </c:val>
        </c:ser>
        <c:ser>
          <c:idx val="6"/>
          <c:order val="6"/>
          <c:tx>
            <c:strRef>
              <c:f>'Sector --&gt;'!$I$306</c:f>
              <c:strCache>
                <c:ptCount val="1"/>
                <c:pt idx="0">
                  <c:v>Industrials</c:v>
                </c:pt>
              </c:strCache>
            </c:strRef>
          </c:tx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--&gt;'!$I$307:$I$404</c:f>
              <c:numCache>
                <c:formatCode>0.00%</c:formatCode>
                <c:ptCount val="98"/>
                <c:pt idx="0">
                  <c:v>5.6175647144574292E-2</c:v>
                </c:pt>
                <c:pt idx="1">
                  <c:v>6.8309530942933239E-2</c:v>
                </c:pt>
                <c:pt idx="2">
                  <c:v>6.0540005660364646E-2</c:v>
                </c:pt>
                <c:pt idx="3">
                  <c:v>5.39099081319179E-2</c:v>
                </c:pt>
                <c:pt idx="4">
                  <c:v>5.678086674364656E-2</c:v>
                </c:pt>
                <c:pt idx="5">
                  <c:v>4.1295044868142339E-2</c:v>
                </c:pt>
                <c:pt idx="6">
                  <c:v>3.1292400352529157E-2</c:v>
                </c:pt>
                <c:pt idx="7">
                  <c:v>2.029990705144083E-2</c:v>
                </c:pt>
                <c:pt idx="8">
                  <c:v>3.8793522531506031E-2</c:v>
                </c:pt>
                <c:pt idx="9">
                  <c:v>6.8959978603110456E-3</c:v>
                </c:pt>
                <c:pt idx="10">
                  <c:v>1.2410746808162107E-2</c:v>
                </c:pt>
                <c:pt idx="11">
                  <c:v>1.4966263317659961E-2</c:v>
                </c:pt>
                <c:pt idx="12">
                  <c:v>1.505510418535036E-2</c:v>
                </c:pt>
                <c:pt idx="13">
                  <c:v>2.2899342705983983E-2</c:v>
                </c:pt>
                <c:pt idx="14">
                  <c:v>3.4495001703793632E-2</c:v>
                </c:pt>
                <c:pt idx="15">
                  <c:v>9.1097396710499712E-3</c:v>
                </c:pt>
                <c:pt idx="16">
                  <c:v>6.5016135672798375E-3</c:v>
                </c:pt>
                <c:pt idx="17">
                  <c:v>-7.2917672207766238E-3</c:v>
                </c:pt>
                <c:pt idx="18">
                  <c:v>1.9887671350878683E-2</c:v>
                </c:pt>
                <c:pt idx="19">
                  <c:v>9.5024419906089563E-4</c:v>
                </c:pt>
                <c:pt idx="20">
                  <c:v>1.879998757025314E-2</c:v>
                </c:pt>
                <c:pt idx="21">
                  <c:v>2.7878452631242695E-3</c:v>
                </c:pt>
                <c:pt idx="22">
                  <c:v>-1.1641193606590661E-2</c:v>
                </c:pt>
                <c:pt idx="23">
                  <c:v>-2.4113527879418784E-2</c:v>
                </c:pt>
                <c:pt idx="24">
                  <c:v>-3.1893937778820283E-2</c:v>
                </c:pt>
                <c:pt idx="25">
                  <c:v>-3.5358741691873474E-2</c:v>
                </c:pt>
                <c:pt idx="26">
                  <c:v>-5.3607440190999944E-2</c:v>
                </c:pt>
                <c:pt idx="27">
                  <c:v>-1.7449639976486186E-2</c:v>
                </c:pt>
                <c:pt idx="28">
                  <c:v>-2.9431950046695479E-2</c:v>
                </c:pt>
                <c:pt idx="29">
                  <c:v>1.706154634437268E-3</c:v>
                </c:pt>
                <c:pt idx="30">
                  <c:v>2.9084085624474232E-3</c:v>
                </c:pt>
                <c:pt idx="31">
                  <c:v>7.3107055516975772E-4</c:v>
                </c:pt>
                <c:pt idx="32">
                  <c:v>-1.3145984047482018E-2</c:v>
                </c:pt>
                <c:pt idx="33">
                  <c:v>5.6985868801286976E-3</c:v>
                </c:pt>
                <c:pt idx="34">
                  <c:v>1.3169605106123194E-2</c:v>
                </c:pt>
                <c:pt idx="35">
                  <c:v>9.2382692064324756E-3</c:v>
                </c:pt>
                <c:pt idx="36">
                  <c:v>9.0910007862787801E-4</c:v>
                </c:pt>
                <c:pt idx="37">
                  <c:v>-2.7329900810085198E-2</c:v>
                </c:pt>
                <c:pt idx="38">
                  <c:v>2.4121018483095197E-3</c:v>
                </c:pt>
                <c:pt idx="39">
                  <c:v>1.0628144946833326E-2</c:v>
                </c:pt>
                <c:pt idx="40">
                  <c:v>1.9657671703257773E-2</c:v>
                </c:pt>
                <c:pt idx="41">
                  <c:v>2.9896818387125906E-2</c:v>
                </c:pt>
                <c:pt idx="42">
                  <c:v>3.5507879856972152E-2</c:v>
                </c:pt>
                <c:pt idx="43">
                  <c:v>6.8528106046619353E-2</c:v>
                </c:pt>
                <c:pt idx="44">
                  <c:v>5.6901298686224663E-2</c:v>
                </c:pt>
                <c:pt idx="45">
                  <c:v>6.3590473437006037E-2</c:v>
                </c:pt>
                <c:pt idx="46">
                  <c:v>8.1294538427762159E-2</c:v>
                </c:pt>
                <c:pt idx="47">
                  <c:v>7.3647301077704869E-2</c:v>
                </c:pt>
                <c:pt idx="48">
                  <c:v>5.3760296943182573E-2</c:v>
                </c:pt>
                <c:pt idx="49">
                  <c:v>9.0746137094367324E-2</c:v>
                </c:pt>
                <c:pt idx="50">
                  <c:v>6.8455564919604944E-2</c:v>
                </c:pt>
                <c:pt idx="51">
                  <c:v>5.6832964732044647E-2</c:v>
                </c:pt>
                <c:pt idx="52">
                  <c:v>7.3355201257091579E-2</c:v>
                </c:pt>
                <c:pt idx="53">
                  <c:v>8.5413486038545733E-2</c:v>
                </c:pt>
                <c:pt idx="54">
                  <c:v>9.4501944542762714E-2</c:v>
                </c:pt>
                <c:pt idx="55">
                  <c:v>8.1500274741939063E-2</c:v>
                </c:pt>
                <c:pt idx="56">
                  <c:v>7.1020401913256662E-2</c:v>
                </c:pt>
                <c:pt idx="57">
                  <c:v>6.6551449438929933E-2</c:v>
                </c:pt>
                <c:pt idx="58">
                  <c:v>5.9033014609032736E-2</c:v>
                </c:pt>
                <c:pt idx="59">
                  <c:v>2.9743448038939885E-2</c:v>
                </c:pt>
                <c:pt idx="60">
                  <c:v>2.7623631043121266E-2</c:v>
                </c:pt>
                <c:pt idx="61">
                  <c:v>3.7555568084633728E-2</c:v>
                </c:pt>
                <c:pt idx="62">
                  <c:v>4.4715337091199514E-2</c:v>
                </c:pt>
                <c:pt idx="63">
                  <c:v>5.0695519037279632E-2</c:v>
                </c:pt>
                <c:pt idx="64">
                  <c:v>5.2639459623610982E-2</c:v>
                </c:pt>
                <c:pt idx="65">
                  <c:v>4.3905089561419017E-2</c:v>
                </c:pt>
                <c:pt idx="66">
                  <c:v>5.9167990769034062E-2</c:v>
                </c:pt>
                <c:pt idx="67">
                  <c:v>6.817203372562175E-2</c:v>
                </c:pt>
                <c:pt idx="68">
                  <c:v>1.3217850282479127E-2</c:v>
                </c:pt>
                <c:pt idx="69">
                  <c:v>-1.1719968919424451E-3</c:v>
                </c:pt>
                <c:pt idx="70">
                  <c:v>2.9235029634139265E-2</c:v>
                </c:pt>
                <c:pt idx="71">
                  <c:v>5.1759983397553888E-2</c:v>
                </c:pt>
                <c:pt idx="72">
                  <c:v>3.6150755691874911E-2</c:v>
                </c:pt>
                <c:pt idx="73">
                  <c:v>3.6688801483221095E-2</c:v>
                </c:pt>
                <c:pt idx="74">
                  <c:v>1.5992198286358089E-2</c:v>
                </c:pt>
                <c:pt idx="75">
                  <c:v>-6.9922410237910071E-3</c:v>
                </c:pt>
                <c:pt idx="76">
                  <c:v>-9.376441298204391E-3</c:v>
                </c:pt>
                <c:pt idx="77">
                  <c:v>-5.220873786577207E-4</c:v>
                </c:pt>
                <c:pt idx="78">
                  <c:v>-3.1573709462271282E-2</c:v>
                </c:pt>
                <c:pt idx="79">
                  <c:v>-1.3296480033693825E-2</c:v>
                </c:pt>
                <c:pt idx="80">
                  <c:v>4.3204633080682064E-3</c:v>
                </c:pt>
                <c:pt idx="81">
                  <c:v>1.6591388371904991E-2</c:v>
                </c:pt>
                <c:pt idx="82">
                  <c:v>1.1329354595578711E-2</c:v>
                </c:pt>
                <c:pt idx="83">
                  <c:v>-2.1976290419958577E-3</c:v>
                </c:pt>
                <c:pt idx="84">
                  <c:v>-5.2365781103921871E-3</c:v>
                </c:pt>
                <c:pt idx="85">
                  <c:v>1.488987494541337E-2</c:v>
                </c:pt>
                <c:pt idx="86">
                  <c:v>1.7454275664857688E-2</c:v>
                </c:pt>
                <c:pt idx="87">
                  <c:v>3.563843703183063E-2</c:v>
                </c:pt>
                <c:pt idx="88">
                  <c:v>2.4888139587825847E-2</c:v>
                </c:pt>
                <c:pt idx="89">
                  <c:v>6.0736679883734435E-3</c:v>
                </c:pt>
                <c:pt idx="90">
                  <c:v>2.7194908829358405E-2</c:v>
                </c:pt>
                <c:pt idx="91">
                  <c:v>1.1990511597321091E-2</c:v>
                </c:pt>
                <c:pt idx="92">
                  <c:v>1.3281287386171667E-2</c:v>
                </c:pt>
                <c:pt idx="93">
                  <c:v>5.8629021101903322E-3</c:v>
                </c:pt>
                <c:pt idx="94">
                  <c:v>-1.0915041262655981E-2</c:v>
                </c:pt>
                <c:pt idx="95">
                  <c:v>-7.581718367470916E-3</c:v>
                </c:pt>
                <c:pt idx="96">
                  <c:v>-1.0802530978179389E-2</c:v>
                </c:pt>
                <c:pt idx="97">
                  <c:v>-1.802370263263707E-2</c:v>
                </c:pt>
              </c:numCache>
            </c:numRef>
          </c:val>
        </c:ser>
        <c:ser>
          <c:idx val="7"/>
          <c:order val="7"/>
          <c:tx>
            <c:strRef>
              <c:f>'Sector --&gt;'!$J$306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--&gt;'!$J$307:$J$404</c:f>
              <c:numCache>
                <c:formatCode>0.00%</c:formatCode>
                <c:ptCount val="98"/>
                <c:pt idx="0">
                  <c:v>0.10740677667725186</c:v>
                </c:pt>
                <c:pt idx="1">
                  <c:v>2.7375098555827787E-2</c:v>
                </c:pt>
                <c:pt idx="2">
                  <c:v>4.9639208821705277E-2</c:v>
                </c:pt>
                <c:pt idx="3">
                  <c:v>-1.1119806952076344E-2</c:v>
                </c:pt>
                <c:pt idx="4">
                  <c:v>9.7143154593773429E-4</c:v>
                </c:pt>
                <c:pt idx="5">
                  <c:v>-6.8898645749090326E-3</c:v>
                </c:pt>
                <c:pt idx="6">
                  <c:v>-2.7461675814865749E-3</c:v>
                </c:pt>
                <c:pt idx="7">
                  <c:v>3.5820923570476032E-2</c:v>
                </c:pt>
                <c:pt idx="8">
                  <c:v>4.5479766522136256E-3</c:v>
                </c:pt>
                <c:pt idx="9">
                  <c:v>-5.3217250927523607E-3</c:v>
                </c:pt>
                <c:pt idx="10">
                  <c:v>4.0224692007574975E-2</c:v>
                </c:pt>
                <c:pt idx="11">
                  <c:v>2.7897869470493816E-2</c:v>
                </c:pt>
                <c:pt idx="12">
                  <c:v>4.3018007589910631E-2</c:v>
                </c:pt>
                <c:pt idx="13">
                  <c:v>6.0502353082434651E-2</c:v>
                </c:pt>
                <c:pt idx="14">
                  <c:v>6.5186392173197633E-2</c:v>
                </c:pt>
                <c:pt idx="15">
                  <c:v>3.1003033110589995E-2</c:v>
                </c:pt>
                <c:pt idx="16">
                  <c:v>4.990305655618163E-2</c:v>
                </c:pt>
                <c:pt idx="17">
                  <c:v>6.9245813305148229E-3</c:v>
                </c:pt>
                <c:pt idx="18">
                  <c:v>-1.0971133735337646E-2</c:v>
                </c:pt>
                <c:pt idx="19">
                  <c:v>1.0229909838834275E-2</c:v>
                </c:pt>
                <c:pt idx="20">
                  <c:v>8.0657165922273233E-3</c:v>
                </c:pt>
                <c:pt idx="21">
                  <c:v>-8.218730769071092E-3</c:v>
                </c:pt>
                <c:pt idx="22">
                  <c:v>-1.3154233292821255E-2</c:v>
                </c:pt>
                <c:pt idx="23">
                  <c:v>-2.6809665978973635E-2</c:v>
                </c:pt>
                <c:pt idx="24">
                  <c:v>-1.1841300243591729E-2</c:v>
                </c:pt>
                <c:pt idx="25">
                  <c:v>-4.5409116011399214E-2</c:v>
                </c:pt>
                <c:pt idx="26">
                  <c:v>-2.1873956326470489E-2</c:v>
                </c:pt>
                <c:pt idx="27">
                  <c:v>-2.3605139598089103E-2</c:v>
                </c:pt>
                <c:pt idx="28">
                  <c:v>-2.7182352437089483E-2</c:v>
                </c:pt>
                <c:pt idx="29">
                  <c:v>-2.0781395906726993E-2</c:v>
                </c:pt>
                <c:pt idx="30">
                  <c:v>-1.0721230876500329E-2</c:v>
                </c:pt>
                <c:pt idx="31">
                  <c:v>-9.8640682192523144E-3</c:v>
                </c:pt>
                <c:pt idx="32">
                  <c:v>1.8950612241381698E-3</c:v>
                </c:pt>
                <c:pt idx="33">
                  <c:v>2.230242176941899E-3</c:v>
                </c:pt>
                <c:pt idx="34">
                  <c:v>-8.7971463031897429E-3</c:v>
                </c:pt>
                <c:pt idx="35">
                  <c:v>7.4775357323052793E-3</c:v>
                </c:pt>
                <c:pt idx="36">
                  <c:v>-1.6638562850691208E-2</c:v>
                </c:pt>
                <c:pt idx="37">
                  <c:v>-2.2770614570434972E-3</c:v>
                </c:pt>
                <c:pt idx="38">
                  <c:v>-1.6022418747358991E-3</c:v>
                </c:pt>
                <c:pt idx="39">
                  <c:v>1.2721276382094013E-2</c:v>
                </c:pt>
                <c:pt idx="40">
                  <c:v>-1.8375313989580089E-3</c:v>
                </c:pt>
                <c:pt idx="41">
                  <c:v>2.0775809030442571E-2</c:v>
                </c:pt>
                <c:pt idx="42">
                  <c:v>1.8116748236010879E-2</c:v>
                </c:pt>
                <c:pt idx="43">
                  <c:v>1.9239038101111036E-2</c:v>
                </c:pt>
                <c:pt idx="44">
                  <c:v>2.0068455904153348E-2</c:v>
                </c:pt>
                <c:pt idx="45">
                  <c:v>-1.957106530953448E-3</c:v>
                </c:pt>
                <c:pt idx="46">
                  <c:v>-6.0682472951611999E-4</c:v>
                </c:pt>
                <c:pt idx="47">
                  <c:v>-2.3414079236538363E-2</c:v>
                </c:pt>
                <c:pt idx="48">
                  <c:v>1.5816960460192653E-3</c:v>
                </c:pt>
                <c:pt idx="49">
                  <c:v>4.5978060501403184E-3</c:v>
                </c:pt>
                <c:pt idx="50">
                  <c:v>-1.2310184380668332E-2</c:v>
                </c:pt>
                <c:pt idx="51">
                  <c:v>1.2076981513563789E-3</c:v>
                </c:pt>
                <c:pt idx="52">
                  <c:v>-1.1348148270393488E-2</c:v>
                </c:pt>
                <c:pt idx="53">
                  <c:v>-2.6884900775965628E-2</c:v>
                </c:pt>
                <c:pt idx="54">
                  <c:v>-2.1724801649565417E-2</c:v>
                </c:pt>
                <c:pt idx="55">
                  <c:v>-2.3603628361372933E-2</c:v>
                </c:pt>
                <c:pt idx="56">
                  <c:v>-2.8882304962936534E-2</c:v>
                </c:pt>
                <c:pt idx="57">
                  <c:v>-1.6645213300514411E-2</c:v>
                </c:pt>
                <c:pt idx="58">
                  <c:v>-2.6753369339393207E-2</c:v>
                </c:pt>
                <c:pt idx="59">
                  <c:v>-3.1170654328659064E-2</c:v>
                </c:pt>
                <c:pt idx="60">
                  <c:v>4.5716786393489306E-3</c:v>
                </c:pt>
                <c:pt idx="61">
                  <c:v>4.5402647904957405E-4</c:v>
                </c:pt>
                <c:pt idx="62">
                  <c:v>-6.9762331785230558E-3</c:v>
                </c:pt>
                <c:pt idx="63">
                  <c:v>4.147360474479278E-3</c:v>
                </c:pt>
                <c:pt idx="64">
                  <c:v>2.8701599903011743E-2</c:v>
                </c:pt>
                <c:pt idx="65">
                  <c:v>1.041521611079807E-2</c:v>
                </c:pt>
                <c:pt idx="66">
                  <c:v>1.3174265663384421E-2</c:v>
                </c:pt>
                <c:pt idx="67">
                  <c:v>1.5009663877941115E-2</c:v>
                </c:pt>
                <c:pt idx="68">
                  <c:v>1.1544951484756302E-2</c:v>
                </c:pt>
                <c:pt idx="69">
                  <c:v>5.3031427369975292E-3</c:v>
                </c:pt>
                <c:pt idx="70">
                  <c:v>1.2060008637877762E-3</c:v>
                </c:pt>
                <c:pt idx="71">
                  <c:v>1.9266460934997703E-2</c:v>
                </c:pt>
                <c:pt idx="72">
                  <c:v>1.1886234523796113E-2</c:v>
                </c:pt>
                <c:pt idx="73">
                  <c:v>-1.8365472040449971E-3</c:v>
                </c:pt>
                <c:pt idx="74">
                  <c:v>8.9751498264640517E-3</c:v>
                </c:pt>
                <c:pt idx="75">
                  <c:v>6.2204040823437279E-3</c:v>
                </c:pt>
                <c:pt idx="76">
                  <c:v>8.8044584624775157E-3</c:v>
                </c:pt>
                <c:pt idx="77">
                  <c:v>-2.5373622643209859E-2</c:v>
                </c:pt>
                <c:pt idx="78">
                  <c:v>-1.8272775741143332E-2</c:v>
                </c:pt>
                <c:pt idx="79">
                  <c:v>-1.2023836301919555E-2</c:v>
                </c:pt>
                <c:pt idx="80">
                  <c:v>-7.6013255188033813E-3</c:v>
                </c:pt>
                <c:pt idx="81">
                  <c:v>7.3686149763884656E-3</c:v>
                </c:pt>
                <c:pt idx="82">
                  <c:v>-2.0055625305734348E-4</c:v>
                </c:pt>
                <c:pt idx="83">
                  <c:v>-3.5459497717166971E-2</c:v>
                </c:pt>
                <c:pt idx="84">
                  <c:v>-8.7463448012762846E-3</c:v>
                </c:pt>
                <c:pt idx="85">
                  <c:v>-2.010375166092708E-2</c:v>
                </c:pt>
                <c:pt idx="86">
                  <c:v>-3.3771916880159514E-2</c:v>
                </c:pt>
                <c:pt idx="87">
                  <c:v>-3.5874338446191506E-2</c:v>
                </c:pt>
                <c:pt idx="88">
                  <c:v>-7.8442765070628473E-2</c:v>
                </c:pt>
                <c:pt idx="89">
                  <c:v>-3.0257070089953333E-2</c:v>
                </c:pt>
                <c:pt idx="90">
                  <c:v>-2.3096518188843854E-2</c:v>
                </c:pt>
                <c:pt idx="91">
                  <c:v>-5.1765191775709235E-2</c:v>
                </c:pt>
                <c:pt idx="92">
                  <c:v>-7.3419503090126903E-3</c:v>
                </c:pt>
                <c:pt idx="93">
                  <c:v>1.1818630006253245E-3</c:v>
                </c:pt>
                <c:pt idx="94">
                  <c:v>-2.883124551875671E-4</c:v>
                </c:pt>
                <c:pt idx="95">
                  <c:v>6.4707206676375695E-3</c:v>
                </c:pt>
                <c:pt idx="96">
                  <c:v>1.8220608017781893E-2</c:v>
                </c:pt>
                <c:pt idx="97">
                  <c:v>2.1184824947171867E-2</c:v>
                </c:pt>
              </c:numCache>
            </c:numRef>
          </c:val>
        </c:ser>
        <c:ser>
          <c:idx val="8"/>
          <c:order val="8"/>
          <c:tx>
            <c:strRef>
              <c:f>'Sector --&gt;'!$K$306</c:f>
              <c:strCache>
                <c:ptCount val="1"/>
                <c:pt idx="0">
                  <c:v>Materials</c:v>
                </c:pt>
              </c:strCache>
            </c:strRef>
          </c:tx>
          <c:spPr>
            <a:solidFill>
              <a:schemeClr val="accent4"/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--&gt;'!$K$307:$K$404</c:f>
              <c:numCache>
                <c:formatCode>0.00%</c:formatCode>
                <c:ptCount val="98"/>
                <c:pt idx="0">
                  <c:v>2.7473048286556959E-2</c:v>
                </c:pt>
                <c:pt idx="1">
                  <c:v>2.588744914891683E-2</c:v>
                </c:pt>
                <c:pt idx="2">
                  <c:v>2.3833551480909359E-2</c:v>
                </c:pt>
                <c:pt idx="3">
                  <c:v>1.9787990030082536E-2</c:v>
                </c:pt>
                <c:pt idx="4">
                  <c:v>2.21858686053612E-2</c:v>
                </c:pt>
                <c:pt idx="5">
                  <c:v>3.199817650625545E-2</c:v>
                </c:pt>
                <c:pt idx="6">
                  <c:v>2.9225085750026979E-2</c:v>
                </c:pt>
                <c:pt idx="7">
                  <c:v>3.9985662793446564E-2</c:v>
                </c:pt>
                <c:pt idx="8">
                  <c:v>5.8566094767544499E-2</c:v>
                </c:pt>
                <c:pt idx="9">
                  <c:v>2.454154788088132E-2</c:v>
                </c:pt>
                <c:pt idx="10">
                  <c:v>5.7175033309088921E-2</c:v>
                </c:pt>
                <c:pt idx="11">
                  <c:v>7.4702156201971792E-2</c:v>
                </c:pt>
                <c:pt idx="12">
                  <c:v>8.9796653392939518E-2</c:v>
                </c:pt>
                <c:pt idx="13">
                  <c:v>8.415037277836139E-2</c:v>
                </c:pt>
                <c:pt idx="14">
                  <c:v>9.1907523509647593E-2</c:v>
                </c:pt>
                <c:pt idx="15">
                  <c:v>6.8887698255904059E-2</c:v>
                </c:pt>
                <c:pt idx="16">
                  <c:v>6.5215056417573303E-2</c:v>
                </c:pt>
                <c:pt idx="17">
                  <c:v>5.7594828224794961E-2</c:v>
                </c:pt>
                <c:pt idx="18">
                  <c:v>6.5798342170877988E-2</c:v>
                </c:pt>
                <c:pt idx="19">
                  <c:v>3.8675219426525916E-2</c:v>
                </c:pt>
                <c:pt idx="20">
                  <c:v>4.0805247974882317E-2</c:v>
                </c:pt>
                <c:pt idx="21">
                  <c:v>6.1359669886722937E-2</c:v>
                </c:pt>
                <c:pt idx="22">
                  <c:v>4.6386408814004562E-2</c:v>
                </c:pt>
                <c:pt idx="23">
                  <c:v>2.4234847213643204E-2</c:v>
                </c:pt>
                <c:pt idx="24">
                  <c:v>3.7789248347419591E-3</c:v>
                </c:pt>
                <c:pt idx="25">
                  <c:v>-6.2619522765834656E-4</c:v>
                </c:pt>
                <c:pt idx="26">
                  <c:v>-8.9282302093888401E-3</c:v>
                </c:pt>
                <c:pt idx="27">
                  <c:v>1.5496484243995405E-3</c:v>
                </c:pt>
                <c:pt idx="28">
                  <c:v>6.1467189488979002E-3</c:v>
                </c:pt>
                <c:pt idx="29">
                  <c:v>8.8267974184044126E-3</c:v>
                </c:pt>
                <c:pt idx="30">
                  <c:v>1.7732366879493575E-2</c:v>
                </c:pt>
                <c:pt idx="31">
                  <c:v>1.344809074777917E-2</c:v>
                </c:pt>
                <c:pt idx="32">
                  <c:v>3.1112759713308388E-3</c:v>
                </c:pt>
                <c:pt idx="33">
                  <c:v>1.6901658966763392E-2</c:v>
                </c:pt>
                <c:pt idx="34">
                  <c:v>3.0271045568735798E-2</c:v>
                </c:pt>
                <c:pt idx="35">
                  <c:v>4.2952775791418624E-2</c:v>
                </c:pt>
                <c:pt idx="36">
                  <c:v>3.1063028417222253E-2</c:v>
                </c:pt>
                <c:pt idx="37">
                  <c:v>4.314601742007626E-2</c:v>
                </c:pt>
                <c:pt idx="38">
                  <c:v>4.3364865667901112E-2</c:v>
                </c:pt>
                <c:pt idx="39">
                  <c:v>2.365082937254984E-2</c:v>
                </c:pt>
                <c:pt idx="40">
                  <c:v>2.9233214139285042E-2</c:v>
                </c:pt>
                <c:pt idx="41">
                  <c:v>4.8500960810084176E-2</c:v>
                </c:pt>
                <c:pt idx="42">
                  <c:v>4.20346389693287E-2</c:v>
                </c:pt>
                <c:pt idx="43">
                  <c:v>2.5835701588032237E-2</c:v>
                </c:pt>
                <c:pt idx="44">
                  <c:v>-2.9525113145926513E-2</c:v>
                </c:pt>
                <c:pt idx="45">
                  <c:v>-1.0157172342536824E-2</c:v>
                </c:pt>
                <c:pt idx="46">
                  <c:v>-1.3057090072313392E-2</c:v>
                </c:pt>
                <c:pt idx="47">
                  <c:v>3.2320543513208684E-2</c:v>
                </c:pt>
                <c:pt idx="48">
                  <c:v>2.2136833587843283E-2</c:v>
                </c:pt>
                <c:pt idx="49">
                  <c:v>1.9894983570592922E-2</c:v>
                </c:pt>
                <c:pt idx="50">
                  <c:v>3.1057965223623002E-2</c:v>
                </c:pt>
                <c:pt idx="51">
                  <c:v>3.1144607609503334E-2</c:v>
                </c:pt>
                <c:pt idx="52">
                  <c:v>2.4810268133487839E-2</c:v>
                </c:pt>
                <c:pt idx="53">
                  <c:v>5.7745130870896944E-2</c:v>
                </c:pt>
                <c:pt idx="54">
                  <c:v>5.1344136708958397E-2</c:v>
                </c:pt>
                <c:pt idx="55">
                  <c:v>4.9947152352941331E-2</c:v>
                </c:pt>
                <c:pt idx="56">
                  <c:v>2.0092827521023218E-2</c:v>
                </c:pt>
                <c:pt idx="57">
                  <c:v>2.0842132122669103E-2</c:v>
                </c:pt>
                <c:pt idx="58">
                  <c:v>2.1443889588418093E-2</c:v>
                </c:pt>
                <c:pt idx="59">
                  <c:v>3.0963572510099638E-2</c:v>
                </c:pt>
                <c:pt idx="60">
                  <c:v>2.9566257349810016E-2</c:v>
                </c:pt>
                <c:pt idx="61">
                  <c:v>3.5372420761357271E-2</c:v>
                </c:pt>
                <c:pt idx="62">
                  <c:v>2.8836854895014682E-2</c:v>
                </c:pt>
                <c:pt idx="63">
                  <c:v>3.2706606009300046E-2</c:v>
                </c:pt>
                <c:pt idx="64">
                  <c:v>1.7890715334209405E-2</c:v>
                </c:pt>
                <c:pt idx="65">
                  <c:v>2.2401173519048793E-2</c:v>
                </c:pt>
                <c:pt idx="66">
                  <c:v>1.4051928495491639E-2</c:v>
                </c:pt>
                <c:pt idx="67">
                  <c:v>1.6927905361071104E-2</c:v>
                </c:pt>
                <c:pt idx="68">
                  <c:v>1.5848843425548879E-2</c:v>
                </c:pt>
                <c:pt idx="69">
                  <c:v>1.9106523566620025E-2</c:v>
                </c:pt>
                <c:pt idx="70">
                  <c:v>2.9099469106091579E-2</c:v>
                </c:pt>
                <c:pt idx="71">
                  <c:v>3.0042034138120566E-2</c:v>
                </c:pt>
                <c:pt idx="72">
                  <c:v>3.466399029098062E-2</c:v>
                </c:pt>
                <c:pt idx="73">
                  <c:v>3.9549209672254955E-2</c:v>
                </c:pt>
                <c:pt idx="74">
                  <c:v>4.5761236268459037E-2</c:v>
                </c:pt>
                <c:pt idx="75">
                  <c:v>4.1209059408677647E-2</c:v>
                </c:pt>
                <c:pt idx="76">
                  <c:v>4.4439402673811586E-2</c:v>
                </c:pt>
                <c:pt idx="77">
                  <c:v>5.3573186752756158E-2</c:v>
                </c:pt>
                <c:pt idx="78">
                  <c:v>5.4178468139399458E-2</c:v>
                </c:pt>
                <c:pt idx="79">
                  <c:v>5.4100241670543024E-2</c:v>
                </c:pt>
                <c:pt idx="80">
                  <c:v>4.8791561103349125E-2</c:v>
                </c:pt>
                <c:pt idx="81">
                  <c:v>5.9724072758714448E-2</c:v>
                </c:pt>
                <c:pt idx="82">
                  <c:v>7.4502208323640684E-2</c:v>
                </c:pt>
                <c:pt idx="83">
                  <c:v>8.4131448726476946E-2</c:v>
                </c:pt>
                <c:pt idx="84">
                  <c:v>8.4368307695614236E-2</c:v>
                </c:pt>
                <c:pt idx="85">
                  <c:v>6.1958907084636763E-2</c:v>
                </c:pt>
                <c:pt idx="86">
                  <c:v>6.1542013828146683E-2</c:v>
                </c:pt>
                <c:pt idx="87">
                  <c:v>4.6737801055429393E-2</c:v>
                </c:pt>
                <c:pt idx="88">
                  <c:v>3.4957188859432796E-2</c:v>
                </c:pt>
                <c:pt idx="89">
                  <c:v>3.9188954624848317E-2</c:v>
                </c:pt>
                <c:pt idx="90">
                  <c:v>3.0975139563595273E-2</c:v>
                </c:pt>
                <c:pt idx="91">
                  <c:v>2.4381265437930639E-2</c:v>
                </c:pt>
                <c:pt idx="92">
                  <c:v>2.7241375525527724E-2</c:v>
                </c:pt>
                <c:pt idx="93">
                  <c:v>3.3675048147013047E-2</c:v>
                </c:pt>
                <c:pt idx="94">
                  <c:v>2.7758864016535784E-2</c:v>
                </c:pt>
                <c:pt idx="95">
                  <c:v>3.084751886825457E-2</c:v>
                </c:pt>
                <c:pt idx="96">
                  <c:v>2.825103820069981E-2</c:v>
                </c:pt>
                <c:pt idx="97">
                  <c:v>3.4898085850319997E-2</c:v>
                </c:pt>
              </c:numCache>
            </c:numRef>
          </c:val>
        </c:ser>
        <c:ser>
          <c:idx val="9"/>
          <c:order val="9"/>
          <c:tx>
            <c:strRef>
              <c:f>'Sector --&gt;'!$L$306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--&gt;'!$L$307:$L$404</c:f>
              <c:numCache>
                <c:formatCode>0.00%</c:formatCode>
                <c:ptCount val="98"/>
                <c:pt idx="0">
                  <c:v>7.8008726847869789E-2</c:v>
                </c:pt>
                <c:pt idx="1">
                  <c:v>3.3124114545445699E-2</c:v>
                </c:pt>
                <c:pt idx="2">
                  <c:v>4.7186325426860229E-2</c:v>
                </c:pt>
                <c:pt idx="3">
                  <c:v>4.6807185751769786E-2</c:v>
                </c:pt>
                <c:pt idx="4">
                  <c:v>3.0826305007108257E-2</c:v>
                </c:pt>
                <c:pt idx="5">
                  <c:v>2.5509636031877864E-2</c:v>
                </c:pt>
                <c:pt idx="6">
                  <c:v>4.3176290974169362E-2</c:v>
                </c:pt>
                <c:pt idx="7">
                  <c:v>6.6164423269258754E-2</c:v>
                </c:pt>
                <c:pt idx="8">
                  <c:v>7.1733780101243982E-2</c:v>
                </c:pt>
                <c:pt idx="9">
                  <c:v>2.7284278459955874E-2</c:v>
                </c:pt>
                <c:pt idx="10">
                  <c:v>5.2148294037695969E-2</c:v>
                </c:pt>
                <c:pt idx="11">
                  <c:v>7.7850806023928409E-2</c:v>
                </c:pt>
                <c:pt idx="12">
                  <c:v>5.130326665172863E-2</c:v>
                </c:pt>
                <c:pt idx="13">
                  <c:v>6.5385489169745001E-2</c:v>
                </c:pt>
                <c:pt idx="14">
                  <c:v>0.10783565514629909</c:v>
                </c:pt>
                <c:pt idx="15">
                  <c:v>0.11226257781572413</c:v>
                </c:pt>
                <c:pt idx="16">
                  <c:v>0.14471609143863348</c:v>
                </c:pt>
                <c:pt idx="17">
                  <c:v>0.12840233354458458</c:v>
                </c:pt>
                <c:pt idx="18">
                  <c:v>0.1824255927638353</c:v>
                </c:pt>
                <c:pt idx="19">
                  <c:v>9.1198057610344052E-2</c:v>
                </c:pt>
                <c:pt idx="20">
                  <c:v>0.13650844335817564</c:v>
                </c:pt>
                <c:pt idx="21">
                  <c:v>0.14657024495035126</c:v>
                </c:pt>
                <c:pt idx="22">
                  <c:v>0.12679564916429029</c:v>
                </c:pt>
                <c:pt idx="23">
                  <c:v>9.1587111685562078E-2</c:v>
                </c:pt>
                <c:pt idx="24">
                  <c:v>3.1885181349570524E-2</c:v>
                </c:pt>
                <c:pt idx="25">
                  <c:v>5.8886771973017921E-2</c:v>
                </c:pt>
                <c:pt idx="26">
                  <c:v>5.5756301868133351E-2</c:v>
                </c:pt>
                <c:pt idx="27">
                  <c:v>2.8504804276644896E-2</c:v>
                </c:pt>
                <c:pt idx="28">
                  <c:v>-5.8953149054247339E-2</c:v>
                </c:pt>
                <c:pt idx="29">
                  <c:v>-1.8362930985157705E-2</c:v>
                </c:pt>
                <c:pt idx="30">
                  <c:v>-7.0470592304810453E-3</c:v>
                </c:pt>
                <c:pt idx="31">
                  <c:v>-2.773627112108637E-2</c:v>
                </c:pt>
                <c:pt idx="32">
                  <c:v>-8.9457633120969687E-3</c:v>
                </c:pt>
                <c:pt idx="33">
                  <c:v>1.3553002808944711E-2</c:v>
                </c:pt>
                <c:pt idx="34">
                  <c:v>1.906786593176292E-2</c:v>
                </c:pt>
                <c:pt idx="35">
                  <c:v>2.3659014396047159E-2</c:v>
                </c:pt>
                <c:pt idx="36">
                  <c:v>3.6299101989996502E-2</c:v>
                </c:pt>
                <c:pt idx="37">
                  <c:v>6.539935833439757E-2</c:v>
                </c:pt>
                <c:pt idx="38">
                  <c:v>6.1843793227582655E-2</c:v>
                </c:pt>
                <c:pt idx="39">
                  <c:v>7.1197783205885212E-2</c:v>
                </c:pt>
                <c:pt idx="40">
                  <c:v>8.4440890154928464E-2</c:v>
                </c:pt>
                <c:pt idx="41">
                  <c:v>0.10598332372633901</c:v>
                </c:pt>
                <c:pt idx="42">
                  <c:v>0.12144757376868887</c:v>
                </c:pt>
                <c:pt idx="43">
                  <c:v>0.12941466433413235</c:v>
                </c:pt>
                <c:pt idx="44">
                  <c:v>0.15194986368890656</c:v>
                </c:pt>
                <c:pt idx="45">
                  <c:v>0.16597174322589842</c:v>
                </c:pt>
                <c:pt idx="46">
                  <c:v>0.12589658075685772</c:v>
                </c:pt>
                <c:pt idx="47">
                  <c:v>9.5011501269948617E-2</c:v>
                </c:pt>
                <c:pt idx="48">
                  <c:v>7.6219946758309717E-2</c:v>
                </c:pt>
                <c:pt idx="49">
                  <c:v>5.2680279084615436E-2</c:v>
                </c:pt>
                <c:pt idx="50">
                  <c:v>5.4407360139215946E-2</c:v>
                </c:pt>
                <c:pt idx="51">
                  <c:v>4.5981246774505213E-2</c:v>
                </c:pt>
                <c:pt idx="52">
                  <c:v>4.2610165106786071E-2</c:v>
                </c:pt>
                <c:pt idx="53">
                  <c:v>4.8649911132370563E-2</c:v>
                </c:pt>
                <c:pt idx="54">
                  <c:v>9.1350429400244418E-2</c:v>
                </c:pt>
                <c:pt idx="55">
                  <c:v>0.12329668218463825</c:v>
                </c:pt>
                <c:pt idx="56">
                  <c:v>0.16282781097858107</c:v>
                </c:pt>
                <c:pt idx="57">
                  <c:v>0.15802719304412266</c:v>
                </c:pt>
                <c:pt idx="58">
                  <c:v>0.12391170024431002</c:v>
                </c:pt>
                <c:pt idx="59">
                  <c:v>0.12913217479594977</c:v>
                </c:pt>
                <c:pt idx="60">
                  <c:v>0.110822358450393</c:v>
                </c:pt>
                <c:pt idx="61">
                  <c:v>0.12146824027271783</c:v>
                </c:pt>
                <c:pt idx="62">
                  <c:v>0.10771366345208983</c:v>
                </c:pt>
                <c:pt idx="63">
                  <c:v>6.3624035275631763E-2</c:v>
                </c:pt>
                <c:pt idx="64">
                  <c:v>3.3717069269381228E-2</c:v>
                </c:pt>
                <c:pt idx="65">
                  <c:v>-1.28117305408042E-2</c:v>
                </c:pt>
                <c:pt idx="66">
                  <c:v>-7.9750818625611009E-3</c:v>
                </c:pt>
                <c:pt idx="67">
                  <c:v>-2.1517511689408353E-2</c:v>
                </c:pt>
                <c:pt idx="68">
                  <c:v>3.3308632504503138E-2</c:v>
                </c:pt>
                <c:pt idx="69">
                  <c:v>3.0297958049842283E-2</c:v>
                </c:pt>
                <c:pt idx="70">
                  <c:v>-2.2992878986243748E-2</c:v>
                </c:pt>
                <c:pt idx="71">
                  <c:v>-5.3758338983652509E-2</c:v>
                </c:pt>
                <c:pt idx="72">
                  <c:v>-6.215383234096411E-2</c:v>
                </c:pt>
                <c:pt idx="73">
                  <c:v>-8.1595647311103914E-2</c:v>
                </c:pt>
                <c:pt idx="74">
                  <c:v>-9.5910849375135748E-2</c:v>
                </c:pt>
                <c:pt idx="75">
                  <c:v>-2.8214860229429539E-2</c:v>
                </c:pt>
                <c:pt idx="76">
                  <c:v>-9.814332579534471E-3</c:v>
                </c:pt>
                <c:pt idx="77">
                  <c:v>1.5345913967188998E-2</c:v>
                </c:pt>
                <c:pt idx="78">
                  <c:v>5.1371922960943422E-2</c:v>
                </c:pt>
                <c:pt idx="79">
                  <c:v>5.6304799676352824E-2</c:v>
                </c:pt>
                <c:pt idx="80">
                  <c:v>7.0661157790829321E-2</c:v>
                </c:pt>
                <c:pt idx="81">
                  <c:v>5.0665648036045896E-2</c:v>
                </c:pt>
                <c:pt idx="82">
                  <c:v>4.0761358179987883E-2</c:v>
                </c:pt>
                <c:pt idx="83">
                  <c:v>2.0881466641979179E-2</c:v>
                </c:pt>
                <c:pt idx="84">
                  <c:v>-3.5081586408216847E-3</c:v>
                </c:pt>
                <c:pt idx="85">
                  <c:v>-1.6741382612873612E-2</c:v>
                </c:pt>
                <c:pt idx="86">
                  <c:v>-5.2608430141711432E-2</c:v>
                </c:pt>
                <c:pt idx="87">
                  <c:v>-4.3728984102386959E-2</c:v>
                </c:pt>
                <c:pt idx="88">
                  <c:v>-8.5917174116120848E-2</c:v>
                </c:pt>
                <c:pt idx="89">
                  <c:v>-9.9161105880891526E-2</c:v>
                </c:pt>
                <c:pt idx="90">
                  <c:v>-9.9939698359038487E-2</c:v>
                </c:pt>
                <c:pt idx="91">
                  <c:v>-8.6627677053488061E-2</c:v>
                </c:pt>
                <c:pt idx="92">
                  <c:v>-7.7230048290247863E-2</c:v>
                </c:pt>
                <c:pt idx="93">
                  <c:v>-9.9988985163913469E-2</c:v>
                </c:pt>
                <c:pt idx="94">
                  <c:v>-0.1450504172815133</c:v>
                </c:pt>
                <c:pt idx="95">
                  <c:v>-0.14711573040353837</c:v>
                </c:pt>
                <c:pt idx="96">
                  <c:v>-0.1194214594944412</c:v>
                </c:pt>
                <c:pt idx="97">
                  <c:v>-0.1168028151425982</c:v>
                </c:pt>
              </c:numCache>
            </c:numRef>
          </c:val>
        </c:ser>
        <c:ser>
          <c:idx val="10"/>
          <c:order val="10"/>
          <c:tx>
            <c:strRef>
              <c:f>'Sector --&gt;'!$M$306</c:f>
              <c:strCache>
                <c:ptCount val="1"/>
                <c:pt idx="0">
                  <c:v>Utilities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--&gt;'!$M$307:$M$404</c:f>
              <c:numCache>
                <c:formatCode>0.00%</c:formatCode>
                <c:ptCount val="98"/>
                <c:pt idx="0">
                  <c:v>1.0322570258606665E-2</c:v>
                </c:pt>
                <c:pt idx="1">
                  <c:v>6.4852049800752654E-3</c:v>
                </c:pt>
                <c:pt idx="2">
                  <c:v>8.3661492410753522E-3</c:v>
                </c:pt>
                <c:pt idx="3">
                  <c:v>7.5174785627723983E-3</c:v>
                </c:pt>
                <c:pt idx="4">
                  <c:v>1.7880803346634781E-2</c:v>
                </c:pt>
                <c:pt idx="5">
                  <c:v>1.0283959719836155E-2</c:v>
                </c:pt>
                <c:pt idx="6">
                  <c:v>1.0761282353320427E-2</c:v>
                </c:pt>
                <c:pt idx="7">
                  <c:v>7.1257209306400827E-3</c:v>
                </c:pt>
                <c:pt idx="8">
                  <c:v>1.0934480528612633E-2</c:v>
                </c:pt>
                <c:pt idx="9">
                  <c:v>9.1407883077117471E-3</c:v>
                </c:pt>
                <c:pt idx="10">
                  <c:v>2.4323741188682465E-2</c:v>
                </c:pt>
                <c:pt idx="11">
                  <c:v>3.342791968666578E-2</c:v>
                </c:pt>
                <c:pt idx="12">
                  <c:v>3.3841361334582154E-2</c:v>
                </c:pt>
                <c:pt idx="13">
                  <c:v>3.4698809223630972E-2</c:v>
                </c:pt>
                <c:pt idx="14">
                  <c:v>2.9896889946391163E-2</c:v>
                </c:pt>
                <c:pt idx="15">
                  <c:v>2.1706952765726924E-2</c:v>
                </c:pt>
                <c:pt idx="16">
                  <c:v>2.4216777195613739E-2</c:v>
                </c:pt>
                <c:pt idx="17">
                  <c:v>1.0005406119055836E-2</c:v>
                </c:pt>
                <c:pt idx="18">
                  <c:v>6.5636148220813116E-3</c:v>
                </c:pt>
                <c:pt idx="19">
                  <c:v>2.926473324091754E-3</c:v>
                </c:pt>
                <c:pt idx="20">
                  <c:v>-9.3087554136086666E-3</c:v>
                </c:pt>
                <c:pt idx="21">
                  <c:v>-3.9270831709305801E-3</c:v>
                </c:pt>
                <c:pt idx="22">
                  <c:v>-1.8391959598416281E-3</c:v>
                </c:pt>
                <c:pt idx="23">
                  <c:v>0</c:v>
                </c:pt>
                <c:pt idx="24">
                  <c:v>0</c:v>
                </c:pt>
                <c:pt idx="25">
                  <c:v>-1.5121285296367739E-2</c:v>
                </c:pt>
                <c:pt idx="26">
                  <c:v>-8.3019709587132569E-3</c:v>
                </c:pt>
                <c:pt idx="27">
                  <c:v>-1.2141221208875647E-3</c:v>
                </c:pt>
                <c:pt idx="28">
                  <c:v>9.8599669171738312E-3</c:v>
                </c:pt>
                <c:pt idx="29">
                  <c:v>-8.1476686407771885E-3</c:v>
                </c:pt>
                <c:pt idx="30">
                  <c:v>-4.8698445355944342E-3</c:v>
                </c:pt>
                <c:pt idx="31">
                  <c:v>-1.886709025608029E-3</c:v>
                </c:pt>
                <c:pt idx="32">
                  <c:v>1.0709834651115682E-2</c:v>
                </c:pt>
                <c:pt idx="33">
                  <c:v>1.1859036840573055E-2</c:v>
                </c:pt>
                <c:pt idx="34">
                  <c:v>2.3545947039063115E-3</c:v>
                </c:pt>
                <c:pt idx="35">
                  <c:v>5.4021559062968905E-3</c:v>
                </c:pt>
                <c:pt idx="36">
                  <c:v>1.205172866337721E-2</c:v>
                </c:pt>
                <c:pt idx="37">
                  <c:v>1.4268266320408176E-3</c:v>
                </c:pt>
                <c:pt idx="38">
                  <c:v>1.6004733979431702E-3</c:v>
                </c:pt>
                <c:pt idx="39">
                  <c:v>0</c:v>
                </c:pt>
                <c:pt idx="40">
                  <c:v>8.8188207060938464E-3</c:v>
                </c:pt>
                <c:pt idx="41">
                  <c:v>-2.0329079588141993E-2</c:v>
                </c:pt>
                <c:pt idx="42">
                  <c:v>-7.745232666742769E-3</c:v>
                </c:pt>
                <c:pt idx="43">
                  <c:v>-1.4088415288561178E-3</c:v>
                </c:pt>
                <c:pt idx="44">
                  <c:v>1.275860185552012E-2</c:v>
                </c:pt>
                <c:pt idx="45">
                  <c:v>-2.6801141617495451E-3</c:v>
                </c:pt>
                <c:pt idx="46">
                  <c:v>-4.1166792769482385E-3</c:v>
                </c:pt>
                <c:pt idx="47">
                  <c:v>4.9377299075409869E-3</c:v>
                </c:pt>
                <c:pt idx="48">
                  <c:v>4.8997227026720512E-3</c:v>
                </c:pt>
                <c:pt idx="49">
                  <c:v>7.2434201110620523E-3</c:v>
                </c:pt>
                <c:pt idx="50">
                  <c:v>7.3333871630043837E-3</c:v>
                </c:pt>
                <c:pt idx="51">
                  <c:v>7.2807028896193062E-3</c:v>
                </c:pt>
                <c:pt idx="52">
                  <c:v>7.5569696038956845E-3</c:v>
                </c:pt>
                <c:pt idx="53">
                  <c:v>7.7996038663698582E-3</c:v>
                </c:pt>
                <c:pt idx="54">
                  <c:v>7.6574303332743541E-3</c:v>
                </c:pt>
                <c:pt idx="55">
                  <c:v>1.3977269140018407E-2</c:v>
                </c:pt>
                <c:pt idx="56">
                  <c:v>1.3081990988090828E-2</c:v>
                </c:pt>
                <c:pt idx="57">
                  <c:v>1.6557315175083024E-2</c:v>
                </c:pt>
                <c:pt idx="58">
                  <c:v>1.1523542870516433E-2</c:v>
                </c:pt>
                <c:pt idx="59">
                  <c:v>9.9433958139250184E-3</c:v>
                </c:pt>
                <c:pt idx="60">
                  <c:v>9.6500352546641365E-3</c:v>
                </c:pt>
                <c:pt idx="61">
                  <c:v>1.0421065154222788E-2</c:v>
                </c:pt>
                <c:pt idx="62">
                  <c:v>1.0118424714124191E-2</c:v>
                </c:pt>
                <c:pt idx="63">
                  <c:v>9.8326989321847157E-3</c:v>
                </c:pt>
                <c:pt idx="64">
                  <c:v>1.0104410837764118E-2</c:v>
                </c:pt>
                <c:pt idx="65">
                  <c:v>1.157548205552276E-2</c:v>
                </c:pt>
                <c:pt idx="66">
                  <c:v>1.0596893659687672E-2</c:v>
                </c:pt>
                <c:pt idx="67">
                  <c:v>1.0916804431395229E-2</c:v>
                </c:pt>
                <c:pt idx="68">
                  <c:v>1.1946922960107027E-2</c:v>
                </c:pt>
                <c:pt idx="69">
                  <c:v>1.1990136645222613E-2</c:v>
                </c:pt>
                <c:pt idx="70">
                  <c:v>1.2578727858184577E-2</c:v>
                </c:pt>
                <c:pt idx="71">
                  <c:v>1.2304104550251733E-2</c:v>
                </c:pt>
                <c:pt idx="72">
                  <c:v>1.2516167782327756E-2</c:v>
                </c:pt>
                <c:pt idx="73">
                  <c:v>1.2181798930224079E-2</c:v>
                </c:pt>
                <c:pt idx="74">
                  <c:v>1.233788046880171E-2</c:v>
                </c:pt>
                <c:pt idx="75">
                  <c:v>1.2212345566601158E-2</c:v>
                </c:pt>
                <c:pt idx="76">
                  <c:v>1.2396458524695723E-2</c:v>
                </c:pt>
                <c:pt idx="77">
                  <c:v>1.2131107072828043E-2</c:v>
                </c:pt>
                <c:pt idx="78">
                  <c:v>1.2073192157427122E-2</c:v>
                </c:pt>
                <c:pt idx="79">
                  <c:v>7.4228233455722195E-3</c:v>
                </c:pt>
                <c:pt idx="80">
                  <c:v>3.0486148558800112E-3</c:v>
                </c:pt>
                <c:pt idx="81">
                  <c:v>1.705226259378652E-3</c:v>
                </c:pt>
                <c:pt idx="82">
                  <c:v>8.0732557972419488E-4</c:v>
                </c:pt>
                <c:pt idx="83">
                  <c:v>1.1108774856419454E-3</c:v>
                </c:pt>
                <c:pt idx="84">
                  <c:v>1.8155025305070459E-3</c:v>
                </c:pt>
                <c:pt idx="85">
                  <c:v>1.3207319848804137E-3</c:v>
                </c:pt>
                <c:pt idx="86">
                  <c:v>2.7068986781574149E-3</c:v>
                </c:pt>
                <c:pt idx="87">
                  <c:v>9.7552180706890149E-3</c:v>
                </c:pt>
                <c:pt idx="88">
                  <c:v>1.3045663981748251E-2</c:v>
                </c:pt>
                <c:pt idx="89">
                  <c:v>1.0672301314417428E-2</c:v>
                </c:pt>
                <c:pt idx="90">
                  <c:v>1.2874586997314089E-2</c:v>
                </c:pt>
                <c:pt idx="91">
                  <c:v>5.3022667759997236E-3</c:v>
                </c:pt>
                <c:pt idx="92">
                  <c:v>6.5067202821865594E-3</c:v>
                </c:pt>
                <c:pt idx="93">
                  <c:v>7.3359688250749684E-3</c:v>
                </c:pt>
                <c:pt idx="94">
                  <c:v>6.7300997746252743E-3</c:v>
                </c:pt>
                <c:pt idx="95">
                  <c:v>5.9582798452954954E-3</c:v>
                </c:pt>
                <c:pt idx="96">
                  <c:v>6.6060336939298778E-3</c:v>
                </c:pt>
                <c:pt idx="97">
                  <c:v>1.1859917602703846E-2</c:v>
                </c:pt>
              </c:numCache>
            </c:numRef>
          </c:val>
        </c:ser>
        <c:ser>
          <c:idx val="11"/>
          <c:order val="11"/>
          <c:tx>
            <c:strRef>
              <c:f>'Sector --&gt;'!$N$306</c:f>
              <c:strCache>
                <c:ptCount val="1"/>
                <c:pt idx="0">
                  <c:v>Not Classified</c:v>
                </c:pt>
              </c:strCache>
            </c:strRef>
          </c:tx>
          <c:spPr>
            <a:solidFill>
              <a:srgbClr val="FF0000"/>
            </a:solidFill>
          </c:spP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--&gt;'!$N$307:$N$404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2.2915932083511677E-3</c:v>
                </c:pt>
                <c:pt idx="23">
                  <c:v>2.8325716881917383E-3</c:v>
                </c:pt>
                <c:pt idx="24">
                  <c:v>2.9892126001088313E-3</c:v>
                </c:pt>
                <c:pt idx="25">
                  <c:v>2.2775426522004686E-3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6.3188273149246378E-4</c:v>
                </c:pt>
                <c:pt idx="45">
                  <c:v>9.6064082506252635E-4</c:v>
                </c:pt>
                <c:pt idx="46">
                  <c:v>1.3970297109211762E-3</c:v>
                </c:pt>
                <c:pt idx="47">
                  <c:v>1.564276505328925E-3</c:v>
                </c:pt>
                <c:pt idx="48">
                  <c:v>1.5699296568355888E-3</c:v>
                </c:pt>
                <c:pt idx="49">
                  <c:v>1.6811539457686001E-3</c:v>
                </c:pt>
                <c:pt idx="50">
                  <c:v>1.3730085002244396E-3</c:v>
                </c:pt>
                <c:pt idx="51">
                  <c:v>1.3388656784188982E-3</c:v>
                </c:pt>
                <c:pt idx="52">
                  <c:v>1.3708349726217174E-3</c:v>
                </c:pt>
                <c:pt idx="53">
                  <c:v>1.3301912102248892E-3</c:v>
                </c:pt>
                <c:pt idx="54">
                  <c:v>1.261165185283922E-3</c:v>
                </c:pt>
                <c:pt idx="55">
                  <c:v>1.2249486797582733E-3</c:v>
                </c:pt>
                <c:pt idx="56">
                  <c:v>1.1577098430344875E-3</c:v>
                </c:pt>
                <c:pt idx="57">
                  <c:v>9.532894966375506E-4</c:v>
                </c:pt>
                <c:pt idx="58">
                  <c:v>1.2536671458644954E-3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4.358105596075376E-5</c:v>
                </c:pt>
                <c:pt idx="89">
                  <c:v>1.1709028750966641E-3</c:v>
                </c:pt>
                <c:pt idx="90">
                  <c:v>2.1923884934731686E-4</c:v>
                </c:pt>
                <c:pt idx="91">
                  <c:v>3.8045503839716803E-3</c:v>
                </c:pt>
                <c:pt idx="92">
                  <c:v>4.3365421012353687E-3</c:v>
                </c:pt>
                <c:pt idx="93">
                  <c:v>7.4550377612178685E-3</c:v>
                </c:pt>
                <c:pt idx="94">
                  <c:v>5.6588599521516262E-3</c:v>
                </c:pt>
                <c:pt idx="95">
                  <c:v>4.5139970873584812E-3</c:v>
                </c:pt>
                <c:pt idx="96">
                  <c:v>4.1174635831743335E-3</c:v>
                </c:pt>
                <c:pt idx="97">
                  <c:v>4.9475771600333831E-3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84576"/>
        <c:axId val="39386112"/>
      </c:areaChart>
      <c:dateAx>
        <c:axId val="3938457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39386112"/>
        <c:crosses val="autoZero"/>
        <c:auto val="1"/>
        <c:lblOffset val="100"/>
        <c:baseTimeUnit val="months"/>
      </c:dateAx>
      <c:valAx>
        <c:axId val="3938611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9384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342338016756431"/>
          <c:y val="0.14229875959251204"/>
          <c:w val="0.31205809968804615"/>
          <c:h val="0.7506389292054094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Net</a:t>
            </a:r>
            <a:r>
              <a:rPr lang="en-US" sz="1400" baseline="0"/>
              <a:t> </a:t>
            </a:r>
            <a:r>
              <a:rPr lang="en-US"/>
              <a:t>Exposure by Sector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'Sector --&gt;'!$C$306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--&gt;'!$C$307:$C$404</c:f>
              <c:numCache>
                <c:formatCode>0.00%</c:formatCode>
                <c:ptCount val="98"/>
                <c:pt idx="0">
                  <c:v>8.1563570341370822E-2</c:v>
                </c:pt>
                <c:pt idx="1">
                  <c:v>6.4987994488847983E-2</c:v>
                </c:pt>
                <c:pt idx="2">
                  <c:v>7.8196301718616995E-2</c:v>
                </c:pt>
                <c:pt idx="3">
                  <c:v>8.9011664624715728E-2</c:v>
                </c:pt>
                <c:pt idx="4">
                  <c:v>9.4639365079437696E-2</c:v>
                </c:pt>
                <c:pt idx="5">
                  <c:v>9.0907083620042753E-2</c:v>
                </c:pt>
                <c:pt idx="6">
                  <c:v>8.2311246888375461E-2</c:v>
                </c:pt>
                <c:pt idx="7">
                  <c:v>8.8521881249824075E-2</c:v>
                </c:pt>
                <c:pt idx="8">
                  <c:v>7.6121678188448755E-2</c:v>
                </c:pt>
                <c:pt idx="9">
                  <c:v>3.4656483796219426E-2</c:v>
                </c:pt>
                <c:pt idx="10">
                  <c:v>6.5641917788361009E-2</c:v>
                </c:pt>
                <c:pt idx="11">
                  <c:v>7.6336321456975331E-2</c:v>
                </c:pt>
                <c:pt idx="12">
                  <c:v>8.7204091318068333E-2</c:v>
                </c:pt>
                <c:pt idx="13">
                  <c:v>9.6913944249472209E-2</c:v>
                </c:pt>
                <c:pt idx="14">
                  <c:v>0.14277355089631677</c:v>
                </c:pt>
                <c:pt idx="15">
                  <c:v>0.1814452969728079</c:v>
                </c:pt>
                <c:pt idx="16">
                  <c:v>0.20166390557460742</c:v>
                </c:pt>
                <c:pt idx="17">
                  <c:v>0.28309212442038811</c:v>
                </c:pt>
                <c:pt idx="18">
                  <c:v>0.18094989413965792</c:v>
                </c:pt>
                <c:pt idx="19">
                  <c:v>0.11380538096031445</c:v>
                </c:pt>
                <c:pt idx="20">
                  <c:v>0.13969306610279075</c:v>
                </c:pt>
                <c:pt idx="21">
                  <c:v>0.14654205231457529</c:v>
                </c:pt>
                <c:pt idx="22">
                  <c:v>0.10720701037157246</c:v>
                </c:pt>
                <c:pt idx="23">
                  <c:v>7.6376209336478623E-2</c:v>
                </c:pt>
                <c:pt idx="24">
                  <c:v>8.4680369878343015E-2</c:v>
                </c:pt>
                <c:pt idx="25">
                  <c:v>0.12403904262649545</c:v>
                </c:pt>
                <c:pt idx="26">
                  <c:v>6.9324760111280803E-2</c:v>
                </c:pt>
                <c:pt idx="27">
                  <c:v>-5.8162020539737069E-4</c:v>
                </c:pt>
                <c:pt idx="28">
                  <c:v>1.279533011288872E-2</c:v>
                </c:pt>
                <c:pt idx="29">
                  <c:v>2.0029160597816453E-2</c:v>
                </c:pt>
                <c:pt idx="30">
                  <c:v>-8.9433932848216602E-3</c:v>
                </c:pt>
                <c:pt idx="31">
                  <c:v>4.5416637372697188E-4</c:v>
                </c:pt>
                <c:pt idx="32">
                  <c:v>-1.8447424518409639E-2</c:v>
                </c:pt>
                <c:pt idx="33">
                  <c:v>2.4381489567135539E-2</c:v>
                </c:pt>
                <c:pt idx="34">
                  <c:v>-1.5022687537700113E-2</c:v>
                </c:pt>
                <c:pt idx="35">
                  <c:v>-5.9613060951010433E-2</c:v>
                </c:pt>
                <c:pt idx="36">
                  <c:v>-5.959492644405745E-2</c:v>
                </c:pt>
                <c:pt idx="37">
                  <c:v>-7.8200498216207392E-2</c:v>
                </c:pt>
                <c:pt idx="38">
                  <c:v>-6.8972838441500789E-2</c:v>
                </c:pt>
                <c:pt idx="39">
                  <c:v>-7.5752969822990762E-2</c:v>
                </c:pt>
                <c:pt idx="40">
                  <c:v>-6.7650452854197213E-2</c:v>
                </c:pt>
                <c:pt idx="41">
                  <c:v>-5.4542939322169276E-2</c:v>
                </c:pt>
                <c:pt idx="42">
                  <c:v>-5.5424360253447796E-2</c:v>
                </c:pt>
                <c:pt idx="43">
                  <c:v>-1.9831160998018571E-2</c:v>
                </c:pt>
                <c:pt idx="44">
                  <c:v>-7.2227669777547299E-3</c:v>
                </c:pt>
                <c:pt idx="45">
                  <c:v>-1.4832599714743572E-2</c:v>
                </c:pt>
                <c:pt idx="46">
                  <c:v>-1.047347901390544E-2</c:v>
                </c:pt>
                <c:pt idx="47">
                  <c:v>2.3802885092546605E-2</c:v>
                </c:pt>
                <c:pt idx="48">
                  <c:v>1.6929510004506293E-2</c:v>
                </c:pt>
                <c:pt idx="49">
                  <c:v>1.9721235383048819E-2</c:v>
                </c:pt>
                <c:pt idx="50">
                  <c:v>1.0529676624204176E-2</c:v>
                </c:pt>
                <c:pt idx="51">
                  <c:v>-7.8160191587609285E-3</c:v>
                </c:pt>
                <c:pt idx="52">
                  <c:v>-1.3208449926777333E-2</c:v>
                </c:pt>
                <c:pt idx="53">
                  <c:v>-1.244934378838683E-2</c:v>
                </c:pt>
                <c:pt idx="54">
                  <c:v>-3.3743850466059933E-2</c:v>
                </c:pt>
                <c:pt idx="55">
                  <c:v>5.8541741548146231E-3</c:v>
                </c:pt>
                <c:pt idx="56">
                  <c:v>1.7810417255402555E-2</c:v>
                </c:pt>
                <c:pt idx="57">
                  <c:v>3.7584622931627065E-3</c:v>
                </c:pt>
                <c:pt idx="58">
                  <c:v>1.1475353881525874E-2</c:v>
                </c:pt>
                <c:pt idx="59">
                  <c:v>3.9646379063659809E-2</c:v>
                </c:pt>
                <c:pt idx="60">
                  <c:v>7.2037720605447386E-2</c:v>
                </c:pt>
                <c:pt idx="61">
                  <c:v>2.9496615986968067E-2</c:v>
                </c:pt>
                <c:pt idx="62">
                  <c:v>2.2654036188730131E-2</c:v>
                </c:pt>
                <c:pt idx="63">
                  <c:v>2.9414771543137985E-2</c:v>
                </c:pt>
                <c:pt idx="64">
                  <c:v>-6.4046675280601817E-3</c:v>
                </c:pt>
                <c:pt idx="65">
                  <c:v>-1.5210796881972521E-2</c:v>
                </c:pt>
                <c:pt idx="66">
                  <c:v>8.2493146308343368E-4</c:v>
                </c:pt>
                <c:pt idx="67">
                  <c:v>3.5222954890847979E-2</c:v>
                </c:pt>
                <c:pt idx="68">
                  <c:v>4.7731347985126682E-2</c:v>
                </c:pt>
                <c:pt idx="69">
                  <c:v>2.0907826922181183E-2</c:v>
                </c:pt>
                <c:pt idx="70">
                  <c:v>1.1630594044478082E-2</c:v>
                </c:pt>
                <c:pt idx="71">
                  <c:v>1.5100913542061056E-2</c:v>
                </c:pt>
                <c:pt idx="72">
                  <c:v>1.7573511857727153E-2</c:v>
                </c:pt>
                <c:pt idx="73">
                  <c:v>1.7816110506968907E-2</c:v>
                </c:pt>
                <c:pt idx="74">
                  <c:v>2.413243117941466E-2</c:v>
                </c:pt>
                <c:pt idx="75">
                  <c:v>2.1071634422520746E-2</c:v>
                </c:pt>
                <c:pt idx="76">
                  <c:v>-1.2850802831493313E-4</c:v>
                </c:pt>
                <c:pt idx="77">
                  <c:v>4.484164020058401E-2</c:v>
                </c:pt>
                <c:pt idx="78">
                  <c:v>4.3755044493868356E-2</c:v>
                </c:pt>
                <c:pt idx="79">
                  <c:v>6.578811548287361E-2</c:v>
                </c:pt>
                <c:pt idx="80">
                  <c:v>3.7413757593376062E-2</c:v>
                </c:pt>
                <c:pt idx="81">
                  <c:v>5.6865365012591373E-2</c:v>
                </c:pt>
                <c:pt idx="82">
                  <c:v>4.7931145353824006E-2</c:v>
                </c:pt>
                <c:pt idx="83">
                  <c:v>5.7598717622658446E-2</c:v>
                </c:pt>
                <c:pt idx="84">
                  <c:v>5.5083141877618591E-2</c:v>
                </c:pt>
                <c:pt idx="85">
                  <c:v>5.1603396118679201E-2</c:v>
                </c:pt>
                <c:pt idx="86">
                  <c:v>5.0467047648946661E-2</c:v>
                </c:pt>
                <c:pt idx="87">
                  <c:v>6.8968424566603848E-2</c:v>
                </c:pt>
                <c:pt idx="88">
                  <c:v>7.2315578711302397E-2</c:v>
                </c:pt>
                <c:pt idx="89">
                  <c:v>7.6193316969875052E-2</c:v>
                </c:pt>
                <c:pt idx="90">
                  <c:v>6.1903765063801103E-2</c:v>
                </c:pt>
                <c:pt idx="91">
                  <c:v>6.7274641313791128E-2</c:v>
                </c:pt>
                <c:pt idx="92">
                  <c:v>9.9472217555947068E-2</c:v>
                </c:pt>
                <c:pt idx="93">
                  <c:v>8.5507556636493176E-2</c:v>
                </c:pt>
                <c:pt idx="94">
                  <c:v>9.6279260100002623E-2</c:v>
                </c:pt>
                <c:pt idx="95">
                  <c:v>9.3978216056778058E-2</c:v>
                </c:pt>
                <c:pt idx="96">
                  <c:v>9.310315276833997E-2</c:v>
                </c:pt>
                <c:pt idx="97">
                  <c:v>0.11665016703636613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'Sector --&gt;'!$D$306</c:f>
              <c:strCache>
                <c:ptCount val="1"/>
                <c:pt idx="0">
                  <c:v>Consumer Staples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--&gt;'!$D$307:$D$404</c:f>
              <c:numCache>
                <c:formatCode>0.00%</c:formatCode>
                <c:ptCount val="98"/>
                <c:pt idx="0">
                  <c:v>5.0182935135902697E-2</c:v>
                </c:pt>
                <c:pt idx="1">
                  <c:v>2.1664214324164606E-2</c:v>
                </c:pt>
                <c:pt idx="2">
                  <c:v>3.5547989593281162E-2</c:v>
                </c:pt>
                <c:pt idx="3">
                  <c:v>2.6021863955822226E-2</c:v>
                </c:pt>
                <c:pt idx="4">
                  <c:v>3.234602392393119E-2</c:v>
                </c:pt>
                <c:pt idx="5">
                  <c:v>2.2066004521858716E-2</c:v>
                </c:pt>
                <c:pt idx="6">
                  <c:v>5.9436469407399342E-3</c:v>
                </c:pt>
                <c:pt idx="7">
                  <c:v>3.6753329658947911E-3</c:v>
                </c:pt>
                <c:pt idx="8">
                  <c:v>-1.0862384721292764E-3</c:v>
                </c:pt>
                <c:pt idx="9">
                  <c:v>-2.1132997280036286E-3</c:v>
                </c:pt>
                <c:pt idx="10">
                  <c:v>9.4329734056809479E-3</c:v>
                </c:pt>
                <c:pt idx="11">
                  <c:v>1.2183339099846313E-3</c:v>
                </c:pt>
                <c:pt idx="12">
                  <c:v>8.9560214607901749E-3</c:v>
                </c:pt>
                <c:pt idx="13">
                  <c:v>3.2537477402840534E-2</c:v>
                </c:pt>
                <c:pt idx="14">
                  <c:v>8.8689623672661734E-3</c:v>
                </c:pt>
                <c:pt idx="15">
                  <c:v>6.7133332007836763E-3</c:v>
                </c:pt>
                <c:pt idx="16">
                  <c:v>1.2401044651425702E-2</c:v>
                </c:pt>
                <c:pt idx="17">
                  <c:v>3.5837805890899396E-2</c:v>
                </c:pt>
                <c:pt idx="18">
                  <c:v>4.5436552726267405E-2</c:v>
                </c:pt>
                <c:pt idx="19">
                  <c:v>3.0902523239210625E-2</c:v>
                </c:pt>
                <c:pt idx="20">
                  <c:v>5.0062890438422797E-2</c:v>
                </c:pt>
                <c:pt idx="21">
                  <c:v>-1.9758588283625759E-2</c:v>
                </c:pt>
                <c:pt idx="22">
                  <c:v>-2.8815189844237678E-2</c:v>
                </c:pt>
                <c:pt idx="23">
                  <c:v>-2.6050043611060541E-2</c:v>
                </c:pt>
                <c:pt idx="24">
                  <c:v>-2.6620024727870936E-2</c:v>
                </c:pt>
                <c:pt idx="25">
                  <c:v>-2.3773681523388351E-2</c:v>
                </c:pt>
                <c:pt idx="26">
                  <c:v>-5.225818061354448E-2</c:v>
                </c:pt>
                <c:pt idx="27">
                  <c:v>-5.1383871669596327E-2</c:v>
                </c:pt>
                <c:pt idx="28">
                  <c:v>-3.1059046589476114E-2</c:v>
                </c:pt>
                <c:pt idx="29">
                  <c:v>-3.4193336041876292E-2</c:v>
                </c:pt>
                <c:pt idx="30">
                  <c:v>-5.3630955903421443E-2</c:v>
                </c:pt>
                <c:pt idx="31">
                  <c:v>-3.2244532245663794E-2</c:v>
                </c:pt>
                <c:pt idx="32">
                  <c:v>-1.5795208726895313E-2</c:v>
                </c:pt>
                <c:pt idx="33">
                  <c:v>-7.6549194739289825E-3</c:v>
                </c:pt>
                <c:pt idx="34">
                  <c:v>4.9816945632716741E-3</c:v>
                </c:pt>
                <c:pt idx="35">
                  <c:v>3.8643555480138883E-2</c:v>
                </c:pt>
                <c:pt idx="36">
                  <c:v>4.8083514887543893E-2</c:v>
                </c:pt>
                <c:pt idx="37">
                  <c:v>5.3968573757808627E-2</c:v>
                </c:pt>
                <c:pt idx="38">
                  <c:v>8.9875955056951159E-2</c:v>
                </c:pt>
                <c:pt idx="39">
                  <c:v>8.6762518282370416E-2</c:v>
                </c:pt>
                <c:pt idx="40">
                  <c:v>8.0086400166899135E-2</c:v>
                </c:pt>
                <c:pt idx="41">
                  <c:v>5.5359833041920464E-2</c:v>
                </c:pt>
                <c:pt idx="42">
                  <c:v>5.3865871198076815E-2</c:v>
                </c:pt>
                <c:pt idx="43">
                  <c:v>3.5390557080151708E-2</c:v>
                </c:pt>
                <c:pt idx="44">
                  <c:v>2.8999789049081057E-2</c:v>
                </c:pt>
                <c:pt idx="45">
                  <c:v>1.5645605472191758E-2</c:v>
                </c:pt>
                <c:pt idx="46">
                  <c:v>2.8861829803365338E-2</c:v>
                </c:pt>
                <c:pt idx="47">
                  <c:v>2.2106541440909899E-2</c:v>
                </c:pt>
                <c:pt idx="48">
                  <c:v>-6.0006739719706964E-3</c:v>
                </c:pt>
                <c:pt idx="49">
                  <c:v>-1.7865307260538921E-3</c:v>
                </c:pt>
                <c:pt idx="50">
                  <c:v>-8.8327012282736622E-3</c:v>
                </c:pt>
                <c:pt idx="51">
                  <c:v>-3.8702263423165822E-3</c:v>
                </c:pt>
                <c:pt idx="52">
                  <c:v>-2.4449347777262584E-2</c:v>
                </c:pt>
                <c:pt idx="53">
                  <c:v>-1.8807774437373664E-2</c:v>
                </c:pt>
                <c:pt idx="54">
                  <c:v>-3.7516605623125338E-2</c:v>
                </c:pt>
                <c:pt idx="55">
                  <c:v>-8.3147245220547727E-2</c:v>
                </c:pt>
                <c:pt idx="56">
                  <c:v>-8.8989309402473987E-2</c:v>
                </c:pt>
                <c:pt idx="57">
                  <c:v>-7.7726176591478083E-2</c:v>
                </c:pt>
                <c:pt idx="58">
                  <c:v>-8.7546195934871993E-2</c:v>
                </c:pt>
                <c:pt idx="59">
                  <c:v>-9.4642047443396493E-2</c:v>
                </c:pt>
                <c:pt idx="60">
                  <c:v>-9.8488668087957407E-2</c:v>
                </c:pt>
                <c:pt idx="61">
                  <c:v>-0.11181618121988209</c:v>
                </c:pt>
                <c:pt idx="62">
                  <c:v>-9.8163905042188276E-2</c:v>
                </c:pt>
                <c:pt idx="63">
                  <c:v>-0.10521266857130615</c:v>
                </c:pt>
                <c:pt idx="64">
                  <c:v>-9.0876418007342724E-2</c:v>
                </c:pt>
                <c:pt idx="65">
                  <c:v>-8.3105904221979596E-2</c:v>
                </c:pt>
                <c:pt idx="66">
                  <c:v>-8.9318578569630908E-2</c:v>
                </c:pt>
                <c:pt idx="67">
                  <c:v>-0.1212963005153618</c:v>
                </c:pt>
                <c:pt idx="68">
                  <c:v>-0.1235235038236706</c:v>
                </c:pt>
                <c:pt idx="69">
                  <c:v>-0.11070564231001931</c:v>
                </c:pt>
                <c:pt idx="70">
                  <c:v>-0.11662324201938515</c:v>
                </c:pt>
                <c:pt idx="71">
                  <c:v>-0.12904194061242152</c:v>
                </c:pt>
                <c:pt idx="72">
                  <c:v>-0.10735178850819267</c:v>
                </c:pt>
                <c:pt idx="73">
                  <c:v>-0.11380578059175057</c:v>
                </c:pt>
                <c:pt idx="74">
                  <c:v>-0.11342433337792332</c:v>
                </c:pt>
                <c:pt idx="75">
                  <c:v>-9.6755296462871621E-2</c:v>
                </c:pt>
                <c:pt idx="76">
                  <c:v>-9.8043291145726436E-2</c:v>
                </c:pt>
                <c:pt idx="77">
                  <c:v>-9.824922961956245E-2</c:v>
                </c:pt>
                <c:pt idx="78">
                  <c:v>-0.10813148688653731</c:v>
                </c:pt>
                <c:pt idx="79">
                  <c:v>-0.11475650868452353</c:v>
                </c:pt>
                <c:pt idx="80">
                  <c:v>-0.10029441541047376</c:v>
                </c:pt>
                <c:pt idx="81">
                  <c:v>-9.7387828917238767E-2</c:v>
                </c:pt>
                <c:pt idx="82">
                  <c:v>-0.11517378630859688</c:v>
                </c:pt>
                <c:pt idx="83">
                  <c:v>-0.11909397176330394</c:v>
                </c:pt>
                <c:pt idx="84">
                  <c:v>-9.9451669868294165E-2</c:v>
                </c:pt>
                <c:pt idx="85">
                  <c:v>-9.2910285482669233E-2</c:v>
                </c:pt>
                <c:pt idx="86">
                  <c:v>-0.11492234015108441</c:v>
                </c:pt>
                <c:pt idx="87">
                  <c:v>-7.4671687014287336E-2</c:v>
                </c:pt>
                <c:pt idx="88">
                  <c:v>-7.7564188700663214E-2</c:v>
                </c:pt>
                <c:pt idx="89">
                  <c:v>-6.0752221103274356E-2</c:v>
                </c:pt>
                <c:pt idx="90">
                  <c:v>-5.1990577861967244E-2</c:v>
                </c:pt>
                <c:pt idx="91">
                  <c:v>-4.8252741307869315E-2</c:v>
                </c:pt>
                <c:pt idx="92">
                  <c:v>-1.6427892912327199E-2</c:v>
                </c:pt>
                <c:pt idx="93">
                  <c:v>-1.3821289244959956E-2</c:v>
                </c:pt>
                <c:pt idx="94">
                  <c:v>-4.0415486086615694E-2</c:v>
                </c:pt>
                <c:pt idx="95">
                  <c:v>-3.7998586121546121E-2</c:v>
                </c:pt>
                <c:pt idx="96">
                  <c:v>-3.1638916403418614E-2</c:v>
                </c:pt>
                <c:pt idx="97">
                  <c:v>-2.847370322694754E-2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'Sector --&gt;'!$E$306</c:f>
              <c:strCache>
                <c:ptCount val="1"/>
                <c:pt idx="0">
                  <c:v>Energy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--&gt;'!$E$307:$E$404</c:f>
              <c:numCache>
                <c:formatCode>0.00%</c:formatCode>
                <c:ptCount val="98"/>
                <c:pt idx="0">
                  <c:v>8.9228241238673969E-2</c:v>
                </c:pt>
                <c:pt idx="1">
                  <c:v>7.5974703010804084E-2</c:v>
                </c:pt>
                <c:pt idx="2">
                  <c:v>6.8897186522658971E-2</c:v>
                </c:pt>
                <c:pt idx="3">
                  <c:v>5.6458339858156348E-2</c:v>
                </c:pt>
                <c:pt idx="4">
                  <c:v>5.8506596992116772E-2</c:v>
                </c:pt>
                <c:pt idx="5">
                  <c:v>4.3131058901890937E-2</c:v>
                </c:pt>
                <c:pt idx="6">
                  <c:v>4.2274054416223963E-2</c:v>
                </c:pt>
                <c:pt idx="7">
                  <c:v>4.7898351046275475E-2</c:v>
                </c:pt>
                <c:pt idx="8">
                  <c:v>5.2197129154394117E-2</c:v>
                </c:pt>
                <c:pt idx="9">
                  <c:v>1.5315232488137017E-2</c:v>
                </c:pt>
                <c:pt idx="10">
                  <c:v>2.6267821388492769E-2</c:v>
                </c:pt>
                <c:pt idx="11">
                  <c:v>1.8832932844381138E-2</c:v>
                </c:pt>
                <c:pt idx="12">
                  <c:v>2.1033187106169839E-2</c:v>
                </c:pt>
                <c:pt idx="13">
                  <c:v>2.4418268656505336E-2</c:v>
                </c:pt>
                <c:pt idx="14">
                  <c:v>3.4714451174910642E-2</c:v>
                </c:pt>
                <c:pt idx="15">
                  <c:v>1.1895190830218651E-2</c:v>
                </c:pt>
                <c:pt idx="16">
                  <c:v>-3.3125654588477271E-3</c:v>
                </c:pt>
                <c:pt idx="17">
                  <c:v>-4.4357488900199776E-3</c:v>
                </c:pt>
                <c:pt idx="18">
                  <c:v>-3.4070940923311352E-3</c:v>
                </c:pt>
                <c:pt idx="19">
                  <c:v>6.6991886760005975E-4</c:v>
                </c:pt>
                <c:pt idx="20">
                  <c:v>-2.9910058904836917E-4</c:v>
                </c:pt>
                <c:pt idx="21">
                  <c:v>-1.0962391509569125E-3</c:v>
                </c:pt>
                <c:pt idx="22">
                  <c:v>1.6414019050793746E-2</c:v>
                </c:pt>
                <c:pt idx="23">
                  <c:v>3.0367629155046739E-2</c:v>
                </c:pt>
                <c:pt idx="24">
                  <c:v>4.3856543815206372E-2</c:v>
                </c:pt>
                <c:pt idx="25">
                  <c:v>5.6949892385818088E-2</c:v>
                </c:pt>
                <c:pt idx="26">
                  <c:v>8.1393106380620153E-2</c:v>
                </c:pt>
                <c:pt idx="27">
                  <c:v>7.4981121242438609E-2</c:v>
                </c:pt>
                <c:pt idx="28">
                  <c:v>4.4700539253311369E-2</c:v>
                </c:pt>
                <c:pt idx="29">
                  <c:v>1.9200626397972362E-2</c:v>
                </c:pt>
                <c:pt idx="30">
                  <c:v>3.1430144139090926E-2</c:v>
                </c:pt>
                <c:pt idx="31">
                  <c:v>3.6960170316428974E-2</c:v>
                </c:pt>
                <c:pt idx="32">
                  <c:v>3.4230990284859764E-2</c:v>
                </c:pt>
                <c:pt idx="33">
                  <c:v>2.8151829653911276E-2</c:v>
                </c:pt>
                <c:pt idx="34">
                  <c:v>6.150520915623052E-2</c:v>
                </c:pt>
                <c:pt idx="35">
                  <c:v>7.2181232835585973E-2</c:v>
                </c:pt>
                <c:pt idx="36">
                  <c:v>6.8395290237262499E-2</c:v>
                </c:pt>
                <c:pt idx="37">
                  <c:v>6.7225281492898151E-2</c:v>
                </c:pt>
                <c:pt idx="38">
                  <c:v>8.321760922996399E-2</c:v>
                </c:pt>
                <c:pt idx="39">
                  <c:v>6.6485323637004434E-2</c:v>
                </c:pt>
                <c:pt idx="40">
                  <c:v>6.2563421594445806E-2</c:v>
                </c:pt>
                <c:pt idx="41">
                  <c:v>7.3203632925673598E-2</c:v>
                </c:pt>
                <c:pt idx="42">
                  <c:v>6.0131928442853352E-2</c:v>
                </c:pt>
                <c:pt idx="43">
                  <c:v>6.0436733107930532E-2</c:v>
                </c:pt>
                <c:pt idx="44">
                  <c:v>8.6236545292280947E-2</c:v>
                </c:pt>
                <c:pt idx="45">
                  <c:v>6.3482904901086615E-2</c:v>
                </c:pt>
                <c:pt idx="46">
                  <c:v>5.8165727727972252E-2</c:v>
                </c:pt>
                <c:pt idx="47">
                  <c:v>-2.4384187877154462E-3</c:v>
                </c:pt>
                <c:pt idx="48">
                  <c:v>-4.3660135668594918E-3</c:v>
                </c:pt>
                <c:pt idx="49">
                  <c:v>-3.1142408797655036E-2</c:v>
                </c:pt>
                <c:pt idx="50">
                  <c:v>-1.3625530467422063E-2</c:v>
                </c:pt>
                <c:pt idx="51">
                  <c:v>-1.2770465801683409E-3</c:v>
                </c:pt>
                <c:pt idx="52">
                  <c:v>2.2908265649328033E-2</c:v>
                </c:pt>
                <c:pt idx="53">
                  <c:v>4.7859927326462812E-2</c:v>
                </c:pt>
                <c:pt idx="54">
                  <c:v>4.8736271528532528E-2</c:v>
                </c:pt>
                <c:pt idx="55">
                  <c:v>2.6389773256836294E-2</c:v>
                </c:pt>
                <c:pt idx="56">
                  <c:v>1.0540819788837072E-2</c:v>
                </c:pt>
                <c:pt idx="57">
                  <c:v>1.9698153980776782E-2</c:v>
                </c:pt>
                <c:pt idx="58">
                  <c:v>1.8851328784393266E-2</c:v>
                </c:pt>
                <c:pt idx="59">
                  <c:v>7.9319328884948984E-3</c:v>
                </c:pt>
                <c:pt idx="60">
                  <c:v>1.7133100418469556E-2</c:v>
                </c:pt>
                <c:pt idx="61">
                  <c:v>3.4513782090684203E-2</c:v>
                </c:pt>
                <c:pt idx="62">
                  <c:v>3.1471180434286782E-2</c:v>
                </c:pt>
                <c:pt idx="63">
                  <c:v>2.5650881701650863E-2</c:v>
                </c:pt>
                <c:pt idx="64">
                  <c:v>1.5105078687961682E-4</c:v>
                </c:pt>
                <c:pt idx="65">
                  <c:v>1.1938417445787886E-4</c:v>
                </c:pt>
                <c:pt idx="66">
                  <c:v>-6.591262961552543E-3</c:v>
                </c:pt>
                <c:pt idx="67">
                  <c:v>3.0181621180668007E-3</c:v>
                </c:pt>
                <c:pt idx="68">
                  <c:v>2.6005316235764783E-4</c:v>
                </c:pt>
                <c:pt idx="69">
                  <c:v>-5.1690674103377389E-3</c:v>
                </c:pt>
                <c:pt idx="70">
                  <c:v>-1.2680083909217311E-2</c:v>
                </c:pt>
                <c:pt idx="71">
                  <c:v>-2.317274131005442E-2</c:v>
                </c:pt>
                <c:pt idx="72">
                  <c:v>-2.0666265521134413E-2</c:v>
                </c:pt>
                <c:pt idx="73">
                  <c:v>-3.9174129699177905E-3</c:v>
                </c:pt>
                <c:pt idx="74">
                  <c:v>-1.8665512031303549E-2</c:v>
                </c:pt>
                <c:pt idx="75">
                  <c:v>-3.0531385387802125E-2</c:v>
                </c:pt>
                <c:pt idx="76">
                  <c:v>-3.1196401505338003E-2</c:v>
                </c:pt>
                <c:pt idx="77">
                  <c:v>-3.1426970913918384E-2</c:v>
                </c:pt>
                <c:pt idx="78">
                  <c:v>-4.8966991601060064E-2</c:v>
                </c:pt>
                <c:pt idx="79">
                  <c:v>-4.9690569724690548E-2</c:v>
                </c:pt>
                <c:pt idx="80">
                  <c:v>-5.0091299093915367E-2</c:v>
                </c:pt>
                <c:pt idx="81">
                  <c:v>-5.6727630639903361E-2</c:v>
                </c:pt>
                <c:pt idx="82">
                  <c:v>-6.6141882586874173E-2</c:v>
                </c:pt>
                <c:pt idx="83">
                  <c:v>-3.9321376473005966E-2</c:v>
                </c:pt>
                <c:pt idx="84">
                  <c:v>-3.1302974189043167E-2</c:v>
                </c:pt>
                <c:pt idx="85">
                  <c:v>-4.255728219382196E-2</c:v>
                </c:pt>
                <c:pt idx="86">
                  <c:v>-5.6371255813853938E-2</c:v>
                </c:pt>
                <c:pt idx="87">
                  <c:v>-7.0243640255258755E-2</c:v>
                </c:pt>
                <c:pt idx="88">
                  <c:v>-6.0383860301759913E-2</c:v>
                </c:pt>
                <c:pt idx="89">
                  <c:v>-5.256807216416718E-2</c:v>
                </c:pt>
                <c:pt idx="90">
                  <c:v>-3.6396670585333406E-2</c:v>
                </c:pt>
                <c:pt idx="91">
                  <c:v>-3.2724561812862103E-2</c:v>
                </c:pt>
                <c:pt idx="92">
                  <c:v>-2.2383806630460655E-2</c:v>
                </c:pt>
                <c:pt idx="93">
                  <c:v>-1.0774636140765667E-2</c:v>
                </c:pt>
                <c:pt idx="94">
                  <c:v>-1.9738555420158628E-2</c:v>
                </c:pt>
                <c:pt idx="95">
                  <c:v>-1.6426509606862767E-2</c:v>
                </c:pt>
                <c:pt idx="96">
                  <c:v>-1.6017977950871023E-2</c:v>
                </c:pt>
                <c:pt idx="97">
                  <c:v>-2.2125866208386594E-2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'Sector --&gt;'!$F$306</c:f>
              <c:strCache>
                <c:ptCount val="1"/>
                <c:pt idx="0">
                  <c:v>Financials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--&gt;'!$F$307:$F$404</c:f>
              <c:numCache>
                <c:formatCode>0.00%</c:formatCode>
                <c:ptCount val="98"/>
                <c:pt idx="0">
                  <c:v>0.15511452486879618</c:v>
                </c:pt>
                <c:pt idx="1">
                  <c:v>0.16389905511222069</c:v>
                </c:pt>
                <c:pt idx="2">
                  <c:v>0.11102793082754014</c:v>
                </c:pt>
                <c:pt idx="3">
                  <c:v>0.11042959403976799</c:v>
                </c:pt>
                <c:pt idx="4">
                  <c:v>8.8774551027904991E-2</c:v>
                </c:pt>
                <c:pt idx="5">
                  <c:v>0.10190172817829363</c:v>
                </c:pt>
                <c:pt idx="6">
                  <c:v>0.1207495366766157</c:v>
                </c:pt>
                <c:pt idx="7">
                  <c:v>0.11925428938675495</c:v>
                </c:pt>
                <c:pt idx="8">
                  <c:v>0.13727003329043172</c:v>
                </c:pt>
                <c:pt idx="9">
                  <c:v>6.5410368403535937E-2</c:v>
                </c:pt>
                <c:pt idx="10">
                  <c:v>0.12589917057265079</c:v>
                </c:pt>
                <c:pt idx="11">
                  <c:v>0.17677317783082239</c:v>
                </c:pt>
                <c:pt idx="12">
                  <c:v>0.1871680450350709</c:v>
                </c:pt>
                <c:pt idx="13">
                  <c:v>0.1844942739976935</c:v>
                </c:pt>
                <c:pt idx="14">
                  <c:v>0.22990242595184709</c:v>
                </c:pt>
                <c:pt idx="15">
                  <c:v>0.22829039433061873</c:v>
                </c:pt>
                <c:pt idx="16">
                  <c:v>0.24934501495498995</c:v>
                </c:pt>
                <c:pt idx="17">
                  <c:v>0.30116326729693466</c:v>
                </c:pt>
                <c:pt idx="18">
                  <c:v>0.30813820227947825</c:v>
                </c:pt>
                <c:pt idx="19">
                  <c:v>0.20962113702182883</c:v>
                </c:pt>
                <c:pt idx="20">
                  <c:v>0.20726350661239334</c:v>
                </c:pt>
                <c:pt idx="21">
                  <c:v>0.28477523675551852</c:v>
                </c:pt>
                <c:pt idx="22">
                  <c:v>0.20469584375971567</c:v>
                </c:pt>
                <c:pt idx="23">
                  <c:v>0.22517725789975712</c:v>
                </c:pt>
                <c:pt idx="24">
                  <c:v>0.22609202429971109</c:v>
                </c:pt>
                <c:pt idx="25">
                  <c:v>0.17638667237679445</c:v>
                </c:pt>
                <c:pt idx="26">
                  <c:v>0.18123510128411369</c:v>
                </c:pt>
                <c:pt idx="27">
                  <c:v>0.16320427135103829</c:v>
                </c:pt>
                <c:pt idx="28">
                  <c:v>0.11925949677164376</c:v>
                </c:pt>
                <c:pt idx="29">
                  <c:v>8.5366939649856935E-2</c:v>
                </c:pt>
                <c:pt idx="30">
                  <c:v>8.435318601912388E-2</c:v>
                </c:pt>
                <c:pt idx="31">
                  <c:v>7.7101404862484998E-2</c:v>
                </c:pt>
                <c:pt idx="32">
                  <c:v>6.3543353858477286E-2</c:v>
                </c:pt>
                <c:pt idx="33">
                  <c:v>4.7302791750234399E-2</c:v>
                </c:pt>
                <c:pt idx="34">
                  <c:v>7.4625662515367411E-2</c:v>
                </c:pt>
                <c:pt idx="35">
                  <c:v>6.7300999336600761E-2</c:v>
                </c:pt>
                <c:pt idx="36">
                  <c:v>6.9678327027762554E-2</c:v>
                </c:pt>
                <c:pt idx="37">
                  <c:v>8.2504207751143185E-2</c:v>
                </c:pt>
                <c:pt idx="38">
                  <c:v>9.1394544414806808E-2</c:v>
                </c:pt>
                <c:pt idx="39">
                  <c:v>7.6120274061414764E-2</c:v>
                </c:pt>
                <c:pt idx="40">
                  <c:v>9.7386505045780308E-2</c:v>
                </c:pt>
                <c:pt idx="41">
                  <c:v>9.8158861018210475E-2</c:v>
                </c:pt>
                <c:pt idx="42">
                  <c:v>8.7528320153431191E-2</c:v>
                </c:pt>
                <c:pt idx="43">
                  <c:v>8.5755535616017411E-2</c:v>
                </c:pt>
                <c:pt idx="44">
                  <c:v>7.2569970780217971E-2</c:v>
                </c:pt>
                <c:pt idx="45">
                  <c:v>8.8476791311011369E-2</c:v>
                </c:pt>
                <c:pt idx="46">
                  <c:v>0.11479182390777597</c:v>
                </c:pt>
                <c:pt idx="47">
                  <c:v>0.1296659650130404</c:v>
                </c:pt>
                <c:pt idx="48">
                  <c:v>0.1161421092373157</c:v>
                </c:pt>
                <c:pt idx="49">
                  <c:v>0.1252120636777799</c:v>
                </c:pt>
                <c:pt idx="50">
                  <c:v>0.13889781710224924</c:v>
                </c:pt>
                <c:pt idx="51">
                  <c:v>0.14383759683351599</c:v>
                </c:pt>
                <c:pt idx="52">
                  <c:v>0.13602768959015801</c:v>
                </c:pt>
                <c:pt idx="53">
                  <c:v>0.16242077642749314</c:v>
                </c:pt>
                <c:pt idx="54">
                  <c:v>0.16449259765923657</c:v>
                </c:pt>
                <c:pt idx="55">
                  <c:v>0.16133596311278059</c:v>
                </c:pt>
                <c:pt idx="56">
                  <c:v>0.16425847156848331</c:v>
                </c:pt>
                <c:pt idx="57">
                  <c:v>0.16269406834184916</c:v>
                </c:pt>
                <c:pt idx="58">
                  <c:v>0.13322326690787037</c:v>
                </c:pt>
                <c:pt idx="59">
                  <c:v>0.13605545186304707</c:v>
                </c:pt>
                <c:pt idx="60">
                  <c:v>0.11522358931678738</c:v>
                </c:pt>
                <c:pt idx="61">
                  <c:v>0.11937691032004298</c:v>
                </c:pt>
                <c:pt idx="62">
                  <c:v>0.13079266489895341</c:v>
                </c:pt>
                <c:pt idx="63">
                  <c:v>0.12642602747309778</c:v>
                </c:pt>
                <c:pt idx="64">
                  <c:v>0.10818246062963288</c:v>
                </c:pt>
                <c:pt idx="65">
                  <c:v>0.10377399183595917</c:v>
                </c:pt>
                <c:pt idx="66">
                  <c:v>0.11160076879251976</c:v>
                </c:pt>
                <c:pt idx="67">
                  <c:v>0.11795234001257757</c:v>
                </c:pt>
                <c:pt idx="68">
                  <c:v>0.11526256840204566</c:v>
                </c:pt>
                <c:pt idx="69">
                  <c:v>0.13071760036353991</c:v>
                </c:pt>
                <c:pt idx="70">
                  <c:v>0.15579626423089241</c:v>
                </c:pt>
                <c:pt idx="71">
                  <c:v>0.17517268205443662</c:v>
                </c:pt>
                <c:pt idx="72">
                  <c:v>0.17778230716762136</c:v>
                </c:pt>
                <c:pt idx="73">
                  <c:v>0.18158150891757147</c:v>
                </c:pt>
                <c:pt idx="74">
                  <c:v>0.1868239767961076</c:v>
                </c:pt>
                <c:pt idx="75">
                  <c:v>0.1797233568790601</c:v>
                </c:pt>
                <c:pt idx="76">
                  <c:v>0.18179461870552768</c:v>
                </c:pt>
                <c:pt idx="77">
                  <c:v>0.17710462094800439</c:v>
                </c:pt>
                <c:pt idx="78">
                  <c:v>0.18411143646710204</c:v>
                </c:pt>
                <c:pt idx="79">
                  <c:v>0.19877162365830464</c:v>
                </c:pt>
                <c:pt idx="80">
                  <c:v>0.19979808656676926</c:v>
                </c:pt>
                <c:pt idx="81">
                  <c:v>0.18440901186856487</c:v>
                </c:pt>
                <c:pt idx="82">
                  <c:v>0.18111934245619277</c:v>
                </c:pt>
                <c:pt idx="83">
                  <c:v>0.18882770077538963</c:v>
                </c:pt>
                <c:pt idx="84">
                  <c:v>0.17808074217106551</c:v>
                </c:pt>
                <c:pt idx="85">
                  <c:v>0.20475904835704356</c:v>
                </c:pt>
                <c:pt idx="86">
                  <c:v>0.21150002216607344</c:v>
                </c:pt>
                <c:pt idx="87">
                  <c:v>0.20521951205240441</c:v>
                </c:pt>
                <c:pt idx="88">
                  <c:v>0.21295900832168443</c:v>
                </c:pt>
                <c:pt idx="89">
                  <c:v>0.22493444343073327</c:v>
                </c:pt>
                <c:pt idx="90">
                  <c:v>0.22247578632638312</c:v>
                </c:pt>
                <c:pt idx="91">
                  <c:v>0.24092453906031661</c:v>
                </c:pt>
                <c:pt idx="92">
                  <c:v>0.23923576223556289</c:v>
                </c:pt>
                <c:pt idx="93">
                  <c:v>0.22806090375944604</c:v>
                </c:pt>
                <c:pt idx="94">
                  <c:v>0.2275466043277049</c:v>
                </c:pt>
                <c:pt idx="95">
                  <c:v>0.22926625773184375</c:v>
                </c:pt>
                <c:pt idx="96">
                  <c:v>0.24129125266287052</c:v>
                </c:pt>
                <c:pt idx="97">
                  <c:v>0.2173710831744729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'Sector --&gt;'!$G$306</c:f>
              <c:strCache>
                <c:ptCount val="1"/>
                <c:pt idx="0">
                  <c:v>Health Care</c:v>
                </c:pt>
              </c:strCache>
            </c:strRef>
          </c:tx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--&gt;'!$G$307:$G$404</c:f>
              <c:numCache>
                <c:formatCode>0.00%</c:formatCode>
                <c:ptCount val="98"/>
                <c:pt idx="0">
                  <c:v>3.7740354336139896E-3</c:v>
                </c:pt>
                <c:pt idx="1">
                  <c:v>1.1137335115773924E-3</c:v>
                </c:pt>
                <c:pt idx="2">
                  <c:v>1.1194744860697082E-3</c:v>
                </c:pt>
                <c:pt idx="3">
                  <c:v>1.1262693004339421E-3</c:v>
                </c:pt>
                <c:pt idx="4">
                  <c:v>1.7778632700683058E-3</c:v>
                </c:pt>
                <c:pt idx="5">
                  <c:v>1.0875174341875746E-2</c:v>
                </c:pt>
                <c:pt idx="6">
                  <c:v>1.2533413051492782E-2</c:v>
                </c:pt>
                <c:pt idx="7">
                  <c:v>6.1058783995656014E-3</c:v>
                </c:pt>
                <c:pt idx="8">
                  <c:v>4.8310571085551172E-4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-2.3231521953085625E-3</c:v>
                </c:pt>
                <c:pt idx="14">
                  <c:v>-5.6437302467202445E-3</c:v>
                </c:pt>
                <c:pt idx="15">
                  <c:v>0</c:v>
                </c:pt>
                <c:pt idx="16">
                  <c:v>0</c:v>
                </c:pt>
                <c:pt idx="17">
                  <c:v>1.2844435198591717E-2</c:v>
                </c:pt>
                <c:pt idx="18">
                  <c:v>1.0253140493934609E-2</c:v>
                </c:pt>
                <c:pt idx="19">
                  <c:v>6.8037934416579071E-3</c:v>
                </c:pt>
                <c:pt idx="20">
                  <c:v>1.0265853964552464E-2</c:v>
                </c:pt>
                <c:pt idx="21">
                  <c:v>5.360280962820544E-3</c:v>
                </c:pt>
                <c:pt idx="22">
                  <c:v>3.5254421181373013E-3</c:v>
                </c:pt>
                <c:pt idx="23">
                  <c:v>3.9401142992785609E-3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-1.9148910098820404E-3</c:v>
                </c:pt>
                <c:pt idx="31">
                  <c:v>-1.2685983733200046E-3</c:v>
                </c:pt>
                <c:pt idx="32">
                  <c:v>-2.2156180948146513E-3</c:v>
                </c:pt>
                <c:pt idx="33">
                  <c:v>-1.4107913436390935E-3</c:v>
                </c:pt>
                <c:pt idx="34">
                  <c:v>8.383010475946787E-3</c:v>
                </c:pt>
                <c:pt idx="35">
                  <c:v>4.7778356321482619E-3</c:v>
                </c:pt>
                <c:pt idx="36">
                  <c:v>3.1820447821362024E-3</c:v>
                </c:pt>
                <c:pt idx="37">
                  <c:v>1.0189581650001101E-3</c:v>
                </c:pt>
                <c:pt idx="38">
                  <c:v>0</c:v>
                </c:pt>
                <c:pt idx="39">
                  <c:v>7.5784490594353788E-4</c:v>
                </c:pt>
                <c:pt idx="40">
                  <c:v>4.2806036608338989E-3</c:v>
                </c:pt>
                <c:pt idx="41">
                  <c:v>4.0586513285326663E-3</c:v>
                </c:pt>
                <c:pt idx="42">
                  <c:v>3.8351486115925934E-3</c:v>
                </c:pt>
                <c:pt idx="43">
                  <c:v>4.4127177044148615E-3</c:v>
                </c:pt>
                <c:pt idx="44">
                  <c:v>7.0032492170169335E-3</c:v>
                </c:pt>
                <c:pt idx="45">
                  <c:v>1.0074676747156884E-2</c:v>
                </c:pt>
                <c:pt idx="46">
                  <c:v>1.3382815811151911E-2</c:v>
                </c:pt>
                <c:pt idx="47">
                  <c:v>1.6754941489937308E-2</c:v>
                </c:pt>
                <c:pt idx="48">
                  <c:v>7.9132471081958863E-3</c:v>
                </c:pt>
                <c:pt idx="49">
                  <c:v>6.3092940141145724E-3</c:v>
                </c:pt>
                <c:pt idx="50">
                  <c:v>7.3595398819653558E-3</c:v>
                </c:pt>
                <c:pt idx="51">
                  <c:v>6.3564729436890125E-3</c:v>
                </c:pt>
                <c:pt idx="52">
                  <c:v>8.7484390293817021E-3</c:v>
                </c:pt>
                <c:pt idx="53">
                  <c:v>9.4991922758826137E-3</c:v>
                </c:pt>
                <c:pt idx="54">
                  <c:v>5.4082113899753407E-3</c:v>
                </c:pt>
                <c:pt idx="55">
                  <c:v>8.839088366990433E-3</c:v>
                </c:pt>
                <c:pt idx="56">
                  <c:v>1.135814348869795E-2</c:v>
                </c:pt>
                <c:pt idx="57">
                  <c:v>1.1950647175972738E-2</c:v>
                </c:pt>
                <c:pt idx="58">
                  <c:v>1.2355894229049619E-2</c:v>
                </c:pt>
                <c:pt idx="59">
                  <c:v>1.2941066325281589E-2</c:v>
                </c:pt>
                <c:pt idx="60">
                  <c:v>1.3242131591343874E-2</c:v>
                </c:pt>
                <c:pt idx="61">
                  <c:v>1.4556130067074126E-2</c:v>
                </c:pt>
                <c:pt idx="62">
                  <c:v>1.1260574724868003E-2</c:v>
                </c:pt>
                <c:pt idx="63">
                  <c:v>1.0310112511605997E-2</c:v>
                </c:pt>
                <c:pt idx="64">
                  <c:v>9.9436565482927935E-3</c:v>
                </c:pt>
                <c:pt idx="65">
                  <c:v>1.0259186512605408E-2</c:v>
                </c:pt>
                <c:pt idx="66">
                  <c:v>1.0314993682773374E-2</c:v>
                </c:pt>
                <c:pt idx="67">
                  <c:v>1.0229937187934326E-2</c:v>
                </c:pt>
                <c:pt idx="68">
                  <c:v>1.0222929852216716E-2</c:v>
                </c:pt>
                <c:pt idx="69">
                  <c:v>1.078001397317808E-2</c:v>
                </c:pt>
                <c:pt idx="70">
                  <c:v>1.2736295975296696E-2</c:v>
                </c:pt>
                <c:pt idx="71">
                  <c:v>2.4055419853924079E-2</c:v>
                </c:pt>
                <c:pt idx="72">
                  <c:v>2.3670665898785588E-2</c:v>
                </c:pt>
                <c:pt idx="73">
                  <c:v>2.507795577275455E-2</c:v>
                </c:pt>
                <c:pt idx="74">
                  <c:v>2.4325577664695945E-2</c:v>
                </c:pt>
                <c:pt idx="75">
                  <c:v>2.4490245784977004E-2</c:v>
                </c:pt>
                <c:pt idx="76">
                  <c:v>2.4549197007219234E-2</c:v>
                </c:pt>
                <c:pt idx="77">
                  <c:v>2.5133458093970423E-2</c:v>
                </c:pt>
                <c:pt idx="78">
                  <c:v>2.6886433295323902E-2</c:v>
                </c:pt>
                <c:pt idx="79">
                  <c:v>2.9967646596588959E-2</c:v>
                </c:pt>
                <c:pt idx="80">
                  <c:v>2.4566498381231091E-2</c:v>
                </c:pt>
                <c:pt idx="81">
                  <c:v>1.7512081175420267E-2</c:v>
                </c:pt>
                <c:pt idx="82">
                  <c:v>1.8350577923738853E-2</c:v>
                </c:pt>
                <c:pt idx="83">
                  <c:v>2.1818911665271133E-2</c:v>
                </c:pt>
                <c:pt idx="84">
                  <c:v>2.0701275831039059E-2</c:v>
                </c:pt>
                <c:pt idx="85">
                  <c:v>2.3531639222038415E-2</c:v>
                </c:pt>
                <c:pt idx="86">
                  <c:v>2.0880160126102328E-2</c:v>
                </c:pt>
                <c:pt idx="87">
                  <c:v>2.4345710428740362E-2</c:v>
                </c:pt>
                <c:pt idx="88">
                  <c:v>2.7247893305065531E-2</c:v>
                </c:pt>
                <c:pt idx="89">
                  <c:v>2.904435377335441E-2</c:v>
                </c:pt>
                <c:pt idx="90">
                  <c:v>2.9663172203534992E-2</c:v>
                </c:pt>
                <c:pt idx="91">
                  <c:v>3.4910071809785684E-2</c:v>
                </c:pt>
                <c:pt idx="92">
                  <c:v>2.8378808352486618E-2</c:v>
                </c:pt>
                <c:pt idx="93">
                  <c:v>3.0408710550607964E-2</c:v>
                </c:pt>
                <c:pt idx="94">
                  <c:v>2.9622874700677416E-2</c:v>
                </c:pt>
                <c:pt idx="95">
                  <c:v>2.688013431344306E-2</c:v>
                </c:pt>
                <c:pt idx="96">
                  <c:v>2.5460707278104164E-2</c:v>
                </c:pt>
                <c:pt idx="97">
                  <c:v>2.4570901465003622E-2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'Sector --&gt;'!$H$306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--&gt;'!$H$307:$H$404</c:f>
              <c:numCache>
                <c:formatCode>0.00%</c:formatCode>
                <c:ptCount val="98"/>
                <c:pt idx="0">
                  <c:v>-0.1406674420172776</c:v>
                </c:pt>
                <c:pt idx="1">
                  <c:v>-0.15777724215846695</c:v>
                </c:pt>
                <c:pt idx="2">
                  <c:v>-0.24392165054579965</c:v>
                </c:pt>
                <c:pt idx="3">
                  <c:v>-0.24397364812662861</c:v>
                </c:pt>
                <c:pt idx="4">
                  <c:v>-0.2337260875866003</c:v>
                </c:pt>
                <c:pt idx="5">
                  <c:v>-0.2102454821728556</c:v>
                </c:pt>
                <c:pt idx="6">
                  <c:v>-0.21326265068407571</c:v>
                </c:pt>
                <c:pt idx="7">
                  <c:v>-0.22272769075376611</c:v>
                </c:pt>
                <c:pt idx="8">
                  <c:v>-0.25854898766080292</c:v>
                </c:pt>
                <c:pt idx="9">
                  <c:v>-0.117873401515928</c:v>
                </c:pt>
                <c:pt idx="10">
                  <c:v>-0.17968736534578744</c:v>
                </c:pt>
                <c:pt idx="11">
                  <c:v>-0.30511915075967322</c:v>
                </c:pt>
                <c:pt idx="12">
                  <c:v>-0.34184588553831496</c:v>
                </c:pt>
                <c:pt idx="13">
                  <c:v>-0.31010839057663447</c:v>
                </c:pt>
                <c:pt idx="14">
                  <c:v>-0.42915191131453256</c:v>
                </c:pt>
                <c:pt idx="15">
                  <c:v>-0.52964269932148422</c:v>
                </c:pt>
                <c:pt idx="16">
                  <c:v>-0.57648626956099691</c:v>
                </c:pt>
                <c:pt idx="17">
                  <c:v>-0.6590123205416607</c:v>
                </c:pt>
                <c:pt idx="18">
                  <c:v>-0.62210816406769975</c:v>
                </c:pt>
                <c:pt idx="19">
                  <c:v>-0.3743897535870343</c:v>
                </c:pt>
                <c:pt idx="20">
                  <c:v>-0.52898392411853401</c:v>
                </c:pt>
                <c:pt idx="21">
                  <c:v>-0.55232365718027743</c:v>
                </c:pt>
                <c:pt idx="22">
                  <c:v>-0.47896313913630761</c:v>
                </c:pt>
                <c:pt idx="23">
                  <c:v>-0.48025800685975234</c:v>
                </c:pt>
                <c:pt idx="24">
                  <c:v>-0.39006342986893738</c:v>
                </c:pt>
                <c:pt idx="25">
                  <c:v>-0.30737126009279159</c:v>
                </c:pt>
                <c:pt idx="26">
                  <c:v>-0.34376112173067991</c:v>
                </c:pt>
                <c:pt idx="27">
                  <c:v>-0.29895593733370968</c:v>
                </c:pt>
                <c:pt idx="28">
                  <c:v>-0.13104488926625785</c:v>
                </c:pt>
                <c:pt idx="29">
                  <c:v>-6.6410799065743237E-2</c:v>
                </c:pt>
                <c:pt idx="30">
                  <c:v>-8.2063169341180603E-2</c:v>
                </c:pt>
                <c:pt idx="31">
                  <c:v>4.0468439212807523E-2</c:v>
                </c:pt>
                <c:pt idx="32">
                  <c:v>-6.2155448707068163E-2</c:v>
                </c:pt>
                <c:pt idx="33">
                  <c:v>-8.8450181769592184E-2</c:v>
                </c:pt>
                <c:pt idx="34">
                  <c:v>-9.0149102798521855E-2</c:v>
                </c:pt>
                <c:pt idx="35">
                  <c:v>-9.1414675811725313E-2</c:v>
                </c:pt>
                <c:pt idx="36">
                  <c:v>-0.11459783960278558</c:v>
                </c:pt>
                <c:pt idx="37">
                  <c:v>-0.10263932316876066</c:v>
                </c:pt>
                <c:pt idx="38">
                  <c:v>-9.5400448374292207E-2</c:v>
                </c:pt>
                <c:pt idx="39">
                  <c:v>-8.3134306093867488E-2</c:v>
                </c:pt>
                <c:pt idx="40">
                  <c:v>-9.5672120097061289E-2</c:v>
                </c:pt>
                <c:pt idx="41">
                  <c:v>-0.12115257231698354</c:v>
                </c:pt>
                <c:pt idx="42">
                  <c:v>-0.113280682825359</c:v>
                </c:pt>
                <c:pt idx="43">
                  <c:v>-0.12608675731012703</c:v>
                </c:pt>
                <c:pt idx="44">
                  <c:v>-0.13110248907873517</c:v>
                </c:pt>
                <c:pt idx="45">
                  <c:v>-0.15146759755136177</c:v>
                </c:pt>
                <c:pt idx="46">
                  <c:v>-0.12362495296820748</c:v>
                </c:pt>
                <c:pt idx="47">
                  <c:v>-0.11673175853653955</c:v>
                </c:pt>
                <c:pt idx="48">
                  <c:v>-0.12635319512517901</c:v>
                </c:pt>
                <c:pt idx="49">
                  <c:v>-0.11122624545716897</c:v>
                </c:pt>
                <c:pt idx="50">
                  <c:v>-0.11815353077032026</c:v>
                </c:pt>
                <c:pt idx="51">
                  <c:v>-9.7084768251731277E-2</c:v>
                </c:pt>
                <c:pt idx="52">
                  <c:v>-0.10689246386748659</c:v>
                </c:pt>
                <c:pt idx="53">
                  <c:v>-0.1008811240832353</c:v>
                </c:pt>
                <c:pt idx="54">
                  <c:v>-8.4449136901525862E-2</c:v>
                </c:pt>
                <c:pt idx="55">
                  <c:v>-7.8229796654050304E-2</c:v>
                </c:pt>
                <c:pt idx="56">
                  <c:v>-0.10891508062935967</c:v>
                </c:pt>
                <c:pt idx="57">
                  <c:v>-0.11166896011965831</c:v>
                </c:pt>
                <c:pt idx="58">
                  <c:v>-0.13449484054998281</c:v>
                </c:pt>
                <c:pt idx="59">
                  <c:v>-0.12484983080214408</c:v>
                </c:pt>
                <c:pt idx="60">
                  <c:v>-9.7960305784782153E-2</c:v>
                </c:pt>
                <c:pt idx="61">
                  <c:v>-0.10811043600898776</c:v>
                </c:pt>
                <c:pt idx="62">
                  <c:v>-0.12099154136985291</c:v>
                </c:pt>
                <c:pt idx="63">
                  <c:v>-7.6455992531726205E-2</c:v>
                </c:pt>
                <c:pt idx="64">
                  <c:v>-7.1199884191615118E-2</c:v>
                </c:pt>
                <c:pt idx="65">
                  <c:v>-6.132462999389765E-2</c:v>
                </c:pt>
                <c:pt idx="66">
                  <c:v>-6.2096479921422199E-2</c:v>
                </c:pt>
                <c:pt idx="67">
                  <c:v>-6.6034073877364374E-2</c:v>
                </c:pt>
                <c:pt idx="68">
                  <c:v>-6.6480645029837707E-2</c:v>
                </c:pt>
                <c:pt idx="69">
                  <c:v>-6.5609282719824705E-2</c:v>
                </c:pt>
                <c:pt idx="70">
                  <c:v>-5.3361085654405942E-2</c:v>
                </c:pt>
                <c:pt idx="71">
                  <c:v>-5.3263813219854579E-2</c:v>
                </c:pt>
                <c:pt idx="72">
                  <c:v>-7.4958915604873735E-2</c:v>
                </c:pt>
                <c:pt idx="73">
                  <c:v>-9.1704144775146185E-2</c:v>
                </c:pt>
                <c:pt idx="74">
                  <c:v>-8.3178886652891568E-2</c:v>
                </c:pt>
                <c:pt idx="75">
                  <c:v>-0.10561502164529413</c:v>
                </c:pt>
                <c:pt idx="76">
                  <c:v>-0.11044993706074666</c:v>
                </c:pt>
                <c:pt idx="77">
                  <c:v>-0.11635380409887684</c:v>
                </c:pt>
                <c:pt idx="78">
                  <c:v>-0.10381220166421473</c:v>
                </c:pt>
                <c:pt idx="79">
                  <c:v>-0.10231013948622276</c:v>
                </c:pt>
                <c:pt idx="80">
                  <c:v>-9.1527671727496596E-2</c:v>
                </c:pt>
                <c:pt idx="81">
                  <c:v>-0.10422436214895003</c:v>
                </c:pt>
                <c:pt idx="82">
                  <c:v>-9.3478953981092835E-2</c:v>
                </c:pt>
                <c:pt idx="83">
                  <c:v>-0.10138047114678053</c:v>
                </c:pt>
                <c:pt idx="84">
                  <c:v>-0.10323131379977497</c:v>
                </c:pt>
                <c:pt idx="85">
                  <c:v>-9.9001698224085999E-2</c:v>
                </c:pt>
                <c:pt idx="86">
                  <c:v>-8.044819531387018E-2</c:v>
                </c:pt>
                <c:pt idx="87">
                  <c:v>-0.12943306501308471</c:v>
                </c:pt>
                <c:pt idx="88">
                  <c:v>-7.9783108853928905E-2</c:v>
                </c:pt>
                <c:pt idx="89">
                  <c:v>-0.10222077620773692</c:v>
                </c:pt>
                <c:pt idx="90">
                  <c:v>-0.100281790081656</c:v>
                </c:pt>
                <c:pt idx="91">
                  <c:v>-0.12197922523771096</c:v>
                </c:pt>
                <c:pt idx="92">
                  <c:v>-0.121555136077767</c:v>
                </c:pt>
                <c:pt idx="93">
                  <c:v>-0.11719636540965753</c:v>
                </c:pt>
                <c:pt idx="94">
                  <c:v>-9.9939750224169052E-2</c:v>
                </c:pt>
                <c:pt idx="95">
                  <c:v>-0.10551430995862258</c:v>
                </c:pt>
                <c:pt idx="96">
                  <c:v>-0.10876084188019407</c:v>
                </c:pt>
                <c:pt idx="97">
                  <c:v>-0.12908164127699101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'Sector --&gt;'!$I$306</c:f>
              <c:strCache>
                <c:ptCount val="1"/>
                <c:pt idx="0">
                  <c:v>Industrials</c:v>
                </c:pt>
              </c:strCache>
            </c:strRef>
          </c:tx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--&gt;'!$I$307:$I$404</c:f>
              <c:numCache>
                <c:formatCode>0.00%</c:formatCode>
                <c:ptCount val="98"/>
                <c:pt idx="0">
                  <c:v>5.6175647144574292E-2</c:v>
                </c:pt>
                <c:pt idx="1">
                  <c:v>6.8309530942933239E-2</c:v>
                </c:pt>
                <c:pt idx="2">
                  <c:v>6.0540005660364646E-2</c:v>
                </c:pt>
                <c:pt idx="3">
                  <c:v>5.39099081319179E-2</c:v>
                </c:pt>
                <c:pt idx="4">
                  <c:v>5.678086674364656E-2</c:v>
                </c:pt>
                <c:pt idx="5">
                  <c:v>4.1295044868142339E-2</c:v>
                </c:pt>
                <c:pt idx="6">
                  <c:v>3.1292400352529157E-2</c:v>
                </c:pt>
                <c:pt idx="7">
                  <c:v>2.029990705144083E-2</c:v>
                </c:pt>
                <c:pt idx="8">
                  <c:v>3.8793522531506031E-2</c:v>
                </c:pt>
                <c:pt idx="9">
                  <c:v>6.8959978603110456E-3</c:v>
                </c:pt>
                <c:pt idx="10">
                  <c:v>1.2410746808162107E-2</c:v>
                </c:pt>
                <c:pt idx="11">
                  <c:v>1.4966263317659961E-2</c:v>
                </c:pt>
                <c:pt idx="12">
                  <c:v>1.505510418535036E-2</c:v>
                </c:pt>
                <c:pt idx="13">
                  <c:v>2.2899342705983983E-2</c:v>
                </c:pt>
                <c:pt idx="14">
                  <c:v>3.4495001703793632E-2</c:v>
                </c:pt>
                <c:pt idx="15">
                  <c:v>9.1097396710499712E-3</c:v>
                </c:pt>
                <c:pt idx="16">
                  <c:v>6.5016135672798375E-3</c:v>
                </c:pt>
                <c:pt idx="17">
                  <c:v>-7.2917672207766238E-3</c:v>
                </c:pt>
                <c:pt idx="18">
                  <c:v>1.9887671350878683E-2</c:v>
                </c:pt>
                <c:pt idx="19">
                  <c:v>9.5024419906089563E-4</c:v>
                </c:pt>
                <c:pt idx="20">
                  <c:v>1.879998757025314E-2</c:v>
                </c:pt>
                <c:pt idx="21">
                  <c:v>2.7878452631242695E-3</c:v>
                </c:pt>
                <c:pt idx="22">
                  <c:v>-1.1641193606590661E-2</c:v>
                </c:pt>
                <c:pt idx="23">
                  <c:v>-2.4113527879418784E-2</c:v>
                </c:pt>
                <c:pt idx="24">
                  <c:v>-3.1893937778820283E-2</c:v>
                </c:pt>
                <c:pt idx="25">
                  <c:v>-3.5358741691873474E-2</c:v>
                </c:pt>
                <c:pt idx="26">
                  <c:v>-5.3607440190999944E-2</c:v>
                </c:pt>
                <c:pt idx="27">
                  <c:v>-1.7449639976486186E-2</c:v>
                </c:pt>
                <c:pt idx="28">
                  <c:v>-2.9431950046695479E-2</c:v>
                </c:pt>
                <c:pt idx="29">
                  <c:v>1.706154634437268E-3</c:v>
                </c:pt>
                <c:pt idx="30">
                  <c:v>2.9084085624474232E-3</c:v>
                </c:pt>
                <c:pt idx="31">
                  <c:v>7.3107055516975772E-4</c:v>
                </c:pt>
                <c:pt idx="32">
                  <c:v>-1.3145984047482018E-2</c:v>
                </c:pt>
                <c:pt idx="33">
                  <c:v>5.6985868801286976E-3</c:v>
                </c:pt>
                <c:pt idx="34">
                  <c:v>1.3169605106123194E-2</c:v>
                </c:pt>
                <c:pt idx="35">
                  <c:v>9.2382692064324756E-3</c:v>
                </c:pt>
                <c:pt idx="36">
                  <c:v>9.0910007862787801E-4</c:v>
                </c:pt>
                <c:pt idx="37">
                  <c:v>-2.7329900810085198E-2</c:v>
                </c:pt>
                <c:pt idx="38">
                  <c:v>2.4121018483095197E-3</c:v>
                </c:pt>
                <c:pt idx="39">
                  <c:v>1.0628144946833326E-2</c:v>
                </c:pt>
                <c:pt idx="40">
                  <c:v>1.9657671703257773E-2</c:v>
                </c:pt>
                <c:pt idx="41">
                  <c:v>2.9896818387125906E-2</c:v>
                </c:pt>
                <c:pt idx="42">
                  <c:v>3.5507879856972152E-2</c:v>
                </c:pt>
                <c:pt idx="43">
                  <c:v>6.8528106046619353E-2</c:v>
                </c:pt>
                <c:pt idx="44">
                  <c:v>5.6901298686224663E-2</c:v>
                </c:pt>
                <c:pt idx="45">
                  <c:v>6.3590473437006037E-2</c:v>
                </c:pt>
                <c:pt idx="46">
                  <c:v>8.1294538427762159E-2</c:v>
                </c:pt>
                <c:pt idx="47">
                  <c:v>7.3647301077704869E-2</c:v>
                </c:pt>
                <c:pt idx="48">
                  <c:v>5.3760296943182573E-2</c:v>
                </c:pt>
                <c:pt idx="49">
                  <c:v>9.0746137094367324E-2</c:v>
                </c:pt>
                <c:pt idx="50">
                  <c:v>6.8455564919604944E-2</c:v>
                </c:pt>
                <c:pt idx="51">
                  <c:v>5.6832964732044647E-2</c:v>
                </c:pt>
                <c:pt idx="52">
                  <c:v>7.3355201257091579E-2</c:v>
                </c:pt>
                <c:pt idx="53">
                  <c:v>8.5413486038545733E-2</c:v>
                </c:pt>
                <c:pt idx="54">
                  <c:v>9.4501944542762714E-2</c:v>
                </c:pt>
                <c:pt idx="55">
                  <c:v>8.1500274741939063E-2</c:v>
                </c:pt>
                <c:pt idx="56">
                  <c:v>7.1020401913256662E-2</c:v>
                </c:pt>
                <c:pt idx="57">
                  <c:v>6.6551449438929933E-2</c:v>
                </c:pt>
                <c:pt idx="58">
                  <c:v>5.9033014609032736E-2</c:v>
                </c:pt>
                <c:pt idx="59">
                  <c:v>2.9743448038939885E-2</c:v>
                </c:pt>
                <c:pt idx="60">
                  <c:v>2.7623631043121266E-2</c:v>
                </c:pt>
                <c:pt idx="61">
                  <c:v>3.7555568084633728E-2</c:v>
                </c:pt>
                <c:pt idx="62">
                  <c:v>4.4715337091199514E-2</c:v>
                </c:pt>
                <c:pt idx="63">
                  <c:v>5.0695519037279632E-2</c:v>
                </c:pt>
                <c:pt idx="64">
                  <c:v>5.2639459623610982E-2</c:v>
                </c:pt>
                <c:pt idx="65">
                  <c:v>4.3905089561419017E-2</c:v>
                </c:pt>
                <c:pt idx="66">
                  <c:v>5.9167990769034062E-2</c:v>
                </c:pt>
                <c:pt idx="67">
                  <c:v>6.817203372562175E-2</c:v>
                </c:pt>
                <c:pt idx="68">
                  <c:v>1.3217850282479127E-2</c:v>
                </c:pt>
                <c:pt idx="69">
                  <c:v>-1.1719968919424451E-3</c:v>
                </c:pt>
                <c:pt idx="70">
                  <c:v>2.9235029634139265E-2</c:v>
                </c:pt>
                <c:pt idx="71">
                  <c:v>5.1759983397553888E-2</c:v>
                </c:pt>
                <c:pt idx="72">
                  <c:v>3.6150755691874911E-2</c:v>
                </c:pt>
                <c:pt idx="73">
                  <c:v>3.6688801483221095E-2</c:v>
                </c:pt>
                <c:pt idx="74">
                  <c:v>1.5992198286358089E-2</c:v>
                </c:pt>
                <c:pt idx="75">
                  <c:v>-6.9922410237910071E-3</c:v>
                </c:pt>
                <c:pt idx="76">
                  <c:v>-9.376441298204391E-3</c:v>
                </c:pt>
                <c:pt idx="77">
                  <c:v>-5.220873786577207E-4</c:v>
                </c:pt>
                <c:pt idx="78">
                  <c:v>-3.1573709462271282E-2</c:v>
                </c:pt>
                <c:pt idx="79">
                  <c:v>-1.3296480033693825E-2</c:v>
                </c:pt>
                <c:pt idx="80">
                  <c:v>4.3204633080682064E-3</c:v>
                </c:pt>
                <c:pt idx="81">
                  <c:v>1.6591388371904991E-2</c:v>
                </c:pt>
                <c:pt idx="82">
                  <c:v>1.1329354595578711E-2</c:v>
                </c:pt>
                <c:pt idx="83">
                  <c:v>-2.1976290419958577E-3</c:v>
                </c:pt>
                <c:pt idx="84">
                  <c:v>-5.2365781103921871E-3</c:v>
                </c:pt>
                <c:pt idx="85">
                  <c:v>1.488987494541337E-2</c:v>
                </c:pt>
                <c:pt idx="86">
                  <c:v>1.7454275664857688E-2</c:v>
                </c:pt>
                <c:pt idx="87">
                  <c:v>3.563843703183063E-2</c:v>
                </c:pt>
                <c:pt idx="88">
                  <c:v>2.4888139587825847E-2</c:v>
                </c:pt>
                <c:pt idx="89">
                  <c:v>6.0736679883734435E-3</c:v>
                </c:pt>
                <c:pt idx="90">
                  <c:v>2.7194908829358405E-2</c:v>
                </c:pt>
                <c:pt idx="91">
                  <c:v>1.1990511597321091E-2</c:v>
                </c:pt>
                <c:pt idx="92">
                  <c:v>1.3281287386171667E-2</c:v>
                </c:pt>
                <c:pt idx="93">
                  <c:v>5.8629021101903322E-3</c:v>
                </c:pt>
                <c:pt idx="94">
                  <c:v>-1.0915041262655981E-2</c:v>
                </c:pt>
                <c:pt idx="95">
                  <c:v>-7.581718367470916E-3</c:v>
                </c:pt>
                <c:pt idx="96">
                  <c:v>-1.0802530978179389E-2</c:v>
                </c:pt>
                <c:pt idx="97">
                  <c:v>-1.802370263263707E-2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'Sector --&gt;'!$J$306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--&gt;'!$J$307:$J$404</c:f>
              <c:numCache>
                <c:formatCode>0.00%</c:formatCode>
                <c:ptCount val="98"/>
                <c:pt idx="0">
                  <c:v>0.10740677667725186</c:v>
                </c:pt>
                <c:pt idx="1">
                  <c:v>2.7375098555827787E-2</c:v>
                </c:pt>
                <c:pt idx="2">
                  <c:v>4.9639208821705277E-2</c:v>
                </c:pt>
                <c:pt idx="3">
                  <c:v>-1.1119806952076344E-2</c:v>
                </c:pt>
                <c:pt idx="4">
                  <c:v>9.7143154593773429E-4</c:v>
                </c:pt>
                <c:pt idx="5">
                  <c:v>-6.8898645749090326E-3</c:v>
                </c:pt>
                <c:pt idx="6">
                  <c:v>-2.7461675814865749E-3</c:v>
                </c:pt>
                <c:pt idx="7">
                  <c:v>3.5820923570476032E-2</c:v>
                </c:pt>
                <c:pt idx="8">
                  <c:v>4.5479766522136256E-3</c:v>
                </c:pt>
                <c:pt idx="9">
                  <c:v>-5.3217250927523607E-3</c:v>
                </c:pt>
                <c:pt idx="10">
                  <c:v>4.0224692007574975E-2</c:v>
                </c:pt>
                <c:pt idx="11">
                  <c:v>2.7897869470493816E-2</c:v>
                </c:pt>
                <c:pt idx="12">
                  <c:v>4.3018007589910631E-2</c:v>
                </c:pt>
                <c:pt idx="13">
                  <c:v>6.0502353082434651E-2</c:v>
                </c:pt>
                <c:pt idx="14">
                  <c:v>6.5186392173197633E-2</c:v>
                </c:pt>
                <c:pt idx="15">
                  <c:v>3.1003033110589995E-2</c:v>
                </c:pt>
                <c:pt idx="16">
                  <c:v>4.990305655618163E-2</c:v>
                </c:pt>
                <c:pt idx="17">
                  <c:v>6.9245813305148229E-3</c:v>
                </c:pt>
                <c:pt idx="18">
                  <c:v>-1.0971133735337646E-2</c:v>
                </c:pt>
                <c:pt idx="19">
                  <c:v>1.0229909838834275E-2</c:v>
                </c:pt>
                <c:pt idx="20">
                  <c:v>8.0657165922273233E-3</c:v>
                </c:pt>
                <c:pt idx="21">
                  <c:v>-8.218730769071092E-3</c:v>
                </c:pt>
                <c:pt idx="22">
                  <c:v>-1.3154233292821255E-2</c:v>
                </c:pt>
                <c:pt idx="23">
                  <c:v>-2.6809665978973635E-2</c:v>
                </c:pt>
                <c:pt idx="24">
                  <c:v>-1.1841300243591729E-2</c:v>
                </c:pt>
                <c:pt idx="25">
                  <c:v>-4.5409116011399214E-2</c:v>
                </c:pt>
                <c:pt idx="26">
                  <c:v>-2.1873956326470489E-2</c:v>
                </c:pt>
                <c:pt idx="27">
                  <c:v>-2.3605139598089103E-2</c:v>
                </c:pt>
                <c:pt idx="28">
                  <c:v>-2.7182352437089483E-2</c:v>
                </c:pt>
                <c:pt idx="29">
                  <c:v>-2.0781395906726993E-2</c:v>
                </c:pt>
                <c:pt idx="30">
                  <c:v>-1.0721230876500329E-2</c:v>
                </c:pt>
                <c:pt idx="31">
                  <c:v>-9.8640682192523144E-3</c:v>
                </c:pt>
                <c:pt idx="32">
                  <c:v>1.8950612241381698E-3</c:v>
                </c:pt>
                <c:pt idx="33">
                  <c:v>2.230242176941899E-3</c:v>
                </c:pt>
                <c:pt idx="34">
                  <c:v>-8.7971463031897429E-3</c:v>
                </c:pt>
                <c:pt idx="35">
                  <c:v>7.4775357323052793E-3</c:v>
                </c:pt>
                <c:pt idx="36">
                  <c:v>-1.6638562850691208E-2</c:v>
                </c:pt>
                <c:pt idx="37">
                  <c:v>-2.2770614570434972E-3</c:v>
                </c:pt>
                <c:pt idx="38">
                  <c:v>-1.6022418747358991E-3</c:v>
                </c:pt>
                <c:pt idx="39">
                  <c:v>1.2721276382094013E-2</c:v>
                </c:pt>
                <c:pt idx="40">
                  <c:v>-1.8375313989580089E-3</c:v>
                </c:pt>
                <c:pt idx="41">
                  <c:v>2.0775809030442571E-2</c:v>
                </c:pt>
                <c:pt idx="42">
                  <c:v>1.8116748236010879E-2</c:v>
                </c:pt>
                <c:pt idx="43">
                  <c:v>1.9239038101111036E-2</c:v>
                </c:pt>
                <c:pt idx="44">
                  <c:v>2.0068455904153348E-2</c:v>
                </c:pt>
                <c:pt idx="45">
                  <c:v>-1.957106530953448E-3</c:v>
                </c:pt>
                <c:pt idx="46">
                  <c:v>-6.0682472951611999E-4</c:v>
                </c:pt>
                <c:pt idx="47">
                  <c:v>-2.3414079236538363E-2</c:v>
                </c:pt>
                <c:pt idx="48">
                  <c:v>1.5816960460192653E-3</c:v>
                </c:pt>
                <c:pt idx="49">
                  <c:v>4.5978060501403184E-3</c:v>
                </c:pt>
                <c:pt idx="50">
                  <c:v>-1.2310184380668332E-2</c:v>
                </c:pt>
                <c:pt idx="51">
                  <c:v>1.2076981513563789E-3</c:v>
                </c:pt>
                <c:pt idx="52">
                  <c:v>-1.1348148270393488E-2</c:v>
                </c:pt>
                <c:pt idx="53">
                  <c:v>-2.6884900775965628E-2</c:v>
                </c:pt>
                <c:pt idx="54">
                  <c:v>-2.1724801649565417E-2</c:v>
                </c:pt>
                <c:pt idx="55">
                  <c:v>-2.3603628361372933E-2</c:v>
                </c:pt>
                <c:pt idx="56">
                  <c:v>-2.8882304962936534E-2</c:v>
                </c:pt>
                <c:pt idx="57">
                  <c:v>-1.6645213300514411E-2</c:v>
                </c:pt>
                <c:pt idx="58">
                  <c:v>-2.6753369339393207E-2</c:v>
                </c:pt>
                <c:pt idx="59">
                  <c:v>-3.1170654328659064E-2</c:v>
                </c:pt>
                <c:pt idx="60">
                  <c:v>4.5716786393489306E-3</c:v>
                </c:pt>
                <c:pt idx="61">
                  <c:v>4.5402647904957405E-4</c:v>
                </c:pt>
                <c:pt idx="62">
                  <c:v>-6.9762331785230558E-3</c:v>
                </c:pt>
                <c:pt idx="63">
                  <c:v>4.147360474479278E-3</c:v>
                </c:pt>
                <c:pt idx="64">
                  <c:v>2.8701599903011743E-2</c:v>
                </c:pt>
                <c:pt idx="65">
                  <c:v>1.041521611079807E-2</c:v>
                </c:pt>
                <c:pt idx="66">
                  <c:v>1.3174265663384421E-2</c:v>
                </c:pt>
                <c:pt idx="67">
                  <c:v>1.5009663877941115E-2</c:v>
                </c:pt>
                <c:pt idx="68">
                  <c:v>1.1544951484756302E-2</c:v>
                </c:pt>
                <c:pt idx="69">
                  <c:v>5.3031427369975292E-3</c:v>
                </c:pt>
                <c:pt idx="70">
                  <c:v>1.2060008637877762E-3</c:v>
                </c:pt>
                <c:pt idx="71">
                  <c:v>1.9266460934997703E-2</c:v>
                </c:pt>
                <c:pt idx="72">
                  <c:v>1.1886234523796113E-2</c:v>
                </c:pt>
                <c:pt idx="73">
                  <c:v>-1.8365472040449971E-3</c:v>
                </c:pt>
                <c:pt idx="74">
                  <c:v>8.9751498264640517E-3</c:v>
                </c:pt>
                <c:pt idx="75">
                  <c:v>6.2204040823437279E-3</c:v>
                </c:pt>
                <c:pt idx="76">
                  <c:v>8.8044584624775157E-3</c:v>
                </c:pt>
                <c:pt idx="77">
                  <c:v>-2.5373622643209859E-2</c:v>
                </c:pt>
                <c:pt idx="78">
                  <c:v>-1.8272775741143332E-2</c:v>
                </c:pt>
                <c:pt idx="79">
                  <c:v>-1.2023836301919555E-2</c:v>
                </c:pt>
                <c:pt idx="80">
                  <c:v>-7.6013255188033813E-3</c:v>
                </c:pt>
                <c:pt idx="81">
                  <c:v>7.3686149763884656E-3</c:v>
                </c:pt>
                <c:pt idx="82">
                  <c:v>-2.0055625305734348E-4</c:v>
                </c:pt>
                <c:pt idx="83">
                  <c:v>-3.5459497717166971E-2</c:v>
                </c:pt>
                <c:pt idx="84">
                  <c:v>-8.7463448012762846E-3</c:v>
                </c:pt>
                <c:pt idx="85">
                  <c:v>-2.010375166092708E-2</c:v>
                </c:pt>
                <c:pt idx="86">
                  <c:v>-3.3771916880159514E-2</c:v>
                </c:pt>
                <c:pt idx="87">
                  <c:v>-3.5874338446191506E-2</c:v>
                </c:pt>
                <c:pt idx="88">
                  <c:v>-7.8442765070628473E-2</c:v>
                </c:pt>
                <c:pt idx="89">
                  <c:v>-3.0257070089953333E-2</c:v>
                </c:pt>
                <c:pt idx="90">
                  <c:v>-2.3096518188843854E-2</c:v>
                </c:pt>
                <c:pt idx="91">
                  <c:v>-5.1765191775709235E-2</c:v>
                </c:pt>
                <c:pt idx="92">
                  <c:v>-7.3419503090126903E-3</c:v>
                </c:pt>
                <c:pt idx="93">
                  <c:v>1.1818630006253245E-3</c:v>
                </c:pt>
                <c:pt idx="94">
                  <c:v>-2.883124551875671E-4</c:v>
                </c:pt>
                <c:pt idx="95">
                  <c:v>6.4707206676375695E-3</c:v>
                </c:pt>
                <c:pt idx="96">
                  <c:v>1.8220608017781893E-2</c:v>
                </c:pt>
                <c:pt idx="97">
                  <c:v>2.1184824947171867E-2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'Sector --&gt;'!$K$306</c:f>
              <c:strCache>
                <c:ptCount val="1"/>
                <c:pt idx="0">
                  <c:v>Materials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--&gt;'!$K$307:$K$404</c:f>
              <c:numCache>
                <c:formatCode>0.00%</c:formatCode>
                <c:ptCount val="98"/>
                <c:pt idx="0">
                  <c:v>2.7473048286556959E-2</c:v>
                </c:pt>
                <c:pt idx="1">
                  <c:v>2.588744914891683E-2</c:v>
                </c:pt>
                <c:pt idx="2">
                  <c:v>2.3833551480909359E-2</c:v>
                </c:pt>
                <c:pt idx="3">
                  <c:v>1.9787990030082536E-2</c:v>
                </c:pt>
                <c:pt idx="4">
                  <c:v>2.21858686053612E-2</c:v>
                </c:pt>
                <c:pt idx="5">
                  <c:v>3.199817650625545E-2</c:v>
                </c:pt>
                <c:pt idx="6">
                  <c:v>2.9225085750026979E-2</c:v>
                </c:pt>
                <c:pt idx="7">
                  <c:v>3.9985662793446564E-2</c:v>
                </c:pt>
                <c:pt idx="8">
                  <c:v>5.8566094767544499E-2</c:v>
                </c:pt>
                <c:pt idx="9">
                  <c:v>2.454154788088132E-2</c:v>
                </c:pt>
                <c:pt idx="10">
                  <c:v>5.7175033309088921E-2</c:v>
                </c:pt>
                <c:pt idx="11">
                  <c:v>7.4702156201971792E-2</c:v>
                </c:pt>
                <c:pt idx="12">
                  <c:v>8.9796653392939518E-2</c:v>
                </c:pt>
                <c:pt idx="13">
                  <c:v>8.415037277836139E-2</c:v>
                </c:pt>
                <c:pt idx="14">
                  <c:v>9.1907523509647593E-2</c:v>
                </c:pt>
                <c:pt idx="15">
                  <c:v>6.8887698255904059E-2</c:v>
                </c:pt>
                <c:pt idx="16">
                  <c:v>6.5215056417573303E-2</c:v>
                </c:pt>
                <c:pt idx="17">
                  <c:v>5.7594828224794961E-2</c:v>
                </c:pt>
                <c:pt idx="18">
                  <c:v>6.5798342170877988E-2</c:v>
                </c:pt>
                <c:pt idx="19">
                  <c:v>3.8675219426525916E-2</c:v>
                </c:pt>
                <c:pt idx="20">
                  <c:v>4.0805247974882317E-2</c:v>
                </c:pt>
                <c:pt idx="21">
                  <c:v>6.1359669886722937E-2</c:v>
                </c:pt>
                <c:pt idx="22">
                  <c:v>4.6386408814004562E-2</c:v>
                </c:pt>
                <c:pt idx="23">
                  <c:v>2.4234847213643204E-2</c:v>
                </c:pt>
                <c:pt idx="24">
                  <c:v>3.7789248347419591E-3</c:v>
                </c:pt>
                <c:pt idx="25">
                  <c:v>-6.2619522765834656E-4</c:v>
                </c:pt>
                <c:pt idx="26">
                  <c:v>-8.9282302093888401E-3</c:v>
                </c:pt>
                <c:pt idx="27">
                  <c:v>1.5496484243995405E-3</c:v>
                </c:pt>
                <c:pt idx="28">
                  <c:v>6.1467189488979002E-3</c:v>
                </c:pt>
                <c:pt idx="29">
                  <c:v>8.8267974184044126E-3</c:v>
                </c:pt>
                <c:pt idx="30">
                  <c:v>1.7732366879493575E-2</c:v>
                </c:pt>
                <c:pt idx="31">
                  <c:v>1.344809074777917E-2</c:v>
                </c:pt>
                <c:pt idx="32">
                  <c:v>3.1112759713308388E-3</c:v>
                </c:pt>
                <c:pt idx="33">
                  <c:v>1.6901658966763392E-2</c:v>
                </c:pt>
                <c:pt idx="34">
                  <c:v>3.0271045568735798E-2</c:v>
                </c:pt>
                <c:pt idx="35">
                  <c:v>4.2952775791418624E-2</c:v>
                </c:pt>
                <c:pt idx="36">
                  <c:v>3.1063028417222253E-2</c:v>
                </c:pt>
                <c:pt idx="37">
                  <c:v>4.314601742007626E-2</c:v>
                </c:pt>
                <c:pt idx="38">
                  <c:v>4.3364865667901112E-2</c:v>
                </c:pt>
                <c:pt idx="39">
                  <c:v>2.365082937254984E-2</c:v>
                </c:pt>
                <c:pt idx="40">
                  <c:v>2.9233214139285042E-2</c:v>
                </c:pt>
                <c:pt idx="41">
                  <c:v>4.8500960810084176E-2</c:v>
                </c:pt>
                <c:pt idx="42">
                  <c:v>4.20346389693287E-2</c:v>
                </c:pt>
                <c:pt idx="43">
                  <c:v>2.5835701588032237E-2</c:v>
                </c:pt>
                <c:pt idx="44">
                  <c:v>-2.9525113145926513E-2</c:v>
                </c:pt>
                <c:pt idx="45">
                  <c:v>-1.0157172342536824E-2</c:v>
                </c:pt>
                <c:pt idx="46">
                  <c:v>-1.3057090072313392E-2</c:v>
                </c:pt>
                <c:pt idx="47">
                  <c:v>3.2320543513208684E-2</c:v>
                </c:pt>
                <c:pt idx="48">
                  <c:v>2.2136833587843283E-2</c:v>
                </c:pt>
                <c:pt idx="49">
                  <c:v>1.9894983570592922E-2</c:v>
                </c:pt>
                <c:pt idx="50">
                  <c:v>3.1057965223623002E-2</c:v>
                </c:pt>
                <c:pt idx="51">
                  <c:v>3.1144607609503334E-2</c:v>
                </c:pt>
                <c:pt idx="52">
                  <c:v>2.4810268133487839E-2</c:v>
                </c:pt>
                <c:pt idx="53">
                  <c:v>5.7745130870896944E-2</c:v>
                </c:pt>
                <c:pt idx="54">
                  <c:v>5.1344136708958397E-2</c:v>
                </c:pt>
                <c:pt idx="55">
                  <c:v>4.9947152352941331E-2</c:v>
                </c:pt>
                <c:pt idx="56">
                  <c:v>2.0092827521023218E-2</c:v>
                </c:pt>
                <c:pt idx="57">
                  <c:v>2.0842132122669103E-2</c:v>
                </c:pt>
                <c:pt idx="58">
                  <c:v>2.1443889588418093E-2</c:v>
                </c:pt>
                <c:pt idx="59">
                  <c:v>3.0963572510099638E-2</c:v>
                </c:pt>
                <c:pt idx="60">
                  <c:v>2.9566257349810016E-2</c:v>
                </c:pt>
                <c:pt idx="61">
                  <c:v>3.5372420761357271E-2</c:v>
                </c:pt>
                <c:pt idx="62">
                  <c:v>2.8836854895014682E-2</c:v>
                </c:pt>
                <c:pt idx="63">
                  <c:v>3.2706606009300046E-2</c:v>
                </c:pt>
                <c:pt idx="64">
                  <c:v>1.7890715334209405E-2</c:v>
                </c:pt>
                <c:pt idx="65">
                  <c:v>2.2401173519048793E-2</c:v>
                </c:pt>
                <c:pt idx="66">
                  <c:v>1.4051928495491639E-2</c:v>
                </c:pt>
                <c:pt idx="67">
                  <c:v>1.6927905361071104E-2</c:v>
                </c:pt>
                <c:pt idx="68">
                  <c:v>1.5848843425548879E-2</c:v>
                </c:pt>
                <c:pt idx="69">
                  <c:v>1.9106523566620025E-2</c:v>
                </c:pt>
                <c:pt idx="70">
                  <c:v>2.9099469106091579E-2</c:v>
                </c:pt>
                <c:pt idx="71">
                  <c:v>3.0042034138120566E-2</c:v>
                </c:pt>
                <c:pt idx="72">
                  <c:v>3.466399029098062E-2</c:v>
                </c:pt>
                <c:pt idx="73">
                  <c:v>3.9549209672254955E-2</c:v>
                </c:pt>
                <c:pt idx="74">
                  <c:v>4.5761236268459037E-2</c:v>
                </c:pt>
                <c:pt idx="75">
                  <c:v>4.1209059408677647E-2</c:v>
                </c:pt>
                <c:pt idx="76">
                  <c:v>4.4439402673811586E-2</c:v>
                </c:pt>
                <c:pt idx="77">
                  <c:v>5.3573186752756158E-2</c:v>
                </c:pt>
                <c:pt idx="78">
                  <c:v>5.4178468139399458E-2</c:v>
                </c:pt>
                <c:pt idx="79">
                  <c:v>5.4100241670543024E-2</c:v>
                </c:pt>
                <c:pt idx="80">
                  <c:v>4.8791561103349125E-2</c:v>
                </c:pt>
                <c:pt idx="81">
                  <c:v>5.9724072758714448E-2</c:v>
                </c:pt>
                <c:pt idx="82">
                  <c:v>7.4502208323640684E-2</c:v>
                </c:pt>
                <c:pt idx="83">
                  <c:v>8.4131448726476946E-2</c:v>
                </c:pt>
                <c:pt idx="84">
                  <c:v>8.4368307695614236E-2</c:v>
                </c:pt>
                <c:pt idx="85">
                  <c:v>6.1958907084636763E-2</c:v>
                </c:pt>
                <c:pt idx="86">
                  <c:v>6.1542013828146683E-2</c:v>
                </c:pt>
                <c:pt idx="87">
                  <c:v>4.6737801055429393E-2</c:v>
                </c:pt>
                <c:pt idx="88">
                  <c:v>3.4957188859432796E-2</c:v>
                </c:pt>
                <c:pt idx="89">
                  <c:v>3.9188954624848317E-2</c:v>
                </c:pt>
                <c:pt idx="90">
                  <c:v>3.0975139563595273E-2</c:v>
                </c:pt>
                <c:pt idx="91">
                  <c:v>2.4381265437930639E-2</c:v>
                </c:pt>
                <c:pt idx="92">
                  <c:v>2.7241375525527724E-2</c:v>
                </c:pt>
                <c:pt idx="93">
                  <c:v>3.3675048147013047E-2</c:v>
                </c:pt>
                <c:pt idx="94">
                  <c:v>2.7758864016535784E-2</c:v>
                </c:pt>
                <c:pt idx="95">
                  <c:v>3.084751886825457E-2</c:v>
                </c:pt>
                <c:pt idx="96">
                  <c:v>2.825103820069981E-2</c:v>
                </c:pt>
                <c:pt idx="97">
                  <c:v>3.4898085850319997E-2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'Sector --&gt;'!$L$306</c:f>
              <c:strCache>
                <c:ptCount val="1"/>
                <c:pt idx="0">
                  <c:v>Telecommunication Services</c:v>
                </c:pt>
              </c:strCache>
            </c:strRef>
          </c:tx>
          <c:spPr>
            <a:ln>
              <a:solidFill>
                <a:schemeClr val="tx1">
                  <a:lumMod val="50000"/>
                  <a:lumOff val="50000"/>
                </a:schemeClr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--&gt;'!$L$307:$L$404</c:f>
              <c:numCache>
                <c:formatCode>0.00%</c:formatCode>
                <c:ptCount val="98"/>
                <c:pt idx="0">
                  <c:v>7.8008726847869789E-2</c:v>
                </c:pt>
                <c:pt idx="1">
                  <c:v>3.3124114545445699E-2</c:v>
                </c:pt>
                <c:pt idx="2">
                  <c:v>4.7186325426860229E-2</c:v>
                </c:pt>
                <c:pt idx="3">
                  <c:v>4.6807185751769786E-2</c:v>
                </c:pt>
                <c:pt idx="4">
                  <c:v>3.0826305007108257E-2</c:v>
                </c:pt>
                <c:pt idx="5">
                  <c:v>2.5509636031877864E-2</c:v>
                </c:pt>
                <c:pt idx="6">
                  <c:v>4.3176290974169362E-2</c:v>
                </c:pt>
                <c:pt idx="7">
                  <c:v>6.6164423269258754E-2</c:v>
                </c:pt>
                <c:pt idx="8">
                  <c:v>7.1733780101243982E-2</c:v>
                </c:pt>
                <c:pt idx="9">
                  <c:v>2.7284278459955874E-2</c:v>
                </c:pt>
                <c:pt idx="10">
                  <c:v>5.2148294037695969E-2</c:v>
                </c:pt>
                <c:pt idx="11">
                  <c:v>7.7850806023928409E-2</c:v>
                </c:pt>
                <c:pt idx="12">
                  <c:v>5.130326665172863E-2</c:v>
                </c:pt>
                <c:pt idx="13">
                  <c:v>6.5385489169745001E-2</c:v>
                </c:pt>
                <c:pt idx="14">
                  <c:v>0.10783565514629909</c:v>
                </c:pt>
                <c:pt idx="15">
                  <c:v>0.11226257781572413</c:v>
                </c:pt>
                <c:pt idx="16">
                  <c:v>0.14471609143863348</c:v>
                </c:pt>
                <c:pt idx="17">
                  <c:v>0.12840233354458458</c:v>
                </c:pt>
                <c:pt idx="18">
                  <c:v>0.1824255927638353</c:v>
                </c:pt>
                <c:pt idx="19">
                  <c:v>9.1198057610344052E-2</c:v>
                </c:pt>
                <c:pt idx="20">
                  <c:v>0.13650844335817564</c:v>
                </c:pt>
                <c:pt idx="21">
                  <c:v>0.14657024495035126</c:v>
                </c:pt>
                <c:pt idx="22">
                  <c:v>0.12679564916429029</c:v>
                </c:pt>
                <c:pt idx="23">
                  <c:v>9.1587111685562078E-2</c:v>
                </c:pt>
                <c:pt idx="24">
                  <c:v>3.1885181349570524E-2</c:v>
                </c:pt>
                <c:pt idx="25">
                  <c:v>5.8886771973017921E-2</c:v>
                </c:pt>
                <c:pt idx="26">
                  <c:v>5.5756301868133351E-2</c:v>
                </c:pt>
                <c:pt idx="27">
                  <c:v>2.8504804276644896E-2</c:v>
                </c:pt>
                <c:pt idx="28">
                  <c:v>-5.8953149054247339E-2</c:v>
                </c:pt>
                <c:pt idx="29">
                  <c:v>-1.8362930985157705E-2</c:v>
                </c:pt>
                <c:pt idx="30">
                  <c:v>-7.0470592304810453E-3</c:v>
                </c:pt>
                <c:pt idx="31">
                  <c:v>-2.773627112108637E-2</c:v>
                </c:pt>
                <c:pt idx="32">
                  <c:v>-8.9457633120969687E-3</c:v>
                </c:pt>
                <c:pt idx="33">
                  <c:v>1.3553002808944711E-2</c:v>
                </c:pt>
                <c:pt idx="34">
                  <c:v>1.906786593176292E-2</c:v>
                </c:pt>
                <c:pt idx="35">
                  <c:v>2.3659014396047159E-2</c:v>
                </c:pt>
                <c:pt idx="36">
                  <c:v>3.6299101989996502E-2</c:v>
                </c:pt>
                <c:pt idx="37">
                  <c:v>6.539935833439757E-2</c:v>
                </c:pt>
                <c:pt idx="38">
                  <c:v>6.1843793227582655E-2</c:v>
                </c:pt>
                <c:pt idx="39">
                  <c:v>7.1197783205885212E-2</c:v>
                </c:pt>
                <c:pt idx="40">
                  <c:v>8.4440890154928464E-2</c:v>
                </c:pt>
                <c:pt idx="41">
                  <c:v>0.10598332372633901</c:v>
                </c:pt>
                <c:pt idx="42">
                  <c:v>0.12144757376868887</c:v>
                </c:pt>
                <c:pt idx="43">
                  <c:v>0.12941466433413235</c:v>
                </c:pt>
                <c:pt idx="44">
                  <c:v>0.15194986368890656</c:v>
                </c:pt>
                <c:pt idx="45">
                  <c:v>0.16597174322589842</c:v>
                </c:pt>
                <c:pt idx="46">
                  <c:v>0.12589658075685772</c:v>
                </c:pt>
                <c:pt idx="47">
                  <c:v>9.5011501269948617E-2</c:v>
                </c:pt>
                <c:pt idx="48">
                  <c:v>7.6219946758309717E-2</c:v>
                </c:pt>
                <c:pt idx="49">
                  <c:v>5.2680279084615436E-2</c:v>
                </c:pt>
                <c:pt idx="50">
                  <c:v>5.4407360139215946E-2</c:v>
                </c:pt>
                <c:pt idx="51">
                  <c:v>4.5981246774505213E-2</c:v>
                </c:pt>
                <c:pt idx="52">
                  <c:v>4.2610165106786071E-2</c:v>
                </c:pt>
                <c:pt idx="53">
                  <c:v>4.8649911132370563E-2</c:v>
                </c:pt>
                <c:pt idx="54">
                  <c:v>9.1350429400244418E-2</c:v>
                </c:pt>
                <c:pt idx="55">
                  <c:v>0.12329668218463825</c:v>
                </c:pt>
                <c:pt idx="56">
                  <c:v>0.16282781097858107</c:v>
                </c:pt>
                <c:pt idx="57">
                  <c:v>0.15802719304412266</c:v>
                </c:pt>
                <c:pt idx="58">
                  <c:v>0.12391170024431002</c:v>
                </c:pt>
                <c:pt idx="59">
                  <c:v>0.12913217479594977</c:v>
                </c:pt>
                <c:pt idx="60">
                  <c:v>0.110822358450393</c:v>
                </c:pt>
                <c:pt idx="61">
                  <c:v>0.12146824027271783</c:v>
                </c:pt>
                <c:pt idx="62">
                  <c:v>0.10771366345208983</c:v>
                </c:pt>
                <c:pt idx="63">
                  <c:v>6.3624035275631763E-2</c:v>
                </c:pt>
                <c:pt idx="64">
                  <c:v>3.3717069269381228E-2</c:v>
                </c:pt>
                <c:pt idx="65">
                  <c:v>-1.28117305408042E-2</c:v>
                </c:pt>
                <c:pt idx="66">
                  <c:v>-7.9750818625611009E-3</c:v>
                </c:pt>
                <c:pt idx="67">
                  <c:v>-2.1517511689408353E-2</c:v>
                </c:pt>
                <c:pt idx="68">
                  <c:v>3.3308632504503138E-2</c:v>
                </c:pt>
                <c:pt idx="69">
                  <c:v>3.0297958049842283E-2</c:v>
                </c:pt>
                <c:pt idx="70">
                  <c:v>-2.2992878986243748E-2</c:v>
                </c:pt>
                <c:pt idx="71">
                  <c:v>-5.3758338983652509E-2</c:v>
                </c:pt>
                <c:pt idx="72">
                  <c:v>-6.215383234096411E-2</c:v>
                </c:pt>
                <c:pt idx="73">
                  <c:v>-8.1595647311103914E-2</c:v>
                </c:pt>
                <c:pt idx="74">
                  <c:v>-9.5910849375135748E-2</c:v>
                </c:pt>
                <c:pt idx="75">
                  <c:v>-2.8214860229429539E-2</c:v>
                </c:pt>
                <c:pt idx="76">
                  <c:v>-9.814332579534471E-3</c:v>
                </c:pt>
                <c:pt idx="77">
                  <c:v>1.5345913967188998E-2</c:v>
                </c:pt>
                <c:pt idx="78">
                  <c:v>5.1371922960943422E-2</c:v>
                </c:pt>
                <c:pt idx="79">
                  <c:v>5.6304799676352824E-2</c:v>
                </c:pt>
                <c:pt idx="80">
                  <c:v>7.0661157790829321E-2</c:v>
                </c:pt>
                <c:pt idx="81">
                  <c:v>5.0665648036045896E-2</c:v>
                </c:pt>
                <c:pt idx="82">
                  <c:v>4.0761358179987883E-2</c:v>
                </c:pt>
                <c:pt idx="83">
                  <c:v>2.0881466641979179E-2</c:v>
                </c:pt>
                <c:pt idx="84">
                  <c:v>-3.5081586408216847E-3</c:v>
                </c:pt>
                <c:pt idx="85">
                  <c:v>-1.6741382612873612E-2</c:v>
                </c:pt>
                <c:pt idx="86">
                  <c:v>-5.2608430141711432E-2</c:v>
                </c:pt>
                <c:pt idx="87">
                  <c:v>-4.3728984102386959E-2</c:v>
                </c:pt>
                <c:pt idx="88">
                  <c:v>-8.5917174116120848E-2</c:v>
                </c:pt>
                <c:pt idx="89">
                  <c:v>-9.9161105880891526E-2</c:v>
                </c:pt>
                <c:pt idx="90">
                  <c:v>-9.9939698359038487E-2</c:v>
                </c:pt>
                <c:pt idx="91">
                  <c:v>-8.6627677053488061E-2</c:v>
                </c:pt>
                <c:pt idx="92">
                  <c:v>-7.7230048290247863E-2</c:v>
                </c:pt>
                <c:pt idx="93">
                  <c:v>-9.9988985163913469E-2</c:v>
                </c:pt>
                <c:pt idx="94">
                  <c:v>-0.1450504172815133</c:v>
                </c:pt>
                <c:pt idx="95">
                  <c:v>-0.14711573040353837</c:v>
                </c:pt>
                <c:pt idx="96">
                  <c:v>-0.1194214594944412</c:v>
                </c:pt>
                <c:pt idx="97">
                  <c:v>-0.1168028151425982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'Sector --&gt;'!$M$306</c:f>
              <c:strCache>
                <c:ptCount val="1"/>
                <c:pt idx="0">
                  <c:v>Utilities</c:v>
                </c:pt>
              </c:strCache>
            </c:strRef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--&gt;'!$M$307:$M$404</c:f>
              <c:numCache>
                <c:formatCode>0.00%</c:formatCode>
                <c:ptCount val="98"/>
                <c:pt idx="0">
                  <c:v>1.0322570258606665E-2</c:v>
                </c:pt>
                <c:pt idx="1">
                  <c:v>6.4852049800752654E-3</c:v>
                </c:pt>
                <c:pt idx="2">
                  <c:v>8.3661492410753522E-3</c:v>
                </c:pt>
                <c:pt idx="3">
                  <c:v>7.5174785627723983E-3</c:v>
                </c:pt>
                <c:pt idx="4">
                  <c:v>1.7880803346634781E-2</c:v>
                </c:pt>
                <c:pt idx="5">
                  <c:v>1.0283959719836155E-2</c:v>
                </c:pt>
                <c:pt idx="6">
                  <c:v>1.0761282353320427E-2</c:v>
                </c:pt>
                <c:pt idx="7">
                  <c:v>7.1257209306400827E-3</c:v>
                </c:pt>
                <c:pt idx="8">
                  <c:v>1.0934480528612633E-2</c:v>
                </c:pt>
                <c:pt idx="9">
                  <c:v>9.1407883077117471E-3</c:v>
                </c:pt>
                <c:pt idx="10">
                  <c:v>2.4323741188682465E-2</c:v>
                </c:pt>
                <c:pt idx="11">
                  <c:v>3.342791968666578E-2</c:v>
                </c:pt>
                <c:pt idx="12">
                  <c:v>3.3841361334582154E-2</c:v>
                </c:pt>
                <c:pt idx="13">
                  <c:v>3.4698809223630972E-2</c:v>
                </c:pt>
                <c:pt idx="14">
                  <c:v>2.9896889946391163E-2</c:v>
                </c:pt>
                <c:pt idx="15">
                  <c:v>2.1706952765726924E-2</c:v>
                </c:pt>
                <c:pt idx="16">
                  <c:v>2.4216777195613739E-2</c:v>
                </c:pt>
                <c:pt idx="17">
                  <c:v>1.0005406119055836E-2</c:v>
                </c:pt>
                <c:pt idx="18">
                  <c:v>6.5636148220813116E-3</c:v>
                </c:pt>
                <c:pt idx="19">
                  <c:v>2.926473324091754E-3</c:v>
                </c:pt>
                <c:pt idx="20">
                  <c:v>-9.3087554136086666E-3</c:v>
                </c:pt>
                <c:pt idx="21">
                  <c:v>-3.9270831709305801E-3</c:v>
                </c:pt>
                <c:pt idx="22">
                  <c:v>-1.8391959598416281E-3</c:v>
                </c:pt>
                <c:pt idx="23">
                  <c:v>0</c:v>
                </c:pt>
                <c:pt idx="24">
                  <c:v>0</c:v>
                </c:pt>
                <c:pt idx="25">
                  <c:v>-1.5121285296367739E-2</c:v>
                </c:pt>
                <c:pt idx="26">
                  <c:v>-8.3019709587132569E-3</c:v>
                </c:pt>
                <c:pt idx="27">
                  <c:v>-1.2141221208875647E-3</c:v>
                </c:pt>
                <c:pt idx="28">
                  <c:v>9.8599669171738312E-3</c:v>
                </c:pt>
                <c:pt idx="29">
                  <c:v>-8.1476686407771885E-3</c:v>
                </c:pt>
                <c:pt idx="30">
                  <c:v>-4.8698445355944342E-3</c:v>
                </c:pt>
                <c:pt idx="31">
                  <c:v>-1.886709025608029E-3</c:v>
                </c:pt>
                <c:pt idx="32">
                  <c:v>1.0709834651115682E-2</c:v>
                </c:pt>
                <c:pt idx="33">
                  <c:v>1.1859036840573055E-2</c:v>
                </c:pt>
                <c:pt idx="34">
                  <c:v>2.3545947039063115E-3</c:v>
                </c:pt>
                <c:pt idx="35">
                  <c:v>5.4021559062968905E-3</c:v>
                </c:pt>
                <c:pt idx="36">
                  <c:v>1.205172866337721E-2</c:v>
                </c:pt>
                <c:pt idx="37">
                  <c:v>1.4268266320408176E-3</c:v>
                </c:pt>
                <c:pt idx="38">
                  <c:v>1.6004733979431702E-3</c:v>
                </c:pt>
                <c:pt idx="39">
                  <c:v>0</c:v>
                </c:pt>
                <c:pt idx="40">
                  <c:v>8.8188207060938464E-3</c:v>
                </c:pt>
                <c:pt idx="41">
                  <c:v>-2.0329079588141993E-2</c:v>
                </c:pt>
                <c:pt idx="42">
                  <c:v>-7.745232666742769E-3</c:v>
                </c:pt>
                <c:pt idx="43">
                  <c:v>-1.4088415288561178E-3</c:v>
                </c:pt>
                <c:pt idx="44">
                  <c:v>1.275860185552012E-2</c:v>
                </c:pt>
                <c:pt idx="45">
                  <c:v>-2.6801141617495451E-3</c:v>
                </c:pt>
                <c:pt idx="46">
                  <c:v>-4.1166792769482385E-3</c:v>
                </c:pt>
                <c:pt idx="47">
                  <c:v>4.9377299075409869E-3</c:v>
                </c:pt>
                <c:pt idx="48">
                  <c:v>4.8997227026720512E-3</c:v>
                </c:pt>
                <c:pt idx="49">
                  <c:v>7.2434201110620523E-3</c:v>
                </c:pt>
                <c:pt idx="50">
                  <c:v>7.3333871630043837E-3</c:v>
                </c:pt>
                <c:pt idx="51">
                  <c:v>7.2807028896193062E-3</c:v>
                </c:pt>
                <c:pt idx="52">
                  <c:v>7.5569696038956845E-3</c:v>
                </c:pt>
                <c:pt idx="53">
                  <c:v>7.7996038663698582E-3</c:v>
                </c:pt>
                <c:pt idx="54">
                  <c:v>7.6574303332743541E-3</c:v>
                </c:pt>
                <c:pt idx="55">
                  <c:v>1.3977269140018407E-2</c:v>
                </c:pt>
                <c:pt idx="56">
                  <c:v>1.3081990988090828E-2</c:v>
                </c:pt>
                <c:pt idx="57">
                  <c:v>1.6557315175083024E-2</c:v>
                </c:pt>
                <c:pt idx="58">
                  <c:v>1.1523542870516433E-2</c:v>
                </c:pt>
                <c:pt idx="59">
                  <c:v>9.9433958139250184E-3</c:v>
                </c:pt>
                <c:pt idx="60">
                  <c:v>9.6500352546641365E-3</c:v>
                </c:pt>
                <c:pt idx="61">
                  <c:v>1.0421065154222788E-2</c:v>
                </c:pt>
                <c:pt idx="62">
                  <c:v>1.0118424714124191E-2</c:v>
                </c:pt>
                <c:pt idx="63">
                  <c:v>9.8326989321847157E-3</c:v>
                </c:pt>
                <c:pt idx="64">
                  <c:v>1.0104410837764118E-2</c:v>
                </c:pt>
                <c:pt idx="65">
                  <c:v>1.157548205552276E-2</c:v>
                </c:pt>
                <c:pt idx="66">
                  <c:v>1.0596893659687672E-2</c:v>
                </c:pt>
                <c:pt idx="67">
                  <c:v>1.0916804431395229E-2</c:v>
                </c:pt>
                <c:pt idx="68">
                  <c:v>1.1946922960107027E-2</c:v>
                </c:pt>
                <c:pt idx="69">
                  <c:v>1.1990136645222613E-2</c:v>
                </c:pt>
                <c:pt idx="70">
                  <c:v>1.2578727858184577E-2</c:v>
                </c:pt>
                <c:pt idx="71">
                  <c:v>1.2304104550251733E-2</c:v>
                </c:pt>
                <c:pt idx="72">
                  <c:v>1.2516167782327756E-2</c:v>
                </c:pt>
                <c:pt idx="73">
                  <c:v>1.2181798930224079E-2</c:v>
                </c:pt>
                <c:pt idx="74">
                  <c:v>1.233788046880171E-2</c:v>
                </c:pt>
                <c:pt idx="75">
                  <c:v>1.2212345566601158E-2</c:v>
                </c:pt>
                <c:pt idx="76">
                  <c:v>1.2396458524695723E-2</c:v>
                </c:pt>
                <c:pt idx="77">
                  <c:v>1.2131107072828043E-2</c:v>
                </c:pt>
                <c:pt idx="78">
                  <c:v>1.2073192157427122E-2</c:v>
                </c:pt>
                <c:pt idx="79">
                  <c:v>7.4228233455722195E-3</c:v>
                </c:pt>
                <c:pt idx="80">
                  <c:v>3.0486148558800112E-3</c:v>
                </c:pt>
                <c:pt idx="81">
                  <c:v>1.705226259378652E-3</c:v>
                </c:pt>
                <c:pt idx="82">
                  <c:v>8.0732557972419488E-4</c:v>
                </c:pt>
                <c:pt idx="83">
                  <c:v>1.1108774856419454E-3</c:v>
                </c:pt>
                <c:pt idx="84">
                  <c:v>1.8155025305070459E-3</c:v>
                </c:pt>
                <c:pt idx="85">
                  <c:v>1.3207319848804137E-3</c:v>
                </c:pt>
                <c:pt idx="86">
                  <c:v>2.7068986781574149E-3</c:v>
                </c:pt>
                <c:pt idx="87">
                  <c:v>9.7552180706890149E-3</c:v>
                </c:pt>
                <c:pt idx="88">
                  <c:v>1.3045663981748251E-2</c:v>
                </c:pt>
                <c:pt idx="89">
                  <c:v>1.0672301314417428E-2</c:v>
                </c:pt>
                <c:pt idx="90">
                  <c:v>1.2874586997314089E-2</c:v>
                </c:pt>
                <c:pt idx="91">
                  <c:v>5.3022667759997236E-3</c:v>
                </c:pt>
                <c:pt idx="92">
                  <c:v>6.5067202821865594E-3</c:v>
                </c:pt>
                <c:pt idx="93">
                  <c:v>7.3359688250749684E-3</c:v>
                </c:pt>
                <c:pt idx="94">
                  <c:v>6.7300997746252743E-3</c:v>
                </c:pt>
                <c:pt idx="95">
                  <c:v>5.9582798452954954E-3</c:v>
                </c:pt>
                <c:pt idx="96">
                  <c:v>6.6060336939298778E-3</c:v>
                </c:pt>
                <c:pt idx="97">
                  <c:v>1.1859917602703846E-2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'Sector --&gt;'!$N$306</c:f>
              <c:strCache>
                <c:ptCount val="1"/>
                <c:pt idx="0">
                  <c:v>Not Classified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'Sector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'Sector --&gt;'!$N$307:$N$404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2.2915932083511677E-3</c:v>
                </c:pt>
                <c:pt idx="23">
                  <c:v>2.8325716881917383E-3</c:v>
                </c:pt>
                <c:pt idx="24">
                  <c:v>2.9892126001088313E-3</c:v>
                </c:pt>
                <c:pt idx="25">
                  <c:v>2.2775426522004686E-3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6.3188273149246378E-4</c:v>
                </c:pt>
                <c:pt idx="45">
                  <c:v>9.6064082506252635E-4</c:v>
                </c:pt>
                <c:pt idx="46">
                  <c:v>1.3970297109211762E-3</c:v>
                </c:pt>
                <c:pt idx="47">
                  <c:v>1.564276505328925E-3</c:v>
                </c:pt>
                <c:pt idx="48">
                  <c:v>1.5699296568355888E-3</c:v>
                </c:pt>
                <c:pt idx="49">
                  <c:v>1.6811539457686001E-3</c:v>
                </c:pt>
                <c:pt idx="50">
                  <c:v>1.3730085002244396E-3</c:v>
                </c:pt>
                <c:pt idx="51">
                  <c:v>1.3388656784188982E-3</c:v>
                </c:pt>
                <c:pt idx="52">
                  <c:v>1.3708349726217174E-3</c:v>
                </c:pt>
                <c:pt idx="53">
                  <c:v>1.3301912102248892E-3</c:v>
                </c:pt>
                <c:pt idx="54">
                  <c:v>1.261165185283922E-3</c:v>
                </c:pt>
                <c:pt idx="55">
                  <c:v>1.2249486797582733E-3</c:v>
                </c:pt>
                <c:pt idx="56">
                  <c:v>1.1577098430344875E-3</c:v>
                </c:pt>
                <c:pt idx="57">
                  <c:v>9.532894966375506E-4</c:v>
                </c:pt>
                <c:pt idx="58">
                  <c:v>1.2536671458644954E-3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4.358105596075376E-5</c:v>
                </c:pt>
                <c:pt idx="89">
                  <c:v>1.1709028750966641E-3</c:v>
                </c:pt>
                <c:pt idx="90">
                  <c:v>2.1923884934731686E-4</c:v>
                </c:pt>
                <c:pt idx="91">
                  <c:v>3.8045503839716803E-3</c:v>
                </c:pt>
                <c:pt idx="92">
                  <c:v>4.3365421012353687E-3</c:v>
                </c:pt>
                <c:pt idx="93">
                  <c:v>7.4550377612178685E-3</c:v>
                </c:pt>
                <c:pt idx="94">
                  <c:v>5.6588599521516262E-3</c:v>
                </c:pt>
                <c:pt idx="95">
                  <c:v>4.5139970873584812E-3</c:v>
                </c:pt>
                <c:pt idx="96">
                  <c:v>4.1174635831743335E-3</c:v>
                </c:pt>
                <c:pt idx="97">
                  <c:v>4.9475771600333831E-3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77248"/>
        <c:axId val="39478784"/>
      </c:lineChart>
      <c:dateAx>
        <c:axId val="3947724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39478784"/>
        <c:crosses val="autoZero"/>
        <c:auto val="1"/>
        <c:lblOffset val="100"/>
        <c:baseTimeUnit val="months"/>
      </c:dateAx>
      <c:valAx>
        <c:axId val="3947878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394772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265056867891512"/>
          <c:y val="7.2609283430210211E-2"/>
          <c:w val="0.35438646835812188"/>
          <c:h val="0.92462951220887801"/>
        </c:manualLayout>
      </c:layout>
      <c:overlay val="0"/>
      <c:txPr>
        <a:bodyPr/>
        <a:lstStyle/>
        <a:p>
          <a:pPr>
            <a:defRPr sz="800" baseline="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91072"/>
        <c:axId val="39492608"/>
      </c:barChart>
      <c:catAx>
        <c:axId val="39491072"/>
        <c:scaling>
          <c:orientation val="minMax"/>
        </c:scaling>
        <c:delete val="0"/>
        <c:axPos val="b"/>
        <c:majorTickMark val="out"/>
        <c:minorTickMark val="none"/>
        <c:tickLblPos val="nextTo"/>
        <c:crossAx val="39492608"/>
        <c:crosses val="autoZero"/>
        <c:auto val="1"/>
        <c:lblAlgn val="ctr"/>
        <c:lblOffset val="100"/>
        <c:noMultiLvlLbl val="0"/>
      </c:catAx>
      <c:valAx>
        <c:axId val="394926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949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2007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2007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/>
                      <a:t>Consumer</a:t>
                    </a:r>
                    <a:r>
                      <a:rPr lang="en-US" sz="800" baseline="0"/>
                      <a:t> Discretionary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/>
                      <a:t>Energy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/>
                      <a:t>Health</a:t>
                    </a:r>
                    <a:r>
                      <a:rPr lang="en-US" sz="800" baseline="0"/>
                      <a:t> care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/>
                      <a:t>Index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/>
                      <a:t>Industrials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/>
                      <a:t>Information</a:t>
                    </a:r>
                    <a:r>
                      <a:rPr lang="en-US" sz="80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/>
                      <a:t>Materials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/>
                      <a:t>Telecommunication</a:t>
                    </a:r>
                    <a:r>
                      <a:rPr lang="en-US" sz="80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txPr>
              <a:bodyPr rot="0" vert="horz" anchor="b" anchorCtr="1"/>
              <a:lstStyle/>
              <a:p>
                <a:pPr>
                  <a:defRPr sz="80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--&gt;'!$C$411:$M$411</c:f>
              <c:numCache>
                <c:formatCode>0.00%</c:formatCode>
                <c:ptCount val="11"/>
                <c:pt idx="0">
                  <c:v>0.40440792000236003</c:v>
                </c:pt>
                <c:pt idx="1">
                  <c:v>6.5704918843785043E-2</c:v>
                </c:pt>
                <c:pt idx="2">
                  <c:v>9.4498268593217194E-2</c:v>
                </c:pt>
                <c:pt idx="3">
                  <c:v>0.4826893080377947</c:v>
                </c:pt>
                <c:pt idx="4">
                  <c:v>3.195946440589046E-3</c:v>
                </c:pt>
                <c:pt idx="5">
                  <c:v>0.39418187265253368</c:v>
                </c:pt>
                <c:pt idx="6">
                  <c:v>0.22022573648057511</c:v>
                </c:pt>
                <c:pt idx="7">
                  <c:v>0.27937990074032498</c:v>
                </c:pt>
                <c:pt idx="8">
                  <c:v>0.16058696906637138</c:v>
                </c:pt>
                <c:pt idx="9">
                  <c:v>0.40433922357281932</c:v>
                </c:pt>
                <c:pt idx="10">
                  <c:v>4.9863298572572871E-2</c:v>
                </c:pt>
              </c:numCache>
            </c:numRef>
          </c:xVal>
          <c:yVal>
            <c:numRef>
              <c:f>'Sector --&gt;'!$C$423:$M$423</c:f>
              <c:numCache>
                <c:formatCode>0.00%</c:formatCode>
                <c:ptCount val="11"/>
                <c:pt idx="0">
                  <c:v>1.9214469136192471E-3</c:v>
                </c:pt>
                <c:pt idx="1">
                  <c:v>1.7921667751916073E-3</c:v>
                </c:pt>
                <c:pt idx="2">
                  <c:v>2.524567095856052E-3</c:v>
                </c:pt>
                <c:pt idx="3">
                  <c:v>1.6626129113636711E-2</c:v>
                </c:pt>
                <c:pt idx="4">
                  <c:v>2.6271442833665336E-4</c:v>
                </c:pt>
                <c:pt idx="5">
                  <c:v>-8.0833247747177026E-3</c:v>
                </c:pt>
                <c:pt idx="6">
                  <c:v>1.2875089285375961E-3</c:v>
                </c:pt>
                <c:pt idx="7">
                  <c:v>2.009667248889692E-3</c:v>
                </c:pt>
                <c:pt idx="8">
                  <c:v>2.5870981558089126E-3</c:v>
                </c:pt>
                <c:pt idx="9">
                  <c:v>1.0139020396968566E-2</c:v>
                </c:pt>
                <c:pt idx="10">
                  <c:v>6.1280928495290152E-4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95008"/>
        <c:axId val="39597184"/>
      </c:scatterChart>
      <c:valAx>
        <c:axId val="3959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39597184"/>
        <c:crosses val="autoZero"/>
        <c:crossBetween val="midCat"/>
      </c:valAx>
      <c:valAx>
        <c:axId val="395971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39595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2006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2006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/>
                      <a:t>Consumer</a:t>
                    </a:r>
                    <a:r>
                      <a:rPr lang="en-US" sz="800" baseline="0"/>
                      <a:t> Discretionary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/>
                      <a:t>Health</a:t>
                    </a:r>
                    <a:r>
                      <a:rPr lang="en-US" sz="800" baseline="0"/>
                      <a:t> care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/>
                      <a:t>Index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/>
                      <a:t>Industrials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/>
                      <a:t>Information</a:t>
                    </a:r>
                    <a:r>
                      <a:rPr lang="en-US" sz="80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/>
                      <a:t>Telecommunication</a:t>
                    </a:r>
                    <a:r>
                      <a:rPr lang="en-US" sz="80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/>
                      <a:t>Utilities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txPr>
              <a:bodyPr rot="0" vert="horz" anchor="t" anchorCtr="1"/>
              <a:lstStyle/>
              <a:p>
                <a:pPr>
                  <a:defRPr sz="80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--&gt;'!$C$410:$M$410</c:f>
              <c:numCache>
                <c:formatCode>0.00%</c:formatCode>
                <c:ptCount val="11"/>
                <c:pt idx="0">
                  <c:v>0.26864065211662219</c:v>
                </c:pt>
                <c:pt idx="1">
                  <c:v>7.2369130036359794E-2</c:v>
                </c:pt>
                <c:pt idx="2">
                  <c:v>6.8842132899771383E-2</c:v>
                </c:pt>
                <c:pt idx="3">
                  <c:v>0.61932353183155886</c:v>
                </c:pt>
                <c:pt idx="4">
                  <c:v>5.4440864130298749E-3</c:v>
                </c:pt>
                <c:pt idx="5">
                  <c:v>0.20828773675568382</c:v>
                </c:pt>
                <c:pt idx="6">
                  <c:v>0.28170090823852778</c:v>
                </c:pt>
                <c:pt idx="7">
                  <c:v>0.30721455074843174</c:v>
                </c:pt>
                <c:pt idx="8">
                  <c:v>3.6201201940720122E-2</c:v>
                </c:pt>
                <c:pt idx="9">
                  <c:v>0.29421517592186314</c:v>
                </c:pt>
                <c:pt idx="10">
                  <c:v>1.1494451439942467E-2</c:v>
                </c:pt>
              </c:numCache>
            </c:numRef>
          </c:xVal>
          <c:yVal>
            <c:numRef>
              <c:f>'Sector --&gt;'!$C$422:$M$422</c:f>
              <c:numCache>
                <c:formatCode>0.00%</c:formatCode>
                <c:ptCount val="11"/>
                <c:pt idx="0">
                  <c:v>1.0609084645690063E-3</c:v>
                </c:pt>
                <c:pt idx="1">
                  <c:v>-1.0977524332572157E-3</c:v>
                </c:pt>
                <c:pt idx="2">
                  <c:v>-3.826812309400701E-3</c:v>
                </c:pt>
                <c:pt idx="3">
                  <c:v>-1.1273003275131821E-3</c:v>
                </c:pt>
                <c:pt idx="4">
                  <c:v>3.9818378399500008E-4</c:v>
                </c:pt>
                <c:pt idx="5">
                  <c:v>-3.4822337779900226E-3</c:v>
                </c:pt>
                <c:pt idx="6">
                  <c:v>2.6374126585713338E-3</c:v>
                </c:pt>
                <c:pt idx="7">
                  <c:v>1.5057905400906709E-3</c:v>
                </c:pt>
                <c:pt idx="8">
                  <c:v>9.9130920030560512E-4</c:v>
                </c:pt>
                <c:pt idx="9">
                  <c:v>4.9952151691055203E-3</c:v>
                </c:pt>
                <c:pt idx="10">
                  <c:v>2.6981422769603033E-4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7488"/>
        <c:axId val="40001920"/>
      </c:scatterChart>
      <c:valAx>
        <c:axId val="3964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0001920"/>
        <c:crosses val="autoZero"/>
        <c:crossBetween val="midCat"/>
      </c:valAx>
      <c:valAx>
        <c:axId val="4000192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39647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2009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2009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Consumer</a:t>
                    </a:r>
                    <a:r>
                      <a:rPr lang="en-US" sz="800" b="0" baseline="0"/>
                      <a:t> Discretionary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Consumer Staples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 b="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/>
                      <a:t>Health</a:t>
                    </a:r>
                    <a:r>
                      <a:rPr lang="en-US" sz="800" b="0" baseline="0"/>
                      <a:t> care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Index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Industrials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--&gt;'!$C$413:$M$413</c:f>
              <c:numCache>
                <c:formatCode>0.00%</c:formatCode>
                <c:ptCount val="11"/>
                <c:pt idx="0">
                  <c:v>0.47568011102904301</c:v>
                </c:pt>
                <c:pt idx="1">
                  <c:v>0.13390040835655187</c:v>
                </c:pt>
                <c:pt idx="2">
                  <c:v>0.18691477225327238</c:v>
                </c:pt>
                <c:pt idx="3">
                  <c:v>0.26083793123895616</c:v>
                </c:pt>
                <c:pt idx="4">
                  <c:v>4.5998919467954242E-3</c:v>
                </c:pt>
                <c:pt idx="5">
                  <c:v>0.15211987964799165</c:v>
                </c:pt>
                <c:pt idx="6">
                  <c:v>0.23606323483621461</c:v>
                </c:pt>
                <c:pt idx="7">
                  <c:v>0.19107748546837391</c:v>
                </c:pt>
                <c:pt idx="8">
                  <c:v>8.3945112450544701E-2</c:v>
                </c:pt>
                <c:pt idx="9">
                  <c:v>0.219136450713839</c:v>
                </c:pt>
                <c:pt idx="10">
                  <c:v>1.4807391722869753E-2</c:v>
                </c:pt>
              </c:numCache>
            </c:numRef>
          </c:xVal>
          <c:yVal>
            <c:numRef>
              <c:f>'Sector --&gt;'!$C$425:$M$425</c:f>
              <c:numCache>
                <c:formatCode>0.00%</c:formatCode>
                <c:ptCount val="11"/>
                <c:pt idx="0">
                  <c:v>9.4102113898656813E-4</c:v>
                </c:pt>
                <c:pt idx="1">
                  <c:v>2.0309367516502079E-3</c:v>
                </c:pt>
                <c:pt idx="2">
                  <c:v>8.1203111483646416E-3</c:v>
                </c:pt>
                <c:pt idx="3">
                  <c:v>7.1625306635033784E-3</c:v>
                </c:pt>
                <c:pt idx="4">
                  <c:v>4.1826047376888388E-4</c:v>
                </c:pt>
                <c:pt idx="5">
                  <c:v>-4.2021213193131944E-3</c:v>
                </c:pt>
                <c:pt idx="6">
                  <c:v>6.4902346935225832E-3</c:v>
                </c:pt>
                <c:pt idx="7">
                  <c:v>2.0707815979386802E-3</c:v>
                </c:pt>
                <c:pt idx="8">
                  <c:v>2.018799041433142E-3</c:v>
                </c:pt>
                <c:pt idx="9">
                  <c:v>6.1701935081965795E-3</c:v>
                </c:pt>
                <c:pt idx="10">
                  <c:v>4.6619655136508493E-4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0009088"/>
        <c:axId val="40036992"/>
      </c:scatterChart>
      <c:valAx>
        <c:axId val="4000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0036992"/>
        <c:crosses val="autoZero"/>
        <c:crossBetween val="midCat"/>
      </c:valAx>
      <c:valAx>
        <c:axId val="400369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00090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2008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2008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Consumer</a:t>
                    </a:r>
                    <a:r>
                      <a:rPr lang="en-US" sz="800" b="0" baseline="0"/>
                      <a:t> Discretionary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 b="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/>
                      <a:t>Health</a:t>
                    </a:r>
                    <a:r>
                      <a:rPr lang="en-US" sz="800" b="0" baseline="0"/>
                      <a:t> care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Index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Industrials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--&gt;'!$C$412:$M$412</c:f>
              <c:numCache>
                <c:formatCode>0.00%</c:formatCode>
                <c:ptCount val="11"/>
                <c:pt idx="0">
                  <c:v>0.43053306355398435</c:v>
                </c:pt>
                <c:pt idx="1">
                  <c:v>0.1058512850045652</c:v>
                </c:pt>
                <c:pt idx="2">
                  <c:v>0.1661858907490846</c:v>
                </c:pt>
                <c:pt idx="3">
                  <c:v>0.3671217897898571</c:v>
                </c:pt>
                <c:pt idx="4">
                  <c:v>2.1895983939992435E-3</c:v>
                </c:pt>
                <c:pt idx="5">
                  <c:v>0.41947158982675292</c:v>
                </c:pt>
                <c:pt idx="6">
                  <c:v>0.23800892563246237</c:v>
                </c:pt>
                <c:pt idx="7">
                  <c:v>0.18864645096315347</c:v>
                </c:pt>
                <c:pt idx="8">
                  <c:v>0.12073350988341253</c:v>
                </c:pt>
                <c:pt idx="9">
                  <c:v>0.37967216914871121</c:v>
                </c:pt>
                <c:pt idx="10">
                  <c:v>2.0734084358719741E-2</c:v>
                </c:pt>
              </c:numCache>
            </c:numRef>
          </c:xVal>
          <c:yVal>
            <c:numRef>
              <c:f>'Sector --&gt;'!$C$424:$M$424</c:f>
              <c:numCache>
                <c:formatCode>0.00%</c:formatCode>
                <c:ptCount val="11"/>
                <c:pt idx="0">
                  <c:v>-1.0074139700753625E-2</c:v>
                </c:pt>
                <c:pt idx="1">
                  <c:v>-1.593673938510301E-4</c:v>
                </c:pt>
                <c:pt idx="2">
                  <c:v>-5.1938890697850555E-3</c:v>
                </c:pt>
                <c:pt idx="3">
                  <c:v>-1.3112353616963985E-2</c:v>
                </c:pt>
                <c:pt idx="4">
                  <c:v>1.7551656509995291E-5</c:v>
                </c:pt>
                <c:pt idx="5">
                  <c:v>6.7467171538421822E-3</c:v>
                </c:pt>
                <c:pt idx="6">
                  <c:v>5.2995092417119109E-3</c:v>
                </c:pt>
                <c:pt idx="7">
                  <c:v>1.2412579874857385E-3</c:v>
                </c:pt>
                <c:pt idx="8">
                  <c:v>1.2287894117241898E-3</c:v>
                </c:pt>
                <c:pt idx="9">
                  <c:v>-2.1161024921516149E-4</c:v>
                </c:pt>
                <c:pt idx="10">
                  <c:v>-1.0322502745339977E-4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0085376"/>
        <c:axId val="40096896"/>
      </c:scatterChart>
      <c:valAx>
        <c:axId val="4008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0096896"/>
        <c:crosses val="autoZero"/>
        <c:crossBetween val="midCat"/>
      </c:valAx>
      <c:valAx>
        <c:axId val="400968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0085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162048"/>
        <c:axId val="40163584"/>
      </c:barChart>
      <c:catAx>
        <c:axId val="40162048"/>
        <c:scaling>
          <c:orientation val="minMax"/>
        </c:scaling>
        <c:delete val="0"/>
        <c:axPos val="b"/>
        <c:majorTickMark val="out"/>
        <c:minorTickMark val="none"/>
        <c:tickLblPos val="nextTo"/>
        <c:crossAx val="40163584"/>
        <c:crosses val="autoZero"/>
        <c:auto val="1"/>
        <c:lblAlgn val="ctr"/>
        <c:lblOffset val="100"/>
        <c:noMultiLvlLbl val="0"/>
      </c:catAx>
      <c:valAx>
        <c:axId val="4016358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0162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2010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2010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Consumer</a:t>
                    </a:r>
                    <a:r>
                      <a:rPr lang="en-US" sz="800" b="0" baseline="0"/>
                      <a:t> Discretionary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 b="0"/>
                      <a:t>Financials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/>
                      <a:t>Health</a:t>
                    </a:r>
                    <a:r>
                      <a:rPr lang="en-US" sz="800" b="0" baseline="0"/>
                      <a:t> care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Index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Industrials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--&gt;'!$C$414:$M$414</c:f>
              <c:numCache>
                <c:formatCode>0.00%</c:formatCode>
                <c:ptCount val="11"/>
                <c:pt idx="0">
                  <c:v>0.43230855683123609</c:v>
                </c:pt>
                <c:pt idx="1">
                  <c:v>0.18964019916602096</c:v>
                </c:pt>
                <c:pt idx="2">
                  <c:v>0.15626298852736253</c:v>
                </c:pt>
                <c:pt idx="3">
                  <c:v>0.30576533619914276</c:v>
                </c:pt>
                <c:pt idx="4">
                  <c:v>1.2274678319529756E-2</c:v>
                </c:pt>
                <c:pt idx="5">
                  <c:v>0.13500611322720646</c:v>
                </c:pt>
                <c:pt idx="6">
                  <c:v>0.25561724672722114</c:v>
                </c:pt>
                <c:pt idx="7">
                  <c:v>0.22450067307647881</c:v>
                </c:pt>
                <c:pt idx="8">
                  <c:v>8.3069893729384656E-2</c:v>
                </c:pt>
                <c:pt idx="9">
                  <c:v>0.26369678605831137</c:v>
                </c:pt>
                <c:pt idx="10">
                  <c:v>1.558988325038633E-2</c:v>
                </c:pt>
              </c:numCache>
            </c:numRef>
          </c:xVal>
          <c:yVal>
            <c:numRef>
              <c:f>'Sector --&gt;'!$C$426:$M$426</c:f>
              <c:numCache>
                <c:formatCode>0.00%</c:formatCode>
                <c:ptCount val="11"/>
                <c:pt idx="0">
                  <c:v>3.862972871050628E-3</c:v>
                </c:pt>
                <c:pt idx="1">
                  <c:v>-5.3539174236069947E-4</c:v>
                </c:pt>
                <c:pt idx="2">
                  <c:v>-8.3149920957613973E-4</c:v>
                </c:pt>
                <c:pt idx="3">
                  <c:v>4.447837143334789E-3</c:v>
                </c:pt>
                <c:pt idx="4">
                  <c:v>4.1270500644967952E-4</c:v>
                </c:pt>
                <c:pt idx="5">
                  <c:v>-6.9090512734965406E-4</c:v>
                </c:pt>
                <c:pt idx="6">
                  <c:v>1.4856315076205533E-3</c:v>
                </c:pt>
                <c:pt idx="7">
                  <c:v>1.0631081164714153E-3</c:v>
                </c:pt>
                <c:pt idx="8">
                  <c:v>3.5324464495762003E-4</c:v>
                </c:pt>
                <c:pt idx="9">
                  <c:v>2.2034881033208935E-3</c:v>
                </c:pt>
                <c:pt idx="10">
                  <c:v>1.9833566080067829E-4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9101568"/>
        <c:axId val="39104896"/>
      </c:scatterChart>
      <c:valAx>
        <c:axId val="3910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39104896"/>
        <c:crosses val="autoZero"/>
        <c:crossBetween val="midCat"/>
      </c:valAx>
      <c:valAx>
        <c:axId val="391048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39101568"/>
        <c:crosses val="autoZero"/>
        <c:crossBetween val="midCat"/>
        <c:majorUnit val="1.0000000000000002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2011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2011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Consumer</a:t>
                    </a:r>
                    <a:r>
                      <a:rPr lang="en-US" sz="800" b="0" baseline="0"/>
                      <a:t> Discretionary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 b="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/>
                      <a:t>Health</a:t>
                    </a:r>
                    <a:r>
                      <a:rPr lang="en-US" sz="800" b="0" baseline="0"/>
                      <a:t> care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Index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Industrials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--&gt;'!$C$415:$M$415</c:f>
              <c:numCache>
                <c:formatCode>0.00%</c:formatCode>
                <c:ptCount val="11"/>
                <c:pt idx="0">
                  <c:v>0.55718266978644937</c:v>
                </c:pt>
                <c:pt idx="1">
                  <c:v>0.21634244188472293</c:v>
                </c:pt>
                <c:pt idx="2">
                  <c:v>6.0504403861761764E-2</c:v>
                </c:pt>
                <c:pt idx="3">
                  <c:v>0.2149487890337827</c:v>
                </c:pt>
                <c:pt idx="4">
                  <c:v>1.4601244612439924E-2</c:v>
                </c:pt>
                <c:pt idx="5">
                  <c:v>0.106943503960039</c:v>
                </c:pt>
                <c:pt idx="6">
                  <c:v>0.28251828808397306</c:v>
                </c:pt>
                <c:pt idx="7">
                  <c:v>0.2654411153278633</c:v>
                </c:pt>
                <c:pt idx="8">
                  <c:v>3.8471189396751322E-2</c:v>
                </c:pt>
                <c:pt idx="9">
                  <c:v>0.36014514783817009</c:v>
                </c:pt>
                <c:pt idx="10">
                  <c:v>1.3898112722825528E-2</c:v>
                </c:pt>
              </c:numCache>
            </c:numRef>
          </c:xVal>
          <c:yVal>
            <c:numRef>
              <c:f>'Sector --&gt;'!$C$427:$M$427</c:f>
              <c:numCache>
                <c:formatCode>0.00%</c:formatCode>
                <c:ptCount val="11"/>
                <c:pt idx="0">
                  <c:v>1.8621844443576379E-3</c:v>
                </c:pt>
                <c:pt idx="1">
                  <c:v>1.0113197185801261E-3</c:v>
                </c:pt>
                <c:pt idx="2">
                  <c:v>-8.3118917238961634E-4</c:v>
                </c:pt>
                <c:pt idx="3">
                  <c:v>-4.6320667627358604E-3</c:v>
                </c:pt>
                <c:pt idx="4">
                  <c:v>-1.681062244277096E-4</c:v>
                </c:pt>
                <c:pt idx="5">
                  <c:v>1.6048132188370044E-3</c:v>
                </c:pt>
                <c:pt idx="6">
                  <c:v>-8.5534067613713414E-4</c:v>
                </c:pt>
                <c:pt idx="7">
                  <c:v>3.6210251773732423E-3</c:v>
                </c:pt>
                <c:pt idx="8">
                  <c:v>1.7628146959159407E-4</c:v>
                </c:pt>
                <c:pt idx="9">
                  <c:v>-2.0654530091451062E-3</c:v>
                </c:pt>
                <c:pt idx="10">
                  <c:v>1.9726626815052596E-4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9148928"/>
        <c:axId val="40143488"/>
      </c:scatterChart>
      <c:valAx>
        <c:axId val="3914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0143488"/>
        <c:crosses val="autoZero"/>
        <c:crossBetween val="midCat"/>
      </c:valAx>
      <c:valAx>
        <c:axId val="401434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39148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2013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2013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Consumer</a:t>
                    </a:r>
                    <a:r>
                      <a:rPr lang="en-US" sz="800" b="0" baseline="0"/>
                      <a:t> Discretionary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 b="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/>
                      <a:t>Health</a:t>
                    </a:r>
                    <a:r>
                      <a:rPr lang="en-US" sz="800" b="0" baseline="0"/>
                      <a:t> care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Index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Industrials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--&gt;'!$C$417:$M$417</c:f>
              <c:numCache>
                <c:formatCode>0.00%</c:formatCode>
                <c:ptCount val="11"/>
                <c:pt idx="0">
                  <c:v>0.57441693914562431</c:v>
                </c:pt>
                <c:pt idx="1">
                  <c:v>0.24116888124399616</c:v>
                </c:pt>
                <c:pt idx="2">
                  <c:v>0.10462148730312855</c:v>
                </c:pt>
                <c:pt idx="3">
                  <c:v>0.35205902362311514</c:v>
                </c:pt>
                <c:pt idx="4">
                  <c:v>2.4657443109559665E-2</c:v>
                </c:pt>
                <c:pt idx="5">
                  <c:v>0.11514446708974081</c:v>
                </c:pt>
                <c:pt idx="6">
                  <c:v>0.28113456445567031</c:v>
                </c:pt>
                <c:pt idx="7">
                  <c:v>0.27130218644820242</c:v>
                </c:pt>
                <c:pt idx="8">
                  <c:v>8.0080864987691083E-2</c:v>
                </c:pt>
                <c:pt idx="9">
                  <c:v>0.31493651278249285</c:v>
                </c:pt>
                <c:pt idx="10">
                  <c:v>8.4842530815334785E-3</c:v>
                </c:pt>
              </c:numCache>
            </c:numRef>
          </c:xVal>
          <c:yVal>
            <c:numRef>
              <c:f>'Sector --&gt;'!$C$429:$M$429</c:f>
              <c:numCache>
                <c:formatCode>0.00%</c:formatCode>
                <c:ptCount val="11"/>
                <c:pt idx="0">
                  <c:v>7.8192834400357301E-4</c:v>
                </c:pt>
                <c:pt idx="1">
                  <c:v>3.1129123026223961E-3</c:v>
                </c:pt>
                <c:pt idx="2">
                  <c:v>1.1767836185729702E-3</c:v>
                </c:pt>
                <c:pt idx="3">
                  <c:v>7.9781644348476833E-3</c:v>
                </c:pt>
                <c:pt idx="4">
                  <c:v>1.6660901482000098E-3</c:v>
                </c:pt>
                <c:pt idx="5">
                  <c:v>-1.3491419898839006E-3</c:v>
                </c:pt>
                <c:pt idx="6">
                  <c:v>2.5791706490478831E-3</c:v>
                </c:pt>
                <c:pt idx="7">
                  <c:v>-2.5681559825189954E-4</c:v>
                </c:pt>
                <c:pt idx="8">
                  <c:v>-7.7462918188962414E-5</c:v>
                </c:pt>
                <c:pt idx="9">
                  <c:v>5.405870470758474E-3</c:v>
                </c:pt>
                <c:pt idx="10">
                  <c:v>1.6650511294251033E-4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9212928"/>
        <c:axId val="39236736"/>
      </c:scatterChart>
      <c:valAx>
        <c:axId val="3921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39236736"/>
        <c:crosses val="autoZero"/>
        <c:crossBetween val="midCat"/>
      </c:valAx>
      <c:valAx>
        <c:axId val="392367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39212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2012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2012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Consumer</a:t>
                    </a:r>
                    <a:r>
                      <a:rPr lang="en-US" sz="800" b="0" baseline="0"/>
                      <a:t> Discretionary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800" b="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/>
                      <a:t>Health</a:t>
                    </a:r>
                    <a:r>
                      <a:rPr lang="en-US" sz="800" b="0" baseline="0"/>
                      <a:t> care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Index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Industrials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--&gt;'!$C$416:$M$416</c:f>
              <c:numCache>
                <c:formatCode>0.00%</c:formatCode>
                <c:ptCount val="11"/>
                <c:pt idx="0">
                  <c:v>0.60667002472754028</c:v>
                </c:pt>
                <c:pt idx="1">
                  <c:v>0.19266331903408038</c:v>
                </c:pt>
                <c:pt idx="2">
                  <c:v>6.3493731891624466E-2</c:v>
                </c:pt>
                <c:pt idx="3">
                  <c:v>0.28183746196910947</c:v>
                </c:pt>
                <c:pt idx="4">
                  <c:v>2.1830758227141103E-2</c:v>
                </c:pt>
                <c:pt idx="5">
                  <c:v>9.8118855477482766E-2</c:v>
                </c:pt>
                <c:pt idx="6">
                  <c:v>0.31279186251763197</c:v>
                </c:pt>
                <c:pt idx="7">
                  <c:v>0.28601413556852823</c:v>
                </c:pt>
                <c:pt idx="8">
                  <c:v>5.4143383817831035E-2</c:v>
                </c:pt>
                <c:pt idx="9">
                  <c:v>0.34858060592720791</c:v>
                </c:pt>
                <c:pt idx="10">
                  <c:v>1.1843041277508156E-2</c:v>
                </c:pt>
              </c:numCache>
            </c:numRef>
          </c:xVal>
          <c:yVal>
            <c:numRef>
              <c:f>'Sector --&gt;'!$C$428:$M$428</c:f>
              <c:numCache>
                <c:formatCode>0.00%</c:formatCode>
                <c:ptCount val="11"/>
                <c:pt idx="0">
                  <c:v>3.6892789606543948E-3</c:v>
                </c:pt>
                <c:pt idx="1">
                  <c:v>-2.0703438691488736E-3</c:v>
                </c:pt>
                <c:pt idx="2">
                  <c:v>-7.7266812389633667E-4</c:v>
                </c:pt>
                <c:pt idx="3">
                  <c:v>6.1585531190856769E-3</c:v>
                </c:pt>
                <c:pt idx="4">
                  <c:v>2.4278002205319689E-4</c:v>
                </c:pt>
                <c:pt idx="5">
                  <c:v>-1.3131426383933998E-3</c:v>
                </c:pt>
                <c:pt idx="6">
                  <c:v>-9.493018134310603E-4</c:v>
                </c:pt>
                <c:pt idx="7">
                  <c:v>5.9638808559088062E-4</c:v>
                </c:pt>
                <c:pt idx="8">
                  <c:v>1.164353106472698E-3</c:v>
                </c:pt>
                <c:pt idx="9">
                  <c:v>3.369567724432013E-3</c:v>
                </c:pt>
                <c:pt idx="10">
                  <c:v>-1.61965466415372E-6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0534400"/>
        <c:axId val="40537472"/>
      </c:scatterChart>
      <c:valAx>
        <c:axId val="4053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0537472"/>
        <c:crosses val="autoZero"/>
        <c:crossBetween val="midCat"/>
      </c:valAx>
      <c:valAx>
        <c:axId val="4053747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0534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578048"/>
        <c:axId val="40588032"/>
      </c:barChart>
      <c:catAx>
        <c:axId val="40578048"/>
        <c:scaling>
          <c:orientation val="minMax"/>
        </c:scaling>
        <c:delete val="0"/>
        <c:axPos val="b"/>
        <c:majorTickMark val="out"/>
        <c:minorTickMark val="none"/>
        <c:tickLblPos val="nextTo"/>
        <c:crossAx val="40588032"/>
        <c:crosses val="autoZero"/>
        <c:auto val="1"/>
        <c:lblAlgn val="ctr"/>
        <c:lblOffset val="100"/>
        <c:noMultiLvlLbl val="0"/>
      </c:catAx>
      <c:valAx>
        <c:axId val="4058803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0578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Sector 2014YTD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2014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1200" b="0"/>
                      <a:t>Consumer</a:t>
                    </a:r>
                    <a:r>
                      <a:rPr lang="en-US" sz="1200" b="0" baseline="0"/>
                      <a:t> Discretionary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1200" b="0"/>
                      <a:t>Consumer Staples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1200" b="0"/>
                      <a:t>Energy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1200" b="0"/>
                      <a:t>Financials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1200" b="0"/>
                      <a:t>Health</a:t>
                    </a:r>
                    <a:r>
                      <a:rPr lang="en-US" sz="1200" b="0" baseline="0"/>
                      <a:t> care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1200" b="0"/>
                      <a:t>Index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1200" b="0"/>
                      <a:t>Industrials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1200" b="0"/>
                      <a:t>Information</a:t>
                    </a:r>
                    <a:r>
                      <a:rPr lang="en-US" sz="12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12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1200" b="0"/>
                      <a:t>Telecommunication</a:t>
                    </a:r>
                    <a:r>
                      <a:rPr lang="en-US" sz="12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12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12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'Sector --&gt;'!$C$418:$M$418</c:f>
              <c:numCache>
                <c:formatCode>0.00%</c:formatCode>
                <c:ptCount val="11"/>
                <c:pt idx="0">
                  <c:v>0.55067867242396151</c:v>
                </c:pt>
                <c:pt idx="1">
                  <c:v>0.13398575052402525</c:v>
                </c:pt>
                <c:pt idx="2">
                  <c:v>0.1310703831544667</c:v>
                </c:pt>
                <c:pt idx="3">
                  <c:v>0.43988211499750407</c:v>
                </c:pt>
                <c:pt idx="4">
                  <c:v>2.768996115602175E-2</c:v>
                </c:pt>
                <c:pt idx="5">
                  <c:v>0.12893957045824866</c:v>
                </c:pt>
                <c:pt idx="6">
                  <c:v>0.22290404871152628</c:v>
                </c:pt>
                <c:pt idx="7">
                  <c:v>0.14898602753832721</c:v>
                </c:pt>
                <c:pt idx="8">
                  <c:v>5.1107788105570505E-2</c:v>
                </c:pt>
                <c:pt idx="9">
                  <c:v>0.29119065615253237</c:v>
                </c:pt>
                <c:pt idx="10">
                  <c:v>1.3234589831652563E-2</c:v>
                </c:pt>
              </c:numCache>
            </c:numRef>
          </c:xVal>
          <c:yVal>
            <c:numRef>
              <c:f>'Sector --&gt;'!$C$430:$M$430</c:f>
              <c:numCache>
                <c:formatCode>0.00%</c:formatCode>
                <c:ptCount val="11"/>
                <c:pt idx="0">
                  <c:v>-1.0717077073208053E-3</c:v>
                </c:pt>
                <c:pt idx="1">
                  <c:v>1.4832167068568336E-3</c:v>
                </c:pt>
                <c:pt idx="2">
                  <c:v>3.7256110146299251E-4</c:v>
                </c:pt>
                <c:pt idx="3">
                  <c:v>5.320561845405497E-3</c:v>
                </c:pt>
                <c:pt idx="4">
                  <c:v>-7.8094198497133166E-4</c:v>
                </c:pt>
                <c:pt idx="5">
                  <c:v>-1.4151474923335891E-3</c:v>
                </c:pt>
                <c:pt idx="6">
                  <c:v>1.0619999411864492E-3</c:v>
                </c:pt>
                <c:pt idx="7">
                  <c:v>-1.4237055705427467E-3</c:v>
                </c:pt>
                <c:pt idx="8">
                  <c:v>1.1760294384782904E-3</c:v>
                </c:pt>
                <c:pt idx="9">
                  <c:v>-2.9127366309191134E-4</c:v>
                </c:pt>
                <c:pt idx="10">
                  <c:v>4.9857904467068455E-5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0594816"/>
        <c:axId val="40614528"/>
      </c:scatterChart>
      <c:valAx>
        <c:axId val="4059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0614528"/>
        <c:crosses val="autoZero"/>
        <c:crossBetween val="midCat"/>
      </c:valAx>
      <c:valAx>
        <c:axId val="406145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0594816"/>
        <c:crosses val="autoZero"/>
        <c:crossBetween val="midCat"/>
        <c:majorUnit val="1.0000000000000002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754368"/>
        <c:axId val="41312640"/>
      </c:barChart>
      <c:catAx>
        <c:axId val="39754368"/>
        <c:scaling>
          <c:orientation val="minMax"/>
        </c:scaling>
        <c:delete val="0"/>
        <c:axPos val="b"/>
        <c:majorTickMark val="out"/>
        <c:minorTickMark val="none"/>
        <c:tickLblPos val="nextTo"/>
        <c:crossAx val="41312640"/>
        <c:crosses val="autoZero"/>
        <c:auto val="1"/>
        <c:lblAlgn val="ctr"/>
        <c:lblOffset val="100"/>
        <c:noMultiLvlLbl val="0"/>
      </c:catAx>
      <c:valAx>
        <c:axId val="41312640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39754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Consumer Discretionary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Consumer Discretionary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Sector2!$D$15:$D$100</c:f>
              <c:numCache>
                <c:formatCode>0.00%</c:formatCode>
                <c:ptCount val="86"/>
                <c:pt idx="0">
                  <c:v>0.33616902293068662</c:v>
                </c:pt>
                <c:pt idx="1">
                  <c:v>0.51394005961239575</c:v>
                </c:pt>
                <c:pt idx="2">
                  <c:v>0.43220085185273449</c:v>
                </c:pt>
                <c:pt idx="3">
                  <c:v>0.39922041049922719</c:v>
                </c:pt>
                <c:pt idx="4">
                  <c:v>0.47697100286040794</c:v>
                </c:pt>
                <c:pt idx="5">
                  <c:v>0.53475000614120249</c:v>
                </c:pt>
                <c:pt idx="6">
                  <c:v>0.4294308228692103</c:v>
                </c:pt>
                <c:pt idx="7">
                  <c:v>0.3773318411188562</c:v>
                </c:pt>
                <c:pt idx="8">
                  <c:v>6.1364588752363058E-2</c:v>
                </c:pt>
                <c:pt idx="9">
                  <c:v>8.3108253539799115E-2</c:v>
                </c:pt>
                <c:pt idx="10">
                  <c:v>-4.6981492174954287E-2</c:v>
                </c:pt>
                <c:pt idx="11">
                  <c:v>-1.7077275228472022E-2</c:v>
                </c:pt>
                <c:pt idx="12">
                  <c:v>-1.0716269245054866E-2</c:v>
                </c:pt>
                <c:pt idx="13">
                  <c:v>-0.20193799745207863</c:v>
                </c:pt>
                <c:pt idx="14">
                  <c:v>-0.19784089172197461</c:v>
                </c:pt>
                <c:pt idx="15">
                  <c:v>-0.31486235565007858</c:v>
                </c:pt>
                <c:pt idx="16">
                  <c:v>-0.48031215500013746</c:v>
                </c:pt>
                <c:pt idx="17">
                  <c:v>-0.66217025522133843</c:v>
                </c:pt>
                <c:pt idx="18">
                  <c:v>-0.69057289880153272</c:v>
                </c:pt>
                <c:pt idx="19">
                  <c:v>-0.63433674950711383</c:v>
                </c:pt>
                <c:pt idx="20">
                  <c:v>-0.58041118423428206</c:v>
                </c:pt>
                <c:pt idx="21">
                  <c:v>-0.64878809090055134</c:v>
                </c:pt>
                <c:pt idx="22">
                  <c:v>-0.58275064341581539</c:v>
                </c:pt>
                <c:pt idx="23">
                  <c:v>-0.49089942260691766</c:v>
                </c:pt>
                <c:pt idx="24">
                  <c:v>-0.39896077450478029</c:v>
                </c:pt>
                <c:pt idx="25">
                  <c:v>-0.2656771699693361</c:v>
                </c:pt>
                <c:pt idx="26">
                  <c:v>-7.209037453528766E-2</c:v>
                </c:pt>
                <c:pt idx="27">
                  <c:v>0.10195583794899288</c:v>
                </c:pt>
                <c:pt idx="28">
                  <c:v>0.44429228464955295</c:v>
                </c:pt>
                <c:pt idx="29">
                  <c:v>1.0151088046760233</c:v>
                </c:pt>
                <c:pt idx="30">
                  <c:v>1.3732383271977917</c:v>
                </c:pt>
                <c:pt idx="31">
                  <c:v>1.2060020971106793</c:v>
                </c:pt>
                <c:pt idx="32">
                  <c:v>1.3279910641809454</c:v>
                </c:pt>
                <c:pt idx="33">
                  <c:v>1.5832014932208698</c:v>
                </c:pt>
                <c:pt idx="34">
                  <c:v>1.5229533116451077</c:v>
                </c:pt>
                <c:pt idx="35">
                  <c:v>0.93584315187839007</c:v>
                </c:pt>
                <c:pt idx="36">
                  <c:v>0.47115453843043809</c:v>
                </c:pt>
                <c:pt idx="37">
                  <c:v>0.41394290959299651</c:v>
                </c:pt>
                <c:pt idx="38">
                  <c:v>0.303995958223368</c:v>
                </c:pt>
                <c:pt idx="39">
                  <c:v>0.26684561807820462</c:v>
                </c:pt>
                <c:pt idx="40">
                  <c:v>0.39057134436884722</c:v>
                </c:pt>
                <c:pt idx="41">
                  <c:v>0.46629542234272092</c:v>
                </c:pt>
                <c:pt idx="42">
                  <c:v>0.44287632366767116</c:v>
                </c:pt>
                <c:pt idx="43">
                  <c:v>0.4139803365115029</c:v>
                </c:pt>
                <c:pt idx="44">
                  <c:v>0.47795161681646547</c:v>
                </c:pt>
                <c:pt idx="45">
                  <c:v>0.50605679474718124</c:v>
                </c:pt>
                <c:pt idx="46">
                  <c:v>0.40518332055283635</c:v>
                </c:pt>
                <c:pt idx="47">
                  <c:v>0.55340335190014667</c:v>
                </c:pt>
                <c:pt idx="48">
                  <c:v>0.64987875033399045</c:v>
                </c:pt>
                <c:pt idx="49">
                  <c:v>0.62407726574961742</c:v>
                </c:pt>
                <c:pt idx="50">
                  <c:v>0.43119280251173575</c:v>
                </c:pt>
                <c:pt idx="51">
                  <c:v>0.32567667236291342</c:v>
                </c:pt>
                <c:pt idx="52">
                  <c:v>-8.6449932288210962E-2</c:v>
                </c:pt>
                <c:pt idx="53">
                  <c:v>1.2507976048901304E-2</c:v>
                </c:pt>
                <c:pt idx="54">
                  <c:v>-8.2861711993832743E-2</c:v>
                </c:pt>
                <c:pt idx="55">
                  <c:v>-0.16307076299080625</c:v>
                </c:pt>
                <c:pt idx="56">
                  <c:v>-4.7715594151251706E-2</c:v>
                </c:pt>
                <c:pt idx="57">
                  <c:v>1.9106217091013011E-2</c:v>
                </c:pt>
                <c:pt idx="58">
                  <c:v>1.9804267952003629E-2</c:v>
                </c:pt>
                <c:pt idx="59">
                  <c:v>-0.11064499995359767</c:v>
                </c:pt>
                <c:pt idx="60">
                  <c:v>-0.2069917413006398</c:v>
                </c:pt>
                <c:pt idx="61">
                  <c:v>-0.22737359724833106</c:v>
                </c:pt>
                <c:pt idx="62">
                  <c:v>-0.22701909017538979</c:v>
                </c:pt>
                <c:pt idx="63">
                  <c:v>-0.12383693857661981</c:v>
                </c:pt>
                <c:pt idx="64">
                  <c:v>0.13005709679365784</c:v>
                </c:pt>
                <c:pt idx="65">
                  <c:v>8.8118720693364239E-5</c:v>
                </c:pt>
                <c:pt idx="66">
                  <c:v>0.16463440862368306</c:v>
                </c:pt>
                <c:pt idx="67">
                  <c:v>0.28180024929343239</c:v>
                </c:pt>
                <c:pt idx="68">
                  <c:v>0.2181126537641056</c:v>
                </c:pt>
                <c:pt idx="69">
                  <c:v>0.10356094571470797</c:v>
                </c:pt>
                <c:pt idx="70">
                  <c:v>0.10730134695961469</c:v>
                </c:pt>
                <c:pt idx="71">
                  <c:v>0.21636455467360749</c:v>
                </c:pt>
                <c:pt idx="72">
                  <c:v>0.40537113351109899</c:v>
                </c:pt>
                <c:pt idx="73">
                  <c:v>0.35935322937899228</c:v>
                </c:pt>
                <c:pt idx="74">
                  <c:v>0.46472896759875693</c:v>
                </c:pt>
                <c:pt idx="75">
                  <c:v>0.45825670686490771</c:v>
                </c:pt>
                <c:pt idx="76">
                  <c:v>0.56338076264221382</c:v>
                </c:pt>
                <c:pt idx="77">
                  <c:v>0.51274730165390103</c:v>
                </c:pt>
                <c:pt idx="78">
                  <c:v>0.40808043864908261</c:v>
                </c:pt>
                <c:pt idx="79">
                  <c:v>0.34110478820609691</c:v>
                </c:pt>
                <c:pt idx="80">
                  <c:v>0.20766925844171813</c:v>
                </c:pt>
                <c:pt idx="81">
                  <c:v>0.27520189455613586</c:v>
                </c:pt>
                <c:pt idx="82">
                  <c:v>0.28650824724727619</c:v>
                </c:pt>
                <c:pt idx="83">
                  <c:v>0.15549491021020345</c:v>
                </c:pt>
                <c:pt idx="84">
                  <c:v>0.15651971466884662</c:v>
                </c:pt>
                <c:pt idx="85">
                  <c:v>0.25693216013111742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Sector2!$H$15:$H$100</c:f>
              <c:numCache>
                <c:formatCode>0.00%</c:formatCode>
                <c:ptCount val="86"/>
                <c:pt idx="0">
                  <c:v>0.33488340302627506</c:v>
                </c:pt>
                <c:pt idx="1">
                  <c:v>0.36410084462353631</c:v>
                </c:pt>
                <c:pt idx="2">
                  <c:v>0.3813220908035504</c:v>
                </c:pt>
                <c:pt idx="3">
                  <c:v>0.27231651834354875</c:v>
                </c:pt>
                <c:pt idx="4">
                  <c:v>0.28846998610480767</c:v>
                </c:pt>
                <c:pt idx="5">
                  <c:v>0.28320867532356231</c:v>
                </c:pt>
                <c:pt idx="6">
                  <c:v>0.15970997646276675</c:v>
                </c:pt>
                <c:pt idx="7">
                  <c:v>0.11457460484276027</c:v>
                </c:pt>
                <c:pt idx="8">
                  <c:v>-6.2913501516983494E-3</c:v>
                </c:pt>
                <c:pt idx="9">
                  <c:v>1.3523610698725985E-2</c:v>
                </c:pt>
                <c:pt idx="10">
                  <c:v>-3.9320960175684538E-2</c:v>
                </c:pt>
                <c:pt idx="11">
                  <c:v>-5.7818106032914152E-4</c:v>
                </c:pt>
                <c:pt idx="12">
                  <c:v>-4.9678763255050939E-2</c:v>
                </c:pt>
                <c:pt idx="13">
                  <c:v>-0.18762085826943897</c:v>
                </c:pt>
                <c:pt idx="14">
                  <c:v>-0.17433574354798287</c:v>
                </c:pt>
                <c:pt idx="15">
                  <c:v>-0.15917641367460644</c:v>
                </c:pt>
                <c:pt idx="16">
                  <c:v>-0.31426995377448186</c:v>
                </c:pt>
                <c:pt idx="17">
                  <c:v>-0.47786694410708175</c:v>
                </c:pt>
                <c:pt idx="18">
                  <c:v>-0.51221169084783402</c:v>
                </c:pt>
                <c:pt idx="19">
                  <c:v>-0.48206803906128204</c:v>
                </c:pt>
                <c:pt idx="20">
                  <c:v>-0.46444165809524474</c:v>
                </c:pt>
                <c:pt idx="21">
                  <c:v>-0.50304207116168564</c:v>
                </c:pt>
                <c:pt idx="22">
                  <c:v>-0.42374167593256129</c:v>
                </c:pt>
                <c:pt idx="23">
                  <c:v>-0.33717359395492386</c:v>
                </c:pt>
                <c:pt idx="24">
                  <c:v>-0.27805884042331974</c:v>
                </c:pt>
                <c:pt idx="25">
                  <c:v>-0.16479863902704739</c:v>
                </c:pt>
                <c:pt idx="26">
                  <c:v>-6.2060997421797826E-2</c:v>
                </c:pt>
                <c:pt idx="27">
                  <c:v>-2.8554505736459568E-2</c:v>
                </c:pt>
                <c:pt idx="28">
                  <c:v>0.19556060870775327</c:v>
                </c:pt>
                <c:pt idx="29">
                  <c:v>0.51213917825448041</c:v>
                </c:pt>
                <c:pt idx="30">
                  <c:v>0.76678582386215788</c:v>
                </c:pt>
                <c:pt idx="31">
                  <c:v>0.78960428525078963</c:v>
                </c:pt>
                <c:pt idx="32">
                  <c:v>0.81672025426579231</c:v>
                </c:pt>
                <c:pt idx="33">
                  <c:v>0.9468326399377669</c:v>
                </c:pt>
                <c:pt idx="34">
                  <c:v>0.88419827435182641</c:v>
                </c:pt>
                <c:pt idx="35">
                  <c:v>0.60950397772463161</c:v>
                </c:pt>
                <c:pt idx="36">
                  <c:v>0.36875636101270115</c:v>
                </c:pt>
                <c:pt idx="37">
                  <c:v>0.33989605325293115</c:v>
                </c:pt>
                <c:pt idx="38">
                  <c:v>0.26938000140072993</c:v>
                </c:pt>
                <c:pt idx="39">
                  <c:v>0.22911028252456322</c:v>
                </c:pt>
                <c:pt idx="40">
                  <c:v>0.30132438838848419</c:v>
                </c:pt>
                <c:pt idx="41">
                  <c:v>0.3448340018715168</c:v>
                </c:pt>
                <c:pt idx="42">
                  <c:v>0.31661176382127865</c:v>
                </c:pt>
                <c:pt idx="43">
                  <c:v>0.26615727684121193</c:v>
                </c:pt>
                <c:pt idx="44">
                  <c:v>0.30519076430578318</c:v>
                </c:pt>
                <c:pt idx="45">
                  <c:v>0.28938009574296286</c:v>
                </c:pt>
                <c:pt idx="46">
                  <c:v>0.21722724773565361</c:v>
                </c:pt>
                <c:pt idx="47">
                  <c:v>0.25113936615608456</c:v>
                </c:pt>
                <c:pt idx="48">
                  <c:v>0.35204438814671768</c:v>
                </c:pt>
                <c:pt idx="49">
                  <c:v>0.36225186455372604</c:v>
                </c:pt>
                <c:pt idx="50">
                  <c:v>0.24996787126199438</c:v>
                </c:pt>
                <c:pt idx="51">
                  <c:v>0.17559624383918737</c:v>
                </c:pt>
                <c:pt idx="52">
                  <c:v>-5.4134700029106475E-2</c:v>
                </c:pt>
                <c:pt idx="53">
                  <c:v>1.1562811879333612E-2</c:v>
                </c:pt>
                <c:pt idx="54">
                  <c:v>-4.3886744659349719E-2</c:v>
                </c:pt>
                <c:pt idx="55">
                  <c:v>-8.7515229356888269E-2</c:v>
                </c:pt>
                <c:pt idx="56">
                  <c:v>1.0408450940830871E-2</c:v>
                </c:pt>
                <c:pt idx="57">
                  <c:v>6.7635038214650889E-2</c:v>
                </c:pt>
                <c:pt idx="58">
                  <c:v>4.7609225893569418E-2</c:v>
                </c:pt>
                <c:pt idx="59">
                  <c:v>-1.8985190570463883E-2</c:v>
                </c:pt>
                <c:pt idx="60">
                  <c:v>-0.12030105028893556</c:v>
                </c:pt>
                <c:pt idx="61">
                  <c:v>-9.1430301157296001E-2</c:v>
                </c:pt>
                <c:pt idx="62">
                  <c:v>-6.8675618849804554E-2</c:v>
                </c:pt>
                <c:pt idx="63">
                  <c:v>2.9498510705988856E-2</c:v>
                </c:pt>
                <c:pt idx="64">
                  <c:v>0.17789046597051894</c:v>
                </c:pt>
                <c:pt idx="65">
                  <c:v>6.8588598371157827E-2</c:v>
                </c:pt>
                <c:pt idx="66">
                  <c:v>0.16772745637905562</c:v>
                </c:pt>
                <c:pt idx="67">
                  <c:v>0.22935615425477285</c:v>
                </c:pt>
                <c:pt idx="68">
                  <c:v>0.16018246810599401</c:v>
                </c:pt>
                <c:pt idx="69">
                  <c:v>0.11099851578399522</c:v>
                </c:pt>
                <c:pt idx="70">
                  <c:v>0.11505812375640434</c:v>
                </c:pt>
                <c:pt idx="71">
                  <c:v>0.13717210884298958</c:v>
                </c:pt>
                <c:pt idx="72">
                  <c:v>0.30852078924394544</c:v>
                </c:pt>
                <c:pt idx="73">
                  <c:v>0.23140856722982184</c:v>
                </c:pt>
                <c:pt idx="74">
                  <c:v>0.25862593962090075</c:v>
                </c:pt>
                <c:pt idx="75">
                  <c:v>0.21070517372867537</c:v>
                </c:pt>
                <c:pt idx="76">
                  <c:v>0.25647341315294492</c:v>
                </c:pt>
                <c:pt idx="77">
                  <c:v>0.30024279914695584</c:v>
                </c:pt>
                <c:pt idx="78">
                  <c:v>0.2718748788210561</c:v>
                </c:pt>
                <c:pt idx="79">
                  <c:v>0.23321038124968174</c:v>
                </c:pt>
                <c:pt idx="80">
                  <c:v>0.1470270695585858</c:v>
                </c:pt>
                <c:pt idx="81">
                  <c:v>0.18588864765634883</c:v>
                </c:pt>
                <c:pt idx="82">
                  <c:v>0.18630347468764286</c:v>
                </c:pt>
                <c:pt idx="83">
                  <c:v>0.14537618222529414</c:v>
                </c:pt>
                <c:pt idx="84">
                  <c:v>0.1492567754176497</c:v>
                </c:pt>
                <c:pt idx="85">
                  <c:v>0.22031541671151911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63712"/>
        <c:axId val="41365504"/>
      </c:lineChart>
      <c:dateAx>
        <c:axId val="413637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1365504"/>
        <c:crosses val="autoZero"/>
        <c:auto val="1"/>
        <c:lblOffset val="100"/>
        <c:baseTimeUnit val="months"/>
      </c:dateAx>
      <c:valAx>
        <c:axId val="4136550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363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653909798661669"/>
          <c:y val="0.14725990647512852"/>
          <c:w val="0.41913833868361428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Consumer Discretionary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Consumer Discretionary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Sector2!$F$15:$F$100</c:f>
              <c:numCache>
                <c:formatCode>0.00%</c:formatCode>
                <c:ptCount val="86"/>
                <c:pt idx="0">
                  <c:v>-0.34936486247807963</c:v>
                </c:pt>
                <c:pt idx="1">
                  <c:v>-0.38458881427321379</c:v>
                </c:pt>
                <c:pt idx="2">
                  <c:v>-0.38159043786692359</c:v>
                </c:pt>
                <c:pt idx="3">
                  <c:v>-0.34002573126917224</c:v>
                </c:pt>
                <c:pt idx="4">
                  <c:v>-0.36816983117948932</c:v>
                </c:pt>
                <c:pt idx="5">
                  <c:v>-0.38946075043093353</c:v>
                </c:pt>
                <c:pt idx="6">
                  <c:v>-0.36456212319850212</c:v>
                </c:pt>
                <c:pt idx="7">
                  <c:v>-0.39110405206772936</c:v>
                </c:pt>
                <c:pt idx="8">
                  <c:v>-0.22925008838457284</c:v>
                </c:pt>
                <c:pt idx="9">
                  <c:v>-0.1600290022286589</c:v>
                </c:pt>
                <c:pt idx="10">
                  <c:v>-4.9574654628006254E-2</c:v>
                </c:pt>
                <c:pt idx="11">
                  <c:v>-2.6038256058726339E-2</c:v>
                </c:pt>
                <c:pt idx="12">
                  <c:v>5.3348738813473684E-2</c:v>
                </c:pt>
                <c:pt idx="13">
                  <c:v>0.23856102126298095</c:v>
                </c:pt>
                <c:pt idx="14">
                  <c:v>0.18205708863754877</c:v>
                </c:pt>
                <c:pt idx="15">
                  <c:v>0.11544883099626535</c:v>
                </c:pt>
                <c:pt idx="16">
                  <c:v>0.33529461432876806</c:v>
                </c:pt>
                <c:pt idx="17">
                  <c:v>0.64901144301208902</c:v>
                </c:pt>
                <c:pt idx="18">
                  <c:v>0.73876648104451181</c:v>
                </c:pt>
                <c:pt idx="19">
                  <c:v>0.5775920009693114</c:v>
                </c:pt>
                <c:pt idx="20">
                  <c:v>0.4207586028711352</c:v>
                </c:pt>
                <c:pt idx="21">
                  <c:v>0.47246855296012602</c:v>
                </c:pt>
                <c:pt idx="22">
                  <c:v>0.20849444909393466</c:v>
                </c:pt>
                <c:pt idx="23">
                  <c:v>-3.0191258206956451E-2</c:v>
                </c:pt>
                <c:pt idx="24">
                  <c:v>-0.13932714473740526</c:v>
                </c:pt>
                <c:pt idx="25">
                  <c:v>-0.29196467510229684</c:v>
                </c:pt>
                <c:pt idx="26">
                  <c:v>-0.36734088459163716</c:v>
                </c:pt>
                <c:pt idx="27">
                  <c:v>-0.36855691130636636</c:v>
                </c:pt>
                <c:pt idx="28">
                  <c:v>-0.46015238904411837</c:v>
                </c:pt>
                <c:pt idx="29">
                  <c:v>-0.52170638729663532</c:v>
                </c:pt>
                <c:pt idx="30">
                  <c:v>-0.59280382145063304</c:v>
                </c:pt>
                <c:pt idx="31">
                  <c:v>-0.56475705400260678</c:v>
                </c:pt>
                <c:pt idx="32">
                  <c:v>-0.56914094790722092</c:v>
                </c:pt>
                <c:pt idx="33">
                  <c:v>-0.59863585412817288</c:v>
                </c:pt>
                <c:pt idx="34">
                  <c:v>-0.55579706499474835</c:v>
                </c:pt>
                <c:pt idx="35">
                  <c:v>-0.41297071061419199</c:v>
                </c:pt>
                <c:pt idx="36">
                  <c:v>-0.30955552264325226</c:v>
                </c:pt>
                <c:pt idx="37">
                  <c:v>-0.26033524672966046</c:v>
                </c:pt>
                <c:pt idx="38">
                  <c:v>-0.22076894118899715</c:v>
                </c:pt>
                <c:pt idx="39">
                  <c:v>-0.1796233133015761</c:v>
                </c:pt>
                <c:pt idx="40">
                  <c:v>-0.21746258404246843</c:v>
                </c:pt>
                <c:pt idx="41">
                  <c:v>-0.26102817558988844</c:v>
                </c:pt>
                <c:pt idx="42">
                  <c:v>-0.20997971593275921</c:v>
                </c:pt>
                <c:pt idx="43">
                  <c:v>-0.15838056208233553</c:v>
                </c:pt>
                <c:pt idx="44">
                  <c:v>-0.20549518920844234</c:v>
                </c:pt>
                <c:pt idx="45">
                  <c:v>-0.17619741509861231</c:v>
                </c:pt>
                <c:pt idx="46">
                  <c:v>-0.10684628968783738</c:v>
                </c:pt>
                <c:pt idx="47">
                  <c:v>-0.15973028133592782</c:v>
                </c:pt>
                <c:pt idx="48">
                  <c:v>-0.20443338512726228</c:v>
                </c:pt>
                <c:pt idx="49">
                  <c:v>-0.20208811215537403</c:v>
                </c:pt>
                <c:pt idx="50">
                  <c:v>-0.10227226499458397</c:v>
                </c:pt>
                <c:pt idx="51">
                  <c:v>-3.198261165413574E-2</c:v>
                </c:pt>
                <c:pt idx="52">
                  <c:v>0.25510648751395748</c:v>
                </c:pt>
                <c:pt idx="53">
                  <c:v>0.14367002454301314</c:v>
                </c:pt>
                <c:pt idx="54">
                  <c:v>0.21521794834977492</c:v>
                </c:pt>
                <c:pt idx="55">
                  <c:v>0.23511063907450991</c:v>
                </c:pt>
                <c:pt idx="56">
                  <c:v>0.11571996416694796</c:v>
                </c:pt>
                <c:pt idx="57">
                  <c:v>3.210653353342785E-2</c:v>
                </c:pt>
                <c:pt idx="58">
                  <c:v>2.8911709419549014E-2</c:v>
                </c:pt>
                <c:pt idx="59">
                  <c:v>0.14031334296803699</c:v>
                </c:pt>
                <c:pt idx="60">
                  <c:v>0.22090523548963881</c:v>
                </c:pt>
                <c:pt idx="61">
                  <c:v>0.22794466902211852</c:v>
                </c:pt>
                <c:pt idx="62">
                  <c:v>0.25561759074269697</c:v>
                </c:pt>
                <c:pt idx="63">
                  <c:v>9.3571891624026238E-2</c:v>
                </c:pt>
                <c:pt idx="64">
                  <c:v>-9.4230967651925734E-2</c:v>
                </c:pt>
                <c:pt idx="65">
                  <c:v>1.8826313569177522E-2</c:v>
                </c:pt>
                <c:pt idx="66">
                  <c:v>-0.10982835691874171</c:v>
                </c:pt>
                <c:pt idx="67">
                  <c:v>-0.16350606647940946</c:v>
                </c:pt>
                <c:pt idx="68">
                  <c:v>-0.13696367722145764</c:v>
                </c:pt>
                <c:pt idx="69">
                  <c:v>-5.5540468508741281E-2</c:v>
                </c:pt>
                <c:pt idx="70">
                  <c:v>-4.9084137768919289E-2</c:v>
                </c:pt>
                <c:pt idx="71">
                  <c:v>-0.14464439974123466</c:v>
                </c:pt>
                <c:pt idx="72">
                  <c:v>-0.27393279697765827</c:v>
                </c:pt>
                <c:pt idx="73">
                  <c:v>-0.23158959826132852</c:v>
                </c:pt>
                <c:pt idx="74">
                  <c:v>-0.31956876711740545</c:v>
                </c:pt>
                <c:pt idx="75">
                  <c:v>-0.30548901814880247</c:v>
                </c:pt>
                <c:pt idx="76">
                  <c:v>-0.34039492989607789</c:v>
                </c:pt>
                <c:pt idx="77">
                  <c:v>-0.34892050961632148</c:v>
                </c:pt>
                <c:pt idx="78">
                  <c:v>-0.30760553051366146</c:v>
                </c:pt>
                <c:pt idx="79">
                  <c:v>-0.31142742531241108</c:v>
                </c:pt>
                <c:pt idx="80">
                  <c:v>-0.25246918656520101</c:v>
                </c:pt>
                <c:pt idx="81">
                  <c:v>-0.34105088221035074</c:v>
                </c:pt>
                <c:pt idx="82">
                  <c:v>-0.33942744983031381</c:v>
                </c:pt>
                <c:pt idx="83">
                  <c:v>-0.25914345901354396</c:v>
                </c:pt>
                <c:pt idx="84">
                  <c:v>-0.23057549929644905</c:v>
                </c:pt>
                <c:pt idx="85">
                  <c:v>-0.28898627481197325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Sector2!$J$15:$J$100</c:f>
              <c:numCache>
                <c:formatCode>0.00%</c:formatCode>
                <c:ptCount val="86"/>
                <c:pt idx="0">
                  <c:v>-0.19708587538798983</c:v>
                </c:pt>
                <c:pt idx="1">
                  <c:v>-0.23306911027716803</c:v>
                </c:pt>
                <c:pt idx="2">
                  <c:v>-0.24309212112665224</c:v>
                </c:pt>
                <c:pt idx="3">
                  <c:v>-0.25128624798411936</c:v>
                </c:pt>
                <c:pt idx="4">
                  <c:v>-0.19416635262458426</c:v>
                </c:pt>
                <c:pt idx="5">
                  <c:v>-0.19714919471739167</c:v>
                </c:pt>
                <c:pt idx="6">
                  <c:v>-0.19302353405667361</c:v>
                </c:pt>
                <c:pt idx="7">
                  <c:v>-0.11376039316265651</c:v>
                </c:pt>
                <c:pt idx="8">
                  <c:v>-7.0566531466974891E-2</c:v>
                </c:pt>
                <c:pt idx="9">
                  <c:v>2.7959096282774487E-2</c:v>
                </c:pt>
                <c:pt idx="10">
                  <c:v>2.2813167830695091E-2</c:v>
                </c:pt>
                <c:pt idx="11">
                  <c:v>7.1023527029703937E-2</c:v>
                </c:pt>
                <c:pt idx="12">
                  <c:v>3.6041592832278813E-2</c:v>
                </c:pt>
                <c:pt idx="13">
                  <c:v>8.7955312931785379E-2</c:v>
                </c:pt>
                <c:pt idx="14">
                  <c:v>0.24318750916372545</c:v>
                </c:pt>
                <c:pt idx="15">
                  <c:v>0.22092636044942315</c:v>
                </c:pt>
                <c:pt idx="16">
                  <c:v>0.19260878487287214</c:v>
                </c:pt>
                <c:pt idx="17">
                  <c:v>0.40070117888645074</c:v>
                </c:pt>
                <c:pt idx="18">
                  <c:v>0.71814172926542064</c:v>
                </c:pt>
                <c:pt idx="19">
                  <c:v>0.80335791277251256</c:v>
                </c:pt>
                <c:pt idx="20">
                  <c:v>0.70011756231879141</c:v>
                </c:pt>
                <c:pt idx="21">
                  <c:v>0.64647161711624612</c:v>
                </c:pt>
                <c:pt idx="22">
                  <c:v>0.72725058048892621</c:v>
                </c:pt>
                <c:pt idx="23">
                  <c:v>0.49484450858966977</c:v>
                </c:pt>
                <c:pt idx="24">
                  <c:v>0.24401736962900888</c:v>
                </c:pt>
                <c:pt idx="25">
                  <c:v>0.16728424792736241</c:v>
                </c:pt>
                <c:pt idx="26">
                  <c:v>2.8356884115895875E-2</c:v>
                </c:pt>
                <c:pt idx="27">
                  <c:v>-9.845222817969812E-2</c:v>
                </c:pt>
                <c:pt idx="28">
                  <c:v>-0.11083725192152416</c:v>
                </c:pt>
                <c:pt idx="29">
                  <c:v>-0.25493015036383904</c:v>
                </c:pt>
                <c:pt idx="30">
                  <c:v>-0.36746849577260088</c:v>
                </c:pt>
                <c:pt idx="31">
                  <c:v>-0.44988158399990419</c:v>
                </c:pt>
                <c:pt idx="32">
                  <c:v>-0.46098615823522304</c:v>
                </c:pt>
                <c:pt idx="33">
                  <c:v>-0.46861209728780073</c:v>
                </c:pt>
                <c:pt idx="34">
                  <c:v>-0.49938532698796823</c:v>
                </c:pt>
                <c:pt idx="35">
                  <c:v>-0.48853269062784321</c:v>
                </c:pt>
                <c:pt idx="36">
                  <c:v>-0.38149949330939248</c:v>
                </c:pt>
                <c:pt idx="37">
                  <c:v>-0.29782168856180102</c:v>
                </c:pt>
                <c:pt idx="38">
                  <c:v>-0.28388496730967683</c:v>
                </c:pt>
                <c:pt idx="39">
                  <c:v>-0.22879818752922298</c:v>
                </c:pt>
                <c:pt idx="40">
                  <c:v>-0.21003523489246267</c:v>
                </c:pt>
                <c:pt idx="41">
                  <c:v>-0.25868974686665147</c:v>
                </c:pt>
                <c:pt idx="42">
                  <c:v>-0.29014347048329603</c:v>
                </c:pt>
                <c:pt idx="43">
                  <c:v>-0.28310859511372277</c:v>
                </c:pt>
                <c:pt idx="44">
                  <c:v>-0.2524070292508952</c:v>
                </c:pt>
                <c:pt idx="45">
                  <c:v>-0.27411568127763852</c:v>
                </c:pt>
                <c:pt idx="46">
                  <c:v>-0.27238369379485228</c:v>
                </c:pt>
                <c:pt idx="47">
                  <c:v>-0.21101342396983058</c:v>
                </c:pt>
                <c:pt idx="48">
                  <c:v>-0.22368593036384188</c:v>
                </c:pt>
                <c:pt idx="49">
                  <c:v>-0.27424576377703014</c:v>
                </c:pt>
                <c:pt idx="50">
                  <c:v>-0.28352856309161234</c:v>
                </c:pt>
                <c:pt idx="51">
                  <c:v>-0.22851421857612042</c:v>
                </c:pt>
                <c:pt idx="52">
                  <c:v>-0.17549918046847945</c:v>
                </c:pt>
                <c:pt idx="53">
                  <c:v>2.1155211551515007E-2</c:v>
                </c:pt>
                <c:pt idx="54">
                  <c:v>-6.0753422732133799E-2</c:v>
                </c:pt>
                <c:pt idx="55">
                  <c:v>-4.2705765922597116E-3</c:v>
                </c:pt>
                <c:pt idx="56">
                  <c:v>3.5090933175580652E-2</c:v>
                </c:pt>
                <c:pt idx="57">
                  <c:v>-5.7720732899643634E-2</c:v>
                </c:pt>
                <c:pt idx="58">
                  <c:v>-0.10447390102626064</c:v>
                </c:pt>
                <c:pt idx="59">
                  <c:v>-0.10450047054878686</c:v>
                </c:pt>
                <c:pt idx="60">
                  <c:v>-5.1046189547802712E-2</c:v>
                </c:pt>
                <c:pt idx="61">
                  <c:v>3.9267610315180113E-2</c:v>
                </c:pt>
                <c:pt idx="62">
                  <c:v>2.0315550369142787E-2</c:v>
                </c:pt>
                <c:pt idx="63">
                  <c:v>-3.459131769007362E-3</c:v>
                </c:pt>
                <c:pt idx="64">
                  <c:v>-0.10147803733415628</c:v>
                </c:pt>
                <c:pt idx="65">
                  <c:v>-0.19903100639225824</c:v>
                </c:pt>
                <c:pt idx="66">
                  <c:v>-9.6964458083699467E-2</c:v>
                </c:pt>
                <c:pt idx="67">
                  <c:v>-0.17106175949231894</c:v>
                </c:pt>
                <c:pt idx="68">
                  <c:v>-0.20435505064180781</c:v>
                </c:pt>
                <c:pt idx="69">
                  <c:v>-0.16283147963700573</c:v>
                </c:pt>
                <c:pt idx="70">
                  <c:v>-0.12615046234680605</c:v>
                </c:pt>
                <c:pt idx="71">
                  <c:v>-0.12399869763299842</c:v>
                </c:pt>
                <c:pt idx="72">
                  <c:v>-0.13942258929094098</c:v>
                </c:pt>
                <c:pt idx="73">
                  <c:v>-0.23824441772402138</c:v>
                </c:pt>
                <c:pt idx="74">
                  <c:v>-0.2037844567609064</c:v>
                </c:pt>
                <c:pt idx="75">
                  <c:v>-0.225477622739785</c:v>
                </c:pt>
                <c:pt idx="76">
                  <c:v>-0.19970100157765147</c:v>
                </c:pt>
                <c:pt idx="77">
                  <c:v>-0.23099324033146396</c:v>
                </c:pt>
                <c:pt idx="78">
                  <c:v>-0.2608316030407285</c:v>
                </c:pt>
                <c:pt idx="79">
                  <c:v>-0.24341277984648124</c:v>
                </c:pt>
                <c:pt idx="80">
                  <c:v>-0.22624295704113051</c:v>
                </c:pt>
                <c:pt idx="81">
                  <c:v>-0.16679749966299362</c:v>
                </c:pt>
                <c:pt idx="82">
                  <c:v>-0.19022242138704082</c:v>
                </c:pt>
                <c:pt idx="83">
                  <c:v>-0.17638780290284095</c:v>
                </c:pt>
                <c:pt idx="84">
                  <c:v>-0.14685530628778432</c:v>
                </c:pt>
                <c:pt idx="85">
                  <c:v>-0.14266409040904016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00576"/>
        <c:axId val="41410560"/>
      </c:lineChart>
      <c:dateAx>
        <c:axId val="4140057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1410560"/>
        <c:crosses val="autoZero"/>
        <c:auto val="1"/>
        <c:lblOffset val="100"/>
        <c:baseTimeUnit val="months"/>
      </c:dateAx>
      <c:valAx>
        <c:axId val="4141056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400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7148636700615665"/>
          <c:y val="0.16315291534116974"/>
          <c:w val="0.44583383367418328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Consumer Staples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Consumer Staples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Sector2!$O$15:$O$100</c:f>
              <c:numCache>
                <c:formatCode>0.00%</c:formatCode>
                <c:ptCount val="86"/>
                <c:pt idx="0">
                  <c:v>-0.28942813618493468</c:v>
                </c:pt>
                <c:pt idx="1">
                  <c:v>-0.27201518193379493</c:v>
                </c:pt>
                <c:pt idx="2">
                  <c:v>-0.10897491331942499</c:v>
                </c:pt>
                <c:pt idx="3">
                  <c:v>-3.8804127338599836E-2</c:v>
                </c:pt>
                <c:pt idx="4">
                  <c:v>-8.4503578346500796E-2</c:v>
                </c:pt>
                <c:pt idx="5">
                  <c:v>-8.074160378560935E-2</c:v>
                </c:pt>
                <c:pt idx="6">
                  <c:v>0.14697065388651209</c:v>
                </c:pt>
                <c:pt idx="7">
                  <c:v>0.17134520462338432</c:v>
                </c:pt>
                <c:pt idx="8">
                  <c:v>0.4217057791326404</c:v>
                </c:pt>
                <c:pt idx="9">
                  <c:v>0.34941950315905768</c:v>
                </c:pt>
                <c:pt idx="10">
                  <c:v>0.34935437352506638</c:v>
                </c:pt>
                <c:pt idx="11">
                  <c:v>0.35790583835148815</c:v>
                </c:pt>
                <c:pt idx="12">
                  <c:v>0.48661882041775373</c:v>
                </c:pt>
                <c:pt idx="13">
                  <c:v>0.60226148065168128</c:v>
                </c:pt>
                <c:pt idx="14">
                  <c:v>0.44848282113528715</c:v>
                </c:pt>
                <c:pt idx="15">
                  <c:v>0.39712860330102795</c:v>
                </c:pt>
                <c:pt idx="16">
                  <c:v>0.63915257027594219</c:v>
                </c:pt>
                <c:pt idx="17">
                  <c:v>0.80128970986911696</c:v>
                </c:pt>
                <c:pt idx="18">
                  <c:v>0.55555389195850746</c:v>
                </c:pt>
                <c:pt idx="19">
                  <c:v>0.58760419159688904</c:v>
                </c:pt>
                <c:pt idx="20">
                  <c:v>0.43581925263119325</c:v>
                </c:pt>
                <c:pt idx="21">
                  <c:v>0.53522699997132173</c:v>
                </c:pt>
                <c:pt idx="22">
                  <c:v>0.43561785694196553</c:v>
                </c:pt>
                <c:pt idx="23">
                  <c:v>0.17639669184926898</c:v>
                </c:pt>
                <c:pt idx="24">
                  <c:v>1.2625814107789957E-2</c:v>
                </c:pt>
                <c:pt idx="25">
                  <c:v>-0.16426175853721336</c:v>
                </c:pt>
                <c:pt idx="26">
                  <c:v>-0.2021615674054883</c:v>
                </c:pt>
                <c:pt idx="27">
                  <c:v>-0.22049192580960431</c:v>
                </c:pt>
                <c:pt idx="28">
                  <c:v>-0.38990902809832184</c:v>
                </c:pt>
                <c:pt idx="29">
                  <c:v>-0.47031328511150006</c:v>
                </c:pt>
                <c:pt idx="30">
                  <c:v>-0.49987605654145773</c:v>
                </c:pt>
                <c:pt idx="31">
                  <c:v>-0.51591551815864445</c:v>
                </c:pt>
                <c:pt idx="32">
                  <c:v>-0.49141380080846941</c:v>
                </c:pt>
                <c:pt idx="33">
                  <c:v>-0.57710933696175404</c:v>
                </c:pt>
                <c:pt idx="34">
                  <c:v>-0.55920600905884243</c:v>
                </c:pt>
                <c:pt idx="35">
                  <c:v>-0.49453266998836309</c:v>
                </c:pt>
                <c:pt idx="36">
                  <c:v>-0.38371296928123155</c:v>
                </c:pt>
                <c:pt idx="37">
                  <c:v>-0.33791134551792912</c:v>
                </c:pt>
                <c:pt idx="38">
                  <c:v>-0.34421872557525146</c:v>
                </c:pt>
                <c:pt idx="39">
                  <c:v>-0.33840919584717544</c:v>
                </c:pt>
                <c:pt idx="40">
                  <c:v>-0.34584275771843553</c:v>
                </c:pt>
                <c:pt idx="41">
                  <c:v>-0.33580480474719088</c:v>
                </c:pt>
                <c:pt idx="42">
                  <c:v>-0.24462451872057234</c:v>
                </c:pt>
                <c:pt idx="43">
                  <c:v>-0.219576374236779</c:v>
                </c:pt>
                <c:pt idx="44">
                  <c:v>-0.26940136811683346</c:v>
                </c:pt>
                <c:pt idx="45">
                  <c:v>-0.20082468556189947</c:v>
                </c:pt>
                <c:pt idx="46">
                  <c:v>-0.21595703185119786</c:v>
                </c:pt>
                <c:pt idx="47">
                  <c:v>-0.22688730476396035</c:v>
                </c:pt>
                <c:pt idx="48">
                  <c:v>-0.24128063064007133</c:v>
                </c:pt>
                <c:pt idx="49">
                  <c:v>-0.22179353120844858</c:v>
                </c:pt>
                <c:pt idx="50">
                  <c:v>-0.13149937172810411</c:v>
                </c:pt>
                <c:pt idx="51">
                  <c:v>-0.14999096626378638</c:v>
                </c:pt>
                <c:pt idx="52">
                  <c:v>6.770914039827014E-2</c:v>
                </c:pt>
                <c:pt idx="53">
                  <c:v>-1.9923532917864195E-2</c:v>
                </c:pt>
                <c:pt idx="54">
                  <c:v>-6.3395998733245085E-2</c:v>
                </c:pt>
                <c:pt idx="55">
                  <c:v>-3.4223626235584725E-2</c:v>
                </c:pt>
                <c:pt idx="56">
                  <c:v>-0.12690885317394451</c:v>
                </c:pt>
                <c:pt idx="57">
                  <c:v>-0.17748808658888937</c:v>
                </c:pt>
                <c:pt idx="58">
                  <c:v>-0.17252761193811095</c:v>
                </c:pt>
                <c:pt idx="59">
                  <c:v>-0.11561929523849868</c:v>
                </c:pt>
                <c:pt idx="60">
                  <c:v>-6.7077077288036135E-2</c:v>
                </c:pt>
                <c:pt idx="61">
                  <c:v>-0.1017806298358428</c:v>
                </c:pt>
                <c:pt idx="62">
                  <c:v>-0.1593301437478627</c:v>
                </c:pt>
                <c:pt idx="63">
                  <c:v>-0.15547972167570201</c:v>
                </c:pt>
                <c:pt idx="64">
                  <c:v>-0.27468306716318125</c:v>
                </c:pt>
                <c:pt idx="65">
                  <c:v>-0.23564706254809586</c:v>
                </c:pt>
                <c:pt idx="66">
                  <c:v>-0.24919128766978427</c:v>
                </c:pt>
                <c:pt idx="67">
                  <c:v>-0.25840520513101073</c:v>
                </c:pt>
                <c:pt idx="68">
                  <c:v>-0.22978116696565432</c:v>
                </c:pt>
                <c:pt idx="69">
                  <c:v>-0.1768172804058068</c:v>
                </c:pt>
                <c:pt idx="70">
                  <c:v>-0.1556705128022593</c:v>
                </c:pt>
                <c:pt idx="71">
                  <c:v>-0.1771220665866885</c:v>
                </c:pt>
                <c:pt idx="72">
                  <c:v>-0.18219037249448544</c:v>
                </c:pt>
                <c:pt idx="73">
                  <c:v>-0.1027012768217539</c:v>
                </c:pt>
                <c:pt idx="74">
                  <c:v>-9.4889698118597599E-2</c:v>
                </c:pt>
                <c:pt idx="75">
                  <c:v>-3.1532237974004618E-3</c:v>
                </c:pt>
                <c:pt idx="76">
                  <c:v>-4.5085450731123466E-2</c:v>
                </c:pt>
                <c:pt idx="77">
                  <c:v>-3.6649421780143854E-3</c:v>
                </c:pt>
                <c:pt idx="78">
                  <c:v>3.2706252065861863E-2</c:v>
                </c:pt>
                <c:pt idx="79">
                  <c:v>0.10890834224070667</c:v>
                </c:pt>
                <c:pt idx="80">
                  <c:v>0.27172789537580311</c:v>
                </c:pt>
                <c:pt idx="81">
                  <c:v>0.20737111564277666</c:v>
                </c:pt>
                <c:pt idx="82">
                  <c:v>0.14109212320149833</c:v>
                </c:pt>
                <c:pt idx="83">
                  <c:v>0.14327969021640174</c:v>
                </c:pt>
                <c:pt idx="84">
                  <c:v>9.6618942367899363E-2</c:v>
                </c:pt>
                <c:pt idx="85">
                  <c:v>1.4686363430789218E-2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Sector2!$S$15:$S$100</c:f>
              <c:numCache>
                <c:formatCode>0.00%</c:formatCode>
                <c:ptCount val="86"/>
                <c:pt idx="0">
                  <c:v>-0.33795698532075169</c:v>
                </c:pt>
                <c:pt idx="1">
                  <c:v>-0.32730061752888218</c:v>
                </c:pt>
                <c:pt idx="2">
                  <c:v>-0.30767078019704586</c:v>
                </c:pt>
                <c:pt idx="3">
                  <c:v>-0.26560838156020261</c:v>
                </c:pt>
                <c:pt idx="4">
                  <c:v>-0.29623119906260942</c:v>
                </c:pt>
                <c:pt idx="5">
                  <c:v>-0.31294817052350332</c:v>
                </c:pt>
                <c:pt idx="6">
                  <c:v>-0.23830374912999364</c:v>
                </c:pt>
                <c:pt idx="7">
                  <c:v>-0.20268236746223312</c:v>
                </c:pt>
                <c:pt idx="8">
                  <c:v>-0.14461011892920639</c:v>
                </c:pt>
                <c:pt idx="9">
                  <c:v>-0.22523746315207538</c:v>
                </c:pt>
                <c:pt idx="10">
                  <c:v>-0.16316518197574648</c:v>
                </c:pt>
                <c:pt idx="11">
                  <c:v>-0.15834692804396955</c:v>
                </c:pt>
                <c:pt idx="12">
                  <c:v>-0.11142485843051242</c:v>
                </c:pt>
                <c:pt idx="13">
                  <c:v>-4.5387406353898374E-2</c:v>
                </c:pt>
                <c:pt idx="14">
                  <c:v>-6.3094236224282674E-2</c:v>
                </c:pt>
                <c:pt idx="15">
                  <c:v>-5.2804166701785893E-2</c:v>
                </c:pt>
                <c:pt idx="16">
                  <c:v>0.12506371159288321</c:v>
                </c:pt>
                <c:pt idx="17">
                  <c:v>0.43696516697820598</c:v>
                </c:pt>
                <c:pt idx="18">
                  <c:v>0.37091179439029798</c:v>
                </c:pt>
                <c:pt idx="19">
                  <c:v>0.3729596873552552</c:v>
                </c:pt>
                <c:pt idx="20">
                  <c:v>0.33446297777608924</c:v>
                </c:pt>
                <c:pt idx="21">
                  <c:v>0.52301015026653497</c:v>
                </c:pt>
                <c:pt idx="22">
                  <c:v>0.3710187708300372</c:v>
                </c:pt>
                <c:pt idx="23">
                  <c:v>0.25066581556129908</c:v>
                </c:pt>
                <c:pt idx="24">
                  <c:v>0.12976872373546477</c:v>
                </c:pt>
                <c:pt idx="25">
                  <c:v>1.2633988430691634E-2</c:v>
                </c:pt>
                <c:pt idx="26">
                  <c:v>-8.7648622942345322E-2</c:v>
                </c:pt>
                <c:pt idx="27">
                  <c:v>-0.12327383935642233</c:v>
                </c:pt>
                <c:pt idx="28">
                  <c:v>-0.26749767646009914</c:v>
                </c:pt>
                <c:pt idx="29">
                  <c:v>-0.40750076542016023</c:v>
                </c:pt>
                <c:pt idx="30">
                  <c:v>-0.43716651577697274</c:v>
                </c:pt>
                <c:pt idx="31">
                  <c:v>-0.45717890838218012</c:v>
                </c:pt>
                <c:pt idx="32">
                  <c:v>-0.45291597410184803</c:v>
                </c:pt>
                <c:pt idx="33">
                  <c:v>-0.50616100906987715</c:v>
                </c:pt>
                <c:pt idx="34">
                  <c:v>-0.49018206492348615</c:v>
                </c:pt>
                <c:pt idx="35">
                  <c:v>-0.43125515407224235</c:v>
                </c:pt>
                <c:pt idx="36">
                  <c:v>-0.32579129859735811</c:v>
                </c:pt>
                <c:pt idx="37">
                  <c:v>-0.32322483056728368</c:v>
                </c:pt>
                <c:pt idx="38">
                  <c:v>-0.29310037963341296</c:v>
                </c:pt>
                <c:pt idx="39">
                  <c:v>-0.28848794238700282</c:v>
                </c:pt>
                <c:pt idx="40">
                  <c:v>-0.30948171372371602</c:v>
                </c:pt>
                <c:pt idx="41">
                  <c:v>-0.31206904649212486</c:v>
                </c:pt>
                <c:pt idx="42">
                  <c:v>-0.26953180517629582</c:v>
                </c:pt>
                <c:pt idx="43">
                  <c:v>-0.25743933628456328</c:v>
                </c:pt>
                <c:pt idx="44">
                  <c:v>-0.23870626346630175</c:v>
                </c:pt>
                <c:pt idx="45">
                  <c:v>-0.21872992871120533</c:v>
                </c:pt>
                <c:pt idx="46">
                  <c:v>-0.22062757899875451</c:v>
                </c:pt>
                <c:pt idx="47">
                  <c:v>-0.24855740673790538</c:v>
                </c:pt>
                <c:pt idx="48">
                  <c:v>-0.27177816478172034</c:v>
                </c:pt>
                <c:pt idx="49">
                  <c:v>-0.26029679098568903</c:v>
                </c:pt>
                <c:pt idx="50">
                  <c:v>-0.2132132734586204</c:v>
                </c:pt>
                <c:pt idx="51">
                  <c:v>-0.19435004989815596</c:v>
                </c:pt>
                <c:pt idx="52">
                  <c:v>-3.9448442132845374E-2</c:v>
                </c:pt>
                <c:pt idx="53">
                  <c:v>-9.5275097736551073E-2</c:v>
                </c:pt>
                <c:pt idx="54">
                  <c:v>-0.10231872395560104</c:v>
                </c:pt>
                <c:pt idx="55">
                  <c:v>-6.6104598413669891E-2</c:v>
                </c:pt>
                <c:pt idx="56">
                  <c:v>-0.16384692122452582</c:v>
                </c:pt>
                <c:pt idx="57">
                  <c:v>-0.20345258311673053</c:v>
                </c:pt>
                <c:pt idx="58">
                  <c:v>-0.1844407390873084</c:v>
                </c:pt>
                <c:pt idx="59">
                  <c:v>-0.13742040058807903</c:v>
                </c:pt>
                <c:pt idx="60">
                  <c:v>-7.8215147851961597E-2</c:v>
                </c:pt>
                <c:pt idx="61">
                  <c:v>-0.1120389332071281</c:v>
                </c:pt>
                <c:pt idx="62">
                  <c:v>-0.11732386718751286</c:v>
                </c:pt>
                <c:pt idx="63">
                  <c:v>-0.1425040995071577</c:v>
                </c:pt>
                <c:pt idx="64">
                  <c:v>-0.24070146392395175</c:v>
                </c:pt>
                <c:pt idx="65">
                  <c:v>-0.18050349972340229</c:v>
                </c:pt>
                <c:pt idx="66">
                  <c:v>-0.20503530468595699</c:v>
                </c:pt>
                <c:pt idx="67">
                  <c:v>-0.22153088858952241</c:v>
                </c:pt>
                <c:pt idx="68">
                  <c:v>-0.20965168119880107</c:v>
                </c:pt>
                <c:pt idx="69">
                  <c:v>-0.16779923681239428</c:v>
                </c:pt>
                <c:pt idx="70">
                  <c:v>-0.15558903314662353</c:v>
                </c:pt>
                <c:pt idx="71">
                  <c:v>-0.17090650379496131</c:v>
                </c:pt>
                <c:pt idx="72">
                  <c:v>-0.21262457578468863</c:v>
                </c:pt>
                <c:pt idx="73">
                  <c:v>-0.13879577465288273</c:v>
                </c:pt>
                <c:pt idx="74">
                  <c:v>-0.11939652521185173</c:v>
                </c:pt>
                <c:pt idx="75">
                  <c:v>-5.160220326756737E-2</c:v>
                </c:pt>
                <c:pt idx="76">
                  <c:v>-7.7169262299114361E-2</c:v>
                </c:pt>
                <c:pt idx="77">
                  <c:v>-7.4621545368490638E-2</c:v>
                </c:pt>
                <c:pt idx="78">
                  <c:v>-4.1070553319841774E-2</c:v>
                </c:pt>
                <c:pt idx="79">
                  <c:v>6.5588576023394296E-3</c:v>
                </c:pt>
                <c:pt idx="80">
                  <c:v>0.11977767967726383</c:v>
                </c:pt>
                <c:pt idx="81">
                  <c:v>0.10655825254480145</c:v>
                </c:pt>
                <c:pt idx="82">
                  <c:v>4.2591703647467671E-2</c:v>
                </c:pt>
                <c:pt idx="83">
                  <c:v>4.7023453900484791E-2</c:v>
                </c:pt>
                <c:pt idx="84">
                  <c:v>5.9548113077256826E-3</c:v>
                </c:pt>
                <c:pt idx="85">
                  <c:v>-4.133519885133452E-2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38720"/>
        <c:axId val="40648704"/>
      </c:lineChart>
      <c:dateAx>
        <c:axId val="4063872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0648704"/>
        <c:crosses val="autoZero"/>
        <c:auto val="1"/>
        <c:lblOffset val="100"/>
        <c:baseTimeUnit val="months"/>
      </c:dateAx>
      <c:valAx>
        <c:axId val="4064870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0638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Consumer Staples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Consumer Staples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Sector2!$M$15:$M$100</c:f>
              <c:numCache>
                <c:formatCode>0.00%</c:formatCode>
                <c:ptCount val="86"/>
                <c:pt idx="0">
                  <c:v>0.32425542636565452</c:v>
                </c:pt>
                <c:pt idx="1">
                  <c:v>0.58473628969726876</c:v>
                </c:pt>
                <c:pt idx="2">
                  <c:v>0.57921518163681895</c:v>
                </c:pt>
                <c:pt idx="3">
                  <c:v>0.52837839635421635</c:v>
                </c:pt>
                <c:pt idx="4">
                  <c:v>0.49902026454624826</c:v>
                </c:pt>
                <c:pt idx="5">
                  <c:v>0.40095530579958272</c:v>
                </c:pt>
                <c:pt idx="6">
                  <c:v>0.3996671108928842</c:v>
                </c:pt>
                <c:pt idx="7">
                  <c:v>0.5398483541156085</c:v>
                </c:pt>
                <c:pt idx="8">
                  <c:v>0.1673294733216879</c:v>
                </c:pt>
                <c:pt idx="9">
                  <c:v>0.15532389863344886</c:v>
                </c:pt>
                <c:pt idx="10">
                  <c:v>-0.11938992329048337</c:v>
                </c:pt>
                <c:pt idx="11">
                  <c:v>-0.12736830146628009</c:v>
                </c:pt>
                <c:pt idx="12">
                  <c:v>-0.12528831896737469</c:v>
                </c:pt>
                <c:pt idx="13">
                  <c:v>-0.34761325041166269</c:v>
                </c:pt>
                <c:pt idx="14">
                  <c:v>-0.3902162904494102</c:v>
                </c:pt>
                <c:pt idx="15">
                  <c:v>-0.36017820385913579</c:v>
                </c:pt>
                <c:pt idx="16">
                  <c:v>-0.44881495693060536</c:v>
                </c:pt>
                <c:pt idx="17">
                  <c:v>-0.55993630736038713</c:v>
                </c:pt>
                <c:pt idx="18">
                  <c:v>-0.55524642241474642</c:v>
                </c:pt>
                <c:pt idx="19">
                  <c:v>-0.55015882300896068</c:v>
                </c:pt>
                <c:pt idx="20">
                  <c:v>-0.46108998921827127</c:v>
                </c:pt>
                <c:pt idx="21">
                  <c:v>-0.51040597013562472</c:v>
                </c:pt>
                <c:pt idx="22">
                  <c:v>-0.4105087092700187</c:v>
                </c:pt>
                <c:pt idx="23">
                  <c:v>-0.35765591592735946</c:v>
                </c:pt>
                <c:pt idx="24">
                  <c:v>-0.27679750378555046</c:v>
                </c:pt>
                <c:pt idx="25">
                  <c:v>-0.11781787237249797</c:v>
                </c:pt>
                <c:pt idx="26">
                  <c:v>2.0518511874515699E-2</c:v>
                </c:pt>
                <c:pt idx="27">
                  <c:v>1.4044393386767995E-2</c:v>
                </c:pt>
                <c:pt idx="28">
                  <c:v>0.32283551689614298</c:v>
                </c:pt>
                <c:pt idx="29">
                  <c:v>0.55087462308498969</c:v>
                </c:pt>
                <c:pt idx="30">
                  <c:v>0.62372085378954778</c:v>
                </c:pt>
                <c:pt idx="31">
                  <c:v>0.49624156183546586</c:v>
                </c:pt>
                <c:pt idx="32">
                  <c:v>0.65520980938524054</c:v>
                </c:pt>
                <c:pt idx="33">
                  <c:v>0.94083132766748423</c:v>
                </c:pt>
                <c:pt idx="34">
                  <c:v>0.89798339675854955</c:v>
                </c:pt>
                <c:pt idx="35">
                  <c:v>0.70608753368593447</c:v>
                </c:pt>
                <c:pt idx="36">
                  <c:v>0.37817902511151291</c:v>
                </c:pt>
                <c:pt idx="37">
                  <c:v>0.34159464087147162</c:v>
                </c:pt>
                <c:pt idx="38">
                  <c:v>0.29180241848653554</c:v>
                </c:pt>
                <c:pt idx="39">
                  <c:v>0.27510676430503311</c:v>
                </c:pt>
                <c:pt idx="40">
                  <c:v>0.23703443119620027</c:v>
                </c:pt>
                <c:pt idx="41">
                  <c:v>0.28894066871650748</c:v>
                </c:pt>
                <c:pt idx="42">
                  <c:v>0.26469955130565825</c:v>
                </c:pt>
                <c:pt idx="43">
                  <c:v>0.20922428072141463</c:v>
                </c:pt>
                <c:pt idx="44">
                  <c:v>0.16455846853593892</c:v>
                </c:pt>
                <c:pt idx="45">
                  <c:v>0.16934076523239572</c:v>
                </c:pt>
                <c:pt idx="46">
                  <c:v>0.1476317177992239</c:v>
                </c:pt>
                <c:pt idx="47">
                  <c:v>0.24998579209144212</c:v>
                </c:pt>
                <c:pt idx="48">
                  <c:v>0.34063070959159369</c:v>
                </c:pt>
                <c:pt idx="49">
                  <c:v>0.31782601268301991</c:v>
                </c:pt>
                <c:pt idx="50">
                  <c:v>0.27503095963281221</c:v>
                </c:pt>
                <c:pt idx="51">
                  <c:v>0.23658749363788578</c:v>
                </c:pt>
                <c:pt idx="52">
                  <c:v>4.6269104782429293E-2</c:v>
                </c:pt>
                <c:pt idx="53">
                  <c:v>0.14303319358868394</c:v>
                </c:pt>
                <c:pt idx="54">
                  <c:v>0.17480904748795578</c:v>
                </c:pt>
                <c:pt idx="55">
                  <c:v>0.17656261909973026</c:v>
                </c:pt>
                <c:pt idx="56">
                  <c:v>0.28984421328066579</c:v>
                </c:pt>
                <c:pt idx="57">
                  <c:v>0.32862047957279028</c:v>
                </c:pt>
                <c:pt idx="58">
                  <c:v>0.34227692062818016</c:v>
                </c:pt>
                <c:pt idx="59">
                  <c:v>0.28967711774622473</c:v>
                </c:pt>
                <c:pt idx="60">
                  <c:v>0.22929833983680004</c:v>
                </c:pt>
                <c:pt idx="61">
                  <c:v>0.26566810232882387</c:v>
                </c:pt>
                <c:pt idx="62">
                  <c:v>0.2460174481049564</c:v>
                </c:pt>
                <c:pt idx="63">
                  <c:v>0.33944643960408971</c:v>
                </c:pt>
                <c:pt idx="64">
                  <c:v>0.63022583178145175</c:v>
                </c:pt>
                <c:pt idx="65">
                  <c:v>0.59734100192697182</c:v>
                </c:pt>
                <c:pt idx="66">
                  <c:v>0.54034907226643258</c:v>
                </c:pt>
                <c:pt idx="67">
                  <c:v>0.57871751274032901</c:v>
                </c:pt>
                <c:pt idx="68">
                  <c:v>0.54648359592147111</c:v>
                </c:pt>
                <c:pt idx="69">
                  <c:v>0.48050210387757541</c:v>
                </c:pt>
                <c:pt idx="70">
                  <c:v>0.44381094119269937</c:v>
                </c:pt>
                <c:pt idx="71">
                  <c:v>0.48653493598344344</c:v>
                </c:pt>
                <c:pt idx="72">
                  <c:v>0.54562439740199897</c:v>
                </c:pt>
                <c:pt idx="73">
                  <c:v>0.48427686560792416</c:v>
                </c:pt>
                <c:pt idx="74">
                  <c:v>0.45072069984475061</c:v>
                </c:pt>
                <c:pt idx="75">
                  <c:v>0.31011060622184727</c:v>
                </c:pt>
                <c:pt idx="76">
                  <c:v>0.2261990963647873</c:v>
                </c:pt>
                <c:pt idx="77">
                  <c:v>0.16824063660726574</c:v>
                </c:pt>
                <c:pt idx="78">
                  <c:v>0.19163798676614907</c:v>
                </c:pt>
                <c:pt idx="79">
                  <c:v>0.15417185462938643</c:v>
                </c:pt>
                <c:pt idx="80">
                  <c:v>6.2902187792194697E-2</c:v>
                </c:pt>
                <c:pt idx="81">
                  <c:v>8.9856271789182651E-2</c:v>
                </c:pt>
                <c:pt idx="82">
                  <c:v>7.9938348877002241E-2</c:v>
                </c:pt>
                <c:pt idx="83">
                  <c:v>8.6991351235192083E-2</c:v>
                </c:pt>
                <c:pt idx="84">
                  <c:v>8.8970967425898273E-2</c:v>
                </c:pt>
                <c:pt idx="85">
                  <c:v>0.1447906190400281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Sector2!$Q$15:$Q$100</c:f>
              <c:numCache>
                <c:formatCode>0.00%</c:formatCode>
                <c:ptCount val="86"/>
                <c:pt idx="0">
                  <c:v>0.41360252373650153</c:v>
                </c:pt>
                <c:pt idx="1">
                  <c:v>0.42551067262506326</c:v>
                </c:pt>
                <c:pt idx="2">
                  <c:v>0.40724507003414057</c:v>
                </c:pt>
                <c:pt idx="3">
                  <c:v>0.3426099906412321</c:v>
                </c:pt>
                <c:pt idx="4">
                  <c:v>0.39425529395154602</c:v>
                </c:pt>
                <c:pt idx="5">
                  <c:v>0.43678799614891584</c:v>
                </c:pt>
                <c:pt idx="6">
                  <c:v>0.35480884906687282</c:v>
                </c:pt>
                <c:pt idx="7">
                  <c:v>0.33520767686532116</c:v>
                </c:pt>
                <c:pt idx="8">
                  <c:v>0.21142175382735906</c:v>
                </c:pt>
                <c:pt idx="9">
                  <c:v>0.24782382267277359</c:v>
                </c:pt>
                <c:pt idx="10">
                  <c:v>0.13810989066683277</c:v>
                </c:pt>
                <c:pt idx="11">
                  <c:v>0.1361305614559587</c:v>
                </c:pt>
                <c:pt idx="12">
                  <c:v>9.1927101108221887E-2</c:v>
                </c:pt>
                <c:pt idx="13">
                  <c:v>1.89772430971058E-2</c:v>
                </c:pt>
                <c:pt idx="14">
                  <c:v>4.1456681147424623E-2</c:v>
                </c:pt>
                <c:pt idx="15">
                  <c:v>2.2508243749931545E-2</c:v>
                </c:pt>
                <c:pt idx="16">
                  <c:v>-0.12199562922572882</c:v>
                </c:pt>
                <c:pt idx="17">
                  <c:v>-0.31861271551804493</c:v>
                </c:pt>
                <c:pt idx="18">
                  <c:v>-0.3346429026624449</c:v>
                </c:pt>
                <c:pt idx="19">
                  <c:v>-0.33914591661060778</c:v>
                </c:pt>
                <c:pt idx="20">
                  <c:v>-0.29421450090187706</c:v>
                </c:pt>
                <c:pt idx="21">
                  <c:v>-0.36354812155516791</c:v>
                </c:pt>
                <c:pt idx="22">
                  <c:v>-0.3011752825891223</c:v>
                </c:pt>
                <c:pt idx="23">
                  <c:v>-0.25507043893178483</c:v>
                </c:pt>
                <c:pt idx="24">
                  <c:v>-0.18577713947348717</c:v>
                </c:pt>
                <c:pt idx="25">
                  <c:v>-8.0709156690841555E-2</c:v>
                </c:pt>
                <c:pt idx="26">
                  <c:v>2.3583416948913527E-3</c:v>
                </c:pt>
                <c:pt idx="27">
                  <c:v>3.5146546385250943E-2</c:v>
                </c:pt>
                <c:pt idx="28">
                  <c:v>0.21622175733016213</c:v>
                </c:pt>
                <c:pt idx="29">
                  <c:v>0.49892598565845692</c:v>
                </c:pt>
                <c:pt idx="30">
                  <c:v>0.62235081059750263</c:v>
                </c:pt>
                <c:pt idx="31">
                  <c:v>0.67035403215402445</c:v>
                </c:pt>
                <c:pt idx="32">
                  <c:v>0.64980570116691316</c:v>
                </c:pt>
                <c:pt idx="33">
                  <c:v>0.78502770896402341</c:v>
                </c:pt>
                <c:pt idx="34">
                  <c:v>0.7870061550489249</c:v>
                </c:pt>
                <c:pt idx="35">
                  <c:v>0.64135592686647902</c:v>
                </c:pt>
                <c:pt idx="36">
                  <c:v>0.40569464842183756</c:v>
                </c:pt>
                <c:pt idx="37">
                  <c:v>0.37867956824633087</c:v>
                </c:pt>
                <c:pt idx="38">
                  <c:v>0.33234754842615222</c:v>
                </c:pt>
                <c:pt idx="39">
                  <c:v>0.3316055190428584</c:v>
                </c:pt>
                <c:pt idx="40">
                  <c:v>0.36922209170930187</c:v>
                </c:pt>
                <c:pt idx="41">
                  <c:v>0.38121733807157909</c:v>
                </c:pt>
                <c:pt idx="42">
                  <c:v>0.30604430077542943</c:v>
                </c:pt>
                <c:pt idx="43">
                  <c:v>0.28426940768711573</c:v>
                </c:pt>
                <c:pt idx="44">
                  <c:v>0.25091311754104351</c:v>
                </c:pt>
                <c:pt idx="45">
                  <c:v>0.23651639423968773</c:v>
                </c:pt>
                <c:pt idx="46">
                  <c:v>0.21393978466149211</c:v>
                </c:pt>
                <c:pt idx="47">
                  <c:v>0.23607326746503809</c:v>
                </c:pt>
                <c:pt idx="48">
                  <c:v>0.30493769121958403</c:v>
                </c:pt>
                <c:pt idx="49">
                  <c:v>0.28972538721284069</c:v>
                </c:pt>
                <c:pt idx="50">
                  <c:v>0.23837658566894215</c:v>
                </c:pt>
                <c:pt idx="51">
                  <c:v>0.18339698281429384</c:v>
                </c:pt>
                <c:pt idx="52">
                  <c:v>2.0207646499078802E-2</c:v>
                </c:pt>
                <c:pt idx="53">
                  <c:v>7.4041940011498442E-2</c:v>
                </c:pt>
                <c:pt idx="54">
                  <c:v>8.0198997080640932E-2</c:v>
                </c:pt>
                <c:pt idx="55">
                  <c:v>3.4272329974583071E-2</c:v>
                </c:pt>
                <c:pt idx="56">
                  <c:v>0.153219861982129</c:v>
                </c:pt>
                <c:pt idx="57">
                  <c:v>0.20346671283918649</c:v>
                </c:pt>
                <c:pt idx="58">
                  <c:v>0.18646485952019121</c:v>
                </c:pt>
                <c:pt idx="59">
                  <c:v>0.14963932303473215</c:v>
                </c:pt>
                <c:pt idx="60">
                  <c:v>6.4741788492147956E-2</c:v>
                </c:pt>
                <c:pt idx="61">
                  <c:v>0.10604691755428775</c:v>
                </c:pt>
                <c:pt idx="62">
                  <c:v>0.10669506084840275</c:v>
                </c:pt>
                <c:pt idx="63">
                  <c:v>0.17149385529041528</c:v>
                </c:pt>
                <c:pt idx="64">
                  <c:v>0.28462122137783341</c:v>
                </c:pt>
                <c:pt idx="65">
                  <c:v>0.21551881341343559</c:v>
                </c:pt>
                <c:pt idx="66">
                  <c:v>0.2506567132942743</c:v>
                </c:pt>
                <c:pt idx="67">
                  <c:v>0.28233513775286734</c:v>
                </c:pt>
                <c:pt idx="68">
                  <c:v>0.25471126320311011</c:v>
                </c:pt>
                <c:pt idx="69">
                  <c:v>0.19787435031019385</c:v>
                </c:pt>
                <c:pt idx="70">
                  <c:v>0.20481757632226349</c:v>
                </c:pt>
                <c:pt idx="71">
                  <c:v>0.23111152125402534</c:v>
                </c:pt>
                <c:pt idx="72">
                  <c:v>0.31404174172371735</c:v>
                </c:pt>
                <c:pt idx="73">
                  <c:v>0.21364675254706311</c:v>
                </c:pt>
                <c:pt idx="74">
                  <c:v>0.18388074974941215</c:v>
                </c:pt>
                <c:pt idx="75">
                  <c:v>8.8659339382462843E-2</c:v>
                </c:pt>
                <c:pt idx="76">
                  <c:v>0.12163477450898008</c:v>
                </c:pt>
                <c:pt idx="77">
                  <c:v>0.13282070547414326</c:v>
                </c:pt>
                <c:pt idx="78">
                  <c:v>0.10694443135908016</c:v>
                </c:pt>
                <c:pt idx="79">
                  <c:v>5.6640964642531433E-2</c:v>
                </c:pt>
                <c:pt idx="80">
                  <c:v>-4.5914556772650328E-2</c:v>
                </c:pt>
                <c:pt idx="81">
                  <c:v>-3.3462136024328126E-2</c:v>
                </c:pt>
                <c:pt idx="82">
                  <c:v>-7.6986261649547583E-4</c:v>
                </c:pt>
                <c:pt idx="83">
                  <c:v>-2.4128125369542786E-2</c:v>
                </c:pt>
                <c:pt idx="84">
                  <c:v>1.1813404816361839E-2</c:v>
                </c:pt>
                <c:pt idx="85">
                  <c:v>4.7577261653167557E-2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79680"/>
        <c:axId val="40693760"/>
      </c:lineChart>
      <c:dateAx>
        <c:axId val="406796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0693760"/>
        <c:crosses val="autoZero"/>
        <c:auto val="1"/>
        <c:lblOffset val="100"/>
        <c:baseTimeUnit val="months"/>
      </c:dateAx>
      <c:valAx>
        <c:axId val="4069376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0679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705408"/>
        <c:axId val="40719488"/>
      </c:barChart>
      <c:catAx>
        <c:axId val="40705408"/>
        <c:scaling>
          <c:orientation val="minMax"/>
        </c:scaling>
        <c:delete val="0"/>
        <c:axPos val="b"/>
        <c:majorTickMark val="out"/>
        <c:minorTickMark val="none"/>
        <c:tickLblPos val="nextTo"/>
        <c:crossAx val="40719488"/>
        <c:crosses val="autoZero"/>
        <c:auto val="1"/>
        <c:lblAlgn val="ctr"/>
        <c:lblOffset val="100"/>
        <c:noMultiLvlLbl val="0"/>
      </c:catAx>
      <c:valAx>
        <c:axId val="407194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0705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Energy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Energy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Sector2!$V$15:$V$100</c:f>
              <c:numCache>
                <c:formatCode>0.00%</c:formatCode>
                <c:ptCount val="86"/>
                <c:pt idx="0">
                  <c:v>0.16002369307859121</c:v>
                </c:pt>
                <c:pt idx="1">
                  <c:v>0.36599340930169788</c:v>
                </c:pt>
                <c:pt idx="2">
                  <c:v>0.38326492448383198</c:v>
                </c:pt>
                <c:pt idx="3">
                  <c:v>0.44162264775253779</c:v>
                </c:pt>
                <c:pt idx="4">
                  <c:v>0.89877045533862621</c:v>
                </c:pt>
                <c:pt idx="5">
                  <c:v>1.1891659908929402</c:v>
                </c:pt>
                <c:pt idx="6">
                  <c:v>0.85175266813829675</c:v>
                </c:pt>
                <c:pt idx="7">
                  <c:v>0.83684302693210966</c:v>
                </c:pt>
                <c:pt idx="8">
                  <c:v>0.28738956937863902</c:v>
                </c:pt>
                <c:pt idx="9">
                  <c:v>0.33091365713003018</c:v>
                </c:pt>
                <c:pt idx="10">
                  <c:v>2.6559291907780613E-2</c:v>
                </c:pt>
                <c:pt idx="11">
                  <c:v>8.1239003617420202E-2</c:v>
                </c:pt>
                <c:pt idx="12">
                  <c:v>0.13078652584529338</c:v>
                </c:pt>
                <c:pt idx="13">
                  <c:v>-0.11607110064491466</c:v>
                </c:pt>
                <c:pt idx="14">
                  <c:v>-0.30054836031439991</c:v>
                </c:pt>
                <c:pt idx="15">
                  <c:v>-0.3438880547932045</c:v>
                </c:pt>
                <c:pt idx="16">
                  <c:v>-0.59316179527098134</c:v>
                </c:pt>
                <c:pt idx="17">
                  <c:v>-0.7598599527347335</c:v>
                </c:pt>
                <c:pt idx="18">
                  <c:v>-0.74876090981381016</c:v>
                </c:pt>
                <c:pt idx="19">
                  <c:v>-0.73220739397600498</c:v>
                </c:pt>
                <c:pt idx="20">
                  <c:v>-0.61951125735883539</c:v>
                </c:pt>
                <c:pt idx="21">
                  <c:v>-0.68262199234524013</c:v>
                </c:pt>
                <c:pt idx="22">
                  <c:v>-0.56338854192091947</c:v>
                </c:pt>
                <c:pt idx="23">
                  <c:v>-0.51456078104850445</c:v>
                </c:pt>
                <c:pt idx="24">
                  <c:v>-0.44314166295939439</c:v>
                </c:pt>
                <c:pt idx="25">
                  <c:v>-0.41572933349711172</c:v>
                </c:pt>
                <c:pt idx="26">
                  <c:v>-0.1735914434769551</c:v>
                </c:pt>
                <c:pt idx="27">
                  <c:v>-0.13457173501504727</c:v>
                </c:pt>
                <c:pt idx="28">
                  <c:v>0.23306778664017425</c:v>
                </c:pt>
                <c:pt idx="29">
                  <c:v>1.1975957295571775</c:v>
                </c:pt>
                <c:pt idx="30">
                  <c:v>1.2497377101253377</c:v>
                </c:pt>
                <c:pt idx="31">
                  <c:v>1.1582117196748376</c:v>
                </c:pt>
                <c:pt idx="32">
                  <c:v>1.2019294871549437</c:v>
                </c:pt>
                <c:pt idx="33">
                  <c:v>1.5438310628692355</c:v>
                </c:pt>
                <c:pt idx="34">
                  <c:v>1.0658240578656266</c:v>
                </c:pt>
                <c:pt idx="35">
                  <c:v>0.66574341817898852</c:v>
                </c:pt>
                <c:pt idx="36">
                  <c:v>0.14651612685215043</c:v>
                </c:pt>
                <c:pt idx="37">
                  <c:v>0.13419032762500049</c:v>
                </c:pt>
                <c:pt idx="38">
                  <c:v>-3.0825443648133888E-2</c:v>
                </c:pt>
                <c:pt idx="39">
                  <c:v>-7.2912284479930922E-2</c:v>
                </c:pt>
                <c:pt idx="40">
                  <c:v>-2.1874946415532781E-2</c:v>
                </c:pt>
                <c:pt idx="41">
                  <c:v>-4.5076469859399504E-2</c:v>
                </c:pt>
                <c:pt idx="42">
                  <c:v>-8.8548263495363488E-2</c:v>
                </c:pt>
                <c:pt idx="43">
                  <c:v>2.6080732490405545E-3</c:v>
                </c:pt>
                <c:pt idx="44">
                  <c:v>1.8151608940336406E-2</c:v>
                </c:pt>
                <c:pt idx="45">
                  <c:v>2.3020576907624601E-2</c:v>
                </c:pt>
                <c:pt idx="46">
                  <c:v>2.8207684389291998E-4</c:v>
                </c:pt>
                <c:pt idx="47">
                  <c:v>4.0052492198723311E-2</c:v>
                </c:pt>
                <c:pt idx="48">
                  <c:v>0.14121466109648595</c:v>
                </c:pt>
                <c:pt idx="49">
                  <c:v>0.23795865410466077</c:v>
                </c:pt>
                <c:pt idx="50">
                  <c:v>0.17676213502417659</c:v>
                </c:pt>
                <c:pt idx="51">
                  <c:v>0.12555890793819557</c:v>
                </c:pt>
                <c:pt idx="52">
                  <c:v>-9.2512279386631424E-2</c:v>
                </c:pt>
                <c:pt idx="53">
                  <c:v>-7.4705975629259069E-2</c:v>
                </c:pt>
                <c:pt idx="54">
                  <c:v>-0.18131155848754832</c:v>
                </c:pt>
                <c:pt idx="55">
                  <c:v>-0.20553400308004577</c:v>
                </c:pt>
                <c:pt idx="56">
                  <c:v>-0.18750849197659136</c:v>
                </c:pt>
                <c:pt idx="57">
                  <c:v>-0.16532523065344107</c:v>
                </c:pt>
                <c:pt idx="58">
                  <c:v>-0.27636844555165829</c:v>
                </c:pt>
                <c:pt idx="59">
                  <c:v>-0.31330387762545753</c:v>
                </c:pt>
                <c:pt idx="60">
                  <c:v>-0.34833074342883186</c:v>
                </c:pt>
                <c:pt idx="61">
                  <c:v>-0.37289470809535008</c:v>
                </c:pt>
                <c:pt idx="62">
                  <c:v>-0.40869861461533641</c:v>
                </c:pt>
                <c:pt idx="63">
                  <c:v>-0.41471692784741587</c:v>
                </c:pt>
                <c:pt idx="64">
                  <c:v>-0.40593827635613999</c:v>
                </c:pt>
                <c:pt idx="65">
                  <c:v>-0.38505822061537409</c:v>
                </c:pt>
                <c:pt idx="66">
                  <c:v>-0.33313776554492969</c:v>
                </c:pt>
                <c:pt idx="67">
                  <c:v>-0.38219630230251334</c:v>
                </c:pt>
                <c:pt idx="68">
                  <c:v>-0.2433077472663262</c:v>
                </c:pt>
                <c:pt idx="69">
                  <c:v>-0.3109444277358111</c:v>
                </c:pt>
                <c:pt idx="70">
                  <c:v>-0.27659430348097791</c:v>
                </c:pt>
                <c:pt idx="71">
                  <c:v>-0.23551998244659889</c:v>
                </c:pt>
                <c:pt idx="72">
                  <c:v>-0.12618196054937636</c:v>
                </c:pt>
                <c:pt idx="73">
                  <c:v>-6.6000446407117108E-2</c:v>
                </c:pt>
                <c:pt idx="74">
                  <c:v>6.4470239982168609E-2</c:v>
                </c:pt>
                <c:pt idx="75">
                  <c:v>0.29151852407495538</c:v>
                </c:pt>
                <c:pt idx="76">
                  <c:v>0.47838275155945498</c:v>
                </c:pt>
                <c:pt idx="77">
                  <c:v>0.49586640218050637</c:v>
                </c:pt>
                <c:pt idx="78">
                  <c:v>0.64160325279949326</c:v>
                </c:pt>
                <c:pt idx="79">
                  <c:v>0.60444368366038304</c:v>
                </c:pt>
                <c:pt idx="80">
                  <c:v>0.14630267974593703</c:v>
                </c:pt>
                <c:pt idx="81">
                  <c:v>0.27475704270757251</c:v>
                </c:pt>
                <c:pt idx="82">
                  <c:v>0.51410594099569229</c:v>
                </c:pt>
                <c:pt idx="83">
                  <c:v>0.54635597935314117</c:v>
                </c:pt>
                <c:pt idx="84">
                  <c:v>0.4785165518125134</c:v>
                </c:pt>
                <c:pt idx="85">
                  <c:v>0.45008676021767968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Sector2!$Z$15:$Z$100</c:f>
              <c:numCache>
                <c:formatCode>0.00%</c:formatCode>
                <c:ptCount val="86"/>
                <c:pt idx="0">
                  <c:v>0.43220367989370345</c:v>
                </c:pt>
                <c:pt idx="1">
                  <c:v>0.51770567561884806</c:v>
                </c:pt>
                <c:pt idx="2">
                  <c:v>0.57237078996632529</c:v>
                </c:pt>
                <c:pt idx="3">
                  <c:v>0.52603578528852091</c:v>
                </c:pt>
                <c:pt idx="4">
                  <c:v>0.88165691059608764</c:v>
                </c:pt>
                <c:pt idx="5">
                  <c:v>1.1019068939645322</c:v>
                </c:pt>
                <c:pt idx="6">
                  <c:v>0.85465544727763532</c:v>
                </c:pt>
                <c:pt idx="7">
                  <c:v>0.80706156612403146</c:v>
                </c:pt>
                <c:pt idx="8">
                  <c:v>0.55435793912550979</c:v>
                </c:pt>
                <c:pt idx="9">
                  <c:v>0.67856668350904825</c:v>
                </c:pt>
                <c:pt idx="10">
                  <c:v>0.3945186307033488</c:v>
                </c:pt>
                <c:pt idx="11">
                  <c:v>0.54350903708448417</c:v>
                </c:pt>
                <c:pt idx="12">
                  <c:v>0.35954576600636723</c:v>
                </c:pt>
                <c:pt idx="13">
                  <c:v>0.17561796695179255</c:v>
                </c:pt>
                <c:pt idx="14">
                  <c:v>6.7321190817659637E-2</c:v>
                </c:pt>
                <c:pt idx="15">
                  <c:v>1.2524443085590864E-2</c:v>
                </c:pt>
                <c:pt idx="16">
                  <c:v>-0.31793138549578681</c:v>
                </c:pt>
                <c:pt idx="17">
                  <c:v>-0.57899826605008253</c:v>
                </c:pt>
                <c:pt idx="18">
                  <c:v>-0.58672268286551676</c:v>
                </c:pt>
                <c:pt idx="19">
                  <c:v>-0.5632872964241411</c:v>
                </c:pt>
                <c:pt idx="20">
                  <c:v>-0.50179891688712708</c:v>
                </c:pt>
                <c:pt idx="21">
                  <c:v>-0.56329945750566179</c:v>
                </c:pt>
                <c:pt idx="22">
                  <c:v>-0.4382577952908786</c:v>
                </c:pt>
                <c:pt idx="23">
                  <c:v>-0.42654049371386038</c:v>
                </c:pt>
                <c:pt idx="24">
                  <c:v>-0.29318410616854551</c:v>
                </c:pt>
                <c:pt idx="25">
                  <c:v>-0.26760650123510221</c:v>
                </c:pt>
                <c:pt idx="26">
                  <c:v>-0.19695944447567271</c:v>
                </c:pt>
                <c:pt idx="27">
                  <c:v>-0.1229804546638732</c:v>
                </c:pt>
                <c:pt idx="28">
                  <c:v>0.17429317588730542</c:v>
                </c:pt>
                <c:pt idx="29">
                  <c:v>0.66600847291598986</c:v>
                </c:pt>
                <c:pt idx="30">
                  <c:v>0.86887769347078714</c:v>
                </c:pt>
                <c:pt idx="31">
                  <c:v>0.8150663808503591</c:v>
                </c:pt>
                <c:pt idx="32">
                  <c:v>0.8189978511187801</c:v>
                </c:pt>
                <c:pt idx="33">
                  <c:v>0.89800397556104095</c:v>
                </c:pt>
                <c:pt idx="34">
                  <c:v>0.82629885137728043</c:v>
                </c:pt>
                <c:pt idx="35">
                  <c:v>0.60455460314254639</c:v>
                </c:pt>
                <c:pt idx="36">
                  <c:v>0.19537050250852595</c:v>
                </c:pt>
                <c:pt idx="37">
                  <c:v>0.25658513180276876</c:v>
                </c:pt>
                <c:pt idx="38">
                  <c:v>0.23165537548643034</c:v>
                </c:pt>
                <c:pt idx="39">
                  <c:v>0.19891163589501426</c:v>
                </c:pt>
                <c:pt idx="40">
                  <c:v>0.2499677319608018</c:v>
                </c:pt>
                <c:pt idx="41">
                  <c:v>0.28092499143139205</c:v>
                </c:pt>
                <c:pt idx="42">
                  <c:v>0.22764448125269299</c:v>
                </c:pt>
                <c:pt idx="43">
                  <c:v>0.26480908093939326</c:v>
                </c:pt>
                <c:pt idx="44">
                  <c:v>0.32240387659792269</c:v>
                </c:pt>
                <c:pt idx="45">
                  <c:v>0.34456166344402783</c:v>
                </c:pt>
                <c:pt idx="46">
                  <c:v>0.3520377743646339</c:v>
                </c:pt>
                <c:pt idx="47">
                  <c:v>0.36353323530909853</c:v>
                </c:pt>
                <c:pt idx="48">
                  <c:v>0.44203536823313461</c:v>
                </c:pt>
                <c:pt idx="49">
                  <c:v>0.36835929428095393</c:v>
                </c:pt>
                <c:pt idx="50">
                  <c:v>0.32905800964219156</c:v>
                </c:pt>
                <c:pt idx="51">
                  <c:v>0.18537908771286893</c:v>
                </c:pt>
                <c:pt idx="52">
                  <c:v>-3.5841188777431365E-2</c:v>
                </c:pt>
                <c:pt idx="53">
                  <c:v>2.7991035609371329E-2</c:v>
                </c:pt>
                <c:pt idx="54">
                  <c:v>-1.3306101438998241E-2</c:v>
                </c:pt>
                <c:pt idx="55">
                  <c:v>-0.1082138388896694</c:v>
                </c:pt>
                <c:pt idx="56">
                  <c:v>1.9553610923639386E-3</c:v>
                </c:pt>
                <c:pt idx="57">
                  <c:v>5.0892143817248048E-2</c:v>
                </c:pt>
                <c:pt idx="58">
                  <c:v>-9.6819290827429239E-2</c:v>
                </c:pt>
                <c:pt idx="59">
                  <c:v>-0.14128402370009385</c:v>
                </c:pt>
                <c:pt idx="60">
                  <c:v>-0.22536661704255045</c:v>
                </c:pt>
                <c:pt idx="61">
                  <c:v>-0.15370787894218119</c:v>
                </c:pt>
                <c:pt idx="62">
                  <c:v>-0.14557692772111208</c:v>
                </c:pt>
                <c:pt idx="63">
                  <c:v>-2.2799650860066301E-2</c:v>
                </c:pt>
                <c:pt idx="64">
                  <c:v>0.12726080052678723</c:v>
                </c:pt>
                <c:pt idx="65">
                  <c:v>2.7590757176720215E-2</c:v>
                </c:pt>
                <c:pt idx="66">
                  <c:v>0.10059824961923303</c:v>
                </c:pt>
                <c:pt idx="67">
                  <c:v>0.18378613596970217</c:v>
                </c:pt>
                <c:pt idx="68">
                  <c:v>6.5203991841582987E-2</c:v>
                </c:pt>
                <c:pt idx="69">
                  <c:v>-2.2629637405735537E-2</c:v>
                </c:pt>
                <c:pt idx="70">
                  <c:v>2.1244807419761536E-2</c:v>
                </c:pt>
                <c:pt idx="71">
                  <c:v>1.6945033929302911E-2</c:v>
                </c:pt>
                <c:pt idx="72">
                  <c:v>0.13189930459474497</c:v>
                </c:pt>
                <c:pt idx="73">
                  <c:v>1.6407308122522668E-2</c:v>
                </c:pt>
                <c:pt idx="74">
                  <c:v>-2.9557521539659293E-3</c:v>
                </c:pt>
                <c:pt idx="75">
                  <c:v>-2.0601647439187465E-2</c:v>
                </c:pt>
                <c:pt idx="76">
                  <c:v>-2.7745730133034163E-2</c:v>
                </c:pt>
                <c:pt idx="77">
                  <c:v>-2.3755412672143983E-4</c:v>
                </c:pt>
                <c:pt idx="78">
                  <c:v>-1.5742867399643368E-2</c:v>
                </c:pt>
                <c:pt idx="79">
                  <c:v>-9.626925612365822E-2</c:v>
                </c:pt>
                <c:pt idx="80">
                  <c:v>-0.19430205351194774</c:v>
                </c:pt>
                <c:pt idx="81">
                  <c:v>-0.13440741178539317</c:v>
                </c:pt>
                <c:pt idx="82">
                  <c:v>-8.7014043673209973E-2</c:v>
                </c:pt>
                <c:pt idx="83">
                  <c:v>-3.6946013905135078E-2</c:v>
                </c:pt>
                <c:pt idx="84">
                  <c:v>3.5338991816630916E-2</c:v>
                </c:pt>
                <c:pt idx="85">
                  <c:v>0.13748805378073214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50080"/>
        <c:axId val="40751872"/>
      </c:lineChart>
      <c:dateAx>
        <c:axId val="407500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0751872"/>
        <c:crosses val="autoZero"/>
        <c:auto val="1"/>
        <c:lblOffset val="100"/>
        <c:baseTimeUnit val="months"/>
      </c:dateAx>
      <c:valAx>
        <c:axId val="4075187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0750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Energy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Energy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Sector2!$X$15:$X$100</c:f>
              <c:numCache>
                <c:formatCode>0.00%</c:formatCode>
                <c:ptCount val="86"/>
                <c:pt idx="0">
                  <c:v>-0.55607061674856717</c:v>
                </c:pt>
                <c:pt idx="1">
                  <c:v>-0.58198136728056138</c:v>
                </c:pt>
                <c:pt idx="2">
                  <c:v>-0.55999918956952333</c:v>
                </c:pt>
                <c:pt idx="3">
                  <c:v>-0.55947371576111049</c:v>
                </c:pt>
                <c:pt idx="4">
                  <c:v>-0.62301727833413456</c:v>
                </c:pt>
                <c:pt idx="5">
                  <c:v>-0.57726790211772583</c:v>
                </c:pt>
                <c:pt idx="6">
                  <c:v>-0.46110257521116382</c:v>
                </c:pt>
                <c:pt idx="7">
                  <c:v>-0.29656899439739881</c:v>
                </c:pt>
                <c:pt idx="8">
                  <c:v>-0.15001971026736027</c:v>
                </c:pt>
                <c:pt idx="9">
                  <c:v>-0.32268005656392729</c:v>
                </c:pt>
                <c:pt idx="10">
                  <c:v>-3.5304213060725287E-2</c:v>
                </c:pt>
                <c:pt idx="11">
                  <c:v>-9.5592873328048666E-2</c:v>
                </c:pt>
                <c:pt idx="12">
                  <c:v>8.3787632567185133E-2</c:v>
                </c:pt>
                <c:pt idx="13">
                  <c:v>0.25862804421913466</c:v>
                </c:pt>
                <c:pt idx="14">
                  <c:v>0.35323681070106883</c:v>
                </c:pt>
                <c:pt idx="15">
                  <c:v>0.47708892999888919</c:v>
                </c:pt>
                <c:pt idx="16">
                  <c:v>0.99390427853357943</c:v>
                </c:pt>
                <c:pt idx="17">
                  <c:v>1.3718432296186798</c:v>
                </c:pt>
                <c:pt idx="18">
                  <c:v>1.3308064402535518</c:v>
                </c:pt>
                <c:pt idx="19">
                  <c:v>0.98909720476985363</c:v>
                </c:pt>
                <c:pt idx="20">
                  <c:v>0.60779360437433727</c:v>
                </c:pt>
                <c:pt idx="21">
                  <c:v>1.1653858788440754</c:v>
                </c:pt>
                <c:pt idx="22">
                  <c:v>0.68319981479973668</c:v>
                </c:pt>
                <c:pt idx="23">
                  <c:v>0.57964620850578186</c:v>
                </c:pt>
                <c:pt idx="24">
                  <c:v>0.47309802567874515</c:v>
                </c:pt>
                <c:pt idx="25">
                  <c:v>0.45581351541045989</c:v>
                </c:pt>
                <c:pt idx="26">
                  <c:v>0.20264771962019412</c:v>
                </c:pt>
                <c:pt idx="27">
                  <c:v>0.14666259490570477</c:v>
                </c:pt>
                <c:pt idx="28">
                  <c:v>-3.4123971313963053E-2</c:v>
                </c:pt>
                <c:pt idx="29">
                  <c:v>-0.29559846291233816</c:v>
                </c:pt>
                <c:pt idx="30">
                  <c:v>-0.37087661370689029</c:v>
                </c:pt>
                <c:pt idx="31">
                  <c:v>-0.3030581390235616</c:v>
                </c:pt>
                <c:pt idx="32">
                  <c:v>-0.254672306344218</c:v>
                </c:pt>
                <c:pt idx="33">
                  <c:v>-0.39872522162845825</c:v>
                </c:pt>
                <c:pt idx="34">
                  <c:v>-0.32783925005264669</c:v>
                </c:pt>
                <c:pt idx="35">
                  <c:v>-0.25790439255209152</c:v>
                </c:pt>
                <c:pt idx="36">
                  <c:v>-4.2235287208084671E-2</c:v>
                </c:pt>
                <c:pt idx="37">
                  <c:v>-0.12558061154296152</c:v>
                </c:pt>
                <c:pt idx="38">
                  <c:v>-6.3360250749887714E-2</c:v>
                </c:pt>
                <c:pt idx="39">
                  <c:v>-4.6006396161669794E-2</c:v>
                </c:pt>
                <c:pt idx="40">
                  <c:v>-0.14499971683154311</c:v>
                </c:pt>
                <c:pt idx="41">
                  <c:v>-0.11180655071488854</c:v>
                </c:pt>
                <c:pt idx="42">
                  <c:v>-0.11264681729647708</c:v>
                </c:pt>
                <c:pt idx="43">
                  <c:v>-0.15746513910793547</c:v>
                </c:pt>
                <c:pt idx="44">
                  <c:v>-0.26606286945434721</c:v>
                </c:pt>
                <c:pt idx="45">
                  <c:v>-0.17419770197015083</c:v>
                </c:pt>
                <c:pt idx="46">
                  <c:v>-0.25578309970793778</c:v>
                </c:pt>
                <c:pt idx="47">
                  <c:v>-0.33550958705275868</c:v>
                </c:pt>
                <c:pt idx="48">
                  <c:v>-0.31161703297257259</c:v>
                </c:pt>
                <c:pt idx="49">
                  <c:v>-0.25175845532673879</c:v>
                </c:pt>
                <c:pt idx="50">
                  <c:v>-0.21253446164172307</c:v>
                </c:pt>
                <c:pt idx="51">
                  <c:v>-0.19051759438340421</c:v>
                </c:pt>
                <c:pt idx="52">
                  <c:v>0.17208656387530374</c:v>
                </c:pt>
                <c:pt idx="53">
                  <c:v>0.11205039525958993</c:v>
                </c:pt>
                <c:pt idx="54">
                  <c:v>0.12300344615350589</c:v>
                </c:pt>
                <c:pt idx="55">
                  <c:v>0.23310725680497346</c:v>
                </c:pt>
                <c:pt idx="56">
                  <c:v>0.19206034485434142</c:v>
                </c:pt>
                <c:pt idx="57">
                  <c:v>2.1456287964415344E-2</c:v>
                </c:pt>
                <c:pt idx="58">
                  <c:v>0.19769292410851724</c:v>
                </c:pt>
                <c:pt idx="59">
                  <c:v>0.44813649168338654</c:v>
                </c:pt>
                <c:pt idx="60">
                  <c:v>0.46131844933251065</c:v>
                </c:pt>
                <c:pt idx="61">
                  <c:v>0.43964840179086706</c:v>
                </c:pt>
                <c:pt idx="62">
                  <c:v>0.28081940376656478</c:v>
                </c:pt>
                <c:pt idx="63">
                  <c:v>4.7485198154245234E-2</c:v>
                </c:pt>
                <c:pt idx="64">
                  <c:v>-0.16226362254775151</c:v>
                </c:pt>
                <c:pt idx="65">
                  <c:v>-6.2595209299026844E-2</c:v>
                </c:pt>
                <c:pt idx="66">
                  <c:v>-7.7490516203844395E-2</c:v>
                </c:pt>
                <c:pt idx="67">
                  <c:v>-0.12151425773110458</c:v>
                </c:pt>
                <c:pt idx="68">
                  <c:v>-0.14160284098769371</c:v>
                </c:pt>
                <c:pt idx="69">
                  <c:v>-5.4689186175109761E-3</c:v>
                </c:pt>
                <c:pt idx="70">
                  <c:v>-1.3546428689239276E-2</c:v>
                </c:pt>
                <c:pt idx="71">
                  <c:v>1.2957447264891009E-2</c:v>
                </c:pt>
                <c:pt idx="72">
                  <c:v>-9.4166173253244834E-2</c:v>
                </c:pt>
                <c:pt idx="73">
                  <c:v>-0.10153381135814754</c:v>
                </c:pt>
                <c:pt idx="74">
                  <c:v>-4.6909302365543581E-2</c:v>
                </c:pt>
                <c:pt idx="75">
                  <c:v>-3.1786404954495806E-3</c:v>
                </c:pt>
                <c:pt idx="76">
                  <c:v>1.8349036040636646E-2</c:v>
                </c:pt>
                <c:pt idx="77">
                  <c:v>-1.8363261977980994E-2</c:v>
                </c:pt>
                <c:pt idx="78">
                  <c:v>1.6905651340558991E-2</c:v>
                </c:pt>
                <c:pt idx="79">
                  <c:v>1.6845060312711935E-2</c:v>
                </c:pt>
                <c:pt idx="80">
                  <c:v>9.4962572935904266E-2</c:v>
                </c:pt>
                <c:pt idx="81">
                  <c:v>3.1495617967817413E-2</c:v>
                </c:pt>
                <c:pt idx="82">
                  <c:v>4.7880893848338602E-2</c:v>
                </c:pt>
                <c:pt idx="83">
                  <c:v>-4.5326733749408987E-3</c:v>
                </c:pt>
                <c:pt idx="84">
                  <c:v>-5.2906237504292131E-2</c:v>
                </c:pt>
                <c:pt idx="85">
                  <c:v>-0.12592150604613717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Sector2!$AB$15:$AB$100</c:f>
              <c:numCache>
                <c:formatCode>0.00%</c:formatCode>
                <c:ptCount val="86"/>
                <c:pt idx="0">
                  <c:v>-0.32268691593557608</c:v>
                </c:pt>
                <c:pt idx="1">
                  <c:v>-0.36588534230406999</c:v>
                </c:pt>
                <c:pt idx="2">
                  <c:v>-0.3890040072198947</c:v>
                </c:pt>
                <c:pt idx="3">
                  <c:v>-0.37390399408711483</c:v>
                </c:pt>
                <c:pt idx="4">
                  <c:v>-0.5108752753915291</c:v>
                </c:pt>
                <c:pt idx="5">
                  <c:v>-0.571843512991138</c:v>
                </c:pt>
                <c:pt idx="6">
                  <c:v>-0.51643287989327424</c:v>
                </c:pt>
                <c:pt idx="7">
                  <c:v>-0.49504433893205479</c:v>
                </c:pt>
                <c:pt idx="8">
                  <c:v>-0.42686472236422723</c:v>
                </c:pt>
                <c:pt idx="9">
                  <c:v>-0.47418621833889829</c:v>
                </c:pt>
                <c:pt idx="10">
                  <c:v>-0.37449078116542256</c:v>
                </c:pt>
                <c:pt idx="11">
                  <c:v>-0.44338516204205169</c:v>
                </c:pt>
                <c:pt idx="12">
                  <c:v>-0.36609581465210927</c:v>
                </c:pt>
                <c:pt idx="13">
                  <c:v>-0.26972542684532996</c:v>
                </c:pt>
                <c:pt idx="14">
                  <c:v>-0.19131330280737324</c:v>
                </c:pt>
                <c:pt idx="15">
                  <c:v>-0.16549393830875536</c:v>
                </c:pt>
                <c:pt idx="16">
                  <c:v>0.24263631688221188</c:v>
                </c:pt>
                <c:pt idx="17">
                  <c:v>0.8897475808259323</c:v>
                </c:pt>
                <c:pt idx="18">
                  <c:v>0.89566928899280929</c:v>
                </c:pt>
                <c:pt idx="19">
                  <c:v>0.75625782053374602</c:v>
                </c:pt>
                <c:pt idx="20">
                  <c:v>0.58277144705801587</c:v>
                </c:pt>
                <c:pt idx="21">
                  <c:v>0.8067293700906133</c:v>
                </c:pt>
                <c:pt idx="22">
                  <c:v>0.39547434600401044</c:v>
                </c:pt>
                <c:pt idx="23">
                  <c:v>0.37402280652570363</c:v>
                </c:pt>
                <c:pt idx="24">
                  <c:v>9.0969069343922904E-2</c:v>
                </c:pt>
                <c:pt idx="25">
                  <c:v>5.5225731312862347E-2</c:v>
                </c:pt>
                <c:pt idx="26">
                  <c:v>-4.448070255992187E-2</c:v>
                </c:pt>
                <c:pt idx="27">
                  <c:v>-0.10293979978134649</c:v>
                </c:pt>
                <c:pt idx="28">
                  <c:v>-0.30031264434390481</c:v>
                </c:pt>
                <c:pt idx="29">
                  <c:v>-0.45826028827566867</c:v>
                </c:pt>
                <c:pt idx="30">
                  <c:v>-0.50563485687886933</c:v>
                </c:pt>
                <c:pt idx="31">
                  <c:v>-0.48436203342670014</c:v>
                </c:pt>
                <c:pt idx="32">
                  <c:v>-0.48309686730115842</c:v>
                </c:pt>
                <c:pt idx="33">
                  <c:v>-0.5018708122033344</c:v>
                </c:pt>
                <c:pt idx="34">
                  <c:v>-0.47520768023298454</c:v>
                </c:pt>
                <c:pt idx="35">
                  <c:v>-0.39238530740572619</c:v>
                </c:pt>
                <c:pt idx="36">
                  <c:v>-0.16810097958307113</c:v>
                </c:pt>
                <c:pt idx="37">
                  <c:v>-0.20032927548093393</c:v>
                </c:pt>
                <c:pt idx="38">
                  <c:v>-0.17580958256195178</c:v>
                </c:pt>
                <c:pt idx="39">
                  <c:v>-0.15503536405460794</c:v>
                </c:pt>
                <c:pt idx="40">
                  <c:v>-0.19773416755314466</c:v>
                </c:pt>
                <c:pt idx="41">
                  <c:v>-0.2263631435663761</c:v>
                </c:pt>
                <c:pt idx="42">
                  <c:v>-0.19984793570727422</c:v>
                </c:pt>
                <c:pt idx="43">
                  <c:v>-0.22467449513094839</c:v>
                </c:pt>
                <c:pt idx="44">
                  <c:v>-0.25704426419181747</c:v>
                </c:pt>
                <c:pt idx="45">
                  <c:v>-0.26440994595280476</c:v>
                </c:pt>
                <c:pt idx="46">
                  <c:v>-0.2709592935152868</c:v>
                </c:pt>
                <c:pt idx="47">
                  <c:v>-0.2736246899383642</c:v>
                </c:pt>
                <c:pt idx="48">
                  <c:v>-0.31127294708132391</c:v>
                </c:pt>
                <c:pt idx="49">
                  <c:v>-0.27227563995663939</c:v>
                </c:pt>
                <c:pt idx="50">
                  <c:v>-0.25364291099843206</c:v>
                </c:pt>
                <c:pt idx="51">
                  <c:v>-0.17961227093442911</c:v>
                </c:pt>
                <c:pt idx="52">
                  <c:v>1.0641361244775327E-2</c:v>
                </c:pt>
                <c:pt idx="53">
                  <c:v>-6.1150625362443756E-2</c:v>
                </c:pt>
                <c:pt idx="54">
                  <c:v>-1.4932167675359542E-2</c:v>
                </c:pt>
                <c:pt idx="55">
                  <c:v>9.1402433553271711E-2</c:v>
                </c:pt>
                <c:pt idx="56">
                  <c:v>-5.1322298352576401E-2</c:v>
                </c:pt>
                <c:pt idx="57">
                  <c:v>-9.9277994573755191E-2</c:v>
                </c:pt>
                <c:pt idx="58">
                  <c:v>5.5350025825295912E-2</c:v>
                </c:pt>
                <c:pt idx="59">
                  <c:v>9.697416798760905E-2</c:v>
                </c:pt>
                <c:pt idx="60">
                  <c:v>0.20649852912504141</c:v>
                </c:pt>
                <c:pt idx="61">
                  <c:v>0.11449119279561804</c:v>
                </c:pt>
                <c:pt idx="62">
                  <c:v>9.8052991391837763E-2</c:v>
                </c:pt>
                <c:pt idx="63">
                  <c:v>-1.7111134916075743E-2</c:v>
                </c:pt>
                <c:pt idx="64">
                  <c:v>-0.14346422136091252</c:v>
                </c:pt>
                <c:pt idx="65">
                  <c:v>-5.2053802956373851E-2</c:v>
                </c:pt>
                <c:pt idx="66">
                  <c:v>-0.11551565819117038</c:v>
                </c:pt>
                <c:pt idx="67">
                  <c:v>-0.17841619679121545</c:v>
                </c:pt>
                <c:pt idx="68">
                  <c:v>-7.9055838744931495E-2</c:v>
                </c:pt>
                <c:pt idx="69">
                  <c:v>9.4655150894640272E-4</c:v>
                </c:pt>
                <c:pt idx="70">
                  <c:v>-3.4046420017508461E-2</c:v>
                </c:pt>
                <c:pt idx="71">
                  <c:v>-2.8506453891759431E-2</c:v>
                </c:pt>
                <c:pt idx="72">
                  <c:v>-0.11209675421321863</c:v>
                </c:pt>
                <c:pt idx="73">
                  <c:v>-2.7899787509264473E-2</c:v>
                </c:pt>
                <c:pt idx="74">
                  <c:v>-1.6942564374673452E-2</c:v>
                </c:pt>
                <c:pt idx="75">
                  <c:v>-9.8378000458482218E-3</c:v>
                </c:pt>
                <c:pt idx="76">
                  <c:v>1.7515622095176653E-4</c:v>
                </c:pt>
                <c:pt idx="77">
                  <c:v>-2.1967326688122735E-2</c:v>
                </c:pt>
                <c:pt idx="78">
                  <c:v>-7.9405295953278721E-3</c:v>
                </c:pt>
                <c:pt idx="79">
                  <c:v>7.1913919061378673E-2</c:v>
                </c:pt>
                <c:pt idx="80">
                  <c:v>0.19336261693685097</c:v>
                </c:pt>
                <c:pt idx="81">
                  <c:v>0.11558640473980875</c:v>
                </c:pt>
                <c:pt idx="82">
                  <c:v>5.8254757618297237E-2</c:v>
                </c:pt>
                <c:pt idx="83">
                  <c:v>3.9828338108545136E-3</c:v>
                </c:pt>
                <c:pt idx="84">
                  <c:v>-6.4679936680461236E-2</c:v>
                </c:pt>
                <c:pt idx="85">
                  <c:v>-0.14144888528515254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6368"/>
        <c:axId val="41792256"/>
      </c:lineChart>
      <c:dateAx>
        <c:axId val="4178636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1792256"/>
        <c:crosses val="autoZero"/>
        <c:auto val="1"/>
        <c:lblOffset val="100"/>
        <c:baseTimeUnit val="months"/>
      </c:dateAx>
      <c:valAx>
        <c:axId val="4179225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7863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Financials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Financials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Sector2!$AE$15:$AE$100</c:f>
              <c:numCache>
                <c:formatCode>0.00%</c:formatCode>
                <c:ptCount val="86"/>
                <c:pt idx="0">
                  <c:v>0.73933451732218614</c:v>
                </c:pt>
                <c:pt idx="1">
                  <c:v>0.94861100151729305</c:v>
                </c:pt>
                <c:pt idx="2">
                  <c:v>1.1254463243835309</c:v>
                </c:pt>
                <c:pt idx="3">
                  <c:v>0.97682152435464964</c:v>
                </c:pt>
                <c:pt idx="4">
                  <c:v>1.0700516005588359</c:v>
                </c:pt>
                <c:pt idx="5">
                  <c:v>1.0430546068548905</c:v>
                </c:pt>
                <c:pt idx="6">
                  <c:v>0.90193816122026083</c:v>
                </c:pt>
                <c:pt idx="7">
                  <c:v>0.94113109598030142</c:v>
                </c:pt>
                <c:pt idx="8">
                  <c:v>0.64354972417502121</c:v>
                </c:pt>
                <c:pt idx="9">
                  <c:v>0.72991534243950085</c:v>
                </c:pt>
                <c:pt idx="10">
                  <c:v>0.40770377465258156</c:v>
                </c:pt>
                <c:pt idx="11">
                  <c:v>0.2989608494537066</c:v>
                </c:pt>
                <c:pt idx="12">
                  <c:v>0.26844541842551317</c:v>
                </c:pt>
                <c:pt idx="13">
                  <c:v>6.3819629527131827E-2</c:v>
                </c:pt>
                <c:pt idx="14">
                  <c:v>-7.4433589775915854E-2</c:v>
                </c:pt>
                <c:pt idx="15">
                  <c:v>-8.8307347640324441E-2</c:v>
                </c:pt>
                <c:pt idx="16">
                  <c:v>-0.29149351955837466</c:v>
                </c:pt>
                <c:pt idx="17">
                  <c:v>-0.56729214313133092</c:v>
                </c:pt>
                <c:pt idx="18">
                  <c:v>-0.59708214994080278</c:v>
                </c:pt>
                <c:pt idx="19">
                  <c:v>-0.57840947910047458</c:v>
                </c:pt>
                <c:pt idx="20">
                  <c:v>-0.57227762881887312</c:v>
                </c:pt>
                <c:pt idx="21">
                  <c:v>-0.61611953133117625</c:v>
                </c:pt>
                <c:pt idx="22">
                  <c:v>-0.5365422553299829</c:v>
                </c:pt>
                <c:pt idx="23">
                  <c:v>-0.43362367112690114</c:v>
                </c:pt>
                <c:pt idx="24">
                  <c:v>-0.29072913775841114</c:v>
                </c:pt>
                <c:pt idx="25">
                  <c:v>-0.14614042134889682</c:v>
                </c:pt>
                <c:pt idx="26">
                  <c:v>-5.9240746698696611E-3</c:v>
                </c:pt>
                <c:pt idx="27">
                  <c:v>4.2232735665949761E-2</c:v>
                </c:pt>
                <c:pt idx="28">
                  <c:v>0.39948634406859629</c:v>
                </c:pt>
                <c:pt idx="29">
                  <c:v>1.1530204926157182</c:v>
                </c:pt>
                <c:pt idx="30">
                  <c:v>1.3408468962244786</c:v>
                </c:pt>
                <c:pt idx="31">
                  <c:v>1.1806883438458615</c:v>
                </c:pt>
                <c:pt idx="32">
                  <c:v>1.2798559010635007</c:v>
                </c:pt>
                <c:pt idx="33">
                  <c:v>1.4156144593298432</c:v>
                </c:pt>
                <c:pt idx="34">
                  <c:v>1.4240509440107512</c:v>
                </c:pt>
                <c:pt idx="35">
                  <c:v>0.91899983216121384</c:v>
                </c:pt>
                <c:pt idx="36">
                  <c:v>0.40366937155338567</c:v>
                </c:pt>
                <c:pt idx="37">
                  <c:v>0.3004511232198348</c:v>
                </c:pt>
                <c:pt idx="38">
                  <c:v>0.24050317308429614</c:v>
                </c:pt>
                <c:pt idx="39">
                  <c:v>0.30271178633132889</c:v>
                </c:pt>
                <c:pt idx="40">
                  <c:v>0.27709236868260434</c:v>
                </c:pt>
                <c:pt idx="41">
                  <c:v>0.34814908818210233</c:v>
                </c:pt>
                <c:pt idx="42">
                  <c:v>0.32571981728614929</c:v>
                </c:pt>
                <c:pt idx="43">
                  <c:v>0.3492925502923776</c:v>
                </c:pt>
                <c:pt idx="44">
                  <c:v>0.34157222622007177</c:v>
                </c:pt>
                <c:pt idx="45">
                  <c:v>0.30416306749977573</c:v>
                </c:pt>
                <c:pt idx="46">
                  <c:v>0.21443412410798479</c:v>
                </c:pt>
                <c:pt idx="47">
                  <c:v>0.2616019736787758</c:v>
                </c:pt>
                <c:pt idx="48">
                  <c:v>0.28486503494335569</c:v>
                </c:pt>
                <c:pt idx="49">
                  <c:v>0.25328226880941163</c:v>
                </c:pt>
                <c:pt idx="50">
                  <c:v>0.13051149471318446</c:v>
                </c:pt>
                <c:pt idx="51">
                  <c:v>-2.1833343169141872E-2</c:v>
                </c:pt>
                <c:pt idx="52">
                  <c:v>-0.22336121310841117</c:v>
                </c:pt>
                <c:pt idx="53">
                  <c:v>-0.20735723801918882</c:v>
                </c:pt>
                <c:pt idx="54">
                  <c:v>-0.26668960897026606</c:v>
                </c:pt>
                <c:pt idx="55">
                  <c:v>-0.31379963039006731</c:v>
                </c:pt>
                <c:pt idx="56">
                  <c:v>-0.22318040303667175</c:v>
                </c:pt>
                <c:pt idx="57">
                  <c:v>-8.6719026211314887E-2</c:v>
                </c:pt>
                <c:pt idx="58">
                  <c:v>-8.0868667566845298E-2</c:v>
                </c:pt>
                <c:pt idx="59">
                  <c:v>-9.7576456342434281E-2</c:v>
                </c:pt>
                <c:pt idx="60">
                  <c:v>-9.1413756818539582E-2</c:v>
                </c:pt>
                <c:pt idx="61">
                  <c:v>-8.6710991894499378E-2</c:v>
                </c:pt>
                <c:pt idx="62">
                  <c:v>2.4165744295820968E-2</c:v>
                </c:pt>
                <c:pt idx="63">
                  <c:v>0.15844105444884549</c:v>
                </c:pt>
                <c:pt idx="64">
                  <c:v>0.38452578919692226</c:v>
                </c:pt>
                <c:pt idx="65">
                  <c:v>0.32562354349313916</c:v>
                </c:pt>
                <c:pt idx="66">
                  <c:v>0.43722745346103187</c:v>
                </c:pt>
                <c:pt idx="67">
                  <c:v>0.53894436731121664</c:v>
                </c:pt>
                <c:pt idx="68">
                  <c:v>0.58407407921007648</c:v>
                </c:pt>
                <c:pt idx="69">
                  <c:v>0.44259916021001411</c:v>
                </c:pt>
                <c:pt idx="70">
                  <c:v>0.44484921999146376</c:v>
                </c:pt>
                <c:pt idx="71">
                  <c:v>0.45906481934130294</c:v>
                </c:pt>
                <c:pt idx="72">
                  <c:v>0.53571648693421348</c:v>
                </c:pt>
                <c:pt idx="73">
                  <c:v>0.48653567471024073</c:v>
                </c:pt>
                <c:pt idx="74">
                  <c:v>0.45845536291236066</c:v>
                </c:pt>
                <c:pt idx="75">
                  <c:v>0.36457304555859227</c:v>
                </c:pt>
                <c:pt idx="76">
                  <c:v>0.34207261771284414</c:v>
                </c:pt>
                <c:pt idx="77">
                  <c:v>0.35264733380810287</c:v>
                </c:pt>
                <c:pt idx="78">
                  <c:v>0.38639258153360956</c:v>
                </c:pt>
                <c:pt idx="79">
                  <c:v>0.35572520684304076</c:v>
                </c:pt>
                <c:pt idx="80">
                  <c:v>0.16832823300364441</c:v>
                </c:pt>
                <c:pt idx="81">
                  <c:v>0.13175813010158577</c:v>
                </c:pt>
                <c:pt idx="82">
                  <c:v>0.12581908515035356</c:v>
                </c:pt>
                <c:pt idx="83">
                  <c:v>0.10010928572872135</c:v>
                </c:pt>
                <c:pt idx="84">
                  <c:v>0.1844811928188308</c:v>
                </c:pt>
                <c:pt idx="85">
                  <c:v>0.23568362544251653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Sector2!$AI$15:$AI$100</c:f>
              <c:numCache>
                <c:formatCode>0.00%</c:formatCode>
                <c:ptCount val="86"/>
                <c:pt idx="0">
                  <c:v>0.36736035084548058</c:v>
                </c:pt>
                <c:pt idx="1">
                  <c:v>0.47328238586107729</c:v>
                </c:pt>
                <c:pt idx="2">
                  <c:v>0.47358194629574757</c:v>
                </c:pt>
                <c:pt idx="3">
                  <c:v>0.3512891494938426</c:v>
                </c:pt>
                <c:pt idx="4">
                  <c:v>0.45521620166320442</c:v>
                </c:pt>
                <c:pt idx="5">
                  <c:v>0.54946856447282455</c:v>
                </c:pt>
                <c:pt idx="6">
                  <c:v>0.46250830429194156</c:v>
                </c:pt>
                <c:pt idx="7">
                  <c:v>0.43113012466472433</c:v>
                </c:pt>
                <c:pt idx="8">
                  <c:v>0.28909775458987741</c:v>
                </c:pt>
                <c:pt idx="9">
                  <c:v>0.30654376488055046</c:v>
                </c:pt>
                <c:pt idx="10">
                  <c:v>0.208292154874542</c:v>
                </c:pt>
                <c:pt idx="11">
                  <c:v>0.2658603308345846</c:v>
                </c:pt>
                <c:pt idx="12">
                  <c:v>0.14391247450168709</c:v>
                </c:pt>
                <c:pt idx="13">
                  <c:v>-6.9812829659693376E-3</c:v>
                </c:pt>
                <c:pt idx="14">
                  <c:v>-1.511290029117307E-2</c:v>
                </c:pt>
                <c:pt idx="15">
                  <c:v>-6.7584582391259751E-2</c:v>
                </c:pt>
                <c:pt idx="16">
                  <c:v>-0.27233840714448176</c:v>
                </c:pt>
                <c:pt idx="17">
                  <c:v>-0.54045440121468546</c:v>
                </c:pt>
                <c:pt idx="18">
                  <c:v>-0.56625517769311762</c:v>
                </c:pt>
                <c:pt idx="19">
                  <c:v>-0.55291016462264087</c:v>
                </c:pt>
                <c:pt idx="20">
                  <c:v>-0.55337374512158077</c:v>
                </c:pt>
                <c:pt idx="21">
                  <c:v>-0.60160035321015704</c:v>
                </c:pt>
                <c:pt idx="22">
                  <c:v>-0.52117130259694089</c:v>
                </c:pt>
                <c:pt idx="23">
                  <c:v>-0.4592451853498094</c:v>
                </c:pt>
                <c:pt idx="24">
                  <c:v>-0.33704032466933742</c:v>
                </c:pt>
                <c:pt idx="25">
                  <c:v>-0.23281209982321771</c:v>
                </c:pt>
                <c:pt idx="26">
                  <c:v>-0.18178417138053682</c:v>
                </c:pt>
                <c:pt idx="27">
                  <c:v>-7.3240748977253856E-2</c:v>
                </c:pt>
                <c:pt idx="28">
                  <c:v>0.17953982998610862</c:v>
                </c:pt>
                <c:pt idx="29">
                  <c:v>0.67422645228699851</c:v>
                </c:pt>
                <c:pt idx="30">
                  <c:v>0.79645707042754665</c:v>
                </c:pt>
                <c:pt idx="31">
                  <c:v>0.7576415517274746</c:v>
                </c:pt>
                <c:pt idx="32">
                  <c:v>0.92859108331378204</c:v>
                </c:pt>
                <c:pt idx="33">
                  <c:v>1.0783095088996961</c:v>
                </c:pt>
                <c:pt idx="34">
                  <c:v>1.0562329580436618</c:v>
                </c:pt>
                <c:pt idx="35">
                  <c:v>0.71079252116045288</c:v>
                </c:pt>
                <c:pt idx="36">
                  <c:v>0.32973176616688282</c:v>
                </c:pt>
                <c:pt idx="37">
                  <c:v>0.27464342409200726</c:v>
                </c:pt>
                <c:pt idx="38">
                  <c:v>0.23196413899944179</c:v>
                </c:pt>
                <c:pt idx="39">
                  <c:v>0.15861057099202913</c:v>
                </c:pt>
                <c:pt idx="40">
                  <c:v>0.18060230766473384</c:v>
                </c:pt>
                <c:pt idx="41">
                  <c:v>0.21256818368195862</c:v>
                </c:pt>
                <c:pt idx="42">
                  <c:v>0.22430601262940342</c:v>
                </c:pt>
                <c:pt idx="43">
                  <c:v>0.21067354100772206</c:v>
                </c:pt>
                <c:pt idx="44">
                  <c:v>0.13785867094251469</c:v>
                </c:pt>
                <c:pt idx="45">
                  <c:v>0.12627188143450629</c:v>
                </c:pt>
                <c:pt idx="46">
                  <c:v>3.2970607529254403E-2</c:v>
                </c:pt>
                <c:pt idx="47">
                  <c:v>1.5237347180406591E-2</c:v>
                </c:pt>
                <c:pt idx="48">
                  <c:v>0.12099329762382993</c:v>
                </c:pt>
                <c:pt idx="49">
                  <c:v>0.11567920242542828</c:v>
                </c:pt>
                <c:pt idx="50">
                  <c:v>2.3613298722082732E-3</c:v>
                </c:pt>
                <c:pt idx="51">
                  <c:v>-6.2348531392281026E-2</c:v>
                </c:pt>
                <c:pt idx="52">
                  <c:v>-0.2302161158045648</c:v>
                </c:pt>
                <c:pt idx="53">
                  <c:v>-0.20633288737009559</c:v>
                </c:pt>
                <c:pt idx="54">
                  <c:v>-0.24808677296469039</c:v>
                </c:pt>
                <c:pt idx="55">
                  <c:v>-0.30515027551200713</c:v>
                </c:pt>
                <c:pt idx="56">
                  <c:v>-0.13060226971975319</c:v>
                </c:pt>
                <c:pt idx="57">
                  <c:v>-4.1198291595001657E-2</c:v>
                </c:pt>
                <c:pt idx="58">
                  <c:v>-8.7477866074414878E-2</c:v>
                </c:pt>
                <c:pt idx="59">
                  <c:v>-9.2777927804621574E-2</c:v>
                </c:pt>
                <c:pt idx="60">
                  <c:v>-0.17496148393673594</c:v>
                </c:pt>
                <c:pt idx="61">
                  <c:v>-0.10742851087251115</c:v>
                </c:pt>
                <c:pt idx="62">
                  <c:v>-5.5756200576648096E-2</c:v>
                </c:pt>
                <c:pt idx="63">
                  <c:v>6.5286145878365565E-2</c:v>
                </c:pt>
                <c:pt idx="64">
                  <c:v>0.25722973275342631</c:v>
                </c:pt>
                <c:pt idx="65">
                  <c:v>0.21900746749251265</c:v>
                </c:pt>
                <c:pt idx="66">
                  <c:v>0.2938003194656662</c:v>
                </c:pt>
                <c:pt idx="67">
                  <c:v>0.43190303244664041</c:v>
                </c:pt>
                <c:pt idx="68">
                  <c:v>0.31578599416536335</c:v>
                </c:pt>
                <c:pt idx="69">
                  <c:v>0.21459422419816221</c:v>
                </c:pt>
                <c:pt idx="70">
                  <c:v>0.23360081555013679</c:v>
                </c:pt>
                <c:pt idx="71">
                  <c:v>0.27742210483569441</c:v>
                </c:pt>
                <c:pt idx="72">
                  <c:v>0.41143401269973201</c:v>
                </c:pt>
                <c:pt idx="73">
                  <c:v>0.19199955323971651</c:v>
                </c:pt>
                <c:pt idx="74">
                  <c:v>0.2221945411296804</c:v>
                </c:pt>
                <c:pt idx="75">
                  <c:v>0.14336969119541987</c:v>
                </c:pt>
                <c:pt idx="76">
                  <c:v>0.1478122746748356</c:v>
                </c:pt>
                <c:pt idx="77">
                  <c:v>0.17070798902361428</c:v>
                </c:pt>
                <c:pt idx="78">
                  <c:v>0.19238916176598675</c:v>
                </c:pt>
                <c:pt idx="79">
                  <c:v>0.15122335029482015</c:v>
                </c:pt>
                <c:pt idx="80">
                  <c:v>5.9073895319669445E-2</c:v>
                </c:pt>
                <c:pt idx="81">
                  <c:v>0.11017321372772471</c:v>
                </c:pt>
                <c:pt idx="82">
                  <c:v>0.16639773231489086</c:v>
                </c:pt>
                <c:pt idx="83">
                  <c:v>0.17264099920185028</c:v>
                </c:pt>
                <c:pt idx="84">
                  <c:v>0.21904445118853255</c:v>
                </c:pt>
                <c:pt idx="85">
                  <c:v>0.31580455691948317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07232"/>
        <c:axId val="42075264"/>
      </c:lineChart>
      <c:dateAx>
        <c:axId val="4180723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075264"/>
        <c:crosses val="autoZero"/>
        <c:auto val="1"/>
        <c:lblOffset val="100"/>
        <c:baseTimeUnit val="months"/>
      </c:dateAx>
      <c:valAx>
        <c:axId val="4207526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807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Financials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Financials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Sector2!$AG$15:$AG$100</c:f>
              <c:numCache>
                <c:formatCode>0.00%</c:formatCode>
                <c:ptCount val="86"/>
                <c:pt idx="0">
                  <c:v>-0.33535807618527058</c:v>
                </c:pt>
                <c:pt idx="1">
                  <c:v>-0.34002592984464242</c:v>
                </c:pt>
                <c:pt idx="2">
                  <c:v>-0.36816511261035134</c:v>
                </c:pt>
                <c:pt idx="3">
                  <c:v>-0.32245524573046946</c:v>
                </c:pt>
                <c:pt idx="4">
                  <c:v>-0.35216536408559607</c:v>
                </c:pt>
                <c:pt idx="5">
                  <c:v>-0.37027755102739535</c:v>
                </c:pt>
                <c:pt idx="6">
                  <c:v>-0.24386975853857951</c:v>
                </c:pt>
                <c:pt idx="7">
                  <c:v>-0.17004672646759056</c:v>
                </c:pt>
                <c:pt idx="8">
                  <c:v>-5.5824818586280855E-2</c:v>
                </c:pt>
                <c:pt idx="9">
                  <c:v>-0.10494198317280568</c:v>
                </c:pt>
                <c:pt idx="10">
                  <c:v>-4.6599084192236684E-2</c:v>
                </c:pt>
                <c:pt idx="11">
                  <c:v>-0.10263072523862049</c:v>
                </c:pt>
                <c:pt idx="12">
                  <c:v>-2.926692441611356E-2</c:v>
                </c:pt>
                <c:pt idx="13">
                  <c:v>8.4492622223497849E-2</c:v>
                </c:pt>
                <c:pt idx="14">
                  <c:v>0.1366084312521556</c:v>
                </c:pt>
                <c:pt idx="15">
                  <c:v>0.12465774416518483</c:v>
                </c:pt>
                <c:pt idx="16">
                  <c:v>0.30221250093636098</c:v>
                </c:pt>
                <c:pt idx="17">
                  <c:v>0.78650576098600733</c:v>
                </c:pt>
                <c:pt idx="18">
                  <c:v>0.75456713188250668</c:v>
                </c:pt>
                <c:pt idx="19">
                  <c:v>0.46332878770559049</c:v>
                </c:pt>
                <c:pt idx="20">
                  <c:v>0.40499813291021458</c:v>
                </c:pt>
                <c:pt idx="21">
                  <c:v>0.64405188757469833</c:v>
                </c:pt>
                <c:pt idx="22">
                  <c:v>0.46238994878864492</c:v>
                </c:pt>
                <c:pt idx="23">
                  <c:v>0.19139550287477558</c:v>
                </c:pt>
                <c:pt idx="24">
                  <c:v>-0.22395860228759656</c:v>
                </c:pt>
                <c:pt idx="25">
                  <c:v>-0.28408419513789196</c:v>
                </c:pt>
                <c:pt idx="26">
                  <c:v>-0.33735426454029416</c:v>
                </c:pt>
                <c:pt idx="27">
                  <c:v>-0.35349440220749151</c:v>
                </c:pt>
                <c:pt idx="28">
                  <c:v>-0.45417229062655806</c:v>
                </c:pt>
                <c:pt idx="29">
                  <c:v>-0.5507382539250032</c:v>
                </c:pt>
                <c:pt idx="30">
                  <c:v>-0.60439432841346474</c:v>
                </c:pt>
                <c:pt idx="31">
                  <c:v>-0.53917864662212889</c:v>
                </c:pt>
                <c:pt idx="32">
                  <c:v>-0.52883538408399455</c:v>
                </c:pt>
                <c:pt idx="33">
                  <c:v>-0.59219777065272727</c:v>
                </c:pt>
                <c:pt idx="34">
                  <c:v>-0.59564132676407766</c:v>
                </c:pt>
                <c:pt idx="35">
                  <c:v>-0.45975764851386558</c:v>
                </c:pt>
                <c:pt idx="36">
                  <c:v>-0.16121226951565115</c:v>
                </c:pt>
                <c:pt idx="37">
                  <c:v>-0.19891473780459168</c:v>
                </c:pt>
                <c:pt idx="38">
                  <c:v>-0.19389219991635309</c:v>
                </c:pt>
                <c:pt idx="39">
                  <c:v>-0.19153075291720867</c:v>
                </c:pt>
                <c:pt idx="40">
                  <c:v>-0.25607071443400709</c:v>
                </c:pt>
                <c:pt idx="41">
                  <c:v>-0.260766686188171</c:v>
                </c:pt>
                <c:pt idx="42">
                  <c:v>-0.20351598713079</c:v>
                </c:pt>
                <c:pt idx="43">
                  <c:v>-0.20615479638872425</c:v>
                </c:pt>
                <c:pt idx="44">
                  <c:v>-0.22032273638199484</c:v>
                </c:pt>
                <c:pt idx="45">
                  <c:v>-0.20152607963554081</c:v>
                </c:pt>
                <c:pt idx="46">
                  <c:v>-0.22346232794841692</c:v>
                </c:pt>
                <c:pt idx="47">
                  <c:v>-0.26104431320349386</c:v>
                </c:pt>
                <c:pt idx="48">
                  <c:v>-0.28512115237392166</c:v>
                </c:pt>
                <c:pt idx="49">
                  <c:v>-0.27023157020798816</c:v>
                </c:pt>
                <c:pt idx="50">
                  <c:v>-0.20944124628617433</c:v>
                </c:pt>
                <c:pt idx="51">
                  <c:v>-0.14417080614753797</c:v>
                </c:pt>
                <c:pt idx="52">
                  <c:v>0.24155078713456701</c:v>
                </c:pt>
                <c:pt idx="53">
                  <c:v>-5.4481334957230843E-2</c:v>
                </c:pt>
                <c:pt idx="54">
                  <c:v>3.0674182584057297E-2</c:v>
                </c:pt>
                <c:pt idx="55">
                  <c:v>4.1335592184240211E-2</c:v>
                </c:pt>
                <c:pt idx="56">
                  <c:v>-0.18059239355156975</c:v>
                </c:pt>
                <c:pt idx="57">
                  <c:v>-0.2479144228415241</c:v>
                </c:pt>
                <c:pt idx="58">
                  <c:v>-0.10738921665015533</c:v>
                </c:pt>
                <c:pt idx="59">
                  <c:v>-6.9752022031312921E-2</c:v>
                </c:pt>
                <c:pt idx="60">
                  <c:v>-2.6649289413564259E-2</c:v>
                </c:pt>
                <c:pt idx="61">
                  <c:v>-0.10443283424571403</c:v>
                </c:pt>
                <c:pt idx="62">
                  <c:v>-0.12732714889536001</c:v>
                </c:pt>
                <c:pt idx="63">
                  <c:v>-0.18133720181257773</c:v>
                </c:pt>
                <c:pt idx="64">
                  <c:v>-0.3433528552288635</c:v>
                </c:pt>
                <c:pt idx="65">
                  <c:v>-0.14497619706279474</c:v>
                </c:pt>
                <c:pt idx="66">
                  <c:v>-0.27841461542707524</c:v>
                </c:pt>
                <c:pt idx="67">
                  <c:v>-0.3006737594674419</c:v>
                </c:pt>
                <c:pt idx="68">
                  <c:v>-0.18744024974520235</c:v>
                </c:pt>
                <c:pt idx="69">
                  <c:v>-0.11983539203583937</c:v>
                </c:pt>
                <c:pt idx="70">
                  <c:v>-0.15420646414324435</c:v>
                </c:pt>
                <c:pt idx="71">
                  <c:v>-0.1530148231671743</c:v>
                </c:pt>
                <c:pt idx="72">
                  <c:v>-0.17181362556120172</c:v>
                </c:pt>
                <c:pt idx="73">
                  <c:v>-2.8157420162516544E-2</c:v>
                </c:pt>
                <c:pt idx="74">
                  <c:v>-2.6094396664184671E-3</c:v>
                </c:pt>
                <c:pt idx="75">
                  <c:v>1.4989631340226017E-2</c:v>
                </c:pt>
                <c:pt idx="76">
                  <c:v>2.3665358505842171E-4</c:v>
                </c:pt>
                <c:pt idx="77">
                  <c:v>-5.4165315803320624E-2</c:v>
                </c:pt>
                <c:pt idx="78">
                  <c:v>4.2431916119352042E-2</c:v>
                </c:pt>
                <c:pt idx="79">
                  <c:v>0.13052442039561463</c:v>
                </c:pt>
                <c:pt idx="80">
                  <c:v>0.18436702271430061</c:v>
                </c:pt>
                <c:pt idx="81">
                  <c:v>0.18786339212365766</c:v>
                </c:pt>
                <c:pt idx="82">
                  <c:v>0.12638162831878774</c:v>
                </c:pt>
                <c:pt idx="83">
                  <c:v>0.14784059334387889</c:v>
                </c:pt>
                <c:pt idx="84">
                  <c:v>3.2676766912493216E-2</c:v>
                </c:pt>
                <c:pt idx="85">
                  <c:v>6.0334125773842118E-4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Sector2!$AK$15:$AK$100</c:f>
              <c:numCache>
                <c:formatCode>0.00%</c:formatCode>
                <c:ptCount val="86"/>
                <c:pt idx="0">
                  <c:v>-0.29539866508846235</c:v>
                </c:pt>
                <c:pt idx="1">
                  <c:v>-0.31565373066795499</c:v>
                </c:pt>
                <c:pt idx="2">
                  <c:v>-0.34933372205487701</c:v>
                </c:pt>
                <c:pt idx="3">
                  <c:v>-0.31623628973713469</c:v>
                </c:pt>
                <c:pt idx="4">
                  <c:v>-0.3739755999731903</c:v>
                </c:pt>
                <c:pt idx="5">
                  <c:v>-0.42088096222873927</c:v>
                </c:pt>
                <c:pt idx="6">
                  <c:v>-0.32611263461094098</c:v>
                </c:pt>
                <c:pt idx="7">
                  <c:v>-0.26820537859911553</c:v>
                </c:pt>
                <c:pt idx="8">
                  <c:v>-0.17917681721982026</c:v>
                </c:pt>
                <c:pt idx="9">
                  <c:v>-0.19699923462013169</c:v>
                </c:pt>
                <c:pt idx="10">
                  <c:v>-0.12841722251353926</c:v>
                </c:pt>
                <c:pt idx="11">
                  <c:v>-0.20429724414350026</c:v>
                </c:pt>
                <c:pt idx="12">
                  <c:v>-0.12016614382336011</c:v>
                </c:pt>
                <c:pt idx="13">
                  <c:v>2.3233895117916958E-2</c:v>
                </c:pt>
                <c:pt idx="14">
                  <c:v>6.3908480748074536E-2</c:v>
                </c:pt>
                <c:pt idx="15">
                  <c:v>8.626628653537538E-2</c:v>
                </c:pt>
                <c:pt idx="16">
                  <c:v>0.42606258646802231</c:v>
                </c:pt>
                <c:pt idx="17">
                  <c:v>1.0219131929294716</c:v>
                </c:pt>
                <c:pt idx="18">
                  <c:v>0.93428979516652233</c:v>
                </c:pt>
                <c:pt idx="19">
                  <c:v>0.7623371903103302</c:v>
                </c:pt>
                <c:pt idx="20">
                  <c:v>0.68454205192525608</c:v>
                </c:pt>
                <c:pt idx="21">
                  <c:v>0.88037286133171166</c:v>
                </c:pt>
                <c:pt idx="22">
                  <c:v>0.53194660266578575</c:v>
                </c:pt>
                <c:pt idx="23">
                  <c:v>0.39721475821570618</c:v>
                </c:pt>
                <c:pt idx="24">
                  <c:v>5.3241053217937928E-2</c:v>
                </c:pt>
                <c:pt idx="25">
                  <c:v>-8.1076928518167946E-2</c:v>
                </c:pt>
                <c:pt idx="26">
                  <c:v>-0.17306652821166613</c:v>
                </c:pt>
                <c:pt idx="27">
                  <c:v>-0.18361164990490642</c:v>
                </c:pt>
                <c:pt idx="28">
                  <c:v>-0.35976780730754743</c:v>
                </c:pt>
                <c:pt idx="29">
                  <c:v>-0.49941149301402821</c:v>
                </c:pt>
                <c:pt idx="30">
                  <c:v>-0.52230315633176905</c:v>
                </c:pt>
                <c:pt idx="31">
                  <c:v>-0.48621510947844515</c:v>
                </c:pt>
                <c:pt idx="32">
                  <c:v>-0.48477407574601761</c:v>
                </c:pt>
                <c:pt idx="33">
                  <c:v>-0.53664357767765647</c:v>
                </c:pt>
                <c:pt idx="34">
                  <c:v>-0.5074768193725705</c:v>
                </c:pt>
                <c:pt idx="35">
                  <c:v>-0.38952934083289281</c:v>
                </c:pt>
                <c:pt idx="36">
                  <c:v>-0.17971840768411318</c:v>
                </c:pt>
                <c:pt idx="37">
                  <c:v>-0.17839944893177961</c:v>
                </c:pt>
                <c:pt idx="38">
                  <c:v>-0.13035783053778971</c:v>
                </c:pt>
                <c:pt idx="39">
                  <c:v>-0.1421860095276849</c:v>
                </c:pt>
                <c:pt idx="40">
                  <c:v>-0.1494652202402722</c:v>
                </c:pt>
                <c:pt idx="41">
                  <c:v>-0.16424335783917343</c:v>
                </c:pt>
                <c:pt idx="42">
                  <c:v>-0.13200620446169353</c:v>
                </c:pt>
                <c:pt idx="43">
                  <c:v>-0.1532497168224991</c:v>
                </c:pt>
                <c:pt idx="44">
                  <c:v>-0.19961131797568055</c:v>
                </c:pt>
                <c:pt idx="45">
                  <c:v>-0.17276642517024798</c:v>
                </c:pt>
                <c:pt idx="46">
                  <c:v>-0.14496934496968605</c:v>
                </c:pt>
                <c:pt idx="47">
                  <c:v>-0.16278029063908939</c:v>
                </c:pt>
                <c:pt idx="48">
                  <c:v>-0.20652224873714975</c:v>
                </c:pt>
                <c:pt idx="49">
                  <c:v>-0.17589383253373203</c:v>
                </c:pt>
                <c:pt idx="50">
                  <c:v>-0.1174309517327784</c:v>
                </c:pt>
                <c:pt idx="51">
                  <c:v>-5.0201294814358088E-2</c:v>
                </c:pt>
                <c:pt idx="52">
                  <c:v>0.2116170705712741</c:v>
                </c:pt>
                <c:pt idx="53">
                  <c:v>8.5218675170641633E-2</c:v>
                </c:pt>
                <c:pt idx="54">
                  <c:v>0.16423547740670097</c:v>
                </c:pt>
                <c:pt idx="55">
                  <c:v>0.1939576117500339</c:v>
                </c:pt>
                <c:pt idx="56">
                  <c:v>2.4419639264222637E-2</c:v>
                </c:pt>
                <c:pt idx="57">
                  <c:v>-6.3359507204778898E-2</c:v>
                </c:pt>
                <c:pt idx="58">
                  <c:v>3.1486381914358486E-2</c:v>
                </c:pt>
                <c:pt idx="59">
                  <c:v>5.277862779384801E-2</c:v>
                </c:pt>
                <c:pt idx="60">
                  <c:v>0.12976221366916674</c:v>
                </c:pt>
                <c:pt idx="61">
                  <c:v>4.7553100616872346E-2</c:v>
                </c:pt>
                <c:pt idx="62">
                  <c:v>2.1113192284818671E-2</c:v>
                </c:pt>
                <c:pt idx="63">
                  <c:v>-6.784097731986749E-2</c:v>
                </c:pt>
                <c:pt idx="64">
                  <c:v>-0.24568941479583151</c:v>
                </c:pt>
                <c:pt idx="65">
                  <c:v>-0.14559111359692523</c:v>
                </c:pt>
                <c:pt idx="66">
                  <c:v>-0.24621827376934691</c:v>
                </c:pt>
                <c:pt idx="67">
                  <c:v>-0.26890721880178337</c:v>
                </c:pt>
                <c:pt idx="68">
                  <c:v>-0.20671871752865389</c:v>
                </c:pt>
                <c:pt idx="69">
                  <c:v>-0.14615232709126436</c:v>
                </c:pt>
                <c:pt idx="70">
                  <c:v>-0.17233110865480983</c:v>
                </c:pt>
                <c:pt idx="71">
                  <c:v>-0.19810092926635436</c:v>
                </c:pt>
                <c:pt idx="72">
                  <c:v>-0.24950865797414634</c:v>
                </c:pt>
                <c:pt idx="73">
                  <c:v>-0.15219109101537098</c:v>
                </c:pt>
                <c:pt idx="74">
                  <c:v>-0.14398129672738058</c:v>
                </c:pt>
                <c:pt idx="75">
                  <c:v>-0.11809285876663167</c:v>
                </c:pt>
                <c:pt idx="76">
                  <c:v>-0.11260414898894977</c:v>
                </c:pt>
                <c:pt idx="77">
                  <c:v>-0.13810551065982013</c:v>
                </c:pt>
                <c:pt idx="78">
                  <c:v>-0.1144079228722592</c:v>
                </c:pt>
                <c:pt idx="79">
                  <c:v>-5.4472632953031175E-2</c:v>
                </c:pt>
                <c:pt idx="80">
                  <c:v>5.433446071470982E-2</c:v>
                </c:pt>
                <c:pt idx="81">
                  <c:v>2.6277575166998801E-2</c:v>
                </c:pt>
                <c:pt idx="82">
                  <c:v>-8.4664769725739664E-3</c:v>
                </c:pt>
                <c:pt idx="83">
                  <c:v>1.5274632976080449E-2</c:v>
                </c:pt>
                <c:pt idx="84">
                  <c:v>-5.1134089254480486E-2</c:v>
                </c:pt>
                <c:pt idx="85">
                  <c:v>-0.11936885430743449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0336"/>
        <c:axId val="42128512"/>
      </c:lineChart>
      <c:dateAx>
        <c:axId val="421103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128512"/>
        <c:crosses val="autoZero"/>
        <c:auto val="1"/>
        <c:lblOffset val="100"/>
        <c:baseTimeUnit val="months"/>
      </c:dateAx>
      <c:valAx>
        <c:axId val="4212851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110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259200"/>
        <c:axId val="42260736"/>
      </c:barChart>
      <c:catAx>
        <c:axId val="42259200"/>
        <c:scaling>
          <c:orientation val="minMax"/>
        </c:scaling>
        <c:delete val="0"/>
        <c:axPos val="b"/>
        <c:majorTickMark val="out"/>
        <c:minorTickMark val="none"/>
        <c:tickLblPos val="nextTo"/>
        <c:crossAx val="42260736"/>
        <c:crosses val="autoZero"/>
        <c:auto val="1"/>
        <c:lblAlgn val="ctr"/>
        <c:lblOffset val="100"/>
        <c:noMultiLvlLbl val="0"/>
      </c:catAx>
      <c:valAx>
        <c:axId val="4226073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2259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Industrials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Industrials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Sector2!$AN$15:$AN$100</c:f>
              <c:numCache>
                <c:formatCode>0.00%</c:formatCode>
                <c:ptCount val="86"/>
                <c:pt idx="0">
                  <c:v>0.71172564839790597</c:v>
                </c:pt>
                <c:pt idx="1">
                  <c:v>0.90641076210219862</c:v>
                </c:pt>
                <c:pt idx="2">
                  <c:v>1.008357489911119</c:v>
                </c:pt>
                <c:pt idx="3">
                  <c:v>0.91858622264744794</c:v>
                </c:pt>
                <c:pt idx="4">
                  <c:v>0.84565734029355588</c:v>
                </c:pt>
                <c:pt idx="5">
                  <c:v>0.82869249754476604</c:v>
                </c:pt>
                <c:pt idx="6">
                  <c:v>0.67782914727902455</c:v>
                </c:pt>
                <c:pt idx="7">
                  <c:v>0.55815755614705354</c:v>
                </c:pt>
                <c:pt idx="8">
                  <c:v>0.34431710456230213</c:v>
                </c:pt>
                <c:pt idx="9">
                  <c:v>0.37425755533730198</c:v>
                </c:pt>
                <c:pt idx="10">
                  <c:v>0.32248849798095169</c:v>
                </c:pt>
                <c:pt idx="11">
                  <c:v>0.30305880274878882</c:v>
                </c:pt>
                <c:pt idx="12">
                  <c:v>0.23838950061157749</c:v>
                </c:pt>
                <c:pt idx="13">
                  <c:v>1.4582444103218295E-2</c:v>
                </c:pt>
                <c:pt idx="14">
                  <c:v>-2.5387743375074323E-2</c:v>
                </c:pt>
                <c:pt idx="15">
                  <c:v>-0.12600040943098478</c:v>
                </c:pt>
                <c:pt idx="16">
                  <c:v>-0.33560166976841788</c:v>
                </c:pt>
                <c:pt idx="17">
                  <c:v>-0.59048866673121725</c:v>
                </c:pt>
                <c:pt idx="18">
                  <c:v>-0.60375135983371797</c:v>
                </c:pt>
                <c:pt idx="19">
                  <c:v>-0.52464443013248652</c:v>
                </c:pt>
                <c:pt idx="20">
                  <c:v>-0.47299328795043305</c:v>
                </c:pt>
                <c:pt idx="21">
                  <c:v>-0.50667246767989726</c:v>
                </c:pt>
                <c:pt idx="22">
                  <c:v>-0.4599183336099637</c:v>
                </c:pt>
                <c:pt idx="23">
                  <c:v>-0.41860151784981114</c:v>
                </c:pt>
                <c:pt idx="24">
                  <c:v>-0.26005289522093578</c:v>
                </c:pt>
                <c:pt idx="25">
                  <c:v>-0.19671416850402246</c:v>
                </c:pt>
                <c:pt idx="26">
                  <c:v>-0.10979158894421615</c:v>
                </c:pt>
                <c:pt idx="27">
                  <c:v>2.0593067928766917E-3</c:v>
                </c:pt>
                <c:pt idx="28">
                  <c:v>0.48263072912652105</c:v>
                </c:pt>
                <c:pt idx="29">
                  <c:v>1.2522642185536985</c:v>
                </c:pt>
                <c:pt idx="30">
                  <c:v>1.3672240814446357</c:v>
                </c:pt>
                <c:pt idx="31">
                  <c:v>1.1537075238308478</c:v>
                </c:pt>
                <c:pt idx="32">
                  <c:v>1.3089840068165803</c:v>
                </c:pt>
                <c:pt idx="33">
                  <c:v>1.4180558880211285</c:v>
                </c:pt>
                <c:pt idx="34">
                  <c:v>1.6359721937888869</c:v>
                </c:pt>
                <c:pt idx="35">
                  <c:v>1.3101458818764513</c:v>
                </c:pt>
                <c:pt idx="36">
                  <c:v>0.56487483816144501</c:v>
                </c:pt>
                <c:pt idx="37">
                  <c:v>0.55806738532734168</c:v>
                </c:pt>
                <c:pt idx="38">
                  <c:v>0.44631006141923635</c:v>
                </c:pt>
                <c:pt idx="39">
                  <c:v>0.36446295438973952</c:v>
                </c:pt>
                <c:pt idx="40">
                  <c:v>0.35333505314724789</c:v>
                </c:pt>
                <c:pt idx="41">
                  <c:v>0.44999970427570912</c:v>
                </c:pt>
                <c:pt idx="42">
                  <c:v>0.50361981088526453</c:v>
                </c:pt>
                <c:pt idx="43">
                  <c:v>0.48406964425113319</c:v>
                </c:pt>
                <c:pt idx="44">
                  <c:v>0.36848887686162723</c:v>
                </c:pt>
                <c:pt idx="45">
                  <c:v>0.26762114898266032</c:v>
                </c:pt>
                <c:pt idx="46">
                  <c:v>0.14356998641480012</c:v>
                </c:pt>
                <c:pt idx="47">
                  <c:v>0.11737758889315764</c:v>
                </c:pt>
                <c:pt idx="48">
                  <c:v>0.16627713563755853</c:v>
                </c:pt>
                <c:pt idx="49">
                  <c:v>0.13322226606020182</c:v>
                </c:pt>
                <c:pt idx="50">
                  <c:v>-8.2753178070207323E-3</c:v>
                </c:pt>
                <c:pt idx="51">
                  <c:v>-4.5779707150996773E-2</c:v>
                </c:pt>
                <c:pt idx="52">
                  <c:v>-0.27463270906638837</c:v>
                </c:pt>
                <c:pt idx="53">
                  <c:v>-0.23686928846970257</c:v>
                </c:pt>
                <c:pt idx="54">
                  <c:v>-0.29431936721373142</c:v>
                </c:pt>
                <c:pt idx="55">
                  <c:v>-0.3057465481825884</c:v>
                </c:pt>
                <c:pt idx="56">
                  <c:v>-0.27260841262075552</c:v>
                </c:pt>
                <c:pt idx="57">
                  <c:v>-0.15446369255691461</c:v>
                </c:pt>
                <c:pt idx="58">
                  <c:v>-0.20742941732968234</c:v>
                </c:pt>
                <c:pt idx="59">
                  <c:v>-0.24606526929792638</c:v>
                </c:pt>
                <c:pt idx="60">
                  <c:v>-0.27981917134342904</c:v>
                </c:pt>
                <c:pt idx="61">
                  <c:v>-0.2865523211298916</c:v>
                </c:pt>
                <c:pt idx="62">
                  <c:v>-0.26694172271505101</c:v>
                </c:pt>
                <c:pt idx="63">
                  <c:v>-0.23233264006031928</c:v>
                </c:pt>
                <c:pt idx="64">
                  <c:v>-4.5831825960840344E-2</c:v>
                </c:pt>
                <c:pt idx="65">
                  <c:v>-7.2438080743094324E-2</c:v>
                </c:pt>
                <c:pt idx="66">
                  <c:v>2.025224037577078E-2</c:v>
                </c:pt>
                <c:pt idx="67">
                  <c:v>0.11247415895252266</c:v>
                </c:pt>
                <c:pt idx="68">
                  <c:v>0.14948419379207856</c:v>
                </c:pt>
                <c:pt idx="69">
                  <c:v>4.2753097202645307E-2</c:v>
                </c:pt>
                <c:pt idx="70">
                  <c:v>8.4549341720565163E-2</c:v>
                </c:pt>
                <c:pt idx="71">
                  <c:v>0.13682433074755962</c:v>
                </c:pt>
                <c:pt idx="72">
                  <c:v>0.27647630373569276</c:v>
                </c:pt>
                <c:pt idx="73">
                  <c:v>0.24020834486285736</c:v>
                </c:pt>
                <c:pt idx="74">
                  <c:v>0.31121465513718638</c:v>
                </c:pt>
                <c:pt idx="75">
                  <c:v>0.40623917317436264</c:v>
                </c:pt>
                <c:pt idx="76">
                  <c:v>0.43370893810877353</c:v>
                </c:pt>
                <c:pt idx="77">
                  <c:v>0.34795965914334648</c:v>
                </c:pt>
                <c:pt idx="78">
                  <c:v>0.37289325577977017</c:v>
                </c:pt>
                <c:pt idx="79">
                  <c:v>0.27870452488482855</c:v>
                </c:pt>
                <c:pt idx="80">
                  <c:v>0.14483465246875271</c:v>
                </c:pt>
                <c:pt idx="81">
                  <c:v>0.15822946944272442</c:v>
                </c:pt>
                <c:pt idx="82">
                  <c:v>0.15417967080511552</c:v>
                </c:pt>
                <c:pt idx="83">
                  <c:v>0.12852734385466791</c:v>
                </c:pt>
                <c:pt idx="84">
                  <c:v>0.14584484886339455</c:v>
                </c:pt>
                <c:pt idx="85">
                  <c:v>0.26658329691627003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Sector2!$AR$15:$AR$100</c:f>
              <c:numCache>
                <c:formatCode>0.00%</c:formatCode>
                <c:ptCount val="86"/>
                <c:pt idx="0">
                  <c:v>0.52014255804209597</c:v>
                </c:pt>
                <c:pt idx="1">
                  <c:v>0.55968895771806726</c:v>
                </c:pt>
                <c:pt idx="2">
                  <c:v>0.61294500947615815</c:v>
                </c:pt>
                <c:pt idx="3">
                  <c:v>0.5092220934556011</c:v>
                </c:pt>
                <c:pt idx="4">
                  <c:v>0.59363612747153627</c:v>
                </c:pt>
                <c:pt idx="5">
                  <c:v>0.71511177327963216</c:v>
                </c:pt>
                <c:pt idx="6">
                  <c:v>0.54131717927416667</c:v>
                </c:pt>
                <c:pt idx="7">
                  <c:v>0.46839716391621944</c:v>
                </c:pt>
                <c:pt idx="8">
                  <c:v>0.25571159769602381</c:v>
                </c:pt>
                <c:pt idx="9">
                  <c:v>0.29714950862620926</c:v>
                </c:pt>
                <c:pt idx="10">
                  <c:v>0.25614546556401674</c:v>
                </c:pt>
                <c:pt idx="11">
                  <c:v>0.22863557206861951</c:v>
                </c:pt>
                <c:pt idx="12">
                  <c:v>9.6658970254365872E-2</c:v>
                </c:pt>
                <c:pt idx="13">
                  <c:v>-5.7770714317440297E-2</c:v>
                </c:pt>
                <c:pt idx="14">
                  <c:v>-0.10570901522032927</c:v>
                </c:pt>
                <c:pt idx="15">
                  <c:v>-0.16644242038830803</c:v>
                </c:pt>
                <c:pt idx="16">
                  <c:v>-0.35578335783540205</c:v>
                </c:pt>
                <c:pt idx="17">
                  <c:v>-0.6003012001413508</c:v>
                </c:pt>
                <c:pt idx="18">
                  <c:v>-0.59762153078032054</c:v>
                </c:pt>
                <c:pt idx="19">
                  <c:v>-0.55293101562592717</c:v>
                </c:pt>
                <c:pt idx="20">
                  <c:v>-0.52690259060271938</c:v>
                </c:pt>
                <c:pt idx="21">
                  <c:v>-0.59252460557830877</c:v>
                </c:pt>
                <c:pt idx="22">
                  <c:v>-0.53676491834342199</c:v>
                </c:pt>
                <c:pt idx="23">
                  <c:v>-0.48525593792173971</c:v>
                </c:pt>
                <c:pt idx="24">
                  <c:v>-0.39523342269955808</c:v>
                </c:pt>
                <c:pt idx="25">
                  <c:v>-0.33130966623927138</c:v>
                </c:pt>
                <c:pt idx="26">
                  <c:v>-0.26775053290763839</c:v>
                </c:pt>
                <c:pt idx="27">
                  <c:v>-0.18212678264073823</c:v>
                </c:pt>
                <c:pt idx="28">
                  <c:v>3.5001757106208231E-2</c:v>
                </c:pt>
                <c:pt idx="29">
                  <c:v>0.47222045222564746</c:v>
                </c:pt>
                <c:pt idx="30">
                  <c:v>0.58385450719306631</c:v>
                </c:pt>
                <c:pt idx="31">
                  <c:v>0.53443541154494967</c:v>
                </c:pt>
                <c:pt idx="32">
                  <c:v>0.65262666408740344</c:v>
                </c:pt>
                <c:pt idx="33">
                  <c:v>0.8165727471034423</c:v>
                </c:pt>
                <c:pt idx="34">
                  <c:v>0.75112660532145425</c:v>
                </c:pt>
                <c:pt idx="35">
                  <c:v>0.52142184690485993</c:v>
                </c:pt>
                <c:pt idx="36">
                  <c:v>0.16514810804917479</c:v>
                </c:pt>
                <c:pt idx="37">
                  <c:v>0.19372628670566749</c:v>
                </c:pt>
                <c:pt idx="38">
                  <c:v>0.18465311437962528</c:v>
                </c:pt>
                <c:pt idx="39">
                  <c:v>0.16274967270978835</c:v>
                </c:pt>
                <c:pt idx="40">
                  <c:v>0.22430483530384615</c:v>
                </c:pt>
                <c:pt idx="41">
                  <c:v>0.2936103180399896</c:v>
                </c:pt>
                <c:pt idx="42">
                  <c:v>0.30200183071397335</c:v>
                </c:pt>
                <c:pt idx="43">
                  <c:v>0.28369771731074822</c:v>
                </c:pt>
                <c:pt idx="44">
                  <c:v>0.2922542783459654</c:v>
                </c:pt>
                <c:pt idx="45">
                  <c:v>0.23949023583124784</c:v>
                </c:pt>
                <c:pt idx="46">
                  <c:v>0.19394457723137459</c:v>
                </c:pt>
                <c:pt idx="47">
                  <c:v>0.23196648773758799</c:v>
                </c:pt>
                <c:pt idx="48">
                  <c:v>0.33357745287471796</c:v>
                </c:pt>
                <c:pt idx="49">
                  <c:v>0.31090746169157479</c:v>
                </c:pt>
                <c:pt idx="50">
                  <c:v>0.18160932843772803</c:v>
                </c:pt>
                <c:pt idx="51">
                  <c:v>5.6203927320700231E-2</c:v>
                </c:pt>
                <c:pt idx="52">
                  <c:v>-0.17270951046550953</c:v>
                </c:pt>
                <c:pt idx="53">
                  <c:v>-0.10916778006204853</c:v>
                </c:pt>
                <c:pt idx="54">
                  <c:v>-0.17332505127868403</c:v>
                </c:pt>
                <c:pt idx="55">
                  <c:v>-0.22220433873034195</c:v>
                </c:pt>
                <c:pt idx="56">
                  <c:v>-0.12067160431180601</c:v>
                </c:pt>
                <c:pt idx="57">
                  <c:v>-6.5397071207631274E-3</c:v>
                </c:pt>
                <c:pt idx="58">
                  <c:v>-6.9885451497773032E-2</c:v>
                </c:pt>
                <c:pt idx="59">
                  <c:v>-0.13682879509973467</c:v>
                </c:pt>
                <c:pt idx="60">
                  <c:v>-0.19572832340926327</c:v>
                </c:pt>
                <c:pt idx="61">
                  <c:v>-0.15062878206845209</c:v>
                </c:pt>
                <c:pt idx="62">
                  <c:v>-0.12031281260408933</c:v>
                </c:pt>
                <c:pt idx="63">
                  <c:v>-1.5632744314763025E-2</c:v>
                </c:pt>
                <c:pt idx="64">
                  <c:v>0.17126996307065823</c:v>
                </c:pt>
                <c:pt idx="65">
                  <c:v>5.5906400918936505E-2</c:v>
                </c:pt>
                <c:pt idx="66">
                  <c:v>0.14736804945243054</c:v>
                </c:pt>
                <c:pt idx="67">
                  <c:v>0.21825391515301473</c:v>
                </c:pt>
                <c:pt idx="68">
                  <c:v>0.13890147369103367</c:v>
                </c:pt>
                <c:pt idx="69">
                  <c:v>5.8958136710128839E-2</c:v>
                </c:pt>
                <c:pt idx="70">
                  <c:v>7.4841811292741367E-2</c:v>
                </c:pt>
                <c:pt idx="71">
                  <c:v>0.11120112365598511</c:v>
                </c:pt>
                <c:pt idx="72">
                  <c:v>0.22685696296696234</c:v>
                </c:pt>
                <c:pt idx="73">
                  <c:v>0.1284808501703476</c:v>
                </c:pt>
                <c:pt idx="74">
                  <c:v>0.13778211427994602</c:v>
                </c:pt>
                <c:pt idx="75">
                  <c:v>0.11218076225416906</c:v>
                </c:pt>
                <c:pt idx="76">
                  <c:v>0.1491926969711701</c:v>
                </c:pt>
                <c:pt idx="77">
                  <c:v>0.17088184362331171</c:v>
                </c:pt>
                <c:pt idx="78">
                  <c:v>0.1739236246750373</c:v>
                </c:pt>
                <c:pt idx="79">
                  <c:v>0.1281238096489401</c:v>
                </c:pt>
                <c:pt idx="80">
                  <c:v>4.6508720332754105E-2</c:v>
                </c:pt>
                <c:pt idx="81">
                  <c:v>7.588909111002784E-2</c:v>
                </c:pt>
                <c:pt idx="82">
                  <c:v>0.1140959987737975</c:v>
                </c:pt>
                <c:pt idx="83">
                  <c:v>0.1425331123913216</c:v>
                </c:pt>
                <c:pt idx="84">
                  <c:v>0.19194160285675066</c:v>
                </c:pt>
                <c:pt idx="85">
                  <c:v>0.23364107630340802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2832"/>
        <c:axId val="41834368"/>
      </c:lineChart>
      <c:dateAx>
        <c:axId val="4183283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1834368"/>
        <c:crosses val="autoZero"/>
        <c:auto val="1"/>
        <c:lblOffset val="100"/>
        <c:baseTimeUnit val="months"/>
      </c:dateAx>
      <c:valAx>
        <c:axId val="4183436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832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Industrials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Industrials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Sector2!$AP$15:$AP$100</c:f>
              <c:numCache>
                <c:formatCode>0.00%</c:formatCode>
                <c:ptCount val="86"/>
                <c:pt idx="0">
                  <c:v>-0.30030077380372433</c:v>
                </c:pt>
                <c:pt idx="1">
                  <c:v>-0.32869647186282003</c:v>
                </c:pt>
                <c:pt idx="2">
                  <c:v>-0.48470404274262513</c:v>
                </c:pt>
                <c:pt idx="3">
                  <c:v>-0.47383976014568685</c:v>
                </c:pt>
                <c:pt idx="4">
                  <c:v>-0.51060301246094753</c:v>
                </c:pt>
                <c:pt idx="5">
                  <c:v>-0.49946644569969711</c:v>
                </c:pt>
                <c:pt idx="6">
                  <c:v>-0.40686267133907983</c:v>
                </c:pt>
                <c:pt idx="7">
                  <c:v>-0.371214592720717</c:v>
                </c:pt>
                <c:pt idx="8">
                  <c:v>-0.18542094763094463</c:v>
                </c:pt>
                <c:pt idx="9">
                  <c:v>-0.19145524372829759</c:v>
                </c:pt>
                <c:pt idx="10">
                  <c:v>-0.17413606717233721</c:v>
                </c:pt>
                <c:pt idx="11">
                  <c:v>-0.12206554669868153</c:v>
                </c:pt>
                <c:pt idx="12">
                  <c:v>-3.9588007247856827E-2</c:v>
                </c:pt>
                <c:pt idx="13">
                  <c:v>0.10731912522518749</c:v>
                </c:pt>
                <c:pt idx="14">
                  <c:v>0.5104271623002512</c:v>
                </c:pt>
                <c:pt idx="15">
                  <c:v>0.73868085604886202</c:v>
                </c:pt>
                <c:pt idx="16">
                  <c:v>1.2738493460311791</c:v>
                </c:pt>
                <c:pt idx="17">
                  <c:v>2.0152271875387706</c:v>
                </c:pt>
                <c:pt idx="18">
                  <c:v>1.8351450611545297</c:v>
                </c:pt>
                <c:pt idx="19">
                  <c:v>1.3169010321807928</c:v>
                </c:pt>
                <c:pt idx="20">
                  <c:v>1.0091199875519061</c:v>
                </c:pt>
                <c:pt idx="21">
                  <c:v>1.4383384307309774</c:v>
                </c:pt>
                <c:pt idx="22">
                  <c:v>0.95375335687096863</c:v>
                </c:pt>
                <c:pt idx="23">
                  <c:v>0.46597082486070751</c:v>
                </c:pt>
                <c:pt idx="24">
                  <c:v>0.3471023673918241</c:v>
                </c:pt>
                <c:pt idx="25">
                  <c:v>0.29661810618337126</c:v>
                </c:pt>
                <c:pt idx="26">
                  <c:v>-2.0179826972396731E-2</c:v>
                </c:pt>
                <c:pt idx="27">
                  <c:v>-7.4928357337602614E-2</c:v>
                </c:pt>
                <c:pt idx="28">
                  <c:v>-0.24591120186972626</c:v>
                </c:pt>
                <c:pt idx="29">
                  <c:v>-0.38753107189254288</c:v>
                </c:pt>
                <c:pt idx="30">
                  <c:v>-0.39761940510493388</c:v>
                </c:pt>
                <c:pt idx="31">
                  <c:v>-0.31474956043851543</c:v>
                </c:pt>
                <c:pt idx="32">
                  <c:v>-0.39591344381750593</c:v>
                </c:pt>
                <c:pt idx="33">
                  <c:v>-0.49290378340342245</c:v>
                </c:pt>
                <c:pt idx="34">
                  <c:v>-0.46738306407478503</c:v>
                </c:pt>
                <c:pt idx="35">
                  <c:v>-0.37865786004951563</c:v>
                </c:pt>
                <c:pt idx="36">
                  <c:v>-0.22265101622576255</c:v>
                </c:pt>
                <c:pt idx="37">
                  <c:v>-0.28772202594559015</c:v>
                </c:pt>
                <c:pt idx="38">
                  <c:v>-0.21798443811449686</c:v>
                </c:pt>
                <c:pt idx="39">
                  <c:v>-0.26766102535213832</c:v>
                </c:pt>
                <c:pt idx="40">
                  <c:v>-0.35094461324322068</c:v>
                </c:pt>
                <c:pt idx="41">
                  <c:v>-0.4060867887414209</c:v>
                </c:pt>
                <c:pt idx="42">
                  <c:v>-0.4217228735301296</c:v>
                </c:pt>
                <c:pt idx="43">
                  <c:v>-0.4563311910237321</c:v>
                </c:pt>
                <c:pt idx="44">
                  <c:v>-0.42254158989906687</c:v>
                </c:pt>
                <c:pt idx="45">
                  <c:v>-0.36348874662484243</c:v>
                </c:pt>
                <c:pt idx="46">
                  <c:v>-0.34147289699382566</c:v>
                </c:pt>
                <c:pt idx="47">
                  <c:v>-0.29243052561053806</c:v>
                </c:pt>
                <c:pt idx="48">
                  <c:v>-0.3295224679457005</c:v>
                </c:pt>
                <c:pt idx="49">
                  <c:v>-0.28040389956060108</c:v>
                </c:pt>
                <c:pt idx="50">
                  <c:v>-0.17163595229700945</c:v>
                </c:pt>
                <c:pt idx="51">
                  <c:v>-6.6509363079306771E-2</c:v>
                </c:pt>
                <c:pt idx="52">
                  <c:v>0.23031584731536214</c:v>
                </c:pt>
                <c:pt idx="53">
                  <c:v>0.15083329472058105</c:v>
                </c:pt>
                <c:pt idx="54">
                  <c:v>0.28595146583541409</c:v>
                </c:pt>
                <c:pt idx="55">
                  <c:v>0.39780506232989521</c:v>
                </c:pt>
                <c:pt idx="56">
                  <c:v>0.17440145600728996</c:v>
                </c:pt>
                <c:pt idx="57">
                  <c:v>2.820791770691855E-2</c:v>
                </c:pt>
                <c:pt idx="58">
                  <c:v>0.12550915955989406</c:v>
                </c:pt>
                <c:pt idx="59">
                  <c:v>0.25758199614488375</c:v>
                </c:pt>
                <c:pt idx="60">
                  <c:v>0.30825074296492394</c:v>
                </c:pt>
                <c:pt idx="61">
                  <c:v>0.2495855906103186</c:v>
                </c:pt>
                <c:pt idx="62">
                  <c:v>0.18827047891933013</c:v>
                </c:pt>
                <c:pt idx="63">
                  <c:v>4.6422331550519225E-2</c:v>
                </c:pt>
                <c:pt idx="64">
                  <c:v>-0.12613729299469945</c:v>
                </c:pt>
                <c:pt idx="65">
                  <c:v>-5.560122523132538E-2</c:v>
                </c:pt>
                <c:pt idx="66">
                  <c:v>-0.14902013532793335</c:v>
                </c:pt>
                <c:pt idx="67">
                  <c:v>-0.22029086086014904</c:v>
                </c:pt>
                <c:pt idx="68">
                  <c:v>-9.4090084938051044E-2</c:v>
                </c:pt>
                <c:pt idx="69">
                  <c:v>-3.4183928202719316E-2</c:v>
                </c:pt>
                <c:pt idx="70">
                  <c:v>-3.4761607855326893E-2</c:v>
                </c:pt>
                <c:pt idx="71">
                  <c:v>-7.6034086706121995E-2</c:v>
                </c:pt>
                <c:pt idx="72">
                  <c:v>-0.17401685207295914</c:v>
                </c:pt>
                <c:pt idx="73">
                  <c:v>-0.11626853890993105</c:v>
                </c:pt>
                <c:pt idx="74">
                  <c:v>-0.12435487610143914</c:v>
                </c:pt>
                <c:pt idx="75">
                  <c:v>-0.15184195449726079</c:v>
                </c:pt>
                <c:pt idx="76">
                  <c:v>-0.17444606545764096</c:v>
                </c:pt>
                <c:pt idx="77">
                  <c:v>-0.12754912668527985</c:v>
                </c:pt>
                <c:pt idx="78">
                  <c:v>-0.15249015606132965</c:v>
                </c:pt>
                <c:pt idx="79">
                  <c:v>-7.0497236953417919E-2</c:v>
                </c:pt>
                <c:pt idx="80">
                  <c:v>1.3247037072455559E-2</c:v>
                </c:pt>
                <c:pt idx="81">
                  <c:v>1.2226104224466905E-2</c:v>
                </c:pt>
                <c:pt idx="82">
                  <c:v>-2.3524653618825941E-2</c:v>
                </c:pt>
                <c:pt idx="83">
                  <c:v>-5.7801291640160457E-3</c:v>
                </c:pt>
                <c:pt idx="84">
                  <c:v>-2.3643090151913126E-2</c:v>
                </c:pt>
                <c:pt idx="85">
                  <c:v>-9.4746809300408019E-2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Sector2!$AT$15:$AT$100</c:f>
              <c:numCache>
                <c:formatCode>0.00%</c:formatCode>
                <c:ptCount val="86"/>
                <c:pt idx="0">
                  <c:v>-0.34637434059837391</c:v>
                </c:pt>
                <c:pt idx="1">
                  <c:v>-0.36534705650644284</c:v>
                </c:pt>
                <c:pt idx="2">
                  <c:v>-0.40831689693518713</c:v>
                </c:pt>
                <c:pt idx="3">
                  <c:v>-0.37693885552284057</c:v>
                </c:pt>
                <c:pt idx="4">
                  <c:v>-0.4194633875071786</c:v>
                </c:pt>
                <c:pt idx="5">
                  <c:v>-0.45466717400786005</c:v>
                </c:pt>
                <c:pt idx="6">
                  <c:v>-0.37301977458193725</c:v>
                </c:pt>
                <c:pt idx="7">
                  <c:v>-0.32860745964745797</c:v>
                </c:pt>
                <c:pt idx="8">
                  <c:v>-0.21162865121166019</c:v>
                </c:pt>
                <c:pt idx="9">
                  <c:v>-0.24441410925047291</c:v>
                </c:pt>
                <c:pt idx="10">
                  <c:v>-0.16354760593555762</c:v>
                </c:pt>
                <c:pt idx="11">
                  <c:v>-0.14351743306089881</c:v>
                </c:pt>
                <c:pt idx="12">
                  <c:v>-7.3021283900926992E-2</c:v>
                </c:pt>
                <c:pt idx="13">
                  <c:v>7.4176630258209864E-2</c:v>
                </c:pt>
                <c:pt idx="14">
                  <c:v>0.17559784967553949</c:v>
                </c:pt>
                <c:pt idx="15">
                  <c:v>0.253629472274987</c:v>
                </c:pt>
                <c:pt idx="16">
                  <c:v>0.60012691534869922</c:v>
                </c:pt>
                <c:pt idx="17">
                  <c:v>1.2615317216878621</c:v>
                </c:pt>
                <c:pt idx="18">
                  <c:v>1.1351698970807482</c:v>
                </c:pt>
                <c:pt idx="19">
                  <c:v>0.86023091314132327</c:v>
                </c:pt>
                <c:pt idx="20">
                  <c:v>0.71567488267304236</c:v>
                </c:pt>
                <c:pt idx="21">
                  <c:v>0.99972751472760257</c:v>
                </c:pt>
                <c:pt idx="22">
                  <c:v>0.64918174949639562</c:v>
                </c:pt>
                <c:pt idx="23">
                  <c:v>0.42799725019374324</c:v>
                </c:pt>
                <c:pt idx="24">
                  <c:v>0.24479706831119796</c:v>
                </c:pt>
                <c:pt idx="25">
                  <c:v>0.13893021396345029</c:v>
                </c:pt>
                <c:pt idx="26">
                  <c:v>1.702411126780401E-2</c:v>
                </c:pt>
                <c:pt idx="27">
                  <c:v>-6.0418506321751497E-2</c:v>
                </c:pt>
                <c:pt idx="28">
                  <c:v>-0.21849864908613104</c:v>
                </c:pt>
                <c:pt idx="29">
                  <c:v>-0.37935495337368463</c:v>
                </c:pt>
                <c:pt idx="30">
                  <c:v>-0.39951336971134421</c:v>
                </c:pt>
                <c:pt idx="31">
                  <c:v>-0.37236338272883385</c:v>
                </c:pt>
                <c:pt idx="32">
                  <c:v>-0.39265257176029567</c:v>
                </c:pt>
                <c:pt idx="33">
                  <c:v>-0.45075376823618807</c:v>
                </c:pt>
                <c:pt idx="34">
                  <c:v>-0.43135170056484018</c:v>
                </c:pt>
                <c:pt idx="35">
                  <c:v>-0.31711354037533257</c:v>
                </c:pt>
                <c:pt idx="36">
                  <c:v>-0.12378634039658087</c:v>
                </c:pt>
                <c:pt idx="37">
                  <c:v>-0.14291621376431485</c:v>
                </c:pt>
                <c:pt idx="38">
                  <c:v>-0.11840325052373435</c:v>
                </c:pt>
                <c:pt idx="39">
                  <c:v>-0.11565879336018647</c:v>
                </c:pt>
                <c:pt idx="40">
                  <c:v>-0.19370791930433939</c:v>
                </c:pt>
                <c:pt idx="41">
                  <c:v>-0.22874065403291177</c:v>
                </c:pt>
                <c:pt idx="42">
                  <c:v>-0.2389821919514209</c:v>
                </c:pt>
                <c:pt idx="43">
                  <c:v>-0.23292712635293711</c:v>
                </c:pt>
                <c:pt idx="44">
                  <c:v>-0.25981155097912778</c:v>
                </c:pt>
                <c:pt idx="45">
                  <c:v>-0.21875460166078298</c:v>
                </c:pt>
                <c:pt idx="46">
                  <c:v>-0.18197263407533459</c:v>
                </c:pt>
                <c:pt idx="47">
                  <c:v>-0.19493788945174184</c:v>
                </c:pt>
                <c:pt idx="48">
                  <c:v>-0.24647679104583287</c:v>
                </c:pt>
                <c:pt idx="49">
                  <c:v>-0.23933234017997984</c:v>
                </c:pt>
                <c:pt idx="50">
                  <c:v>-0.17543406939753714</c:v>
                </c:pt>
                <c:pt idx="51">
                  <c:v>-9.0693198402208575E-2</c:v>
                </c:pt>
                <c:pt idx="52">
                  <c:v>0.16521325760651018</c:v>
                </c:pt>
                <c:pt idx="53">
                  <c:v>5.7236637682983149E-2</c:v>
                </c:pt>
                <c:pt idx="54">
                  <c:v>0.14931750213636619</c:v>
                </c:pt>
                <c:pt idx="55">
                  <c:v>0.2146823135883571</c:v>
                </c:pt>
                <c:pt idx="56">
                  <c:v>9.2724065939432831E-2</c:v>
                </c:pt>
                <c:pt idx="57">
                  <c:v>-2.7965154561514605E-2</c:v>
                </c:pt>
                <c:pt idx="58">
                  <c:v>3.2911524848358686E-2</c:v>
                </c:pt>
                <c:pt idx="59">
                  <c:v>0.10257708471291505</c:v>
                </c:pt>
                <c:pt idx="60">
                  <c:v>0.16870904006402876</c:v>
                </c:pt>
                <c:pt idx="61">
                  <c:v>0.11996231597753626</c:v>
                </c:pt>
                <c:pt idx="62">
                  <c:v>9.5375025267197211E-2</c:v>
                </c:pt>
                <c:pt idx="63">
                  <c:v>-9.6960126942313707E-3</c:v>
                </c:pt>
                <c:pt idx="64">
                  <c:v>-0.16322315632125983</c:v>
                </c:pt>
                <c:pt idx="65">
                  <c:v>-5.5331238745627065E-2</c:v>
                </c:pt>
                <c:pt idx="66">
                  <c:v>-0.14123064947857367</c:v>
                </c:pt>
                <c:pt idx="67">
                  <c:v>-0.18958534636381774</c:v>
                </c:pt>
                <c:pt idx="68">
                  <c:v>-0.11864119312377253</c:v>
                </c:pt>
                <c:pt idx="69">
                  <c:v>-5.3511405844650306E-2</c:v>
                </c:pt>
                <c:pt idx="70">
                  <c:v>-6.8183488147402604E-2</c:v>
                </c:pt>
                <c:pt idx="71">
                  <c:v>-0.11792136612118542</c:v>
                </c:pt>
                <c:pt idx="72">
                  <c:v>-0.19086276753494069</c:v>
                </c:pt>
                <c:pt idx="73">
                  <c:v>-0.12310336686597645</c:v>
                </c:pt>
                <c:pt idx="74">
                  <c:v>-0.13783899695357937</c:v>
                </c:pt>
                <c:pt idx="75">
                  <c:v>-0.13507856804589646</c:v>
                </c:pt>
                <c:pt idx="76">
                  <c:v>-0.1666075549860998</c:v>
                </c:pt>
                <c:pt idx="77">
                  <c:v>-0.18044339106224605</c:v>
                </c:pt>
                <c:pt idx="78">
                  <c:v>-0.18328076058282339</c:v>
                </c:pt>
                <c:pt idx="79">
                  <c:v>-0.14192905233192477</c:v>
                </c:pt>
                <c:pt idx="80">
                  <c:v>-6.3460251361831976E-2</c:v>
                </c:pt>
                <c:pt idx="81">
                  <c:v>-8.3381332203880221E-2</c:v>
                </c:pt>
                <c:pt idx="82">
                  <c:v>-9.7794955276383044E-2</c:v>
                </c:pt>
                <c:pt idx="83">
                  <c:v>-7.7893355500918915E-2</c:v>
                </c:pt>
                <c:pt idx="84">
                  <c:v>-0.11609940093064275</c:v>
                </c:pt>
                <c:pt idx="85">
                  <c:v>-0.18273144693334653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8336"/>
        <c:axId val="42239872"/>
      </c:lineChart>
      <c:dateAx>
        <c:axId val="422383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239872"/>
        <c:crosses val="autoZero"/>
        <c:auto val="1"/>
        <c:lblOffset val="100"/>
        <c:baseTimeUnit val="months"/>
      </c:dateAx>
      <c:valAx>
        <c:axId val="4223987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238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Information Technology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Information Technology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Sector2!$AW$15:$AW$100</c:f>
              <c:numCache>
                <c:formatCode>0.00%</c:formatCode>
                <c:ptCount val="86"/>
                <c:pt idx="0">
                  <c:v>4.7311161058176676E-2</c:v>
                </c:pt>
                <c:pt idx="1">
                  <c:v>0.26562595022548696</c:v>
                </c:pt>
                <c:pt idx="2">
                  <c:v>0.35198720138700312</c:v>
                </c:pt>
                <c:pt idx="3">
                  <c:v>0.19001272255978052</c:v>
                </c:pt>
                <c:pt idx="4">
                  <c:v>0.23639536002759431</c:v>
                </c:pt>
                <c:pt idx="5">
                  <c:v>0.36742139019587494</c:v>
                </c:pt>
                <c:pt idx="6">
                  <c:v>0.14008358726530701</c:v>
                </c:pt>
                <c:pt idx="7">
                  <c:v>0.16052503815748831</c:v>
                </c:pt>
                <c:pt idx="8">
                  <c:v>-0.11997564554172757</c:v>
                </c:pt>
                <c:pt idx="9">
                  <c:v>-7.2733341060007173E-2</c:v>
                </c:pt>
                <c:pt idx="10">
                  <c:v>-0.10153329606650463</c:v>
                </c:pt>
                <c:pt idx="11">
                  <c:v>-5.5955347810113243E-2</c:v>
                </c:pt>
                <c:pt idx="12">
                  <c:v>-8.8902846409647962E-2</c:v>
                </c:pt>
                <c:pt idx="13">
                  <c:v>-0.33729945158983132</c:v>
                </c:pt>
                <c:pt idx="14">
                  <c:v>-0.47996048877542985</c:v>
                </c:pt>
                <c:pt idx="15">
                  <c:v>-0.43245155490795684</c:v>
                </c:pt>
                <c:pt idx="16">
                  <c:v>-0.51212320491379626</c:v>
                </c:pt>
                <c:pt idx="17">
                  <c:v>-0.64194646518059906</c:v>
                </c:pt>
                <c:pt idx="18">
                  <c:v>-0.7131638554808637</c:v>
                </c:pt>
                <c:pt idx="19">
                  <c:v>-0.68463961222903369</c:v>
                </c:pt>
                <c:pt idx="20">
                  <c:v>-0.56897152713030641</c:v>
                </c:pt>
                <c:pt idx="21">
                  <c:v>-0.592307209385043</c:v>
                </c:pt>
                <c:pt idx="22">
                  <c:v>-0.4911315878835345</c:v>
                </c:pt>
                <c:pt idx="23">
                  <c:v>-0.44562469370394564</c:v>
                </c:pt>
                <c:pt idx="24">
                  <c:v>-0.35869944237436457</c:v>
                </c:pt>
                <c:pt idx="25">
                  <c:v>-0.19044921462896847</c:v>
                </c:pt>
                <c:pt idx="26">
                  <c:v>0.11559716392077379</c:v>
                </c:pt>
                <c:pt idx="27">
                  <c:v>7.8917426137055102E-2</c:v>
                </c:pt>
                <c:pt idx="28">
                  <c:v>0.38209539671099302</c:v>
                </c:pt>
                <c:pt idx="29">
                  <c:v>0.71132436033691349</c:v>
                </c:pt>
                <c:pt idx="30">
                  <c:v>1.4464626789536896</c:v>
                </c:pt>
                <c:pt idx="31">
                  <c:v>1.4821248079941842</c:v>
                </c:pt>
                <c:pt idx="32">
                  <c:v>1.3918532865147752</c:v>
                </c:pt>
                <c:pt idx="33">
                  <c:v>1.4179689832940738</c:v>
                </c:pt>
                <c:pt idx="34">
                  <c:v>1.1658438051735671</c:v>
                </c:pt>
                <c:pt idx="35">
                  <c:v>0.88163321830000085</c:v>
                </c:pt>
                <c:pt idx="36">
                  <c:v>0.41835019784989469</c:v>
                </c:pt>
                <c:pt idx="37">
                  <c:v>0.3205427417229143</c:v>
                </c:pt>
                <c:pt idx="38">
                  <c:v>0.25514789675393557</c:v>
                </c:pt>
                <c:pt idx="39">
                  <c:v>0.15776668933964211</c:v>
                </c:pt>
                <c:pt idx="40">
                  <c:v>0.16091752261350867</c:v>
                </c:pt>
                <c:pt idx="41">
                  <c:v>0.26297952116068513</c:v>
                </c:pt>
                <c:pt idx="42">
                  <c:v>0.21804320580170367</c:v>
                </c:pt>
                <c:pt idx="43">
                  <c:v>0.19160493182045824</c:v>
                </c:pt>
                <c:pt idx="44">
                  <c:v>0.30660576447252086</c:v>
                </c:pt>
                <c:pt idx="45">
                  <c:v>0.26232800057996042</c:v>
                </c:pt>
                <c:pt idx="46">
                  <c:v>0.18917938137930612</c:v>
                </c:pt>
                <c:pt idx="47">
                  <c:v>0.14781303310818861</c:v>
                </c:pt>
                <c:pt idx="48">
                  <c:v>0.33970884001130774</c:v>
                </c:pt>
                <c:pt idx="49">
                  <c:v>0.37246305271526614</c:v>
                </c:pt>
                <c:pt idx="50">
                  <c:v>0.32492266416611648</c:v>
                </c:pt>
                <c:pt idx="51">
                  <c:v>0.33929086966974431</c:v>
                </c:pt>
                <c:pt idx="52">
                  <c:v>1.6784454679076077E-2</c:v>
                </c:pt>
                <c:pt idx="53">
                  <c:v>0.132874353287181</c:v>
                </c:pt>
                <c:pt idx="54">
                  <c:v>8.8273874092581028E-2</c:v>
                </c:pt>
                <c:pt idx="55">
                  <c:v>1.4936136880366657E-2</c:v>
                </c:pt>
                <c:pt idx="56">
                  <c:v>8.8321001598849147E-2</c:v>
                </c:pt>
                <c:pt idx="57">
                  <c:v>0.15793131510066827</c:v>
                </c:pt>
                <c:pt idx="58">
                  <c:v>0.17563481134554326</c:v>
                </c:pt>
                <c:pt idx="59">
                  <c:v>0.1146595159754904</c:v>
                </c:pt>
                <c:pt idx="60">
                  <c:v>-6.4717176946309185E-2</c:v>
                </c:pt>
                <c:pt idx="61">
                  <c:v>-3.9571244995236676E-2</c:v>
                </c:pt>
                <c:pt idx="62">
                  <c:v>-0.11705431321170912</c:v>
                </c:pt>
                <c:pt idx="63">
                  <c:v>9.4861430718744533E-3</c:v>
                </c:pt>
                <c:pt idx="64">
                  <c:v>0.27085478652210382</c:v>
                </c:pt>
                <c:pt idx="65">
                  <c:v>6.1415184269782985E-2</c:v>
                </c:pt>
                <c:pt idx="66">
                  <c:v>0.11735537459649259</c:v>
                </c:pt>
                <c:pt idx="67">
                  <c:v>0.18707641128566199</c:v>
                </c:pt>
                <c:pt idx="68">
                  <c:v>7.9017251990808113E-2</c:v>
                </c:pt>
                <c:pt idx="69">
                  <c:v>4.3847755171514402E-2</c:v>
                </c:pt>
                <c:pt idx="70">
                  <c:v>2.6309193226475847E-2</c:v>
                </c:pt>
                <c:pt idx="71">
                  <c:v>9.1612056135706554E-2</c:v>
                </c:pt>
                <c:pt idx="72">
                  <c:v>0.3227359848534912</c:v>
                </c:pt>
                <c:pt idx="73">
                  <c:v>0.22132415247548187</c:v>
                </c:pt>
                <c:pt idx="74">
                  <c:v>0.35529278119351693</c:v>
                </c:pt>
                <c:pt idx="75">
                  <c:v>0.37084312829577848</c:v>
                </c:pt>
                <c:pt idx="76">
                  <c:v>0.35827653602985454</c:v>
                </c:pt>
                <c:pt idx="77">
                  <c:v>0.48157749004510508</c:v>
                </c:pt>
                <c:pt idx="78">
                  <c:v>0.51185953164919007</c:v>
                </c:pt>
                <c:pt idx="79">
                  <c:v>0.41897414063448846</c:v>
                </c:pt>
                <c:pt idx="80">
                  <c:v>0.33735825969395083</c:v>
                </c:pt>
                <c:pt idx="81">
                  <c:v>0.39186159027058598</c:v>
                </c:pt>
                <c:pt idx="82">
                  <c:v>0.30505503132422063</c:v>
                </c:pt>
                <c:pt idx="83">
                  <c:v>0.22172521859068617</c:v>
                </c:pt>
                <c:pt idx="84">
                  <c:v>0.24670770851463852</c:v>
                </c:pt>
                <c:pt idx="85">
                  <c:v>0.47595043705879392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Sector2!$BA$15:$BA$100</c:f>
              <c:numCache>
                <c:formatCode>0.00%</c:formatCode>
                <c:ptCount val="86"/>
                <c:pt idx="0">
                  <c:v>0.14207660295801072</c:v>
                </c:pt>
                <c:pt idx="1">
                  <c:v>0.23187633871219693</c:v>
                </c:pt>
                <c:pt idx="2">
                  <c:v>0.29440244631071977</c:v>
                </c:pt>
                <c:pt idx="3">
                  <c:v>0.17694235576627881</c:v>
                </c:pt>
                <c:pt idx="4">
                  <c:v>0.19220588348091128</c:v>
                </c:pt>
                <c:pt idx="5">
                  <c:v>0.24692616462405725</c:v>
                </c:pt>
                <c:pt idx="6">
                  <c:v>6.2480703627898482E-2</c:v>
                </c:pt>
                <c:pt idx="7">
                  <c:v>5.1128055124055161E-2</c:v>
                </c:pt>
                <c:pt idx="8">
                  <c:v>-5.3498678576921921E-2</c:v>
                </c:pt>
                <c:pt idx="9">
                  <c:v>-4.9975949716374313E-4</c:v>
                </c:pt>
                <c:pt idx="10">
                  <c:v>1.2772331337691512E-3</c:v>
                </c:pt>
                <c:pt idx="11">
                  <c:v>5.2323508740008018E-2</c:v>
                </c:pt>
                <c:pt idx="12">
                  <c:v>4.0816669983387177E-2</c:v>
                </c:pt>
                <c:pt idx="13">
                  <c:v>-0.13612342538884759</c:v>
                </c:pt>
                <c:pt idx="14">
                  <c:v>-0.19368142303814051</c:v>
                </c:pt>
                <c:pt idx="15">
                  <c:v>-0.183449181337353</c:v>
                </c:pt>
                <c:pt idx="16">
                  <c:v>-0.34600937893435757</c:v>
                </c:pt>
                <c:pt idx="17">
                  <c:v>-0.48436717122219031</c:v>
                </c:pt>
                <c:pt idx="18">
                  <c:v>-0.52065616016035898</c:v>
                </c:pt>
                <c:pt idx="19">
                  <c:v>-0.49417937649816068</c:v>
                </c:pt>
                <c:pt idx="20">
                  <c:v>-0.44817052191235629</c:v>
                </c:pt>
                <c:pt idx="21">
                  <c:v>-0.47981264910932042</c:v>
                </c:pt>
                <c:pt idx="22">
                  <c:v>-0.38165424966839334</c:v>
                </c:pt>
                <c:pt idx="23">
                  <c:v>-0.33938091120481573</c:v>
                </c:pt>
                <c:pt idx="24">
                  <c:v>-0.2877362497179311</c:v>
                </c:pt>
                <c:pt idx="25">
                  <c:v>-0.2025985921816853</c:v>
                </c:pt>
                <c:pt idx="26">
                  <c:v>-3.2676912543309289E-2</c:v>
                </c:pt>
                <c:pt idx="27">
                  <c:v>-2.7430491962594505E-3</c:v>
                </c:pt>
                <c:pt idx="28">
                  <c:v>0.29998550235520383</c:v>
                </c:pt>
                <c:pt idx="29">
                  <c:v>0.50682101086412046</c:v>
                </c:pt>
                <c:pt idx="30">
                  <c:v>0.85263079289049215</c:v>
                </c:pt>
                <c:pt idx="31">
                  <c:v>0.94400728617705854</c:v>
                </c:pt>
                <c:pt idx="32">
                  <c:v>0.909936444293729</c:v>
                </c:pt>
                <c:pt idx="33">
                  <c:v>0.90475936839019466</c:v>
                </c:pt>
                <c:pt idx="34">
                  <c:v>0.75713055772749138</c:v>
                </c:pt>
                <c:pt idx="35">
                  <c:v>0.57395321359169826</c:v>
                </c:pt>
                <c:pt idx="36">
                  <c:v>0.30099272060118598</c:v>
                </c:pt>
                <c:pt idx="37">
                  <c:v>0.27723260137511052</c:v>
                </c:pt>
                <c:pt idx="38">
                  <c:v>0.17982500066653673</c:v>
                </c:pt>
                <c:pt idx="39">
                  <c:v>9.4780097316317979E-2</c:v>
                </c:pt>
                <c:pt idx="40">
                  <c:v>0.11485444844346882</c:v>
                </c:pt>
                <c:pt idx="41">
                  <c:v>0.1840122867421452</c:v>
                </c:pt>
                <c:pt idx="42">
                  <c:v>0.15523063517760405</c:v>
                </c:pt>
                <c:pt idx="43">
                  <c:v>0.1553187938228815</c:v>
                </c:pt>
                <c:pt idx="44">
                  <c:v>0.26184628578814162</c:v>
                </c:pt>
                <c:pt idx="45">
                  <c:v>0.23060023553584763</c:v>
                </c:pt>
                <c:pt idx="46">
                  <c:v>0.13139219637285393</c:v>
                </c:pt>
                <c:pt idx="47">
                  <c:v>0.13189407900732064</c:v>
                </c:pt>
                <c:pt idx="48">
                  <c:v>0.2428962065741489</c:v>
                </c:pt>
                <c:pt idx="49">
                  <c:v>0.2266854380199812</c:v>
                </c:pt>
                <c:pt idx="50">
                  <c:v>0.13638131549881938</c:v>
                </c:pt>
                <c:pt idx="51">
                  <c:v>8.558598427447528E-2</c:v>
                </c:pt>
                <c:pt idx="52">
                  <c:v>-7.4165048014460666E-2</c:v>
                </c:pt>
                <c:pt idx="53">
                  <c:v>1.3876377715138721E-2</c:v>
                </c:pt>
                <c:pt idx="54">
                  <c:v>-5.2422826102849429E-2</c:v>
                </c:pt>
                <c:pt idx="55">
                  <c:v>-0.12279764139100369</c:v>
                </c:pt>
                <c:pt idx="56">
                  <c:v>-6.9243302716953448E-2</c:v>
                </c:pt>
                <c:pt idx="57">
                  <c:v>5.0044263347962969E-2</c:v>
                </c:pt>
                <c:pt idx="58">
                  <c:v>6.6899729162013921E-2</c:v>
                </c:pt>
                <c:pt idx="59">
                  <c:v>1.7334861453005557E-2</c:v>
                </c:pt>
                <c:pt idx="60">
                  <c:v>-6.5740169226897294E-2</c:v>
                </c:pt>
                <c:pt idx="61">
                  <c:v>-1.2015517890828775E-3</c:v>
                </c:pt>
                <c:pt idx="62">
                  <c:v>1.8597677450759464E-2</c:v>
                </c:pt>
                <c:pt idx="63">
                  <c:v>0.14628965075449929</c:v>
                </c:pt>
                <c:pt idx="64">
                  <c:v>0.29206415276092801</c:v>
                </c:pt>
                <c:pt idx="65">
                  <c:v>0.12301197454789436</c:v>
                </c:pt>
                <c:pt idx="66">
                  <c:v>0.25290769982203543</c:v>
                </c:pt>
                <c:pt idx="67">
                  <c:v>0.25771511751550613</c:v>
                </c:pt>
                <c:pt idx="68">
                  <c:v>0.15207405213555103</c:v>
                </c:pt>
                <c:pt idx="69">
                  <c:v>9.4127736320290811E-2</c:v>
                </c:pt>
                <c:pt idx="70">
                  <c:v>6.4692501783413014E-2</c:v>
                </c:pt>
                <c:pt idx="71">
                  <c:v>9.5198783785473529E-2</c:v>
                </c:pt>
                <c:pt idx="72">
                  <c:v>0.23144338339841686</c:v>
                </c:pt>
                <c:pt idx="73">
                  <c:v>0.14194761943793344</c:v>
                </c:pt>
                <c:pt idx="74">
                  <c:v>0.14432080014388449</c:v>
                </c:pt>
                <c:pt idx="75">
                  <c:v>0.15483275265779217</c:v>
                </c:pt>
                <c:pt idx="76">
                  <c:v>0.13008238297915198</c:v>
                </c:pt>
                <c:pt idx="77">
                  <c:v>0.23023079541511571</c:v>
                </c:pt>
                <c:pt idx="78">
                  <c:v>0.18635483036521561</c:v>
                </c:pt>
                <c:pt idx="79">
                  <c:v>0.17983398178622778</c:v>
                </c:pt>
                <c:pt idx="80">
                  <c:v>0.15017497929028356</c:v>
                </c:pt>
                <c:pt idx="81">
                  <c:v>0.18056409029079523</c:v>
                </c:pt>
                <c:pt idx="82">
                  <c:v>0.19054532493402476</c:v>
                </c:pt>
                <c:pt idx="83">
                  <c:v>0.17606022512571062</c:v>
                </c:pt>
                <c:pt idx="84">
                  <c:v>0.21733294472505182</c:v>
                </c:pt>
                <c:pt idx="85">
                  <c:v>0.33611738972820238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68000"/>
        <c:axId val="41969536"/>
      </c:lineChart>
      <c:dateAx>
        <c:axId val="4196800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1969536"/>
        <c:crosses val="autoZero"/>
        <c:auto val="1"/>
        <c:lblOffset val="100"/>
        <c:baseTimeUnit val="months"/>
      </c:dateAx>
      <c:valAx>
        <c:axId val="4196953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1968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Information Technology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Information Technology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Sector2!$AY$15:$AY$100</c:f>
              <c:numCache>
                <c:formatCode>0.00%</c:formatCode>
                <c:ptCount val="86"/>
                <c:pt idx="0">
                  <c:v>2.6578256426735392E-2</c:v>
                </c:pt>
                <c:pt idx="1">
                  <c:v>-8.9320547547890983E-2</c:v>
                </c:pt>
                <c:pt idx="2">
                  <c:v>-0.13454727299099245</c:v>
                </c:pt>
                <c:pt idx="3">
                  <c:v>9.2064784192977811E-3</c:v>
                </c:pt>
                <c:pt idx="4">
                  <c:v>-8.3058439470350076E-2</c:v>
                </c:pt>
                <c:pt idx="5">
                  <c:v>-0.17086528572523596</c:v>
                </c:pt>
                <c:pt idx="6">
                  <c:v>-5.8536715256713889E-2</c:v>
                </c:pt>
                <c:pt idx="7">
                  <c:v>-5.2671850699879563E-2</c:v>
                </c:pt>
                <c:pt idx="8">
                  <c:v>0.11447692137174514</c:v>
                </c:pt>
                <c:pt idx="9">
                  <c:v>4.5884049397887594E-2</c:v>
                </c:pt>
                <c:pt idx="10">
                  <c:v>0.12606956468135966</c:v>
                </c:pt>
                <c:pt idx="11">
                  <c:v>7.6098633848218356E-2</c:v>
                </c:pt>
                <c:pt idx="12">
                  <c:v>0.10477837103784871</c:v>
                </c:pt>
                <c:pt idx="13">
                  <c:v>0.4003236776261434</c:v>
                </c:pt>
                <c:pt idx="14">
                  <c:v>0.63145882816461851</c:v>
                </c:pt>
                <c:pt idx="15">
                  <c:v>0.47446234321815384</c:v>
                </c:pt>
                <c:pt idx="16">
                  <c:v>0.76909362866708997</c:v>
                </c:pt>
                <c:pt idx="17">
                  <c:v>1.2187495244914168</c:v>
                </c:pt>
                <c:pt idx="18">
                  <c:v>1.5075895757086673</c:v>
                </c:pt>
                <c:pt idx="19">
                  <c:v>1.1442946665732698</c:v>
                </c:pt>
                <c:pt idx="20">
                  <c:v>0.84444593058094664</c:v>
                </c:pt>
                <c:pt idx="21">
                  <c:v>1.0470058806956883</c:v>
                </c:pt>
                <c:pt idx="22">
                  <c:v>0.41598872581379798</c:v>
                </c:pt>
                <c:pt idx="23">
                  <c:v>4.0608723358378063E-2</c:v>
                </c:pt>
                <c:pt idx="24">
                  <c:v>-5.4500187076011231E-2</c:v>
                </c:pt>
                <c:pt idx="25">
                  <c:v>-0.17545071412170876</c:v>
                </c:pt>
                <c:pt idx="26">
                  <c:v>-0.28618189766330482</c:v>
                </c:pt>
                <c:pt idx="27">
                  <c:v>-0.2224592691961701</c:v>
                </c:pt>
                <c:pt idx="28">
                  <c:v>-0.40408022116815356</c:v>
                </c:pt>
                <c:pt idx="29">
                  <c:v>-0.47163038945885072</c:v>
                </c:pt>
                <c:pt idx="30">
                  <c:v>-0.6014020816769331</c:v>
                </c:pt>
                <c:pt idx="31">
                  <c:v>-0.60797842187852802</c:v>
                </c:pt>
                <c:pt idx="32">
                  <c:v>-0.58910792175918025</c:v>
                </c:pt>
                <c:pt idx="33">
                  <c:v>-0.59362121246648725</c:v>
                </c:pt>
                <c:pt idx="34">
                  <c:v>-0.46027715540415781</c:v>
                </c:pt>
                <c:pt idx="35">
                  <c:v>-0.27818824599293024</c:v>
                </c:pt>
                <c:pt idx="36">
                  <c:v>-0.12837594576403433</c:v>
                </c:pt>
                <c:pt idx="37">
                  <c:v>-0.12944057097746087</c:v>
                </c:pt>
                <c:pt idx="38">
                  <c:v>-0.15723576376005555</c:v>
                </c:pt>
                <c:pt idx="39">
                  <c:v>-0.13732283058613326</c:v>
                </c:pt>
                <c:pt idx="40">
                  <c:v>-0.15974271992529698</c:v>
                </c:pt>
                <c:pt idx="41">
                  <c:v>-0.24760363234061589</c:v>
                </c:pt>
                <c:pt idx="42">
                  <c:v>-0.18543974480307857</c:v>
                </c:pt>
                <c:pt idx="43">
                  <c:v>-0.12426366566860458</c:v>
                </c:pt>
                <c:pt idx="44">
                  <c:v>-0.23964602985113215</c:v>
                </c:pt>
                <c:pt idx="45">
                  <c:v>-0.2420308979095156</c:v>
                </c:pt>
                <c:pt idx="46">
                  <c:v>-0.19169154370748465</c:v>
                </c:pt>
                <c:pt idx="47">
                  <c:v>-0.15870850507465228</c:v>
                </c:pt>
                <c:pt idx="48">
                  <c:v>-0.2015010474789265</c:v>
                </c:pt>
                <c:pt idx="49">
                  <c:v>-0.19028400731766382</c:v>
                </c:pt>
                <c:pt idx="50">
                  <c:v>-0.12956476656761684</c:v>
                </c:pt>
                <c:pt idx="51">
                  <c:v>-9.172064058588747E-2</c:v>
                </c:pt>
                <c:pt idx="52">
                  <c:v>0.20854707351221768</c:v>
                </c:pt>
                <c:pt idx="53">
                  <c:v>8.3722651531979109E-2</c:v>
                </c:pt>
                <c:pt idx="54">
                  <c:v>0.14663025038023059</c:v>
                </c:pt>
                <c:pt idx="55">
                  <c:v>0.25885797101611829</c:v>
                </c:pt>
                <c:pt idx="56">
                  <c:v>0.11384447290162081</c:v>
                </c:pt>
                <c:pt idx="57">
                  <c:v>2.1700895859862568E-2</c:v>
                </c:pt>
                <c:pt idx="58">
                  <c:v>4.8040020667420968E-2</c:v>
                </c:pt>
                <c:pt idx="59">
                  <c:v>0.13255499771538726</c:v>
                </c:pt>
                <c:pt idx="60">
                  <c:v>0.17471424753848197</c:v>
                </c:pt>
                <c:pt idx="61">
                  <c:v>6.5933087157511894E-2</c:v>
                </c:pt>
                <c:pt idx="62">
                  <c:v>0.11623024117413649</c:v>
                </c:pt>
                <c:pt idx="63">
                  <c:v>-3.647529277994499E-2</c:v>
                </c:pt>
                <c:pt idx="64">
                  <c:v>-0.23178955458816475</c:v>
                </c:pt>
                <c:pt idx="65">
                  <c:v>-6.444035546149729E-2</c:v>
                </c:pt>
                <c:pt idx="66">
                  <c:v>-0.12835925789378488</c:v>
                </c:pt>
                <c:pt idx="67">
                  <c:v>-0.1699046518117926</c:v>
                </c:pt>
                <c:pt idx="68">
                  <c:v>8.9662916166550755E-3</c:v>
                </c:pt>
                <c:pt idx="69">
                  <c:v>7.5450997953339094E-2</c:v>
                </c:pt>
                <c:pt idx="70">
                  <c:v>2.8819079901325928E-2</c:v>
                </c:pt>
                <c:pt idx="71">
                  <c:v>-4.355431533477705E-2</c:v>
                </c:pt>
                <c:pt idx="72">
                  <c:v>-0.15405439077589456</c:v>
                </c:pt>
                <c:pt idx="73">
                  <c:v>-6.4436041354615892E-2</c:v>
                </c:pt>
                <c:pt idx="74">
                  <c:v>-0.22666414428238058</c:v>
                </c:pt>
                <c:pt idx="75">
                  <c:v>-0.22904864490265242</c:v>
                </c:pt>
                <c:pt idx="76">
                  <c:v>-0.18105014072196379</c:v>
                </c:pt>
                <c:pt idx="77">
                  <c:v>-0.25170380999342512</c:v>
                </c:pt>
                <c:pt idx="78">
                  <c:v>-0.25175282315840342</c:v>
                </c:pt>
                <c:pt idx="79">
                  <c:v>-0.26709660406816627</c:v>
                </c:pt>
                <c:pt idx="80">
                  <c:v>-0.27760186929861508</c:v>
                </c:pt>
                <c:pt idx="81">
                  <c:v>-0.30793979627970025</c:v>
                </c:pt>
                <c:pt idx="82">
                  <c:v>-0.28453507337952455</c:v>
                </c:pt>
                <c:pt idx="83">
                  <c:v>-0.28365005682111377</c:v>
                </c:pt>
                <c:pt idx="84">
                  <c:v>-0.29664186915400137</c:v>
                </c:pt>
                <c:pt idx="85">
                  <c:v>-0.38830022258423691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Sector2!$BC$15:$BC$100</c:f>
              <c:numCache>
                <c:formatCode>0.00%</c:formatCode>
                <c:ptCount val="86"/>
                <c:pt idx="0">
                  <c:v>-0.14437094100700076</c:v>
                </c:pt>
                <c:pt idx="1">
                  <c:v>-0.2037451728769315</c:v>
                </c:pt>
                <c:pt idx="2">
                  <c:v>-0.24076143995036114</c:v>
                </c:pt>
                <c:pt idx="3">
                  <c:v>-0.16452567475186541</c:v>
                </c:pt>
                <c:pt idx="4">
                  <c:v>-0.17471819478631789</c:v>
                </c:pt>
                <c:pt idx="5">
                  <c:v>-0.21309509932168724</c:v>
                </c:pt>
                <c:pt idx="6">
                  <c:v>-8.4767828848086091E-2</c:v>
                </c:pt>
                <c:pt idx="7">
                  <c:v>-7.9667629456399713E-2</c:v>
                </c:pt>
                <c:pt idx="8">
                  <c:v>1.3664961798697917E-2</c:v>
                </c:pt>
                <c:pt idx="9">
                  <c:v>-3.4839804019529574E-2</c:v>
                </c:pt>
                <c:pt idx="10">
                  <c:v>-3.8838689676697014E-2</c:v>
                </c:pt>
                <c:pt idx="11">
                  <c:v>-8.8969081950728723E-2</c:v>
                </c:pt>
                <c:pt idx="12">
                  <c:v>-8.2784469295263396E-2</c:v>
                </c:pt>
                <c:pt idx="13">
                  <c:v>8.0698283353002553E-2</c:v>
                </c:pt>
                <c:pt idx="14">
                  <c:v>0.15173984739988899</c:v>
                </c:pt>
                <c:pt idx="15">
                  <c:v>0.1406708556712537</c:v>
                </c:pt>
                <c:pt idx="16">
                  <c:v>0.38671307437820657</c:v>
                </c:pt>
                <c:pt idx="17">
                  <c:v>0.71912548835146706</c:v>
                </c:pt>
                <c:pt idx="18">
                  <c:v>0.81434507954412449</c:v>
                </c:pt>
                <c:pt idx="19">
                  <c:v>0.72599333037249125</c:v>
                </c:pt>
                <c:pt idx="20">
                  <c:v>0.59770578150314813</c:v>
                </c:pt>
                <c:pt idx="21">
                  <c:v>0.68512008021499127</c:v>
                </c:pt>
                <c:pt idx="22">
                  <c:v>0.38556430896004068</c:v>
                </c:pt>
                <c:pt idx="23">
                  <c:v>0.28118249436949649</c:v>
                </c:pt>
                <c:pt idx="24">
                  <c:v>0.19508951170245692</c:v>
                </c:pt>
                <c:pt idx="25">
                  <c:v>8.0994670217993781E-2</c:v>
                </c:pt>
                <c:pt idx="26">
                  <c:v>-0.12184211201772588</c:v>
                </c:pt>
                <c:pt idx="27">
                  <c:v>-0.14566429456385166</c:v>
                </c:pt>
                <c:pt idx="28">
                  <c:v>-0.32734933289929191</c:v>
                </c:pt>
                <c:pt idx="29">
                  <c:v>-0.40624518322902281</c:v>
                </c:pt>
                <c:pt idx="30">
                  <c:v>-0.50462775541172045</c:v>
                </c:pt>
                <c:pt idx="31">
                  <c:v>-0.53091545164676091</c:v>
                </c:pt>
                <c:pt idx="32">
                  <c:v>-0.52005301492938794</c:v>
                </c:pt>
                <c:pt idx="33">
                  <c:v>-0.52288570164328863</c:v>
                </c:pt>
                <c:pt idx="34">
                  <c:v>-0.4719718729777056</c:v>
                </c:pt>
                <c:pt idx="35">
                  <c:v>-0.39964893828401782</c:v>
                </c:pt>
                <c:pt idx="36">
                  <c:v>-0.28070231171913096</c:v>
                </c:pt>
                <c:pt idx="37">
                  <c:v>-0.26002681778531667</c:v>
                </c:pt>
                <c:pt idx="38">
                  <c:v>-0.18997889891490738</c:v>
                </c:pt>
                <c:pt idx="39">
                  <c:v>-0.12757983352542746</c:v>
                </c:pt>
                <c:pt idx="40">
                  <c:v>-0.15334558377156349</c:v>
                </c:pt>
                <c:pt idx="41">
                  <c:v>-0.20177064171780634</c:v>
                </c:pt>
                <c:pt idx="42">
                  <c:v>-0.17754751875011421</c:v>
                </c:pt>
                <c:pt idx="43">
                  <c:v>-0.17571040156841711</c:v>
                </c:pt>
                <c:pt idx="44">
                  <c:v>-0.24750899358491096</c:v>
                </c:pt>
                <c:pt idx="45">
                  <c:v>-0.22908758534246632</c:v>
                </c:pt>
                <c:pt idx="46">
                  <c:v>-0.15430992463548687</c:v>
                </c:pt>
                <c:pt idx="47">
                  <c:v>-0.15438955573054736</c:v>
                </c:pt>
                <c:pt idx="48">
                  <c:v>-0.22170504018503912</c:v>
                </c:pt>
                <c:pt idx="49">
                  <c:v>-0.21759349568335273</c:v>
                </c:pt>
                <c:pt idx="50">
                  <c:v>-0.15310189398573937</c:v>
                </c:pt>
                <c:pt idx="51">
                  <c:v>-0.12449233821980166</c:v>
                </c:pt>
                <c:pt idx="52">
                  <c:v>3.6797725812880211E-2</c:v>
                </c:pt>
                <c:pt idx="53">
                  <c:v>-6.0139290869430817E-2</c:v>
                </c:pt>
                <c:pt idx="54">
                  <c:v>-2.9871997917875204E-3</c:v>
                </c:pt>
                <c:pt idx="55">
                  <c:v>8.3153275870871957E-2</c:v>
                </c:pt>
                <c:pt idx="56">
                  <c:v>1.4071173450955765E-2</c:v>
                </c:pt>
                <c:pt idx="57">
                  <c:v>-9.8497242563198806E-2</c:v>
                </c:pt>
                <c:pt idx="58">
                  <c:v>-0.11952036934420596</c:v>
                </c:pt>
                <c:pt idx="59">
                  <c:v>-7.6820897679613753E-2</c:v>
                </c:pt>
                <c:pt idx="60">
                  <c:v>-4.1144277910818428E-3</c:v>
                </c:pt>
                <c:pt idx="61">
                  <c:v>-6.5561290495785074E-2</c:v>
                </c:pt>
                <c:pt idx="62">
                  <c:v>-7.7881100857448482E-2</c:v>
                </c:pt>
                <c:pt idx="63">
                  <c:v>-0.17329441667196677</c:v>
                </c:pt>
                <c:pt idx="64">
                  <c:v>-0.26166566510098077</c:v>
                </c:pt>
                <c:pt idx="65">
                  <c:v>-0.13593199118654808</c:v>
                </c:pt>
                <c:pt idx="66">
                  <c:v>-0.21796426424993542</c:v>
                </c:pt>
                <c:pt idx="67">
                  <c:v>-0.22123935791058036</c:v>
                </c:pt>
                <c:pt idx="68">
                  <c:v>-0.14479844455166357</c:v>
                </c:pt>
                <c:pt idx="69">
                  <c:v>-9.2803854361181215E-2</c:v>
                </c:pt>
                <c:pt idx="70">
                  <c:v>-6.7501444913510844E-2</c:v>
                </c:pt>
                <c:pt idx="71">
                  <c:v>-9.3131174629297431E-2</c:v>
                </c:pt>
                <c:pt idx="72">
                  <c:v>-0.18793175998730838</c:v>
                </c:pt>
                <c:pt idx="73">
                  <c:v>-0.12735098825269831</c:v>
                </c:pt>
                <c:pt idx="74">
                  <c:v>-0.13473584036157171</c:v>
                </c:pt>
                <c:pt idx="75">
                  <c:v>-0.13637227289728837</c:v>
                </c:pt>
                <c:pt idx="76">
                  <c:v>-0.1197250423509697</c:v>
                </c:pt>
                <c:pt idx="77">
                  <c:v>-0.19616501079573534</c:v>
                </c:pt>
                <c:pt idx="78">
                  <c:v>-0.17089683387338872</c:v>
                </c:pt>
                <c:pt idx="79">
                  <c:v>-0.17142404772520858</c:v>
                </c:pt>
                <c:pt idx="80">
                  <c:v>-0.14927401767530568</c:v>
                </c:pt>
                <c:pt idx="81">
                  <c:v>-0.17453785340574524</c:v>
                </c:pt>
                <c:pt idx="82">
                  <c:v>-0.17843188571531587</c:v>
                </c:pt>
                <c:pt idx="83">
                  <c:v>-0.16848963056694044</c:v>
                </c:pt>
                <c:pt idx="84">
                  <c:v>-0.194817566142507</c:v>
                </c:pt>
                <c:pt idx="85">
                  <c:v>-0.26338289330817988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2672"/>
        <c:axId val="42014208"/>
      </c:lineChart>
      <c:dateAx>
        <c:axId val="4201267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014208"/>
        <c:crosses val="autoZero"/>
        <c:auto val="1"/>
        <c:lblOffset val="100"/>
        <c:baseTimeUnit val="months"/>
      </c:dateAx>
      <c:valAx>
        <c:axId val="4201420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0126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050688"/>
        <c:axId val="42052224"/>
      </c:barChart>
      <c:catAx>
        <c:axId val="42050688"/>
        <c:scaling>
          <c:orientation val="minMax"/>
        </c:scaling>
        <c:delete val="0"/>
        <c:axPos val="b"/>
        <c:majorTickMark val="out"/>
        <c:minorTickMark val="none"/>
        <c:tickLblPos val="nextTo"/>
        <c:crossAx val="42052224"/>
        <c:crosses val="autoZero"/>
        <c:auto val="1"/>
        <c:lblAlgn val="ctr"/>
        <c:lblOffset val="100"/>
        <c:noMultiLvlLbl val="0"/>
      </c:catAx>
      <c:valAx>
        <c:axId val="4205222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2050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Telecom Services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Telecom Services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Sector2!$BO$15:$BO$100</c:f>
              <c:numCache>
                <c:formatCode>0.00%</c:formatCode>
                <c:ptCount val="86"/>
                <c:pt idx="0">
                  <c:v>1.0412063999422463</c:v>
                </c:pt>
                <c:pt idx="1">
                  <c:v>1.3095118796675256</c:v>
                </c:pt>
                <c:pt idx="2">
                  <c:v>1.387896786649645</c:v>
                </c:pt>
                <c:pt idx="3">
                  <c:v>1.2620565808584789</c:v>
                </c:pt>
                <c:pt idx="4">
                  <c:v>1.3076368843098845</c:v>
                </c:pt>
                <c:pt idx="5">
                  <c:v>1.4787672844953237</c:v>
                </c:pt>
                <c:pt idx="6">
                  <c:v>1.2247240656220724</c:v>
                </c:pt>
                <c:pt idx="7">
                  <c:v>1.0839011030414794</c:v>
                </c:pt>
                <c:pt idx="8">
                  <c:v>0.82819073965031742</c:v>
                </c:pt>
                <c:pt idx="9">
                  <c:v>0.86523590124426164</c:v>
                </c:pt>
                <c:pt idx="10">
                  <c:v>0.46953548304042858</c:v>
                </c:pt>
                <c:pt idx="11">
                  <c:v>0.29714542010402822</c:v>
                </c:pt>
                <c:pt idx="12">
                  <c:v>0.33486798040789756</c:v>
                </c:pt>
                <c:pt idx="13">
                  <c:v>0.10813317269674627</c:v>
                </c:pt>
                <c:pt idx="14">
                  <c:v>-0.1260228697106679</c:v>
                </c:pt>
                <c:pt idx="15">
                  <c:v>-0.1367349576116873</c:v>
                </c:pt>
                <c:pt idx="16">
                  <c:v>-0.3895953968491731</c:v>
                </c:pt>
                <c:pt idx="17">
                  <c:v>-0.62315440515582265</c:v>
                </c:pt>
                <c:pt idx="18">
                  <c:v>-0.6357541106065574</c:v>
                </c:pt>
                <c:pt idx="19">
                  <c:v>-0.59342322438263162</c:v>
                </c:pt>
                <c:pt idx="20">
                  <c:v>-0.64315655786569159</c:v>
                </c:pt>
                <c:pt idx="21">
                  <c:v>-0.64075752359902505</c:v>
                </c:pt>
                <c:pt idx="22">
                  <c:v>-0.54812121347800569</c:v>
                </c:pt>
                <c:pt idx="23">
                  <c:v>-0.40029380524434288</c:v>
                </c:pt>
                <c:pt idx="24">
                  <c:v>-0.31781907555677835</c:v>
                </c:pt>
                <c:pt idx="25">
                  <c:v>-0.24431406428753832</c:v>
                </c:pt>
                <c:pt idx="26">
                  <c:v>-1.0898773150783136E-2</c:v>
                </c:pt>
                <c:pt idx="27">
                  <c:v>5.6693298324651309E-2</c:v>
                </c:pt>
                <c:pt idx="28">
                  <c:v>0.46426590993451922</c:v>
                </c:pt>
                <c:pt idx="29">
                  <c:v>1.1188392731716683</c:v>
                </c:pt>
                <c:pt idx="30">
                  <c:v>1.2308200304869721</c:v>
                </c:pt>
                <c:pt idx="31">
                  <c:v>1.0293843117665364</c:v>
                </c:pt>
                <c:pt idx="32">
                  <c:v>1.6230754631901685</c:v>
                </c:pt>
                <c:pt idx="33">
                  <c:v>1.6034144649762614</c:v>
                </c:pt>
                <c:pt idx="34">
                  <c:v>1.4232378780091923</c:v>
                </c:pt>
                <c:pt idx="35">
                  <c:v>0.93350052878641554</c:v>
                </c:pt>
                <c:pt idx="36">
                  <c:v>0.50559074340127586</c:v>
                </c:pt>
                <c:pt idx="37">
                  <c:v>0.50571571966986695</c:v>
                </c:pt>
                <c:pt idx="38">
                  <c:v>0.4129389186122947</c:v>
                </c:pt>
                <c:pt idx="39">
                  <c:v>0.31974905750312277</c:v>
                </c:pt>
                <c:pt idx="40">
                  <c:v>0.29755865723950059</c:v>
                </c:pt>
                <c:pt idx="41">
                  <c:v>0.28100460436870733</c:v>
                </c:pt>
                <c:pt idx="42">
                  <c:v>0.2721362144391799</c:v>
                </c:pt>
                <c:pt idx="43">
                  <c:v>0.21446902139735746</c:v>
                </c:pt>
                <c:pt idx="44">
                  <c:v>0.11961231274058615</c:v>
                </c:pt>
                <c:pt idx="45">
                  <c:v>9.813490189878693E-2</c:v>
                </c:pt>
                <c:pt idx="46">
                  <c:v>0.10918516549297475</c:v>
                </c:pt>
                <c:pt idx="47">
                  <c:v>8.3925273031534742E-2</c:v>
                </c:pt>
                <c:pt idx="48">
                  <c:v>9.0990825054878322E-2</c:v>
                </c:pt>
                <c:pt idx="49">
                  <c:v>8.9646035416948822E-2</c:v>
                </c:pt>
                <c:pt idx="50">
                  <c:v>1.8563219698565225E-2</c:v>
                </c:pt>
                <c:pt idx="51">
                  <c:v>-1.6270886676370999E-2</c:v>
                </c:pt>
                <c:pt idx="52">
                  <c:v>-0.1584386550736826</c:v>
                </c:pt>
                <c:pt idx="53">
                  <c:v>-0.13201361839069992</c:v>
                </c:pt>
                <c:pt idx="54">
                  <c:v>-0.13404904188894429</c:v>
                </c:pt>
                <c:pt idx="55">
                  <c:v>-0.12386881544338568</c:v>
                </c:pt>
                <c:pt idx="56">
                  <c:v>0.14353483203516748</c:v>
                </c:pt>
                <c:pt idx="57">
                  <c:v>0.28199248906072483</c:v>
                </c:pt>
                <c:pt idx="58">
                  <c:v>0.13981327369078045</c:v>
                </c:pt>
                <c:pt idx="59">
                  <c:v>5.4728665200139082E-2</c:v>
                </c:pt>
                <c:pt idx="60">
                  <c:v>-5.2174842712462088E-2</c:v>
                </c:pt>
                <c:pt idx="61">
                  <c:v>-4.132596387902876E-2</c:v>
                </c:pt>
                <c:pt idx="62">
                  <c:v>-2.6878717415853681E-2</c:v>
                </c:pt>
                <c:pt idx="63">
                  <c:v>0.14921326383155753</c:v>
                </c:pt>
                <c:pt idx="64">
                  <c:v>0.40831331252527736</c:v>
                </c:pt>
                <c:pt idx="65">
                  <c:v>0.33845979227850642</c:v>
                </c:pt>
                <c:pt idx="66">
                  <c:v>0.35465613161894449</c:v>
                </c:pt>
                <c:pt idx="67">
                  <c:v>0.40746068419088455</c:v>
                </c:pt>
                <c:pt idx="68">
                  <c:v>0.19997417435613163</c:v>
                </c:pt>
                <c:pt idx="69">
                  <c:v>5.1279667329037881E-2</c:v>
                </c:pt>
                <c:pt idx="70">
                  <c:v>9.8588590781533147E-2</c:v>
                </c:pt>
                <c:pt idx="71">
                  <c:v>0.25640399647731349</c:v>
                </c:pt>
                <c:pt idx="72">
                  <c:v>0.43705351794442637</c:v>
                </c:pt>
                <c:pt idx="73">
                  <c:v>0.4071210250858337</c:v>
                </c:pt>
                <c:pt idx="74">
                  <c:v>0.47446405058114327</c:v>
                </c:pt>
                <c:pt idx="75">
                  <c:v>0.35629350646278635</c:v>
                </c:pt>
                <c:pt idx="76">
                  <c:v>0.4012849236597491</c:v>
                </c:pt>
                <c:pt idx="77">
                  <c:v>0.5433730974573221</c:v>
                </c:pt>
                <c:pt idx="78">
                  <c:v>0.56620522010739127</c:v>
                </c:pt>
                <c:pt idx="79">
                  <c:v>0.54063531871445036</c:v>
                </c:pt>
                <c:pt idx="80">
                  <c:v>0.33827598653754665</c:v>
                </c:pt>
                <c:pt idx="81">
                  <c:v>0.30598562971386323</c:v>
                </c:pt>
                <c:pt idx="82">
                  <c:v>0.30460929383595126</c:v>
                </c:pt>
                <c:pt idx="83">
                  <c:v>0.2786136631797107</c:v>
                </c:pt>
                <c:pt idx="84">
                  <c:v>0.34512899991667578</c:v>
                </c:pt>
                <c:pt idx="85">
                  <c:v>0.41587907304154714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Sector2!$BS$15:$BS$100</c:f>
              <c:numCache>
                <c:formatCode>0.00%</c:formatCode>
                <c:ptCount val="86"/>
                <c:pt idx="0">
                  <c:v>0.62674166606446025</c:v>
                </c:pt>
                <c:pt idx="1">
                  <c:v>0.68995004796336712</c:v>
                </c:pt>
                <c:pt idx="2">
                  <c:v>0.59418859127142798</c:v>
                </c:pt>
                <c:pt idx="3">
                  <c:v>0.4954970392872533</c:v>
                </c:pt>
                <c:pt idx="4">
                  <c:v>0.52131893993686873</c:v>
                </c:pt>
                <c:pt idx="5">
                  <c:v>0.58295284288536142</c:v>
                </c:pt>
                <c:pt idx="6">
                  <c:v>0.53255985312052112</c:v>
                </c:pt>
                <c:pt idx="7">
                  <c:v>0.5128423989185853</c:v>
                </c:pt>
                <c:pt idx="8">
                  <c:v>0.35106575253591643</c:v>
                </c:pt>
                <c:pt idx="9">
                  <c:v>0.37522818626869547</c:v>
                </c:pt>
                <c:pt idx="10">
                  <c:v>0.2533577980226458</c:v>
                </c:pt>
                <c:pt idx="11">
                  <c:v>0.24386313771880852</c:v>
                </c:pt>
                <c:pt idx="12">
                  <c:v>0.24441176780654117</c:v>
                </c:pt>
                <c:pt idx="13">
                  <c:v>0.10305426235264581</c:v>
                </c:pt>
                <c:pt idx="14">
                  <c:v>2.996551555240079E-2</c:v>
                </c:pt>
                <c:pt idx="15">
                  <c:v>-1.7722062934576566E-2</c:v>
                </c:pt>
                <c:pt idx="16">
                  <c:v>-0.22461377004674576</c:v>
                </c:pt>
                <c:pt idx="17">
                  <c:v>-0.4391645855679932</c:v>
                </c:pt>
                <c:pt idx="18">
                  <c:v>-0.50903042282804301</c:v>
                </c:pt>
                <c:pt idx="19">
                  <c:v>-0.5150642279010873</c:v>
                </c:pt>
                <c:pt idx="20">
                  <c:v>-0.53929293516415377</c:v>
                </c:pt>
                <c:pt idx="21">
                  <c:v>-0.57315271387064681</c:v>
                </c:pt>
                <c:pt idx="22">
                  <c:v>-0.48880505881903069</c:v>
                </c:pt>
                <c:pt idx="23">
                  <c:v>-0.42254830019290701</c:v>
                </c:pt>
                <c:pt idx="24">
                  <c:v>-0.38167675942452173</c:v>
                </c:pt>
                <c:pt idx="25">
                  <c:v>-0.34180966666637458</c:v>
                </c:pt>
                <c:pt idx="26">
                  <c:v>-0.21898985118699765</c:v>
                </c:pt>
                <c:pt idx="27">
                  <c:v>-0.14588105307990229</c:v>
                </c:pt>
                <c:pt idx="28">
                  <c:v>4.1402352931453112E-2</c:v>
                </c:pt>
                <c:pt idx="29">
                  <c:v>0.2982168748109757</c:v>
                </c:pt>
                <c:pt idx="30">
                  <c:v>0.42441995274869537</c:v>
                </c:pt>
                <c:pt idx="31">
                  <c:v>0.38914212192640796</c:v>
                </c:pt>
                <c:pt idx="32">
                  <c:v>0.58541021989482656</c:v>
                </c:pt>
                <c:pt idx="33">
                  <c:v>0.74411902603048463</c:v>
                </c:pt>
                <c:pt idx="34">
                  <c:v>0.56861990906058968</c:v>
                </c:pt>
                <c:pt idx="35">
                  <c:v>0.38677631506453514</c:v>
                </c:pt>
                <c:pt idx="36">
                  <c:v>0.14872988522065445</c:v>
                </c:pt>
                <c:pt idx="37">
                  <c:v>0.13527529582541908</c:v>
                </c:pt>
                <c:pt idx="38">
                  <c:v>9.5982393083680728E-2</c:v>
                </c:pt>
                <c:pt idx="39">
                  <c:v>4.8399540513227146E-2</c:v>
                </c:pt>
                <c:pt idx="40">
                  <c:v>6.6826385094093776E-2</c:v>
                </c:pt>
                <c:pt idx="41">
                  <c:v>7.0418384711957716E-2</c:v>
                </c:pt>
                <c:pt idx="42">
                  <c:v>4.1760607048858089E-2</c:v>
                </c:pt>
                <c:pt idx="43">
                  <c:v>4.2539935936166229E-2</c:v>
                </c:pt>
                <c:pt idx="44">
                  <c:v>-6.1165980489304994E-3</c:v>
                </c:pt>
                <c:pt idx="45">
                  <c:v>-3.1802142383464571E-2</c:v>
                </c:pt>
                <c:pt idx="46">
                  <c:v>2.9586057468298455E-2</c:v>
                </c:pt>
                <c:pt idx="47">
                  <c:v>1.1846993653521487E-2</c:v>
                </c:pt>
                <c:pt idx="48">
                  <c:v>9.2321011909437534E-2</c:v>
                </c:pt>
                <c:pt idx="49">
                  <c:v>0.12109949549991406</c:v>
                </c:pt>
                <c:pt idx="50">
                  <c:v>1.0506567817357926E-2</c:v>
                </c:pt>
                <c:pt idx="51">
                  <c:v>-4.8727297967544603E-2</c:v>
                </c:pt>
                <c:pt idx="52">
                  <c:v>-0.20605961345424995</c:v>
                </c:pt>
                <c:pt idx="53">
                  <c:v>-0.14673891940708783</c:v>
                </c:pt>
                <c:pt idx="54">
                  <c:v>-0.1099106546278853</c:v>
                </c:pt>
                <c:pt idx="55">
                  <c:v>-0.18811634424669421</c:v>
                </c:pt>
                <c:pt idx="56">
                  <c:v>-2.6693353162992262E-2</c:v>
                </c:pt>
                <c:pt idx="57">
                  <c:v>6.8283558739770767E-2</c:v>
                </c:pt>
                <c:pt idx="58">
                  <c:v>-3.0068536006246482E-2</c:v>
                </c:pt>
                <c:pt idx="59">
                  <c:v>-4.1583771988222828E-2</c:v>
                </c:pt>
                <c:pt idx="60">
                  <c:v>-0.15411607075089251</c:v>
                </c:pt>
                <c:pt idx="61">
                  <c:v>-8.4838692504483504E-2</c:v>
                </c:pt>
                <c:pt idx="62">
                  <c:v>-8.7604790523749809E-3</c:v>
                </c:pt>
                <c:pt idx="63">
                  <c:v>9.950735100229835E-2</c:v>
                </c:pt>
                <c:pt idx="64">
                  <c:v>0.28128698081018921</c:v>
                </c:pt>
                <c:pt idx="65">
                  <c:v>0.13613417404750972</c:v>
                </c:pt>
                <c:pt idx="66">
                  <c:v>0.10227600863247499</c:v>
                </c:pt>
                <c:pt idx="67">
                  <c:v>0.25721602271287325</c:v>
                </c:pt>
                <c:pt idx="68">
                  <c:v>0.16520942452240517</c:v>
                </c:pt>
                <c:pt idx="69">
                  <c:v>1.2755583995367248E-2</c:v>
                </c:pt>
                <c:pt idx="70">
                  <c:v>3.2978399438756911E-2</c:v>
                </c:pt>
                <c:pt idx="71">
                  <c:v>6.2194903481125996E-2</c:v>
                </c:pt>
                <c:pt idx="72">
                  <c:v>0.20809906690746316</c:v>
                </c:pt>
                <c:pt idx="73">
                  <c:v>7.3456238676070873E-2</c:v>
                </c:pt>
                <c:pt idx="74">
                  <c:v>9.6767486315075812E-2</c:v>
                </c:pt>
                <c:pt idx="75">
                  <c:v>4.1606425304741457E-2</c:v>
                </c:pt>
                <c:pt idx="76">
                  <c:v>8.6689859819703452E-2</c:v>
                </c:pt>
                <c:pt idx="77">
                  <c:v>0.19566804361549295</c:v>
                </c:pt>
                <c:pt idx="78">
                  <c:v>0.2026767658977302</c:v>
                </c:pt>
                <c:pt idx="79">
                  <c:v>0.16433835175548617</c:v>
                </c:pt>
                <c:pt idx="80">
                  <c:v>4.2914407973474011E-2</c:v>
                </c:pt>
                <c:pt idx="81">
                  <c:v>6.1937572648898209E-2</c:v>
                </c:pt>
                <c:pt idx="82">
                  <c:v>4.6467589863101955E-2</c:v>
                </c:pt>
                <c:pt idx="83">
                  <c:v>4.4915184566145072E-2</c:v>
                </c:pt>
                <c:pt idx="84">
                  <c:v>8.69295600695974E-2</c:v>
                </c:pt>
                <c:pt idx="85">
                  <c:v>0.18281206058326571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37024"/>
        <c:axId val="42338560"/>
      </c:lineChart>
      <c:dateAx>
        <c:axId val="4233702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338560"/>
        <c:crosses val="autoZero"/>
        <c:auto val="1"/>
        <c:lblOffset val="100"/>
        <c:baseTimeUnit val="months"/>
      </c:dateAx>
      <c:valAx>
        <c:axId val="4233856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3370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Telecom Services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Telecom Services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Sector2!$BQ$15:$BQ$100</c:f>
              <c:numCache>
                <c:formatCode>0.00%</c:formatCode>
                <c:ptCount val="86"/>
                <c:pt idx="0">
                  <c:v>-0.32233465949502138</c:v>
                </c:pt>
                <c:pt idx="1">
                  <c:v>-0.28917491279060181</c:v>
                </c:pt>
                <c:pt idx="2">
                  <c:v>-0.29374135610151664</c:v>
                </c:pt>
                <c:pt idx="3">
                  <c:v>-0.27813787834728665</c:v>
                </c:pt>
                <c:pt idx="4">
                  <c:v>-0.22658436596872833</c:v>
                </c:pt>
                <c:pt idx="5">
                  <c:v>-0.27136376267073214</c:v>
                </c:pt>
                <c:pt idx="6">
                  <c:v>-0.30401746462497603</c:v>
                </c:pt>
                <c:pt idx="7">
                  <c:v>-0.33060759107910143</c:v>
                </c:pt>
                <c:pt idx="8">
                  <c:v>-0.16267491523968514</c:v>
                </c:pt>
                <c:pt idx="9">
                  <c:v>-0.15521860886512484</c:v>
                </c:pt>
                <c:pt idx="10">
                  <c:v>5.1680424485687215E-3</c:v>
                </c:pt>
                <c:pt idx="11">
                  <c:v>8.5860038379955927E-2</c:v>
                </c:pt>
                <c:pt idx="12">
                  <c:v>1.7561863991857107E-2</c:v>
                </c:pt>
                <c:pt idx="13">
                  <c:v>8.4155496146812725E-2</c:v>
                </c:pt>
                <c:pt idx="14">
                  <c:v>0.22006488254355983</c:v>
                </c:pt>
                <c:pt idx="15">
                  <c:v>0.25577086021304885</c:v>
                </c:pt>
                <c:pt idx="16">
                  <c:v>0.43305621727462795</c:v>
                </c:pt>
                <c:pt idx="17">
                  <c:v>1.0004769620589125</c:v>
                </c:pt>
                <c:pt idx="18">
                  <c:v>1.4524289335890246</c:v>
                </c:pt>
                <c:pt idx="19">
                  <c:v>1.3453931734927442</c:v>
                </c:pt>
                <c:pt idx="20">
                  <c:v>1.2029650871453197</c:v>
                </c:pt>
                <c:pt idx="21">
                  <c:v>1.3227666706039338</c:v>
                </c:pt>
                <c:pt idx="22">
                  <c:v>1.0433215228709525</c:v>
                </c:pt>
                <c:pt idx="23">
                  <c:v>0.64220459804677388</c:v>
                </c:pt>
                <c:pt idx="24">
                  <c:v>0.6419604394513585</c:v>
                </c:pt>
                <c:pt idx="25">
                  <c:v>0.46151923988139409</c:v>
                </c:pt>
                <c:pt idx="26">
                  <c:v>0.14625590961011303</c:v>
                </c:pt>
                <c:pt idx="27">
                  <c:v>9.4105275144287903E-2</c:v>
                </c:pt>
                <c:pt idx="28">
                  <c:v>-5.9595972584526757E-2</c:v>
                </c:pt>
                <c:pt idx="29">
                  <c:v>-0.2388783962577623</c:v>
                </c:pt>
                <c:pt idx="30">
                  <c:v>-0.43435991081241832</c:v>
                </c:pt>
                <c:pt idx="31">
                  <c:v>-0.40554049903422051</c:v>
                </c:pt>
                <c:pt idx="32">
                  <c:v>-0.49768796825966077</c:v>
                </c:pt>
                <c:pt idx="33">
                  <c:v>-0.56040964420466843</c:v>
                </c:pt>
                <c:pt idx="34">
                  <c:v>-0.55597973235362486</c:v>
                </c:pt>
                <c:pt idx="35">
                  <c:v>-0.46785586571632265</c:v>
                </c:pt>
                <c:pt idx="36">
                  <c:v>-0.35493599324157066</c:v>
                </c:pt>
                <c:pt idx="37">
                  <c:v>-0.32696152590628547</c:v>
                </c:pt>
                <c:pt idx="38">
                  <c:v>-0.32958121534696472</c:v>
                </c:pt>
                <c:pt idx="39">
                  <c:v>-0.30307789034956845</c:v>
                </c:pt>
                <c:pt idx="40">
                  <c:v>-0.32801420971842754</c:v>
                </c:pt>
                <c:pt idx="41">
                  <c:v>-0.34768678786082263</c:v>
                </c:pt>
                <c:pt idx="42">
                  <c:v>-0.21463818043052618</c:v>
                </c:pt>
                <c:pt idx="43">
                  <c:v>-0.17658423496459308</c:v>
                </c:pt>
                <c:pt idx="44">
                  <c:v>-0.14218433947543407</c:v>
                </c:pt>
                <c:pt idx="45">
                  <c:v>-8.7327877627737305E-2</c:v>
                </c:pt>
                <c:pt idx="46">
                  <c:v>-8.129383613596286E-2</c:v>
                </c:pt>
                <c:pt idx="47">
                  <c:v>-0.10293693374194646</c:v>
                </c:pt>
                <c:pt idx="48">
                  <c:v>-0.15581270888957766</c:v>
                </c:pt>
                <c:pt idx="49">
                  <c:v>-0.15591576372620797</c:v>
                </c:pt>
                <c:pt idx="50">
                  <c:v>-8.8639197054695806E-2</c:v>
                </c:pt>
                <c:pt idx="51">
                  <c:v>-0.13067272495803994</c:v>
                </c:pt>
                <c:pt idx="52">
                  <c:v>3.6445284642737219E-2</c:v>
                </c:pt>
                <c:pt idx="53">
                  <c:v>-1.4173579937469372E-2</c:v>
                </c:pt>
                <c:pt idx="54">
                  <c:v>-3.4743714877405352E-2</c:v>
                </c:pt>
                <c:pt idx="55">
                  <c:v>-1.6929980829343494E-2</c:v>
                </c:pt>
                <c:pt idx="56">
                  <c:v>-6.9413865583891732E-2</c:v>
                </c:pt>
                <c:pt idx="57">
                  <c:v>-0.15894157564214484</c:v>
                </c:pt>
                <c:pt idx="58">
                  <c:v>-0.13206905325119167</c:v>
                </c:pt>
                <c:pt idx="59">
                  <c:v>-0.10631797909418328</c:v>
                </c:pt>
                <c:pt idx="60">
                  <c:v>2.0899113216535481E-2</c:v>
                </c:pt>
                <c:pt idx="61">
                  <c:v>-2.3263948792889511E-2</c:v>
                </c:pt>
                <c:pt idx="62">
                  <c:v>-2.4611226830913102E-2</c:v>
                </c:pt>
                <c:pt idx="63">
                  <c:v>-1.5243002310704301E-2</c:v>
                </c:pt>
                <c:pt idx="64">
                  <c:v>-0.11455658395905133</c:v>
                </c:pt>
                <c:pt idx="65">
                  <c:v>-7.4981557974705182E-2</c:v>
                </c:pt>
                <c:pt idx="66">
                  <c:v>-0.13301103252507451</c:v>
                </c:pt>
                <c:pt idx="67">
                  <c:v>-0.17882425262169077</c:v>
                </c:pt>
                <c:pt idx="68">
                  <c:v>-0.14032623038894687</c:v>
                </c:pt>
                <c:pt idx="69">
                  <c:v>-4.973871202270197E-2</c:v>
                </c:pt>
                <c:pt idx="70">
                  <c:v>-2.8464564726986219E-2</c:v>
                </c:pt>
                <c:pt idx="71">
                  <c:v>-1.3414455228299205E-2</c:v>
                </c:pt>
                <c:pt idx="72">
                  <c:v>-9.0594623141445951E-2</c:v>
                </c:pt>
                <c:pt idx="73">
                  <c:v>-4.3284624683278539E-3</c:v>
                </c:pt>
                <c:pt idx="74">
                  <c:v>-3.3681631626649167E-2</c:v>
                </c:pt>
                <c:pt idx="75">
                  <c:v>3.9607126330578613E-3</c:v>
                </c:pt>
                <c:pt idx="76">
                  <c:v>-7.4617263603100281E-2</c:v>
                </c:pt>
                <c:pt idx="77">
                  <c:v>-4.2181941953336577E-2</c:v>
                </c:pt>
                <c:pt idx="78">
                  <c:v>-1.8737387054654109E-2</c:v>
                </c:pt>
                <c:pt idx="79">
                  <c:v>5.9918598468826634E-3</c:v>
                </c:pt>
                <c:pt idx="80">
                  <c:v>8.1181025054198885E-2</c:v>
                </c:pt>
                <c:pt idx="81">
                  <c:v>5.5187693741474808E-2</c:v>
                </c:pt>
                <c:pt idx="82">
                  <c:v>-1.3899623666609129E-2</c:v>
                </c:pt>
                <c:pt idx="83">
                  <c:v>-9.4845212644586452E-3</c:v>
                </c:pt>
                <c:pt idx="84">
                  <c:v>-7.3784196843072136E-2</c:v>
                </c:pt>
                <c:pt idx="85">
                  <c:v>-0.14497706458719373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Sector2!$BU$15:$BU$100</c:f>
              <c:numCache>
                <c:formatCode>0.00%</c:formatCode>
                <c:ptCount val="86"/>
                <c:pt idx="0">
                  <c:v>-0.4068526282428403</c:v>
                </c:pt>
                <c:pt idx="1">
                  <c:v>-0.40287241337675539</c:v>
                </c:pt>
                <c:pt idx="2">
                  <c:v>-0.3678651280356241</c:v>
                </c:pt>
                <c:pt idx="3">
                  <c:v>-0.36253823235649008</c:v>
                </c:pt>
                <c:pt idx="4">
                  <c:v>-0.3532733461101244</c:v>
                </c:pt>
                <c:pt idx="5">
                  <c:v>-0.35685405048376062</c:v>
                </c:pt>
                <c:pt idx="6">
                  <c:v>-0.32322848918360569</c:v>
                </c:pt>
                <c:pt idx="7">
                  <c:v>-0.2882131940315833</c:v>
                </c:pt>
                <c:pt idx="8">
                  <c:v>-0.22238326790883467</c:v>
                </c:pt>
                <c:pt idx="9">
                  <c:v>-0.22175737642199811</c:v>
                </c:pt>
                <c:pt idx="10">
                  <c:v>-0.17004016066361971</c:v>
                </c:pt>
                <c:pt idx="11">
                  <c:v>-0.14742007331393403</c:v>
                </c:pt>
                <c:pt idx="12">
                  <c:v>-0.11757291901669464</c:v>
                </c:pt>
                <c:pt idx="13">
                  <c:v>-2.5568032717505185E-2</c:v>
                </c:pt>
                <c:pt idx="14">
                  <c:v>-1.1813060239283302E-2</c:v>
                </c:pt>
                <c:pt idx="15">
                  <c:v>3.3044690130863197E-2</c:v>
                </c:pt>
                <c:pt idx="16">
                  <c:v>0.18540708965922748</c:v>
                </c:pt>
                <c:pt idx="17">
                  <c:v>0.48573815510777885</c:v>
                </c:pt>
                <c:pt idx="18">
                  <c:v>0.47854969792980251</c:v>
                </c:pt>
                <c:pt idx="19">
                  <c:v>0.4664212149422915</c:v>
                </c:pt>
                <c:pt idx="20">
                  <c:v>0.49527527124026682</c:v>
                </c:pt>
                <c:pt idx="21">
                  <c:v>0.56616358201873851</c:v>
                </c:pt>
                <c:pt idx="22">
                  <c:v>0.4266292206487694</c:v>
                </c:pt>
                <c:pt idx="23">
                  <c:v>0.34223698918015133</c:v>
                </c:pt>
                <c:pt idx="24">
                  <c:v>0.28044581525068324</c:v>
                </c:pt>
                <c:pt idx="25">
                  <c:v>0.1600775939288468</c:v>
                </c:pt>
                <c:pt idx="26">
                  <c:v>3.5046283872057993E-2</c:v>
                </c:pt>
                <c:pt idx="27">
                  <c:v>-6.988196897757426E-3</c:v>
                </c:pt>
                <c:pt idx="28">
                  <c:v>-0.12112500713086782</c:v>
                </c:pt>
                <c:pt idx="29">
                  <c:v>-0.23434957247556243</c:v>
                </c:pt>
                <c:pt idx="30">
                  <c:v>-0.28084076437474426</c:v>
                </c:pt>
                <c:pt idx="31">
                  <c:v>-0.28714427138084142</c:v>
                </c:pt>
                <c:pt idx="32">
                  <c:v>-0.30815916248030284</c:v>
                </c:pt>
                <c:pt idx="33">
                  <c:v>-0.35125220981275296</c:v>
                </c:pt>
                <c:pt idx="34">
                  <c:v>-0.33162246402717688</c:v>
                </c:pt>
                <c:pt idx="35">
                  <c:v>-0.26581271384528726</c:v>
                </c:pt>
                <c:pt idx="36">
                  <c:v>-0.16164188318337003</c:v>
                </c:pt>
                <c:pt idx="37">
                  <c:v>-0.14363636892858223</c:v>
                </c:pt>
                <c:pt idx="38">
                  <c:v>-0.1357137646242349</c:v>
                </c:pt>
                <c:pt idx="39">
                  <c:v>-0.11116767135776584</c:v>
                </c:pt>
                <c:pt idx="40">
                  <c:v>-0.16051990655509285</c:v>
                </c:pt>
                <c:pt idx="41">
                  <c:v>-0.1986595908995904</c:v>
                </c:pt>
                <c:pt idx="42">
                  <c:v>-0.13261704026341048</c:v>
                </c:pt>
                <c:pt idx="43">
                  <c:v>-0.15493273293327114</c:v>
                </c:pt>
                <c:pt idx="44">
                  <c:v>-0.18109118033230187</c:v>
                </c:pt>
                <c:pt idx="45">
                  <c:v>-0.18646314419738186</c:v>
                </c:pt>
                <c:pt idx="46">
                  <c:v>-0.1816652185243276</c:v>
                </c:pt>
                <c:pt idx="47">
                  <c:v>-0.19837707461414877</c:v>
                </c:pt>
                <c:pt idx="48">
                  <c:v>-0.21915089164135537</c:v>
                </c:pt>
                <c:pt idx="49">
                  <c:v>-0.2273190833423544</c:v>
                </c:pt>
                <c:pt idx="50">
                  <c:v>-0.14552713107219806</c:v>
                </c:pt>
                <c:pt idx="51">
                  <c:v>-0.12388992171326874</c:v>
                </c:pt>
                <c:pt idx="52">
                  <c:v>3.3167366459233572E-2</c:v>
                </c:pt>
                <c:pt idx="53">
                  <c:v>-1.8099456884953957E-2</c:v>
                </c:pt>
                <c:pt idx="54">
                  <c:v>-2.9544499675217994E-2</c:v>
                </c:pt>
                <c:pt idx="55">
                  <c:v>3.7170298673528057E-2</c:v>
                </c:pt>
                <c:pt idx="56">
                  <c:v>1.091698301438182E-2</c:v>
                </c:pt>
                <c:pt idx="57">
                  <c:v>-1.4722659739446309E-2</c:v>
                </c:pt>
                <c:pt idx="58">
                  <c:v>2.3119905647943195E-2</c:v>
                </c:pt>
                <c:pt idx="59">
                  <c:v>2.07842066782149E-2</c:v>
                </c:pt>
                <c:pt idx="60">
                  <c:v>8.7337702669378015E-2</c:v>
                </c:pt>
                <c:pt idx="61">
                  <c:v>1.3449559121584409E-2</c:v>
                </c:pt>
                <c:pt idx="62">
                  <c:v>-4.3499776293006498E-2</c:v>
                </c:pt>
                <c:pt idx="63">
                  <c:v>-7.2417314086706375E-2</c:v>
                </c:pt>
                <c:pt idx="64">
                  <c:v>-0.15892515191481071</c:v>
                </c:pt>
                <c:pt idx="65">
                  <c:v>-6.1109670539178373E-2</c:v>
                </c:pt>
                <c:pt idx="66">
                  <c:v>-6.2841963602791373E-2</c:v>
                </c:pt>
                <c:pt idx="67">
                  <c:v>-9.3744033047671982E-2</c:v>
                </c:pt>
                <c:pt idx="68">
                  <c:v>-0.12585443711018551</c:v>
                </c:pt>
                <c:pt idx="69">
                  <c:v>-5.7224617506361208E-2</c:v>
                </c:pt>
                <c:pt idx="70">
                  <c:v>-5.6603064484968657E-2</c:v>
                </c:pt>
                <c:pt idx="71">
                  <c:v>-5.7668992808491693E-2</c:v>
                </c:pt>
                <c:pt idx="72">
                  <c:v>-0.10417766700004949</c:v>
                </c:pt>
                <c:pt idx="73">
                  <c:v>-5.4450775752883929E-2</c:v>
                </c:pt>
                <c:pt idx="74">
                  <c:v>-3.6986363885765594E-2</c:v>
                </c:pt>
                <c:pt idx="75">
                  <c:v>-1.2598784261808715E-2</c:v>
                </c:pt>
                <c:pt idx="76">
                  <c:v>-5.7222514257831758E-2</c:v>
                </c:pt>
                <c:pt idx="77">
                  <c:v>-0.1292900556112313</c:v>
                </c:pt>
                <c:pt idx="78">
                  <c:v>-0.14191759344224741</c:v>
                </c:pt>
                <c:pt idx="79">
                  <c:v>-0.14647936003201534</c:v>
                </c:pt>
                <c:pt idx="80">
                  <c:v>-5.2978246210776736E-2</c:v>
                </c:pt>
                <c:pt idx="81">
                  <c:v>-6.8157206797206271E-2</c:v>
                </c:pt>
                <c:pt idx="82">
                  <c:v>-9.0972737493308919E-2</c:v>
                </c:pt>
                <c:pt idx="83">
                  <c:v>-7.5560404348252064E-2</c:v>
                </c:pt>
                <c:pt idx="84">
                  <c:v>-0.118052420520671</c:v>
                </c:pt>
                <c:pt idx="85">
                  <c:v>-0.13133935110700179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82080"/>
        <c:axId val="42383616"/>
      </c:lineChart>
      <c:dateAx>
        <c:axId val="423820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383616"/>
        <c:crosses val="autoZero"/>
        <c:auto val="1"/>
        <c:lblOffset val="100"/>
        <c:baseTimeUnit val="months"/>
      </c:dateAx>
      <c:valAx>
        <c:axId val="4238361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382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Long Materials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Materials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Sector2!$BF$15:$BF$100</c:f>
              <c:numCache>
                <c:formatCode>0.00%</c:formatCode>
                <c:ptCount val="86"/>
                <c:pt idx="0">
                  <c:v>1.315689290096588</c:v>
                </c:pt>
                <c:pt idx="1">
                  <c:v>1.231344174704768</c:v>
                </c:pt>
                <c:pt idx="2">
                  <c:v>1.3672541641504701</c:v>
                </c:pt>
                <c:pt idx="3">
                  <c:v>1.2422877857109293</c:v>
                </c:pt>
                <c:pt idx="4">
                  <c:v>1.5221088249189605</c:v>
                </c:pt>
                <c:pt idx="5">
                  <c:v>1.7014533790661086</c:v>
                </c:pt>
                <c:pt idx="6">
                  <c:v>1.5334884445956796</c:v>
                </c:pt>
                <c:pt idx="7">
                  <c:v>1.2124607703378101</c:v>
                </c:pt>
                <c:pt idx="8">
                  <c:v>0.85785074669129568</c:v>
                </c:pt>
                <c:pt idx="9">
                  <c:v>1.0596122866685924</c:v>
                </c:pt>
                <c:pt idx="10">
                  <c:v>0.53210011421709602</c:v>
                </c:pt>
                <c:pt idx="11">
                  <c:v>0.61728685421127638</c:v>
                </c:pt>
                <c:pt idx="12">
                  <c:v>0.5382703590667095</c:v>
                </c:pt>
                <c:pt idx="13">
                  <c:v>0.41670317804965262</c:v>
                </c:pt>
                <c:pt idx="14">
                  <c:v>0.21717201863576929</c:v>
                </c:pt>
                <c:pt idx="15">
                  <c:v>0.13398396612996599</c:v>
                </c:pt>
                <c:pt idx="16">
                  <c:v>-9.6705757254329727E-2</c:v>
                </c:pt>
                <c:pt idx="17">
                  <c:v>-0.38572299767500717</c:v>
                </c:pt>
                <c:pt idx="18">
                  <c:v>-0.45133943079515237</c:v>
                </c:pt>
                <c:pt idx="19">
                  <c:v>-0.36099518534071684</c:v>
                </c:pt>
                <c:pt idx="20">
                  <c:v>-0.29612428204777086</c:v>
                </c:pt>
                <c:pt idx="21">
                  <c:v>-0.39251284410332365</c:v>
                </c:pt>
                <c:pt idx="22">
                  <c:v>-0.35987048168171587</c:v>
                </c:pt>
                <c:pt idx="23">
                  <c:v>-0.335905054939315</c:v>
                </c:pt>
                <c:pt idx="24">
                  <c:v>-0.21055088534781763</c:v>
                </c:pt>
                <c:pt idx="25">
                  <c:v>-0.12428984029931789</c:v>
                </c:pt>
                <c:pt idx="26">
                  <c:v>9.7245943829536108E-2</c:v>
                </c:pt>
                <c:pt idx="27">
                  <c:v>0.13594318690102147</c:v>
                </c:pt>
                <c:pt idx="28">
                  <c:v>0.35378618577043275</c:v>
                </c:pt>
                <c:pt idx="29">
                  <c:v>0.79954579494337419</c:v>
                </c:pt>
                <c:pt idx="30">
                  <c:v>1.3638517930911886</c:v>
                </c:pt>
                <c:pt idx="31">
                  <c:v>1.0820529301040134</c:v>
                </c:pt>
                <c:pt idx="32">
                  <c:v>1.0061017036600148</c:v>
                </c:pt>
                <c:pt idx="33">
                  <c:v>1.1966204793572643</c:v>
                </c:pt>
                <c:pt idx="34">
                  <c:v>1.3250536143984264</c:v>
                </c:pt>
                <c:pt idx="35">
                  <c:v>1.0486855740281937</c:v>
                </c:pt>
                <c:pt idx="36">
                  <c:v>0.67357869105941792</c:v>
                </c:pt>
                <c:pt idx="37">
                  <c:v>0.56617068894113154</c:v>
                </c:pt>
                <c:pt idx="38">
                  <c:v>0.33897111521385992</c:v>
                </c:pt>
                <c:pt idx="39">
                  <c:v>0.38023934301669393</c:v>
                </c:pt>
                <c:pt idx="40">
                  <c:v>0.33278818004331678</c:v>
                </c:pt>
                <c:pt idx="41">
                  <c:v>0.44537910023285976</c:v>
                </c:pt>
                <c:pt idx="42">
                  <c:v>0.28209347741374513</c:v>
                </c:pt>
                <c:pt idx="43">
                  <c:v>0.40868233701649204</c:v>
                </c:pt>
                <c:pt idx="44">
                  <c:v>0.42565182610977215</c:v>
                </c:pt>
                <c:pt idx="45">
                  <c:v>0.41672898307348483</c:v>
                </c:pt>
                <c:pt idx="46">
                  <c:v>0.35651753184427681</c:v>
                </c:pt>
                <c:pt idx="47">
                  <c:v>0.38723556027801176</c:v>
                </c:pt>
                <c:pt idx="48">
                  <c:v>0.36878316562576852</c:v>
                </c:pt>
                <c:pt idx="49">
                  <c:v>0.35617503662442873</c:v>
                </c:pt>
                <c:pt idx="50">
                  <c:v>0.45568995028131098</c:v>
                </c:pt>
                <c:pt idx="51">
                  <c:v>0.44177556696513487</c:v>
                </c:pt>
                <c:pt idx="52">
                  <c:v>-8.9523624892609011E-3</c:v>
                </c:pt>
                <c:pt idx="53">
                  <c:v>9.3902638927543025E-2</c:v>
                </c:pt>
                <c:pt idx="54">
                  <c:v>6.048963949488817E-2</c:v>
                </c:pt>
                <c:pt idx="55">
                  <c:v>-7.1092980133489081E-2</c:v>
                </c:pt>
                <c:pt idx="56">
                  <c:v>5.8858731785539797E-2</c:v>
                </c:pt>
                <c:pt idx="57">
                  <c:v>6.7547524118263036E-2</c:v>
                </c:pt>
                <c:pt idx="58">
                  <c:v>2.0930198443279702E-2</c:v>
                </c:pt>
                <c:pt idx="59">
                  <c:v>-7.309195894745224E-2</c:v>
                </c:pt>
                <c:pt idx="60">
                  <c:v>-0.10879430830629999</c:v>
                </c:pt>
                <c:pt idx="61">
                  <c:v>-5.1138408022253778E-2</c:v>
                </c:pt>
                <c:pt idx="62">
                  <c:v>-7.3323320809072001E-2</c:v>
                </c:pt>
                <c:pt idx="63">
                  <c:v>-2.1917519840098487E-2</c:v>
                </c:pt>
                <c:pt idx="64">
                  <c:v>0.39270875442575282</c:v>
                </c:pt>
                <c:pt idx="65">
                  <c:v>0.12502586933197279</c:v>
                </c:pt>
                <c:pt idx="66">
                  <c:v>0.19969591684066357</c:v>
                </c:pt>
                <c:pt idx="67">
                  <c:v>0.34649358585621859</c:v>
                </c:pt>
                <c:pt idx="68">
                  <c:v>0.27047578690657192</c:v>
                </c:pt>
                <c:pt idx="69">
                  <c:v>0.16129383949996345</c:v>
                </c:pt>
                <c:pt idx="70">
                  <c:v>0.20049973813099919</c:v>
                </c:pt>
                <c:pt idx="71">
                  <c:v>0.10847865066159201</c:v>
                </c:pt>
                <c:pt idx="72">
                  <c:v>0.15512541257141987</c:v>
                </c:pt>
                <c:pt idx="73">
                  <c:v>8.3369064453180375E-3</c:v>
                </c:pt>
                <c:pt idx="74">
                  <c:v>8.9016884515185746E-2</c:v>
                </c:pt>
                <c:pt idx="75">
                  <c:v>6.9139414701859137E-2</c:v>
                </c:pt>
                <c:pt idx="76">
                  <c:v>2.3131792436555498E-2</c:v>
                </c:pt>
                <c:pt idx="77">
                  <c:v>7.4282914981136372E-2</c:v>
                </c:pt>
                <c:pt idx="78">
                  <c:v>4.9935980156450288E-2</c:v>
                </c:pt>
                <c:pt idx="79">
                  <c:v>-9.994518611360137E-3</c:v>
                </c:pt>
                <c:pt idx="80">
                  <c:v>-9.0335718869085646E-3</c:v>
                </c:pt>
                <c:pt idx="81">
                  <c:v>8.1842412298013256E-2</c:v>
                </c:pt>
                <c:pt idx="82">
                  <c:v>3.1025678412050617E-2</c:v>
                </c:pt>
                <c:pt idx="83">
                  <c:v>0.10685156972706089</c:v>
                </c:pt>
                <c:pt idx="84">
                  <c:v>0.1067588794327039</c:v>
                </c:pt>
                <c:pt idx="85">
                  <c:v>0.3042361196832144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Sector2!$BJ$15:$BJ$100</c:f>
              <c:numCache>
                <c:formatCode>0.00%</c:formatCode>
                <c:ptCount val="86"/>
                <c:pt idx="0">
                  <c:v>0.52128527136821523</c:v>
                </c:pt>
                <c:pt idx="1">
                  <c:v>0.58479542853818733</c:v>
                </c:pt>
                <c:pt idx="2">
                  <c:v>0.62484501696682626</c:v>
                </c:pt>
                <c:pt idx="3">
                  <c:v>0.58495907481571496</c:v>
                </c:pt>
                <c:pt idx="4">
                  <c:v>0.79221691827613516</c:v>
                </c:pt>
                <c:pt idx="5">
                  <c:v>0.80959949975083201</c:v>
                </c:pt>
                <c:pt idx="6">
                  <c:v>0.60520225191087196</c:v>
                </c:pt>
                <c:pt idx="7">
                  <c:v>0.56715233005577725</c:v>
                </c:pt>
                <c:pt idx="8">
                  <c:v>0.40941272494684311</c:v>
                </c:pt>
                <c:pt idx="9">
                  <c:v>0.52396799811050854</c:v>
                </c:pt>
                <c:pt idx="10">
                  <c:v>0.44160744961000153</c:v>
                </c:pt>
                <c:pt idx="11">
                  <c:v>0.50916678948991367</c:v>
                </c:pt>
                <c:pt idx="12">
                  <c:v>0.47337030947960446</c:v>
                </c:pt>
                <c:pt idx="13">
                  <c:v>0.35218904047362098</c:v>
                </c:pt>
                <c:pt idx="14">
                  <c:v>0.17473670396794572</c:v>
                </c:pt>
                <c:pt idx="15">
                  <c:v>6.0103109653924625E-2</c:v>
                </c:pt>
                <c:pt idx="16">
                  <c:v>-0.26418814905022625</c:v>
                </c:pt>
                <c:pt idx="17">
                  <c:v>-0.53279948415483247</c:v>
                </c:pt>
                <c:pt idx="18">
                  <c:v>-0.55405971233047113</c:v>
                </c:pt>
                <c:pt idx="19">
                  <c:v>-0.5230438150379515</c:v>
                </c:pt>
                <c:pt idx="20">
                  <c:v>-0.49193967014098505</c:v>
                </c:pt>
                <c:pt idx="21">
                  <c:v>-0.57108859965117542</c:v>
                </c:pt>
                <c:pt idx="22">
                  <c:v>-0.51467644906236121</c:v>
                </c:pt>
                <c:pt idx="23">
                  <c:v>-0.48747972122056316</c:v>
                </c:pt>
                <c:pt idx="24">
                  <c:v>-0.42444818274160678</c:v>
                </c:pt>
                <c:pt idx="25">
                  <c:v>-0.39306846964993347</c:v>
                </c:pt>
                <c:pt idx="26">
                  <c:v>-0.26970298279547056</c:v>
                </c:pt>
                <c:pt idx="27">
                  <c:v>-0.16745671048321642</c:v>
                </c:pt>
                <c:pt idx="28">
                  <c:v>0.13089257969805268</c:v>
                </c:pt>
                <c:pt idx="29">
                  <c:v>0.68028576482854941</c:v>
                </c:pt>
                <c:pt idx="30">
                  <c:v>0.94923115401898328</c:v>
                </c:pt>
                <c:pt idx="31">
                  <c:v>0.88037964069526353</c:v>
                </c:pt>
                <c:pt idx="32">
                  <c:v>0.85856607183965306</c:v>
                </c:pt>
                <c:pt idx="33">
                  <c:v>1.0416998274228004</c:v>
                </c:pt>
                <c:pt idx="34">
                  <c:v>1.0019902259595543</c:v>
                </c:pt>
                <c:pt idx="35">
                  <c:v>0.72050271214762662</c:v>
                </c:pt>
                <c:pt idx="36">
                  <c:v>0.26966929383951421</c:v>
                </c:pt>
                <c:pt idx="37">
                  <c:v>0.22840643775341474</c:v>
                </c:pt>
                <c:pt idx="38">
                  <c:v>0.1991848930521849</c:v>
                </c:pt>
                <c:pt idx="39">
                  <c:v>0.17985564014440314</c:v>
                </c:pt>
                <c:pt idx="40">
                  <c:v>0.21486026615896847</c:v>
                </c:pt>
                <c:pt idx="41">
                  <c:v>0.22829420396768074</c:v>
                </c:pt>
                <c:pt idx="42">
                  <c:v>0.16488665298989602</c:v>
                </c:pt>
                <c:pt idx="43">
                  <c:v>0.21102803293457972</c:v>
                </c:pt>
                <c:pt idx="44">
                  <c:v>0.20827790758890985</c:v>
                </c:pt>
                <c:pt idx="45">
                  <c:v>0.16933858437898541</c:v>
                </c:pt>
                <c:pt idx="46">
                  <c:v>2.7511534301005058E-2</c:v>
                </c:pt>
                <c:pt idx="47">
                  <c:v>9.2528799879620927E-3</c:v>
                </c:pt>
                <c:pt idx="48">
                  <c:v>0.16552152114153418</c:v>
                </c:pt>
                <c:pt idx="49">
                  <c:v>0.20231941494750649</c:v>
                </c:pt>
                <c:pt idx="50">
                  <c:v>0.11777265240420021</c:v>
                </c:pt>
                <c:pt idx="51">
                  <c:v>-4.7444790973663054E-3</c:v>
                </c:pt>
                <c:pt idx="52">
                  <c:v>-0.25027118620061661</c:v>
                </c:pt>
                <c:pt idx="53">
                  <c:v>-0.18936627571440834</c:v>
                </c:pt>
                <c:pt idx="54">
                  <c:v>-0.24814778765927725</c:v>
                </c:pt>
                <c:pt idx="55">
                  <c:v>-0.33082652544894275</c:v>
                </c:pt>
                <c:pt idx="56">
                  <c:v>-0.2258319461720355</c:v>
                </c:pt>
                <c:pt idx="57">
                  <c:v>-0.19699195334822817</c:v>
                </c:pt>
                <c:pt idx="58">
                  <c:v>-0.18300814731501158</c:v>
                </c:pt>
                <c:pt idx="59">
                  <c:v>-0.18620843135523124</c:v>
                </c:pt>
                <c:pt idx="60">
                  <c:v>-0.28516906236552775</c:v>
                </c:pt>
                <c:pt idx="61">
                  <c:v>-0.24891701852314507</c:v>
                </c:pt>
                <c:pt idx="62">
                  <c:v>-0.24840943740030785</c:v>
                </c:pt>
                <c:pt idx="63">
                  <c:v>-0.17703916138744902</c:v>
                </c:pt>
                <c:pt idx="64">
                  <c:v>7.5100175504691169E-2</c:v>
                </c:pt>
                <c:pt idx="65">
                  <c:v>-2.3174028012734604E-2</c:v>
                </c:pt>
                <c:pt idx="66">
                  <c:v>8.0744854890117734E-2</c:v>
                </c:pt>
                <c:pt idx="67">
                  <c:v>0.16927593565927457</c:v>
                </c:pt>
                <c:pt idx="68">
                  <c:v>8.9492081980868887E-2</c:v>
                </c:pt>
                <c:pt idx="69">
                  <c:v>2.522760473487029E-2</c:v>
                </c:pt>
                <c:pt idx="70">
                  <c:v>2.1637036379548391E-2</c:v>
                </c:pt>
                <c:pt idx="71">
                  <c:v>6.1804261248241676E-3</c:v>
                </c:pt>
                <c:pt idx="72">
                  <c:v>8.7530423642461441E-2</c:v>
                </c:pt>
                <c:pt idx="73">
                  <c:v>-3.8309913673254536E-2</c:v>
                </c:pt>
                <c:pt idx="74">
                  <c:v>-8.3896103578401826E-2</c:v>
                </c:pt>
                <c:pt idx="75">
                  <c:v>-6.513898004527896E-2</c:v>
                </c:pt>
                <c:pt idx="76">
                  <c:v>-5.5149379856096692E-2</c:v>
                </c:pt>
                <c:pt idx="77">
                  <c:v>-4.313019266527518E-2</c:v>
                </c:pt>
                <c:pt idx="78">
                  <c:v>-5.573313530894064E-2</c:v>
                </c:pt>
                <c:pt idx="79">
                  <c:v>-9.7458686297518859E-2</c:v>
                </c:pt>
                <c:pt idx="80">
                  <c:v>-0.17254593073857105</c:v>
                </c:pt>
                <c:pt idx="81">
                  <c:v>-0.14501636714971777</c:v>
                </c:pt>
                <c:pt idx="82">
                  <c:v>-9.884038326693656E-2</c:v>
                </c:pt>
                <c:pt idx="83">
                  <c:v>-6.6675880165847579E-2</c:v>
                </c:pt>
                <c:pt idx="84">
                  <c:v>-5.4021486609692193E-3</c:v>
                </c:pt>
                <c:pt idx="85">
                  <c:v>0.12142116912216494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08064"/>
        <c:axId val="42809600"/>
      </c:lineChart>
      <c:dateAx>
        <c:axId val="4280806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809600"/>
        <c:crosses val="autoZero"/>
        <c:auto val="1"/>
        <c:lblOffset val="100"/>
        <c:baseTimeUnit val="months"/>
      </c:dateAx>
      <c:valAx>
        <c:axId val="4280960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8080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Rolling</a:t>
            </a:r>
            <a:r>
              <a:rPr lang="en-US" sz="1000" baseline="0"/>
              <a:t> 12M Short Materials Performance</a:t>
            </a:r>
            <a:endParaRPr lang="en-US" sz="10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Materials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Sector2!$BH$15:$BH$100</c:f>
              <c:numCache>
                <c:formatCode>0.00%</c:formatCode>
                <c:ptCount val="86"/>
                <c:pt idx="0">
                  <c:v>-0.90857997365935295</c:v>
                </c:pt>
                <c:pt idx="1">
                  <c:v>-0.91296957823401936</c:v>
                </c:pt>
                <c:pt idx="2">
                  <c:v>-0.92916156869551736</c:v>
                </c:pt>
                <c:pt idx="3">
                  <c:v>-0.93274862908009792</c:v>
                </c:pt>
                <c:pt idx="4">
                  <c:v>-0.94361827322196556</c:v>
                </c:pt>
                <c:pt idx="5">
                  <c:v>-0.93903463043292701</c:v>
                </c:pt>
                <c:pt idx="6">
                  <c:v>-0.93542433706016026</c:v>
                </c:pt>
                <c:pt idx="7">
                  <c:v>-0.93597583513638161</c:v>
                </c:pt>
                <c:pt idx="8">
                  <c:v>-0.92419063447629146</c:v>
                </c:pt>
                <c:pt idx="9">
                  <c:v>-0.93656865160377778</c:v>
                </c:pt>
                <c:pt idx="10">
                  <c:v>-0.63423958541991388</c:v>
                </c:pt>
                <c:pt idx="11">
                  <c:v>-0.6207583177640732</c:v>
                </c:pt>
                <c:pt idx="12">
                  <c:v>-0.51741804057645413</c:v>
                </c:pt>
                <c:pt idx="13">
                  <c:v>-0.45464079402003188</c:v>
                </c:pt>
                <c:pt idx="14">
                  <c:v>-0.25934133182380958</c:v>
                </c:pt>
                <c:pt idx="15">
                  <c:v>-0.11266410767508006</c:v>
                </c:pt>
                <c:pt idx="16">
                  <c:v>0.13249338007772637</c:v>
                </c:pt>
                <c:pt idx="17">
                  <c:v>0.49595127012642215</c:v>
                </c:pt>
                <c:pt idx="18">
                  <c:v>0.7970232953434373</c:v>
                </c:pt>
                <c:pt idx="19">
                  <c:v>0.52354047019760874</c:v>
                </c:pt>
                <c:pt idx="20">
                  <c:v>0.15734556812002021</c:v>
                </c:pt>
                <c:pt idx="21">
                  <c:v>0.66815145050590541</c:v>
                </c:pt>
                <c:pt idx="22">
                  <c:v>0.10795189441071473</c:v>
                </c:pt>
                <c:pt idx="23">
                  <c:v>-0.47585189963922681</c:v>
                </c:pt>
                <c:pt idx="24">
                  <c:v>-0.45367567709557577</c:v>
                </c:pt>
                <c:pt idx="25">
                  <c:v>-0.46165202129584482</c:v>
                </c:pt>
                <c:pt idx="26">
                  <c:v>-0.6204085476964103</c:v>
                </c:pt>
                <c:pt idx="27">
                  <c:v>-0.66903423396701611</c:v>
                </c:pt>
                <c:pt idx="28">
                  <c:v>-0.70602197927470955</c:v>
                </c:pt>
                <c:pt idx="29">
                  <c:v>-0.7392809134889593</c:v>
                </c:pt>
                <c:pt idx="30">
                  <c:v>-0.82760578224715631</c:v>
                </c:pt>
                <c:pt idx="31">
                  <c:v>-0.79744061800683441</c:v>
                </c:pt>
                <c:pt idx="32">
                  <c:v>-0.70868407159885272</c:v>
                </c:pt>
                <c:pt idx="33">
                  <c:v>-0.76392253282991607</c:v>
                </c:pt>
                <c:pt idx="34">
                  <c:v>-0.69754627405726577</c:v>
                </c:pt>
                <c:pt idx="35">
                  <c:v>-0.30086374003168836</c:v>
                </c:pt>
                <c:pt idx="36">
                  <c:v>-0.24077444028547534</c:v>
                </c:pt>
                <c:pt idx="37">
                  <c:v>-0.27872127016940207</c:v>
                </c:pt>
                <c:pt idx="38">
                  <c:v>-0.16416902810221401</c:v>
                </c:pt>
                <c:pt idx="39">
                  <c:v>-0.1881471190810623</c:v>
                </c:pt>
                <c:pt idx="40">
                  <c:v>-0.24070883366017382</c:v>
                </c:pt>
                <c:pt idx="41">
                  <c:v>-0.3941032847342073</c:v>
                </c:pt>
                <c:pt idx="42">
                  <c:v>-0.29475930209784307</c:v>
                </c:pt>
                <c:pt idx="43">
                  <c:v>-0.32507192572662769</c:v>
                </c:pt>
                <c:pt idx="44">
                  <c:v>-0.49327737918623527</c:v>
                </c:pt>
                <c:pt idx="45">
                  <c:v>-0.27662907796670733</c:v>
                </c:pt>
                <c:pt idx="46">
                  <c:v>-0.22782030494646943</c:v>
                </c:pt>
                <c:pt idx="47">
                  <c:v>-0.48686487055980854</c:v>
                </c:pt>
                <c:pt idx="48">
                  <c:v>-0.50318829925933661</c:v>
                </c:pt>
                <c:pt idx="49">
                  <c:v>-0.49707451717287143</c:v>
                </c:pt>
                <c:pt idx="50">
                  <c:v>-0.44893306777689301</c:v>
                </c:pt>
                <c:pt idx="51">
                  <c:v>-0.41688705263329773</c:v>
                </c:pt>
                <c:pt idx="52">
                  <c:v>-0.21169149085511907</c:v>
                </c:pt>
                <c:pt idx="53">
                  <c:v>-0.15045404476322721</c:v>
                </c:pt>
                <c:pt idx="54">
                  <c:v>-0.10432315856087648</c:v>
                </c:pt>
                <c:pt idx="55">
                  <c:v>5.6061717397623223E-2</c:v>
                </c:pt>
                <c:pt idx="56">
                  <c:v>7.0971278549185612E-2</c:v>
                </c:pt>
                <c:pt idx="57">
                  <c:v>-0.28270884834673549</c:v>
                </c:pt>
                <c:pt idx="58">
                  <c:v>-0.20056228724657532</c:v>
                </c:pt>
                <c:pt idx="59">
                  <c:v>0.27166072621868143</c:v>
                </c:pt>
                <c:pt idx="60">
                  <c:v>0.37392650873889055</c:v>
                </c:pt>
                <c:pt idx="61">
                  <c:v>0.29484967475830004</c:v>
                </c:pt>
                <c:pt idx="62">
                  <c:v>0.30797617057344606</c:v>
                </c:pt>
                <c:pt idx="63">
                  <c:v>0.79288582221527459</c:v>
                </c:pt>
                <c:pt idx="64">
                  <c:v>0.46431868242247765</c:v>
                </c:pt>
                <c:pt idx="65">
                  <c:v>0.63728351745233169</c:v>
                </c:pt>
                <c:pt idx="66">
                  <c:v>0.39372321973742941</c:v>
                </c:pt>
                <c:pt idx="67">
                  <c:v>0.10637907923379175</c:v>
                </c:pt>
                <c:pt idx="68">
                  <c:v>0.2122570599422513</c:v>
                </c:pt>
                <c:pt idx="69">
                  <c:v>0.38381973766308164</c:v>
                </c:pt>
                <c:pt idx="70">
                  <c:v>0.24902970532006963</c:v>
                </c:pt>
                <c:pt idx="71">
                  <c:v>0.19719280338757272</c:v>
                </c:pt>
                <c:pt idx="72">
                  <c:v>0.10738906651738667</c:v>
                </c:pt>
                <c:pt idx="73">
                  <c:v>0.1691042379708132</c:v>
                </c:pt>
                <c:pt idx="74">
                  <c:v>1.2598521532260816</c:v>
                </c:pt>
                <c:pt idx="75">
                  <c:v>0.94435596378076792</c:v>
                </c:pt>
                <c:pt idx="76">
                  <c:v>0.83269258762077336</c:v>
                </c:pt>
                <c:pt idx="77">
                  <c:v>0.79638557237292651</c:v>
                </c:pt>
                <c:pt idx="78">
                  <c:v>1.0249027592913329</c:v>
                </c:pt>
                <c:pt idx="79">
                  <c:v>1.2116308995246658</c:v>
                </c:pt>
                <c:pt idx="80">
                  <c:v>1.1424635119157731</c:v>
                </c:pt>
                <c:pt idx="81">
                  <c:v>1.1218969939720913</c:v>
                </c:pt>
                <c:pt idx="82">
                  <c:v>1.2779802534461142</c:v>
                </c:pt>
                <c:pt idx="83">
                  <c:v>1.1753574540441871</c:v>
                </c:pt>
                <c:pt idx="84">
                  <c:v>0.99245903925356838</c:v>
                </c:pt>
                <c:pt idx="85">
                  <c:v>1.0274213108106696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Sector2!$B$15:$B$100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Sector2!$BL$15:$BL$100</c:f>
              <c:numCache>
                <c:formatCode>0.00%</c:formatCode>
                <c:ptCount val="86"/>
                <c:pt idx="0">
                  <c:v>-0.37008869057209992</c:v>
                </c:pt>
                <c:pt idx="1">
                  <c:v>-0.39986900855625829</c:v>
                </c:pt>
                <c:pt idx="2">
                  <c:v>-0.45292645121927999</c:v>
                </c:pt>
                <c:pt idx="3">
                  <c:v>-0.45042721412411069</c:v>
                </c:pt>
                <c:pt idx="4">
                  <c:v>-0.52411224883937746</c:v>
                </c:pt>
                <c:pt idx="5">
                  <c:v>-0.5215622379640743</c:v>
                </c:pt>
                <c:pt idx="6">
                  <c:v>-0.43962385474749721</c:v>
                </c:pt>
                <c:pt idx="7">
                  <c:v>-0.40198673176535327</c:v>
                </c:pt>
                <c:pt idx="8">
                  <c:v>-0.30687051377417041</c:v>
                </c:pt>
                <c:pt idx="9">
                  <c:v>-0.37442351111547034</c:v>
                </c:pt>
                <c:pt idx="10">
                  <c:v>-0.29952954902445028</c:v>
                </c:pt>
                <c:pt idx="11">
                  <c:v>-0.31807223122251982</c:v>
                </c:pt>
                <c:pt idx="12">
                  <c:v>-0.29932316453975938</c:v>
                </c:pt>
                <c:pt idx="13">
                  <c:v>-0.19135792249737971</c:v>
                </c:pt>
                <c:pt idx="14">
                  <c:v>-5.0986410345493227E-2</c:v>
                </c:pt>
                <c:pt idx="15">
                  <c:v>5.8426184753119559E-2</c:v>
                </c:pt>
                <c:pt idx="16">
                  <c:v>0.54289599304286962</c:v>
                </c:pt>
                <c:pt idx="17">
                  <c:v>1.1144871129076219</c:v>
                </c:pt>
                <c:pt idx="18">
                  <c:v>1.1634084598560404</c:v>
                </c:pt>
                <c:pt idx="19">
                  <c:v>0.96064200373516551</c:v>
                </c:pt>
                <c:pt idx="20">
                  <c:v>0.82374282241887364</c:v>
                </c:pt>
                <c:pt idx="21">
                  <c:v>1.1999029294327159</c:v>
                </c:pt>
                <c:pt idx="22">
                  <c:v>0.72825556673006009</c:v>
                </c:pt>
                <c:pt idx="23">
                  <c:v>0.49173213782118408</c:v>
                </c:pt>
                <c:pt idx="24">
                  <c:v>0.27605716988840712</c:v>
                </c:pt>
                <c:pt idx="25">
                  <c:v>0.21586068540968761</c:v>
                </c:pt>
                <c:pt idx="26">
                  <c:v>-1.7345238466005108E-2</c:v>
                </c:pt>
                <c:pt idx="27">
                  <c:v>-0.12141365491908862</c:v>
                </c:pt>
                <c:pt idx="28">
                  <c:v>-0.35731436081477286</c:v>
                </c:pt>
                <c:pt idx="29">
                  <c:v>-0.50727399293140885</c:v>
                </c:pt>
                <c:pt idx="30">
                  <c:v>-0.58167495609497033</c:v>
                </c:pt>
                <c:pt idx="31">
                  <c:v>-0.57007154668644922</c:v>
                </c:pt>
                <c:pt idx="32">
                  <c:v>-0.56523393128137767</c:v>
                </c:pt>
                <c:pt idx="33">
                  <c:v>-0.59637863261376567</c:v>
                </c:pt>
                <c:pt idx="34">
                  <c:v>-0.56685603050979638</c:v>
                </c:pt>
                <c:pt idx="35">
                  <c:v>-0.46282315179994094</c:v>
                </c:pt>
                <c:pt idx="36">
                  <c:v>-0.26202585968663927</c:v>
                </c:pt>
                <c:pt idx="37">
                  <c:v>-0.26109219283604568</c:v>
                </c:pt>
                <c:pt idx="38">
                  <c:v>-0.22466671836195173</c:v>
                </c:pt>
                <c:pt idx="39">
                  <c:v>-0.21512401051359986</c:v>
                </c:pt>
                <c:pt idx="40">
                  <c:v>-0.23195250379491428</c:v>
                </c:pt>
                <c:pt idx="41">
                  <c:v>-0.23556613602125709</c:v>
                </c:pt>
                <c:pt idx="42">
                  <c:v>-0.19100083382112765</c:v>
                </c:pt>
                <c:pt idx="43">
                  <c:v>-0.23496684315729111</c:v>
                </c:pt>
                <c:pt idx="44">
                  <c:v>-0.28071064388570144</c:v>
                </c:pt>
                <c:pt idx="45">
                  <c:v>-0.2570514089875765</c:v>
                </c:pt>
                <c:pt idx="46">
                  <c:v>-0.20970018229835208</c:v>
                </c:pt>
                <c:pt idx="47">
                  <c:v>-0.23229084210248552</c:v>
                </c:pt>
                <c:pt idx="48">
                  <c:v>-0.28411431394161901</c:v>
                </c:pt>
                <c:pt idx="49">
                  <c:v>-0.30421725854859472</c:v>
                </c:pt>
                <c:pt idx="50">
                  <c:v>-0.24099390002699816</c:v>
                </c:pt>
                <c:pt idx="51">
                  <c:v>-0.16561263897727219</c:v>
                </c:pt>
                <c:pt idx="52">
                  <c:v>0.10969169377100507</c:v>
                </c:pt>
                <c:pt idx="53">
                  <c:v>-1.048798991665667E-2</c:v>
                </c:pt>
                <c:pt idx="54">
                  <c:v>7.7545198949921401E-2</c:v>
                </c:pt>
                <c:pt idx="55">
                  <c:v>0.24093559365901518</c:v>
                </c:pt>
                <c:pt idx="56">
                  <c:v>7.6539818478206456E-2</c:v>
                </c:pt>
                <c:pt idx="57">
                  <c:v>6.3382442729897903E-3</c:v>
                </c:pt>
                <c:pt idx="58">
                  <c:v>0.10901515252549787</c:v>
                </c:pt>
                <c:pt idx="59">
                  <c:v>0.18518068285166689</c:v>
                </c:pt>
                <c:pt idx="60">
                  <c:v>0.28023317648148693</c:v>
                </c:pt>
                <c:pt idx="61">
                  <c:v>0.20654889591105507</c:v>
                </c:pt>
                <c:pt idx="62">
                  <c:v>0.21878024549679154</c:v>
                </c:pt>
                <c:pt idx="63">
                  <c:v>0.1283115568243185</c:v>
                </c:pt>
                <c:pt idx="64">
                  <c:v>-0.12674394954234314</c:v>
                </c:pt>
                <c:pt idx="65">
                  <c:v>6.7275974191893795E-3</c:v>
                </c:pt>
                <c:pt idx="66">
                  <c:v>-8.1909070456034905E-2</c:v>
                </c:pt>
                <c:pt idx="67">
                  <c:v>-0.18451815565801866</c:v>
                </c:pt>
                <c:pt idx="68">
                  <c:v>-6.9797316117247155E-2</c:v>
                </c:pt>
                <c:pt idx="69">
                  <c:v>1.8090913700352207E-2</c:v>
                </c:pt>
                <c:pt idx="70">
                  <c:v>6.6247119133091559E-3</c:v>
                </c:pt>
                <c:pt idx="71">
                  <c:v>-2.5583498698668605E-2</c:v>
                </c:pt>
                <c:pt idx="72">
                  <c:v>-9.9473268632198408E-2</c:v>
                </c:pt>
                <c:pt idx="73">
                  <c:v>1.3152216966533903E-2</c:v>
                </c:pt>
                <c:pt idx="74">
                  <c:v>9.5977045238124781E-3</c:v>
                </c:pt>
                <c:pt idx="75">
                  <c:v>-3.0657321458349762E-2</c:v>
                </c:pt>
                <c:pt idx="76">
                  <c:v>-1.200216776270735E-2</c:v>
                </c:pt>
                <c:pt idx="77">
                  <c:v>-5.1826239104118321E-2</c:v>
                </c:pt>
                <c:pt idx="78">
                  <c:v>-2.8075455731981225E-2</c:v>
                </c:pt>
                <c:pt idx="79">
                  <c:v>3.5135181585149944E-2</c:v>
                </c:pt>
                <c:pt idx="80">
                  <c:v>0.12456652831008186</c:v>
                </c:pt>
                <c:pt idx="81">
                  <c:v>8.3142149205292171E-2</c:v>
                </c:pt>
                <c:pt idx="82">
                  <c:v>3.0271389823793626E-2</c:v>
                </c:pt>
                <c:pt idx="83">
                  <c:v>3.2284398779166779E-2</c:v>
                </c:pt>
                <c:pt idx="84">
                  <c:v>-2.1857239137853091E-2</c:v>
                </c:pt>
                <c:pt idx="85">
                  <c:v>-0.12762329143608186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64704"/>
        <c:axId val="42666240"/>
      </c:lineChart>
      <c:dateAx>
        <c:axId val="4266470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2666240"/>
        <c:crosses val="autoZero"/>
        <c:auto val="1"/>
        <c:lblOffset val="100"/>
        <c:baseTimeUnit val="months"/>
      </c:dateAx>
      <c:valAx>
        <c:axId val="426662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6647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0261759533579431"/>
          <c:y val="0.16315291534116974"/>
          <c:w val="0.41470259879486893"/>
          <c:h val="0.11971211334972813"/>
        </c:manualLayout>
      </c:layout>
      <c:overlay val="1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06912"/>
        <c:axId val="43225088"/>
      </c:barChart>
      <c:catAx>
        <c:axId val="43206912"/>
        <c:scaling>
          <c:orientation val="minMax"/>
        </c:scaling>
        <c:delete val="0"/>
        <c:axPos val="b"/>
        <c:majorTickMark val="out"/>
        <c:minorTickMark val="none"/>
        <c:tickLblPos val="nextTo"/>
        <c:crossAx val="43225088"/>
        <c:crosses val="autoZero"/>
        <c:auto val="1"/>
        <c:lblAlgn val="ctr"/>
        <c:lblOffset val="100"/>
        <c:noMultiLvlLbl val="0"/>
      </c:catAx>
      <c:valAx>
        <c:axId val="4322508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3206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Long </a:t>
            </a:r>
            <a:r>
              <a:rPr lang="en-US"/>
              <a:t>Exposure by Region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'Region --&gt;'!$C$3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--&gt;'!$C$4:$C$101</c:f>
              <c:numCache>
                <c:formatCode>0.00%</c:formatCode>
                <c:ptCount val="98"/>
                <c:pt idx="0">
                  <c:v>0.57746013905398619</c:v>
                </c:pt>
                <c:pt idx="1">
                  <c:v>0.6267368437088997</c:v>
                </c:pt>
                <c:pt idx="2">
                  <c:v>0.5613573106134826</c:v>
                </c:pt>
                <c:pt idx="3">
                  <c:v>0.5560275823088342</c:v>
                </c:pt>
                <c:pt idx="4">
                  <c:v>0.62951157692310811</c:v>
                </c:pt>
                <c:pt idx="5">
                  <c:v>0.60419223220640772</c:v>
                </c:pt>
                <c:pt idx="6">
                  <c:v>0.55057422171921755</c:v>
                </c:pt>
                <c:pt idx="7">
                  <c:v>0.57474576899136198</c:v>
                </c:pt>
                <c:pt idx="8">
                  <c:v>0.6281973729855157</c:v>
                </c:pt>
                <c:pt idx="9">
                  <c:v>0.33522868998795652</c:v>
                </c:pt>
                <c:pt idx="10">
                  <c:v>0.60710306602248876</c:v>
                </c:pt>
                <c:pt idx="11">
                  <c:v>0.66580222145202195</c:v>
                </c:pt>
                <c:pt idx="12">
                  <c:v>0.7696924377728207</c:v>
                </c:pt>
                <c:pt idx="13">
                  <c:v>0.65435839881212488</c:v>
                </c:pt>
                <c:pt idx="14">
                  <c:v>0.8040537788876494</c:v>
                </c:pt>
                <c:pt idx="15">
                  <c:v>0.6965945149072531</c:v>
                </c:pt>
                <c:pt idx="16">
                  <c:v>0.73616988977611786</c:v>
                </c:pt>
                <c:pt idx="17">
                  <c:v>0.78364759775401827</c:v>
                </c:pt>
                <c:pt idx="18">
                  <c:v>0.71855978731298709</c:v>
                </c:pt>
                <c:pt idx="19">
                  <c:v>0.47622431740201937</c:v>
                </c:pt>
                <c:pt idx="20">
                  <c:v>0.54759966171960273</c:v>
                </c:pt>
                <c:pt idx="21">
                  <c:v>0.62888812220688495</c:v>
                </c:pt>
                <c:pt idx="22">
                  <c:v>0.58913996251419676</c:v>
                </c:pt>
                <c:pt idx="23">
                  <c:v>0.54599731930094053</c:v>
                </c:pt>
                <c:pt idx="24">
                  <c:v>0.50605995733041809</c:v>
                </c:pt>
                <c:pt idx="25">
                  <c:v>0.55421750000896919</c:v>
                </c:pt>
                <c:pt idx="26">
                  <c:v>0.60899247074062013</c:v>
                </c:pt>
                <c:pt idx="27">
                  <c:v>0.55317637775914619</c:v>
                </c:pt>
                <c:pt idx="28">
                  <c:v>0.50527121979241896</c:v>
                </c:pt>
                <c:pt idx="29">
                  <c:v>0.47838243979401152</c:v>
                </c:pt>
                <c:pt idx="30">
                  <c:v>0.44036371010482722</c:v>
                </c:pt>
                <c:pt idx="31">
                  <c:v>0.43421382980027029</c:v>
                </c:pt>
                <c:pt idx="32">
                  <c:v>0.42922019649590432</c:v>
                </c:pt>
                <c:pt idx="33">
                  <c:v>0.41053131524517794</c:v>
                </c:pt>
                <c:pt idx="34">
                  <c:v>0.52400644122641815</c:v>
                </c:pt>
                <c:pt idx="35">
                  <c:v>0.59226770968173592</c:v>
                </c:pt>
                <c:pt idx="36">
                  <c:v>0.57050955726860186</c:v>
                </c:pt>
                <c:pt idx="37">
                  <c:v>0.54393137393975399</c:v>
                </c:pt>
                <c:pt idx="38">
                  <c:v>0.63521594640431833</c:v>
                </c:pt>
                <c:pt idx="39">
                  <c:v>0.54732458172567511</c:v>
                </c:pt>
                <c:pt idx="40">
                  <c:v>0.54359449322689612</c:v>
                </c:pt>
                <c:pt idx="41">
                  <c:v>0.54955371342574177</c:v>
                </c:pt>
                <c:pt idx="42">
                  <c:v>0.51365976155354121</c:v>
                </c:pt>
                <c:pt idx="43">
                  <c:v>0.51879361626188514</c:v>
                </c:pt>
                <c:pt idx="44">
                  <c:v>0.50307457119617849</c:v>
                </c:pt>
                <c:pt idx="45">
                  <c:v>0.50785730490894754</c:v>
                </c:pt>
                <c:pt idx="46">
                  <c:v>0.5651939524750812</c:v>
                </c:pt>
                <c:pt idx="47">
                  <c:v>0.56934788468803799</c:v>
                </c:pt>
                <c:pt idx="48">
                  <c:v>0.42174321112360874</c:v>
                </c:pt>
                <c:pt idx="49">
                  <c:v>0.46915997706961232</c:v>
                </c:pt>
                <c:pt idx="50">
                  <c:v>0.44544383901507251</c:v>
                </c:pt>
                <c:pt idx="51">
                  <c:v>0.41689611709153673</c:v>
                </c:pt>
                <c:pt idx="52">
                  <c:v>0.43559311163980474</c:v>
                </c:pt>
                <c:pt idx="53">
                  <c:v>0.40927870296386348</c:v>
                </c:pt>
                <c:pt idx="54">
                  <c:v>0.41349189842798395</c:v>
                </c:pt>
                <c:pt idx="55">
                  <c:v>0.43679819486914823</c:v>
                </c:pt>
                <c:pt idx="56">
                  <c:v>0.42255471267102529</c:v>
                </c:pt>
                <c:pt idx="57">
                  <c:v>0.42893588724140719</c:v>
                </c:pt>
                <c:pt idx="58">
                  <c:v>0.43213502661668701</c:v>
                </c:pt>
                <c:pt idx="59">
                  <c:v>0.39580727285893241</c:v>
                </c:pt>
                <c:pt idx="60">
                  <c:v>0.42001464318639375</c:v>
                </c:pt>
                <c:pt idx="61">
                  <c:v>0.461638694955609</c:v>
                </c:pt>
                <c:pt idx="62">
                  <c:v>0.44689174984462754</c:v>
                </c:pt>
                <c:pt idx="63">
                  <c:v>0.3654761094307401</c:v>
                </c:pt>
                <c:pt idx="64">
                  <c:v>0.39645959443730011</c:v>
                </c:pt>
                <c:pt idx="65">
                  <c:v>0.43273452498644865</c:v>
                </c:pt>
                <c:pt idx="66">
                  <c:v>0.4335639140425831</c:v>
                </c:pt>
                <c:pt idx="67">
                  <c:v>0.39663923855835753</c:v>
                </c:pt>
                <c:pt idx="68">
                  <c:v>0.42464828484024525</c:v>
                </c:pt>
                <c:pt idx="69">
                  <c:v>0.43449733425883375</c:v>
                </c:pt>
                <c:pt idx="70">
                  <c:v>0.42792676258068346</c:v>
                </c:pt>
                <c:pt idx="71">
                  <c:v>0.41887626331503047</c:v>
                </c:pt>
                <c:pt idx="72">
                  <c:v>0.42748737016078309</c:v>
                </c:pt>
                <c:pt idx="73">
                  <c:v>0.46178342055607235</c:v>
                </c:pt>
                <c:pt idx="74">
                  <c:v>0.42952337768660898</c:v>
                </c:pt>
                <c:pt idx="75">
                  <c:v>0.42941848298136975</c:v>
                </c:pt>
                <c:pt idx="76">
                  <c:v>0.43879771716232813</c:v>
                </c:pt>
                <c:pt idx="77">
                  <c:v>0.42215340543817387</c:v>
                </c:pt>
                <c:pt idx="78">
                  <c:v>0.43743826389136714</c:v>
                </c:pt>
                <c:pt idx="79">
                  <c:v>0.46697248649376272</c:v>
                </c:pt>
                <c:pt idx="80">
                  <c:v>0.48587138003188152</c:v>
                </c:pt>
                <c:pt idx="81">
                  <c:v>0.46992267522225578</c:v>
                </c:pt>
                <c:pt idx="82">
                  <c:v>0.4498898717777069</c:v>
                </c:pt>
                <c:pt idx="83">
                  <c:v>0.49329116274266654</c:v>
                </c:pt>
                <c:pt idx="84">
                  <c:v>0.51711161018484408</c:v>
                </c:pt>
                <c:pt idx="85">
                  <c:v>0.46913599507324694</c:v>
                </c:pt>
                <c:pt idx="86">
                  <c:v>0.43905715554515878</c:v>
                </c:pt>
                <c:pt idx="87">
                  <c:v>0.44729197559609318</c:v>
                </c:pt>
                <c:pt idx="88">
                  <c:v>0.45212171127081829</c:v>
                </c:pt>
                <c:pt idx="89">
                  <c:v>0.45928109184774946</c:v>
                </c:pt>
                <c:pt idx="90">
                  <c:v>0.47399374548454998</c:v>
                </c:pt>
                <c:pt idx="91">
                  <c:v>0.49203338201737257</c:v>
                </c:pt>
                <c:pt idx="92">
                  <c:v>0.47965997055164789</c:v>
                </c:pt>
                <c:pt idx="93">
                  <c:v>0.43013647966668239</c:v>
                </c:pt>
                <c:pt idx="94">
                  <c:v>0.42940471773347749</c:v>
                </c:pt>
                <c:pt idx="95">
                  <c:v>0.4319918532530258</c:v>
                </c:pt>
                <c:pt idx="96">
                  <c:v>0.41080355861044521</c:v>
                </c:pt>
                <c:pt idx="97">
                  <c:v>0.36939761060566556</c:v>
                </c:pt>
              </c:numCache>
            </c:numRef>
          </c:val>
        </c:ser>
        <c:ser>
          <c:idx val="1"/>
          <c:order val="1"/>
          <c:tx>
            <c:strRef>
              <c:f>'Region --&gt;'!$D$3</c:f>
              <c:strCache>
                <c:ptCount val="1"/>
                <c:pt idx="0">
                  <c:v>Eastern Europe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--&gt;'!$D$4:$D$101</c:f>
              <c:numCache>
                <c:formatCode>0.00%</c:formatCode>
                <c:ptCount val="98"/>
                <c:pt idx="0">
                  <c:v>3.0286458938912655E-2</c:v>
                </c:pt>
                <c:pt idx="1">
                  <c:v>4.601555962620163E-2</c:v>
                </c:pt>
                <c:pt idx="2">
                  <c:v>4.4559821481868218E-2</c:v>
                </c:pt>
                <c:pt idx="3">
                  <c:v>3.5758080673623051E-2</c:v>
                </c:pt>
                <c:pt idx="4">
                  <c:v>2.6088229347603194E-2</c:v>
                </c:pt>
                <c:pt idx="5">
                  <c:v>3.454014290583271E-2</c:v>
                </c:pt>
                <c:pt idx="6">
                  <c:v>4.8679525551807365E-2</c:v>
                </c:pt>
                <c:pt idx="7">
                  <c:v>4.1633734977871796E-2</c:v>
                </c:pt>
                <c:pt idx="8">
                  <c:v>4.8789172616093474E-2</c:v>
                </c:pt>
                <c:pt idx="9">
                  <c:v>3.4353198432069257E-2</c:v>
                </c:pt>
                <c:pt idx="10">
                  <c:v>8.4405546365026063E-2</c:v>
                </c:pt>
                <c:pt idx="11">
                  <c:v>0.11653730175391427</c:v>
                </c:pt>
                <c:pt idx="12">
                  <c:v>0.14447771770832357</c:v>
                </c:pt>
                <c:pt idx="13">
                  <c:v>0.10208630181080976</c:v>
                </c:pt>
                <c:pt idx="14">
                  <c:v>0.1635329805822526</c:v>
                </c:pt>
                <c:pt idx="15">
                  <c:v>0.21524935404622925</c:v>
                </c:pt>
                <c:pt idx="16">
                  <c:v>0.22026636497497415</c:v>
                </c:pt>
                <c:pt idx="17">
                  <c:v>0.2438471002662094</c:v>
                </c:pt>
                <c:pt idx="18">
                  <c:v>0.28095016679900531</c:v>
                </c:pt>
                <c:pt idx="19">
                  <c:v>0.18064045547086854</c:v>
                </c:pt>
                <c:pt idx="20">
                  <c:v>0.17816938873811128</c:v>
                </c:pt>
                <c:pt idx="21">
                  <c:v>0.20942242849092718</c:v>
                </c:pt>
                <c:pt idx="22">
                  <c:v>0.21080482396276298</c:v>
                </c:pt>
                <c:pt idx="23">
                  <c:v>0.21812942137872332</c:v>
                </c:pt>
                <c:pt idx="24">
                  <c:v>0.2297623623010524</c:v>
                </c:pt>
                <c:pt idx="25">
                  <c:v>0.19747034053816062</c:v>
                </c:pt>
                <c:pt idx="26">
                  <c:v>0.25071455711043944</c:v>
                </c:pt>
                <c:pt idx="27">
                  <c:v>0.25284786847424623</c:v>
                </c:pt>
                <c:pt idx="28">
                  <c:v>0.15934817968505638</c:v>
                </c:pt>
                <c:pt idx="29">
                  <c:v>0.10133846227199607</c:v>
                </c:pt>
                <c:pt idx="30">
                  <c:v>8.4664274091450942E-2</c:v>
                </c:pt>
                <c:pt idx="31">
                  <c:v>9.2546276843626499E-2</c:v>
                </c:pt>
                <c:pt idx="32">
                  <c:v>7.4823735064976499E-2</c:v>
                </c:pt>
                <c:pt idx="33">
                  <c:v>6.9383339271788774E-2</c:v>
                </c:pt>
                <c:pt idx="34">
                  <c:v>7.8214391109998144E-2</c:v>
                </c:pt>
                <c:pt idx="35">
                  <c:v>0.10560916512125547</c:v>
                </c:pt>
                <c:pt idx="36">
                  <c:v>8.4617016049992153E-2</c:v>
                </c:pt>
                <c:pt idx="37">
                  <c:v>8.5001744899256049E-2</c:v>
                </c:pt>
                <c:pt idx="38">
                  <c:v>9.7714474979335275E-2</c:v>
                </c:pt>
                <c:pt idx="39">
                  <c:v>0.10450382678204735</c:v>
                </c:pt>
                <c:pt idx="40">
                  <c:v>0.11395889274106967</c:v>
                </c:pt>
                <c:pt idx="41">
                  <c:v>0.11350221366607376</c:v>
                </c:pt>
                <c:pt idx="42">
                  <c:v>0.11957114579835214</c:v>
                </c:pt>
                <c:pt idx="43">
                  <c:v>0.12039648665324619</c:v>
                </c:pt>
                <c:pt idx="44">
                  <c:v>0.12663980882757214</c:v>
                </c:pt>
                <c:pt idx="45">
                  <c:v>0.12567727930139355</c:v>
                </c:pt>
                <c:pt idx="46">
                  <c:v>0.13334031026455603</c:v>
                </c:pt>
                <c:pt idx="47">
                  <c:v>0.13226755409542437</c:v>
                </c:pt>
                <c:pt idx="48">
                  <c:v>0.1168393119447806</c:v>
                </c:pt>
                <c:pt idx="49">
                  <c:v>0.10772154411052773</c:v>
                </c:pt>
                <c:pt idx="50">
                  <c:v>0.11225038568305165</c:v>
                </c:pt>
                <c:pt idx="51">
                  <c:v>0.10689110067794769</c:v>
                </c:pt>
                <c:pt idx="52">
                  <c:v>0.12307242844688326</c:v>
                </c:pt>
                <c:pt idx="53">
                  <c:v>0.11511739972460568</c:v>
                </c:pt>
                <c:pt idx="54">
                  <c:v>0.11650089717337425</c:v>
                </c:pt>
                <c:pt idx="55">
                  <c:v>0.12482637661669366</c:v>
                </c:pt>
                <c:pt idx="56">
                  <c:v>0.12753415949820973</c:v>
                </c:pt>
                <c:pt idx="57">
                  <c:v>0.1257848870567895</c:v>
                </c:pt>
                <c:pt idx="58">
                  <c:v>9.7908399631599155E-2</c:v>
                </c:pt>
                <c:pt idx="59">
                  <c:v>0.10159227630229713</c:v>
                </c:pt>
                <c:pt idx="60">
                  <c:v>9.0201597760959928E-2</c:v>
                </c:pt>
                <c:pt idx="61">
                  <c:v>0.10545239210777836</c:v>
                </c:pt>
                <c:pt idx="62">
                  <c:v>9.9932906289138423E-2</c:v>
                </c:pt>
                <c:pt idx="63">
                  <c:v>9.6272220111343898E-2</c:v>
                </c:pt>
                <c:pt idx="64">
                  <c:v>7.7695213806128094E-2</c:v>
                </c:pt>
                <c:pt idx="65">
                  <c:v>5.9847321779489995E-2</c:v>
                </c:pt>
                <c:pt idx="66">
                  <c:v>3.9291612568474667E-2</c:v>
                </c:pt>
                <c:pt idx="67">
                  <c:v>2.8876246356473956E-2</c:v>
                </c:pt>
                <c:pt idx="68">
                  <c:v>3.2338932313862673E-2</c:v>
                </c:pt>
                <c:pt idx="69">
                  <c:v>3.6476215766942849E-2</c:v>
                </c:pt>
                <c:pt idx="70">
                  <c:v>2.9032739877331341E-2</c:v>
                </c:pt>
                <c:pt idx="71">
                  <c:v>3.0317382051121979E-2</c:v>
                </c:pt>
                <c:pt idx="72">
                  <c:v>2.4616145846507398E-2</c:v>
                </c:pt>
                <c:pt idx="73">
                  <c:v>2.9861903491088339E-2</c:v>
                </c:pt>
                <c:pt idx="74">
                  <c:v>2.9181857727986427E-2</c:v>
                </c:pt>
                <c:pt idx="75">
                  <c:v>3.8870164098991036E-2</c:v>
                </c:pt>
                <c:pt idx="76">
                  <c:v>2.032967578462699E-2</c:v>
                </c:pt>
                <c:pt idx="77">
                  <c:v>3.2597735964491274E-2</c:v>
                </c:pt>
                <c:pt idx="78">
                  <c:v>8.0165682438857258E-2</c:v>
                </c:pt>
                <c:pt idx="79">
                  <c:v>9.5872669504179539E-2</c:v>
                </c:pt>
                <c:pt idx="80">
                  <c:v>0.10560949239016205</c:v>
                </c:pt>
                <c:pt idx="81">
                  <c:v>0.10962928725169634</c:v>
                </c:pt>
                <c:pt idx="82">
                  <c:v>0.10189359135664491</c:v>
                </c:pt>
                <c:pt idx="83">
                  <c:v>0.11951607102653873</c:v>
                </c:pt>
                <c:pt idx="84">
                  <c:v>0.12018559082443515</c:v>
                </c:pt>
                <c:pt idx="85">
                  <c:v>0.11855035922548904</c:v>
                </c:pt>
                <c:pt idx="86">
                  <c:v>0.12135076827290317</c:v>
                </c:pt>
                <c:pt idx="87">
                  <c:v>0.11298000510070876</c:v>
                </c:pt>
                <c:pt idx="88">
                  <c:v>8.6225853847766362E-2</c:v>
                </c:pt>
                <c:pt idx="89">
                  <c:v>8.6162477885968439E-2</c:v>
                </c:pt>
                <c:pt idx="90">
                  <c:v>7.3576872046655389E-2</c:v>
                </c:pt>
                <c:pt idx="91">
                  <c:v>8.1759790981520586E-2</c:v>
                </c:pt>
                <c:pt idx="92">
                  <c:v>8.2859509901865608E-2</c:v>
                </c:pt>
                <c:pt idx="93">
                  <c:v>8.8292397786712065E-2</c:v>
                </c:pt>
                <c:pt idx="94">
                  <c:v>8.3441343019567848E-2</c:v>
                </c:pt>
                <c:pt idx="95">
                  <c:v>9.5583537943546404E-2</c:v>
                </c:pt>
                <c:pt idx="96">
                  <c:v>0.11009737689476071</c:v>
                </c:pt>
                <c:pt idx="97">
                  <c:v>0.12252074287692387</c:v>
                </c:pt>
              </c:numCache>
            </c:numRef>
          </c:val>
        </c:ser>
        <c:ser>
          <c:idx val="2"/>
          <c:order val="2"/>
          <c:tx>
            <c:strRef>
              <c:f>'Region --&gt;'!$E$3</c:f>
              <c:strCache>
                <c:ptCount val="1"/>
                <c:pt idx="0">
                  <c:v>Emerging Markets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--&gt;'!$E$4:$E$101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7.7540140234224541E-18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2.892889378642417E-5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1.9160221049001162E-4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-4.8421862849606418E-18</c:v>
                </c:pt>
                <c:pt idx="93">
                  <c:v>0</c:v>
                </c:pt>
                <c:pt idx="94">
                  <c:v>-2.1822151312889925E-18</c:v>
                </c:pt>
                <c:pt idx="95">
                  <c:v>2.1453223518042682E-18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</c:ser>
        <c:ser>
          <c:idx val="3"/>
          <c:order val="3"/>
          <c:tx>
            <c:strRef>
              <c:f>'Region --&gt;'!$F$3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--&gt;'!$F$4:$F$101</c:f>
              <c:numCache>
                <c:formatCode>0.00%</c:formatCode>
                <c:ptCount val="98"/>
                <c:pt idx="0">
                  <c:v>0.12946732757996543</c:v>
                </c:pt>
                <c:pt idx="1">
                  <c:v>0.13117726737859001</c:v>
                </c:pt>
                <c:pt idx="2">
                  <c:v>0.14167423054582973</c:v>
                </c:pt>
                <c:pt idx="3">
                  <c:v>0.1426699281843482</c:v>
                </c:pt>
                <c:pt idx="4">
                  <c:v>0.1596483476398064</c:v>
                </c:pt>
                <c:pt idx="5">
                  <c:v>0.1974077065409848</c:v>
                </c:pt>
                <c:pt idx="6">
                  <c:v>0.17721015752345456</c:v>
                </c:pt>
                <c:pt idx="7">
                  <c:v>0.16434000078816965</c:v>
                </c:pt>
                <c:pt idx="8">
                  <c:v>0.1769660070809147</c:v>
                </c:pt>
                <c:pt idx="9">
                  <c:v>9.7951913365462787E-2</c:v>
                </c:pt>
                <c:pt idx="10">
                  <c:v>0.15716971324995829</c:v>
                </c:pt>
                <c:pt idx="11">
                  <c:v>0.21880475905106547</c:v>
                </c:pt>
                <c:pt idx="12">
                  <c:v>0.22824482092547008</c:v>
                </c:pt>
                <c:pt idx="13">
                  <c:v>0.11657611188648401</c:v>
                </c:pt>
                <c:pt idx="14">
                  <c:v>0.18036917867081792</c:v>
                </c:pt>
                <c:pt idx="15">
                  <c:v>0.23569401352919572</c:v>
                </c:pt>
                <c:pt idx="16">
                  <c:v>0.22692276041882178</c:v>
                </c:pt>
                <c:pt idx="17">
                  <c:v>0.25185141625182711</c:v>
                </c:pt>
                <c:pt idx="18">
                  <c:v>0.2578335672487771</c:v>
                </c:pt>
                <c:pt idx="19">
                  <c:v>0.17746884888557177</c:v>
                </c:pt>
                <c:pt idx="20">
                  <c:v>0.22680320782742983</c:v>
                </c:pt>
                <c:pt idx="21">
                  <c:v>0.22502284096074485</c:v>
                </c:pt>
                <c:pt idx="22">
                  <c:v>0.19113513220242628</c:v>
                </c:pt>
                <c:pt idx="23">
                  <c:v>0.18698236320067538</c:v>
                </c:pt>
                <c:pt idx="24">
                  <c:v>0.14391090976976434</c:v>
                </c:pt>
                <c:pt idx="25">
                  <c:v>0.13065727473132624</c:v>
                </c:pt>
                <c:pt idx="26">
                  <c:v>0.10241265712680343</c:v>
                </c:pt>
                <c:pt idx="27">
                  <c:v>0.10822864678507289</c:v>
                </c:pt>
                <c:pt idx="28">
                  <c:v>0.11662298410924685</c:v>
                </c:pt>
                <c:pt idx="29">
                  <c:v>8.6008581174996698E-2</c:v>
                </c:pt>
                <c:pt idx="30">
                  <c:v>0.12401127900161582</c:v>
                </c:pt>
                <c:pt idx="31">
                  <c:v>0.12357783327145486</c:v>
                </c:pt>
                <c:pt idx="32">
                  <c:v>9.1863322813910825E-2</c:v>
                </c:pt>
                <c:pt idx="33">
                  <c:v>9.1473512938481702E-2</c:v>
                </c:pt>
                <c:pt idx="34">
                  <c:v>9.2313284488827335E-2</c:v>
                </c:pt>
                <c:pt idx="35">
                  <c:v>0.13210946738541265</c:v>
                </c:pt>
                <c:pt idx="36">
                  <c:v>0.12697295415234727</c:v>
                </c:pt>
                <c:pt idx="37">
                  <c:v>0.11218704942602044</c:v>
                </c:pt>
                <c:pt idx="38">
                  <c:v>0.14275173109053049</c:v>
                </c:pt>
                <c:pt idx="39">
                  <c:v>0.13978018265733078</c:v>
                </c:pt>
                <c:pt idx="40">
                  <c:v>0.15538185702119597</c:v>
                </c:pt>
                <c:pt idx="41">
                  <c:v>0.14342301594620813</c:v>
                </c:pt>
                <c:pt idx="42">
                  <c:v>0.18690454063252088</c:v>
                </c:pt>
                <c:pt idx="43">
                  <c:v>0.14060770970332634</c:v>
                </c:pt>
                <c:pt idx="44">
                  <c:v>0.14781610253411306</c:v>
                </c:pt>
                <c:pt idx="45">
                  <c:v>0.14953543620037571</c:v>
                </c:pt>
                <c:pt idx="46">
                  <c:v>0.13995810654184293</c:v>
                </c:pt>
                <c:pt idx="47">
                  <c:v>0.14800192737619902</c:v>
                </c:pt>
                <c:pt idx="48">
                  <c:v>0.16728525449333873</c:v>
                </c:pt>
                <c:pt idx="49">
                  <c:v>0.1542139893741114</c:v>
                </c:pt>
                <c:pt idx="50">
                  <c:v>0.14923038156343954</c:v>
                </c:pt>
                <c:pt idx="51">
                  <c:v>0.12480024154244237</c:v>
                </c:pt>
                <c:pt idx="52">
                  <c:v>0.13726888620433708</c:v>
                </c:pt>
                <c:pt idx="53">
                  <c:v>0.15667916103963317</c:v>
                </c:pt>
                <c:pt idx="54">
                  <c:v>0.13932754478982257</c:v>
                </c:pt>
                <c:pt idx="55">
                  <c:v>0.1363820284224348</c:v>
                </c:pt>
                <c:pt idx="56">
                  <c:v>0.15580802341196107</c:v>
                </c:pt>
                <c:pt idx="57">
                  <c:v>0.17040143121029824</c:v>
                </c:pt>
                <c:pt idx="58">
                  <c:v>0.1713454174584248</c:v>
                </c:pt>
                <c:pt idx="59">
                  <c:v>0.16477305762868877</c:v>
                </c:pt>
                <c:pt idx="60">
                  <c:v>0.14981627672309616</c:v>
                </c:pt>
                <c:pt idx="61">
                  <c:v>0.13882739432013402</c:v>
                </c:pt>
                <c:pt idx="62">
                  <c:v>0.13923067275529769</c:v>
                </c:pt>
                <c:pt idx="63">
                  <c:v>0.12858925857532272</c:v>
                </c:pt>
                <c:pt idx="64">
                  <c:v>8.7219575976759181E-2</c:v>
                </c:pt>
                <c:pt idx="65">
                  <c:v>7.9001318959263725E-2</c:v>
                </c:pt>
                <c:pt idx="66">
                  <c:v>7.7743999365647284E-2</c:v>
                </c:pt>
                <c:pt idx="67">
                  <c:v>7.8930857993568471E-2</c:v>
                </c:pt>
                <c:pt idx="68">
                  <c:v>8.2855074535086767E-2</c:v>
                </c:pt>
                <c:pt idx="69">
                  <c:v>7.1618628994071579E-2</c:v>
                </c:pt>
                <c:pt idx="70">
                  <c:v>6.3851154316428405E-2</c:v>
                </c:pt>
                <c:pt idx="71">
                  <c:v>6.6103262471708904E-2</c:v>
                </c:pt>
                <c:pt idx="72">
                  <c:v>3.8699402899552551E-2</c:v>
                </c:pt>
                <c:pt idx="73">
                  <c:v>4.5089499167941027E-2</c:v>
                </c:pt>
                <c:pt idx="74">
                  <c:v>3.1531623770229784E-2</c:v>
                </c:pt>
                <c:pt idx="75">
                  <c:v>2.6118934554375674E-2</c:v>
                </c:pt>
                <c:pt idx="76">
                  <c:v>3.3028402788603729E-2</c:v>
                </c:pt>
                <c:pt idx="77">
                  <c:v>3.9362330787981306E-2</c:v>
                </c:pt>
                <c:pt idx="78">
                  <c:v>5.8174335876783459E-2</c:v>
                </c:pt>
                <c:pt idx="79">
                  <c:v>7.6554514965253159E-2</c:v>
                </c:pt>
                <c:pt idx="80">
                  <c:v>9.5880496042126562E-2</c:v>
                </c:pt>
                <c:pt idx="81">
                  <c:v>9.4125427206832007E-2</c:v>
                </c:pt>
                <c:pt idx="82">
                  <c:v>9.2056140718212623E-2</c:v>
                </c:pt>
                <c:pt idx="83">
                  <c:v>9.9963489710201719E-2</c:v>
                </c:pt>
                <c:pt idx="84">
                  <c:v>8.6960779945444044E-2</c:v>
                </c:pt>
                <c:pt idx="85">
                  <c:v>9.4658087777904854E-2</c:v>
                </c:pt>
                <c:pt idx="86">
                  <c:v>0.10199825234540293</c:v>
                </c:pt>
                <c:pt idx="87">
                  <c:v>0.10440368057746745</c:v>
                </c:pt>
                <c:pt idx="88">
                  <c:v>8.8194681476976636E-2</c:v>
                </c:pt>
                <c:pt idx="89">
                  <c:v>0.10387996115503437</c:v>
                </c:pt>
                <c:pt idx="90">
                  <c:v>0.10240690053792498</c:v>
                </c:pt>
                <c:pt idx="91">
                  <c:v>9.6758575885697598E-2</c:v>
                </c:pt>
                <c:pt idx="92">
                  <c:v>0.10061026278219865</c:v>
                </c:pt>
                <c:pt idx="93">
                  <c:v>9.7009466004741918E-2</c:v>
                </c:pt>
                <c:pt idx="94">
                  <c:v>8.528295204615674E-2</c:v>
                </c:pt>
                <c:pt idx="95">
                  <c:v>4.6575365530118984E-2</c:v>
                </c:pt>
                <c:pt idx="96">
                  <c:v>5.5313544712029539E-2</c:v>
                </c:pt>
                <c:pt idx="97">
                  <c:v>5.3724352919533508E-2</c:v>
                </c:pt>
              </c:numCache>
            </c:numRef>
          </c:val>
        </c:ser>
        <c:ser>
          <c:idx val="4"/>
          <c:order val="4"/>
          <c:tx>
            <c:strRef>
              <c:f>'Region --&gt;'!$G$3</c:f>
              <c:strCache>
                <c:ptCount val="1"/>
                <c:pt idx="0">
                  <c:v>Middle East &amp; Africa</c:v>
                </c:pt>
              </c:strCache>
            </c:strRef>
          </c:tx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--&gt;'!$G$4:$G$101</c:f>
              <c:numCache>
                <c:formatCode>0.00%</c:formatCode>
                <c:ptCount val="98"/>
                <c:pt idx="0">
                  <c:v>0.41882957262548998</c:v>
                </c:pt>
                <c:pt idx="1">
                  <c:v>0.3657195289676497</c:v>
                </c:pt>
                <c:pt idx="2">
                  <c:v>0.33817161141416346</c:v>
                </c:pt>
                <c:pt idx="3">
                  <c:v>0.3054040780463137</c:v>
                </c:pt>
                <c:pt idx="4">
                  <c:v>0.29581026411857381</c:v>
                </c:pt>
                <c:pt idx="5">
                  <c:v>0.26612937681370213</c:v>
                </c:pt>
                <c:pt idx="6">
                  <c:v>0.25451786780351576</c:v>
                </c:pt>
                <c:pt idx="7">
                  <c:v>0.27734865166000244</c:v>
                </c:pt>
                <c:pt idx="8">
                  <c:v>0.28252845818157368</c:v>
                </c:pt>
                <c:pt idx="9">
                  <c:v>0.10585364427701936</c:v>
                </c:pt>
                <c:pt idx="10">
                  <c:v>0.19340684872116071</c:v>
                </c:pt>
                <c:pt idx="11">
                  <c:v>0.22898416278146877</c:v>
                </c:pt>
                <c:pt idx="12">
                  <c:v>0.23110831878586144</c:v>
                </c:pt>
                <c:pt idx="13">
                  <c:v>0.21406205555149066</c:v>
                </c:pt>
                <c:pt idx="14">
                  <c:v>0.2471404904445281</c:v>
                </c:pt>
                <c:pt idx="15">
                  <c:v>0.25663996878916828</c:v>
                </c:pt>
                <c:pt idx="16">
                  <c:v>0.27841675700252327</c:v>
                </c:pt>
                <c:pt idx="17">
                  <c:v>0.34495130283413145</c:v>
                </c:pt>
                <c:pt idx="18">
                  <c:v>0.35894959164466722</c:v>
                </c:pt>
                <c:pt idx="19">
                  <c:v>0.24779260448219664</c:v>
                </c:pt>
                <c:pt idx="20">
                  <c:v>0.29961383023414601</c:v>
                </c:pt>
                <c:pt idx="21">
                  <c:v>0.31665259254311862</c:v>
                </c:pt>
                <c:pt idx="22">
                  <c:v>0.28198961426674318</c:v>
                </c:pt>
                <c:pt idx="23">
                  <c:v>0.31034668287611045</c:v>
                </c:pt>
                <c:pt idx="24">
                  <c:v>0.27526536807526958</c:v>
                </c:pt>
                <c:pt idx="25">
                  <c:v>0.25201001964458691</c:v>
                </c:pt>
                <c:pt idx="26">
                  <c:v>0.22211517081426335</c:v>
                </c:pt>
                <c:pt idx="27">
                  <c:v>0.21034323273571714</c:v>
                </c:pt>
                <c:pt idx="28">
                  <c:v>0.19665319315839527</c:v>
                </c:pt>
                <c:pt idx="29">
                  <c:v>0.1494079781920167</c:v>
                </c:pt>
                <c:pt idx="30">
                  <c:v>0.14913216238809324</c:v>
                </c:pt>
                <c:pt idx="31">
                  <c:v>0.14533244576562956</c:v>
                </c:pt>
                <c:pt idx="32">
                  <c:v>0.11865785486582769</c:v>
                </c:pt>
                <c:pt idx="33">
                  <c:v>9.5774489551563396E-2</c:v>
                </c:pt>
                <c:pt idx="34">
                  <c:v>0.14027579150128364</c:v>
                </c:pt>
                <c:pt idx="35">
                  <c:v>0.1822020156366651</c:v>
                </c:pt>
                <c:pt idx="36">
                  <c:v>0.18162386937612751</c:v>
                </c:pt>
                <c:pt idx="37">
                  <c:v>0.19470522875045676</c:v>
                </c:pt>
                <c:pt idx="38">
                  <c:v>0.19726549091673956</c:v>
                </c:pt>
                <c:pt idx="39">
                  <c:v>0.20454595818079441</c:v>
                </c:pt>
                <c:pt idx="40">
                  <c:v>0.22672202229865782</c:v>
                </c:pt>
                <c:pt idx="41">
                  <c:v>0.22912950574585578</c:v>
                </c:pt>
                <c:pt idx="42">
                  <c:v>0.25085917429359694</c:v>
                </c:pt>
                <c:pt idx="43">
                  <c:v>0.26769501651674749</c:v>
                </c:pt>
                <c:pt idx="44">
                  <c:v>0.26092101298687836</c:v>
                </c:pt>
                <c:pt idx="45">
                  <c:v>0.2781507008837476</c:v>
                </c:pt>
                <c:pt idx="46">
                  <c:v>0.27483216197702454</c:v>
                </c:pt>
                <c:pt idx="47">
                  <c:v>0.27334411602019643</c:v>
                </c:pt>
                <c:pt idx="48">
                  <c:v>0.24868972277281787</c:v>
                </c:pt>
                <c:pt idx="49">
                  <c:v>0.26685475846466844</c:v>
                </c:pt>
                <c:pt idx="50">
                  <c:v>0.29642379080703085</c:v>
                </c:pt>
                <c:pt idx="51">
                  <c:v>0.28729889119327728</c:v>
                </c:pt>
                <c:pt idx="52">
                  <c:v>0.28633051130154091</c:v>
                </c:pt>
                <c:pt idx="53">
                  <c:v>0.32499672218479625</c:v>
                </c:pt>
                <c:pt idx="54">
                  <c:v>0.30943277618737303</c:v>
                </c:pt>
                <c:pt idx="55">
                  <c:v>0.30730369056751916</c:v>
                </c:pt>
                <c:pt idx="56">
                  <c:v>0.30113930598565297</c:v>
                </c:pt>
                <c:pt idx="57">
                  <c:v>0.29963845071556039</c:v>
                </c:pt>
                <c:pt idx="58">
                  <c:v>0.28828864950344912</c:v>
                </c:pt>
                <c:pt idx="59">
                  <c:v>0.29568170041813419</c:v>
                </c:pt>
                <c:pt idx="60">
                  <c:v>0.27240170244049966</c:v>
                </c:pt>
                <c:pt idx="61">
                  <c:v>0.28450670441094533</c:v>
                </c:pt>
                <c:pt idx="62">
                  <c:v>0.28881333811673116</c:v>
                </c:pt>
                <c:pt idx="63">
                  <c:v>0.29635219778129152</c:v>
                </c:pt>
                <c:pt idx="64">
                  <c:v>0.29040720368987777</c:v>
                </c:pt>
                <c:pt idx="65">
                  <c:v>0.3042392958340942</c:v>
                </c:pt>
                <c:pt idx="66">
                  <c:v>0.31908548426202576</c:v>
                </c:pt>
                <c:pt idx="67">
                  <c:v>0.34558912933281688</c:v>
                </c:pt>
                <c:pt idx="68">
                  <c:v>0.4046106984765433</c:v>
                </c:pt>
                <c:pt idx="69">
                  <c:v>0.43610839416774472</c:v>
                </c:pt>
                <c:pt idx="70">
                  <c:v>0.43871565631158049</c:v>
                </c:pt>
                <c:pt idx="71">
                  <c:v>0.45856819083347539</c:v>
                </c:pt>
                <c:pt idx="72">
                  <c:v>0.43679052030179832</c:v>
                </c:pt>
                <c:pt idx="73">
                  <c:v>0.43529332833112278</c:v>
                </c:pt>
                <c:pt idx="74">
                  <c:v>0.43260799416809004</c:v>
                </c:pt>
                <c:pt idx="75">
                  <c:v>0.42183848127551554</c:v>
                </c:pt>
                <c:pt idx="76">
                  <c:v>0.42435113266060193</c:v>
                </c:pt>
                <c:pt idx="77">
                  <c:v>0.44244361039625946</c:v>
                </c:pt>
                <c:pt idx="78">
                  <c:v>0.41969056220544759</c:v>
                </c:pt>
                <c:pt idx="79">
                  <c:v>0.43971666820577904</c:v>
                </c:pt>
                <c:pt idx="80">
                  <c:v>0.42382984230666432</c:v>
                </c:pt>
                <c:pt idx="81">
                  <c:v>0.40992489837168916</c:v>
                </c:pt>
                <c:pt idx="82">
                  <c:v>0.41715860652076764</c:v>
                </c:pt>
                <c:pt idx="83">
                  <c:v>0.37442335703502211</c:v>
                </c:pt>
                <c:pt idx="84">
                  <c:v>0.34138674034452432</c:v>
                </c:pt>
                <c:pt idx="85">
                  <c:v>0.32424014549996694</c:v>
                </c:pt>
                <c:pt idx="86">
                  <c:v>0.34441703810992991</c:v>
                </c:pt>
                <c:pt idx="87">
                  <c:v>0.33006101811172511</c:v>
                </c:pt>
                <c:pt idx="88">
                  <c:v>0.33735842428316287</c:v>
                </c:pt>
                <c:pt idx="89">
                  <c:v>0.33475003110620344</c:v>
                </c:pt>
                <c:pt idx="90">
                  <c:v>0.33124055931131302</c:v>
                </c:pt>
                <c:pt idx="91">
                  <c:v>0.36327587813116485</c:v>
                </c:pt>
                <c:pt idx="92">
                  <c:v>0.33672916708163708</c:v>
                </c:pt>
                <c:pt idx="93">
                  <c:v>0.35361023535941755</c:v>
                </c:pt>
                <c:pt idx="94">
                  <c:v>0.33452603645368367</c:v>
                </c:pt>
                <c:pt idx="95">
                  <c:v>0.33512075920274526</c:v>
                </c:pt>
                <c:pt idx="96">
                  <c:v>0.35380109195303949</c:v>
                </c:pt>
                <c:pt idx="97">
                  <c:v>0.36708153883487049</c:v>
                </c:pt>
              </c:numCache>
            </c:numRef>
          </c:val>
        </c:ser>
        <c:ser>
          <c:idx val="5"/>
          <c:order val="5"/>
          <c:tx>
            <c:strRef>
              <c:f>'Region --&gt;'!$H$3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--&gt;'!$H$4:$H$101</c:f>
              <c:numCache>
                <c:formatCode>0.00%</c:formatCode>
                <c:ptCount val="98"/>
                <c:pt idx="0">
                  <c:v>9.83012192327095E-2</c:v>
                </c:pt>
                <c:pt idx="1">
                  <c:v>7.7233774047835851E-2</c:v>
                </c:pt>
                <c:pt idx="2">
                  <c:v>5.9376784559876057E-2</c:v>
                </c:pt>
                <c:pt idx="3">
                  <c:v>5.2663741597077783E-2</c:v>
                </c:pt>
                <c:pt idx="4">
                  <c:v>5.3133736428910387E-2</c:v>
                </c:pt>
                <c:pt idx="5">
                  <c:v>5.9621125363195013E-2</c:v>
                </c:pt>
                <c:pt idx="6">
                  <c:v>5.8760633347487337E-2</c:v>
                </c:pt>
                <c:pt idx="7">
                  <c:v>9.1253689132329716E-2</c:v>
                </c:pt>
                <c:pt idx="8">
                  <c:v>7.6153141795164581E-2</c:v>
                </c:pt>
                <c:pt idx="9">
                  <c:v>3.1207727538758136E-2</c:v>
                </c:pt>
                <c:pt idx="10">
                  <c:v>4.8346469877563136E-2</c:v>
                </c:pt>
                <c:pt idx="11">
                  <c:v>6.2224500564598467E-2</c:v>
                </c:pt>
                <c:pt idx="12">
                  <c:v>5.9049046201387012E-2</c:v>
                </c:pt>
                <c:pt idx="13">
                  <c:v>5.7063592248780132E-2</c:v>
                </c:pt>
                <c:pt idx="14">
                  <c:v>8.4102128690194761E-2</c:v>
                </c:pt>
                <c:pt idx="15">
                  <c:v>0.11177577040230008</c:v>
                </c:pt>
                <c:pt idx="16">
                  <c:v>0.12719108988178845</c:v>
                </c:pt>
                <c:pt idx="17">
                  <c:v>0.10700496780161795</c:v>
                </c:pt>
                <c:pt idx="18">
                  <c:v>7.8119479607405964E-2</c:v>
                </c:pt>
                <c:pt idx="19">
                  <c:v>4.9778341912695936E-2</c:v>
                </c:pt>
                <c:pt idx="20">
                  <c:v>7.4281530931122164E-2</c:v>
                </c:pt>
                <c:pt idx="21">
                  <c:v>6.2568841950199197E-2</c:v>
                </c:pt>
                <c:pt idx="22">
                  <c:v>7.1080680186272935E-2</c:v>
                </c:pt>
                <c:pt idx="23">
                  <c:v>5.231800538022649E-2</c:v>
                </c:pt>
                <c:pt idx="24">
                  <c:v>5.6389499243623714E-2</c:v>
                </c:pt>
                <c:pt idx="25">
                  <c:v>4.9490726987779628E-2</c:v>
                </c:pt>
                <c:pt idx="26">
                  <c:v>6.5918258731265916E-2</c:v>
                </c:pt>
                <c:pt idx="27">
                  <c:v>6.3749016732399508E-2</c:v>
                </c:pt>
                <c:pt idx="28">
                  <c:v>5.7595374317499601E-2</c:v>
                </c:pt>
                <c:pt idx="29">
                  <c:v>8.2813795063569923E-2</c:v>
                </c:pt>
                <c:pt idx="30">
                  <c:v>5.5030836544374948E-2</c:v>
                </c:pt>
                <c:pt idx="31">
                  <c:v>0.14475005619942799</c:v>
                </c:pt>
                <c:pt idx="32">
                  <c:v>4.6940892637864468E-2</c:v>
                </c:pt>
                <c:pt idx="33">
                  <c:v>7.6620757812257703E-2</c:v>
                </c:pt>
                <c:pt idx="34">
                  <c:v>7.6744863776445169E-2</c:v>
                </c:pt>
                <c:pt idx="35">
                  <c:v>8.0567275248491971E-2</c:v>
                </c:pt>
                <c:pt idx="36">
                  <c:v>4.8549172895880829E-2</c:v>
                </c:pt>
                <c:pt idx="37">
                  <c:v>3.9781645193469647E-2</c:v>
                </c:pt>
                <c:pt idx="38">
                  <c:v>4.2576366732908974E-2</c:v>
                </c:pt>
                <c:pt idx="39">
                  <c:v>3.2973171260687162E-2</c:v>
                </c:pt>
                <c:pt idx="40">
                  <c:v>6.1357814665896029E-2</c:v>
                </c:pt>
                <c:pt idx="41">
                  <c:v>3.7020873989443259E-2</c:v>
                </c:pt>
                <c:pt idx="42">
                  <c:v>4.0381853977368223E-2</c:v>
                </c:pt>
                <c:pt idx="43">
                  <c:v>4.9283218639444834E-2</c:v>
                </c:pt>
                <c:pt idx="44">
                  <c:v>4.7343053207760236E-2</c:v>
                </c:pt>
                <c:pt idx="45">
                  <c:v>7.3237224872881077E-2</c:v>
                </c:pt>
                <c:pt idx="46">
                  <c:v>7.1056828348258994E-2</c:v>
                </c:pt>
                <c:pt idx="47">
                  <c:v>6.1099334723031834E-2</c:v>
                </c:pt>
                <c:pt idx="48">
                  <c:v>7.6993993845472897E-2</c:v>
                </c:pt>
                <c:pt idx="49">
                  <c:v>6.5536783920758013E-2</c:v>
                </c:pt>
                <c:pt idx="50">
                  <c:v>3.955727361599308E-2</c:v>
                </c:pt>
                <c:pt idx="51">
                  <c:v>7.6508924977676862E-2</c:v>
                </c:pt>
                <c:pt idx="52">
                  <c:v>7.2167070026065316E-2</c:v>
                </c:pt>
                <c:pt idx="53">
                  <c:v>7.492644242957941E-2</c:v>
                </c:pt>
                <c:pt idx="54">
                  <c:v>7.6941228230675285E-2</c:v>
                </c:pt>
                <c:pt idx="55">
                  <c:v>7.3995245083774364E-2</c:v>
                </c:pt>
                <c:pt idx="56">
                  <c:v>6.4239746992931612E-2</c:v>
                </c:pt>
                <c:pt idx="57">
                  <c:v>7.4720967093598156E-2</c:v>
                </c:pt>
                <c:pt idx="58">
                  <c:v>8.0501207988400575E-2</c:v>
                </c:pt>
                <c:pt idx="59">
                  <c:v>7.2912868307100462E-2</c:v>
                </c:pt>
                <c:pt idx="60">
                  <c:v>7.5112884100792546E-2</c:v>
                </c:pt>
                <c:pt idx="61">
                  <c:v>8.0401083697940259E-2</c:v>
                </c:pt>
                <c:pt idx="62">
                  <c:v>8.9683654117348785E-2</c:v>
                </c:pt>
                <c:pt idx="63">
                  <c:v>0.13323878825491939</c:v>
                </c:pt>
                <c:pt idx="64">
                  <c:v>0.13354784207024431</c:v>
                </c:pt>
                <c:pt idx="65">
                  <c:v>0.1038853432309175</c:v>
                </c:pt>
                <c:pt idx="66">
                  <c:v>0.13544432022117328</c:v>
                </c:pt>
                <c:pt idx="67">
                  <c:v>0.12742355233682817</c:v>
                </c:pt>
                <c:pt idx="68">
                  <c:v>0.10310804364523952</c:v>
                </c:pt>
                <c:pt idx="69">
                  <c:v>0.10253383496249971</c:v>
                </c:pt>
                <c:pt idx="70">
                  <c:v>0.12077206988332137</c:v>
                </c:pt>
                <c:pt idx="71">
                  <c:v>0.15016571579140076</c:v>
                </c:pt>
                <c:pt idx="72">
                  <c:v>0.14360224587925716</c:v>
                </c:pt>
                <c:pt idx="73">
                  <c:v>0.12025848174516166</c:v>
                </c:pt>
                <c:pt idx="74">
                  <c:v>0.10495532124007487</c:v>
                </c:pt>
                <c:pt idx="75">
                  <c:v>0.10739421792641994</c:v>
                </c:pt>
                <c:pt idx="76">
                  <c:v>0.10956774386700927</c:v>
                </c:pt>
                <c:pt idx="77">
                  <c:v>0.11886302285632822</c:v>
                </c:pt>
                <c:pt idx="78">
                  <c:v>0.12891768106531154</c:v>
                </c:pt>
                <c:pt idx="79">
                  <c:v>0.1050144847288883</c:v>
                </c:pt>
                <c:pt idx="80">
                  <c:v>8.0768848927943671E-2</c:v>
                </c:pt>
                <c:pt idx="81">
                  <c:v>9.3432347284925055E-2</c:v>
                </c:pt>
                <c:pt idx="82">
                  <c:v>9.411507400360937E-2</c:v>
                </c:pt>
                <c:pt idx="83">
                  <c:v>9.055113304652318E-2</c:v>
                </c:pt>
                <c:pt idx="84">
                  <c:v>0.10603786300835703</c:v>
                </c:pt>
                <c:pt idx="85">
                  <c:v>8.9102209808854693E-2</c:v>
                </c:pt>
                <c:pt idx="86">
                  <c:v>7.9605725770574287E-2</c:v>
                </c:pt>
                <c:pt idx="87">
                  <c:v>7.615472756947464E-2</c:v>
                </c:pt>
                <c:pt idx="88">
                  <c:v>7.6618165129658092E-2</c:v>
                </c:pt>
                <c:pt idx="89">
                  <c:v>9.0734301038457074E-2</c:v>
                </c:pt>
                <c:pt idx="90">
                  <c:v>9.0782252438505837E-2</c:v>
                </c:pt>
                <c:pt idx="91">
                  <c:v>8.7552225085299459E-2</c:v>
                </c:pt>
                <c:pt idx="92">
                  <c:v>9.4296679142179735E-2</c:v>
                </c:pt>
                <c:pt idx="93">
                  <c:v>9.3235479493839785E-2</c:v>
                </c:pt>
                <c:pt idx="94">
                  <c:v>8.8334462150168783E-2</c:v>
                </c:pt>
                <c:pt idx="95">
                  <c:v>0.1106553277881535</c:v>
                </c:pt>
                <c:pt idx="96">
                  <c:v>0.11489416700414354</c:v>
                </c:pt>
                <c:pt idx="97">
                  <c:v>0.11397406970624881</c:v>
                </c:pt>
              </c:numCache>
            </c:numRef>
          </c:val>
        </c:ser>
        <c:ser>
          <c:idx val="6"/>
          <c:order val="6"/>
          <c:tx>
            <c:strRef>
              <c:f>'Region --&gt;'!$I$3</c:f>
              <c:strCache>
                <c:ptCount val="1"/>
                <c:pt idx="0">
                  <c:v>Western Europe</c:v>
                </c:pt>
              </c:strCache>
            </c:strRef>
          </c:tx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--&gt;'!$I$4:$I$101</c:f>
              <c:numCache>
                <c:formatCode>0.00%</c:formatCode>
                <c:ptCount val="98"/>
                <c:pt idx="0">
                  <c:v>6.375775434203311E-2</c:v>
                </c:pt>
                <c:pt idx="1">
                  <c:v>5.2938982789235769E-2</c:v>
                </c:pt>
                <c:pt idx="2">
                  <c:v>3.8011631901596135E-2</c:v>
                </c:pt>
                <c:pt idx="3">
                  <c:v>3.291645135552379E-2</c:v>
                </c:pt>
                <c:pt idx="4">
                  <c:v>3.7850123783534195E-2</c:v>
                </c:pt>
                <c:pt idx="5">
                  <c:v>3.8484155578127822E-2</c:v>
                </c:pt>
                <c:pt idx="6">
                  <c:v>5.0431496834048919E-2</c:v>
                </c:pt>
                <c:pt idx="7">
                  <c:v>5.2613151433895264E-2</c:v>
                </c:pt>
                <c:pt idx="8">
                  <c:v>5.0157911910717397E-2</c:v>
                </c:pt>
                <c:pt idx="9">
                  <c:v>2.8529164504615619E-2</c:v>
                </c:pt>
                <c:pt idx="10">
                  <c:v>5.1579042994615021E-2</c:v>
                </c:pt>
                <c:pt idx="11">
                  <c:v>7.5017425472921756E-2</c:v>
                </c:pt>
                <c:pt idx="12">
                  <c:v>7.3579061876153998E-2</c:v>
                </c:pt>
                <c:pt idx="13">
                  <c:v>4.3351306697855405E-2</c:v>
                </c:pt>
                <c:pt idx="14">
                  <c:v>6.7357550833691035E-2</c:v>
                </c:pt>
                <c:pt idx="15">
                  <c:v>3.8959930124917934E-2</c:v>
                </c:pt>
                <c:pt idx="16">
                  <c:v>4.3364619469294471E-2</c:v>
                </c:pt>
                <c:pt idx="17">
                  <c:v>4.8097738526620984E-2</c:v>
                </c:pt>
                <c:pt idx="18">
                  <c:v>3.2033401609054782E-2</c:v>
                </c:pt>
                <c:pt idx="19">
                  <c:v>2.1379751851751505E-2</c:v>
                </c:pt>
                <c:pt idx="20">
                  <c:v>3.9009410766841807E-2</c:v>
                </c:pt>
                <c:pt idx="21">
                  <c:v>5.0289744811475051E-2</c:v>
                </c:pt>
                <c:pt idx="22">
                  <c:v>4.6276793469988198E-2</c:v>
                </c:pt>
                <c:pt idx="23">
                  <c:v>1.4991002383088252E-2</c:v>
                </c:pt>
                <c:pt idx="24">
                  <c:v>1.7582787165637454E-2</c:v>
                </c:pt>
                <c:pt idx="25">
                  <c:v>2.1136937678823534E-2</c:v>
                </c:pt>
                <c:pt idx="26">
                  <c:v>3.815974589310208E-2</c:v>
                </c:pt>
                <c:pt idx="27">
                  <c:v>9.3918741721832469E-2</c:v>
                </c:pt>
                <c:pt idx="28">
                  <c:v>2.4213310849110971E-2</c:v>
                </c:pt>
                <c:pt idx="29">
                  <c:v>2.4828458635148022E-2</c:v>
                </c:pt>
                <c:pt idx="30">
                  <c:v>2.3164204516347989E-2</c:v>
                </c:pt>
                <c:pt idx="31">
                  <c:v>2.4533284529476323E-2</c:v>
                </c:pt>
                <c:pt idx="32">
                  <c:v>2.2025922212598949E-2</c:v>
                </c:pt>
                <c:pt idx="33">
                  <c:v>1.7662212881418025E-2</c:v>
                </c:pt>
                <c:pt idx="34">
                  <c:v>2.0741752683021274E-2</c:v>
                </c:pt>
                <c:pt idx="35">
                  <c:v>1.4237339588564308E-2</c:v>
                </c:pt>
                <c:pt idx="36">
                  <c:v>1.4732103797602899E-2</c:v>
                </c:pt>
                <c:pt idx="37">
                  <c:v>2.1200463023831342E-2</c:v>
                </c:pt>
                <c:pt idx="38">
                  <c:v>2.1111303925325613E-2</c:v>
                </c:pt>
                <c:pt idx="39">
                  <c:v>2.874582040450651E-2</c:v>
                </c:pt>
                <c:pt idx="40">
                  <c:v>3.1232154795647227E-2</c:v>
                </c:pt>
                <c:pt idx="41">
                  <c:v>3.1125771067737128E-2</c:v>
                </c:pt>
                <c:pt idx="42">
                  <c:v>3.7703759285192789E-2</c:v>
                </c:pt>
                <c:pt idx="43">
                  <c:v>3.1277883173978227E-2</c:v>
                </c:pt>
                <c:pt idx="44">
                  <c:v>2.6984813623980572E-2</c:v>
                </c:pt>
                <c:pt idx="45">
                  <c:v>4.008066305305083E-2</c:v>
                </c:pt>
                <c:pt idx="46">
                  <c:v>3.8144966535174837E-2</c:v>
                </c:pt>
                <c:pt idx="47">
                  <c:v>4.7174441428157278E-2</c:v>
                </c:pt>
                <c:pt idx="48">
                  <c:v>3.3596771727206112E-2</c:v>
                </c:pt>
                <c:pt idx="49">
                  <c:v>2.59216083696777E-2</c:v>
                </c:pt>
                <c:pt idx="50">
                  <c:v>2.4878953963147082E-2</c:v>
                </c:pt>
                <c:pt idx="51">
                  <c:v>2.5222683067751973E-2</c:v>
                </c:pt>
                <c:pt idx="52">
                  <c:v>3.1291432995714574E-2</c:v>
                </c:pt>
                <c:pt idx="53">
                  <c:v>2.3974085849280735E-2</c:v>
                </c:pt>
                <c:pt idx="54">
                  <c:v>2.9176046242998906E-2</c:v>
                </c:pt>
                <c:pt idx="55">
                  <c:v>3.6349287618270817E-2</c:v>
                </c:pt>
                <c:pt idx="56">
                  <c:v>4.1162933534029104E-2</c:v>
                </c:pt>
                <c:pt idx="57">
                  <c:v>6.9008461150222716E-2</c:v>
                </c:pt>
                <c:pt idx="58">
                  <c:v>9.2453175664158907E-2</c:v>
                </c:pt>
                <c:pt idx="59">
                  <c:v>0.11597268331301691</c:v>
                </c:pt>
                <c:pt idx="60">
                  <c:v>0.11606927038423112</c:v>
                </c:pt>
                <c:pt idx="61">
                  <c:v>9.911796886332068E-2</c:v>
                </c:pt>
                <c:pt idx="62">
                  <c:v>9.5986985772187311E-2</c:v>
                </c:pt>
                <c:pt idx="63">
                  <c:v>9.4449893129203766E-2</c:v>
                </c:pt>
                <c:pt idx="64">
                  <c:v>9.4812957078778112E-2</c:v>
                </c:pt>
                <c:pt idx="65">
                  <c:v>7.9733159064199283E-2</c:v>
                </c:pt>
                <c:pt idx="66">
                  <c:v>8.0527609987661328E-2</c:v>
                </c:pt>
                <c:pt idx="67">
                  <c:v>6.3158014713274924E-2</c:v>
                </c:pt>
                <c:pt idx="68">
                  <c:v>7.2591978954875791E-2</c:v>
                </c:pt>
                <c:pt idx="69">
                  <c:v>6.3786224393659732E-2</c:v>
                </c:pt>
                <c:pt idx="70">
                  <c:v>4.6443620421358543E-2</c:v>
                </c:pt>
                <c:pt idx="71">
                  <c:v>6.2522639853967554E-2</c:v>
                </c:pt>
                <c:pt idx="72">
                  <c:v>4.7290406388758657E-2</c:v>
                </c:pt>
                <c:pt idx="73">
                  <c:v>5.4071591069979968E-2</c:v>
                </c:pt>
                <c:pt idx="74">
                  <c:v>6.2902760339320463E-2</c:v>
                </c:pt>
                <c:pt idx="75">
                  <c:v>5.903398961700751E-2</c:v>
                </c:pt>
                <c:pt idx="76">
                  <c:v>5.5715663841168314E-2</c:v>
                </c:pt>
                <c:pt idx="77">
                  <c:v>4.7218643965011436E-2</c:v>
                </c:pt>
                <c:pt idx="78">
                  <c:v>4.7102261181117343E-2</c:v>
                </c:pt>
                <c:pt idx="79">
                  <c:v>6.0733475190973774E-2</c:v>
                </c:pt>
                <c:pt idx="80">
                  <c:v>7.5844286401103425E-2</c:v>
                </c:pt>
                <c:pt idx="81">
                  <c:v>7.0448915467060003E-2</c:v>
                </c:pt>
                <c:pt idx="82">
                  <c:v>5.2805755636141198E-2</c:v>
                </c:pt>
                <c:pt idx="83">
                  <c:v>6.6806762028168404E-2</c:v>
                </c:pt>
                <c:pt idx="84">
                  <c:v>7.1570071390748821E-2</c:v>
                </c:pt>
                <c:pt idx="85">
                  <c:v>5.4520245428214063E-2</c:v>
                </c:pt>
                <c:pt idx="86">
                  <c:v>6.3388267217304381E-2</c:v>
                </c:pt>
                <c:pt idx="87">
                  <c:v>6.1703561773549166E-2</c:v>
                </c:pt>
                <c:pt idx="88">
                  <c:v>7.6324726385606598E-2</c:v>
                </c:pt>
                <c:pt idx="89">
                  <c:v>7.4543287443805534E-2</c:v>
                </c:pt>
                <c:pt idx="90">
                  <c:v>5.4241838090064901E-2</c:v>
                </c:pt>
                <c:pt idx="91">
                  <c:v>4.7054041510323254E-2</c:v>
                </c:pt>
                <c:pt idx="92">
                  <c:v>4.7964286719439135E-2</c:v>
                </c:pt>
                <c:pt idx="93">
                  <c:v>5.6833279382315423E-2</c:v>
                </c:pt>
                <c:pt idx="94">
                  <c:v>3.8281124769872298E-2</c:v>
                </c:pt>
                <c:pt idx="95">
                  <c:v>5.5059697702462128E-2</c:v>
                </c:pt>
                <c:pt idx="96">
                  <c:v>5.4191573738245041E-2</c:v>
                </c:pt>
                <c:pt idx="97">
                  <c:v>4.5823412673238896E-2</c:v>
                </c:pt>
              </c:numCache>
            </c:numRef>
          </c:val>
        </c:ser>
        <c:ser>
          <c:idx val="7"/>
          <c:order val="7"/>
          <c:tx>
            <c:strRef>
              <c:f>'Region --&gt;'!$J$3</c:f>
              <c:strCache>
                <c:ptCount val="1"/>
                <c:pt idx="0">
                  <c:v>Portfolio Hedge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--&gt;'!$J$4:$J$101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1.3373234024867054E-2</c:v>
                </c:pt>
                <c:pt idx="28">
                  <c:v>1.4316920127672968E-2</c:v>
                </c:pt>
                <c:pt idx="29">
                  <c:v>1.2157133338591666E-2</c:v>
                </c:pt>
                <c:pt idx="30">
                  <c:v>1.4117754644258127E-2</c:v>
                </c:pt>
                <c:pt idx="31">
                  <c:v>1.4584312849456181E-2</c:v>
                </c:pt>
                <c:pt idx="32">
                  <c:v>1.5653165335036499E-2</c:v>
                </c:pt>
                <c:pt idx="33">
                  <c:v>2.8990191600350327E-2</c:v>
                </c:pt>
                <c:pt idx="34">
                  <c:v>2.8540991014850664E-2</c:v>
                </c:pt>
                <c:pt idx="35">
                  <c:v>2.9642836296842227E-2</c:v>
                </c:pt>
                <c:pt idx="36">
                  <c:v>3.0654773060850043E-2</c:v>
                </c:pt>
                <c:pt idx="37">
                  <c:v>2.8192307392078161E-2</c:v>
                </c:pt>
                <c:pt idx="38">
                  <c:v>3.0460550650200237E-2</c:v>
                </c:pt>
                <c:pt idx="39">
                  <c:v>2.875307264136363E-2</c:v>
                </c:pt>
                <c:pt idx="40">
                  <c:v>3.0252642860496934E-2</c:v>
                </c:pt>
                <c:pt idx="41">
                  <c:v>3.2251286635066115E-2</c:v>
                </c:pt>
                <c:pt idx="42">
                  <c:v>4.1236946078749136E-2</c:v>
                </c:pt>
                <c:pt idx="43">
                  <c:v>3.1898592662669895E-2</c:v>
                </c:pt>
                <c:pt idx="44">
                  <c:v>3.0595541976259692E-2</c:v>
                </c:pt>
                <c:pt idx="45">
                  <c:v>3.168935024403316E-2</c:v>
                </c:pt>
                <c:pt idx="46">
                  <c:v>2.848545230058909E-2</c:v>
                </c:pt>
                <c:pt idx="47">
                  <c:v>4.2377548995749408E-2</c:v>
                </c:pt>
                <c:pt idx="48">
                  <c:v>3.5047985214641482E-2</c:v>
                </c:pt>
                <c:pt idx="49">
                  <c:v>3.5383176869132116E-2</c:v>
                </c:pt>
                <c:pt idx="50">
                  <c:v>3.5067196503001025E-2</c:v>
                </c:pt>
                <c:pt idx="51">
                  <c:v>3.4834671824340094E-2</c:v>
                </c:pt>
                <c:pt idx="52">
                  <c:v>3.5926875969010459E-2</c:v>
                </c:pt>
                <c:pt idx="53">
                  <c:v>3.7109932211576845E-2</c:v>
                </c:pt>
                <c:pt idx="54">
                  <c:v>3.6514344982690808E-2</c:v>
                </c:pt>
                <c:pt idx="55">
                  <c:v>3.6021000568986765E-2</c:v>
                </c:pt>
                <c:pt idx="56">
                  <c:v>1.7080880105184285E-2</c:v>
                </c:pt>
                <c:pt idx="57">
                  <c:v>1.8100079266408373E-2</c:v>
                </c:pt>
                <c:pt idx="58">
                  <c:v>1.8442719415349206E-2</c:v>
                </c:pt>
                <c:pt idx="59">
                  <c:v>1.8618041158660018E-2</c:v>
                </c:pt>
                <c:pt idx="60">
                  <c:v>1.9808494666761631E-2</c:v>
                </c:pt>
                <c:pt idx="61">
                  <c:v>2.077245967816865E-2</c:v>
                </c:pt>
                <c:pt idx="62">
                  <c:v>1.9768203581211116E-2</c:v>
                </c:pt>
                <c:pt idx="63">
                  <c:v>2.1657089439975644E-2</c:v>
                </c:pt>
                <c:pt idx="64">
                  <c:v>2.0499425618943072E-2</c:v>
                </c:pt>
                <c:pt idx="65">
                  <c:v>2.0366301036867943E-2</c:v>
                </c:pt>
                <c:pt idx="66">
                  <c:v>2.1147382495073266E-2</c:v>
                </c:pt>
                <c:pt idx="67">
                  <c:v>2.3977013632402712E-2</c:v>
                </c:pt>
                <c:pt idx="68">
                  <c:v>2.4276396814997651E-2</c:v>
                </c:pt>
                <c:pt idx="69">
                  <c:v>2.2892153122976239E-2</c:v>
                </c:pt>
                <c:pt idx="70">
                  <c:v>2.3232318671493522E-2</c:v>
                </c:pt>
                <c:pt idx="71">
                  <c:v>2.385675707106924E-2</c:v>
                </c:pt>
                <c:pt idx="72">
                  <c:v>2.6871189235679282E-2</c:v>
                </c:pt>
                <c:pt idx="73">
                  <c:v>3.0051213083090687E-2</c:v>
                </c:pt>
                <c:pt idx="74">
                  <c:v>3.00962186965817E-2</c:v>
                </c:pt>
                <c:pt idx="75">
                  <c:v>3.0056052811452585E-2</c:v>
                </c:pt>
                <c:pt idx="76">
                  <c:v>3.0846816826150026E-2</c:v>
                </c:pt>
                <c:pt idx="77">
                  <c:v>3.1119208736215008E-2</c:v>
                </c:pt>
                <c:pt idx="78">
                  <c:v>3.1461890042858438E-2</c:v>
                </c:pt>
                <c:pt idx="79">
                  <c:v>3.3234721116260142E-2</c:v>
                </c:pt>
                <c:pt idx="80">
                  <c:v>3.4721705143527473E-2</c:v>
                </c:pt>
                <c:pt idx="81">
                  <c:v>3.7475541108256696E-2</c:v>
                </c:pt>
                <c:pt idx="82">
                  <c:v>3.7841943149037369E-2</c:v>
                </c:pt>
                <c:pt idx="83">
                  <c:v>4.0113501528543642E-2</c:v>
                </c:pt>
                <c:pt idx="84">
                  <c:v>3.6755365838149243E-2</c:v>
                </c:pt>
                <c:pt idx="85">
                  <c:v>3.3926426191059178E-2</c:v>
                </c:pt>
                <c:pt idx="86">
                  <c:v>3.8261403301228465E-2</c:v>
                </c:pt>
                <c:pt idx="87">
                  <c:v>3.8641209138111511E-2</c:v>
                </c:pt>
                <c:pt idx="88">
                  <c:v>3.3331041717108351E-2</c:v>
                </c:pt>
                <c:pt idx="89">
                  <c:v>3.5305171936086246E-2</c:v>
                </c:pt>
                <c:pt idx="90">
                  <c:v>3.2959169093160857E-2</c:v>
                </c:pt>
                <c:pt idx="91">
                  <c:v>3.547311933157149E-2</c:v>
                </c:pt>
                <c:pt idx="92">
                  <c:v>3.7523216421419779E-2</c:v>
                </c:pt>
                <c:pt idx="93">
                  <c:v>4.0871097393121496E-2</c:v>
                </c:pt>
                <c:pt idx="94">
                  <c:v>3.5103658387882992E-2</c:v>
                </c:pt>
                <c:pt idx="95">
                  <c:v>3.9233796342158178E-2</c:v>
                </c:pt>
                <c:pt idx="96">
                  <c:v>4.0147360575291668E-2</c:v>
                </c:pt>
                <c:pt idx="97">
                  <c:v>4.4092478144896162E-2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09440"/>
        <c:axId val="42510976"/>
      </c:areaChart>
      <c:dateAx>
        <c:axId val="4250944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510976"/>
        <c:crosses val="autoZero"/>
        <c:auto val="1"/>
        <c:lblOffset val="100"/>
        <c:baseTimeUnit val="months"/>
      </c:dateAx>
      <c:valAx>
        <c:axId val="4251097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509440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Long </a:t>
            </a:r>
            <a:r>
              <a:rPr lang="en-US"/>
              <a:t>Exposure by Region (% of Total)</a:t>
            </a:r>
          </a:p>
        </c:rich>
      </c:tx>
      <c:overlay val="0"/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'Region --&gt;'!$C$3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--&gt;'!$C$4:$C$101</c:f>
              <c:numCache>
                <c:formatCode>0.00%</c:formatCode>
                <c:ptCount val="98"/>
                <c:pt idx="0">
                  <c:v>0.57746013905398619</c:v>
                </c:pt>
                <c:pt idx="1">
                  <c:v>0.6267368437088997</c:v>
                </c:pt>
                <c:pt idx="2">
                  <c:v>0.5613573106134826</c:v>
                </c:pt>
                <c:pt idx="3">
                  <c:v>0.5560275823088342</c:v>
                </c:pt>
                <c:pt idx="4">
                  <c:v>0.62951157692310811</c:v>
                </c:pt>
                <c:pt idx="5">
                  <c:v>0.60419223220640772</c:v>
                </c:pt>
                <c:pt idx="6">
                  <c:v>0.55057422171921755</c:v>
                </c:pt>
                <c:pt idx="7">
                  <c:v>0.57474576899136198</c:v>
                </c:pt>
                <c:pt idx="8">
                  <c:v>0.6281973729855157</c:v>
                </c:pt>
                <c:pt idx="9">
                  <c:v>0.33522868998795652</c:v>
                </c:pt>
                <c:pt idx="10">
                  <c:v>0.60710306602248876</c:v>
                </c:pt>
                <c:pt idx="11">
                  <c:v>0.66580222145202195</c:v>
                </c:pt>
                <c:pt idx="12">
                  <c:v>0.7696924377728207</c:v>
                </c:pt>
                <c:pt idx="13">
                  <c:v>0.65435839881212488</c:v>
                </c:pt>
                <c:pt idx="14">
                  <c:v>0.8040537788876494</c:v>
                </c:pt>
                <c:pt idx="15">
                  <c:v>0.6965945149072531</c:v>
                </c:pt>
                <c:pt idx="16">
                  <c:v>0.73616988977611786</c:v>
                </c:pt>
                <c:pt idx="17">
                  <c:v>0.78364759775401827</c:v>
                </c:pt>
                <c:pt idx="18">
                  <c:v>0.71855978731298709</c:v>
                </c:pt>
                <c:pt idx="19">
                  <c:v>0.47622431740201937</c:v>
                </c:pt>
                <c:pt idx="20">
                  <c:v>0.54759966171960273</c:v>
                </c:pt>
                <c:pt idx="21">
                  <c:v>0.62888812220688495</c:v>
                </c:pt>
                <c:pt idx="22">
                  <c:v>0.58913996251419676</c:v>
                </c:pt>
                <c:pt idx="23">
                  <c:v>0.54599731930094053</c:v>
                </c:pt>
                <c:pt idx="24">
                  <c:v>0.50605995733041809</c:v>
                </c:pt>
                <c:pt idx="25">
                  <c:v>0.55421750000896919</c:v>
                </c:pt>
                <c:pt idx="26">
                  <c:v>0.60899247074062013</c:v>
                </c:pt>
                <c:pt idx="27">
                  <c:v>0.55317637775914619</c:v>
                </c:pt>
                <c:pt idx="28">
                  <c:v>0.50527121979241896</c:v>
                </c:pt>
                <c:pt idx="29">
                  <c:v>0.47838243979401152</c:v>
                </c:pt>
                <c:pt idx="30">
                  <c:v>0.44036371010482722</c:v>
                </c:pt>
                <c:pt idx="31">
                  <c:v>0.43421382980027029</c:v>
                </c:pt>
                <c:pt idx="32">
                  <c:v>0.42922019649590432</c:v>
                </c:pt>
                <c:pt idx="33">
                  <c:v>0.41053131524517794</c:v>
                </c:pt>
                <c:pt idx="34">
                  <c:v>0.52400644122641815</c:v>
                </c:pt>
                <c:pt idx="35">
                  <c:v>0.59226770968173592</c:v>
                </c:pt>
                <c:pt idx="36">
                  <c:v>0.57050955726860186</c:v>
                </c:pt>
                <c:pt idx="37">
                  <c:v>0.54393137393975399</c:v>
                </c:pt>
                <c:pt idx="38">
                  <c:v>0.63521594640431833</c:v>
                </c:pt>
                <c:pt idx="39">
                  <c:v>0.54732458172567511</c:v>
                </c:pt>
                <c:pt idx="40">
                  <c:v>0.54359449322689612</c:v>
                </c:pt>
                <c:pt idx="41">
                  <c:v>0.54955371342574177</c:v>
                </c:pt>
                <c:pt idx="42">
                  <c:v>0.51365976155354121</c:v>
                </c:pt>
                <c:pt idx="43">
                  <c:v>0.51879361626188514</c:v>
                </c:pt>
                <c:pt idx="44">
                  <c:v>0.50307457119617849</c:v>
                </c:pt>
                <c:pt idx="45">
                  <c:v>0.50785730490894754</c:v>
                </c:pt>
                <c:pt idx="46">
                  <c:v>0.5651939524750812</c:v>
                </c:pt>
                <c:pt idx="47">
                  <c:v>0.56934788468803799</c:v>
                </c:pt>
                <c:pt idx="48">
                  <c:v>0.42174321112360874</c:v>
                </c:pt>
                <c:pt idx="49">
                  <c:v>0.46915997706961232</c:v>
                </c:pt>
                <c:pt idx="50">
                  <c:v>0.44544383901507251</c:v>
                </c:pt>
                <c:pt idx="51">
                  <c:v>0.41689611709153673</c:v>
                </c:pt>
                <c:pt idx="52">
                  <c:v>0.43559311163980474</c:v>
                </c:pt>
                <c:pt idx="53">
                  <c:v>0.40927870296386348</c:v>
                </c:pt>
                <c:pt idx="54">
                  <c:v>0.41349189842798395</c:v>
                </c:pt>
                <c:pt idx="55">
                  <c:v>0.43679819486914823</c:v>
                </c:pt>
                <c:pt idx="56">
                  <c:v>0.42255471267102529</c:v>
                </c:pt>
                <c:pt idx="57">
                  <c:v>0.42893588724140719</c:v>
                </c:pt>
                <c:pt idx="58">
                  <c:v>0.43213502661668701</c:v>
                </c:pt>
                <c:pt idx="59">
                  <c:v>0.39580727285893241</c:v>
                </c:pt>
                <c:pt idx="60">
                  <c:v>0.42001464318639375</c:v>
                </c:pt>
                <c:pt idx="61">
                  <c:v>0.461638694955609</c:v>
                </c:pt>
                <c:pt idx="62">
                  <c:v>0.44689174984462754</c:v>
                </c:pt>
                <c:pt idx="63">
                  <c:v>0.3654761094307401</c:v>
                </c:pt>
                <c:pt idx="64">
                  <c:v>0.39645959443730011</c:v>
                </c:pt>
                <c:pt idx="65">
                  <c:v>0.43273452498644865</c:v>
                </c:pt>
                <c:pt idx="66">
                  <c:v>0.4335639140425831</c:v>
                </c:pt>
                <c:pt idx="67">
                  <c:v>0.39663923855835753</c:v>
                </c:pt>
                <c:pt idx="68">
                  <c:v>0.42464828484024525</c:v>
                </c:pt>
                <c:pt idx="69">
                  <c:v>0.43449733425883375</c:v>
                </c:pt>
                <c:pt idx="70">
                  <c:v>0.42792676258068346</c:v>
                </c:pt>
                <c:pt idx="71">
                  <c:v>0.41887626331503047</c:v>
                </c:pt>
                <c:pt idx="72">
                  <c:v>0.42748737016078309</c:v>
                </c:pt>
                <c:pt idx="73">
                  <c:v>0.46178342055607235</c:v>
                </c:pt>
                <c:pt idx="74">
                  <c:v>0.42952337768660898</c:v>
                </c:pt>
                <c:pt idx="75">
                  <c:v>0.42941848298136975</c:v>
                </c:pt>
                <c:pt idx="76">
                  <c:v>0.43879771716232813</c:v>
                </c:pt>
                <c:pt idx="77">
                  <c:v>0.42215340543817387</c:v>
                </c:pt>
                <c:pt idx="78">
                  <c:v>0.43743826389136714</c:v>
                </c:pt>
                <c:pt idx="79">
                  <c:v>0.46697248649376272</c:v>
                </c:pt>
                <c:pt idx="80">
                  <c:v>0.48587138003188152</c:v>
                </c:pt>
                <c:pt idx="81">
                  <c:v>0.46992267522225578</c:v>
                </c:pt>
                <c:pt idx="82">
                  <c:v>0.4498898717777069</c:v>
                </c:pt>
                <c:pt idx="83">
                  <c:v>0.49329116274266654</c:v>
                </c:pt>
                <c:pt idx="84">
                  <c:v>0.51711161018484408</c:v>
                </c:pt>
                <c:pt idx="85">
                  <c:v>0.46913599507324694</c:v>
                </c:pt>
                <c:pt idx="86">
                  <c:v>0.43905715554515878</c:v>
                </c:pt>
                <c:pt idx="87">
                  <c:v>0.44729197559609318</c:v>
                </c:pt>
                <c:pt idx="88">
                  <c:v>0.45212171127081829</c:v>
                </c:pt>
                <c:pt idx="89">
                  <c:v>0.45928109184774946</c:v>
                </c:pt>
                <c:pt idx="90">
                  <c:v>0.47399374548454998</c:v>
                </c:pt>
                <c:pt idx="91">
                  <c:v>0.49203338201737257</c:v>
                </c:pt>
                <c:pt idx="92">
                  <c:v>0.47965997055164789</c:v>
                </c:pt>
                <c:pt idx="93">
                  <c:v>0.43013647966668239</c:v>
                </c:pt>
                <c:pt idx="94">
                  <c:v>0.42940471773347749</c:v>
                </c:pt>
                <c:pt idx="95">
                  <c:v>0.4319918532530258</c:v>
                </c:pt>
                <c:pt idx="96">
                  <c:v>0.41080355861044521</c:v>
                </c:pt>
                <c:pt idx="97">
                  <c:v>0.36939761060566556</c:v>
                </c:pt>
              </c:numCache>
            </c:numRef>
          </c:val>
        </c:ser>
        <c:ser>
          <c:idx val="1"/>
          <c:order val="1"/>
          <c:tx>
            <c:strRef>
              <c:f>'Region --&gt;'!$D$3</c:f>
              <c:strCache>
                <c:ptCount val="1"/>
                <c:pt idx="0">
                  <c:v>Eastern Europe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--&gt;'!$D$4:$D$101</c:f>
              <c:numCache>
                <c:formatCode>0.00%</c:formatCode>
                <c:ptCount val="98"/>
                <c:pt idx="0">
                  <c:v>3.0286458938912655E-2</c:v>
                </c:pt>
                <c:pt idx="1">
                  <c:v>4.601555962620163E-2</c:v>
                </c:pt>
                <c:pt idx="2">
                  <c:v>4.4559821481868218E-2</c:v>
                </c:pt>
                <c:pt idx="3">
                  <c:v>3.5758080673623051E-2</c:v>
                </c:pt>
                <c:pt idx="4">
                  <c:v>2.6088229347603194E-2</c:v>
                </c:pt>
                <c:pt idx="5">
                  <c:v>3.454014290583271E-2</c:v>
                </c:pt>
                <c:pt idx="6">
                  <c:v>4.8679525551807365E-2</c:v>
                </c:pt>
                <c:pt idx="7">
                  <c:v>4.1633734977871796E-2</c:v>
                </c:pt>
                <c:pt idx="8">
                  <c:v>4.8789172616093474E-2</c:v>
                </c:pt>
                <c:pt idx="9">
                  <c:v>3.4353198432069257E-2</c:v>
                </c:pt>
                <c:pt idx="10">
                  <c:v>8.4405546365026063E-2</c:v>
                </c:pt>
                <c:pt idx="11">
                  <c:v>0.11653730175391427</c:v>
                </c:pt>
                <c:pt idx="12">
                  <c:v>0.14447771770832357</c:v>
                </c:pt>
                <c:pt idx="13">
                  <c:v>0.10208630181080976</c:v>
                </c:pt>
                <c:pt idx="14">
                  <c:v>0.1635329805822526</c:v>
                </c:pt>
                <c:pt idx="15">
                  <c:v>0.21524935404622925</c:v>
                </c:pt>
                <c:pt idx="16">
                  <c:v>0.22026636497497415</c:v>
                </c:pt>
                <c:pt idx="17">
                  <c:v>0.2438471002662094</c:v>
                </c:pt>
                <c:pt idx="18">
                  <c:v>0.28095016679900531</c:v>
                </c:pt>
                <c:pt idx="19">
                  <c:v>0.18064045547086854</c:v>
                </c:pt>
                <c:pt idx="20">
                  <c:v>0.17816938873811128</c:v>
                </c:pt>
                <c:pt idx="21">
                  <c:v>0.20942242849092718</c:v>
                </c:pt>
                <c:pt idx="22">
                  <c:v>0.21080482396276298</c:v>
                </c:pt>
                <c:pt idx="23">
                  <c:v>0.21812942137872332</c:v>
                </c:pt>
                <c:pt idx="24">
                  <c:v>0.2297623623010524</c:v>
                </c:pt>
                <c:pt idx="25">
                  <c:v>0.19747034053816062</c:v>
                </c:pt>
                <c:pt idx="26">
                  <c:v>0.25071455711043944</c:v>
                </c:pt>
                <c:pt idx="27">
                  <c:v>0.25284786847424623</c:v>
                </c:pt>
                <c:pt idx="28">
                  <c:v>0.15934817968505638</c:v>
                </c:pt>
                <c:pt idx="29">
                  <c:v>0.10133846227199607</c:v>
                </c:pt>
                <c:pt idx="30">
                  <c:v>8.4664274091450942E-2</c:v>
                </c:pt>
                <c:pt idx="31">
                  <c:v>9.2546276843626499E-2</c:v>
                </c:pt>
                <c:pt idx="32">
                  <c:v>7.4823735064976499E-2</c:v>
                </c:pt>
                <c:pt idx="33">
                  <c:v>6.9383339271788774E-2</c:v>
                </c:pt>
                <c:pt idx="34">
                  <c:v>7.8214391109998144E-2</c:v>
                </c:pt>
                <c:pt idx="35">
                  <c:v>0.10560916512125547</c:v>
                </c:pt>
                <c:pt idx="36">
                  <c:v>8.4617016049992153E-2</c:v>
                </c:pt>
                <c:pt idx="37">
                  <c:v>8.5001744899256049E-2</c:v>
                </c:pt>
                <c:pt idx="38">
                  <c:v>9.7714474979335275E-2</c:v>
                </c:pt>
                <c:pt idx="39">
                  <c:v>0.10450382678204735</c:v>
                </c:pt>
                <c:pt idx="40">
                  <c:v>0.11395889274106967</c:v>
                </c:pt>
                <c:pt idx="41">
                  <c:v>0.11350221366607376</c:v>
                </c:pt>
                <c:pt idx="42">
                  <c:v>0.11957114579835214</c:v>
                </c:pt>
                <c:pt idx="43">
                  <c:v>0.12039648665324619</c:v>
                </c:pt>
                <c:pt idx="44">
                  <c:v>0.12663980882757214</c:v>
                </c:pt>
                <c:pt idx="45">
                  <c:v>0.12567727930139355</c:v>
                </c:pt>
                <c:pt idx="46">
                  <c:v>0.13334031026455603</c:v>
                </c:pt>
                <c:pt idx="47">
                  <c:v>0.13226755409542437</c:v>
                </c:pt>
                <c:pt idx="48">
                  <c:v>0.1168393119447806</c:v>
                </c:pt>
                <c:pt idx="49">
                  <c:v>0.10772154411052773</c:v>
                </c:pt>
                <c:pt idx="50">
                  <c:v>0.11225038568305165</c:v>
                </c:pt>
                <c:pt idx="51">
                  <c:v>0.10689110067794769</c:v>
                </c:pt>
                <c:pt idx="52">
                  <c:v>0.12307242844688326</c:v>
                </c:pt>
                <c:pt idx="53">
                  <c:v>0.11511739972460568</c:v>
                </c:pt>
                <c:pt idx="54">
                  <c:v>0.11650089717337425</c:v>
                </c:pt>
                <c:pt idx="55">
                  <c:v>0.12482637661669366</c:v>
                </c:pt>
                <c:pt idx="56">
                  <c:v>0.12753415949820973</c:v>
                </c:pt>
                <c:pt idx="57">
                  <c:v>0.1257848870567895</c:v>
                </c:pt>
                <c:pt idx="58">
                  <c:v>9.7908399631599155E-2</c:v>
                </c:pt>
                <c:pt idx="59">
                  <c:v>0.10159227630229713</c:v>
                </c:pt>
                <c:pt idx="60">
                  <c:v>9.0201597760959928E-2</c:v>
                </c:pt>
                <c:pt idx="61">
                  <c:v>0.10545239210777836</c:v>
                </c:pt>
                <c:pt idx="62">
                  <c:v>9.9932906289138423E-2</c:v>
                </c:pt>
                <c:pt idx="63">
                  <c:v>9.6272220111343898E-2</c:v>
                </c:pt>
                <c:pt idx="64">
                  <c:v>7.7695213806128094E-2</c:v>
                </c:pt>
                <c:pt idx="65">
                  <c:v>5.9847321779489995E-2</c:v>
                </c:pt>
                <c:pt idx="66">
                  <c:v>3.9291612568474667E-2</c:v>
                </c:pt>
                <c:pt idx="67">
                  <c:v>2.8876246356473956E-2</c:v>
                </c:pt>
                <c:pt idx="68">
                  <c:v>3.2338932313862673E-2</c:v>
                </c:pt>
                <c:pt idx="69">
                  <c:v>3.6476215766942849E-2</c:v>
                </c:pt>
                <c:pt idx="70">
                  <c:v>2.9032739877331341E-2</c:v>
                </c:pt>
                <c:pt idx="71">
                  <c:v>3.0317382051121979E-2</c:v>
                </c:pt>
                <c:pt idx="72">
                  <c:v>2.4616145846507398E-2</c:v>
                </c:pt>
                <c:pt idx="73">
                  <c:v>2.9861903491088339E-2</c:v>
                </c:pt>
                <c:pt idx="74">
                  <c:v>2.9181857727986427E-2</c:v>
                </c:pt>
                <c:pt idx="75">
                  <c:v>3.8870164098991036E-2</c:v>
                </c:pt>
                <c:pt idx="76">
                  <c:v>2.032967578462699E-2</c:v>
                </c:pt>
                <c:pt idx="77">
                  <c:v>3.2597735964491274E-2</c:v>
                </c:pt>
                <c:pt idx="78">
                  <c:v>8.0165682438857258E-2</c:v>
                </c:pt>
                <c:pt idx="79">
                  <c:v>9.5872669504179539E-2</c:v>
                </c:pt>
                <c:pt idx="80">
                  <c:v>0.10560949239016205</c:v>
                </c:pt>
                <c:pt idx="81">
                  <c:v>0.10962928725169634</c:v>
                </c:pt>
                <c:pt idx="82">
                  <c:v>0.10189359135664491</c:v>
                </c:pt>
                <c:pt idx="83">
                  <c:v>0.11951607102653873</c:v>
                </c:pt>
                <c:pt idx="84">
                  <c:v>0.12018559082443515</c:v>
                </c:pt>
                <c:pt idx="85">
                  <c:v>0.11855035922548904</c:v>
                </c:pt>
                <c:pt idx="86">
                  <c:v>0.12135076827290317</c:v>
                </c:pt>
                <c:pt idx="87">
                  <c:v>0.11298000510070876</c:v>
                </c:pt>
                <c:pt idx="88">
                  <c:v>8.6225853847766362E-2</c:v>
                </c:pt>
                <c:pt idx="89">
                  <c:v>8.6162477885968439E-2</c:v>
                </c:pt>
                <c:pt idx="90">
                  <c:v>7.3576872046655389E-2</c:v>
                </c:pt>
                <c:pt idx="91">
                  <c:v>8.1759790981520586E-2</c:v>
                </c:pt>
                <c:pt idx="92">
                  <c:v>8.2859509901865608E-2</c:v>
                </c:pt>
                <c:pt idx="93">
                  <c:v>8.8292397786712065E-2</c:v>
                </c:pt>
                <c:pt idx="94">
                  <c:v>8.3441343019567848E-2</c:v>
                </c:pt>
                <c:pt idx="95">
                  <c:v>9.5583537943546404E-2</c:v>
                </c:pt>
                <c:pt idx="96">
                  <c:v>0.11009737689476071</c:v>
                </c:pt>
                <c:pt idx="97">
                  <c:v>0.12252074287692387</c:v>
                </c:pt>
              </c:numCache>
            </c:numRef>
          </c:val>
        </c:ser>
        <c:ser>
          <c:idx val="2"/>
          <c:order val="2"/>
          <c:tx>
            <c:strRef>
              <c:f>'Region --&gt;'!$E$3</c:f>
              <c:strCache>
                <c:ptCount val="1"/>
                <c:pt idx="0">
                  <c:v>Emerging Markets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--&gt;'!$E$4:$E$101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7.7540140234224541E-18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2.892889378642417E-5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1.9160221049001162E-4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-4.8421862849606418E-18</c:v>
                </c:pt>
                <c:pt idx="93">
                  <c:v>0</c:v>
                </c:pt>
                <c:pt idx="94">
                  <c:v>-2.1822151312889925E-18</c:v>
                </c:pt>
                <c:pt idx="95">
                  <c:v>2.1453223518042682E-18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</c:ser>
        <c:ser>
          <c:idx val="3"/>
          <c:order val="3"/>
          <c:tx>
            <c:strRef>
              <c:f>'Region --&gt;'!$F$3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--&gt;'!$F$4:$F$101</c:f>
              <c:numCache>
                <c:formatCode>0.00%</c:formatCode>
                <c:ptCount val="98"/>
                <c:pt idx="0">
                  <c:v>0.12946732757996543</c:v>
                </c:pt>
                <c:pt idx="1">
                  <c:v>0.13117726737859001</c:v>
                </c:pt>
                <c:pt idx="2">
                  <c:v>0.14167423054582973</c:v>
                </c:pt>
                <c:pt idx="3">
                  <c:v>0.1426699281843482</c:v>
                </c:pt>
                <c:pt idx="4">
                  <c:v>0.1596483476398064</c:v>
                </c:pt>
                <c:pt idx="5">
                  <c:v>0.1974077065409848</c:v>
                </c:pt>
                <c:pt idx="6">
                  <c:v>0.17721015752345456</c:v>
                </c:pt>
                <c:pt idx="7">
                  <c:v>0.16434000078816965</c:v>
                </c:pt>
                <c:pt idx="8">
                  <c:v>0.1769660070809147</c:v>
                </c:pt>
                <c:pt idx="9">
                  <c:v>9.7951913365462787E-2</c:v>
                </c:pt>
                <c:pt idx="10">
                  <c:v>0.15716971324995829</c:v>
                </c:pt>
                <c:pt idx="11">
                  <c:v>0.21880475905106547</c:v>
                </c:pt>
                <c:pt idx="12">
                  <c:v>0.22824482092547008</c:v>
                </c:pt>
                <c:pt idx="13">
                  <c:v>0.11657611188648401</c:v>
                </c:pt>
                <c:pt idx="14">
                  <c:v>0.18036917867081792</c:v>
                </c:pt>
                <c:pt idx="15">
                  <c:v>0.23569401352919572</c:v>
                </c:pt>
                <c:pt idx="16">
                  <c:v>0.22692276041882178</c:v>
                </c:pt>
                <c:pt idx="17">
                  <c:v>0.25185141625182711</c:v>
                </c:pt>
                <c:pt idx="18">
                  <c:v>0.2578335672487771</c:v>
                </c:pt>
                <c:pt idx="19">
                  <c:v>0.17746884888557177</c:v>
                </c:pt>
                <c:pt idx="20">
                  <c:v>0.22680320782742983</c:v>
                </c:pt>
                <c:pt idx="21">
                  <c:v>0.22502284096074485</c:v>
                </c:pt>
                <c:pt idx="22">
                  <c:v>0.19113513220242628</c:v>
                </c:pt>
                <c:pt idx="23">
                  <c:v>0.18698236320067538</c:v>
                </c:pt>
                <c:pt idx="24">
                  <c:v>0.14391090976976434</c:v>
                </c:pt>
                <c:pt idx="25">
                  <c:v>0.13065727473132624</c:v>
                </c:pt>
                <c:pt idx="26">
                  <c:v>0.10241265712680343</c:v>
                </c:pt>
                <c:pt idx="27">
                  <c:v>0.10822864678507289</c:v>
                </c:pt>
                <c:pt idx="28">
                  <c:v>0.11662298410924685</c:v>
                </c:pt>
                <c:pt idx="29">
                  <c:v>8.6008581174996698E-2</c:v>
                </c:pt>
                <c:pt idx="30">
                  <c:v>0.12401127900161582</c:v>
                </c:pt>
                <c:pt idx="31">
                  <c:v>0.12357783327145486</c:v>
                </c:pt>
                <c:pt idx="32">
                  <c:v>9.1863322813910825E-2</c:v>
                </c:pt>
                <c:pt idx="33">
                  <c:v>9.1473512938481702E-2</c:v>
                </c:pt>
                <c:pt idx="34">
                  <c:v>9.2313284488827335E-2</c:v>
                </c:pt>
                <c:pt idx="35">
                  <c:v>0.13210946738541265</c:v>
                </c:pt>
                <c:pt idx="36">
                  <c:v>0.12697295415234727</c:v>
                </c:pt>
                <c:pt idx="37">
                  <c:v>0.11218704942602044</c:v>
                </c:pt>
                <c:pt idx="38">
                  <c:v>0.14275173109053049</c:v>
                </c:pt>
                <c:pt idx="39">
                  <c:v>0.13978018265733078</c:v>
                </c:pt>
                <c:pt idx="40">
                  <c:v>0.15538185702119597</c:v>
                </c:pt>
                <c:pt idx="41">
                  <c:v>0.14342301594620813</c:v>
                </c:pt>
                <c:pt idx="42">
                  <c:v>0.18690454063252088</c:v>
                </c:pt>
                <c:pt idx="43">
                  <c:v>0.14060770970332634</c:v>
                </c:pt>
                <c:pt idx="44">
                  <c:v>0.14781610253411306</c:v>
                </c:pt>
                <c:pt idx="45">
                  <c:v>0.14953543620037571</c:v>
                </c:pt>
                <c:pt idx="46">
                  <c:v>0.13995810654184293</c:v>
                </c:pt>
                <c:pt idx="47">
                  <c:v>0.14800192737619902</c:v>
                </c:pt>
                <c:pt idx="48">
                  <c:v>0.16728525449333873</c:v>
                </c:pt>
                <c:pt idx="49">
                  <c:v>0.1542139893741114</c:v>
                </c:pt>
                <c:pt idx="50">
                  <c:v>0.14923038156343954</c:v>
                </c:pt>
                <c:pt idx="51">
                  <c:v>0.12480024154244237</c:v>
                </c:pt>
                <c:pt idx="52">
                  <c:v>0.13726888620433708</c:v>
                </c:pt>
                <c:pt idx="53">
                  <c:v>0.15667916103963317</c:v>
                </c:pt>
                <c:pt idx="54">
                  <c:v>0.13932754478982257</c:v>
                </c:pt>
                <c:pt idx="55">
                  <c:v>0.1363820284224348</c:v>
                </c:pt>
                <c:pt idx="56">
                  <c:v>0.15580802341196107</c:v>
                </c:pt>
                <c:pt idx="57">
                  <c:v>0.17040143121029824</c:v>
                </c:pt>
                <c:pt idx="58">
                  <c:v>0.1713454174584248</c:v>
                </c:pt>
                <c:pt idx="59">
                  <c:v>0.16477305762868877</c:v>
                </c:pt>
                <c:pt idx="60">
                  <c:v>0.14981627672309616</c:v>
                </c:pt>
                <c:pt idx="61">
                  <c:v>0.13882739432013402</c:v>
                </c:pt>
                <c:pt idx="62">
                  <c:v>0.13923067275529769</c:v>
                </c:pt>
                <c:pt idx="63">
                  <c:v>0.12858925857532272</c:v>
                </c:pt>
                <c:pt idx="64">
                  <c:v>8.7219575976759181E-2</c:v>
                </c:pt>
                <c:pt idx="65">
                  <c:v>7.9001318959263725E-2</c:v>
                </c:pt>
                <c:pt idx="66">
                  <c:v>7.7743999365647284E-2</c:v>
                </c:pt>
                <c:pt idx="67">
                  <c:v>7.8930857993568471E-2</c:v>
                </c:pt>
                <c:pt idx="68">
                  <c:v>8.2855074535086767E-2</c:v>
                </c:pt>
                <c:pt idx="69">
                  <c:v>7.1618628994071579E-2</c:v>
                </c:pt>
                <c:pt idx="70">
                  <c:v>6.3851154316428405E-2</c:v>
                </c:pt>
                <c:pt idx="71">
                  <c:v>6.6103262471708904E-2</c:v>
                </c:pt>
                <c:pt idx="72">
                  <c:v>3.8699402899552551E-2</c:v>
                </c:pt>
                <c:pt idx="73">
                  <c:v>4.5089499167941027E-2</c:v>
                </c:pt>
                <c:pt idx="74">
                  <c:v>3.1531623770229784E-2</c:v>
                </c:pt>
                <c:pt idx="75">
                  <c:v>2.6118934554375674E-2</c:v>
                </c:pt>
                <c:pt idx="76">
                  <c:v>3.3028402788603729E-2</c:v>
                </c:pt>
                <c:pt idx="77">
                  <c:v>3.9362330787981306E-2</c:v>
                </c:pt>
                <c:pt idx="78">
                  <c:v>5.8174335876783459E-2</c:v>
                </c:pt>
                <c:pt idx="79">
                  <c:v>7.6554514965253159E-2</c:v>
                </c:pt>
                <c:pt idx="80">
                  <c:v>9.5880496042126562E-2</c:v>
                </c:pt>
                <c:pt idx="81">
                  <c:v>9.4125427206832007E-2</c:v>
                </c:pt>
                <c:pt idx="82">
                  <c:v>9.2056140718212623E-2</c:v>
                </c:pt>
                <c:pt idx="83">
                  <c:v>9.9963489710201719E-2</c:v>
                </c:pt>
                <c:pt idx="84">
                  <c:v>8.6960779945444044E-2</c:v>
                </c:pt>
                <c:pt idx="85">
                  <c:v>9.4658087777904854E-2</c:v>
                </c:pt>
                <c:pt idx="86">
                  <c:v>0.10199825234540293</c:v>
                </c:pt>
                <c:pt idx="87">
                  <c:v>0.10440368057746745</c:v>
                </c:pt>
                <c:pt idx="88">
                  <c:v>8.8194681476976636E-2</c:v>
                </c:pt>
                <c:pt idx="89">
                  <c:v>0.10387996115503437</c:v>
                </c:pt>
                <c:pt idx="90">
                  <c:v>0.10240690053792498</c:v>
                </c:pt>
                <c:pt idx="91">
                  <c:v>9.6758575885697598E-2</c:v>
                </c:pt>
                <c:pt idx="92">
                  <c:v>0.10061026278219865</c:v>
                </c:pt>
                <c:pt idx="93">
                  <c:v>9.7009466004741918E-2</c:v>
                </c:pt>
                <c:pt idx="94">
                  <c:v>8.528295204615674E-2</c:v>
                </c:pt>
                <c:pt idx="95">
                  <c:v>4.6575365530118984E-2</c:v>
                </c:pt>
                <c:pt idx="96">
                  <c:v>5.5313544712029539E-2</c:v>
                </c:pt>
                <c:pt idx="97">
                  <c:v>5.3724352919533508E-2</c:v>
                </c:pt>
              </c:numCache>
            </c:numRef>
          </c:val>
        </c:ser>
        <c:ser>
          <c:idx val="4"/>
          <c:order val="4"/>
          <c:tx>
            <c:strRef>
              <c:f>'Region --&gt;'!$G$3</c:f>
              <c:strCache>
                <c:ptCount val="1"/>
                <c:pt idx="0">
                  <c:v>Middle East &amp; Africa</c:v>
                </c:pt>
              </c:strCache>
            </c:strRef>
          </c:tx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--&gt;'!$G$4:$G$101</c:f>
              <c:numCache>
                <c:formatCode>0.00%</c:formatCode>
                <c:ptCount val="98"/>
                <c:pt idx="0">
                  <c:v>0.41882957262548998</c:v>
                </c:pt>
                <c:pt idx="1">
                  <c:v>0.3657195289676497</c:v>
                </c:pt>
                <c:pt idx="2">
                  <c:v>0.33817161141416346</c:v>
                </c:pt>
                <c:pt idx="3">
                  <c:v>0.3054040780463137</c:v>
                </c:pt>
                <c:pt idx="4">
                  <c:v>0.29581026411857381</c:v>
                </c:pt>
                <c:pt idx="5">
                  <c:v>0.26612937681370213</c:v>
                </c:pt>
                <c:pt idx="6">
                  <c:v>0.25451786780351576</c:v>
                </c:pt>
                <c:pt idx="7">
                  <c:v>0.27734865166000244</c:v>
                </c:pt>
                <c:pt idx="8">
                  <c:v>0.28252845818157368</c:v>
                </c:pt>
                <c:pt idx="9">
                  <c:v>0.10585364427701936</c:v>
                </c:pt>
                <c:pt idx="10">
                  <c:v>0.19340684872116071</c:v>
                </c:pt>
                <c:pt idx="11">
                  <c:v>0.22898416278146877</c:v>
                </c:pt>
                <c:pt idx="12">
                  <c:v>0.23110831878586144</c:v>
                </c:pt>
                <c:pt idx="13">
                  <c:v>0.21406205555149066</c:v>
                </c:pt>
                <c:pt idx="14">
                  <c:v>0.2471404904445281</c:v>
                </c:pt>
                <c:pt idx="15">
                  <c:v>0.25663996878916828</c:v>
                </c:pt>
                <c:pt idx="16">
                  <c:v>0.27841675700252327</c:v>
                </c:pt>
                <c:pt idx="17">
                  <c:v>0.34495130283413145</c:v>
                </c:pt>
                <c:pt idx="18">
                  <c:v>0.35894959164466722</c:v>
                </c:pt>
                <c:pt idx="19">
                  <c:v>0.24779260448219664</c:v>
                </c:pt>
                <c:pt idx="20">
                  <c:v>0.29961383023414601</c:v>
                </c:pt>
                <c:pt idx="21">
                  <c:v>0.31665259254311862</c:v>
                </c:pt>
                <c:pt idx="22">
                  <c:v>0.28198961426674318</c:v>
                </c:pt>
                <c:pt idx="23">
                  <c:v>0.31034668287611045</c:v>
                </c:pt>
                <c:pt idx="24">
                  <c:v>0.27526536807526958</c:v>
                </c:pt>
                <c:pt idx="25">
                  <c:v>0.25201001964458691</c:v>
                </c:pt>
                <c:pt idx="26">
                  <c:v>0.22211517081426335</c:v>
                </c:pt>
                <c:pt idx="27">
                  <c:v>0.21034323273571714</c:v>
                </c:pt>
                <c:pt idx="28">
                  <c:v>0.19665319315839527</c:v>
                </c:pt>
                <c:pt idx="29">
                  <c:v>0.1494079781920167</c:v>
                </c:pt>
                <c:pt idx="30">
                  <c:v>0.14913216238809324</c:v>
                </c:pt>
                <c:pt idx="31">
                  <c:v>0.14533244576562956</c:v>
                </c:pt>
                <c:pt idx="32">
                  <c:v>0.11865785486582769</c:v>
                </c:pt>
                <c:pt idx="33">
                  <c:v>9.5774489551563396E-2</c:v>
                </c:pt>
                <c:pt idx="34">
                  <c:v>0.14027579150128364</c:v>
                </c:pt>
                <c:pt idx="35">
                  <c:v>0.1822020156366651</c:v>
                </c:pt>
                <c:pt idx="36">
                  <c:v>0.18162386937612751</c:v>
                </c:pt>
                <c:pt idx="37">
                  <c:v>0.19470522875045676</c:v>
                </c:pt>
                <c:pt idx="38">
                  <c:v>0.19726549091673956</c:v>
                </c:pt>
                <c:pt idx="39">
                  <c:v>0.20454595818079441</c:v>
                </c:pt>
                <c:pt idx="40">
                  <c:v>0.22672202229865782</c:v>
                </c:pt>
                <c:pt idx="41">
                  <c:v>0.22912950574585578</c:v>
                </c:pt>
                <c:pt idx="42">
                  <c:v>0.25085917429359694</c:v>
                </c:pt>
                <c:pt idx="43">
                  <c:v>0.26769501651674749</c:v>
                </c:pt>
                <c:pt idx="44">
                  <c:v>0.26092101298687836</c:v>
                </c:pt>
                <c:pt idx="45">
                  <c:v>0.2781507008837476</c:v>
                </c:pt>
                <c:pt idx="46">
                  <c:v>0.27483216197702454</c:v>
                </c:pt>
                <c:pt idx="47">
                  <c:v>0.27334411602019643</c:v>
                </c:pt>
                <c:pt idx="48">
                  <c:v>0.24868972277281787</c:v>
                </c:pt>
                <c:pt idx="49">
                  <c:v>0.26685475846466844</c:v>
                </c:pt>
                <c:pt idx="50">
                  <c:v>0.29642379080703085</c:v>
                </c:pt>
                <c:pt idx="51">
                  <c:v>0.28729889119327728</c:v>
                </c:pt>
                <c:pt idx="52">
                  <c:v>0.28633051130154091</c:v>
                </c:pt>
                <c:pt idx="53">
                  <c:v>0.32499672218479625</c:v>
                </c:pt>
                <c:pt idx="54">
                  <c:v>0.30943277618737303</c:v>
                </c:pt>
                <c:pt idx="55">
                  <c:v>0.30730369056751916</c:v>
                </c:pt>
                <c:pt idx="56">
                  <c:v>0.30113930598565297</c:v>
                </c:pt>
                <c:pt idx="57">
                  <c:v>0.29963845071556039</c:v>
                </c:pt>
                <c:pt idx="58">
                  <c:v>0.28828864950344912</c:v>
                </c:pt>
                <c:pt idx="59">
                  <c:v>0.29568170041813419</c:v>
                </c:pt>
                <c:pt idx="60">
                  <c:v>0.27240170244049966</c:v>
                </c:pt>
                <c:pt idx="61">
                  <c:v>0.28450670441094533</c:v>
                </c:pt>
                <c:pt idx="62">
                  <c:v>0.28881333811673116</c:v>
                </c:pt>
                <c:pt idx="63">
                  <c:v>0.29635219778129152</c:v>
                </c:pt>
                <c:pt idx="64">
                  <c:v>0.29040720368987777</c:v>
                </c:pt>
                <c:pt idx="65">
                  <c:v>0.3042392958340942</c:v>
                </c:pt>
                <c:pt idx="66">
                  <c:v>0.31908548426202576</c:v>
                </c:pt>
                <c:pt idx="67">
                  <c:v>0.34558912933281688</c:v>
                </c:pt>
                <c:pt idx="68">
                  <c:v>0.4046106984765433</c:v>
                </c:pt>
                <c:pt idx="69">
                  <c:v>0.43610839416774472</c:v>
                </c:pt>
                <c:pt idx="70">
                  <c:v>0.43871565631158049</c:v>
                </c:pt>
                <c:pt idx="71">
                  <c:v>0.45856819083347539</c:v>
                </c:pt>
                <c:pt idx="72">
                  <c:v>0.43679052030179832</c:v>
                </c:pt>
                <c:pt idx="73">
                  <c:v>0.43529332833112278</c:v>
                </c:pt>
                <c:pt idx="74">
                  <c:v>0.43260799416809004</c:v>
                </c:pt>
                <c:pt idx="75">
                  <c:v>0.42183848127551554</c:v>
                </c:pt>
                <c:pt idx="76">
                  <c:v>0.42435113266060193</c:v>
                </c:pt>
                <c:pt idx="77">
                  <c:v>0.44244361039625946</c:v>
                </c:pt>
                <c:pt idx="78">
                  <c:v>0.41969056220544759</c:v>
                </c:pt>
                <c:pt idx="79">
                  <c:v>0.43971666820577904</c:v>
                </c:pt>
                <c:pt idx="80">
                  <c:v>0.42382984230666432</c:v>
                </c:pt>
                <c:pt idx="81">
                  <c:v>0.40992489837168916</c:v>
                </c:pt>
                <c:pt idx="82">
                  <c:v>0.41715860652076764</c:v>
                </c:pt>
                <c:pt idx="83">
                  <c:v>0.37442335703502211</c:v>
                </c:pt>
                <c:pt idx="84">
                  <c:v>0.34138674034452432</c:v>
                </c:pt>
                <c:pt idx="85">
                  <c:v>0.32424014549996694</c:v>
                </c:pt>
                <c:pt idx="86">
                  <c:v>0.34441703810992991</c:v>
                </c:pt>
                <c:pt idx="87">
                  <c:v>0.33006101811172511</c:v>
                </c:pt>
                <c:pt idx="88">
                  <c:v>0.33735842428316287</c:v>
                </c:pt>
                <c:pt idx="89">
                  <c:v>0.33475003110620344</c:v>
                </c:pt>
                <c:pt idx="90">
                  <c:v>0.33124055931131302</c:v>
                </c:pt>
                <c:pt idx="91">
                  <c:v>0.36327587813116485</c:v>
                </c:pt>
                <c:pt idx="92">
                  <c:v>0.33672916708163708</c:v>
                </c:pt>
                <c:pt idx="93">
                  <c:v>0.35361023535941755</c:v>
                </c:pt>
                <c:pt idx="94">
                  <c:v>0.33452603645368367</c:v>
                </c:pt>
                <c:pt idx="95">
                  <c:v>0.33512075920274526</c:v>
                </c:pt>
                <c:pt idx="96">
                  <c:v>0.35380109195303949</c:v>
                </c:pt>
                <c:pt idx="97">
                  <c:v>0.36708153883487049</c:v>
                </c:pt>
              </c:numCache>
            </c:numRef>
          </c:val>
        </c:ser>
        <c:ser>
          <c:idx val="5"/>
          <c:order val="5"/>
          <c:tx>
            <c:strRef>
              <c:f>'Region --&gt;'!$H$3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--&gt;'!$H$4:$H$101</c:f>
              <c:numCache>
                <c:formatCode>0.00%</c:formatCode>
                <c:ptCount val="98"/>
                <c:pt idx="0">
                  <c:v>9.83012192327095E-2</c:v>
                </c:pt>
                <c:pt idx="1">
                  <c:v>7.7233774047835851E-2</c:v>
                </c:pt>
                <c:pt idx="2">
                  <c:v>5.9376784559876057E-2</c:v>
                </c:pt>
                <c:pt idx="3">
                  <c:v>5.2663741597077783E-2</c:v>
                </c:pt>
                <c:pt idx="4">
                  <c:v>5.3133736428910387E-2</c:v>
                </c:pt>
                <c:pt idx="5">
                  <c:v>5.9621125363195013E-2</c:v>
                </c:pt>
                <c:pt idx="6">
                  <c:v>5.8760633347487337E-2</c:v>
                </c:pt>
                <c:pt idx="7">
                  <c:v>9.1253689132329716E-2</c:v>
                </c:pt>
                <c:pt idx="8">
                  <c:v>7.6153141795164581E-2</c:v>
                </c:pt>
                <c:pt idx="9">
                  <c:v>3.1207727538758136E-2</c:v>
                </c:pt>
                <c:pt idx="10">
                  <c:v>4.8346469877563136E-2</c:v>
                </c:pt>
                <c:pt idx="11">
                  <c:v>6.2224500564598467E-2</c:v>
                </c:pt>
                <c:pt idx="12">
                  <c:v>5.9049046201387012E-2</c:v>
                </c:pt>
                <c:pt idx="13">
                  <c:v>5.7063592248780132E-2</c:v>
                </c:pt>
                <c:pt idx="14">
                  <c:v>8.4102128690194761E-2</c:v>
                </c:pt>
                <c:pt idx="15">
                  <c:v>0.11177577040230008</c:v>
                </c:pt>
                <c:pt idx="16">
                  <c:v>0.12719108988178845</c:v>
                </c:pt>
                <c:pt idx="17">
                  <c:v>0.10700496780161795</c:v>
                </c:pt>
                <c:pt idx="18">
                  <c:v>7.8119479607405964E-2</c:v>
                </c:pt>
                <c:pt idx="19">
                  <c:v>4.9778341912695936E-2</c:v>
                </c:pt>
                <c:pt idx="20">
                  <c:v>7.4281530931122164E-2</c:v>
                </c:pt>
                <c:pt idx="21">
                  <c:v>6.2568841950199197E-2</c:v>
                </c:pt>
                <c:pt idx="22">
                  <c:v>7.1080680186272935E-2</c:v>
                </c:pt>
                <c:pt idx="23">
                  <c:v>5.231800538022649E-2</c:v>
                </c:pt>
                <c:pt idx="24">
                  <c:v>5.6389499243623714E-2</c:v>
                </c:pt>
                <c:pt idx="25">
                  <c:v>4.9490726987779628E-2</c:v>
                </c:pt>
                <c:pt idx="26">
                  <c:v>6.5918258731265916E-2</c:v>
                </c:pt>
                <c:pt idx="27">
                  <c:v>6.3749016732399508E-2</c:v>
                </c:pt>
                <c:pt idx="28">
                  <c:v>5.7595374317499601E-2</c:v>
                </c:pt>
                <c:pt idx="29">
                  <c:v>8.2813795063569923E-2</c:v>
                </c:pt>
                <c:pt idx="30">
                  <c:v>5.5030836544374948E-2</c:v>
                </c:pt>
                <c:pt idx="31">
                  <c:v>0.14475005619942799</c:v>
                </c:pt>
                <c:pt idx="32">
                  <c:v>4.6940892637864468E-2</c:v>
                </c:pt>
                <c:pt idx="33">
                  <c:v>7.6620757812257703E-2</c:v>
                </c:pt>
                <c:pt idx="34">
                  <c:v>7.6744863776445169E-2</c:v>
                </c:pt>
                <c:pt idx="35">
                  <c:v>8.0567275248491971E-2</c:v>
                </c:pt>
                <c:pt idx="36">
                  <c:v>4.8549172895880829E-2</c:v>
                </c:pt>
                <c:pt idx="37">
                  <c:v>3.9781645193469647E-2</c:v>
                </c:pt>
                <c:pt idx="38">
                  <c:v>4.2576366732908974E-2</c:v>
                </c:pt>
                <c:pt idx="39">
                  <c:v>3.2973171260687162E-2</c:v>
                </c:pt>
                <c:pt idx="40">
                  <c:v>6.1357814665896029E-2</c:v>
                </c:pt>
                <c:pt idx="41">
                  <c:v>3.7020873989443259E-2</c:v>
                </c:pt>
                <c:pt idx="42">
                  <c:v>4.0381853977368223E-2</c:v>
                </c:pt>
                <c:pt idx="43">
                  <c:v>4.9283218639444834E-2</c:v>
                </c:pt>
                <c:pt idx="44">
                  <c:v>4.7343053207760236E-2</c:v>
                </c:pt>
                <c:pt idx="45">
                  <c:v>7.3237224872881077E-2</c:v>
                </c:pt>
                <c:pt idx="46">
                  <c:v>7.1056828348258994E-2</c:v>
                </c:pt>
                <c:pt idx="47">
                  <c:v>6.1099334723031834E-2</c:v>
                </c:pt>
                <c:pt idx="48">
                  <c:v>7.6993993845472897E-2</c:v>
                </c:pt>
                <c:pt idx="49">
                  <c:v>6.5536783920758013E-2</c:v>
                </c:pt>
                <c:pt idx="50">
                  <c:v>3.955727361599308E-2</c:v>
                </c:pt>
                <c:pt idx="51">
                  <c:v>7.6508924977676862E-2</c:v>
                </c:pt>
                <c:pt idx="52">
                  <c:v>7.2167070026065316E-2</c:v>
                </c:pt>
                <c:pt idx="53">
                  <c:v>7.492644242957941E-2</c:v>
                </c:pt>
                <c:pt idx="54">
                  <c:v>7.6941228230675285E-2</c:v>
                </c:pt>
                <c:pt idx="55">
                  <c:v>7.3995245083774364E-2</c:v>
                </c:pt>
                <c:pt idx="56">
                  <c:v>6.4239746992931612E-2</c:v>
                </c:pt>
                <c:pt idx="57">
                  <c:v>7.4720967093598156E-2</c:v>
                </c:pt>
                <c:pt idx="58">
                  <c:v>8.0501207988400575E-2</c:v>
                </c:pt>
                <c:pt idx="59">
                  <c:v>7.2912868307100462E-2</c:v>
                </c:pt>
                <c:pt idx="60">
                  <c:v>7.5112884100792546E-2</c:v>
                </c:pt>
                <c:pt idx="61">
                  <c:v>8.0401083697940259E-2</c:v>
                </c:pt>
                <c:pt idx="62">
                  <c:v>8.9683654117348785E-2</c:v>
                </c:pt>
                <c:pt idx="63">
                  <c:v>0.13323878825491939</c:v>
                </c:pt>
                <c:pt idx="64">
                  <c:v>0.13354784207024431</c:v>
                </c:pt>
                <c:pt idx="65">
                  <c:v>0.1038853432309175</c:v>
                </c:pt>
                <c:pt idx="66">
                  <c:v>0.13544432022117328</c:v>
                </c:pt>
                <c:pt idx="67">
                  <c:v>0.12742355233682817</c:v>
                </c:pt>
                <c:pt idx="68">
                  <c:v>0.10310804364523952</c:v>
                </c:pt>
                <c:pt idx="69">
                  <c:v>0.10253383496249971</c:v>
                </c:pt>
                <c:pt idx="70">
                  <c:v>0.12077206988332137</c:v>
                </c:pt>
                <c:pt idx="71">
                  <c:v>0.15016571579140076</c:v>
                </c:pt>
                <c:pt idx="72">
                  <c:v>0.14360224587925716</c:v>
                </c:pt>
                <c:pt idx="73">
                  <c:v>0.12025848174516166</c:v>
                </c:pt>
                <c:pt idx="74">
                  <c:v>0.10495532124007487</c:v>
                </c:pt>
                <c:pt idx="75">
                  <c:v>0.10739421792641994</c:v>
                </c:pt>
                <c:pt idx="76">
                  <c:v>0.10956774386700927</c:v>
                </c:pt>
                <c:pt idx="77">
                  <c:v>0.11886302285632822</c:v>
                </c:pt>
                <c:pt idx="78">
                  <c:v>0.12891768106531154</c:v>
                </c:pt>
                <c:pt idx="79">
                  <c:v>0.1050144847288883</c:v>
                </c:pt>
                <c:pt idx="80">
                  <c:v>8.0768848927943671E-2</c:v>
                </c:pt>
                <c:pt idx="81">
                  <c:v>9.3432347284925055E-2</c:v>
                </c:pt>
                <c:pt idx="82">
                  <c:v>9.411507400360937E-2</c:v>
                </c:pt>
                <c:pt idx="83">
                  <c:v>9.055113304652318E-2</c:v>
                </c:pt>
                <c:pt idx="84">
                  <c:v>0.10603786300835703</c:v>
                </c:pt>
                <c:pt idx="85">
                  <c:v>8.9102209808854693E-2</c:v>
                </c:pt>
                <c:pt idx="86">
                  <c:v>7.9605725770574287E-2</c:v>
                </c:pt>
                <c:pt idx="87">
                  <c:v>7.615472756947464E-2</c:v>
                </c:pt>
                <c:pt idx="88">
                  <c:v>7.6618165129658092E-2</c:v>
                </c:pt>
                <c:pt idx="89">
                  <c:v>9.0734301038457074E-2</c:v>
                </c:pt>
                <c:pt idx="90">
                  <c:v>9.0782252438505837E-2</c:v>
                </c:pt>
                <c:pt idx="91">
                  <c:v>8.7552225085299459E-2</c:v>
                </c:pt>
                <c:pt idx="92">
                  <c:v>9.4296679142179735E-2</c:v>
                </c:pt>
                <c:pt idx="93">
                  <c:v>9.3235479493839785E-2</c:v>
                </c:pt>
                <c:pt idx="94">
                  <c:v>8.8334462150168783E-2</c:v>
                </c:pt>
                <c:pt idx="95">
                  <c:v>0.1106553277881535</c:v>
                </c:pt>
                <c:pt idx="96">
                  <c:v>0.11489416700414354</c:v>
                </c:pt>
                <c:pt idx="97">
                  <c:v>0.11397406970624881</c:v>
                </c:pt>
              </c:numCache>
            </c:numRef>
          </c:val>
        </c:ser>
        <c:ser>
          <c:idx val="6"/>
          <c:order val="6"/>
          <c:tx>
            <c:strRef>
              <c:f>'Region --&gt;'!$I$3</c:f>
              <c:strCache>
                <c:ptCount val="1"/>
                <c:pt idx="0">
                  <c:v>Western Europe</c:v>
                </c:pt>
              </c:strCache>
            </c:strRef>
          </c:tx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--&gt;'!$I$4:$I$101</c:f>
              <c:numCache>
                <c:formatCode>0.00%</c:formatCode>
                <c:ptCount val="98"/>
                <c:pt idx="0">
                  <c:v>6.375775434203311E-2</c:v>
                </c:pt>
                <c:pt idx="1">
                  <c:v>5.2938982789235769E-2</c:v>
                </c:pt>
                <c:pt idx="2">
                  <c:v>3.8011631901596135E-2</c:v>
                </c:pt>
                <c:pt idx="3">
                  <c:v>3.291645135552379E-2</c:v>
                </c:pt>
                <c:pt idx="4">
                  <c:v>3.7850123783534195E-2</c:v>
                </c:pt>
                <c:pt idx="5">
                  <c:v>3.8484155578127822E-2</c:v>
                </c:pt>
                <c:pt idx="6">
                  <c:v>5.0431496834048919E-2</c:v>
                </c:pt>
                <c:pt idx="7">
                  <c:v>5.2613151433895264E-2</c:v>
                </c:pt>
                <c:pt idx="8">
                  <c:v>5.0157911910717397E-2</c:v>
                </c:pt>
                <c:pt idx="9">
                  <c:v>2.8529164504615619E-2</c:v>
                </c:pt>
                <c:pt idx="10">
                  <c:v>5.1579042994615021E-2</c:v>
                </c:pt>
                <c:pt idx="11">
                  <c:v>7.5017425472921756E-2</c:v>
                </c:pt>
                <c:pt idx="12">
                  <c:v>7.3579061876153998E-2</c:v>
                </c:pt>
                <c:pt idx="13">
                  <c:v>4.3351306697855405E-2</c:v>
                </c:pt>
                <c:pt idx="14">
                  <c:v>6.7357550833691035E-2</c:v>
                </c:pt>
                <c:pt idx="15">
                  <c:v>3.8959930124917934E-2</c:v>
                </c:pt>
                <c:pt idx="16">
                  <c:v>4.3364619469294471E-2</c:v>
                </c:pt>
                <c:pt idx="17">
                  <c:v>4.8097738526620984E-2</c:v>
                </c:pt>
                <c:pt idx="18">
                  <c:v>3.2033401609054782E-2</c:v>
                </c:pt>
                <c:pt idx="19">
                  <c:v>2.1379751851751505E-2</c:v>
                </c:pt>
                <c:pt idx="20">
                  <c:v>3.9009410766841807E-2</c:v>
                </c:pt>
                <c:pt idx="21">
                  <c:v>5.0289744811475051E-2</c:v>
                </c:pt>
                <c:pt idx="22">
                  <c:v>4.6276793469988198E-2</c:v>
                </c:pt>
                <c:pt idx="23">
                  <c:v>1.4991002383088252E-2</c:v>
                </c:pt>
                <c:pt idx="24">
                  <c:v>1.7582787165637454E-2</c:v>
                </c:pt>
                <c:pt idx="25">
                  <c:v>2.1136937678823534E-2</c:v>
                </c:pt>
                <c:pt idx="26">
                  <c:v>3.815974589310208E-2</c:v>
                </c:pt>
                <c:pt idx="27">
                  <c:v>9.3918741721832469E-2</c:v>
                </c:pt>
                <c:pt idx="28">
                  <c:v>2.4213310849110971E-2</c:v>
                </c:pt>
                <c:pt idx="29">
                  <c:v>2.4828458635148022E-2</c:v>
                </c:pt>
                <c:pt idx="30">
                  <c:v>2.3164204516347989E-2</c:v>
                </c:pt>
                <c:pt idx="31">
                  <c:v>2.4533284529476323E-2</c:v>
                </c:pt>
                <c:pt idx="32">
                  <c:v>2.2025922212598949E-2</c:v>
                </c:pt>
                <c:pt idx="33">
                  <c:v>1.7662212881418025E-2</c:v>
                </c:pt>
                <c:pt idx="34">
                  <c:v>2.0741752683021274E-2</c:v>
                </c:pt>
                <c:pt idx="35">
                  <c:v>1.4237339588564308E-2</c:v>
                </c:pt>
                <c:pt idx="36">
                  <c:v>1.4732103797602899E-2</c:v>
                </c:pt>
                <c:pt idx="37">
                  <c:v>2.1200463023831342E-2</c:v>
                </c:pt>
                <c:pt idx="38">
                  <c:v>2.1111303925325613E-2</c:v>
                </c:pt>
                <c:pt idx="39">
                  <c:v>2.874582040450651E-2</c:v>
                </c:pt>
                <c:pt idx="40">
                  <c:v>3.1232154795647227E-2</c:v>
                </c:pt>
                <c:pt idx="41">
                  <c:v>3.1125771067737128E-2</c:v>
                </c:pt>
                <c:pt idx="42">
                  <c:v>3.7703759285192789E-2</c:v>
                </c:pt>
                <c:pt idx="43">
                  <c:v>3.1277883173978227E-2</c:v>
                </c:pt>
                <c:pt idx="44">
                  <c:v>2.6984813623980572E-2</c:v>
                </c:pt>
                <c:pt idx="45">
                  <c:v>4.008066305305083E-2</c:v>
                </c:pt>
                <c:pt idx="46">
                  <c:v>3.8144966535174837E-2</c:v>
                </c:pt>
                <c:pt idx="47">
                  <c:v>4.7174441428157278E-2</c:v>
                </c:pt>
                <c:pt idx="48">
                  <c:v>3.3596771727206112E-2</c:v>
                </c:pt>
                <c:pt idx="49">
                  <c:v>2.59216083696777E-2</c:v>
                </c:pt>
                <c:pt idx="50">
                  <c:v>2.4878953963147082E-2</c:v>
                </c:pt>
                <c:pt idx="51">
                  <c:v>2.5222683067751973E-2</c:v>
                </c:pt>
                <c:pt idx="52">
                  <c:v>3.1291432995714574E-2</c:v>
                </c:pt>
                <c:pt idx="53">
                  <c:v>2.3974085849280735E-2</c:v>
                </c:pt>
                <c:pt idx="54">
                  <c:v>2.9176046242998906E-2</c:v>
                </c:pt>
                <c:pt idx="55">
                  <c:v>3.6349287618270817E-2</c:v>
                </c:pt>
                <c:pt idx="56">
                  <c:v>4.1162933534029104E-2</c:v>
                </c:pt>
                <c:pt idx="57">
                  <c:v>6.9008461150222716E-2</c:v>
                </c:pt>
                <c:pt idx="58">
                  <c:v>9.2453175664158907E-2</c:v>
                </c:pt>
                <c:pt idx="59">
                  <c:v>0.11597268331301691</c:v>
                </c:pt>
                <c:pt idx="60">
                  <c:v>0.11606927038423112</c:v>
                </c:pt>
                <c:pt idx="61">
                  <c:v>9.911796886332068E-2</c:v>
                </c:pt>
                <c:pt idx="62">
                  <c:v>9.5986985772187311E-2</c:v>
                </c:pt>
                <c:pt idx="63">
                  <c:v>9.4449893129203766E-2</c:v>
                </c:pt>
                <c:pt idx="64">
                  <c:v>9.4812957078778112E-2</c:v>
                </c:pt>
                <c:pt idx="65">
                  <c:v>7.9733159064199283E-2</c:v>
                </c:pt>
                <c:pt idx="66">
                  <c:v>8.0527609987661328E-2</c:v>
                </c:pt>
                <c:pt idx="67">
                  <c:v>6.3158014713274924E-2</c:v>
                </c:pt>
                <c:pt idx="68">
                  <c:v>7.2591978954875791E-2</c:v>
                </c:pt>
                <c:pt idx="69">
                  <c:v>6.3786224393659732E-2</c:v>
                </c:pt>
                <c:pt idx="70">
                  <c:v>4.6443620421358543E-2</c:v>
                </c:pt>
                <c:pt idx="71">
                  <c:v>6.2522639853967554E-2</c:v>
                </c:pt>
                <c:pt idx="72">
                  <c:v>4.7290406388758657E-2</c:v>
                </c:pt>
                <c:pt idx="73">
                  <c:v>5.4071591069979968E-2</c:v>
                </c:pt>
                <c:pt idx="74">
                  <c:v>6.2902760339320463E-2</c:v>
                </c:pt>
                <c:pt idx="75">
                  <c:v>5.903398961700751E-2</c:v>
                </c:pt>
                <c:pt idx="76">
                  <c:v>5.5715663841168314E-2</c:v>
                </c:pt>
                <c:pt idx="77">
                  <c:v>4.7218643965011436E-2</c:v>
                </c:pt>
                <c:pt idx="78">
                  <c:v>4.7102261181117343E-2</c:v>
                </c:pt>
                <c:pt idx="79">
                  <c:v>6.0733475190973774E-2</c:v>
                </c:pt>
                <c:pt idx="80">
                  <c:v>7.5844286401103425E-2</c:v>
                </c:pt>
                <c:pt idx="81">
                  <c:v>7.0448915467060003E-2</c:v>
                </c:pt>
                <c:pt idx="82">
                  <c:v>5.2805755636141198E-2</c:v>
                </c:pt>
                <c:pt idx="83">
                  <c:v>6.6806762028168404E-2</c:v>
                </c:pt>
                <c:pt idx="84">
                  <c:v>7.1570071390748821E-2</c:v>
                </c:pt>
                <c:pt idx="85">
                  <c:v>5.4520245428214063E-2</c:v>
                </c:pt>
                <c:pt idx="86">
                  <c:v>6.3388267217304381E-2</c:v>
                </c:pt>
                <c:pt idx="87">
                  <c:v>6.1703561773549166E-2</c:v>
                </c:pt>
                <c:pt idx="88">
                  <c:v>7.6324726385606598E-2</c:v>
                </c:pt>
                <c:pt idx="89">
                  <c:v>7.4543287443805534E-2</c:v>
                </c:pt>
                <c:pt idx="90">
                  <c:v>5.4241838090064901E-2</c:v>
                </c:pt>
                <c:pt idx="91">
                  <c:v>4.7054041510323254E-2</c:v>
                </c:pt>
                <c:pt idx="92">
                  <c:v>4.7964286719439135E-2</c:v>
                </c:pt>
                <c:pt idx="93">
                  <c:v>5.6833279382315423E-2</c:v>
                </c:pt>
                <c:pt idx="94">
                  <c:v>3.8281124769872298E-2</c:v>
                </c:pt>
                <c:pt idx="95">
                  <c:v>5.5059697702462128E-2</c:v>
                </c:pt>
                <c:pt idx="96">
                  <c:v>5.4191573738245041E-2</c:v>
                </c:pt>
                <c:pt idx="97">
                  <c:v>4.5823412673238896E-2</c:v>
                </c:pt>
              </c:numCache>
            </c:numRef>
          </c:val>
        </c:ser>
        <c:ser>
          <c:idx val="7"/>
          <c:order val="7"/>
          <c:tx>
            <c:strRef>
              <c:f>'Region --&gt;'!$J$3</c:f>
              <c:strCache>
                <c:ptCount val="1"/>
                <c:pt idx="0">
                  <c:v>Portfolio Hedge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'Region --&gt;'!$B$4:$B$101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--&gt;'!$J$4:$J$101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1.3373234024867054E-2</c:v>
                </c:pt>
                <c:pt idx="28">
                  <c:v>1.4316920127672968E-2</c:v>
                </c:pt>
                <c:pt idx="29">
                  <c:v>1.2157133338591666E-2</c:v>
                </c:pt>
                <c:pt idx="30">
                  <c:v>1.4117754644258127E-2</c:v>
                </c:pt>
                <c:pt idx="31">
                  <c:v>1.4584312849456181E-2</c:v>
                </c:pt>
                <c:pt idx="32">
                  <c:v>1.5653165335036499E-2</c:v>
                </c:pt>
                <c:pt idx="33">
                  <c:v>2.8990191600350327E-2</c:v>
                </c:pt>
                <c:pt idx="34">
                  <c:v>2.8540991014850664E-2</c:v>
                </c:pt>
                <c:pt idx="35">
                  <c:v>2.9642836296842227E-2</c:v>
                </c:pt>
                <c:pt idx="36">
                  <c:v>3.0654773060850043E-2</c:v>
                </c:pt>
                <c:pt idx="37">
                  <c:v>2.8192307392078161E-2</c:v>
                </c:pt>
                <c:pt idx="38">
                  <c:v>3.0460550650200237E-2</c:v>
                </c:pt>
                <c:pt idx="39">
                  <c:v>2.875307264136363E-2</c:v>
                </c:pt>
                <c:pt idx="40">
                  <c:v>3.0252642860496934E-2</c:v>
                </c:pt>
                <c:pt idx="41">
                  <c:v>3.2251286635066115E-2</c:v>
                </c:pt>
                <c:pt idx="42">
                  <c:v>4.1236946078749136E-2</c:v>
                </c:pt>
                <c:pt idx="43">
                  <c:v>3.1898592662669895E-2</c:v>
                </c:pt>
                <c:pt idx="44">
                  <c:v>3.0595541976259692E-2</c:v>
                </c:pt>
                <c:pt idx="45">
                  <c:v>3.168935024403316E-2</c:v>
                </c:pt>
                <c:pt idx="46">
                  <c:v>2.848545230058909E-2</c:v>
                </c:pt>
                <c:pt idx="47">
                  <c:v>4.2377548995749408E-2</c:v>
                </c:pt>
                <c:pt idx="48">
                  <c:v>3.5047985214641482E-2</c:v>
                </c:pt>
                <c:pt idx="49">
                  <c:v>3.5383176869132116E-2</c:v>
                </c:pt>
                <c:pt idx="50">
                  <c:v>3.5067196503001025E-2</c:v>
                </c:pt>
                <c:pt idx="51">
                  <c:v>3.4834671824340094E-2</c:v>
                </c:pt>
                <c:pt idx="52">
                  <c:v>3.5926875969010459E-2</c:v>
                </c:pt>
                <c:pt idx="53">
                  <c:v>3.7109932211576845E-2</c:v>
                </c:pt>
                <c:pt idx="54">
                  <c:v>3.6514344982690808E-2</c:v>
                </c:pt>
                <c:pt idx="55">
                  <c:v>3.6021000568986765E-2</c:v>
                </c:pt>
                <c:pt idx="56">
                  <c:v>1.7080880105184285E-2</c:v>
                </c:pt>
                <c:pt idx="57">
                  <c:v>1.8100079266408373E-2</c:v>
                </c:pt>
                <c:pt idx="58">
                  <c:v>1.8442719415349206E-2</c:v>
                </c:pt>
                <c:pt idx="59">
                  <c:v>1.8618041158660018E-2</c:v>
                </c:pt>
                <c:pt idx="60">
                  <c:v>1.9808494666761631E-2</c:v>
                </c:pt>
                <c:pt idx="61">
                  <c:v>2.077245967816865E-2</c:v>
                </c:pt>
                <c:pt idx="62">
                  <c:v>1.9768203581211116E-2</c:v>
                </c:pt>
                <c:pt idx="63">
                  <c:v>2.1657089439975644E-2</c:v>
                </c:pt>
                <c:pt idx="64">
                  <c:v>2.0499425618943072E-2</c:v>
                </c:pt>
                <c:pt idx="65">
                  <c:v>2.0366301036867943E-2</c:v>
                </c:pt>
                <c:pt idx="66">
                  <c:v>2.1147382495073266E-2</c:v>
                </c:pt>
                <c:pt idx="67">
                  <c:v>2.3977013632402712E-2</c:v>
                </c:pt>
                <c:pt idx="68">
                  <c:v>2.4276396814997651E-2</c:v>
                </c:pt>
                <c:pt idx="69">
                  <c:v>2.2892153122976239E-2</c:v>
                </c:pt>
                <c:pt idx="70">
                  <c:v>2.3232318671493522E-2</c:v>
                </c:pt>
                <c:pt idx="71">
                  <c:v>2.385675707106924E-2</c:v>
                </c:pt>
                <c:pt idx="72">
                  <c:v>2.6871189235679282E-2</c:v>
                </c:pt>
                <c:pt idx="73">
                  <c:v>3.0051213083090687E-2</c:v>
                </c:pt>
                <c:pt idx="74">
                  <c:v>3.00962186965817E-2</c:v>
                </c:pt>
                <c:pt idx="75">
                  <c:v>3.0056052811452585E-2</c:v>
                </c:pt>
                <c:pt idx="76">
                  <c:v>3.0846816826150026E-2</c:v>
                </c:pt>
                <c:pt idx="77">
                  <c:v>3.1119208736215008E-2</c:v>
                </c:pt>
                <c:pt idx="78">
                  <c:v>3.1461890042858438E-2</c:v>
                </c:pt>
                <c:pt idx="79">
                  <c:v>3.3234721116260142E-2</c:v>
                </c:pt>
                <c:pt idx="80">
                  <c:v>3.4721705143527473E-2</c:v>
                </c:pt>
                <c:pt idx="81">
                  <c:v>3.7475541108256696E-2</c:v>
                </c:pt>
                <c:pt idx="82">
                  <c:v>3.7841943149037369E-2</c:v>
                </c:pt>
                <c:pt idx="83">
                  <c:v>4.0113501528543642E-2</c:v>
                </c:pt>
                <c:pt idx="84">
                  <c:v>3.6755365838149243E-2</c:v>
                </c:pt>
                <c:pt idx="85">
                  <c:v>3.3926426191059178E-2</c:v>
                </c:pt>
                <c:pt idx="86">
                  <c:v>3.8261403301228465E-2</c:v>
                </c:pt>
                <c:pt idx="87">
                  <c:v>3.8641209138111511E-2</c:v>
                </c:pt>
                <c:pt idx="88">
                  <c:v>3.3331041717108351E-2</c:v>
                </c:pt>
                <c:pt idx="89">
                  <c:v>3.5305171936086246E-2</c:v>
                </c:pt>
                <c:pt idx="90">
                  <c:v>3.2959169093160857E-2</c:v>
                </c:pt>
                <c:pt idx="91">
                  <c:v>3.547311933157149E-2</c:v>
                </c:pt>
                <c:pt idx="92">
                  <c:v>3.7523216421419779E-2</c:v>
                </c:pt>
                <c:pt idx="93">
                  <c:v>4.0871097393121496E-2</c:v>
                </c:pt>
                <c:pt idx="94">
                  <c:v>3.5103658387882992E-2</c:v>
                </c:pt>
                <c:pt idx="95">
                  <c:v>3.9233796342158178E-2</c:v>
                </c:pt>
                <c:pt idx="96">
                  <c:v>4.0147360575291668E-2</c:v>
                </c:pt>
                <c:pt idx="97">
                  <c:v>4.4092478144896162E-2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35648"/>
        <c:axId val="42637184"/>
      </c:areaChart>
      <c:dateAx>
        <c:axId val="4263564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637184"/>
        <c:crosses val="autoZero"/>
        <c:auto val="1"/>
        <c:lblOffset val="100"/>
        <c:baseTimeUnit val="months"/>
      </c:dateAx>
      <c:valAx>
        <c:axId val="4263718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2635648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Short </a:t>
            </a:r>
            <a:r>
              <a:rPr lang="en-US"/>
              <a:t>Exposure by Region (% of Total)</a:t>
            </a:r>
          </a:p>
        </c:rich>
      </c:tx>
      <c:overlay val="0"/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'Region --&gt;'!$C$104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--&gt;'!$C$105:$C$202</c:f>
              <c:numCache>
                <c:formatCode>0.00%</c:formatCode>
                <c:ptCount val="98"/>
                <c:pt idx="0">
                  <c:v>0.43984241384640793</c:v>
                </c:pt>
                <c:pt idx="1">
                  <c:v>0.54012965854308526</c:v>
                </c:pt>
                <c:pt idx="2">
                  <c:v>0.51566804771731112</c:v>
                </c:pt>
                <c:pt idx="3">
                  <c:v>0.50526139987908325</c:v>
                </c:pt>
                <c:pt idx="4">
                  <c:v>0.51820810882088764</c:v>
                </c:pt>
                <c:pt idx="5">
                  <c:v>0.51061509521905313</c:v>
                </c:pt>
                <c:pt idx="6">
                  <c:v>0.45778618978190172</c:v>
                </c:pt>
                <c:pt idx="7">
                  <c:v>0.47298301133682991</c:v>
                </c:pt>
                <c:pt idx="8">
                  <c:v>0.49900670636567646</c:v>
                </c:pt>
                <c:pt idx="9">
                  <c:v>0.28321042895919596</c:v>
                </c:pt>
                <c:pt idx="10">
                  <c:v>0.44867345006798159</c:v>
                </c:pt>
                <c:pt idx="11">
                  <c:v>0.51689840862365743</c:v>
                </c:pt>
                <c:pt idx="12">
                  <c:v>0.5846434797834299</c:v>
                </c:pt>
                <c:pt idx="13">
                  <c:v>0.41317435688595305</c:v>
                </c:pt>
                <c:pt idx="14">
                  <c:v>0.54399262673205095</c:v>
                </c:pt>
                <c:pt idx="15">
                  <c:v>0.55426981781907958</c:v>
                </c:pt>
                <c:pt idx="16">
                  <c:v>0.55741074119731426</c:v>
                </c:pt>
                <c:pt idx="17">
                  <c:v>0.67182499978676724</c:v>
                </c:pt>
                <c:pt idx="18">
                  <c:v>0.61769483844454298</c:v>
                </c:pt>
                <c:pt idx="19">
                  <c:v>0.41901911592795144</c:v>
                </c:pt>
                <c:pt idx="20">
                  <c:v>0.53969235681468708</c:v>
                </c:pt>
                <c:pt idx="21">
                  <c:v>0.60432529924441392</c:v>
                </c:pt>
                <c:pt idx="22">
                  <c:v>0.64651139275888225</c:v>
                </c:pt>
                <c:pt idx="23">
                  <c:v>0.61661913613641783</c:v>
                </c:pt>
                <c:pt idx="24">
                  <c:v>0.55390511806852849</c:v>
                </c:pt>
                <c:pt idx="25">
                  <c:v>0.69270046988266953</c:v>
                </c:pt>
                <c:pt idx="26">
                  <c:v>0.7686660484546366</c:v>
                </c:pt>
                <c:pt idx="27">
                  <c:v>0.66477892600518373</c:v>
                </c:pt>
                <c:pt idx="28">
                  <c:v>0.63072133089303917</c:v>
                </c:pt>
                <c:pt idx="29">
                  <c:v>0.59267251578311941</c:v>
                </c:pt>
                <c:pt idx="30">
                  <c:v>0.54308709202044825</c:v>
                </c:pt>
                <c:pt idx="31">
                  <c:v>0.51507462480628607</c:v>
                </c:pt>
                <c:pt idx="32">
                  <c:v>0.50216004806592562</c:v>
                </c:pt>
                <c:pt idx="33">
                  <c:v>0.43701576811496551</c:v>
                </c:pt>
                <c:pt idx="34">
                  <c:v>0.53134728512443818</c:v>
                </c:pt>
                <c:pt idx="35">
                  <c:v>0.56302053426313481</c:v>
                </c:pt>
                <c:pt idx="36">
                  <c:v>0.56009416652793598</c:v>
                </c:pt>
                <c:pt idx="37">
                  <c:v>0.55402734196804104</c:v>
                </c:pt>
                <c:pt idx="38">
                  <c:v>0.55495007019096465</c:v>
                </c:pt>
                <c:pt idx="39">
                  <c:v>0.50117119265362142</c:v>
                </c:pt>
                <c:pt idx="40">
                  <c:v>0.49016782932834951</c:v>
                </c:pt>
                <c:pt idx="41">
                  <c:v>0.50158953399041606</c:v>
                </c:pt>
                <c:pt idx="42">
                  <c:v>0.44327918233380115</c:v>
                </c:pt>
                <c:pt idx="43">
                  <c:v>0.42255748708532237</c:v>
                </c:pt>
                <c:pt idx="44">
                  <c:v>0.46595095520269675</c:v>
                </c:pt>
                <c:pt idx="45">
                  <c:v>0.50675047745778712</c:v>
                </c:pt>
                <c:pt idx="46">
                  <c:v>0.47177991189546042</c:v>
                </c:pt>
                <c:pt idx="47">
                  <c:v>0.48798134874373067</c:v>
                </c:pt>
                <c:pt idx="48">
                  <c:v>0.39790921361058373</c:v>
                </c:pt>
                <c:pt idx="49">
                  <c:v>0.44880285968647876</c:v>
                </c:pt>
                <c:pt idx="50">
                  <c:v>0.42751266219587675</c:v>
                </c:pt>
                <c:pt idx="51">
                  <c:v>0.42483041682976969</c:v>
                </c:pt>
                <c:pt idx="52">
                  <c:v>0.4392566165156237</c:v>
                </c:pt>
                <c:pt idx="53">
                  <c:v>0.34286264461451166</c:v>
                </c:pt>
                <c:pt idx="54">
                  <c:v>0.35062856773972145</c:v>
                </c:pt>
                <c:pt idx="55">
                  <c:v>0.37261746739052715</c:v>
                </c:pt>
                <c:pt idx="56">
                  <c:v>0.36215447157773745</c:v>
                </c:pt>
                <c:pt idx="57">
                  <c:v>0.37711207634276628</c:v>
                </c:pt>
                <c:pt idx="58">
                  <c:v>0.40795506814899746</c:v>
                </c:pt>
                <c:pt idx="59">
                  <c:v>0.42529646568427953</c:v>
                </c:pt>
                <c:pt idx="60">
                  <c:v>0.4055205452975259</c:v>
                </c:pt>
                <c:pt idx="61">
                  <c:v>0.50156330321357767</c:v>
                </c:pt>
                <c:pt idx="62">
                  <c:v>0.52958557564602127</c:v>
                </c:pt>
                <c:pt idx="63">
                  <c:v>0.43183838678788927</c:v>
                </c:pt>
                <c:pt idx="64">
                  <c:v>0.46272531408391115</c:v>
                </c:pt>
                <c:pt idx="65">
                  <c:v>0.47337083557799742</c:v>
                </c:pt>
                <c:pt idx="66">
                  <c:v>0.45744416385845366</c:v>
                </c:pt>
                <c:pt idx="67">
                  <c:v>0.41381336467616697</c:v>
                </c:pt>
                <c:pt idx="68">
                  <c:v>0.4594188631790726</c:v>
                </c:pt>
                <c:pt idx="69">
                  <c:v>0.47416189858459373</c:v>
                </c:pt>
                <c:pt idx="70">
                  <c:v>0.47089744987228033</c:v>
                </c:pt>
                <c:pt idx="71">
                  <c:v>0.4876985269781397</c:v>
                </c:pt>
                <c:pt idx="72">
                  <c:v>0.46313261778779091</c:v>
                </c:pt>
                <c:pt idx="73">
                  <c:v>0.50387887195979475</c:v>
                </c:pt>
                <c:pt idx="74">
                  <c:v>0.45871338850770493</c:v>
                </c:pt>
                <c:pt idx="75">
                  <c:v>0.46517939081518883</c:v>
                </c:pt>
                <c:pt idx="76">
                  <c:v>0.51274247803960771</c:v>
                </c:pt>
                <c:pt idx="77">
                  <c:v>0.4982645671473836</c:v>
                </c:pt>
                <c:pt idx="78">
                  <c:v>0.50951423084697045</c:v>
                </c:pt>
                <c:pt idx="79">
                  <c:v>0.49300883786598387</c:v>
                </c:pt>
                <c:pt idx="80">
                  <c:v>0.48221596751628948</c:v>
                </c:pt>
                <c:pt idx="81">
                  <c:v>0.46566698465983691</c:v>
                </c:pt>
                <c:pt idx="82">
                  <c:v>0.47174963970519496</c:v>
                </c:pt>
                <c:pt idx="83">
                  <c:v>0.46843167906385963</c:v>
                </c:pt>
                <c:pt idx="84">
                  <c:v>0.47795309446598622</c:v>
                </c:pt>
                <c:pt idx="85">
                  <c:v>0.45351226583346599</c:v>
                </c:pt>
                <c:pt idx="86">
                  <c:v>0.4091771409859547</c:v>
                </c:pt>
                <c:pt idx="87">
                  <c:v>0.36872141288466681</c:v>
                </c:pt>
                <c:pt idx="88">
                  <c:v>0.41357289242617135</c:v>
                </c:pt>
                <c:pt idx="89">
                  <c:v>0.40432476637914605</c:v>
                </c:pt>
                <c:pt idx="90">
                  <c:v>0.37453592622464355</c:v>
                </c:pt>
                <c:pt idx="91">
                  <c:v>0.38896716385398455</c:v>
                </c:pt>
                <c:pt idx="92">
                  <c:v>0.33379182060137019</c:v>
                </c:pt>
                <c:pt idx="93">
                  <c:v>0.2803790699924692</c:v>
                </c:pt>
                <c:pt idx="94">
                  <c:v>0.32253779162763846</c:v>
                </c:pt>
                <c:pt idx="95">
                  <c:v>0.35672634415882026</c:v>
                </c:pt>
                <c:pt idx="96">
                  <c:v>0.3165818664422117</c:v>
                </c:pt>
                <c:pt idx="97">
                  <c:v>0.29221922368406189</c:v>
                </c:pt>
              </c:numCache>
            </c:numRef>
          </c:val>
        </c:ser>
        <c:ser>
          <c:idx val="1"/>
          <c:order val="1"/>
          <c:tx>
            <c:strRef>
              <c:f>'Region --&gt;'!$D$104</c:f>
              <c:strCache>
                <c:ptCount val="1"/>
                <c:pt idx="0">
                  <c:v>Eastern Europe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--&gt;'!$D$105:$D$202</c:f>
              <c:numCache>
                <c:formatCode>0.00%</c:formatCode>
                <c:ptCount val="98"/>
                <c:pt idx="0">
                  <c:v>3.4002403412657809E-3</c:v>
                </c:pt>
                <c:pt idx="1">
                  <c:v>1.0109038526105417E-2</c:v>
                </c:pt>
                <c:pt idx="2">
                  <c:v>4.7400038033610257E-3</c:v>
                </c:pt>
                <c:pt idx="3">
                  <c:v>1.0607293723453311E-2</c:v>
                </c:pt>
                <c:pt idx="4">
                  <c:v>3.7021894357398217E-3</c:v>
                </c:pt>
                <c:pt idx="5">
                  <c:v>0</c:v>
                </c:pt>
                <c:pt idx="6">
                  <c:v>0</c:v>
                </c:pt>
                <c:pt idx="7">
                  <c:v>5.3064081975581594E-3</c:v>
                </c:pt>
                <c:pt idx="8">
                  <c:v>5.9843912152096768E-3</c:v>
                </c:pt>
                <c:pt idx="9">
                  <c:v>2.2365606219262447E-3</c:v>
                </c:pt>
                <c:pt idx="10">
                  <c:v>1.5812577987371523E-2</c:v>
                </c:pt>
                <c:pt idx="11">
                  <c:v>2.0695598898070475E-2</c:v>
                </c:pt>
                <c:pt idx="12">
                  <c:v>1.1969807816154285E-2</c:v>
                </c:pt>
                <c:pt idx="13">
                  <c:v>1.0905867685608058E-2</c:v>
                </c:pt>
                <c:pt idx="14">
                  <c:v>3.8820331856708336E-2</c:v>
                </c:pt>
                <c:pt idx="15">
                  <c:v>9.355657243338493E-2</c:v>
                </c:pt>
                <c:pt idx="16">
                  <c:v>9.5906731356732833E-2</c:v>
                </c:pt>
                <c:pt idx="17">
                  <c:v>0.11393798207372931</c:v>
                </c:pt>
                <c:pt idx="18">
                  <c:v>0.12553202927785648</c:v>
                </c:pt>
                <c:pt idx="19">
                  <c:v>0.10290586533628257</c:v>
                </c:pt>
                <c:pt idx="20">
                  <c:v>7.259530780593991E-2</c:v>
                </c:pt>
                <c:pt idx="21">
                  <c:v>6.5129141240212907E-2</c:v>
                </c:pt>
                <c:pt idx="22">
                  <c:v>5.965700889064067E-2</c:v>
                </c:pt>
                <c:pt idx="23">
                  <c:v>7.4571177959369767E-2</c:v>
                </c:pt>
                <c:pt idx="24">
                  <c:v>8.7298886503083942E-2</c:v>
                </c:pt>
                <c:pt idx="25">
                  <c:v>5.1776473397185607E-2</c:v>
                </c:pt>
                <c:pt idx="26">
                  <c:v>4.5870474109210607E-2</c:v>
                </c:pt>
                <c:pt idx="27">
                  <c:v>6.5116176355044755E-2</c:v>
                </c:pt>
                <c:pt idx="28">
                  <c:v>7.8326227299438972E-2</c:v>
                </c:pt>
                <c:pt idx="29">
                  <c:v>5.1839079921496894E-3</c:v>
                </c:pt>
                <c:pt idx="30">
                  <c:v>5.1942402769795965E-3</c:v>
                </c:pt>
                <c:pt idx="31">
                  <c:v>2.2366044295659324E-3</c:v>
                </c:pt>
                <c:pt idx="32">
                  <c:v>4.5558533213502913E-3</c:v>
                </c:pt>
                <c:pt idx="33">
                  <c:v>1.0113033409818317E-2</c:v>
                </c:pt>
                <c:pt idx="34">
                  <c:v>4.4415397985507867E-3</c:v>
                </c:pt>
                <c:pt idx="35">
                  <c:v>1.3176905763848008E-2</c:v>
                </c:pt>
                <c:pt idx="36">
                  <c:v>5.4990081749645729E-3</c:v>
                </c:pt>
                <c:pt idx="37">
                  <c:v>2.3873891022628893E-3</c:v>
                </c:pt>
                <c:pt idx="38">
                  <c:v>1.4644872891763127E-3</c:v>
                </c:pt>
                <c:pt idx="39">
                  <c:v>2.1665312652249893E-3</c:v>
                </c:pt>
                <c:pt idx="40">
                  <c:v>1.0356110517670221E-2</c:v>
                </c:pt>
                <c:pt idx="41">
                  <c:v>6.6588800655652145E-3</c:v>
                </c:pt>
                <c:pt idx="42">
                  <c:v>2.2266462919060454E-3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1.2840405607464498E-2</c:v>
                </c:pt>
                <c:pt idx="48">
                  <c:v>1.3345028364122838E-2</c:v>
                </c:pt>
                <c:pt idx="49">
                  <c:v>4.0996017474277252E-3</c:v>
                </c:pt>
                <c:pt idx="50">
                  <c:v>7.2768359314051567E-4</c:v>
                </c:pt>
                <c:pt idx="51">
                  <c:v>1.4374722619813001E-2</c:v>
                </c:pt>
                <c:pt idx="52">
                  <c:v>1.3538143096094579E-2</c:v>
                </c:pt>
                <c:pt idx="53">
                  <c:v>1.4214355966064773E-2</c:v>
                </c:pt>
                <c:pt idx="54">
                  <c:v>1.2215792367989125E-2</c:v>
                </c:pt>
                <c:pt idx="55">
                  <c:v>1.0916868108903447E-2</c:v>
                </c:pt>
                <c:pt idx="56">
                  <c:v>1.0747766784766804E-2</c:v>
                </c:pt>
                <c:pt idx="57">
                  <c:v>1.0643137718152909E-2</c:v>
                </c:pt>
                <c:pt idx="58">
                  <c:v>1.4814563811832944E-2</c:v>
                </c:pt>
                <c:pt idx="59">
                  <c:v>6.6844908634869551E-3</c:v>
                </c:pt>
                <c:pt idx="60">
                  <c:v>1.5382691050615429E-3</c:v>
                </c:pt>
                <c:pt idx="61">
                  <c:v>6.5280904043801677E-3</c:v>
                </c:pt>
                <c:pt idx="62">
                  <c:v>5.6740637611903642E-3</c:v>
                </c:pt>
                <c:pt idx="63">
                  <c:v>2.4194420844191643E-3</c:v>
                </c:pt>
                <c:pt idx="64">
                  <c:v>1.3848429345568051E-2</c:v>
                </c:pt>
                <c:pt idx="65">
                  <c:v>1.7884292893226138E-2</c:v>
                </c:pt>
                <c:pt idx="66">
                  <c:v>2.14056894633801E-2</c:v>
                </c:pt>
                <c:pt idx="67">
                  <c:v>2.4387364027115166E-2</c:v>
                </c:pt>
                <c:pt idx="68">
                  <c:v>2.086675010259894E-2</c:v>
                </c:pt>
                <c:pt idx="69">
                  <c:v>2.9543327939009153E-2</c:v>
                </c:pt>
                <c:pt idx="70">
                  <c:v>1.6481117741236891E-2</c:v>
                </c:pt>
                <c:pt idx="71">
                  <c:v>1.3076442692609129E-2</c:v>
                </c:pt>
                <c:pt idx="72">
                  <c:v>1.3358190251456415E-2</c:v>
                </c:pt>
                <c:pt idx="73">
                  <c:v>1.71588785937455E-2</c:v>
                </c:pt>
                <c:pt idx="74">
                  <c:v>3.3671737511886506E-2</c:v>
                </c:pt>
                <c:pt idx="75">
                  <c:v>3.1431025262225014E-2</c:v>
                </c:pt>
                <c:pt idx="76">
                  <c:v>4.9601111421313879E-3</c:v>
                </c:pt>
                <c:pt idx="77">
                  <c:v>7.0966308009943883E-4</c:v>
                </c:pt>
                <c:pt idx="78">
                  <c:v>1.0726149158345038E-4</c:v>
                </c:pt>
                <c:pt idx="79">
                  <c:v>6.2263237803414427E-4</c:v>
                </c:pt>
                <c:pt idx="80">
                  <c:v>3.2906866734605167E-3</c:v>
                </c:pt>
                <c:pt idx="81">
                  <c:v>2.0041113688747426E-3</c:v>
                </c:pt>
                <c:pt idx="82">
                  <c:v>0</c:v>
                </c:pt>
                <c:pt idx="83">
                  <c:v>0</c:v>
                </c:pt>
                <c:pt idx="84">
                  <c:v>1.2360306403397448E-4</c:v>
                </c:pt>
                <c:pt idx="85">
                  <c:v>7.1507541094156649E-4</c:v>
                </c:pt>
                <c:pt idx="86">
                  <c:v>6.792967184931489E-3</c:v>
                </c:pt>
                <c:pt idx="87">
                  <c:v>2.1802262751250093E-2</c:v>
                </c:pt>
                <c:pt idx="88">
                  <c:v>3.2269086107447699E-2</c:v>
                </c:pt>
                <c:pt idx="89">
                  <c:v>3.4162170288911428E-2</c:v>
                </c:pt>
                <c:pt idx="90">
                  <c:v>2.4599997607083004E-2</c:v>
                </c:pt>
                <c:pt idx="91">
                  <c:v>2.3555157428291999E-2</c:v>
                </c:pt>
                <c:pt idx="92">
                  <c:v>1.8409433945569507E-2</c:v>
                </c:pt>
                <c:pt idx="93">
                  <c:v>7.8560030812512907E-3</c:v>
                </c:pt>
                <c:pt idx="94">
                  <c:v>7.338268369522654E-3</c:v>
                </c:pt>
                <c:pt idx="95">
                  <c:v>1.3132492553205746E-3</c:v>
                </c:pt>
                <c:pt idx="96">
                  <c:v>2.3300212863595709E-3</c:v>
                </c:pt>
                <c:pt idx="97">
                  <c:v>1.8792160014784302E-3</c:v>
                </c:pt>
              </c:numCache>
            </c:numRef>
          </c:val>
        </c:ser>
        <c:ser>
          <c:idx val="2"/>
          <c:order val="2"/>
          <c:tx>
            <c:strRef>
              <c:f>'Region --&gt;'!$E$104</c:f>
              <c:strCache>
                <c:ptCount val="1"/>
                <c:pt idx="0">
                  <c:v>Emerging Markets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--&gt;'!$E$105:$E$202</c:f>
              <c:numCache>
                <c:formatCode>0.00%</c:formatCode>
                <c:ptCount val="98"/>
                <c:pt idx="0">
                  <c:v>8.6749418356364724E-2</c:v>
                </c:pt>
                <c:pt idx="1">
                  <c:v>0.10086275995599443</c:v>
                </c:pt>
                <c:pt idx="2">
                  <c:v>0.15535963470367217</c:v>
                </c:pt>
                <c:pt idx="3">
                  <c:v>0.15853034727630713</c:v>
                </c:pt>
                <c:pt idx="4">
                  <c:v>0.12717316898053924</c:v>
                </c:pt>
                <c:pt idx="5">
                  <c:v>0.12839260964867227</c:v>
                </c:pt>
                <c:pt idx="6">
                  <c:v>0.13184753519602713</c:v>
                </c:pt>
                <c:pt idx="7">
                  <c:v>0.1360501966543021</c:v>
                </c:pt>
                <c:pt idx="8">
                  <c:v>0.12897733221355712</c:v>
                </c:pt>
                <c:pt idx="9">
                  <c:v>4.1895294230023097E-2</c:v>
                </c:pt>
                <c:pt idx="10">
                  <c:v>7.554315322639181E-2</c:v>
                </c:pt>
                <c:pt idx="11">
                  <c:v>0.14995170348323017</c:v>
                </c:pt>
                <c:pt idx="12">
                  <c:v>0.16525473473884009</c:v>
                </c:pt>
                <c:pt idx="13">
                  <c:v>0.10525233860739487</c:v>
                </c:pt>
                <c:pt idx="14">
                  <c:v>0.1656506545478722</c:v>
                </c:pt>
                <c:pt idx="15">
                  <c:v>0.18834209679234662</c:v>
                </c:pt>
                <c:pt idx="16">
                  <c:v>0.16515614233707634</c:v>
                </c:pt>
                <c:pt idx="17">
                  <c:v>0.14989857651345978</c:v>
                </c:pt>
                <c:pt idx="18">
                  <c:v>8.1999704508626439E-2</c:v>
                </c:pt>
                <c:pt idx="19">
                  <c:v>4.2925113246816846E-2</c:v>
                </c:pt>
                <c:pt idx="20">
                  <c:v>4.2788049342914067E-2</c:v>
                </c:pt>
                <c:pt idx="21">
                  <c:v>5.0235835958980665E-2</c:v>
                </c:pt>
                <c:pt idx="22">
                  <c:v>4.3359391069865166E-2</c:v>
                </c:pt>
                <c:pt idx="23">
                  <c:v>4.8850230536640574E-2</c:v>
                </c:pt>
                <c:pt idx="24">
                  <c:v>4.4747976255104946E-2</c:v>
                </c:pt>
                <c:pt idx="25">
                  <c:v>3.3118642808343118E-2</c:v>
                </c:pt>
                <c:pt idx="26">
                  <c:v>6.1433293908618666E-2</c:v>
                </c:pt>
                <c:pt idx="27">
                  <c:v>5.3849880432352101E-2</c:v>
                </c:pt>
                <c:pt idx="28">
                  <c:v>2.9308846768400575E-2</c:v>
                </c:pt>
                <c:pt idx="29">
                  <c:v>2.5950982941841436E-2</c:v>
                </c:pt>
                <c:pt idx="30">
                  <c:v>2.7773311754067543E-2</c:v>
                </c:pt>
                <c:pt idx="31">
                  <c:v>2.294956363701052E-2</c:v>
                </c:pt>
                <c:pt idx="32">
                  <c:v>2.2889553042461291E-2</c:v>
                </c:pt>
                <c:pt idx="33">
                  <c:v>2.7300635602025294E-2</c:v>
                </c:pt>
                <c:pt idx="34">
                  <c:v>2.6132397223549046E-2</c:v>
                </c:pt>
                <c:pt idx="35">
                  <c:v>3.2754273188692638E-2</c:v>
                </c:pt>
                <c:pt idx="36">
                  <c:v>3.6405798906672525E-2</c:v>
                </c:pt>
                <c:pt idx="37">
                  <c:v>3.7247568913770686E-2</c:v>
                </c:pt>
                <c:pt idx="38">
                  <c:v>3.8799627610811779E-2</c:v>
                </c:pt>
                <c:pt idx="39">
                  <c:v>3.7992514647731596E-2</c:v>
                </c:pt>
                <c:pt idx="40">
                  <c:v>4.7655535959438743E-2</c:v>
                </c:pt>
                <c:pt idx="41">
                  <c:v>4.7903842317474264E-2</c:v>
                </c:pt>
                <c:pt idx="42">
                  <c:v>5.6620124594930765E-2</c:v>
                </c:pt>
                <c:pt idx="43">
                  <c:v>6.0525479430592215E-2</c:v>
                </c:pt>
                <c:pt idx="44">
                  <c:v>6.8424040080882639E-2</c:v>
                </c:pt>
                <c:pt idx="45">
                  <c:v>6.7370187604857454E-2</c:v>
                </c:pt>
                <c:pt idx="46">
                  <c:v>5.7432342717505691E-2</c:v>
                </c:pt>
                <c:pt idx="47">
                  <c:v>5.9696269862553858E-2</c:v>
                </c:pt>
                <c:pt idx="48">
                  <c:v>5.9282170100561367E-2</c:v>
                </c:pt>
                <c:pt idx="49">
                  <c:v>5.2973965520941586E-2</c:v>
                </c:pt>
                <c:pt idx="50">
                  <c:v>5.8853296255141005E-2</c:v>
                </c:pt>
                <c:pt idx="51">
                  <c:v>5.584970275102611E-2</c:v>
                </c:pt>
                <c:pt idx="52">
                  <c:v>7.7051900498083192E-2</c:v>
                </c:pt>
                <c:pt idx="53">
                  <c:v>7.5260893808212895E-2</c:v>
                </c:pt>
                <c:pt idx="54">
                  <c:v>7.0375369606738208E-2</c:v>
                </c:pt>
                <c:pt idx="55">
                  <c:v>7.0869591344265667E-2</c:v>
                </c:pt>
                <c:pt idx="56">
                  <c:v>8.4178735264677743E-2</c:v>
                </c:pt>
                <c:pt idx="57">
                  <c:v>8.8532799250705382E-2</c:v>
                </c:pt>
                <c:pt idx="58">
                  <c:v>0.11991938118382268</c:v>
                </c:pt>
                <c:pt idx="59">
                  <c:v>0.11418507386303105</c:v>
                </c:pt>
                <c:pt idx="60">
                  <c:v>0.10076071351575093</c:v>
                </c:pt>
                <c:pt idx="61">
                  <c:v>0.11083121672823286</c:v>
                </c:pt>
                <c:pt idx="62">
                  <c:v>0.11578242182762276</c:v>
                </c:pt>
                <c:pt idx="63">
                  <c:v>8.3838614237163711E-2</c:v>
                </c:pt>
                <c:pt idx="64">
                  <c:v>7.2275031049938529E-2</c:v>
                </c:pt>
                <c:pt idx="65">
                  <c:v>6.080130102564809E-2</c:v>
                </c:pt>
                <c:pt idx="66">
                  <c:v>6.3584238684722558E-2</c:v>
                </c:pt>
                <c:pt idx="67">
                  <c:v>6.0700198000779533E-2</c:v>
                </c:pt>
                <c:pt idx="68">
                  <c:v>6.0987611736633245E-2</c:v>
                </c:pt>
                <c:pt idx="69">
                  <c:v>5.9630739818335644E-2</c:v>
                </c:pt>
                <c:pt idx="70">
                  <c:v>4.5474177767244592E-2</c:v>
                </c:pt>
                <c:pt idx="71">
                  <c:v>4.1239543819656922E-2</c:v>
                </c:pt>
                <c:pt idx="72">
                  <c:v>3.1312376507082608E-2</c:v>
                </c:pt>
                <c:pt idx="73">
                  <c:v>2.8268680944107817E-2</c:v>
                </c:pt>
                <c:pt idx="74">
                  <c:v>9.6613226155949205E-3</c:v>
                </c:pt>
                <c:pt idx="75">
                  <c:v>2.4765293635120117E-2</c:v>
                </c:pt>
                <c:pt idx="76">
                  <c:v>2.7005711571089452E-2</c:v>
                </c:pt>
                <c:pt idx="77">
                  <c:v>2.7590009165694228E-2</c:v>
                </c:pt>
                <c:pt idx="78">
                  <c:v>2.7178736000947584E-2</c:v>
                </c:pt>
                <c:pt idx="79">
                  <c:v>3.2234945923289016E-2</c:v>
                </c:pt>
                <c:pt idx="80">
                  <c:v>2.3947321326324648E-2</c:v>
                </c:pt>
                <c:pt idx="81">
                  <c:v>3.0060042714892151E-2</c:v>
                </c:pt>
                <c:pt idx="82">
                  <c:v>1.6323368005651887E-2</c:v>
                </c:pt>
                <c:pt idx="83">
                  <c:v>2.1625464091547392E-2</c:v>
                </c:pt>
                <c:pt idx="84">
                  <c:v>2.2196531842239416E-2</c:v>
                </c:pt>
                <c:pt idx="85">
                  <c:v>2.957292708839817E-2</c:v>
                </c:pt>
                <c:pt idx="86">
                  <c:v>1.8839842543514163E-2</c:v>
                </c:pt>
                <c:pt idx="87">
                  <c:v>2.3641284721372634E-2</c:v>
                </c:pt>
                <c:pt idx="88">
                  <c:v>1.3056630422424307E-2</c:v>
                </c:pt>
                <c:pt idx="89">
                  <c:v>1.0723999181707279E-2</c:v>
                </c:pt>
                <c:pt idx="90">
                  <c:v>1.0497857464914752E-2</c:v>
                </c:pt>
                <c:pt idx="91">
                  <c:v>3.5046397958103735E-2</c:v>
                </c:pt>
                <c:pt idx="92">
                  <c:v>4.7451716564131295E-2</c:v>
                </c:pt>
                <c:pt idx="93">
                  <c:v>4.814215593919817E-2</c:v>
                </c:pt>
                <c:pt idx="94">
                  <c:v>3.0612873654608061E-2</c:v>
                </c:pt>
                <c:pt idx="95">
                  <c:v>3.7441145574011035E-2</c:v>
                </c:pt>
                <c:pt idx="96">
                  <c:v>3.4811548631821967E-2</c:v>
                </c:pt>
                <c:pt idx="97">
                  <c:v>3.3196243632515061E-2</c:v>
                </c:pt>
              </c:numCache>
            </c:numRef>
          </c:val>
        </c:ser>
        <c:ser>
          <c:idx val="3"/>
          <c:order val="3"/>
          <c:tx>
            <c:strRef>
              <c:f>'Region --&gt;'!$F$104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--&gt;'!$F$105:$F$202</c:f>
              <c:numCache>
                <c:formatCode>0.00%</c:formatCode>
                <c:ptCount val="98"/>
                <c:pt idx="0">
                  <c:v>4.1653261827142102E-2</c:v>
                </c:pt>
                <c:pt idx="1">
                  <c:v>6.5275511398783903E-2</c:v>
                </c:pt>
                <c:pt idx="2">
                  <c:v>5.5873824479836715E-2</c:v>
                </c:pt>
                <c:pt idx="3">
                  <c:v>4.9979592263570807E-2</c:v>
                </c:pt>
                <c:pt idx="4">
                  <c:v>0.10189680084767611</c:v>
                </c:pt>
                <c:pt idx="5">
                  <c:v>0.14664659655776682</c:v>
                </c:pt>
                <c:pt idx="6">
                  <c:v>0.1466683878876329</c:v>
                </c:pt>
                <c:pt idx="7">
                  <c:v>0.14782480481516952</c:v>
                </c:pt>
                <c:pt idx="8">
                  <c:v>0.15298882922494905</c:v>
                </c:pt>
                <c:pt idx="9">
                  <c:v>0.10042619925982865</c:v>
                </c:pt>
                <c:pt idx="10">
                  <c:v>0.16833860725119343</c:v>
                </c:pt>
                <c:pt idx="11">
                  <c:v>0.22386783387457465</c:v>
                </c:pt>
                <c:pt idx="12">
                  <c:v>0.27327996636270774</c:v>
                </c:pt>
                <c:pt idx="13">
                  <c:v>0.1206521644448485</c:v>
                </c:pt>
                <c:pt idx="14">
                  <c:v>0.15381323655743281</c:v>
                </c:pt>
                <c:pt idx="15">
                  <c:v>0.16467850134670059</c:v>
                </c:pt>
                <c:pt idx="16">
                  <c:v>0.17130522782379268</c:v>
                </c:pt>
                <c:pt idx="17">
                  <c:v>0.20168984169529597</c:v>
                </c:pt>
                <c:pt idx="18">
                  <c:v>0.19747662604664765</c:v>
                </c:pt>
                <c:pt idx="19">
                  <c:v>0.12129797820865242</c:v>
                </c:pt>
                <c:pt idx="20">
                  <c:v>0.15548149727458532</c:v>
                </c:pt>
                <c:pt idx="21">
                  <c:v>0.18493596820138805</c:v>
                </c:pt>
                <c:pt idx="22">
                  <c:v>0.21878557114052752</c:v>
                </c:pt>
                <c:pt idx="23">
                  <c:v>0.23007868710360974</c:v>
                </c:pt>
                <c:pt idx="24">
                  <c:v>0.22445860200843032</c:v>
                </c:pt>
                <c:pt idx="25">
                  <c:v>0.17271203235551574</c:v>
                </c:pt>
                <c:pt idx="26">
                  <c:v>0.17406081490888303</c:v>
                </c:pt>
                <c:pt idx="27">
                  <c:v>0.17122208059363592</c:v>
                </c:pt>
                <c:pt idx="28">
                  <c:v>0.13124114801978989</c:v>
                </c:pt>
                <c:pt idx="29">
                  <c:v>0.1035433412280389</c:v>
                </c:pt>
                <c:pt idx="30">
                  <c:v>0.13438394978486182</c:v>
                </c:pt>
                <c:pt idx="31">
                  <c:v>0.14613273678472116</c:v>
                </c:pt>
                <c:pt idx="32">
                  <c:v>0.10983634776807352</c:v>
                </c:pt>
                <c:pt idx="33">
                  <c:v>9.517776464298669E-2</c:v>
                </c:pt>
                <c:pt idx="34">
                  <c:v>9.2677860128223294E-2</c:v>
                </c:pt>
                <c:pt idx="35">
                  <c:v>0.1415448512014309</c:v>
                </c:pt>
                <c:pt idx="36">
                  <c:v>0.143268023948464</c:v>
                </c:pt>
                <c:pt idx="37">
                  <c:v>0.12954652405403133</c:v>
                </c:pt>
                <c:pt idx="38">
                  <c:v>0.16795542922719664</c:v>
                </c:pt>
                <c:pt idx="39">
                  <c:v>0.18345620303834664</c:v>
                </c:pt>
                <c:pt idx="40">
                  <c:v>0.19619447462449285</c:v>
                </c:pt>
                <c:pt idx="41">
                  <c:v>0.17643243775314402</c:v>
                </c:pt>
                <c:pt idx="42">
                  <c:v>0.23227047334588002</c:v>
                </c:pt>
                <c:pt idx="43">
                  <c:v>0.20206404620102358</c:v>
                </c:pt>
                <c:pt idx="44">
                  <c:v>0.15988016818790871</c:v>
                </c:pt>
                <c:pt idx="45">
                  <c:v>0.15457951206096479</c:v>
                </c:pt>
                <c:pt idx="46">
                  <c:v>0.15816713600008078</c:v>
                </c:pt>
                <c:pt idx="47">
                  <c:v>0.13850578026692226</c:v>
                </c:pt>
                <c:pt idx="48">
                  <c:v>0.16968559541802805</c:v>
                </c:pt>
                <c:pt idx="49">
                  <c:v>0.17139648502293975</c:v>
                </c:pt>
                <c:pt idx="50">
                  <c:v>0.17849140760360396</c:v>
                </c:pt>
                <c:pt idx="51">
                  <c:v>0.14529304507225449</c:v>
                </c:pt>
                <c:pt idx="52">
                  <c:v>0.15974162046763452</c:v>
                </c:pt>
                <c:pt idx="53">
                  <c:v>0.16438550492047749</c:v>
                </c:pt>
                <c:pt idx="54">
                  <c:v>0.17524304234146976</c:v>
                </c:pt>
                <c:pt idx="55">
                  <c:v>0.18408039051260588</c:v>
                </c:pt>
                <c:pt idx="56">
                  <c:v>0.17365184845180492</c:v>
                </c:pt>
                <c:pt idx="57">
                  <c:v>0.18019735213697691</c:v>
                </c:pt>
                <c:pt idx="58">
                  <c:v>0.17938976980489674</c:v>
                </c:pt>
                <c:pt idx="59">
                  <c:v>0.17107113673806834</c:v>
                </c:pt>
                <c:pt idx="60">
                  <c:v>0.16796310517089125</c:v>
                </c:pt>
                <c:pt idx="61">
                  <c:v>0.16226968596295352</c:v>
                </c:pt>
                <c:pt idx="62">
                  <c:v>0.15112495463868769</c:v>
                </c:pt>
                <c:pt idx="63">
                  <c:v>0.16114007369345973</c:v>
                </c:pt>
                <c:pt idx="64">
                  <c:v>0.126566182287461</c:v>
                </c:pt>
                <c:pt idx="65">
                  <c:v>0.14451433695833837</c:v>
                </c:pt>
                <c:pt idx="66">
                  <c:v>0.1481236474556531</c:v>
                </c:pt>
                <c:pt idx="67">
                  <c:v>0.15635025538366359</c:v>
                </c:pt>
                <c:pt idx="68">
                  <c:v>0.17208888825532864</c:v>
                </c:pt>
                <c:pt idx="69">
                  <c:v>0.17761787130823367</c:v>
                </c:pt>
                <c:pt idx="70">
                  <c:v>0.20354478144359084</c:v>
                </c:pt>
                <c:pt idx="71">
                  <c:v>0.20233256554387796</c:v>
                </c:pt>
                <c:pt idx="72">
                  <c:v>0.14155562230222951</c:v>
                </c:pt>
                <c:pt idx="73">
                  <c:v>0.16138202092338103</c:v>
                </c:pt>
                <c:pt idx="74">
                  <c:v>0.1318552201805166</c:v>
                </c:pt>
                <c:pt idx="75">
                  <c:v>9.5586728933620649E-2</c:v>
                </c:pt>
                <c:pt idx="76">
                  <c:v>9.867619590375476E-2</c:v>
                </c:pt>
                <c:pt idx="77">
                  <c:v>8.3888929560525849E-2</c:v>
                </c:pt>
                <c:pt idx="78">
                  <c:v>8.7661289279796759E-2</c:v>
                </c:pt>
                <c:pt idx="79">
                  <c:v>0.10732135280823388</c:v>
                </c:pt>
                <c:pt idx="80">
                  <c:v>0.13313305797700656</c:v>
                </c:pt>
                <c:pt idx="81">
                  <c:v>0.13757037615444567</c:v>
                </c:pt>
                <c:pt idx="82">
                  <c:v>0.12799077966864655</c:v>
                </c:pt>
                <c:pt idx="83">
                  <c:v>0.12186981047695365</c:v>
                </c:pt>
                <c:pt idx="84">
                  <c:v>7.9542701101273205E-2</c:v>
                </c:pt>
                <c:pt idx="85">
                  <c:v>9.1566551449650133E-2</c:v>
                </c:pt>
                <c:pt idx="86">
                  <c:v>0.11121006701709443</c:v>
                </c:pt>
                <c:pt idx="87">
                  <c:v>7.7823219499105228E-2</c:v>
                </c:pt>
                <c:pt idx="88">
                  <c:v>7.7084567625180012E-2</c:v>
                </c:pt>
                <c:pt idx="89">
                  <c:v>9.2502421405140173E-2</c:v>
                </c:pt>
                <c:pt idx="90">
                  <c:v>8.8968515258683351E-2</c:v>
                </c:pt>
                <c:pt idx="91">
                  <c:v>7.6739064555209346E-2</c:v>
                </c:pt>
                <c:pt idx="92">
                  <c:v>7.2013398603081619E-2</c:v>
                </c:pt>
                <c:pt idx="93">
                  <c:v>7.5357330011881843E-2</c:v>
                </c:pt>
                <c:pt idx="94">
                  <c:v>5.7995636776302421E-2</c:v>
                </c:pt>
                <c:pt idx="95">
                  <c:v>4.3023858239678116E-2</c:v>
                </c:pt>
                <c:pt idx="96">
                  <c:v>5.5972079256952495E-2</c:v>
                </c:pt>
                <c:pt idx="97">
                  <c:v>5.2764067209108104E-2</c:v>
                </c:pt>
              </c:numCache>
            </c:numRef>
          </c:val>
        </c:ser>
        <c:ser>
          <c:idx val="4"/>
          <c:order val="4"/>
          <c:tx>
            <c:strRef>
              <c:f>'Region --&gt;'!$G$104</c:f>
              <c:strCache>
                <c:ptCount val="1"/>
                <c:pt idx="0">
                  <c:v>Middle East &amp; Africa</c:v>
                </c:pt>
              </c:strCache>
            </c:strRef>
          </c:tx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--&gt;'!$G$105:$G$202</c:f>
              <c:numCache>
                <c:formatCode>0.00%</c:formatCode>
                <c:ptCount val="98"/>
                <c:pt idx="0">
                  <c:v>4.2195368718889077E-2</c:v>
                </c:pt>
                <c:pt idx="1">
                  <c:v>3.3568470293650017E-2</c:v>
                </c:pt>
                <c:pt idx="2">
                  <c:v>1.7417977866968155E-2</c:v>
                </c:pt>
                <c:pt idx="3">
                  <c:v>1.5447736700689701E-2</c:v>
                </c:pt>
                <c:pt idx="4">
                  <c:v>1.9460094133179839E-2</c:v>
                </c:pt>
                <c:pt idx="5">
                  <c:v>1.5984923247427323E-2</c:v>
                </c:pt>
                <c:pt idx="6">
                  <c:v>1.1910904460032455E-2</c:v>
                </c:pt>
                <c:pt idx="7">
                  <c:v>2.1122683270571124E-2</c:v>
                </c:pt>
                <c:pt idx="8">
                  <c:v>3.1380098810883238E-2</c:v>
                </c:pt>
                <c:pt idx="9">
                  <c:v>1.2996406766580969E-2</c:v>
                </c:pt>
                <c:pt idx="10">
                  <c:v>2.2499747222277343E-2</c:v>
                </c:pt>
                <c:pt idx="11">
                  <c:v>1.9827246733451258E-2</c:v>
                </c:pt>
                <c:pt idx="12">
                  <c:v>2.1325971813456704E-2</c:v>
                </c:pt>
                <c:pt idx="13">
                  <c:v>7.6397486365188241E-2</c:v>
                </c:pt>
                <c:pt idx="14">
                  <c:v>7.0846567919970557E-2</c:v>
                </c:pt>
                <c:pt idx="15">
                  <c:v>5.8841411724552269E-2</c:v>
                </c:pt>
                <c:pt idx="16">
                  <c:v>3.9606754389084384E-2</c:v>
                </c:pt>
                <c:pt idx="17">
                  <c:v>4.5753093914062619E-2</c:v>
                </c:pt>
                <c:pt idx="18">
                  <c:v>4.569455556364873E-2</c:v>
                </c:pt>
                <c:pt idx="19">
                  <c:v>2.5096272101753209E-2</c:v>
                </c:pt>
                <c:pt idx="20">
                  <c:v>5.7652640646899789E-2</c:v>
                </c:pt>
                <c:pt idx="21">
                  <c:v>7.9277778861628345E-2</c:v>
                </c:pt>
                <c:pt idx="22">
                  <c:v>7.335588075558197E-2</c:v>
                </c:pt>
                <c:pt idx="23">
                  <c:v>8.4761842804764204E-2</c:v>
                </c:pt>
                <c:pt idx="24">
                  <c:v>6.083197299585455E-2</c:v>
                </c:pt>
                <c:pt idx="25">
                  <c:v>4.2838916345876013E-2</c:v>
                </c:pt>
                <c:pt idx="26">
                  <c:v>5.1216407796358193E-2</c:v>
                </c:pt>
                <c:pt idx="27">
                  <c:v>4.1606575059672725E-2</c:v>
                </c:pt>
                <c:pt idx="28">
                  <c:v>2.5732807828689939E-2</c:v>
                </c:pt>
                <c:pt idx="29">
                  <c:v>4.120787210803336E-2</c:v>
                </c:pt>
                <c:pt idx="30">
                  <c:v>4.1242125670408178E-2</c:v>
                </c:pt>
                <c:pt idx="31">
                  <c:v>3.0143528864974466E-2</c:v>
                </c:pt>
                <c:pt idx="32">
                  <c:v>2.0729641009230627E-2</c:v>
                </c:pt>
                <c:pt idx="33">
                  <c:v>5.0543387764853294E-3</c:v>
                </c:pt>
                <c:pt idx="34">
                  <c:v>2.4901305746575786E-2</c:v>
                </c:pt>
                <c:pt idx="35">
                  <c:v>4.5629264889985463E-2</c:v>
                </c:pt>
                <c:pt idx="36">
                  <c:v>3.8883964459489911E-2</c:v>
                </c:pt>
                <c:pt idx="37">
                  <c:v>3.388726246521015E-2</c:v>
                </c:pt>
                <c:pt idx="38">
                  <c:v>1.4393810150688743E-2</c:v>
                </c:pt>
                <c:pt idx="39">
                  <c:v>1.0500382870148907E-2</c:v>
                </c:pt>
                <c:pt idx="40">
                  <c:v>4.4785963936851041E-3</c:v>
                </c:pt>
                <c:pt idx="41">
                  <c:v>4.5921621201571771E-3</c:v>
                </c:pt>
                <c:pt idx="42">
                  <c:v>1.9804312058026414E-3</c:v>
                </c:pt>
                <c:pt idx="43">
                  <c:v>2.1595361242132084E-3</c:v>
                </c:pt>
                <c:pt idx="44">
                  <c:v>4.6766147820112422E-3</c:v>
                </c:pt>
                <c:pt idx="45">
                  <c:v>2.1823270679970547E-2</c:v>
                </c:pt>
                <c:pt idx="46">
                  <c:v>2.9698091672459272E-2</c:v>
                </c:pt>
                <c:pt idx="47">
                  <c:v>3.7617498800244044E-2</c:v>
                </c:pt>
                <c:pt idx="48">
                  <c:v>4.7855093938480794E-2</c:v>
                </c:pt>
                <c:pt idx="49">
                  <c:v>5.0800123511863048E-2</c:v>
                </c:pt>
                <c:pt idx="50">
                  <c:v>6.2034144016080456E-2</c:v>
                </c:pt>
                <c:pt idx="51">
                  <c:v>5.1163908616928939E-2</c:v>
                </c:pt>
                <c:pt idx="52">
                  <c:v>5.0554177024828027E-2</c:v>
                </c:pt>
                <c:pt idx="53">
                  <c:v>7.4140816824349531E-2</c:v>
                </c:pt>
                <c:pt idx="54">
                  <c:v>6.1766616953122709E-2</c:v>
                </c:pt>
                <c:pt idx="55">
                  <c:v>7.1619809871655116E-2</c:v>
                </c:pt>
                <c:pt idx="56">
                  <c:v>7.4248270252006976E-2</c:v>
                </c:pt>
                <c:pt idx="57">
                  <c:v>6.8238527888040149E-2</c:v>
                </c:pt>
                <c:pt idx="58">
                  <c:v>8.6843192369034122E-2</c:v>
                </c:pt>
                <c:pt idx="59">
                  <c:v>9.9080961764307418E-2</c:v>
                </c:pt>
                <c:pt idx="60">
                  <c:v>6.9956416536336233E-2</c:v>
                </c:pt>
                <c:pt idx="61">
                  <c:v>5.8154484201896166E-2</c:v>
                </c:pt>
                <c:pt idx="62">
                  <c:v>5.618620440399099E-2</c:v>
                </c:pt>
                <c:pt idx="63">
                  <c:v>8.2356415637979546E-2</c:v>
                </c:pt>
                <c:pt idx="64">
                  <c:v>0.10192344422589444</c:v>
                </c:pt>
                <c:pt idx="65">
                  <c:v>9.7232011618277214E-2</c:v>
                </c:pt>
                <c:pt idx="66">
                  <c:v>9.3834439379960943E-2</c:v>
                </c:pt>
                <c:pt idx="67">
                  <c:v>9.8935413164139507E-2</c:v>
                </c:pt>
                <c:pt idx="68">
                  <c:v>0.10566251084953579</c:v>
                </c:pt>
                <c:pt idx="69">
                  <c:v>0.11548853405310883</c:v>
                </c:pt>
                <c:pt idx="70">
                  <c:v>0.11205920299000829</c:v>
                </c:pt>
                <c:pt idx="71">
                  <c:v>0.12815770394150017</c:v>
                </c:pt>
                <c:pt idx="72">
                  <c:v>0.11608097356333405</c:v>
                </c:pt>
                <c:pt idx="73">
                  <c:v>0.1105818983128744</c:v>
                </c:pt>
                <c:pt idx="74">
                  <c:v>0.1172951919336836</c:v>
                </c:pt>
                <c:pt idx="75">
                  <c:v>0.11591607123551491</c:v>
                </c:pt>
                <c:pt idx="76">
                  <c:v>0.12346078707249135</c:v>
                </c:pt>
                <c:pt idx="77">
                  <c:v>0.13506656762663882</c:v>
                </c:pt>
                <c:pt idx="78">
                  <c:v>0.16353321735528403</c:v>
                </c:pt>
                <c:pt idx="79">
                  <c:v>0.19806646597890662</c:v>
                </c:pt>
                <c:pt idx="80">
                  <c:v>0.18211135205062501</c:v>
                </c:pt>
                <c:pt idx="81">
                  <c:v>0.16503805375910302</c:v>
                </c:pt>
                <c:pt idx="82">
                  <c:v>0.19663757389414893</c:v>
                </c:pt>
                <c:pt idx="83">
                  <c:v>0.21430639148712433</c:v>
                </c:pt>
                <c:pt idx="84">
                  <c:v>0.21420949822922414</c:v>
                </c:pt>
                <c:pt idx="85">
                  <c:v>0.16268381742834837</c:v>
                </c:pt>
                <c:pt idx="86">
                  <c:v>0.20556620582422025</c:v>
                </c:pt>
                <c:pt idx="87">
                  <c:v>0.17066976227833808</c:v>
                </c:pt>
                <c:pt idx="88">
                  <c:v>0.18964897376287271</c:v>
                </c:pt>
                <c:pt idx="89">
                  <c:v>0.18717226159827782</c:v>
                </c:pt>
                <c:pt idx="90">
                  <c:v>0.17565182961756115</c:v>
                </c:pt>
                <c:pt idx="91">
                  <c:v>0.16982213643223684</c:v>
                </c:pt>
                <c:pt idx="92">
                  <c:v>0.14271669043134866</c:v>
                </c:pt>
                <c:pt idx="93">
                  <c:v>0.1564904750952163</c:v>
                </c:pt>
                <c:pt idx="94">
                  <c:v>0.20223642888881743</c:v>
                </c:pt>
                <c:pt idx="95">
                  <c:v>0.19008514047811387</c:v>
                </c:pt>
                <c:pt idx="96">
                  <c:v>0.19753833925362588</c:v>
                </c:pt>
                <c:pt idx="97">
                  <c:v>0.21578108525672784</c:v>
                </c:pt>
              </c:numCache>
            </c:numRef>
          </c:val>
        </c:ser>
        <c:ser>
          <c:idx val="5"/>
          <c:order val="5"/>
          <c:tx>
            <c:strRef>
              <c:f>'Region --&gt;'!$H$104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--&gt;'!$H$105:$H$202</c:f>
              <c:numCache>
                <c:formatCode>0.00%</c:formatCode>
                <c:ptCount val="98"/>
                <c:pt idx="0">
                  <c:v>0.12810725242053136</c:v>
                </c:pt>
                <c:pt idx="1">
                  <c:v>0.15341914572819088</c:v>
                </c:pt>
                <c:pt idx="2">
                  <c:v>0.13573538376173247</c:v>
                </c:pt>
                <c:pt idx="3">
                  <c:v>0.17744983621292865</c:v>
                </c:pt>
                <c:pt idx="4">
                  <c:v>0.19929565556122264</c:v>
                </c:pt>
                <c:pt idx="5">
                  <c:v>0.15725694234828505</c:v>
                </c:pt>
                <c:pt idx="6">
                  <c:v>0.14286556226260702</c:v>
                </c:pt>
                <c:pt idx="7">
                  <c:v>0.12447681611600876</c:v>
                </c:pt>
                <c:pt idx="8">
                  <c:v>0.15615828536742882</c:v>
                </c:pt>
                <c:pt idx="9">
                  <c:v>7.574861791948384E-2</c:v>
                </c:pt>
                <c:pt idx="10">
                  <c:v>8.3037847862379333E-2</c:v>
                </c:pt>
                <c:pt idx="11">
                  <c:v>0.10657770290495955</c:v>
                </c:pt>
                <c:pt idx="12">
                  <c:v>0.12809001796427483</c:v>
                </c:pt>
                <c:pt idx="13">
                  <c:v>9.1810230730984571E-2</c:v>
                </c:pt>
                <c:pt idx="14">
                  <c:v>0.16307325402151043</c:v>
                </c:pt>
                <c:pt idx="15">
                  <c:v>0.23630932483854547</c:v>
                </c:pt>
                <c:pt idx="16">
                  <c:v>0.31154581397733683</c:v>
                </c:pt>
                <c:pt idx="17">
                  <c:v>0.29585841325545004</c:v>
                </c:pt>
                <c:pt idx="18">
                  <c:v>0.29624379825564773</c:v>
                </c:pt>
                <c:pt idx="19">
                  <c:v>0.18237881794809013</c:v>
                </c:pt>
                <c:pt idx="20">
                  <c:v>0.24029452525888537</c:v>
                </c:pt>
                <c:pt idx="21">
                  <c:v>0.23509220552732202</c:v>
                </c:pt>
                <c:pt idx="22">
                  <c:v>0.17358440224519181</c:v>
                </c:pt>
                <c:pt idx="23">
                  <c:v>0.19341745716513639</c:v>
                </c:pt>
                <c:pt idx="24">
                  <c:v>0.16698887320688754</c:v>
                </c:pt>
                <c:pt idx="25">
                  <c:v>0.13519303205249697</c:v>
                </c:pt>
                <c:pt idx="26">
                  <c:v>0.19748495173076855</c:v>
                </c:pt>
                <c:pt idx="27">
                  <c:v>0.27720008446549793</c:v>
                </c:pt>
                <c:pt idx="28">
                  <c:v>0.15669018688497283</c:v>
                </c:pt>
                <c:pt idx="29">
                  <c:v>0.10938370042887538</c:v>
                </c:pt>
                <c:pt idx="30">
                  <c:v>8.9827951783967339E-2</c:v>
                </c:pt>
                <c:pt idx="31">
                  <c:v>7.4231894259762884E-2</c:v>
                </c:pt>
                <c:pt idx="32">
                  <c:v>7.1446158768580917E-2</c:v>
                </c:pt>
                <c:pt idx="33">
                  <c:v>9.4466787600165358E-2</c:v>
                </c:pt>
                <c:pt idx="34">
                  <c:v>0.11125195151014224</c:v>
                </c:pt>
                <c:pt idx="35">
                  <c:v>0.13577154156095853</c:v>
                </c:pt>
                <c:pt idx="36">
                  <c:v>0.12249022164970846</c:v>
                </c:pt>
                <c:pt idx="37">
                  <c:v>9.3482725553190038E-2</c:v>
                </c:pt>
                <c:pt idx="38">
                  <c:v>0.11592398187058382</c:v>
                </c:pt>
                <c:pt idx="39">
                  <c:v>8.9390136893098909E-2</c:v>
                </c:pt>
                <c:pt idx="40">
                  <c:v>0.12646141237023684</c:v>
                </c:pt>
                <c:pt idx="41">
                  <c:v>0.10730740615894296</c:v>
                </c:pt>
                <c:pt idx="42">
                  <c:v>0.12283268999131397</c:v>
                </c:pt>
                <c:pt idx="43">
                  <c:v>0.12513812483445191</c:v>
                </c:pt>
                <c:pt idx="44">
                  <c:v>0.11254215406956741</c:v>
                </c:pt>
                <c:pt idx="45">
                  <c:v>0.16266414402434209</c:v>
                </c:pt>
                <c:pt idx="46">
                  <c:v>0.17213406652951668</c:v>
                </c:pt>
                <c:pt idx="47">
                  <c:v>0.16222606493273167</c:v>
                </c:pt>
                <c:pt idx="48">
                  <c:v>0.14603918712744884</c:v>
                </c:pt>
                <c:pt idx="49">
                  <c:v>9.1542581717598798E-2</c:v>
                </c:pt>
                <c:pt idx="50">
                  <c:v>8.9799854660565726E-2</c:v>
                </c:pt>
                <c:pt idx="51">
                  <c:v>9.6267149210747333E-2</c:v>
                </c:pt>
                <c:pt idx="52">
                  <c:v>0.12308810686897564</c:v>
                </c:pt>
                <c:pt idx="53">
                  <c:v>0.11757898635050203</c:v>
                </c:pt>
                <c:pt idx="54">
                  <c:v>9.8117300552291078E-2</c:v>
                </c:pt>
                <c:pt idx="55">
                  <c:v>9.5119882692707519E-2</c:v>
                </c:pt>
                <c:pt idx="56">
                  <c:v>0.12149790606489098</c:v>
                </c:pt>
                <c:pt idx="57">
                  <c:v>0.13221470956193798</c:v>
                </c:pt>
                <c:pt idx="58">
                  <c:v>0.14876724505688951</c:v>
                </c:pt>
                <c:pt idx="59">
                  <c:v>0.1070187996572554</c:v>
                </c:pt>
                <c:pt idx="60">
                  <c:v>0.10141238713226416</c:v>
                </c:pt>
                <c:pt idx="61">
                  <c:v>9.5002464952858356E-2</c:v>
                </c:pt>
                <c:pt idx="62">
                  <c:v>8.2760320968035733E-2</c:v>
                </c:pt>
                <c:pt idx="63">
                  <c:v>0.12631899923474682</c:v>
                </c:pt>
                <c:pt idx="64">
                  <c:v>0.13015722445149253</c:v>
                </c:pt>
                <c:pt idx="65">
                  <c:v>0.13987158466775118</c:v>
                </c:pt>
                <c:pt idx="66">
                  <c:v>0.16182101796569179</c:v>
                </c:pt>
                <c:pt idx="67">
                  <c:v>0.16166600661069572</c:v>
                </c:pt>
                <c:pt idx="68">
                  <c:v>0.16275776635906214</c:v>
                </c:pt>
                <c:pt idx="69">
                  <c:v>0.16980950868492867</c:v>
                </c:pt>
                <c:pt idx="70">
                  <c:v>0.16027952278099888</c:v>
                </c:pt>
                <c:pt idx="71">
                  <c:v>0.16471549056248896</c:v>
                </c:pt>
                <c:pt idx="72">
                  <c:v>0.2174977855216062</c:v>
                </c:pt>
                <c:pt idx="73">
                  <c:v>0.2333014750987496</c:v>
                </c:pt>
                <c:pt idx="74">
                  <c:v>0.24138349615055271</c:v>
                </c:pt>
                <c:pt idx="75">
                  <c:v>0.23412321240443587</c:v>
                </c:pt>
                <c:pt idx="76">
                  <c:v>0.21440588374648478</c:v>
                </c:pt>
                <c:pt idx="77">
                  <c:v>0.22861748032910745</c:v>
                </c:pt>
                <c:pt idx="78">
                  <c:v>0.22799194697454397</c:v>
                </c:pt>
                <c:pt idx="79">
                  <c:v>0.2054555791383525</c:v>
                </c:pt>
                <c:pt idx="80">
                  <c:v>0.20306272592623634</c:v>
                </c:pt>
                <c:pt idx="81">
                  <c:v>0.22992095618454558</c:v>
                </c:pt>
                <c:pt idx="82">
                  <c:v>0.23226109016321012</c:v>
                </c:pt>
                <c:pt idx="83">
                  <c:v>0.3061088209301418</c:v>
                </c:pt>
                <c:pt idx="84">
                  <c:v>0.31011595222792021</c:v>
                </c:pt>
                <c:pt idx="85">
                  <c:v>0.2561564763832494</c:v>
                </c:pt>
                <c:pt idx="86">
                  <c:v>0.2671294967227088</c:v>
                </c:pt>
                <c:pt idx="87">
                  <c:v>0.30426600499644385</c:v>
                </c:pt>
                <c:pt idx="88">
                  <c:v>0.27375414839999612</c:v>
                </c:pt>
                <c:pt idx="89">
                  <c:v>0.27684733715433224</c:v>
                </c:pt>
                <c:pt idx="90">
                  <c:v>0.27617257675887136</c:v>
                </c:pt>
                <c:pt idx="91">
                  <c:v>0.32695719656601574</c:v>
                </c:pt>
                <c:pt idx="92">
                  <c:v>0.27158768630272573</c:v>
                </c:pt>
                <c:pt idx="93">
                  <c:v>0.26963335174299968</c:v>
                </c:pt>
                <c:pt idx="94">
                  <c:v>0.22585204591897812</c:v>
                </c:pt>
                <c:pt idx="95">
                  <c:v>0.21604572946906647</c:v>
                </c:pt>
                <c:pt idx="96">
                  <c:v>0.20590723797605434</c:v>
                </c:pt>
                <c:pt idx="97">
                  <c:v>0.22270169324221559</c:v>
                </c:pt>
              </c:numCache>
            </c:numRef>
          </c:val>
        </c:ser>
        <c:ser>
          <c:idx val="6"/>
          <c:order val="6"/>
          <c:tx>
            <c:strRef>
              <c:f>'Region --&gt;'!$I$104</c:f>
              <c:strCache>
                <c:ptCount val="1"/>
                <c:pt idx="0">
                  <c:v>Western Europe</c:v>
                </c:pt>
              </c:strCache>
            </c:strRef>
          </c:tx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--&gt;'!$I$105:$I$202</c:f>
              <c:numCache>
                <c:formatCode>0.00%</c:formatCode>
                <c:ptCount val="98"/>
                <c:pt idx="0">
                  <c:v>5.7571882046556382E-2</c:v>
                </c:pt>
                <c:pt idx="1">
                  <c:v>6.5413515610256254E-2</c:v>
                </c:pt>
                <c:pt idx="2">
                  <c:v>5.7924044950652342E-2</c:v>
                </c:pt>
                <c:pt idx="3">
                  <c:v>5.2186816932953725E-2</c:v>
                </c:pt>
                <c:pt idx="4">
                  <c:v>6.1342672506743592E-2</c:v>
                </c:pt>
                <c:pt idx="5">
                  <c:v>8.0646052444736466E-2</c:v>
                </c:pt>
                <c:pt idx="6">
                  <c:v>8.6837184053399089E-2</c:v>
                </c:pt>
                <c:pt idx="7">
                  <c:v>8.2046396683380277E-2</c:v>
                </c:pt>
                <c:pt idx="8">
                  <c:v>9.7283846579956451E-2</c:v>
                </c:pt>
                <c:pt idx="9">
                  <c:v>5.8674559488774543E-2</c:v>
                </c:pt>
                <c:pt idx="10">
                  <c:v>9.4268278452614374E-2</c:v>
                </c:pt>
                <c:pt idx="11">
                  <c:v>0.13266524657483714</c:v>
                </c:pt>
                <c:pt idx="12">
                  <c:v>0.12605757225485761</c:v>
                </c:pt>
                <c:pt idx="13">
                  <c:v>7.5736533792843314E-2</c:v>
                </c:pt>
                <c:pt idx="14">
                  <c:v>9.9574225165171643E-2</c:v>
                </c:pt>
                <c:pt idx="15">
                  <c:v>0.11724430921251475</c:v>
                </c:pt>
                <c:pt idx="16">
                  <c:v>0.1172363451057219</c:v>
                </c:pt>
                <c:pt idx="17">
                  <c:v>0.13531227082235378</c:v>
                </c:pt>
                <c:pt idx="18">
                  <c:v>0.17883782327328471</c:v>
                </c:pt>
                <c:pt idx="19">
                  <c:v>0.12826825289312269</c:v>
                </c:pt>
                <c:pt idx="20">
                  <c:v>0.18409972058083554</c:v>
                </c:pt>
                <c:pt idx="21">
                  <c:v>0.2117773103511531</c:v>
                </c:pt>
                <c:pt idx="22">
                  <c:v>0.2022703450946344</c:v>
                </c:pt>
                <c:pt idx="23">
                  <c:v>0.18318176586507318</c:v>
                </c:pt>
                <c:pt idx="24">
                  <c:v>0.15787589068941443</c:v>
                </c:pt>
                <c:pt idx="25">
                  <c:v>8.5763590576711568E-2</c:v>
                </c:pt>
                <c:pt idx="26">
                  <c:v>9.060249989366756E-2</c:v>
                </c:pt>
                <c:pt idx="27">
                  <c:v>0.14681388093153908</c:v>
                </c:pt>
                <c:pt idx="28">
                  <c:v>0.10690996973492045</c:v>
                </c:pt>
                <c:pt idx="29">
                  <c:v>6.9760979930066302E-2</c:v>
                </c:pt>
                <c:pt idx="30">
                  <c:v>8.1741988581961245E-2</c:v>
                </c:pt>
                <c:pt idx="31">
                  <c:v>9.2605923393553891E-2</c:v>
                </c:pt>
                <c:pt idx="32">
                  <c:v>7.4782418867341854E-2</c:v>
                </c:pt>
                <c:pt idx="33">
                  <c:v>6.8744745097118698E-2</c:v>
                </c:pt>
                <c:pt idx="34">
                  <c:v>6.9695424887432161E-2</c:v>
                </c:pt>
                <c:pt idx="35">
                  <c:v>8.4132800536678751E-2</c:v>
                </c:pt>
                <c:pt idx="36">
                  <c:v>7.2187455747772314E-2</c:v>
                </c:pt>
                <c:pt idx="37">
                  <c:v>7.0178560667092257E-2</c:v>
                </c:pt>
                <c:pt idx="38">
                  <c:v>6.5874644207006977E-2</c:v>
                </c:pt>
                <c:pt idx="39">
                  <c:v>7.2512933406995106E-2</c:v>
                </c:pt>
                <c:pt idx="40">
                  <c:v>6.5409325862823386E-2</c:v>
                </c:pt>
                <c:pt idx="41">
                  <c:v>4.9756576043341647E-2</c:v>
                </c:pt>
                <c:pt idx="42">
                  <c:v>5.4304563245244256E-2</c:v>
                </c:pt>
                <c:pt idx="43">
                  <c:v>4.0536798500655162E-2</c:v>
                </c:pt>
                <c:pt idx="44">
                  <c:v>4.4330890309307425E-2</c:v>
                </c:pt>
                <c:pt idx="45">
                  <c:v>4.8826912509808626E-2</c:v>
                </c:pt>
                <c:pt idx="46">
                  <c:v>5.7004798619692813E-2</c:v>
                </c:pt>
                <c:pt idx="47">
                  <c:v>6.977254320172066E-2</c:v>
                </c:pt>
                <c:pt idx="48">
                  <c:v>8.0306943721568602E-2</c:v>
                </c:pt>
                <c:pt idx="49">
                  <c:v>8.2139624005404671E-2</c:v>
                </c:pt>
                <c:pt idx="50">
                  <c:v>8.1658942496016088E-2</c:v>
                </c:pt>
                <c:pt idx="51">
                  <c:v>7.6166959568239462E-2</c:v>
                </c:pt>
                <c:pt idx="52">
                  <c:v>8.5727151214916586E-2</c:v>
                </c:pt>
                <c:pt idx="53">
                  <c:v>7.8710077109242882E-2</c:v>
                </c:pt>
                <c:pt idx="54">
                  <c:v>5.5298451918913485E-2</c:v>
                </c:pt>
                <c:pt idx="55">
                  <c:v>4.6549089727542771E-2</c:v>
                </c:pt>
                <c:pt idx="56">
                  <c:v>4.4897402835342173E-2</c:v>
                </c:pt>
                <c:pt idx="57">
                  <c:v>6.7906492856823042E-2</c:v>
                </c:pt>
                <c:pt idx="58">
                  <c:v>7.9108123465862351E-2</c:v>
                </c:pt>
                <c:pt idx="59">
                  <c:v>9.512580988525568E-2</c:v>
                </c:pt>
                <c:pt idx="60">
                  <c:v>9.2851903708258826E-2</c:v>
                </c:pt>
                <c:pt idx="61">
                  <c:v>7.3079310582116946E-2</c:v>
                </c:pt>
                <c:pt idx="62">
                  <c:v>7.7762912422290942E-2</c:v>
                </c:pt>
                <c:pt idx="63">
                  <c:v>7.6984273191803107E-2</c:v>
                </c:pt>
                <c:pt idx="64">
                  <c:v>8.2059063668226045E-2</c:v>
                </c:pt>
                <c:pt idx="65">
                  <c:v>9.3996809627473588E-2</c:v>
                </c:pt>
                <c:pt idx="66">
                  <c:v>8.3185316295285333E-2</c:v>
                </c:pt>
                <c:pt idx="67">
                  <c:v>6.3116149929890342E-2</c:v>
                </c:pt>
                <c:pt idx="68">
                  <c:v>7.5151892009053228E-2</c:v>
                </c:pt>
                <c:pt idx="69">
                  <c:v>7.2085983301369713E-2</c:v>
                </c:pt>
                <c:pt idx="70">
                  <c:v>6.0165242842388084E-2</c:v>
                </c:pt>
                <c:pt idx="71">
                  <c:v>5.9556959309338478E-2</c:v>
                </c:pt>
                <c:pt idx="72">
                  <c:v>6.9530032474586501E-2</c:v>
                </c:pt>
                <c:pt idx="73">
                  <c:v>7.4111498774047338E-2</c:v>
                </c:pt>
                <c:pt idx="74">
                  <c:v>8.0453254505962163E-2</c:v>
                </c:pt>
                <c:pt idx="75">
                  <c:v>7.8902347007486565E-2</c:v>
                </c:pt>
                <c:pt idx="76">
                  <c:v>6.9427615142203372E-2</c:v>
                </c:pt>
                <c:pt idx="77">
                  <c:v>5.2750412272673457E-2</c:v>
                </c:pt>
                <c:pt idx="78">
                  <c:v>5.87548788066935E-2</c:v>
                </c:pt>
                <c:pt idx="79">
                  <c:v>5.2111349701397185E-2</c:v>
                </c:pt>
                <c:pt idx="80">
                  <c:v>6.7459178724131319E-2</c:v>
                </c:pt>
                <c:pt idx="81">
                  <c:v>5.14073317114472E-2</c:v>
                </c:pt>
                <c:pt idx="82">
                  <c:v>4.0249721648569221E-2</c:v>
                </c:pt>
                <c:pt idx="83">
                  <c:v>4.1775822015792587E-2</c:v>
                </c:pt>
                <c:pt idx="84">
                  <c:v>5.4178361956337011E-2</c:v>
                </c:pt>
                <c:pt idx="85">
                  <c:v>4.3128058812617609E-2</c:v>
                </c:pt>
                <c:pt idx="86">
                  <c:v>6.3443583457580638E-2</c:v>
                </c:pt>
                <c:pt idx="87">
                  <c:v>7.2542998672268141E-2</c:v>
                </c:pt>
                <c:pt idx="88">
                  <c:v>6.360013568542712E-2</c:v>
                </c:pt>
                <c:pt idx="89">
                  <c:v>5.5136673017599572E-2</c:v>
                </c:pt>
                <c:pt idx="90">
                  <c:v>6.1509364739439201E-2</c:v>
                </c:pt>
                <c:pt idx="91">
                  <c:v>5.6338490942900249E-2</c:v>
                </c:pt>
                <c:pt idx="92">
                  <c:v>4.5476325972309189E-2</c:v>
                </c:pt>
                <c:pt idx="93">
                  <c:v>8.7905962638428717E-2</c:v>
                </c:pt>
                <c:pt idx="94">
                  <c:v>9.3871728978184382E-2</c:v>
                </c:pt>
                <c:pt idx="95">
                  <c:v>0.11521734430382807</c:v>
                </c:pt>
                <c:pt idx="96">
                  <c:v>0.12508252754015148</c:v>
                </c:pt>
                <c:pt idx="97">
                  <c:v>0.10657676834065165</c:v>
                </c:pt>
              </c:numCache>
            </c:numRef>
          </c:val>
        </c:ser>
        <c:ser>
          <c:idx val="7"/>
          <c:order val="7"/>
          <c:tx>
            <c:strRef>
              <c:f>'Region --&gt;'!$J$104</c:f>
              <c:strCache>
                <c:ptCount val="1"/>
                <c:pt idx="0">
                  <c:v>Portfolio Hedge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--&gt;'!$J$105:$J$202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4.6916973185565992E-4</c:v>
                </c:pt>
                <c:pt idx="41">
                  <c:v>1.8522429860505815E-3</c:v>
                </c:pt>
                <c:pt idx="42">
                  <c:v>3.0785237119037599E-2</c:v>
                </c:pt>
                <c:pt idx="43">
                  <c:v>2.5284757693631876E-2</c:v>
                </c:pt>
                <c:pt idx="44">
                  <c:v>1.830079371789077E-2</c:v>
                </c:pt>
                <c:pt idx="45">
                  <c:v>1.710520950863045E-2</c:v>
                </c:pt>
                <c:pt idx="46">
                  <c:v>3.2884110922895872E-2</c:v>
                </c:pt>
                <c:pt idx="47">
                  <c:v>4.7745467162055605E-2</c:v>
                </c:pt>
                <c:pt idx="48">
                  <c:v>2.1339609460201022E-2</c:v>
                </c:pt>
                <c:pt idx="49">
                  <c:v>3.9105409015221027E-2</c:v>
                </c:pt>
                <c:pt idx="50">
                  <c:v>3.7281457622903962E-2</c:v>
                </c:pt>
                <c:pt idx="51">
                  <c:v>2.4574630426518397E-2</c:v>
                </c:pt>
                <c:pt idx="52">
                  <c:v>1.1203177396369389E-2</c:v>
                </c:pt>
                <c:pt idx="53">
                  <c:v>1.3263019640475422E-2</c:v>
                </c:pt>
                <c:pt idx="54">
                  <c:v>1.0421802446681226E-2</c:v>
                </c:pt>
                <c:pt idx="55">
                  <c:v>1.2518068343873865E-2</c:v>
                </c:pt>
                <c:pt idx="56">
                  <c:v>1.2781462617130089E-2</c:v>
                </c:pt>
                <c:pt idx="57">
                  <c:v>6.7527069213291213E-3</c:v>
                </c:pt>
                <c:pt idx="58">
                  <c:v>0</c:v>
                </c:pt>
                <c:pt idx="59">
                  <c:v>1.3918750164374299E-3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1.8237670359774312E-2</c:v>
                </c:pt>
                <c:pt idx="65">
                  <c:v>2.2139630391412233E-2</c:v>
                </c:pt>
                <c:pt idx="66">
                  <c:v>2.3655440628683692E-2</c:v>
                </c:pt>
                <c:pt idx="67">
                  <c:v>1.7023385607950418E-2</c:v>
                </c:pt>
                <c:pt idx="68">
                  <c:v>1.8155175883933516E-2</c:v>
                </c:pt>
                <c:pt idx="69">
                  <c:v>2.3127709051691793E-2</c:v>
                </c:pt>
                <c:pt idx="70">
                  <c:v>3.444773548083091E-2</c:v>
                </c:pt>
                <c:pt idx="71">
                  <c:v>4.5168214194800445E-2</c:v>
                </c:pt>
                <c:pt idx="72">
                  <c:v>4.3776851066301761E-2</c:v>
                </c:pt>
                <c:pt idx="73">
                  <c:v>2.769026040672468E-2</c:v>
                </c:pt>
                <c:pt idx="74">
                  <c:v>4.0596673169943899E-2</c:v>
                </c:pt>
                <c:pt idx="75">
                  <c:v>5.00080125765483E-2</c:v>
                </c:pt>
                <c:pt idx="76">
                  <c:v>4.8983146556858967E-2</c:v>
                </c:pt>
                <c:pt idx="77">
                  <c:v>5.0666116581230859E-2</c:v>
                </c:pt>
                <c:pt idx="78">
                  <c:v>6.6589783787085258E-2</c:v>
                </c:pt>
                <c:pt idx="79">
                  <c:v>6.9000140211714703E-2</c:v>
                </c:pt>
                <c:pt idx="80">
                  <c:v>6.822033320052133E-2</c:v>
                </c:pt>
                <c:pt idx="81">
                  <c:v>6.678964860665286E-2</c:v>
                </c:pt>
                <c:pt idx="82">
                  <c:v>6.0742676793632586E-2</c:v>
                </c:pt>
                <c:pt idx="83">
                  <c:v>3.3631312277080973E-2</c:v>
                </c:pt>
                <c:pt idx="84">
                  <c:v>3.3116347953246729E-2</c:v>
                </c:pt>
                <c:pt idx="85">
                  <c:v>6.0049099059750796E-2</c:v>
                </c:pt>
                <c:pt idx="86">
                  <c:v>7.9491027014892468E-2</c:v>
                </c:pt>
                <c:pt idx="87">
                  <c:v>9.5055843689196631E-2</c:v>
                </c:pt>
                <c:pt idx="88">
                  <c:v>8.3822212901659393E-2</c:v>
                </c:pt>
                <c:pt idx="89">
                  <c:v>8.1467997857514657E-2</c:v>
                </c:pt>
                <c:pt idx="90">
                  <c:v>7.3663926574483202E-2</c:v>
                </c:pt>
                <c:pt idx="91">
                  <c:v>7.9242956014730651E-2</c:v>
                </c:pt>
                <c:pt idx="92">
                  <c:v>7.4682140960549093E-2</c:v>
                </c:pt>
                <c:pt idx="93">
                  <c:v>7.6517371754013519E-2</c:v>
                </c:pt>
                <c:pt idx="94">
                  <c:v>7.6680520205361036E-2</c:v>
                </c:pt>
                <c:pt idx="95">
                  <c:v>7.1089256170801571E-2</c:v>
                </c:pt>
                <c:pt idx="96">
                  <c:v>7.0616523602981263E-2</c:v>
                </c:pt>
                <c:pt idx="97">
                  <c:v>7.4521079646107338E-2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76352"/>
        <c:axId val="43877888"/>
      </c:areaChart>
      <c:dateAx>
        <c:axId val="4387635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3877888"/>
        <c:crosses val="autoZero"/>
        <c:auto val="1"/>
        <c:lblOffset val="100"/>
        <c:baseTimeUnit val="months"/>
      </c:dateAx>
      <c:valAx>
        <c:axId val="4387788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3876352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Short </a:t>
            </a:r>
            <a:r>
              <a:rPr lang="en-US"/>
              <a:t>Exposure by Region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'Region --&gt;'!$C$104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--&gt;'!$C$105:$C$202</c:f>
              <c:numCache>
                <c:formatCode>0.00%</c:formatCode>
                <c:ptCount val="98"/>
                <c:pt idx="0">
                  <c:v>0.43984241384640793</c:v>
                </c:pt>
                <c:pt idx="1">
                  <c:v>0.54012965854308526</c:v>
                </c:pt>
                <c:pt idx="2">
                  <c:v>0.51566804771731112</c:v>
                </c:pt>
                <c:pt idx="3">
                  <c:v>0.50526139987908325</c:v>
                </c:pt>
                <c:pt idx="4">
                  <c:v>0.51820810882088764</c:v>
                </c:pt>
                <c:pt idx="5">
                  <c:v>0.51061509521905313</c:v>
                </c:pt>
                <c:pt idx="6">
                  <c:v>0.45778618978190172</c:v>
                </c:pt>
                <c:pt idx="7">
                  <c:v>0.47298301133682991</c:v>
                </c:pt>
                <c:pt idx="8">
                  <c:v>0.49900670636567646</c:v>
                </c:pt>
                <c:pt idx="9">
                  <c:v>0.28321042895919596</c:v>
                </c:pt>
                <c:pt idx="10">
                  <c:v>0.44867345006798159</c:v>
                </c:pt>
                <c:pt idx="11">
                  <c:v>0.51689840862365743</c:v>
                </c:pt>
                <c:pt idx="12">
                  <c:v>0.5846434797834299</c:v>
                </c:pt>
                <c:pt idx="13">
                  <c:v>0.41317435688595305</c:v>
                </c:pt>
                <c:pt idx="14">
                  <c:v>0.54399262673205095</c:v>
                </c:pt>
                <c:pt idx="15">
                  <c:v>0.55426981781907958</c:v>
                </c:pt>
                <c:pt idx="16">
                  <c:v>0.55741074119731426</c:v>
                </c:pt>
                <c:pt idx="17">
                  <c:v>0.67182499978676724</c:v>
                </c:pt>
                <c:pt idx="18">
                  <c:v>0.61769483844454298</c:v>
                </c:pt>
                <c:pt idx="19">
                  <c:v>0.41901911592795144</c:v>
                </c:pt>
                <c:pt idx="20">
                  <c:v>0.53969235681468708</c:v>
                </c:pt>
                <c:pt idx="21">
                  <c:v>0.60432529924441392</c:v>
                </c:pt>
                <c:pt idx="22">
                  <c:v>0.64651139275888225</c:v>
                </c:pt>
                <c:pt idx="23">
                  <c:v>0.61661913613641783</c:v>
                </c:pt>
                <c:pt idx="24">
                  <c:v>0.55390511806852849</c:v>
                </c:pt>
                <c:pt idx="25">
                  <c:v>0.69270046988266953</c:v>
                </c:pt>
                <c:pt idx="26">
                  <c:v>0.7686660484546366</c:v>
                </c:pt>
                <c:pt idx="27">
                  <c:v>0.66477892600518373</c:v>
                </c:pt>
                <c:pt idx="28">
                  <c:v>0.63072133089303917</c:v>
                </c:pt>
                <c:pt idx="29">
                  <c:v>0.59267251578311941</c:v>
                </c:pt>
                <c:pt idx="30">
                  <c:v>0.54308709202044825</c:v>
                </c:pt>
                <c:pt idx="31">
                  <c:v>0.51507462480628607</c:v>
                </c:pt>
                <c:pt idx="32">
                  <c:v>0.50216004806592562</c:v>
                </c:pt>
                <c:pt idx="33">
                  <c:v>0.43701576811496551</c:v>
                </c:pt>
                <c:pt idx="34">
                  <c:v>0.53134728512443818</c:v>
                </c:pt>
                <c:pt idx="35">
                  <c:v>0.56302053426313481</c:v>
                </c:pt>
                <c:pt idx="36">
                  <c:v>0.56009416652793598</c:v>
                </c:pt>
                <c:pt idx="37">
                  <c:v>0.55402734196804104</c:v>
                </c:pt>
                <c:pt idx="38">
                  <c:v>0.55495007019096465</c:v>
                </c:pt>
                <c:pt idx="39">
                  <c:v>0.50117119265362142</c:v>
                </c:pt>
                <c:pt idx="40">
                  <c:v>0.49016782932834951</c:v>
                </c:pt>
                <c:pt idx="41">
                  <c:v>0.50158953399041606</c:v>
                </c:pt>
                <c:pt idx="42">
                  <c:v>0.44327918233380115</c:v>
                </c:pt>
                <c:pt idx="43">
                  <c:v>0.42255748708532237</c:v>
                </c:pt>
                <c:pt idx="44">
                  <c:v>0.46595095520269675</c:v>
                </c:pt>
                <c:pt idx="45">
                  <c:v>0.50675047745778712</c:v>
                </c:pt>
                <c:pt idx="46">
                  <c:v>0.47177991189546042</c:v>
                </c:pt>
                <c:pt idx="47">
                  <c:v>0.48798134874373067</c:v>
                </c:pt>
                <c:pt idx="48">
                  <c:v>0.39790921361058373</c:v>
                </c:pt>
                <c:pt idx="49">
                  <c:v>0.44880285968647876</c:v>
                </c:pt>
                <c:pt idx="50">
                  <c:v>0.42751266219587675</c:v>
                </c:pt>
                <c:pt idx="51">
                  <c:v>0.42483041682976969</c:v>
                </c:pt>
                <c:pt idx="52">
                  <c:v>0.4392566165156237</c:v>
                </c:pt>
                <c:pt idx="53">
                  <c:v>0.34286264461451166</c:v>
                </c:pt>
                <c:pt idx="54">
                  <c:v>0.35062856773972145</c:v>
                </c:pt>
                <c:pt idx="55">
                  <c:v>0.37261746739052715</c:v>
                </c:pt>
                <c:pt idx="56">
                  <c:v>0.36215447157773745</c:v>
                </c:pt>
                <c:pt idx="57">
                  <c:v>0.37711207634276628</c:v>
                </c:pt>
                <c:pt idx="58">
                  <c:v>0.40795506814899746</c:v>
                </c:pt>
                <c:pt idx="59">
                  <c:v>0.42529646568427953</c:v>
                </c:pt>
                <c:pt idx="60">
                  <c:v>0.4055205452975259</c:v>
                </c:pt>
                <c:pt idx="61">
                  <c:v>0.50156330321357767</c:v>
                </c:pt>
                <c:pt idx="62">
                  <c:v>0.52958557564602127</c:v>
                </c:pt>
                <c:pt idx="63">
                  <c:v>0.43183838678788927</c:v>
                </c:pt>
                <c:pt idx="64">
                  <c:v>0.46272531408391115</c:v>
                </c:pt>
                <c:pt idx="65">
                  <c:v>0.47337083557799742</c:v>
                </c:pt>
                <c:pt idx="66">
                  <c:v>0.45744416385845366</c:v>
                </c:pt>
                <c:pt idx="67">
                  <c:v>0.41381336467616697</c:v>
                </c:pt>
                <c:pt idx="68">
                  <c:v>0.4594188631790726</c:v>
                </c:pt>
                <c:pt idx="69">
                  <c:v>0.47416189858459373</c:v>
                </c:pt>
                <c:pt idx="70">
                  <c:v>0.47089744987228033</c:v>
                </c:pt>
                <c:pt idx="71">
                  <c:v>0.4876985269781397</c:v>
                </c:pt>
                <c:pt idx="72">
                  <c:v>0.46313261778779091</c:v>
                </c:pt>
                <c:pt idx="73">
                  <c:v>0.50387887195979475</c:v>
                </c:pt>
                <c:pt idx="74">
                  <c:v>0.45871338850770493</c:v>
                </c:pt>
                <c:pt idx="75">
                  <c:v>0.46517939081518883</c:v>
                </c:pt>
                <c:pt idx="76">
                  <c:v>0.51274247803960771</c:v>
                </c:pt>
                <c:pt idx="77">
                  <c:v>0.4982645671473836</c:v>
                </c:pt>
                <c:pt idx="78">
                  <c:v>0.50951423084697045</c:v>
                </c:pt>
                <c:pt idx="79">
                  <c:v>0.49300883786598387</c:v>
                </c:pt>
                <c:pt idx="80">
                  <c:v>0.48221596751628948</c:v>
                </c:pt>
                <c:pt idx="81">
                  <c:v>0.46566698465983691</c:v>
                </c:pt>
                <c:pt idx="82">
                  <c:v>0.47174963970519496</c:v>
                </c:pt>
                <c:pt idx="83">
                  <c:v>0.46843167906385963</c:v>
                </c:pt>
                <c:pt idx="84">
                  <c:v>0.47795309446598622</c:v>
                </c:pt>
                <c:pt idx="85">
                  <c:v>0.45351226583346599</c:v>
                </c:pt>
                <c:pt idx="86">
                  <c:v>0.4091771409859547</c:v>
                </c:pt>
                <c:pt idx="87">
                  <c:v>0.36872141288466681</c:v>
                </c:pt>
                <c:pt idx="88">
                  <c:v>0.41357289242617135</c:v>
                </c:pt>
                <c:pt idx="89">
                  <c:v>0.40432476637914605</c:v>
                </c:pt>
                <c:pt idx="90">
                  <c:v>0.37453592622464355</c:v>
                </c:pt>
                <c:pt idx="91">
                  <c:v>0.38896716385398455</c:v>
                </c:pt>
                <c:pt idx="92">
                  <c:v>0.33379182060137019</c:v>
                </c:pt>
                <c:pt idx="93">
                  <c:v>0.2803790699924692</c:v>
                </c:pt>
                <c:pt idx="94">
                  <c:v>0.32253779162763846</c:v>
                </c:pt>
                <c:pt idx="95">
                  <c:v>0.35672634415882026</c:v>
                </c:pt>
                <c:pt idx="96">
                  <c:v>0.3165818664422117</c:v>
                </c:pt>
                <c:pt idx="97">
                  <c:v>0.29221922368406189</c:v>
                </c:pt>
              </c:numCache>
            </c:numRef>
          </c:val>
        </c:ser>
        <c:ser>
          <c:idx val="1"/>
          <c:order val="1"/>
          <c:tx>
            <c:strRef>
              <c:f>'Region --&gt;'!$D$104</c:f>
              <c:strCache>
                <c:ptCount val="1"/>
                <c:pt idx="0">
                  <c:v>Eastern Europe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--&gt;'!$D$105:$D$202</c:f>
              <c:numCache>
                <c:formatCode>0.00%</c:formatCode>
                <c:ptCount val="98"/>
                <c:pt idx="0">
                  <c:v>3.4002403412657809E-3</c:v>
                </c:pt>
                <c:pt idx="1">
                  <c:v>1.0109038526105417E-2</c:v>
                </c:pt>
                <c:pt idx="2">
                  <c:v>4.7400038033610257E-3</c:v>
                </c:pt>
                <c:pt idx="3">
                  <c:v>1.0607293723453311E-2</c:v>
                </c:pt>
                <c:pt idx="4">
                  <c:v>3.7021894357398217E-3</c:v>
                </c:pt>
                <c:pt idx="5">
                  <c:v>0</c:v>
                </c:pt>
                <c:pt idx="6">
                  <c:v>0</c:v>
                </c:pt>
                <c:pt idx="7">
                  <c:v>5.3064081975581594E-3</c:v>
                </c:pt>
                <c:pt idx="8">
                  <c:v>5.9843912152096768E-3</c:v>
                </c:pt>
                <c:pt idx="9">
                  <c:v>2.2365606219262447E-3</c:v>
                </c:pt>
                <c:pt idx="10">
                  <c:v>1.5812577987371523E-2</c:v>
                </c:pt>
                <c:pt idx="11">
                  <c:v>2.0695598898070475E-2</c:v>
                </c:pt>
                <c:pt idx="12">
                  <c:v>1.1969807816154285E-2</c:v>
                </c:pt>
                <c:pt idx="13">
                  <c:v>1.0905867685608058E-2</c:v>
                </c:pt>
                <c:pt idx="14">
                  <c:v>3.8820331856708336E-2</c:v>
                </c:pt>
                <c:pt idx="15">
                  <c:v>9.355657243338493E-2</c:v>
                </c:pt>
                <c:pt idx="16">
                  <c:v>9.5906731356732833E-2</c:v>
                </c:pt>
                <c:pt idx="17">
                  <c:v>0.11393798207372931</c:v>
                </c:pt>
                <c:pt idx="18">
                  <c:v>0.12553202927785648</c:v>
                </c:pt>
                <c:pt idx="19">
                  <c:v>0.10290586533628257</c:v>
                </c:pt>
                <c:pt idx="20">
                  <c:v>7.259530780593991E-2</c:v>
                </c:pt>
                <c:pt idx="21">
                  <c:v>6.5129141240212907E-2</c:v>
                </c:pt>
                <c:pt idx="22">
                  <c:v>5.965700889064067E-2</c:v>
                </c:pt>
                <c:pt idx="23">
                  <c:v>7.4571177959369767E-2</c:v>
                </c:pt>
                <c:pt idx="24">
                  <c:v>8.7298886503083942E-2</c:v>
                </c:pt>
                <c:pt idx="25">
                  <c:v>5.1776473397185607E-2</c:v>
                </c:pt>
                <c:pt idx="26">
                  <c:v>4.5870474109210607E-2</c:v>
                </c:pt>
                <c:pt idx="27">
                  <c:v>6.5116176355044755E-2</c:v>
                </c:pt>
                <c:pt idx="28">
                  <c:v>7.8326227299438972E-2</c:v>
                </c:pt>
                <c:pt idx="29">
                  <c:v>5.1839079921496894E-3</c:v>
                </c:pt>
                <c:pt idx="30">
                  <c:v>5.1942402769795965E-3</c:v>
                </c:pt>
                <c:pt idx="31">
                  <c:v>2.2366044295659324E-3</c:v>
                </c:pt>
                <c:pt idx="32">
                  <c:v>4.5558533213502913E-3</c:v>
                </c:pt>
                <c:pt idx="33">
                  <c:v>1.0113033409818317E-2</c:v>
                </c:pt>
                <c:pt idx="34">
                  <c:v>4.4415397985507867E-3</c:v>
                </c:pt>
                <c:pt idx="35">
                  <c:v>1.3176905763848008E-2</c:v>
                </c:pt>
                <c:pt idx="36">
                  <c:v>5.4990081749645729E-3</c:v>
                </c:pt>
                <c:pt idx="37">
                  <c:v>2.3873891022628893E-3</c:v>
                </c:pt>
                <c:pt idx="38">
                  <c:v>1.4644872891763127E-3</c:v>
                </c:pt>
                <c:pt idx="39">
                  <c:v>2.1665312652249893E-3</c:v>
                </c:pt>
                <c:pt idx="40">
                  <c:v>1.0356110517670221E-2</c:v>
                </c:pt>
                <c:pt idx="41">
                  <c:v>6.6588800655652145E-3</c:v>
                </c:pt>
                <c:pt idx="42">
                  <c:v>2.2266462919060454E-3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1.2840405607464498E-2</c:v>
                </c:pt>
                <c:pt idx="48">
                  <c:v>1.3345028364122838E-2</c:v>
                </c:pt>
                <c:pt idx="49">
                  <c:v>4.0996017474277252E-3</c:v>
                </c:pt>
                <c:pt idx="50">
                  <c:v>7.2768359314051567E-4</c:v>
                </c:pt>
                <c:pt idx="51">
                  <c:v>1.4374722619813001E-2</c:v>
                </c:pt>
                <c:pt idx="52">
                  <c:v>1.3538143096094579E-2</c:v>
                </c:pt>
                <c:pt idx="53">
                  <c:v>1.4214355966064773E-2</c:v>
                </c:pt>
                <c:pt idx="54">
                  <c:v>1.2215792367989125E-2</c:v>
                </c:pt>
                <c:pt idx="55">
                  <c:v>1.0916868108903447E-2</c:v>
                </c:pt>
                <c:pt idx="56">
                  <c:v>1.0747766784766804E-2</c:v>
                </c:pt>
                <c:pt idx="57">
                  <c:v>1.0643137718152909E-2</c:v>
                </c:pt>
                <c:pt idx="58">
                  <c:v>1.4814563811832944E-2</c:v>
                </c:pt>
                <c:pt idx="59">
                  <c:v>6.6844908634869551E-3</c:v>
                </c:pt>
                <c:pt idx="60">
                  <c:v>1.5382691050615429E-3</c:v>
                </c:pt>
                <c:pt idx="61">
                  <c:v>6.5280904043801677E-3</c:v>
                </c:pt>
                <c:pt idx="62">
                  <c:v>5.6740637611903642E-3</c:v>
                </c:pt>
                <c:pt idx="63">
                  <c:v>2.4194420844191643E-3</c:v>
                </c:pt>
                <c:pt idx="64">
                  <c:v>1.3848429345568051E-2</c:v>
                </c:pt>
                <c:pt idx="65">
                  <c:v>1.7884292893226138E-2</c:v>
                </c:pt>
                <c:pt idx="66">
                  <c:v>2.14056894633801E-2</c:v>
                </c:pt>
                <c:pt idx="67">
                  <c:v>2.4387364027115166E-2</c:v>
                </c:pt>
                <c:pt idx="68">
                  <c:v>2.086675010259894E-2</c:v>
                </c:pt>
                <c:pt idx="69">
                  <c:v>2.9543327939009153E-2</c:v>
                </c:pt>
                <c:pt idx="70">
                  <c:v>1.6481117741236891E-2</c:v>
                </c:pt>
                <c:pt idx="71">
                  <c:v>1.3076442692609129E-2</c:v>
                </c:pt>
                <c:pt idx="72">
                  <c:v>1.3358190251456415E-2</c:v>
                </c:pt>
                <c:pt idx="73">
                  <c:v>1.71588785937455E-2</c:v>
                </c:pt>
                <c:pt idx="74">
                  <c:v>3.3671737511886506E-2</c:v>
                </c:pt>
                <c:pt idx="75">
                  <c:v>3.1431025262225014E-2</c:v>
                </c:pt>
                <c:pt idx="76">
                  <c:v>4.9601111421313879E-3</c:v>
                </c:pt>
                <c:pt idx="77">
                  <c:v>7.0966308009943883E-4</c:v>
                </c:pt>
                <c:pt idx="78">
                  <c:v>1.0726149158345038E-4</c:v>
                </c:pt>
                <c:pt idx="79">
                  <c:v>6.2263237803414427E-4</c:v>
                </c:pt>
                <c:pt idx="80">
                  <c:v>3.2906866734605167E-3</c:v>
                </c:pt>
                <c:pt idx="81">
                  <c:v>2.0041113688747426E-3</c:v>
                </c:pt>
                <c:pt idx="82">
                  <c:v>0</c:v>
                </c:pt>
                <c:pt idx="83">
                  <c:v>0</c:v>
                </c:pt>
                <c:pt idx="84">
                  <c:v>1.2360306403397448E-4</c:v>
                </c:pt>
                <c:pt idx="85">
                  <c:v>7.1507541094156649E-4</c:v>
                </c:pt>
                <c:pt idx="86">
                  <c:v>6.792967184931489E-3</c:v>
                </c:pt>
                <c:pt idx="87">
                  <c:v>2.1802262751250093E-2</c:v>
                </c:pt>
                <c:pt idx="88">
                  <c:v>3.2269086107447699E-2</c:v>
                </c:pt>
                <c:pt idx="89">
                  <c:v>3.4162170288911428E-2</c:v>
                </c:pt>
                <c:pt idx="90">
                  <c:v>2.4599997607083004E-2</c:v>
                </c:pt>
                <c:pt idx="91">
                  <c:v>2.3555157428291999E-2</c:v>
                </c:pt>
                <c:pt idx="92">
                  <c:v>1.8409433945569507E-2</c:v>
                </c:pt>
                <c:pt idx="93">
                  <c:v>7.8560030812512907E-3</c:v>
                </c:pt>
                <c:pt idx="94">
                  <c:v>7.338268369522654E-3</c:v>
                </c:pt>
                <c:pt idx="95">
                  <c:v>1.3132492553205746E-3</c:v>
                </c:pt>
                <c:pt idx="96">
                  <c:v>2.3300212863595709E-3</c:v>
                </c:pt>
                <c:pt idx="97">
                  <c:v>1.8792160014784302E-3</c:v>
                </c:pt>
              </c:numCache>
            </c:numRef>
          </c:val>
        </c:ser>
        <c:ser>
          <c:idx val="2"/>
          <c:order val="2"/>
          <c:tx>
            <c:strRef>
              <c:f>'Region --&gt;'!$E$104</c:f>
              <c:strCache>
                <c:ptCount val="1"/>
                <c:pt idx="0">
                  <c:v>Emerging Markets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--&gt;'!$E$105:$E$202</c:f>
              <c:numCache>
                <c:formatCode>0.00%</c:formatCode>
                <c:ptCount val="98"/>
                <c:pt idx="0">
                  <c:v>8.6749418356364724E-2</c:v>
                </c:pt>
                <c:pt idx="1">
                  <c:v>0.10086275995599443</c:v>
                </c:pt>
                <c:pt idx="2">
                  <c:v>0.15535963470367217</c:v>
                </c:pt>
                <c:pt idx="3">
                  <c:v>0.15853034727630713</c:v>
                </c:pt>
                <c:pt idx="4">
                  <c:v>0.12717316898053924</c:v>
                </c:pt>
                <c:pt idx="5">
                  <c:v>0.12839260964867227</c:v>
                </c:pt>
                <c:pt idx="6">
                  <c:v>0.13184753519602713</c:v>
                </c:pt>
                <c:pt idx="7">
                  <c:v>0.1360501966543021</c:v>
                </c:pt>
                <c:pt idx="8">
                  <c:v>0.12897733221355712</c:v>
                </c:pt>
                <c:pt idx="9">
                  <c:v>4.1895294230023097E-2</c:v>
                </c:pt>
                <c:pt idx="10">
                  <c:v>7.554315322639181E-2</c:v>
                </c:pt>
                <c:pt idx="11">
                  <c:v>0.14995170348323017</c:v>
                </c:pt>
                <c:pt idx="12">
                  <c:v>0.16525473473884009</c:v>
                </c:pt>
                <c:pt idx="13">
                  <c:v>0.10525233860739487</c:v>
                </c:pt>
                <c:pt idx="14">
                  <c:v>0.1656506545478722</c:v>
                </c:pt>
                <c:pt idx="15">
                  <c:v>0.18834209679234662</c:v>
                </c:pt>
                <c:pt idx="16">
                  <c:v>0.16515614233707634</c:v>
                </c:pt>
                <c:pt idx="17">
                  <c:v>0.14989857651345978</c:v>
                </c:pt>
                <c:pt idx="18">
                  <c:v>8.1999704508626439E-2</c:v>
                </c:pt>
                <c:pt idx="19">
                  <c:v>4.2925113246816846E-2</c:v>
                </c:pt>
                <c:pt idx="20">
                  <c:v>4.2788049342914067E-2</c:v>
                </c:pt>
                <c:pt idx="21">
                  <c:v>5.0235835958980665E-2</c:v>
                </c:pt>
                <c:pt idx="22">
                  <c:v>4.3359391069865166E-2</c:v>
                </c:pt>
                <c:pt idx="23">
                  <c:v>4.8850230536640574E-2</c:v>
                </c:pt>
                <c:pt idx="24">
                  <c:v>4.4747976255104946E-2</c:v>
                </c:pt>
                <c:pt idx="25">
                  <c:v>3.3118642808343118E-2</c:v>
                </c:pt>
                <c:pt idx="26">
                  <c:v>6.1433293908618666E-2</c:v>
                </c:pt>
                <c:pt idx="27">
                  <c:v>5.3849880432352101E-2</c:v>
                </c:pt>
                <c:pt idx="28">
                  <c:v>2.9308846768400575E-2</c:v>
                </c:pt>
                <c:pt idx="29">
                  <c:v>2.5950982941841436E-2</c:v>
                </c:pt>
                <c:pt idx="30">
                  <c:v>2.7773311754067543E-2</c:v>
                </c:pt>
                <c:pt idx="31">
                  <c:v>2.294956363701052E-2</c:v>
                </c:pt>
                <c:pt idx="32">
                  <c:v>2.2889553042461291E-2</c:v>
                </c:pt>
                <c:pt idx="33">
                  <c:v>2.7300635602025294E-2</c:v>
                </c:pt>
                <c:pt idx="34">
                  <c:v>2.6132397223549046E-2</c:v>
                </c:pt>
                <c:pt idx="35">
                  <c:v>3.2754273188692638E-2</c:v>
                </c:pt>
                <c:pt idx="36">
                  <c:v>3.6405798906672525E-2</c:v>
                </c:pt>
                <c:pt idx="37">
                  <c:v>3.7247568913770686E-2</c:v>
                </c:pt>
                <c:pt idx="38">
                  <c:v>3.8799627610811779E-2</c:v>
                </c:pt>
                <c:pt idx="39">
                  <c:v>3.7992514647731596E-2</c:v>
                </c:pt>
                <c:pt idx="40">
                  <c:v>4.7655535959438743E-2</c:v>
                </c:pt>
                <c:pt idx="41">
                  <c:v>4.7903842317474264E-2</c:v>
                </c:pt>
                <c:pt idx="42">
                  <c:v>5.6620124594930765E-2</c:v>
                </c:pt>
                <c:pt idx="43">
                  <c:v>6.0525479430592215E-2</c:v>
                </c:pt>
                <c:pt idx="44">
                  <c:v>6.8424040080882639E-2</c:v>
                </c:pt>
                <c:pt idx="45">
                  <c:v>6.7370187604857454E-2</c:v>
                </c:pt>
                <c:pt idx="46">
                  <c:v>5.7432342717505691E-2</c:v>
                </c:pt>
                <c:pt idx="47">
                  <c:v>5.9696269862553858E-2</c:v>
                </c:pt>
                <c:pt idx="48">
                  <c:v>5.9282170100561367E-2</c:v>
                </c:pt>
                <c:pt idx="49">
                  <c:v>5.2973965520941586E-2</c:v>
                </c:pt>
                <c:pt idx="50">
                  <c:v>5.8853296255141005E-2</c:v>
                </c:pt>
                <c:pt idx="51">
                  <c:v>5.584970275102611E-2</c:v>
                </c:pt>
                <c:pt idx="52">
                  <c:v>7.7051900498083192E-2</c:v>
                </c:pt>
                <c:pt idx="53">
                  <c:v>7.5260893808212895E-2</c:v>
                </c:pt>
                <c:pt idx="54">
                  <c:v>7.0375369606738208E-2</c:v>
                </c:pt>
                <c:pt idx="55">
                  <c:v>7.0869591344265667E-2</c:v>
                </c:pt>
                <c:pt idx="56">
                  <c:v>8.4178735264677743E-2</c:v>
                </c:pt>
                <c:pt idx="57">
                  <c:v>8.8532799250705382E-2</c:v>
                </c:pt>
                <c:pt idx="58">
                  <c:v>0.11991938118382268</c:v>
                </c:pt>
                <c:pt idx="59">
                  <c:v>0.11418507386303105</c:v>
                </c:pt>
                <c:pt idx="60">
                  <c:v>0.10076071351575093</c:v>
                </c:pt>
                <c:pt idx="61">
                  <c:v>0.11083121672823286</c:v>
                </c:pt>
                <c:pt idx="62">
                  <c:v>0.11578242182762276</c:v>
                </c:pt>
                <c:pt idx="63">
                  <c:v>8.3838614237163711E-2</c:v>
                </c:pt>
                <c:pt idx="64">
                  <c:v>7.2275031049938529E-2</c:v>
                </c:pt>
                <c:pt idx="65">
                  <c:v>6.080130102564809E-2</c:v>
                </c:pt>
                <c:pt idx="66">
                  <c:v>6.3584238684722558E-2</c:v>
                </c:pt>
                <c:pt idx="67">
                  <c:v>6.0700198000779533E-2</c:v>
                </c:pt>
                <c:pt idx="68">
                  <c:v>6.0987611736633245E-2</c:v>
                </c:pt>
                <c:pt idx="69">
                  <c:v>5.9630739818335644E-2</c:v>
                </c:pt>
                <c:pt idx="70">
                  <c:v>4.5474177767244592E-2</c:v>
                </c:pt>
                <c:pt idx="71">
                  <c:v>4.1239543819656922E-2</c:v>
                </c:pt>
                <c:pt idx="72">
                  <c:v>3.1312376507082608E-2</c:v>
                </c:pt>
                <c:pt idx="73">
                  <c:v>2.8268680944107817E-2</c:v>
                </c:pt>
                <c:pt idx="74">
                  <c:v>9.6613226155949205E-3</c:v>
                </c:pt>
                <c:pt idx="75">
                  <c:v>2.4765293635120117E-2</c:v>
                </c:pt>
                <c:pt idx="76">
                  <c:v>2.7005711571089452E-2</c:v>
                </c:pt>
                <c:pt idx="77">
                  <c:v>2.7590009165694228E-2</c:v>
                </c:pt>
                <c:pt idx="78">
                  <c:v>2.7178736000947584E-2</c:v>
                </c:pt>
                <c:pt idx="79">
                  <c:v>3.2234945923289016E-2</c:v>
                </c:pt>
                <c:pt idx="80">
                  <c:v>2.3947321326324648E-2</c:v>
                </c:pt>
                <c:pt idx="81">
                  <c:v>3.0060042714892151E-2</c:v>
                </c:pt>
                <c:pt idx="82">
                  <c:v>1.6323368005651887E-2</c:v>
                </c:pt>
                <c:pt idx="83">
                  <c:v>2.1625464091547392E-2</c:v>
                </c:pt>
                <c:pt idx="84">
                  <c:v>2.2196531842239416E-2</c:v>
                </c:pt>
                <c:pt idx="85">
                  <c:v>2.957292708839817E-2</c:v>
                </c:pt>
                <c:pt idx="86">
                  <c:v>1.8839842543514163E-2</c:v>
                </c:pt>
                <c:pt idx="87">
                  <c:v>2.3641284721372634E-2</c:v>
                </c:pt>
                <c:pt idx="88">
                  <c:v>1.3056630422424307E-2</c:v>
                </c:pt>
                <c:pt idx="89">
                  <c:v>1.0723999181707279E-2</c:v>
                </c:pt>
                <c:pt idx="90">
                  <c:v>1.0497857464914752E-2</c:v>
                </c:pt>
                <c:pt idx="91">
                  <c:v>3.5046397958103735E-2</c:v>
                </c:pt>
                <c:pt idx="92">
                  <c:v>4.7451716564131295E-2</c:v>
                </c:pt>
                <c:pt idx="93">
                  <c:v>4.814215593919817E-2</c:v>
                </c:pt>
                <c:pt idx="94">
                  <c:v>3.0612873654608061E-2</c:v>
                </c:pt>
                <c:pt idx="95">
                  <c:v>3.7441145574011035E-2</c:v>
                </c:pt>
                <c:pt idx="96">
                  <c:v>3.4811548631821967E-2</c:v>
                </c:pt>
                <c:pt idx="97">
                  <c:v>3.3196243632515061E-2</c:v>
                </c:pt>
              </c:numCache>
            </c:numRef>
          </c:val>
        </c:ser>
        <c:ser>
          <c:idx val="3"/>
          <c:order val="3"/>
          <c:tx>
            <c:strRef>
              <c:f>'Region --&gt;'!$F$104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--&gt;'!$F$105:$F$202</c:f>
              <c:numCache>
                <c:formatCode>0.00%</c:formatCode>
                <c:ptCount val="98"/>
                <c:pt idx="0">
                  <c:v>4.1653261827142102E-2</c:v>
                </c:pt>
                <c:pt idx="1">
                  <c:v>6.5275511398783903E-2</c:v>
                </c:pt>
                <c:pt idx="2">
                  <c:v>5.5873824479836715E-2</c:v>
                </c:pt>
                <c:pt idx="3">
                  <c:v>4.9979592263570807E-2</c:v>
                </c:pt>
                <c:pt idx="4">
                  <c:v>0.10189680084767611</c:v>
                </c:pt>
                <c:pt idx="5">
                  <c:v>0.14664659655776682</c:v>
                </c:pt>
                <c:pt idx="6">
                  <c:v>0.1466683878876329</c:v>
                </c:pt>
                <c:pt idx="7">
                  <c:v>0.14782480481516952</c:v>
                </c:pt>
                <c:pt idx="8">
                  <c:v>0.15298882922494905</c:v>
                </c:pt>
                <c:pt idx="9">
                  <c:v>0.10042619925982865</c:v>
                </c:pt>
                <c:pt idx="10">
                  <c:v>0.16833860725119343</c:v>
                </c:pt>
                <c:pt idx="11">
                  <c:v>0.22386783387457465</c:v>
                </c:pt>
                <c:pt idx="12">
                  <c:v>0.27327996636270774</c:v>
                </c:pt>
                <c:pt idx="13">
                  <c:v>0.1206521644448485</c:v>
                </c:pt>
                <c:pt idx="14">
                  <c:v>0.15381323655743281</c:v>
                </c:pt>
                <c:pt idx="15">
                  <c:v>0.16467850134670059</c:v>
                </c:pt>
                <c:pt idx="16">
                  <c:v>0.17130522782379268</c:v>
                </c:pt>
                <c:pt idx="17">
                  <c:v>0.20168984169529597</c:v>
                </c:pt>
                <c:pt idx="18">
                  <c:v>0.19747662604664765</c:v>
                </c:pt>
                <c:pt idx="19">
                  <c:v>0.12129797820865242</c:v>
                </c:pt>
                <c:pt idx="20">
                  <c:v>0.15548149727458532</c:v>
                </c:pt>
                <c:pt idx="21">
                  <c:v>0.18493596820138805</c:v>
                </c:pt>
                <c:pt idx="22">
                  <c:v>0.21878557114052752</c:v>
                </c:pt>
                <c:pt idx="23">
                  <c:v>0.23007868710360974</c:v>
                </c:pt>
                <c:pt idx="24">
                  <c:v>0.22445860200843032</c:v>
                </c:pt>
                <c:pt idx="25">
                  <c:v>0.17271203235551574</c:v>
                </c:pt>
                <c:pt idx="26">
                  <c:v>0.17406081490888303</c:v>
                </c:pt>
                <c:pt idx="27">
                  <c:v>0.17122208059363592</c:v>
                </c:pt>
                <c:pt idx="28">
                  <c:v>0.13124114801978989</c:v>
                </c:pt>
                <c:pt idx="29">
                  <c:v>0.1035433412280389</c:v>
                </c:pt>
                <c:pt idx="30">
                  <c:v>0.13438394978486182</c:v>
                </c:pt>
                <c:pt idx="31">
                  <c:v>0.14613273678472116</c:v>
                </c:pt>
                <c:pt idx="32">
                  <c:v>0.10983634776807352</c:v>
                </c:pt>
                <c:pt idx="33">
                  <c:v>9.517776464298669E-2</c:v>
                </c:pt>
                <c:pt idx="34">
                  <c:v>9.2677860128223294E-2</c:v>
                </c:pt>
                <c:pt idx="35">
                  <c:v>0.1415448512014309</c:v>
                </c:pt>
                <c:pt idx="36">
                  <c:v>0.143268023948464</c:v>
                </c:pt>
                <c:pt idx="37">
                  <c:v>0.12954652405403133</c:v>
                </c:pt>
                <c:pt idx="38">
                  <c:v>0.16795542922719664</c:v>
                </c:pt>
                <c:pt idx="39">
                  <c:v>0.18345620303834664</c:v>
                </c:pt>
                <c:pt idx="40">
                  <c:v>0.19619447462449285</c:v>
                </c:pt>
                <c:pt idx="41">
                  <c:v>0.17643243775314402</c:v>
                </c:pt>
                <c:pt idx="42">
                  <c:v>0.23227047334588002</c:v>
                </c:pt>
                <c:pt idx="43">
                  <c:v>0.20206404620102358</c:v>
                </c:pt>
                <c:pt idx="44">
                  <c:v>0.15988016818790871</c:v>
                </c:pt>
                <c:pt idx="45">
                  <c:v>0.15457951206096479</c:v>
                </c:pt>
                <c:pt idx="46">
                  <c:v>0.15816713600008078</c:v>
                </c:pt>
                <c:pt idx="47">
                  <c:v>0.13850578026692226</c:v>
                </c:pt>
                <c:pt idx="48">
                  <c:v>0.16968559541802805</c:v>
                </c:pt>
                <c:pt idx="49">
                  <c:v>0.17139648502293975</c:v>
                </c:pt>
                <c:pt idx="50">
                  <c:v>0.17849140760360396</c:v>
                </c:pt>
                <c:pt idx="51">
                  <c:v>0.14529304507225449</c:v>
                </c:pt>
                <c:pt idx="52">
                  <c:v>0.15974162046763452</c:v>
                </c:pt>
                <c:pt idx="53">
                  <c:v>0.16438550492047749</c:v>
                </c:pt>
                <c:pt idx="54">
                  <c:v>0.17524304234146976</c:v>
                </c:pt>
                <c:pt idx="55">
                  <c:v>0.18408039051260588</c:v>
                </c:pt>
                <c:pt idx="56">
                  <c:v>0.17365184845180492</c:v>
                </c:pt>
                <c:pt idx="57">
                  <c:v>0.18019735213697691</c:v>
                </c:pt>
                <c:pt idx="58">
                  <c:v>0.17938976980489674</c:v>
                </c:pt>
                <c:pt idx="59">
                  <c:v>0.17107113673806834</c:v>
                </c:pt>
                <c:pt idx="60">
                  <c:v>0.16796310517089125</c:v>
                </c:pt>
                <c:pt idx="61">
                  <c:v>0.16226968596295352</c:v>
                </c:pt>
                <c:pt idx="62">
                  <c:v>0.15112495463868769</c:v>
                </c:pt>
                <c:pt idx="63">
                  <c:v>0.16114007369345973</c:v>
                </c:pt>
                <c:pt idx="64">
                  <c:v>0.126566182287461</c:v>
                </c:pt>
                <c:pt idx="65">
                  <c:v>0.14451433695833837</c:v>
                </c:pt>
                <c:pt idx="66">
                  <c:v>0.1481236474556531</c:v>
                </c:pt>
                <c:pt idx="67">
                  <c:v>0.15635025538366359</c:v>
                </c:pt>
                <c:pt idx="68">
                  <c:v>0.17208888825532864</c:v>
                </c:pt>
                <c:pt idx="69">
                  <c:v>0.17761787130823367</c:v>
                </c:pt>
                <c:pt idx="70">
                  <c:v>0.20354478144359084</c:v>
                </c:pt>
                <c:pt idx="71">
                  <c:v>0.20233256554387796</c:v>
                </c:pt>
                <c:pt idx="72">
                  <c:v>0.14155562230222951</c:v>
                </c:pt>
                <c:pt idx="73">
                  <c:v>0.16138202092338103</c:v>
                </c:pt>
                <c:pt idx="74">
                  <c:v>0.1318552201805166</c:v>
                </c:pt>
                <c:pt idx="75">
                  <c:v>9.5586728933620649E-2</c:v>
                </c:pt>
                <c:pt idx="76">
                  <c:v>9.867619590375476E-2</c:v>
                </c:pt>
                <c:pt idx="77">
                  <c:v>8.3888929560525849E-2</c:v>
                </c:pt>
                <c:pt idx="78">
                  <c:v>8.7661289279796759E-2</c:v>
                </c:pt>
                <c:pt idx="79">
                  <c:v>0.10732135280823388</c:v>
                </c:pt>
                <c:pt idx="80">
                  <c:v>0.13313305797700656</c:v>
                </c:pt>
                <c:pt idx="81">
                  <c:v>0.13757037615444567</c:v>
                </c:pt>
                <c:pt idx="82">
                  <c:v>0.12799077966864655</c:v>
                </c:pt>
                <c:pt idx="83">
                  <c:v>0.12186981047695365</c:v>
                </c:pt>
                <c:pt idx="84">
                  <c:v>7.9542701101273205E-2</c:v>
                </c:pt>
                <c:pt idx="85">
                  <c:v>9.1566551449650133E-2</c:v>
                </c:pt>
                <c:pt idx="86">
                  <c:v>0.11121006701709443</c:v>
                </c:pt>
                <c:pt idx="87">
                  <c:v>7.7823219499105228E-2</c:v>
                </c:pt>
                <c:pt idx="88">
                  <c:v>7.7084567625180012E-2</c:v>
                </c:pt>
                <c:pt idx="89">
                  <c:v>9.2502421405140173E-2</c:v>
                </c:pt>
                <c:pt idx="90">
                  <c:v>8.8968515258683351E-2</c:v>
                </c:pt>
                <c:pt idx="91">
                  <c:v>7.6739064555209346E-2</c:v>
                </c:pt>
                <c:pt idx="92">
                  <c:v>7.2013398603081619E-2</c:v>
                </c:pt>
                <c:pt idx="93">
                  <c:v>7.5357330011881843E-2</c:v>
                </c:pt>
                <c:pt idx="94">
                  <c:v>5.7995636776302421E-2</c:v>
                </c:pt>
                <c:pt idx="95">
                  <c:v>4.3023858239678116E-2</c:v>
                </c:pt>
                <c:pt idx="96">
                  <c:v>5.5972079256952495E-2</c:v>
                </c:pt>
                <c:pt idx="97">
                  <c:v>5.2764067209108104E-2</c:v>
                </c:pt>
              </c:numCache>
            </c:numRef>
          </c:val>
        </c:ser>
        <c:ser>
          <c:idx val="4"/>
          <c:order val="4"/>
          <c:tx>
            <c:strRef>
              <c:f>'Region --&gt;'!$G$104</c:f>
              <c:strCache>
                <c:ptCount val="1"/>
                <c:pt idx="0">
                  <c:v>Middle East &amp; Africa</c:v>
                </c:pt>
              </c:strCache>
            </c:strRef>
          </c:tx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--&gt;'!$G$105:$G$202</c:f>
              <c:numCache>
                <c:formatCode>0.00%</c:formatCode>
                <c:ptCount val="98"/>
                <c:pt idx="0">
                  <c:v>4.2195368718889077E-2</c:v>
                </c:pt>
                <c:pt idx="1">
                  <c:v>3.3568470293650017E-2</c:v>
                </c:pt>
                <c:pt idx="2">
                  <c:v>1.7417977866968155E-2</c:v>
                </c:pt>
                <c:pt idx="3">
                  <c:v>1.5447736700689701E-2</c:v>
                </c:pt>
                <c:pt idx="4">
                  <c:v>1.9460094133179839E-2</c:v>
                </c:pt>
                <c:pt idx="5">
                  <c:v>1.5984923247427323E-2</c:v>
                </c:pt>
                <c:pt idx="6">
                  <c:v>1.1910904460032455E-2</c:v>
                </c:pt>
                <c:pt idx="7">
                  <c:v>2.1122683270571124E-2</c:v>
                </c:pt>
                <c:pt idx="8">
                  <c:v>3.1380098810883238E-2</c:v>
                </c:pt>
                <c:pt idx="9">
                  <c:v>1.2996406766580969E-2</c:v>
                </c:pt>
                <c:pt idx="10">
                  <c:v>2.2499747222277343E-2</c:v>
                </c:pt>
                <c:pt idx="11">
                  <c:v>1.9827246733451258E-2</c:v>
                </c:pt>
                <c:pt idx="12">
                  <c:v>2.1325971813456704E-2</c:v>
                </c:pt>
                <c:pt idx="13">
                  <c:v>7.6397486365188241E-2</c:v>
                </c:pt>
                <c:pt idx="14">
                  <c:v>7.0846567919970557E-2</c:v>
                </c:pt>
                <c:pt idx="15">
                  <c:v>5.8841411724552269E-2</c:v>
                </c:pt>
                <c:pt idx="16">
                  <c:v>3.9606754389084384E-2</c:v>
                </c:pt>
                <c:pt idx="17">
                  <c:v>4.5753093914062619E-2</c:v>
                </c:pt>
                <c:pt idx="18">
                  <c:v>4.569455556364873E-2</c:v>
                </c:pt>
                <c:pt idx="19">
                  <c:v>2.5096272101753209E-2</c:v>
                </c:pt>
                <c:pt idx="20">
                  <c:v>5.7652640646899789E-2</c:v>
                </c:pt>
                <c:pt idx="21">
                  <c:v>7.9277778861628345E-2</c:v>
                </c:pt>
                <c:pt idx="22">
                  <c:v>7.335588075558197E-2</c:v>
                </c:pt>
                <c:pt idx="23">
                  <c:v>8.4761842804764204E-2</c:v>
                </c:pt>
                <c:pt idx="24">
                  <c:v>6.083197299585455E-2</c:v>
                </c:pt>
                <c:pt idx="25">
                  <c:v>4.2838916345876013E-2</c:v>
                </c:pt>
                <c:pt idx="26">
                  <c:v>5.1216407796358193E-2</c:v>
                </c:pt>
                <c:pt idx="27">
                  <c:v>4.1606575059672725E-2</c:v>
                </c:pt>
                <c:pt idx="28">
                  <c:v>2.5732807828689939E-2</c:v>
                </c:pt>
                <c:pt idx="29">
                  <c:v>4.120787210803336E-2</c:v>
                </c:pt>
                <c:pt idx="30">
                  <c:v>4.1242125670408178E-2</c:v>
                </c:pt>
                <c:pt idx="31">
                  <c:v>3.0143528864974466E-2</c:v>
                </c:pt>
                <c:pt idx="32">
                  <c:v>2.0729641009230627E-2</c:v>
                </c:pt>
                <c:pt idx="33">
                  <c:v>5.0543387764853294E-3</c:v>
                </c:pt>
                <c:pt idx="34">
                  <c:v>2.4901305746575786E-2</c:v>
                </c:pt>
                <c:pt idx="35">
                  <c:v>4.5629264889985463E-2</c:v>
                </c:pt>
                <c:pt idx="36">
                  <c:v>3.8883964459489911E-2</c:v>
                </c:pt>
                <c:pt idx="37">
                  <c:v>3.388726246521015E-2</c:v>
                </c:pt>
                <c:pt idx="38">
                  <c:v>1.4393810150688743E-2</c:v>
                </c:pt>
                <c:pt idx="39">
                  <c:v>1.0500382870148907E-2</c:v>
                </c:pt>
                <c:pt idx="40">
                  <c:v>4.4785963936851041E-3</c:v>
                </c:pt>
                <c:pt idx="41">
                  <c:v>4.5921621201571771E-3</c:v>
                </c:pt>
                <c:pt idx="42">
                  <c:v>1.9804312058026414E-3</c:v>
                </c:pt>
                <c:pt idx="43">
                  <c:v>2.1595361242132084E-3</c:v>
                </c:pt>
                <c:pt idx="44">
                  <c:v>4.6766147820112422E-3</c:v>
                </c:pt>
                <c:pt idx="45">
                  <c:v>2.1823270679970547E-2</c:v>
                </c:pt>
                <c:pt idx="46">
                  <c:v>2.9698091672459272E-2</c:v>
                </c:pt>
                <c:pt idx="47">
                  <c:v>3.7617498800244044E-2</c:v>
                </c:pt>
                <c:pt idx="48">
                  <c:v>4.7855093938480794E-2</c:v>
                </c:pt>
                <c:pt idx="49">
                  <c:v>5.0800123511863048E-2</c:v>
                </c:pt>
                <c:pt idx="50">
                  <c:v>6.2034144016080456E-2</c:v>
                </c:pt>
                <c:pt idx="51">
                  <c:v>5.1163908616928939E-2</c:v>
                </c:pt>
                <c:pt idx="52">
                  <c:v>5.0554177024828027E-2</c:v>
                </c:pt>
                <c:pt idx="53">
                  <c:v>7.4140816824349531E-2</c:v>
                </c:pt>
                <c:pt idx="54">
                  <c:v>6.1766616953122709E-2</c:v>
                </c:pt>
                <c:pt idx="55">
                  <c:v>7.1619809871655116E-2</c:v>
                </c:pt>
                <c:pt idx="56">
                  <c:v>7.4248270252006976E-2</c:v>
                </c:pt>
                <c:pt idx="57">
                  <c:v>6.8238527888040149E-2</c:v>
                </c:pt>
                <c:pt idx="58">
                  <c:v>8.6843192369034122E-2</c:v>
                </c:pt>
                <c:pt idx="59">
                  <c:v>9.9080961764307418E-2</c:v>
                </c:pt>
                <c:pt idx="60">
                  <c:v>6.9956416536336233E-2</c:v>
                </c:pt>
                <c:pt idx="61">
                  <c:v>5.8154484201896166E-2</c:v>
                </c:pt>
                <c:pt idx="62">
                  <c:v>5.618620440399099E-2</c:v>
                </c:pt>
                <c:pt idx="63">
                  <c:v>8.2356415637979546E-2</c:v>
                </c:pt>
                <c:pt idx="64">
                  <c:v>0.10192344422589444</c:v>
                </c:pt>
                <c:pt idx="65">
                  <c:v>9.7232011618277214E-2</c:v>
                </c:pt>
                <c:pt idx="66">
                  <c:v>9.3834439379960943E-2</c:v>
                </c:pt>
                <c:pt idx="67">
                  <c:v>9.8935413164139507E-2</c:v>
                </c:pt>
                <c:pt idx="68">
                  <c:v>0.10566251084953579</c:v>
                </c:pt>
                <c:pt idx="69">
                  <c:v>0.11548853405310883</c:v>
                </c:pt>
                <c:pt idx="70">
                  <c:v>0.11205920299000829</c:v>
                </c:pt>
                <c:pt idx="71">
                  <c:v>0.12815770394150017</c:v>
                </c:pt>
                <c:pt idx="72">
                  <c:v>0.11608097356333405</c:v>
                </c:pt>
                <c:pt idx="73">
                  <c:v>0.1105818983128744</c:v>
                </c:pt>
                <c:pt idx="74">
                  <c:v>0.1172951919336836</c:v>
                </c:pt>
                <c:pt idx="75">
                  <c:v>0.11591607123551491</c:v>
                </c:pt>
                <c:pt idx="76">
                  <c:v>0.12346078707249135</c:v>
                </c:pt>
                <c:pt idx="77">
                  <c:v>0.13506656762663882</c:v>
                </c:pt>
                <c:pt idx="78">
                  <c:v>0.16353321735528403</c:v>
                </c:pt>
                <c:pt idx="79">
                  <c:v>0.19806646597890662</c:v>
                </c:pt>
                <c:pt idx="80">
                  <c:v>0.18211135205062501</c:v>
                </c:pt>
                <c:pt idx="81">
                  <c:v>0.16503805375910302</c:v>
                </c:pt>
                <c:pt idx="82">
                  <c:v>0.19663757389414893</c:v>
                </c:pt>
                <c:pt idx="83">
                  <c:v>0.21430639148712433</c:v>
                </c:pt>
                <c:pt idx="84">
                  <c:v>0.21420949822922414</c:v>
                </c:pt>
                <c:pt idx="85">
                  <c:v>0.16268381742834837</c:v>
                </c:pt>
                <c:pt idx="86">
                  <c:v>0.20556620582422025</c:v>
                </c:pt>
                <c:pt idx="87">
                  <c:v>0.17066976227833808</c:v>
                </c:pt>
                <c:pt idx="88">
                  <c:v>0.18964897376287271</c:v>
                </c:pt>
                <c:pt idx="89">
                  <c:v>0.18717226159827782</c:v>
                </c:pt>
                <c:pt idx="90">
                  <c:v>0.17565182961756115</c:v>
                </c:pt>
                <c:pt idx="91">
                  <c:v>0.16982213643223684</c:v>
                </c:pt>
                <c:pt idx="92">
                  <c:v>0.14271669043134866</c:v>
                </c:pt>
                <c:pt idx="93">
                  <c:v>0.1564904750952163</c:v>
                </c:pt>
                <c:pt idx="94">
                  <c:v>0.20223642888881743</c:v>
                </c:pt>
                <c:pt idx="95">
                  <c:v>0.19008514047811387</c:v>
                </c:pt>
                <c:pt idx="96">
                  <c:v>0.19753833925362588</c:v>
                </c:pt>
                <c:pt idx="97">
                  <c:v>0.21578108525672784</c:v>
                </c:pt>
              </c:numCache>
            </c:numRef>
          </c:val>
        </c:ser>
        <c:ser>
          <c:idx val="5"/>
          <c:order val="5"/>
          <c:tx>
            <c:strRef>
              <c:f>'Region --&gt;'!$H$104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--&gt;'!$H$105:$H$202</c:f>
              <c:numCache>
                <c:formatCode>0.00%</c:formatCode>
                <c:ptCount val="98"/>
                <c:pt idx="0">
                  <c:v>0.12810725242053136</c:v>
                </c:pt>
                <c:pt idx="1">
                  <c:v>0.15341914572819088</c:v>
                </c:pt>
                <c:pt idx="2">
                  <c:v>0.13573538376173247</c:v>
                </c:pt>
                <c:pt idx="3">
                  <c:v>0.17744983621292865</c:v>
                </c:pt>
                <c:pt idx="4">
                  <c:v>0.19929565556122264</c:v>
                </c:pt>
                <c:pt idx="5">
                  <c:v>0.15725694234828505</c:v>
                </c:pt>
                <c:pt idx="6">
                  <c:v>0.14286556226260702</c:v>
                </c:pt>
                <c:pt idx="7">
                  <c:v>0.12447681611600876</c:v>
                </c:pt>
                <c:pt idx="8">
                  <c:v>0.15615828536742882</c:v>
                </c:pt>
                <c:pt idx="9">
                  <c:v>7.574861791948384E-2</c:v>
                </c:pt>
                <c:pt idx="10">
                  <c:v>8.3037847862379333E-2</c:v>
                </c:pt>
                <c:pt idx="11">
                  <c:v>0.10657770290495955</c:v>
                </c:pt>
                <c:pt idx="12">
                  <c:v>0.12809001796427483</c:v>
                </c:pt>
                <c:pt idx="13">
                  <c:v>9.1810230730984571E-2</c:v>
                </c:pt>
                <c:pt idx="14">
                  <c:v>0.16307325402151043</c:v>
                </c:pt>
                <c:pt idx="15">
                  <c:v>0.23630932483854547</c:v>
                </c:pt>
                <c:pt idx="16">
                  <c:v>0.31154581397733683</c:v>
                </c:pt>
                <c:pt idx="17">
                  <c:v>0.29585841325545004</c:v>
                </c:pt>
                <c:pt idx="18">
                  <c:v>0.29624379825564773</c:v>
                </c:pt>
                <c:pt idx="19">
                  <c:v>0.18237881794809013</c:v>
                </c:pt>
                <c:pt idx="20">
                  <c:v>0.24029452525888537</c:v>
                </c:pt>
                <c:pt idx="21">
                  <c:v>0.23509220552732202</c:v>
                </c:pt>
                <c:pt idx="22">
                  <c:v>0.17358440224519181</c:v>
                </c:pt>
                <c:pt idx="23">
                  <c:v>0.19341745716513639</c:v>
                </c:pt>
                <c:pt idx="24">
                  <c:v>0.16698887320688754</c:v>
                </c:pt>
                <c:pt idx="25">
                  <c:v>0.13519303205249697</c:v>
                </c:pt>
                <c:pt idx="26">
                  <c:v>0.19748495173076855</c:v>
                </c:pt>
                <c:pt idx="27">
                  <c:v>0.27720008446549793</c:v>
                </c:pt>
                <c:pt idx="28">
                  <c:v>0.15669018688497283</c:v>
                </c:pt>
                <c:pt idx="29">
                  <c:v>0.10938370042887538</c:v>
                </c:pt>
                <c:pt idx="30">
                  <c:v>8.9827951783967339E-2</c:v>
                </c:pt>
                <c:pt idx="31">
                  <c:v>7.4231894259762884E-2</c:v>
                </c:pt>
                <c:pt idx="32">
                  <c:v>7.1446158768580917E-2</c:v>
                </c:pt>
                <c:pt idx="33">
                  <c:v>9.4466787600165358E-2</c:v>
                </c:pt>
                <c:pt idx="34">
                  <c:v>0.11125195151014224</c:v>
                </c:pt>
                <c:pt idx="35">
                  <c:v>0.13577154156095853</c:v>
                </c:pt>
                <c:pt idx="36">
                  <c:v>0.12249022164970846</c:v>
                </c:pt>
                <c:pt idx="37">
                  <c:v>9.3482725553190038E-2</c:v>
                </c:pt>
                <c:pt idx="38">
                  <c:v>0.11592398187058382</c:v>
                </c:pt>
                <c:pt idx="39">
                  <c:v>8.9390136893098909E-2</c:v>
                </c:pt>
                <c:pt idx="40">
                  <c:v>0.12646141237023684</c:v>
                </c:pt>
                <c:pt idx="41">
                  <c:v>0.10730740615894296</c:v>
                </c:pt>
                <c:pt idx="42">
                  <c:v>0.12283268999131397</c:v>
                </c:pt>
                <c:pt idx="43">
                  <c:v>0.12513812483445191</c:v>
                </c:pt>
                <c:pt idx="44">
                  <c:v>0.11254215406956741</c:v>
                </c:pt>
                <c:pt idx="45">
                  <c:v>0.16266414402434209</c:v>
                </c:pt>
                <c:pt idx="46">
                  <c:v>0.17213406652951668</c:v>
                </c:pt>
                <c:pt idx="47">
                  <c:v>0.16222606493273167</c:v>
                </c:pt>
                <c:pt idx="48">
                  <c:v>0.14603918712744884</c:v>
                </c:pt>
                <c:pt idx="49">
                  <c:v>9.1542581717598798E-2</c:v>
                </c:pt>
                <c:pt idx="50">
                  <c:v>8.9799854660565726E-2</c:v>
                </c:pt>
                <c:pt idx="51">
                  <c:v>9.6267149210747333E-2</c:v>
                </c:pt>
                <c:pt idx="52">
                  <c:v>0.12308810686897564</c:v>
                </c:pt>
                <c:pt idx="53">
                  <c:v>0.11757898635050203</c:v>
                </c:pt>
                <c:pt idx="54">
                  <c:v>9.8117300552291078E-2</c:v>
                </c:pt>
                <c:pt idx="55">
                  <c:v>9.5119882692707519E-2</c:v>
                </c:pt>
                <c:pt idx="56">
                  <c:v>0.12149790606489098</c:v>
                </c:pt>
                <c:pt idx="57">
                  <c:v>0.13221470956193798</c:v>
                </c:pt>
                <c:pt idx="58">
                  <c:v>0.14876724505688951</c:v>
                </c:pt>
                <c:pt idx="59">
                  <c:v>0.1070187996572554</c:v>
                </c:pt>
                <c:pt idx="60">
                  <c:v>0.10141238713226416</c:v>
                </c:pt>
                <c:pt idx="61">
                  <c:v>9.5002464952858356E-2</c:v>
                </c:pt>
                <c:pt idx="62">
                  <c:v>8.2760320968035733E-2</c:v>
                </c:pt>
                <c:pt idx="63">
                  <c:v>0.12631899923474682</c:v>
                </c:pt>
                <c:pt idx="64">
                  <c:v>0.13015722445149253</c:v>
                </c:pt>
                <c:pt idx="65">
                  <c:v>0.13987158466775118</c:v>
                </c:pt>
                <c:pt idx="66">
                  <c:v>0.16182101796569179</c:v>
                </c:pt>
                <c:pt idx="67">
                  <c:v>0.16166600661069572</c:v>
                </c:pt>
                <c:pt idx="68">
                  <c:v>0.16275776635906214</c:v>
                </c:pt>
                <c:pt idx="69">
                  <c:v>0.16980950868492867</c:v>
                </c:pt>
                <c:pt idx="70">
                  <c:v>0.16027952278099888</c:v>
                </c:pt>
                <c:pt idx="71">
                  <c:v>0.16471549056248896</c:v>
                </c:pt>
                <c:pt idx="72">
                  <c:v>0.2174977855216062</c:v>
                </c:pt>
                <c:pt idx="73">
                  <c:v>0.2333014750987496</c:v>
                </c:pt>
                <c:pt idx="74">
                  <c:v>0.24138349615055271</c:v>
                </c:pt>
                <c:pt idx="75">
                  <c:v>0.23412321240443587</c:v>
                </c:pt>
                <c:pt idx="76">
                  <c:v>0.21440588374648478</c:v>
                </c:pt>
                <c:pt idx="77">
                  <c:v>0.22861748032910745</c:v>
                </c:pt>
                <c:pt idx="78">
                  <c:v>0.22799194697454397</c:v>
                </c:pt>
                <c:pt idx="79">
                  <c:v>0.2054555791383525</c:v>
                </c:pt>
                <c:pt idx="80">
                  <c:v>0.20306272592623634</c:v>
                </c:pt>
                <c:pt idx="81">
                  <c:v>0.22992095618454558</c:v>
                </c:pt>
                <c:pt idx="82">
                  <c:v>0.23226109016321012</c:v>
                </c:pt>
                <c:pt idx="83">
                  <c:v>0.3061088209301418</c:v>
                </c:pt>
                <c:pt idx="84">
                  <c:v>0.31011595222792021</c:v>
                </c:pt>
                <c:pt idx="85">
                  <c:v>0.2561564763832494</c:v>
                </c:pt>
                <c:pt idx="86">
                  <c:v>0.2671294967227088</c:v>
                </c:pt>
                <c:pt idx="87">
                  <c:v>0.30426600499644385</c:v>
                </c:pt>
                <c:pt idx="88">
                  <c:v>0.27375414839999612</c:v>
                </c:pt>
                <c:pt idx="89">
                  <c:v>0.27684733715433224</c:v>
                </c:pt>
                <c:pt idx="90">
                  <c:v>0.27617257675887136</c:v>
                </c:pt>
                <c:pt idx="91">
                  <c:v>0.32695719656601574</c:v>
                </c:pt>
                <c:pt idx="92">
                  <c:v>0.27158768630272573</c:v>
                </c:pt>
                <c:pt idx="93">
                  <c:v>0.26963335174299968</c:v>
                </c:pt>
                <c:pt idx="94">
                  <c:v>0.22585204591897812</c:v>
                </c:pt>
                <c:pt idx="95">
                  <c:v>0.21604572946906647</c:v>
                </c:pt>
                <c:pt idx="96">
                  <c:v>0.20590723797605434</c:v>
                </c:pt>
                <c:pt idx="97">
                  <c:v>0.22270169324221559</c:v>
                </c:pt>
              </c:numCache>
            </c:numRef>
          </c:val>
        </c:ser>
        <c:ser>
          <c:idx val="6"/>
          <c:order val="6"/>
          <c:tx>
            <c:strRef>
              <c:f>'Region --&gt;'!$I$104</c:f>
              <c:strCache>
                <c:ptCount val="1"/>
                <c:pt idx="0">
                  <c:v>Western Europe</c:v>
                </c:pt>
              </c:strCache>
            </c:strRef>
          </c:tx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--&gt;'!$I$105:$I$202</c:f>
              <c:numCache>
                <c:formatCode>0.00%</c:formatCode>
                <c:ptCount val="98"/>
                <c:pt idx="0">
                  <c:v>5.7571882046556382E-2</c:v>
                </c:pt>
                <c:pt idx="1">
                  <c:v>6.5413515610256254E-2</c:v>
                </c:pt>
                <c:pt idx="2">
                  <c:v>5.7924044950652342E-2</c:v>
                </c:pt>
                <c:pt idx="3">
                  <c:v>5.2186816932953725E-2</c:v>
                </c:pt>
                <c:pt idx="4">
                  <c:v>6.1342672506743592E-2</c:v>
                </c:pt>
                <c:pt idx="5">
                  <c:v>8.0646052444736466E-2</c:v>
                </c:pt>
                <c:pt idx="6">
                  <c:v>8.6837184053399089E-2</c:v>
                </c:pt>
                <c:pt idx="7">
                  <c:v>8.2046396683380277E-2</c:v>
                </c:pt>
                <c:pt idx="8">
                  <c:v>9.7283846579956451E-2</c:v>
                </c:pt>
                <c:pt idx="9">
                  <c:v>5.8674559488774543E-2</c:v>
                </c:pt>
                <c:pt idx="10">
                  <c:v>9.4268278452614374E-2</c:v>
                </c:pt>
                <c:pt idx="11">
                  <c:v>0.13266524657483714</c:v>
                </c:pt>
                <c:pt idx="12">
                  <c:v>0.12605757225485761</c:v>
                </c:pt>
                <c:pt idx="13">
                  <c:v>7.5736533792843314E-2</c:v>
                </c:pt>
                <c:pt idx="14">
                  <c:v>9.9574225165171643E-2</c:v>
                </c:pt>
                <c:pt idx="15">
                  <c:v>0.11724430921251475</c:v>
                </c:pt>
                <c:pt idx="16">
                  <c:v>0.1172363451057219</c:v>
                </c:pt>
                <c:pt idx="17">
                  <c:v>0.13531227082235378</c:v>
                </c:pt>
                <c:pt idx="18">
                  <c:v>0.17883782327328471</c:v>
                </c:pt>
                <c:pt idx="19">
                  <c:v>0.12826825289312269</c:v>
                </c:pt>
                <c:pt idx="20">
                  <c:v>0.18409972058083554</c:v>
                </c:pt>
                <c:pt idx="21">
                  <c:v>0.2117773103511531</c:v>
                </c:pt>
                <c:pt idx="22">
                  <c:v>0.2022703450946344</c:v>
                </c:pt>
                <c:pt idx="23">
                  <c:v>0.18318176586507318</c:v>
                </c:pt>
                <c:pt idx="24">
                  <c:v>0.15787589068941443</c:v>
                </c:pt>
                <c:pt idx="25">
                  <c:v>8.5763590576711568E-2</c:v>
                </c:pt>
                <c:pt idx="26">
                  <c:v>9.060249989366756E-2</c:v>
                </c:pt>
                <c:pt idx="27">
                  <c:v>0.14681388093153908</c:v>
                </c:pt>
                <c:pt idx="28">
                  <c:v>0.10690996973492045</c:v>
                </c:pt>
                <c:pt idx="29">
                  <c:v>6.9760979930066302E-2</c:v>
                </c:pt>
                <c:pt idx="30">
                  <c:v>8.1741988581961245E-2</c:v>
                </c:pt>
                <c:pt idx="31">
                  <c:v>9.2605923393553891E-2</c:v>
                </c:pt>
                <c:pt idx="32">
                  <c:v>7.4782418867341854E-2</c:v>
                </c:pt>
                <c:pt idx="33">
                  <c:v>6.8744745097118698E-2</c:v>
                </c:pt>
                <c:pt idx="34">
                  <c:v>6.9695424887432161E-2</c:v>
                </c:pt>
                <c:pt idx="35">
                  <c:v>8.4132800536678751E-2</c:v>
                </c:pt>
                <c:pt idx="36">
                  <c:v>7.2187455747772314E-2</c:v>
                </c:pt>
                <c:pt idx="37">
                  <c:v>7.0178560667092257E-2</c:v>
                </c:pt>
                <c:pt idx="38">
                  <c:v>6.5874644207006977E-2</c:v>
                </c:pt>
                <c:pt idx="39">
                  <c:v>7.2512933406995106E-2</c:v>
                </c:pt>
                <c:pt idx="40">
                  <c:v>6.5409325862823386E-2</c:v>
                </c:pt>
                <c:pt idx="41">
                  <c:v>4.9756576043341647E-2</c:v>
                </c:pt>
                <c:pt idx="42">
                  <c:v>5.4304563245244256E-2</c:v>
                </c:pt>
                <c:pt idx="43">
                  <c:v>4.0536798500655162E-2</c:v>
                </c:pt>
                <c:pt idx="44">
                  <c:v>4.4330890309307425E-2</c:v>
                </c:pt>
                <c:pt idx="45">
                  <c:v>4.8826912509808626E-2</c:v>
                </c:pt>
                <c:pt idx="46">
                  <c:v>5.7004798619692813E-2</c:v>
                </c:pt>
                <c:pt idx="47">
                  <c:v>6.977254320172066E-2</c:v>
                </c:pt>
                <c:pt idx="48">
                  <c:v>8.0306943721568602E-2</c:v>
                </c:pt>
                <c:pt idx="49">
                  <c:v>8.2139624005404671E-2</c:v>
                </c:pt>
                <c:pt idx="50">
                  <c:v>8.1658942496016088E-2</c:v>
                </c:pt>
                <c:pt idx="51">
                  <c:v>7.6166959568239462E-2</c:v>
                </c:pt>
                <c:pt idx="52">
                  <c:v>8.5727151214916586E-2</c:v>
                </c:pt>
                <c:pt idx="53">
                  <c:v>7.8710077109242882E-2</c:v>
                </c:pt>
                <c:pt idx="54">
                  <c:v>5.5298451918913485E-2</c:v>
                </c:pt>
                <c:pt idx="55">
                  <c:v>4.6549089727542771E-2</c:v>
                </c:pt>
                <c:pt idx="56">
                  <c:v>4.4897402835342173E-2</c:v>
                </c:pt>
                <c:pt idx="57">
                  <c:v>6.7906492856823042E-2</c:v>
                </c:pt>
                <c:pt idx="58">
                  <c:v>7.9108123465862351E-2</c:v>
                </c:pt>
                <c:pt idx="59">
                  <c:v>9.512580988525568E-2</c:v>
                </c:pt>
                <c:pt idx="60">
                  <c:v>9.2851903708258826E-2</c:v>
                </c:pt>
                <c:pt idx="61">
                  <c:v>7.3079310582116946E-2</c:v>
                </c:pt>
                <c:pt idx="62">
                  <c:v>7.7762912422290942E-2</c:v>
                </c:pt>
                <c:pt idx="63">
                  <c:v>7.6984273191803107E-2</c:v>
                </c:pt>
                <c:pt idx="64">
                  <c:v>8.2059063668226045E-2</c:v>
                </c:pt>
                <c:pt idx="65">
                  <c:v>9.3996809627473588E-2</c:v>
                </c:pt>
                <c:pt idx="66">
                  <c:v>8.3185316295285333E-2</c:v>
                </c:pt>
                <c:pt idx="67">
                  <c:v>6.3116149929890342E-2</c:v>
                </c:pt>
                <c:pt idx="68">
                  <c:v>7.5151892009053228E-2</c:v>
                </c:pt>
                <c:pt idx="69">
                  <c:v>7.2085983301369713E-2</c:v>
                </c:pt>
                <c:pt idx="70">
                  <c:v>6.0165242842388084E-2</c:v>
                </c:pt>
                <c:pt idx="71">
                  <c:v>5.9556959309338478E-2</c:v>
                </c:pt>
                <c:pt idx="72">
                  <c:v>6.9530032474586501E-2</c:v>
                </c:pt>
                <c:pt idx="73">
                  <c:v>7.4111498774047338E-2</c:v>
                </c:pt>
                <c:pt idx="74">
                  <c:v>8.0453254505962163E-2</c:v>
                </c:pt>
                <c:pt idx="75">
                  <c:v>7.8902347007486565E-2</c:v>
                </c:pt>
                <c:pt idx="76">
                  <c:v>6.9427615142203372E-2</c:v>
                </c:pt>
                <c:pt idx="77">
                  <c:v>5.2750412272673457E-2</c:v>
                </c:pt>
                <c:pt idx="78">
                  <c:v>5.87548788066935E-2</c:v>
                </c:pt>
                <c:pt idx="79">
                  <c:v>5.2111349701397185E-2</c:v>
                </c:pt>
                <c:pt idx="80">
                  <c:v>6.7459178724131319E-2</c:v>
                </c:pt>
                <c:pt idx="81">
                  <c:v>5.14073317114472E-2</c:v>
                </c:pt>
                <c:pt idx="82">
                  <c:v>4.0249721648569221E-2</c:v>
                </c:pt>
                <c:pt idx="83">
                  <c:v>4.1775822015792587E-2</c:v>
                </c:pt>
                <c:pt idx="84">
                  <c:v>5.4178361956337011E-2</c:v>
                </c:pt>
                <c:pt idx="85">
                  <c:v>4.3128058812617609E-2</c:v>
                </c:pt>
                <c:pt idx="86">
                  <c:v>6.3443583457580638E-2</c:v>
                </c:pt>
                <c:pt idx="87">
                  <c:v>7.2542998672268141E-2</c:v>
                </c:pt>
                <c:pt idx="88">
                  <c:v>6.360013568542712E-2</c:v>
                </c:pt>
                <c:pt idx="89">
                  <c:v>5.5136673017599572E-2</c:v>
                </c:pt>
                <c:pt idx="90">
                  <c:v>6.1509364739439201E-2</c:v>
                </c:pt>
                <c:pt idx="91">
                  <c:v>5.6338490942900249E-2</c:v>
                </c:pt>
                <c:pt idx="92">
                  <c:v>4.5476325972309189E-2</c:v>
                </c:pt>
                <c:pt idx="93">
                  <c:v>8.7905962638428717E-2</c:v>
                </c:pt>
                <c:pt idx="94">
                  <c:v>9.3871728978184382E-2</c:v>
                </c:pt>
                <c:pt idx="95">
                  <c:v>0.11521734430382807</c:v>
                </c:pt>
                <c:pt idx="96">
                  <c:v>0.12508252754015148</c:v>
                </c:pt>
                <c:pt idx="97">
                  <c:v>0.10657676834065165</c:v>
                </c:pt>
              </c:numCache>
            </c:numRef>
          </c:val>
        </c:ser>
        <c:ser>
          <c:idx val="7"/>
          <c:order val="7"/>
          <c:tx>
            <c:strRef>
              <c:f>'Region --&gt;'!$J$104</c:f>
              <c:strCache>
                <c:ptCount val="1"/>
                <c:pt idx="0">
                  <c:v>Portfolio Hedge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'Region --&gt;'!$B$105:$B$202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--&gt;'!$J$105:$J$202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4.6916973185565992E-4</c:v>
                </c:pt>
                <c:pt idx="41">
                  <c:v>1.8522429860505815E-3</c:v>
                </c:pt>
                <c:pt idx="42">
                  <c:v>3.0785237119037599E-2</c:v>
                </c:pt>
                <c:pt idx="43">
                  <c:v>2.5284757693631876E-2</c:v>
                </c:pt>
                <c:pt idx="44">
                  <c:v>1.830079371789077E-2</c:v>
                </c:pt>
                <c:pt idx="45">
                  <c:v>1.710520950863045E-2</c:v>
                </c:pt>
                <c:pt idx="46">
                  <c:v>3.2884110922895872E-2</c:v>
                </c:pt>
                <c:pt idx="47">
                  <c:v>4.7745467162055605E-2</c:v>
                </c:pt>
                <c:pt idx="48">
                  <c:v>2.1339609460201022E-2</c:v>
                </c:pt>
                <c:pt idx="49">
                  <c:v>3.9105409015221027E-2</c:v>
                </c:pt>
                <c:pt idx="50">
                  <c:v>3.7281457622903962E-2</c:v>
                </c:pt>
                <c:pt idx="51">
                  <c:v>2.4574630426518397E-2</c:v>
                </c:pt>
                <c:pt idx="52">
                  <c:v>1.1203177396369389E-2</c:v>
                </c:pt>
                <c:pt idx="53">
                  <c:v>1.3263019640475422E-2</c:v>
                </c:pt>
                <c:pt idx="54">
                  <c:v>1.0421802446681226E-2</c:v>
                </c:pt>
                <c:pt idx="55">
                  <c:v>1.2518068343873865E-2</c:v>
                </c:pt>
                <c:pt idx="56">
                  <c:v>1.2781462617130089E-2</c:v>
                </c:pt>
                <c:pt idx="57">
                  <c:v>6.7527069213291213E-3</c:v>
                </c:pt>
                <c:pt idx="58">
                  <c:v>0</c:v>
                </c:pt>
                <c:pt idx="59">
                  <c:v>1.3918750164374299E-3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1.8237670359774312E-2</c:v>
                </c:pt>
                <c:pt idx="65">
                  <c:v>2.2139630391412233E-2</c:v>
                </c:pt>
                <c:pt idx="66">
                  <c:v>2.3655440628683692E-2</c:v>
                </c:pt>
                <c:pt idx="67">
                  <c:v>1.7023385607950418E-2</c:v>
                </c:pt>
                <c:pt idx="68">
                  <c:v>1.8155175883933516E-2</c:v>
                </c:pt>
                <c:pt idx="69">
                  <c:v>2.3127709051691793E-2</c:v>
                </c:pt>
                <c:pt idx="70">
                  <c:v>3.444773548083091E-2</c:v>
                </c:pt>
                <c:pt idx="71">
                  <c:v>4.5168214194800445E-2</c:v>
                </c:pt>
                <c:pt idx="72">
                  <c:v>4.3776851066301761E-2</c:v>
                </c:pt>
                <c:pt idx="73">
                  <c:v>2.769026040672468E-2</c:v>
                </c:pt>
                <c:pt idx="74">
                  <c:v>4.0596673169943899E-2</c:v>
                </c:pt>
                <c:pt idx="75">
                  <c:v>5.00080125765483E-2</c:v>
                </c:pt>
                <c:pt idx="76">
                  <c:v>4.8983146556858967E-2</c:v>
                </c:pt>
                <c:pt idx="77">
                  <c:v>5.0666116581230859E-2</c:v>
                </c:pt>
                <c:pt idx="78">
                  <c:v>6.6589783787085258E-2</c:v>
                </c:pt>
                <c:pt idx="79">
                  <c:v>6.9000140211714703E-2</c:v>
                </c:pt>
                <c:pt idx="80">
                  <c:v>6.822033320052133E-2</c:v>
                </c:pt>
                <c:pt idx="81">
                  <c:v>6.678964860665286E-2</c:v>
                </c:pt>
                <c:pt idx="82">
                  <c:v>6.0742676793632586E-2</c:v>
                </c:pt>
                <c:pt idx="83">
                  <c:v>3.3631312277080973E-2</c:v>
                </c:pt>
                <c:pt idx="84">
                  <c:v>3.3116347953246729E-2</c:v>
                </c:pt>
                <c:pt idx="85">
                  <c:v>6.0049099059750796E-2</c:v>
                </c:pt>
                <c:pt idx="86">
                  <c:v>7.9491027014892468E-2</c:v>
                </c:pt>
                <c:pt idx="87">
                  <c:v>9.5055843689196631E-2</c:v>
                </c:pt>
                <c:pt idx="88">
                  <c:v>8.3822212901659393E-2</c:v>
                </c:pt>
                <c:pt idx="89">
                  <c:v>8.1467997857514657E-2</c:v>
                </c:pt>
                <c:pt idx="90">
                  <c:v>7.3663926574483202E-2</c:v>
                </c:pt>
                <c:pt idx="91">
                  <c:v>7.9242956014730651E-2</c:v>
                </c:pt>
                <c:pt idx="92">
                  <c:v>7.4682140960549093E-2</c:v>
                </c:pt>
                <c:pt idx="93">
                  <c:v>7.6517371754013519E-2</c:v>
                </c:pt>
                <c:pt idx="94">
                  <c:v>7.6680520205361036E-2</c:v>
                </c:pt>
                <c:pt idx="95">
                  <c:v>7.1089256170801571E-2</c:v>
                </c:pt>
                <c:pt idx="96">
                  <c:v>7.0616523602981263E-2</c:v>
                </c:pt>
                <c:pt idx="97">
                  <c:v>7.4521079646107338E-2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4480"/>
        <c:axId val="43950848"/>
      </c:areaChart>
      <c:dateAx>
        <c:axId val="439244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3950848"/>
        <c:crosses val="autoZero"/>
        <c:auto val="1"/>
        <c:lblOffset val="100"/>
        <c:baseTimeUnit val="months"/>
      </c:dateAx>
      <c:valAx>
        <c:axId val="4395084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3924480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275392"/>
        <c:axId val="43276928"/>
      </c:barChart>
      <c:catAx>
        <c:axId val="43275392"/>
        <c:scaling>
          <c:orientation val="minMax"/>
        </c:scaling>
        <c:delete val="0"/>
        <c:axPos val="b"/>
        <c:majorTickMark val="out"/>
        <c:minorTickMark val="none"/>
        <c:tickLblPos val="nextTo"/>
        <c:crossAx val="43276928"/>
        <c:crosses val="autoZero"/>
        <c:auto val="1"/>
        <c:lblAlgn val="ctr"/>
        <c:lblOffset val="100"/>
        <c:noMultiLvlLbl val="0"/>
      </c:catAx>
      <c:valAx>
        <c:axId val="43276928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3275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Gross </a:t>
            </a:r>
            <a:r>
              <a:rPr lang="en-US"/>
              <a:t>Exposure by Region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'Region --&gt;'!$C$205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--&gt;'!$C$206:$C$303</c:f>
              <c:numCache>
                <c:formatCode>0.00%</c:formatCode>
                <c:ptCount val="98"/>
                <c:pt idx="0">
                  <c:v>1.0173025529003941</c:v>
                </c:pt>
                <c:pt idx="1">
                  <c:v>1.1668665022519851</c:v>
                </c:pt>
                <c:pt idx="2">
                  <c:v>1.0770253583307938</c:v>
                </c:pt>
                <c:pt idx="3">
                  <c:v>1.0612889821879175</c:v>
                </c:pt>
                <c:pt idx="4">
                  <c:v>1.1477196857439957</c:v>
                </c:pt>
                <c:pt idx="5">
                  <c:v>1.1148073274254608</c:v>
                </c:pt>
                <c:pt idx="6">
                  <c:v>1.0083604115011193</c:v>
                </c:pt>
                <c:pt idx="7">
                  <c:v>1.0477287803281918</c:v>
                </c:pt>
                <c:pt idx="8">
                  <c:v>1.1272040793511922</c:v>
                </c:pt>
                <c:pt idx="9">
                  <c:v>0.61843911894715253</c:v>
                </c:pt>
                <c:pt idx="10">
                  <c:v>1.0557765160904704</c:v>
                </c:pt>
                <c:pt idx="11">
                  <c:v>1.1827006300756793</c:v>
                </c:pt>
                <c:pt idx="12">
                  <c:v>1.3543359175562506</c:v>
                </c:pt>
                <c:pt idx="13">
                  <c:v>1.0675327556980778</c:v>
                </c:pt>
                <c:pt idx="14">
                  <c:v>1.3480464056197003</c:v>
                </c:pt>
                <c:pt idx="15">
                  <c:v>1.2508643327263327</c:v>
                </c:pt>
                <c:pt idx="16">
                  <c:v>1.2935806309734321</c:v>
                </c:pt>
                <c:pt idx="17">
                  <c:v>1.4554725975407856</c:v>
                </c:pt>
                <c:pt idx="18">
                  <c:v>1.3362546257575301</c:v>
                </c:pt>
                <c:pt idx="19">
                  <c:v>0.89524343332997081</c:v>
                </c:pt>
                <c:pt idx="20">
                  <c:v>1.0872920185342898</c:v>
                </c:pt>
                <c:pt idx="21">
                  <c:v>1.2332134214512989</c:v>
                </c:pt>
                <c:pt idx="22">
                  <c:v>1.235651355273079</c:v>
                </c:pt>
                <c:pt idx="23">
                  <c:v>1.1626164554373584</c:v>
                </c:pt>
                <c:pt idx="24">
                  <c:v>1.0599650753989467</c:v>
                </c:pt>
                <c:pt idx="25">
                  <c:v>1.2469179698916388</c:v>
                </c:pt>
                <c:pt idx="26">
                  <c:v>1.3776585191952568</c:v>
                </c:pt>
                <c:pt idx="27">
                  <c:v>1.21795530376433</c:v>
                </c:pt>
                <c:pt idx="28">
                  <c:v>1.135992550685458</c:v>
                </c:pt>
                <c:pt idx="29">
                  <c:v>1.0710549555771309</c:v>
                </c:pt>
                <c:pt idx="30">
                  <c:v>0.98345080212527547</c:v>
                </c:pt>
                <c:pt idx="31">
                  <c:v>0.94928845460655631</c:v>
                </c:pt>
                <c:pt idx="32">
                  <c:v>0.93138024456183</c:v>
                </c:pt>
                <c:pt idx="33">
                  <c:v>0.84754708336014351</c:v>
                </c:pt>
                <c:pt idx="34">
                  <c:v>1.0553537263508563</c:v>
                </c:pt>
                <c:pt idx="35">
                  <c:v>1.1552882439448706</c:v>
                </c:pt>
                <c:pt idx="36">
                  <c:v>1.1306037237965378</c:v>
                </c:pt>
                <c:pt idx="37">
                  <c:v>1.097958715907795</c:v>
                </c:pt>
                <c:pt idx="38">
                  <c:v>1.190166016595283</c:v>
                </c:pt>
                <c:pt idx="39">
                  <c:v>1.0484957743792966</c:v>
                </c:pt>
                <c:pt idx="40">
                  <c:v>1.0337623225552457</c:v>
                </c:pt>
                <c:pt idx="41">
                  <c:v>1.0511432474161579</c:v>
                </c:pt>
                <c:pt idx="42">
                  <c:v>0.95693894388734235</c:v>
                </c:pt>
                <c:pt idx="43">
                  <c:v>0.94135110334720751</c:v>
                </c:pt>
                <c:pt idx="44">
                  <c:v>0.96902552639887518</c:v>
                </c:pt>
                <c:pt idx="45">
                  <c:v>1.0146077823667348</c:v>
                </c:pt>
                <c:pt idx="46">
                  <c:v>1.0369738643705415</c:v>
                </c:pt>
                <c:pt idx="47">
                  <c:v>1.0573292334317688</c:v>
                </c:pt>
                <c:pt idx="48">
                  <c:v>0.81965242473419253</c:v>
                </c:pt>
                <c:pt idx="49">
                  <c:v>0.91796283675609103</c:v>
                </c:pt>
                <c:pt idx="50">
                  <c:v>0.87295650121094925</c:v>
                </c:pt>
                <c:pt idx="51">
                  <c:v>0.84172653392130647</c:v>
                </c:pt>
                <c:pt idx="52">
                  <c:v>0.87484972815542839</c:v>
                </c:pt>
                <c:pt idx="53">
                  <c:v>0.75214134757837514</c:v>
                </c:pt>
                <c:pt idx="54">
                  <c:v>0.76412046616770546</c:v>
                </c:pt>
                <c:pt idx="55">
                  <c:v>0.80941566225967532</c:v>
                </c:pt>
                <c:pt idx="56">
                  <c:v>0.78470918424876279</c:v>
                </c:pt>
                <c:pt idx="57">
                  <c:v>0.80604796358417352</c:v>
                </c:pt>
                <c:pt idx="58">
                  <c:v>0.84009009476568441</c:v>
                </c:pt>
                <c:pt idx="59">
                  <c:v>0.82110373854321195</c:v>
                </c:pt>
                <c:pt idx="60">
                  <c:v>0.82553518848391971</c:v>
                </c:pt>
                <c:pt idx="61">
                  <c:v>0.96320199816918661</c:v>
                </c:pt>
                <c:pt idx="62">
                  <c:v>0.97647732549064881</c:v>
                </c:pt>
                <c:pt idx="63">
                  <c:v>0.79731449621862938</c:v>
                </c:pt>
                <c:pt idx="64">
                  <c:v>0.85918490852121132</c:v>
                </c:pt>
                <c:pt idx="65">
                  <c:v>0.90610536056444602</c:v>
                </c:pt>
                <c:pt idx="66">
                  <c:v>0.89100807790103675</c:v>
                </c:pt>
                <c:pt idx="67">
                  <c:v>0.8104526032345245</c:v>
                </c:pt>
                <c:pt idx="68">
                  <c:v>0.88406714801931785</c:v>
                </c:pt>
                <c:pt idx="69">
                  <c:v>0.90865923284342753</c:v>
                </c:pt>
                <c:pt idx="70">
                  <c:v>0.89882421245296373</c:v>
                </c:pt>
                <c:pt idx="71">
                  <c:v>0.90657479029317023</c:v>
                </c:pt>
                <c:pt idx="72">
                  <c:v>0.890619987948574</c:v>
                </c:pt>
                <c:pt idx="73">
                  <c:v>0.9656622925158671</c:v>
                </c:pt>
                <c:pt idx="74">
                  <c:v>0.88823676619431391</c:v>
                </c:pt>
                <c:pt idx="75">
                  <c:v>0.89459787379655853</c:v>
                </c:pt>
                <c:pt idx="76">
                  <c:v>0.95154019520193578</c:v>
                </c:pt>
                <c:pt idx="77">
                  <c:v>0.92041797258555746</c:v>
                </c:pt>
                <c:pt idx="78">
                  <c:v>0.94695249473833765</c:v>
                </c:pt>
                <c:pt idx="79">
                  <c:v>0.95998132435974659</c:v>
                </c:pt>
                <c:pt idx="80">
                  <c:v>0.96808734754817105</c:v>
                </c:pt>
                <c:pt idx="81">
                  <c:v>0.93558965988209275</c:v>
                </c:pt>
                <c:pt idx="82">
                  <c:v>0.92163951148290191</c:v>
                </c:pt>
                <c:pt idx="83">
                  <c:v>0.96172284180652623</c:v>
                </c:pt>
                <c:pt idx="84">
                  <c:v>0.9950647046508303</c:v>
                </c:pt>
                <c:pt idx="85">
                  <c:v>0.92264826090671292</c:v>
                </c:pt>
                <c:pt idx="86">
                  <c:v>0.84823429653111349</c:v>
                </c:pt>
                <c:pt idx="87">
                  <c:v>0.81601338848075999</c:v>
                </c:pt>
                <c:pt idx="88">
                  <c:v>0.8656946036969897</c:v>
                </c:pt>
                <c:pt idx="89">
                  <c:v>0.86360585822689551</c:v>
                </c:pt>
                <c:pt idx="90">
                  <c:v>0.84852967170919347</c:v>
                </c:pt>
                <c:pt idx="91">
                  <c:v>0.88100054587135712</c:v>
                </c:pt>
                <c:pt idx="92">
                  <c:v>0.81345179115301813</c:v>
                </c:pt>
                <c:pt idx="93">
                  <c:v>0.71051554965915154</c:v>
                </c:pt>
                <c:pt idx="94">
                  <c:v>0.75194250936111595</c:v>
                </c:pt>
                <c:pt idx="95">
                  <c:v>0.78871819741184601</c:v>
                </c:pt>
                <c:pt idx="96">
                  <c:v>0.72738542505265691</c:v>
                </c:pt>
                <c:pt idx="97">
                  <c:v>0.66161683428972751</c:v>
                </c:pt>
              </c:numCache>
            </c:numRef>
          </c:val>
        </c:ser>
        <c:ser>
          <c:idx val="1"/>
          <c:order val="1"/>
          <c:tx>
            <c:strRef>
              <c:f>'Region --&gt;'!$D$205</c:f>
              <c:strCache>
                <c:ptCount val="1"/>
                <c:pt idx="0">
                  <c:v>Eastern Europe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--&gt;'!$D$206:$D$303</c:f>
              <c:numCache>
                <c:formatCode>0.00%</c:formatCode>
                <c:ptCount val="98"/>
                <c:pt idx="0">
                  <c:v>3.3686699280178437E-2</c:v>
                </c:pt>
                <c:pt idx="1">
                  <c:v>5.6124598152307047E-2</c:v>
                </c:pt>
                <c:pt idx="2">
                  <c:v>4.9299825285229242E-2</c:v>
                </c:pt>
                <c:pt idx="3">
                  <c:v>4.6365374397076359E-2</c:v>
                </c:pt>
                <c:pt idx="4">
                  <c:v>2.9790418783343015E-2</c:v>
                </c:pt>
                <c:pt idx="5">
                  <c:v>3.454014290583271E-2</c:v>
                </c:pt>
                <c:pt idx="6">
                  <c:v>4.8679525551807365E-2</c:v>
                </c:pt>
                <c:pt idx="7">
                  <c:v>4.6940143175429952E-2</c:v>
                </c:pt>
                <c:pt idx="8">
                  <c:v>5.4773563831303149E-2</c:v>
                </c:pt>
                <c:pt idx="9">
                  <c:v>3.6589759053995502E-2</c:v>
                </c:pt>
                <c:pt idx="10">
                  <c:v>0.10021812435239759</c:v>
                </c:pt>
                <c:pt idx="11">
                  <c:v>0.13723290065198473</c:v>
                </c:pt>
                <c:pt idx="12">
                  <c:v>0.15644752552447785</c:v>
                </c:pt>
                <c:pt idx="13">
                  <c:v>0.11299216949641781</c:v>
                </c:pt>
                <c:pt idx="14">
                  <c:v>0.20235331243896093</c:v>
                </c:pt>
                <c:pt idx="15">
                  <c:v>0.30880592647961419</c:v>
                </c:pt>
                <c:pt idx="16">
                  <c:v>0.31617309633170698</c:v>
                </c:pt>
                <c:pt idx="17">
                  <c:v>0.35778508233993872</c:v>
                </c:pt>
                <c:pt idx="18">
                  <c:v>0.40648219607686176</c:v>
                </c:pt>
                <c:pt idx="19">
                  <c:v>0.28354632080715114</c:v>
                </c:pt>
                <c:pt idx="20">
                  <c:v>0.2507646965440512</c:v>
                </c:pt>
                <c:pt idx="21">
                  <c:v>0.27455156973114009</c:v>
                </c:pt>
                <c:pt idx="22">
                  <c:v>0.27046183285340364</c:v>
                </c:pt>
                <c:pt idx="23">
                  <c:v>0.29270059933809311</c:v>
                </c:pt>
                <c:pt idx="24">
                  <c:v>0.31706124880413633</c:v>
                </c:pt>
                <c:pt idx="25">
                  <c:v>0.24924681393534623</c:v>
                </c:pt>
                <c:pt idx="26">
                  <c:v>0.29658503121965007</c:v>
                </c:pt>
                <c:pt idx="27">
                  <c:v>0.31796404482929097</c:v>
                </c:pt>
                <c:pt idx="28">
                  <c:v>0.23767440698449535</c:v>
                </c:pt>
                <c:pt idx="29">
                  <c:v>0.10652237026414575</c:v>
                </c:pt>
                <c:pt idx="30">
                  <c:v>8.9858514368430537E-2</c:v>
                </c:pt>
                <c:pt idx="31">
                  <c:v>9.4782881273192426E-2</c:v>
                </c:pt>
                <c:pt idx="32">
                  <c:v>7.9379588386326791E-2</c:v>
                </c:pt>
                <c:pt idx="33">
                  <c:v>7.9496372681607086E-2</c:v>
                </c:pt>
                <c:pt idx="34">
                  <c:v>8.2655930908548933E-2</c:v>
                </c:pt>
                <c:pt idx="35">
                  <c:v>0.11878607088510348</c:v>
                </c:pt>
                <c:pt idx="36">
                  <c:v>9.0116024224956723E-2</c:v>
                </c:pt>
                <c:pt idx="37">
                  <c:v>8.7389134001518931E-2</c:v>
                </c:pt>
                <c:pt idx="38">
                  <c:v>9.9178962268511583E-2</c:v>
                </c:pt>
                <c:pt idx="39">
                  <c:v>0.10667035804727235</c:v>
                </c:pt>
                <c:pt idx="40">
                  <c:v>0.1243150032587399</c:v>
                </c:pt>
                <c:pt idx="41">
                  <c:v>0.12016109373163897</c:v>
                </c:pt>
                <c:pt idx="42">
                  <c:v>0.12179779209025818</c:v>
                </c:pt>
                <c:pt idx="43">
                  <c:v>0.12039648665324619</c:v>
                </c:pt>
                <c:pt idx="44">
                  <c:v>0.12663980882757214</c:v>
                </c:pt>
                <c:pt idx="45">
                  <c:v>0.12567727930139355</c:v>
                </c:pt>
                <c:pt idx="46">
                  <c:v>0.13334031026455603</c:v>
                </c:pt>
                <c:pt idx="47">
                  <c:v>0.14510795970288887</c:v>
                </c:pt>
                <c:pt idx="48">
                  <c:v>0.13018434030890344</c:v>
                </c:pt>
                <c:pt idx="49">
                  <c:v>0.11182114585795545</c:v>
                </c:pt>
                <c:pt idx="50">
                  <c:v>0.11297806927619217</c:v>
                </c:pt>
                <c:pt idx="51">
                  <c:v>0.12126582329776069</c:v>
                </c:pt>
                <c:pt idx="52">
                  <c:v>0.13661057154297784</c:v>
                </c:pt>
                <c:pt idx="53">
                  <c:v>0.12933175569067046</c:v>
                </c:pt>
                <c:pt idx="54">
                  <c:v>0.12871668954136337</c:v>
                </c:pt>
                <c:pt idx="55">
                  <c:v>0.1357432447255971</c:v>
                </c:pt>
                <c:pt idx="56">
                  <c:v>0.13828192628297653</c:v>
                </c:pt>
                <c:pt idx="57">
                  <c:v>0.13642802477494242</c:v>
                </c:pt>
                <c:pt idx="58">
                  <c:v>0.11272296344343211</c:v>
                </c:pt>
                <c:pt idx="59">
                  <c:v>0.10827676716578408</c:v>
                </c:pt>
                <c:pt idx="60">
                  <c:v>9.1739866866021466E-2</c:v>
                </c:pt>
                <c:pt idx="61">
                  <c:v>0.11198048251215853</c:v>
                </c:pt>
                <c:pt idx="62">
                  <c:v>0.10560697005032879</c:v>
                </c:pt>
                <c:pt idx="63">
                  <c:v>9.8691662195763058E-2</c:v>
                </c:pt>
                <c:pt idx="64">
                  <c:v>9.154364315169615E-2</c:v>
                </c:pt>
                <c:pt idx="65">
                  <c:v>7.7731614672716137E-2</c:v>
                </c:pt>
                <c:pt idx="66">
                  <c:v>6.0697302031854763E-2</c:v>
                </c:pt>
                <c:pt idx="67">
                  <c:v>5.3263610383589122E-2</c:v>
                </c:pt>
                <c:pt idx="68">
                  <c:v>5.3205682416461612E-2</c:v>
                </c:pt>
                <c:pt idx="69">
                  <c:v>6.6019543705952005E-2</c:v>
                </c:pt>
                <c:pt idx="70">
                  <c:v>4.5513857618568229E-2</c:v>
                </c:pt>
                <c:pt idx="71">
                  <c:v>4.3393824743731109E-2</c:v>
                </c:pt>
                <c:pt idx="72">
                  <c:v>3.7974336097963815E-2</c:v>
                </c:pt>
                <c:pt idx="73">
                  <c:v>4.7020782084833838E-2</c:v>
                </c:pt>
                <c:pt idx="74">
                  <c:v>6.2853595239872939E-2</c:v>
                </c:pt>
                <c:pt idx="75">
                  <c:v>7.0301189361216043E-2</c:v>
                </c:pt>
                <c:pt idx="76">
                  <c:v>2.528978692675838E-2</c:v>
                </c:pt>
                <c:pt idx="77">
                  <c:v>3.3307399044590714E-2</c:v>
                </c:pt>
                <c:pt idx="78">
                  <c:v>8.027294393044071E-2</c:v>
                </c:pt>
                <c:pt idx="79">
                  <c:v>9.6495301882213683E-2</c:v>
                </c:pt>
                <c:pt idx="80">
                  <c:v>0.10890017906362257</c:v>
                </c:pt>
                <c:pt idx="81">
                  <c:v>0.11163339862057108</c:v>
                </c:pt>
                <c:pt idx="82">
                  <c:v>0.10189359135664491</c:v>
                </c:pt>
                <c:pt idx="83">
                  <c:v>0.11951607102653873</c:v>
                </c:pt>
                <c:pt idx="84">
                  <c:v>0.12030919388846913</c:v>
                </c:pt>
                <c:pt idx="85">
                  <c:v>0.11926543463643061</c:v>
                </c:pt>
                <c:pt idx="86">
                  <c:v>0.12814373545783467</c:v>
                </c:pt>
                <c:pt idx="87">
                  <c:v>0.13478226785195885</c:v>
                </c:pt>
                <c:pt idx="88">
                  <c:v>0.11849493995521407</c:v>
                </c:pt>
                <c:pt idx="89">
                  <c:v>0.12032464817487987</c:v>
                </c:pt>
                <c:pt idx="90">
                  <c:v>9.8176869653738397E-2</c:v>
                </c:pt>
                <c:pt idx="91">
                  <c:v>0.10531494840981259</c:v>
                </c:pt>
                <c:pt idx="92">
                  <c:v>0.10126894384743512</c:v>
                </c:pt>
                <c:pt idx="93">
                  <c:v>9.6148400867963363E-2</c:v>
                </c:pt>
                <c:pt idx="94">
                  <c:v>9.0779611389090506E-2</c:v>
                </c:pt>
                <c:pt idx="95">
                  <c:v>9.6896787198866977E-2</c:v>
                </c:pt>
                <c:pt idx="96">
                  <c:v>0.11242739818112028</c:v>
                </c:pt>
                <c:pt idx="97">
                  <c:v>0.1243999588784023</c:v>
                </c:pt>
              </c:numCache>
            </c:numRef>
          </c:val>
        </c:ser>
        <c:ser>
          <c:idx val="2"/>
          <c:order val="2"/>
          <c:tx>
            <c:strRef>
              <c:f>'Region --&gt;'!$E$205</c:f>
              <c:strCache>
                <c:ptCount val="1"/>
                <c:pt idx="0">
                  <c:v>Emerging Markets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--&gt;'!$E$206:$E$303</c:f>
              <c:numCache>
                <c:formatCode>0.00%</c:formatCode>
                <c:ptCount val="98"/>
                <c:pt idx="0">
                  <c:v>8.6749418356364724E-2</c:v>
                </c:pt>
                <c:pt idx="1">
                  <c:v>0.10086275995599443</c:v>
                </c:pt>
                <c:pt idx="2">
                  <c:v>0.15535963470367217</c:v>
                </c:pt>
                <c:pt idx="3">
                  <c:v>0.15853034727630713</c:v>
                </c:pt>
                <c:pt idx="4">
                  <c:v>0.12717316898053924</c:v>
                </c:pt>
                <c:pt idx="5">
                  <c:v>0.12839260964867227</c:v>
                </c:pt>
                <c:pt idx="6">
                  <c:v>0.13184753519602713</c:v>
                </c:pt>
                <c:pt idx="7">
                  <c:v>0.1360501966543021</c:v>
                </c:pt>
                <c:pt idx="8">
                  <c:v>0.12897733221355712</c:v>
                </c:pt>
                <c:pt idx="9">
                  <c:v>4.1895294230023097E-2</c:v>
                </c:pt>
                <c:pt idx="10">
                  <c:v>7.554315322639181E-2</c:v>
                </c:pt>
                <c:pt idx="11">
                  <c:v>0.14995170348323017</c:v>
                </c:pt>
                <c:pt idx="12">
                  <c:v>0.16525473473884009</c:v>
                </c:pt>
                <c:pt idx="13">
                  <c:v>0.10525233860739489</c:v>
                </c:pt>
                <c:pt idx="14">
                  <c:v>0.1656506545478722</c:v>
                </c:pt>
                <c:pt idx="15">
                  <c:v>0.18834209679234662</c:v>
                </c:pt>
                <c:pt idx="16">
                  <c:v>0.16515614233707634</c:v>
                </c:pt>
                <c:pt idx="17">
                  <c:v>0.14989857651345978</c:v>
                </c:pt>
                <c:pt idx="18">
                  <c:v>8.1999704508626439E-2</c:v>
                </c:pt>
                <c:pt idx="19">
                  <c:v>4.2925113246816846E-2</c:v>
                </c:pt>
                <c:pt idx="20">
                  <c:v>4.2788049342914067E-2</c:v>
                </c:pt>
                <c:pt idx="21">
                  <c:v>5.0235835958980665E-2</c:v>
                </c:pt>
                <c:pt idx="22">
                  <c:v>4.3359391069865166E-2</c:v>
                </c:pt>
                <c:pt idx="23">
                  <c:v>4.8850230536640574E-2</c:v>
                </c:pt>
                <c:pt idx="24">
                  <c:v>4.4747976255104946E-2</c:v>
                </c:pt>
                <c:pt idx="25">
                  <c:v>3.3118642808343118E-2</c:v>
                </c:pt>
                <c:pt idx="26">
                  <c:v>6.1433293908618666E-2</c:v>
                </c:pt>
                <c:pt idx="27">
                  <c:v>5.3849880432352101E-2</c:v>
                </c:pt>
                <c:pt idx="28">
                  <c:v>2.9308846768400575E-2</c:v>
                </c:pt>
                <c:pt idx="29">
                  <c:v>2.5950982941841436E-2</c:v>
                </c:pt>
                <c:pt idx="30">
                  <c:v>2.7773311754067543E-2</c:v>
                </c:pt>
                <c:pt idx="31">
                  <c:v>2.294956363701052E-2</c:v>
                </c:pt>
                <c:pt idx="32">
                  <c:v>2.2889553042461291E-2</c:v>
                </c:pt>
                <c:pt idx="33">
                  <c:v>2.7300635602025294E-2</c:v>
                </c:pt>
                <c:pt idx="34">
                  <c:v>2.6132397223549046E-2</c:v>
                </c:pt>
                <c:pt idx="35">
                  <c:v>3.2754273188692638E-2</c:v>
                </c:pt>
                <c:pt idx="36">
                  <c:v>3.6405798906672525E-2</c:v>
                </c:pt>
                <c:pt idx="37">
                  <c:v>3.7247568913770686E-2</c:v>
                </c:pt>
                <c:pt idx="38">
                  <c:v>3.8799627610811779E-2</c:v>
                </c:pt>
                <c:pt idx="39">
                  <c:v>3.7992514647731596E-2</c:v>
                </c:pt>
                <c:pt idx="40">
                  <c:v>4.7655535959438743E-2</c:v>
                </c:pt>
                <c:pt idx="41">
                  <c:v>4.7903842317474264E-2</c:v>
                </c:pt>
                <c:pt idx="42">
                  <c:v>5.6620124594930765E-2</c:v>
                </c:pt>
                <c:pt idx="43">
                  <c:v>6.0525479430592215E-2</c:v>
                </c:pt>
                <c:pt idx="44">
                  <c:v>6.8424040080882639E-2</c:v>
                </c:pt>
                <c:pt idx="45">
                  <c:v>6.7370187604857454E-2</c:v>
                </c:pt>
                <c:pt idx="46">
                  <c:v>5.7432342717505691E-2</c:v>
                </c:pt>
                <c:pt idx="47">
                  <c:v>5.9696269862553858E-2</c:v>
                </c:pt>
                <c:pt idx="48">
                  <c:v>5.9282170100561367E-2</c:v>
                </c:pt>
                <c:pt idx="49">
                  <c:v>5.2973965520941586E-2</c:v>
                </c:pt>
                <c:pt idx="50">
                  <c:v>5.8853296255141005E-2</c:v>
                </c:pt>
                <c:pt idx="51">
                  <c:v>5.584970275102611E-2</c:v>
                </c:pt>
                <c:pt idx="52">
                  <c:v>7.7051900498083192E-2</c:v>
                </c:pt>
                <c:pt idx="53">
                  <c:v>7.5289822701999312E-2</c:v>
                </c:pt>
                <c:pt idx="54">
                  <c:v>7.0375369606738208E-2</c:v>
                </c:pt>
                <c:pt idx="55">
                  <c:v>7.0869591344265667E-2</c:v>
                </c:pt>
                <c:pt idx="56">
                  <c:v>8.4178735264677743E-2</c:v>
                </c:pt>
                <c:pt idx="57">
                  <c:v>8.8532799250705382E-2</c:v>
                </c:pt>
                <c:pt idx="58">
                  <c:v>0.11991938118382268</c:v>
                </c:pt>
                <c:pt idx="59">
                  <c:v>0.11437667607352106</c:v>
                </c:pt>
                <c:pt idx="60">
                  <c:v>0.10076071351575093</c:v>
                </c:pt>
                <c:pt idx="61">
                  <c:v>0.11083121672823286</c:v>
                </c:pt>
                <c:pt idx="62">
                  <c:v>0.11578242182762276</c:v>
                </c:pt>
                <c:pt idx="63">
                  <c:v>8.3838614237163711E-2</c:v>
                </c:pt>
                <c:pt idx="64">
                  <c:v>7.2275031049938529E-2</c:v>
                </c:pt>
                <c:pt idx="65">
                  <c:v>6.080130102564809E-2</c:v>
                </c:pt>
                <c:pt idx="66">
                  <c:v>6.3584238684722558E-2</c:v>
                </c:pt>
                <c:pt idx="67">
                  <c:v>6.0700198000779533E-2</c:v>
                </c:pt>
                <c:pt idx="68">
                  <c:v>6.0987611736633245E-2</c:v>
                </c:pt>
                <c:pt idx="69">
                  <c:v>5.9630739818335644E-2</c:v>
                </c:pt>
                <c:pt idx="70">
                  <c:v>4.5474177767244592E-2</c:v>
                </c:pt>
                <c:pt idx="71">
                  <c:v>4.1239543819656922E-2</c:v>
                </c:pt>
                <c:pt idx="72">
                  <c:v>3.1312376507082608E-2</c:v>
                </c:pt>
                <c:pt idx="73">
                  <c:v>2.8268680944107817E-2</c:v>
                </c:pt>
                <c:pt idx="74">
                  <c:v>9.6613226155949205E-3</c:v>
                </c:pt>
                <c:pt idx="75">
                  <c:v>2.4765293635120117E-2</c:v>
                </c:pt>
                <c:pt idx="76">
                  <c:v>2.7005711571089452E-2</c:v>
                </c:pt>
                <c:pt idx="77">
                  <c:v>2.7590009165694228E-2</c:v>
                </c:pt>
                <c:pt idx="78">
                  <c:v>2.7178736000947584E-2</c:v>
                </c:pt>
                <c:pt idx="79">
                  <c:v>3.2234945923289016E-2</c:v>
                </c:pt>
                <c:pt idx="80">
                  <c:v>2.3947321326324648E-2</c:v>
                </c:pt>
                <c:pt idx="81">
                  <c:v>3.0060042714892151E-2</c:v>
                </c:pt>
                <c:pt idx="82">
                  <c:v>1.6323368005651887E-2</c:v>
                </c:pt>
                <c:pt idx="83">
                  <c:v>2.1625464091547392E-2</c:v>
                </c:pt>
                <c:pt idx="84">
                  <c:v>2.2196531842239416E-2</c:v>
                </c:pt>
                <c:pt idx="85">
                  <c:v>2.957292708839817E-2</c:v>
                </c:pt>
                <c:pt idx="86">
                  <c:v>1.8839842543514163E-2</c:v>
                </c:pt>
                <c:pt idx="87">
                  <c:v>2.3641284721372634E-2</c:v>
                </c:pt>
                <c:pt idx="88">
                  <c:v>1.3056630422424307E-2</c:v>
                </c:pt>
                <c:pt idx="89">
                  <c:v>1.0723999181707279E-2</c:v>
                </c:pt>
                <c:pt idx="90">
                  <c:v>1.0497857464914752E-2</c:v>
                </c:pt>
                <c:pt idx="91">
                  <c:v>3.5046397958103735E-2</c:v>
                </c:pt>
                <c:pt idx="92">
                  <c:v>4.7451716564131288E-2</c:v>
                </c:pt>
                <c:pt idx="93">
                  <c:v>4.814215593919817E-2</c:v>
                </c:pt>
                <c:pt idx="94">
                  <c:v>3.0612873654608058E-2</c:v>
                </c:pt>
                <c:pt idx="95">
                  <c:v>3.7441145574011035E-2</c:v>
                </c:pt>
                <c:pt idx="96">
                  <c:v>3.4811548631821967E-2</c:v>
                </c:pt>
                <c:pt idx="97">
                  <c:v>3.3196243632515061E-2</c:v>
                </c:pt>
              </c:numCache>
            </c:numRef>
          </c:val>
        </c:ser>
        <c:ser>
          <c:idx val="3"/>
          <c:order val="3"/>
          <c:tx>
            <c:strRef>
              <c:f>'Region --&gt;'!$F$205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--&gt;'!$F$206:$F$303</c:f>
              <c:numCache>
                <c:formatCode>0.00%</c:formatCode>
                <c:ptCount val="98"/>
                <c:pt idx="0">
                  <c:v>0.17112058940710753</c:v>
                </c:pt>
                <c:pt idx="1">
                  <c:v>0.19645277877737391</c:v>
                </c:pt>
                <c:pt idx="2">
                  <c:v>0.19754805502566644</c:v>
                </c:pt>
                <c:pt idx="3">
                  <c:v>0.192649520447919</c:v>
                </c:pt>
                <c:pt idx="4">
                  <c:v>0.2615451484874825</c:v>
                </c:pt>
                <c:pt idx="5">
                  <c:v>0.34405430309875162</c:v>
                </c:pt>
                <c:pt idx="6">
                  <c:v>0.32387854541108746</c:v>
                </c:pt>
                <c:pt idx="7">
                  <c:v>0.31216480560333915</c:v>
                </c:pt>
                <c:pt idx="8">
                  <c:v>0.32995483630586375</c:v>
                </c:pt>
                <c:pt idx="9">
                  <c:v>0.19837811262529143</c:v>
                </c:pt>
                <c:pt idx="10">
                  <c:v>0.32550832050115175</c:v>
                </c:pt>
                <c:pt idx="11">
                  <c:v>0.4426725929256401</c:v>
                </c:pt>
                <c:pt idx="12">
                  <c:v>0.50152478728817784</c:v>
                </c:pt>
                <c:pt idx="13">
                  <c:v>0.2372282763313325</c:v>
                </c:pt>
                <c:pt idx="14">
                  <c:v>0.33418241522825076</c:v>
                </c:pt>
                <c:pt idx="15">
                  <c:v>0.40037251487589631</c:v>
                </c:pt>
                <c:pt idx="16">
                  <c:v>0.39822798824261446</c:v>
                </c:pt>
                <c:pt idx="17">
                  <c:v>0.45354125794712308</c:v>
                </c:pt>
                <c:pt idx="18">
                  <c:v>0.45531019329542477</c:v>
                </c:pt>
                <c:pt idx="19">
                  <c:v>0.2987668270942242</c:v>
                </c:pt>
                <c:pt idx="20">
                  <c:v>0.38228470510201518</c:v>
                </c:pt>
                <c:pt idx="21">
                  <c:v>0.4099588091621329</c:v>
                </c:pt>
                <c:pt idx="22">
                  <c:v>0.40992070334295383</c:v>
                </c:pt>
                <c:pt idx="23">
                  <c:v>0.41706105030428509</c:v>
                </c:pt>
                <c:pt idx="24">
                  <c:v>0.36836951177819466</c:v>
                </c:pt>
                <c:pt idx="25">
                  <c:v>0.30336930708684196</c:v>
                </c:pt>
                <c:pt idx="26">
                  <c:v>0.27647347203568645</c:v>
                </c:pt>
                <c:pt idx="27">
                  <c:v>0.2794507273787088</c:v>
                </c:pt>
                <c:pt idx="28">
                  <c:v>0.24786413212903674</c:v>
                </c:pt>
                <c:pt idx="29">
                  <c:v>0.18955192240303559</c:v>
                </c:pt>
                <c:pt idx="30">
                  <c:v>0.25839522878647764</c:v>
                </c:pt>
                <c:pt idx="31">
                  <c:v>0.26971057005617605</c:v>
                </c:pt>
                <c:pt idx="32">
                  <c:v>0.20169967058198435</c:v>
                </c:pt>
                <c:pt idx="33">
                  <c:v>0.18665127758146838</c:v>
                </c:pt>
                <c:pt idx="34">
                  <c:v>0.18499114461705063</c:v>
                </c:pt>
                <c:pt idx="35">
                  <c:v>0.27365431858684353</c:v>
                </c:pt>
                <c:pt idx="36">
                  <c:v>0.27024097810081127</c:v>
                </c:pt>
                <c:pt idx="37">
                  <c:v>0.24173357348005176</c:v>
                </c:pt>
                <c:pt idx="38">
                  <c:v>0.31070716031772716</c:v>
                </c:pt>
                <c:pt idx="39">
                  <c:v>0.32323638569567742</c:v>
                </c:pt>
                <c:pt idx="40">
                  <c:v>0.3515763316456888</c:v>
                </c:pt>
                <c:pt idx="41">
                  <c:v>0.31985545369935214</c:v>
                </c:pt>
                <c:pt idx="42">
                  <c:v>0.4191750139784009</c:v>
                </c:pt>
                <c:pt idx="43">
                  <c:v>0.34267175590434995</c:v>
                </c:pt>
                <c:pt idx="44">
                  <c:v>0.30769627072202177</c:v>
                </c:pt>
                <c:pt idx="45">
                  <c:v>0.3041149482613405</c:v>
                </c:pt>
                <c:pt idx="46">
                  <c:v>0.29812524254192374</c:v>
                </c:pt>
                <c:pt idx="47">
                  <c:v>0.28650770764312128</c:v>
                </c:pt>
                <c:pt idx="48">
                  <c:v>0.33697084991136678</c:v>
                </c:pt>
                <c:pt idx="49">
                  <c:v>0.32561047439705115</c:v>
                </c:pt>
                <c:pt idx="50">
                  <c:v>0.32772178916704353</c:v>
                </c:pt>
                <c:pt idx="51">
                  <c:v>0.27009328661469689</c:v>
                </c:pt>
                <c:pt idx="52">
                  <c:v>0.2970105066719716</c:v>
                </c:pt>
                <c:pt idx="53">
                  <c:v>0.32106466596011063</c:v>
                </c:pt>
                <c:pt idx="54">
                  <c:v>0.31457058713129232</c:v>
                </c:pt>
                <c:pt idx="55">
                  <c:v>0.32046241893504068</c:v>
                </c:pt>
                <c:pt idx="56">
                  <c:v>0.32945987186376602</c:v>
                </c:pt>
                <c:pt idx="57">
                  <c:v>0.35059878334727512</c:v>
                </c:pt>
                <c:pt idx="58">
                  <c:v>0.35073518726332154</c:v>
                </c:pt>
                <c:pt idx="59">
                  <c:v>0.33584419436675711</c:v>
                </c:pt>
                <c:pt idx="60">
                  <c:v>0.31777938189398741</c:v>
                </c:pt>
                <c:pt idx="61">
                  <c:v>0.30109708028308757</c:v>
                </c:pt>
                <c:pt idx="62">
                  <c:v>0.29035562739398535</c:v>
                </c:pt>
                <c:pt idx="63">
                  <c:v>0.28972933226878245</c:v>
                </c:pt>
                <c:pt idx="64">
                  <c:v>0.21378575826422019</c:v>
                </c:pt>
                <c:pt idx="65">
                  <c:v>0.22351565591760209</c:v>
                </c:pt>
                <c:pt idx="66">
                  <c:v>0.22586764682130039</c:v>
                </c:pt>
                <c:pt idx="67">
                  <c:v>0.23528111337723207</c:v>
                </c:pt>
                <c:pt idx="68">
                  <c:v>0.25494396279041542</c:v>
                </c:pt>
                <c:pt idx="69">
                  <c:v>0.24923650030230526</c:v>
                </c:pt>
                <c:pt idx="70">
                  <c:v>0.26739593576001924</c:v>
                </c:pt>
                <c:pt idx="71">
                  <c:v>0.26843582801558685</c:v>
                </c:pt>
                <c:pt idx="72">
                  <c:v>0.18025502520178205</c:v>
                </c:pt>
                <c:pt idx="73">
                  <c:v>0.20647152009132205</c:v>
                </c:pt>
                <c:pt idx="74">
                  <c:v>0.16338684395074637</c:v>
                </c:pt>
                <c:pt idx="75">
                  <c:v>0.12170566348799633</c:v>
                </c:pt>
                <c:pt idx="76">
                  <c:v>0.13170459869235848</c:v>
                </c:pt>
                <c:pt idx="77">
                  <c:v>0.12325126034850716</c:v>
                </c:pt>
                <c:pt idx="78">
                  <c:v>0.14583562515658022</c:v>
                </c:pt>
                <c:pt idx="79">
                  <c:v>0.18387586777348702</c:v>
                </c:pt>
                <c:pt idx="80">
                  <c:v>0.22901355401913312</c:v>
                </c:pt>
                <c:pt idx="81">
                  <c:v>0.23169580336127768</c:v>
                </c:pt>
                <c:pt idx="82">
                  <c:v>0.22004692038685919</c:v>
                </c:pt>
                <c:pt idx="83">
                  <c:v>0.22183330018715536</c:v>
                </c:pt>
                <c:pt idx="84">
                  <c:v>0.16650348104671725</c:v>
                </c:pt>
                <c:pt idx="85">
                  <c:v>0.186224639227555</c:v>
                </c:pt>
                <c:pt idx="86">
                  <c:v>0.21320831936249734</c:v>
                </c:pt>
                <c:pt idx="87">
                  <c:v>0.18222690007657266</c:v>
                </c:pt>
                <c:pt idx="88">
                  <c:v>0.16527924910215663</c:v>
                </c:pt>
                <c:pt idx="89">
                  <c:v>0.19638238256017454</c:v>
                </c:pt>
                <c:pt idx="90">
                  <c:v>0.19137541579660833</c:v>
                </c:pt>
                <c:pt idx="91">
                  <c:v>0.17349764044090693</c:v>
                </c:pt>
                <c:pt idx="92">
                  <c:v>0.17262366138528026</c:v>
                </c:pt>
                <c:pt idx="93">
                  <c:v>0.17236679601662375</c:v>
                </c:pt>
                <c:pt idx="94">
                  <c:v>0.14327858882245917</c:v>
                </c:pt>
                <c:pt idx="95">
                  <c:v>8.9599223769797093E-2</c:v>
                </c:pt>
                <c:pt idx="96">
                  <c:v>0.11128562396898203</c:v>
                </c:pt>
                <c:pt idx="97">
                  <c:v>0.10648842012864161</c:v>
                </c:pt>
              </c:numCache>
            </c:numRef>
          </c:val>
        </c:ser>
        <c:ser>
          <c:idx val="4"/>
          <c:order val="4"/>
          <c:tx>
            <c:strRef>
              <c:f>'Region --&gt;'!$G$205</c:f>
              <c:strCache>
                <c:ptCount val="1"/>
                <c:pt idx="0">
                  <c:v>Middle East &amp; Africa</c:v>
                </c:pt>
              </c:strCache>
            </c:strRef>
          </c:tx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--&gt;'!$G$206:$G$303</c:f>
              <c:numCache>
                <c:formatCode>0.00%</c:formatCode>
                <c:ptCount val="98"/>
                <c:pt idx="0">
                  <c:v>0.46102494134437905</c:v>
                </c:pt>
                <c:pt idx="1">
                  <c:v>0.39928799926129971</c:v>
                </c:pt>
                <c:pt idx="2">
                  <c:v>0.3555895892811316</c:v>
                </c:pt>
                <c:pt idx="3">
                  <c:v>0.32085181474700342</c:v>
                </c:pt>
                <c:pt idx="4">
                  <c:v>0.31527035825175365</c:v>
                </c:pt>
                <c:pt idx="5">
                  <c:v>0.28211430006112947</c:v>
                </c:pt>
                <c:pt idx="6">
                  <c:v>0.26642877226354822</c:v>
                </c:pt>
                <c:pt idx="7">
                  <c:v>0.29847133493057354</c:v>
                </c:pt>
                <c:pt idx="8">
                  <c:v>0.3139085569924569</c:v>
                </c:pt>
                <c:pt idx="9">
                  <c:v>0.11885005104360033</c:v>
                </c:pt>
                <c:pt idx="10">
                  <c:v>0.21590659594343806</c:v>
                </c:pt>
                <c:pt idx="11">
                  <c:v>0.24881140951492003</c:v>
                </c:pt>
                <c:pt idx="12">
                  <c:v>0.25243429059931816</c:v>
                </c:pt>
                <c:pt idx="13">
                  <c:v>0.29045954191667889</c:v>
                </c:pt>
                <c:pt idx="14">
                  <c:v>0.31798705836449864</c:v>
                </c:pt>
                <c:pt idx="15">
                  <c:v>0.31548138051372054</c:v>
                </c:pt>
                <c:pt idx="16">
                  <c:v>0.31802351139160767</c:v>
                </c:pt>
                <c:pt idx="17">
                  <c:v>0.39070439674819407</c:v>
                </c:pt>
                <c:pt idx="18">
                  <c:v>0.40464414720831593</c:v>
                </c:pt>
                <c:pt idx="19">
                  <c:v>0.27288887658394984</c:v>
                </c:pt>
                <c:pt idx="20">
                  <c:v>0.35726647088104579</c:v>
                </c:pt>
                <c:pt idx="21">
                  <c:v>0.39593037140474696</c:v>
                </c:pt>
                <c:pt idx="22">
                  <c:v>0.35534549502232515</c:v>
                </c:pt>
                <c:pt idx="23">
                  <c:v>0.39510852568087462</c:v>
                </c:pt>
                <c:pt idx="24">
                  <c:v>0.3360973410711241</c:v>
                </c:pt>
                <c:pt idx="25">
                  <c:v>0.29484893599046291</c:v>
                </c:pt>
                <c:pt idx="26">
                  <c:v>0.27333157861062152</c:v>
                </c:pt>
                <c:pt idx="27">
                  <c:v>0.25194980779538989</c:v>
                </c:pt>
                <c:pt idx="28">
                  <c:v>0.22238600098708522</c:v>
                </c:pt>
                <c:pt idx="29">
                  <c:v>0.19061585030005007</c:v>
                </c:pt>
                <c:pt idx="30">
                  <c:v>0.19037428805850143</c:v>
                </c:pt>
                <c:pt idx="31">
                  <c:v>0.17547597463060402</c:v>
                </c:pt>
                <c:pt idx="32">
                  <c:v>0.13938749587505833</c:v>
                </c:pt>
                <c:pt idx="33">
                  <c:v>0.10082882832804872</c:v>
                </c:pt>
                <c:pt idx="34">
                  <c:v>0.16517709724785942</c:v>
                </c:pt>
                <c:pt idx="35">
                  <c:v>0.22783128052665058</c:v>
                </c:pt>
                <c:pt idx="36">
                  <c:v>0.22050783383561742</c:v>
                </c:pt>
                <c:pt idx="37">
                  <c:v>0.22859249121566691</c:v>
                </c:pt>
                <c:pt idx="38">
                  <c:v>0.21165930106742831</c:v>
                </c:pt>
                <c:pt idx="39">
                  <c:v>0.21504634105094331</c:v>
                </c:pt>
                <c:pt idx="40">
                  <c:v>0.23120061869234293</c:v>
                </c:pt>
                <c:pt idx="41">
                  <c:v>0.23372166786601295</c:v>
                </c:pt>
                <c:pt idx="42">
                  <c:v>0.2528396054993996</c:v>
                </c:pt>
                <c:pt idx="43">
                  <c:v>0.2698545526409607</c:v>
                </c:pt>
                <c:pt idx="44">
                  <c:v>0.26559762776888962</c:v>
                </c:pt>
                <c:pt idx="45">
                  <c:v>0.29997397156371813</c:v>
                </c:pt>
                <c:pt idx="46">
                  <c:v>0.30453025364948383</c:v>
                </c:pt>
                <c:pt idx="47">
                  <c:v>0.31096161482044049</c:v>
                </c:pt>
                <c:pt idx="48">
                  <c:v>0.29654481671129868</c:v>
                </c:pt>
                <c:pt idx="49">
                  <c:v>0.31765488197653147</c:v>
                </c:pt>
                <c:pt idx="50">
                  <c:v>0.35845793482311128</c:v>
                </c:pt>
                <c:pt idx="51">
                  <c:v>0.33846279981020622</c:v>
                </c:pt>
                <c:pt idx="52">
                  <c:v>0.33688468832636892</c:v>
                </c:pt>
                <c:pt idx="53">
                  <c:v>0.39913753900914578</c:v>
                </c:pt>
                <c:pt idx="54">
                  <c:v>0.37119939314049571</c:v>
                </c:pt>
                <c:pt idx="55">
                  <c:v>0.37892350043917428</c:v>
                </c:pt>
                <c:pt idx="56">
                  <c:v>0.37538757623765995</c:v>
                </c:pt>
                <c:pt idx="57">
                  <c:v>0.36787697860360052</c:v>
                </c:pt>
                <c:pt idx="58">
                  <c:v>0.37513184187248327</c:v>
                </c:pt>
                <c:pt idx="59">
                  <c:v>0.3947626621824416</c:v>
                </c:pt>
                <c:pt idx="60">
                  <c:v>0.34235811897683588</c:v>
                </c:pt>
                <c:pt idx="61">
                  <c:v>0.34266118861284151</c:v>
                </c:pt>
                <c:pt idx="62">
                  <c:v>0.34499954252072212</c:v>
                </c:pt>
                <c:pt idx="63">
                  <c:v>0.37870861341927109</c:v>
                </c:pt>
                <c:pt idx="64">
                  <c:v>0.39233064791577221</c:v>
                </c:pt>
                <c:pt idx="65">
                  <c:v>0.40147130745237142</c:v>
                </c:pt>
                <c:pt idx="66">
                  <c:v>0.41291992364198671</c:v>
                </c:pt>
                <c:pt idx="67">
                  <c:v>0.44452454249695639</c:v>
                </c:pt>
                <c:pt idx="68">
                  <c:v>0.51027320932607911</c:v>
                </c:pt>
                <c:pt idx="69">
                  <c:v>0.55159692822085349</c:v>
                </c:pt>
                <c:pt idx="70">
                  <c:v>0.55077485930158876</c:v>
                </c:pt>
                <c:pt idx="71">
                  <c:v>0.58672589477497561</c:v>
                </c:pt>
                <c:pt idx="72">
                  <c:v>0.55287149386513235</c:v>
                </c:pt>
                <c:pt idx="73">
                  <c:v>0.54587522664399724</c:v>
                </c:pt>
                <c:pt idx="74">
                  <c:v>0.54990318610177358</c:v>
                </c:pt>
                <c:pt idx="75">
                  <c:v>0.53775455251103044</c:v>
                </c:pt>
                <c:pt idx="76">
                  <c:v>0.54781191973309329</c:v>
                </c:pt>
                <c:pt idx="77">
                  <c:v>0.57751017802289828</c:v>
                </c:pt>
                <c:pt idx="78">
                  <c:v>0.58322377956073157</c:v>
                </c:pt>
                <c:pt idx="79">
                  <c:v>0.63778313418468568</c:v>
                </c:pt>
                <c:pt idx="80">
                  <c:v>0.60594119435728933</c:v>
                </c:pt>
                <c:pt idx="81">
                  <c:v>0.57496295213079218</c:v>
                </c:pt>
                <c:pt idx="82">
                  <c:v>0.61379618041491657</c:v>
                </c:pt>
                <c:pt idx="83">
                  <c:v>0.58872974852214643</c:v>
                </c:pt>
                <c:pt idx="84">
                  <c:v>0.55559623857374851</c:v>
                </c:pt>
                <c:pt idx="85">
                  <c:v>0.4869239629283153</c:v>
                </c:pt>
                <c:pt idx="86">
                  <c:v>0.5499832439341501</c:v>
                </c:pt>
                <c:pt idx="87">
                  <c:v>0.50073078039006313</c:v>
                </c:pt>
                <c:pt idx="88">
                  <c:v>0.52700739804603558</c:v>
                </c:pt>
                <c:pt idx="89">
                  <c:v>0.52192229270448132</c:v>
                </c:pt>
                <c:pt idx="90">
                  <c:v>0.50689238892887412</c:v>
                </c:pt>
                <c:pt idx="91">
                  <c:v>0.53309801456340167</c:v>
                </c:pt>
                <c:pt idx="92">
                  <c:v>0.47944585751298574</c:v>
                </c:pt>
                <c:pt idx="93">
                  <c:v>0.51010071045463379</c:v>
                </c:pt>
                <c:pt idx="94">
                  <c:v>0.53676246534250116</c:v>
                </c:pt>
                <c:pt idx="95">
                  <c:v>0.52520589968085907</c:v>
                </c:pt>
                <c:pt idx="96">
                  <c:v>0.5513394312066654</c:v>
                </c:pt>
                <c:pt idx="97">
                  <c:v>0.58286262409159839</c:v>
                </c:pt>
              </c:numCache>
            </c:numRef>
          </c:val>
        </c:ser>
        <c:ser>
          <c:idx val="5"/>
          <c:order val="5"/>
          <c:tx>
            <c:strRef>
              <c:f>'Region --&gt;'!$H$205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--&gt;'!$H$206:$H$303</c:f>
              <c:numCache>
                <c:formatCode>0.00%</c:formatCode>
                <c:ptCount val="98"/>
                <c:pt idx="0">
                  <c:v>0.22640847165324085</c:v>
                </c:pt>
                <c:pt idx="1">
                  <c:v>0.23065291977602673</c:v>
                </c:pt>
                <c:pt idx="2">
                  <c:v>0.19511216832160852</c:v>
                </c:pt>
                <c:pt idx="3">
                  <c:v>0.23011357781000644</c:v>
                </c:pt>
                <c:pt idx="4">
                  <c:v>0.25242939199013303</c:v>
                </c:pt>
                <c:pt idx="5">
                  <c:v>0.21687806771148005</c:v>
                </c:pt>
                <c:pt idx="6">
                  <c:v>0.20162619561009437</c:v>
                </c:pt>
                <c:pt idx="7">
                  <c:v>0.21573050524833848</c:v>
                </c:pt>
                <c:pt idx="8">
                  <c:v>0.2323114271625934</c:v>
                </c:pt>
                <c:pt idx="9">
                  <c:v>0.10695634545824198</c:v>
                </c:pt>
                <c:pt idx="10">
                  <c:v>0.13138431773994247</c:v>
                </c:pt>
                <c:pt idx="11">
                  <c:v>0.16880220346955802</c:v>
                </c:pt>
                <c:pt idx="12">
                  <c:v>0.18713906416566184</c:v>
                </c:pt>
                <c:pt idx="13">
                  <c:v>0.1488738229797647</c:v>
                </c:pt>
                <c:pt idx="14">
                  <c:v>0.24717538271170519</c:v>
                </c:pt>
                <c:pt idx="15">
                  <c:v>0.34808509524084552</c:v>
                </c:pt>
                <c:pt idx="16">
                  <c:v>0.43873690385912528</c:v>
                </c:pt>
                <c:pt idx="17">
                  <c:v>0.40286338105706798</c:v>
                </c:pt>
                <c:pt idx="18">
                  <c:v>0.37436327786305368</c:v>
                </c:pt>
                <c:pt idx="19">
                  <c:v>0.23215715986078606</c:v>
                </c:pt>
                <c:pt idx="20">
                  <c:v>0.3145760561900075</c:v>
                </c:pt>
                <c:pt idx="21">
                  <c:v>0.2976610474775212</c:v>
                </c:pt>
                <c:pt idx="22">
                  <c:v>0.24466508243146473</c:v>
                </c:pt>
                <c:pt idx="23">
                  <c:v>0.24573546254536288</c:v>
                </c:pt>
                <c:pt idx="24">
                  <c:v>0.22337837245051126</c:v>
                </c:pt>
                <c:pt idx="25">
                  <c:v>0.18468375904027659</c:v>
                </c:pt>
                <c:pt idx="26">
                  <c:v>0.26340321046203446</c:v>
                </c:pt>
                <c:pt idx="27">
                  <c:v>0.34094910119789745</c:v>
                </c:pt>
                <c:pt idx="28">
                  <c:v>0.21428556120247244</c:v>
                </c:pt>
                <c:pt idx="29">
                  <c:v>0.1921974954924453</c:v>
                </c:pt>
                <c:pt idx="30">
                  <c:v>0.14485878832834229</c:v>
                </c:pt>
                <c:pt idx="31">
                  <c:v>0.21898195045919089</c:v>
                </c:pt>
                <c:pt idx="32">
                  <c:v>0.11838705140644538</c:v>
                </c:pt>
                <c:pt idx="33">
                  <c:v>0.17108754541242305</c:v>
                </c:pt>
                <c:pt idx="34">
                  <c:v>0.1879968152865874</c:v>
                </c:pt>
                <c:pt idx="35">
                  <c:v>0.2163388168094505</c:v>
                </c:pt>
                <c:pt idx="36">
                  <c:v>0.17103939454558931</c:v>
                </c:pt>
                <c:pt idx="37">
                  <c:v>0.1332643707466597</c:v>
                </c:pt>
                <c:pt idx="38">
                  <c:v>0.1585003486034928</c:v>
                </c:pt>
                <c:pt idx="39">
                  <c:v>0.12236330815378607</c:v>
                </c:pt>
                <c:pt idx="40">
                  <c:v>0.18781922703613285</c:v>
                </c:pt>
                <c:pt idx="41">
                  <c:v>0.14432828014838622</c:v>
                </c:pt>
                <c:pt idx="42">
                  <c:v>0.16321454396868218</c:v>
                </c:pt>
                <c:pt idx="43">
                  <c:v>0.17442134347389676</c:v>
                </c:pt>
                <c:pt idx="44">
                  <c:v>0.15988520727732763</c:v>
                </c:pt>
                <c:pt idx="45">
                  <c:v>0.23590136889722318</c:v>
                </c:pt>
                <c:pt idx="46">
                  <c:v>0.24319089487777568</c:v>
                </c:pt>
                <c:pt idx="47">
                  <c:v>0.22332539965576351</c:v>
                </c:pt>
                <c:pt idx="48">
                  <c:v>0.22303318097292174</c:v>
                </c:pt>
                <c:pt idx="49">
                  <c:v>0.15707936563835681</c:v>
                </c:pt>
                <c:pt idx="50">
                  <c:v>0.12935712827655882</c:v>
                </c:pt>
                <c:pt idx="51">
                  <c:v>0.17277607418842419</c:v>
                </c:pt>
                <c:pt idx="52">
                  <c:v>0.19525517689504096</c:v>
                </c:pt>
                <c:pt idx="53">
                  <c:v>0.19250542878008142</c:v>
                </c:pt>
                <c:pt idx="54">
                  <c:v>0.17505852878296635</c:v>
                </c:pt>
                <c:pt idx="55">
                  <c:v>0.16911512777648188</c:v>
                </c:pt>
                <c:pt idx="56">
                  <c:v>0.18573765305782258</c:v>
                </c:pt>
                <c:pt idx="57">
                  <c:v>0.20693567665553614</c:v>
                </c:pt>
                <c:pt idx="58">
                  <c:v>0.22926845304529009</c:v>
                </c:pt>
                <c:pt idx="59">
                  <c:v>0.17993166796435586</c:v>
                </c:pt>
                <c:pt idx="60">
                  <c:v>0.17652527123305672</c:v>
                </c:pt>
                <c:pt idx="61">
                  <c:v>0.1754035486507986</c:v>
                </c:pt>
                <c:pt idx="62">
                  <c:v>0.1724439750853845</c:v>
                </c:pt>
                <c:pt idx="63">
                  <c:v>0.25955778748966618</c:v>
                </c:pt>
                <c:pt idx="64">
                  <c:v>0.26370506652173686</c:v>
                </c:pt>
                <c:pt idx="65">
                  <c:v>0.24375692789866868</c:v>
                </c:pt>
                <c:pt idx="66">
                  <c:v>0.29726533818686507</c:v>
                </c:pt>
                <c:pt idx="67">
                  <c:v>0.28908955894752386</c:v>
                </c:pt>
                <c:pt idx="68">
                  <c:v>0.26586581000430165</c:v>
                </c:pt>
                <c:pt idx="69">
                  <c:v>0.2723433436474284</c:v>
                </c:pt>
                <c:pt idx="70">
                  <c:v>0.28105159266432023</c:v>
                </c:pt>
                <c:pt idx="71">
                  <c:v>0.31488120635388972</c:v>
                </c:pt>
                <c:pt idx="72">
                  <c:v>0.36110003140086333</c:v>
                </c:pt>
                <c:pt idx="73">
                  <c:v>0.35355995684391128</c:v>
                </c:pt>
                <c:pt idx="74">
                  <c:v>0.34633881739062755</c:v>
                </c:pt>
                <c:pt idx="75">
                  <c:v>0.3415174303308558</c:v>
                </c:pt>
                <c:pt idx="76">
                  <c:v>0.32397362761349402</c:v>
                </c:pt>
                <c:pt idx="77">
                  <c:v>0.34748050318543566</c:v>
                </c:pt>
                <c:pt idx="78">
                  <c:v>0.35690962803985549</c:v>
                </c:pt>
                <c:pt idx="79">
                  <c:v>0.3104700638672408</c:v>
                </c:pt>
                <c:pt idx="80">
                  <c:v>0.28383157485417998</c:v>
                </c:pt>
                <c:pt idx="81">
                  <c:v>0.32335330346947067</c:v>
                </c:pt>
                <c:pt idx="82">
                  <c:v>0.32637616416681947</c:v>
                </c:pt>
                <c:pt idx="83">
                  <c:v>0.39665995397666498</c:v>
                </c:pt>
                <c:pt idx="84">
                  <c:v>0.41615381523627726</c:v>
                </c:pt>
                <c:pt idx="85">
                  <c:v>0.34525868619210409</c:v>
                </c:pt>
                <c:pt idx="86">
                  <c:v>0.34673522249328309</c:v>
                </c:pt>
                <c:pt idx="87">
                  <c:v>0.38042073256591846</c:v>
                </c:pt>
                <c:pt idx="88">
                  <c:v>0.3503723135296542</c:v>
                </c:pt>
                <c:pt idx="89">
                  <c:v>0.36758163819278933</c:v>
                </c:pt>
                <c:pt idx="90">
                  <c:v>0.36695482919737721</c:v>
                </c:pt>
                <c:pt idx="91">
                  <c:v>0.41450942165131521</c:v>
                </c:pt>
                <c:pt idx="92">
                  <c:v>0.36588436544490544</c:v>
                </c:pt>
                <c:pt idx="93">
                  <c:v>0.36286883123683944</c:v>
                </c:pt>
                <c:pt idx="94">
                  <c:v>0.31418650806914689</c:v>
                </c:pt>
                <c:pt idx="95">
                  <c:v>0.32670105725721998</c:v>
                </c:pt>
                <c:pt idx="96">
                  <c:v>0.32080140498019788</c:v>
                </c:pt>
                <c:pt idx="97">
                  <c:v>0.33667576294846441</c:v>
                </c:pt>
              </c:numCache>
            </c:numRef>
          </c:val>
        </c:ser>
        <c:ser>
          <c:idx val="6"/>
          <c:order val="6"/>
          <c:tx>
            <c:strRef>
              <c:f>'Region --&gt;'!$I$205</c:f>
              <c:strCache>
                <c:ptCount val="1"/>
                <c:pt idx="0">
                  <c:v>Western Europe</c:v>
                </c:pt>
              </c:strCache>
            </c:strRef>
          </c:tx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--&gt;'!$I$206:$I$303</c:f>
              <c:numCache>
                <c:formatCode>0.00%</c:formatCode>
                <c:ptCount val="98"/>
                <c:pt idx="0">
                  <c:v>0.12132963638858948</c:v>
                </c:pt>
                <c:pt idx="1">
                  <c:v>0.11835249839949202</c:v>
                </c:pt>
                <c:pt idx="2">
                  <c:v>9.5935676852248478E-2</c:v>
                </c:pt>
                <c:pt idx="3">
                  <c:v>8.5103268288477515E-2</c:v>
                </c:pt>
                <c:pt idx="4">
                  <c:v>9.9192796290277788E-2</c:v>
                </c:pt>
                <c:pt idx="5">
                  <c:v>0.11913020802286428</c:v>
                </c:pt>
                <c:pt idx="6">
                  <c:v>0.13726868088744801</c:v>
                </c:pt>
                <c:pt idx="7">
                  <c:v>0.13465954811727554</c:v>
                </c:pt>
                <c:pt idx="8">
                  <c:v>0.14744175849067384</c:v>
                </c:pt>
                <c:pt idx="9">
                  <c:v>8.7203723993390159E-2</c:v>
                </c:pt>
                <c:pt idx="10">
                  <c:v>0.14584732144722939</c:v>
                </c:pt>
                <c:pt idx="11">
                  <c:v>0.20768267204775889</c:v>
                </c:pt>
                <c:pt idx="12">
                  <c:v>0.19963663413101163</c:v>
                </c:pt>
                <c:pt idx="13">
                  <c:v>0.11908784049069872</c:v>
                </c:pt>
                <c:pt idx="14">
                  <c:v>0.16693177599886266</c:v>
                </c:pt>
                <c:pt idx="15">
                  <c:v>0.15620423933743269</c:v>
                </c:pt>
                <c:pt idx="16">
                  <c:v>0.16060096457501638</c:v>
                </c:pt>
                <c:pt idx="17">
                  <c:v>0.18341000934897478</c:v>
                </c:pt>
                <c:pt idx="18">
                  <c:v>0.2108712248823395</c:v>
                </c:pt>
                <c:pt idx="19">
                  <c:v>0.14964800474487419</c:v>
                </c:pt>
                <c:pt idx="20">
                  <c:v>0.22310913134767735</c:v>
                </c:pt>
                <c:pt idx="21">
                  <c:v>0.26206705516262818</c:v>
                </c:pt>
                <c:pt idx="22">
                  <c:v>0.2485471385646226</c:v>
                </c:pt>
                <c:pt idx="23">
                  <c:v>0.19817276824816143</c:v>
                </c:pt>
                <c:pt idx="24">
                  <c:v>0.1754586778550519</c:v>
                </c:pt>
                <c:pt idx="25">
                  <c:v>0.1069005282555351</c:v>
                </c:pt>
                <c:pt idx="26">
                  <c:v>0.12876224578676965</c:v>
                </c:pt>
                <c:pt idx="27">
                  <c:v>0.24073262265337153</c:v>
                </c:pt>
                <c:pt idx="28">
                  <c:v>0.13112328058403142</c:v>
                </c:pt>
                <c:pt idx="29">
                  <c:v>9.4589438565214318E-2</c:v>
                </c:pt>
                <c:pt idx="30">
                  <c:v>0.10490619309830923</c:v>
                </c:pt>
                <c:pt idx="31">
                  <c:v>0.11713920792303022</c:v>
                </c:pt>
                <c:pt idx="32">
                  <c:v>9.6808341079940796E-2</c:v>
                </c:pt>
                <c:pt idx="33">
                  <c:v>8.640695797853673E-2</c:v>
                </c:pt>
                <c:pt idx="34">
                  <c:v>9.0437177570453442E-2</c:v>
                </c:pt>
                <c:pt idx="35">
                  <c:v>9.8370140125243061E-2</c:v>
                </c:pt>
                <c:pt idx="36">
                  <c:v>8.6919559545375211E-2</c:v>
                </c:pt>
                <c:pt idx="37">
                  <c:v>9.13790236909236E-2</c:v>
                </c:pt>
                <c:pt idx="38">
                  <c:v>8.6985948132332597E-2</c:v>
                </c:pt>
                <c:pt idx="39">
                  <c:v>0.10125875381150162</c:v>
                </c:pt>
                <c:pt idx="40">
                  <c:v>9.6641480658470613E-2</c:v>
                </c:pt>
                <c:pt idx="41">
                  <c:v>8.0882347111078778E-2</c:v>
                </c:pt>
                <c:pt idx="42">
                  <c:v>9.2008322530437045E-2</c:v>
                </c:pt>
                <c:pt idx="43">
                  <c:v>7.1814681674633396E-2</c:v>
                </c:pt>
                <c:pt idx="44">
                  <c:v>7.1315703933287997E-2</c:v>
                </c:pt>
                <c:pt idx="45">
                  <c:v>8.8907575562859456E-2</c:v>
                </c:pt>
                <c:pt idx="46">
                  <c:v>9.5149765154867644E-2</c:v>
                </c:pt>
                <c:pt idx="47">
                  <c:v>0.11694698462987793</c:v>
                </c:pt>
                <c:pt idx="48">
                  <c:v>0.11390371544877471</c:v>
                </c:pt>
                <c:pt idx="49">
                  <c:v>0.10806123237508238</c:v>
                </c:pt>
                <c:pt idx="50">
                  <c:v>0.10653789645916317</c:v>
                </c:pt>
                <c:pt idx="51">
                  <c:v>0.10138964263599143</c:v>
                </c:pt>
                <c:pt idx="52">
                  <c:v>0.11701858421063116</c:v>
                </c:pt>
                <c:pt idx="53">
                  <c:v>0.10268416295852362</c:v>
                </c:pt>
                <c:pt idx="54">
                  <c:v>8.4474498161912395E-2</c:v>
                </c:pt>
                <c:pt idx="55">
                  <c:v>8.2898377345813595E-2</c:v>
                </c:pt>
                <c:pt idx="56">
                  <c:v>8.6060336369371271E-2</c:v>
                </c:pt>
                <c:pt idx="57">
                  <c:v>0.13691495400704576</c:v>
                </c:pt>
                <c:pt idx="58">
                  <c:v>0.17156129913002127</c:v>
                </c:pt>
                <c:pt idx="59">
                  <c:v>0.21109849319827259</c:v>
                </c:pt>
                <c:pt idx="60">
                  <c:v>0.20892117409248995</c:v>
                </c:pt>
                <c:pt idx="61">
                  <c:v>0.17219727944543761</c:v>
                </c:pt>
                <c:pt idx="62">
                  <c:v>0.17374989819447825</c:v>
                </c:pt>
                <c:pt idx="63">
                  <c:v>0.17143416632100689</c:v>
                </c:pt>
                <c:pt idx="64">
                  <c:v>0.17687202074700414</c:v>
                </c:pt>
                <c:pt idx="65">
                  <c:v>0.17372996869167287</c:v>
                </c:pt>
                <c:pt idx="66">
                  <c:v>0.16371292628294665</c:v>
                </c:pt>
                <c:pt idx="67">
                  <c:v>0.12627416464316527</c:v>
                </c:pt>
                <c:pt idx="68">
                  <c:v>0.14774387096392902</c:v>
                </c:pt>
                <c:pt idx="69">
                  <c:v>0.13587220769502945</c:v>
                </c:pt>
                <c:pt idx="70">
                  <c:v>0.10660886326374663</c:v>
                </c:pt>
                <c:pt idx="71">
                  <c:v>0.12207959916330603</c:v>
                </c:pt>
                <c:pt idx="72">
                  <c:v>0.11682043886334516</c:v>
                </c:pt>
                <c:pt idx="73">
                  <c:v>0.12818308984402732</c:v>
                </c:pt>
                <c:pt idx="74">
                  <c:v>0.14335601484528263</c:v>
                </c:pt>
                <c:pt idx="75">
                  <c:v>0.13793633662449406</c:v>
                </c:pt>
                <c:pt idx="76">
                  <c:v>0.12514327898337169</c:v>
                </c:pt>
                <c:pt idx="77">
                  <c:v>9.99690562376849E-2</c:v>
                </c:pt>
                <c:pt idx="78">
                  <c:v>0.10585713998781085</c:v>
                </c:pt>
                <c:pt idx="79">
                  <c:v>0.11284482489237097</c:v>
                </c:pt>
                <c:pt idx="80">
                  <c:v>0.14330346512523473</c:v>
                </c:pt>
                <c:pt idx="81">
                  <c:v>0.12185624717850721</c:v>
                </c:pt>
                <c:pt idx="82">
                  <c:v>9.3055477284710419E-2</c:v>
                </c:pt>
                <c:pt idx="83">
                  <c:v>0.10858258404396098</c:v>
                </c:pt>
                <c:pt idx="84">
                  <c:v>0.12574843334708583</c:v>
                </c:pt>
                <c:pt idx="85">
                  <c:v>9.7648304240831679E-2</c:v>
                </c:pt>
                <c:pt idx="86">
                  <c:v>0.126831850674885</c:v>
                </c:pt>
                <c:pt idx="87">
                  <c:v>0.13424656044581731</c:v>
                </c:pt>
                <c:pt idx="88">
                  <c:v>0.13992486207103372</c:v>
                </c:pt>
                <c:pt idx="89">
                  <c:v>0.12967996046140512</c:v>
                </c:pt>
                <c:pt idx="90">
                  <c:v>0.1157512028295041</c:v>
                </c:pt>
                <c:pt idx="91">
                  <c:v>0.1033925324532235</c:v>
                </c:pt>
                <c:pt idx="92">
                  <c:v>9.3440612691748332E-2</c:v>
                </c:pt>
                <c:pt idx="93">
                  <c:v>0.14473924202074415</c:v>
                </c:pt>
                <c:pt idx="94">
                  <c:v>0.13215285374805669</c:v>
                </c:pt>
                <c:pt idx="95">
                  <c:v>0.17027704200629021</c:v>
                </c:pt>
                <c:pt idx="96">
                  <c:v>0.17927410127839652</c:v>
                </c:pt>
                <c:pt idx="97">
                  <c:v>0.15240018101389055</c:v>
                </c:pt>
              </c:numCache>
            </c:numRef>
          </c:val>
        </c:ser>
        <c:ser>
          <c:idx val="7"/>
          <c:order val="7"/>
          <c:tx>
            <c:strRef>
              <c:f>'Region --&gt;'!$J$205</c:f>
              <c:strCache>
                <c:ptCount val="1"/>
                <c:pt idx="0">
                  <c:v>Portfolio Hedge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--&gt;'!$J$206:$J$303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1.3373234024867054E-2</c:v>
                </c:pt>
                <c:pt idx="28">
                  <c:v>1.4316920127672968E-2</c:v>
                </c:pt>
                <c:pt idx="29">
                  <c:v>1.2157133338591666E-2</c:v>
                </c:pt>
                <c:pt idx="30">
                  <c:v>1.4117754644258127E-2</c:v>
                </c:pt>
                <c:pt idx="31">
                  <c:v>1.4584312849456181E-2</c:v>
                </c:pt>
                <c:pt idx="32">
                  <c:v>1.5653165335036499E-2</c:v>
                </c:pt>
                <c:pt idx="33">
                  <c:v>2.8990191600350327E-2</c:v>
                </c:pt>
                <c:pt idx="34">
                  <c:v>2.8540991014850664E-2</c:v>
                </c:pt>
                <c:pt idx="35">
                  <c:v>2.9642836296842227E-2</c:v>
                </c:pt>
                <c:pt idx="36">
                  <c:v>3.0654773060850043E-2</c:v>
                </c:pt>
                <c:pt idx="37">
                  <c:v>2.8192307392078161E-2</c:v>
                </c:pt>
                <c:pt idx="38">
                  <c:v>3.0460550650200237E-2</c:v>
                </c:pt>
                <c:pt idx="39">
                  <c:v>2.875307264136363E-2</c:v>
                </c:pt>
                <c:pt idx="40">
                  <c:v>3.0721812592352595E-2</c:v>
                </c:pt>
                <c:pt idx="41">
                  <c:v>3.4103529621116693E-2</c:v>
                </c:pt>
                <c:pt idx="42">
                  <c:v>7.2022183197786735E-2</c:v>
                </c:pt>
                <c:pt idx="43">
                  <c:v>5.7183350356301774E-2</c:v>
                </c:pt>
                <c:pt idx="44">
                  <c:v>4.8896335694150458E-2</c:v>
                </c:pt>
                <c:pt idx="45">
                  <c:v>4.8794559752663613E-2</c:v>
                </c:pt>
                <c:pt idx="46">
                  <c:v>6.1369563223484962E-2</c:v>
                </c:pt>
                <c:pt idx="47">
                  <c:v>9.0123016157805019E-2</c:v>
                </c:pt>
                <c:pt idx="48">
                  <c:v>5.6387594674842501E-2</c:v>
                </c:pt>
                <c:pt idx="49">
                  <c:v>7.4488585884353142E-2</c:v>
                </c:pt>
                <c:pt idx="50">
                  <c:v>7.2348654125904993E-2</c:v>
                </c:pt>
                <c:pt idx="51">
                  <c:v>5.9409302250858491E-2</c:v>
                </c:pt>
                <c:pt idx="52">
                  <c:v>4.713005336537985E-2</c:v>
                </c:pt>
                <c:pt idx="53">
                  <c:v>5.0372951852052268E-2</c:v>
                </c:pt>
                <c:pt idx="54">
                  <c:v>4.6936147429372035E-2</c:v>
                </c:pt>
                <c:pt idx="55">
                  <c:v>4.8539068912860632E-2</c:v>
                </c:pt>
                <c:pt idx="56">
                  <c:v>2.9862342722314375E-2</c:v>
                </c:pt>
                <c:pt idx="57">
                  <c:v>2.4852786187737494E-2</c:v>
                </c:pt>
                <c:pt idx="58">
                  <c:v>1.8442719415349206E-2</c:v>
                </c:pt>
                <c:pt idx="59">
                  <c:v>2.0009916175097446E-2</c:v>
                </c:pt>
                <c:pt idx="60">
                  <c:v>1.9808494666761631E-2</c:v>
                </c:pt>
                <c:pt idx="61">
                  <c:v>2.077245967816865E-2</c:v>
                </c:pt>
                <c:pt idx="62">
                  <c:v>1.9768203581211116E-2</c:v>
                </c:pt>
                <c:pt idx="63">
                  <c:v>2.1657089439975644E-2</c:v>
                </c:pt>
                <c:pt idx="64">
                  <c:v>3.8737095978717384E-2</c:v>
                </c:pt>
                <c:pt idx="65">
                  <c:v>4.2505931428280172E-2</c:v>
                </c:pt>
                <c:pt idx="66">
                  <c:v>4.4802823123756955E-2</c:v>
                </c:pt>
                <c:pt idx="67">
                  <c:v>4.1000399240353133E-2</c:v>
                </c:pt>
                <c:pt idx="68">
                  <c:v>4.2431572698931164E-2</c:v>
                </c:pt>
                <c:pt idx="69">
                  <c:v>4.6019862174668032E-2</c:v>
                </c:pt>
                <c:pt idx="70">
                  <c:v>5.7680054152324432E-2</c:v>
                </c:pt>
                <c:pt idx="71">
                  <c:v>6.9024971265869678E-2</c:v>
                </c:pt>
                <c:pt idx="72">
                  <c:v>7.0648040301981047E-2</c:v>
                </c:pt>
                <c:pt idx="73">
                  <c:v>5.774147348981537E-2</c:v>
                </c:pt>
                <c:pt idx="74">
                  <c:v>7.0692891866525595E-2</c:v>
                </c:pt>
                <c:pt idx="75">
                  <c:v>8.0064065388000885E-2</c:v>
                </c:pt>
                <c:pt idx="76">
                  <c:v>7.9829963383008989E-2</c:v>
                </c:pt>
                <c:pt idx="77">
                  <c:v>8.1785325317445867E-2</c:v>
                </c:pt>
                <c:pt idx="78">
                  <c:v>9.8051673829943703E-2</c:v>
                </c:pt>
                <c:pt idx="79">
                  <c:v>0.10223486132797485</c:v>
                </c:pt>
                <c:pt idx="80">
                  <c:v>0.1029420383440488</c:v>
                </c:pt>
                <c:pt idx="81">
                  <c:v>0.10426518971490956</c:v>
                </c:pt>
                <c:pt idx="82">
                  <c:v>9.8584619942669954E-2</c:v>
                </c:pt>
                <c:pt idx="83">
                  <c:v>7.3744813805624615E-2</c:v>
                </c:pt>
                <c:pt idx="84">
                  <c:v>6.9871713791395978E-2</c:v>
                </c:pt>
                <c:pt idx="85">
                  <c:v>9.3975525250809974E-2</c:v>
                </c:pt>
                <c:pt idx="86">
                  <c:v>0.11775243031612093</c:v>
                </c:pt>
                <c:pt idx="87">
                  <c:v>0.13369705282730815</c:v>
                </c:pt>
                <c:pt idx="88">
                  <c:v>0.11715325461876774</c:v>
                </c:pt>
                <c:pt idx="89">
                  <c:v>0.1167731697936009</c:v>
                </c:pt>
                <c:pt idx="90">
                  <c:v>0.10662309566764405</c:v>
                </c:pt>
                <c:pt idx="91">
                  <c:v>0.11471607534630214</c:v>
                </c:pt>
                <c:pt idx="92">
                  <c:v>0.11220535738196888</c:v>
                </c:pt>
                <c:pt idx="93">
                  <c:v>0.11738846914713502</c:v>
                </c:pt>
                <c:pt idx="94">
                  <c:v>0.11178417859324402</c:v>
                </c:pt>
                <c:pt idx="95">
                  <c:v>0.11032305251295975</c:v>
                </c:pt>
                <c:pt idx="96">
                  <c:v>0.11076388417827293</c:v>
                </c:pt>
                <c:pt idx="97">
                  <c:v>0.11861355779100349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87936"/>
        <c:axId val="43689472"/>
      </c:areaChart>
      <c:dateAx>
        <c:axId val="436879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3689472"/>
        <c:crosses val="autoZero"/>
        <c:auto val="1"/>
        <c:lblOffset val="100"/>
        <c:baseTimeUnit val="months"/>
      </c:dateAx>
      <c:valAx>
        <c:axId val="4368947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3687936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Gross </a:t>
            </a:r>
            <a:r>
              <a:rPr lang="en-US"/>
              <a:t>Exposure by Region (% of</a:t>
            </a:r>
            <a:r>
              <a:rPr lang="en-US" baseline="0"/>
              <a:t> Total)</a:t>
            </a:r>
            <a:endParaRPr lang="en-US"/>
          </a:p>
        </c:rich>
      </c:tx>
      <c:overlay val="0"/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'Region --&gt;'!$C$205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--&gt;'!$C$206:$C$303</c:f>
              <c:numCache>
                <c:formatCode>0.00%</c:formatCode>
                <c:ptCount val="98"/>
                <c:pt idx="0">
                  <c:v>1.0173025529003941</c:v>
                </c:pt>
                <c:pt idx="1">
                  <c:v>1.1668665022519851</c:v>
                </c:pt>
                <c:pt idx="2">
                  <c:v>1.0770253583307938</c:v>
                </c:pt>
                <c:pt idx="3">
                  <c:v>1.0612889821879175</c:v>
                </c:pt>
                <c:pt idx="4">
                  <c:v>1.1477196857439957</c:v>
                </c:pt>
                <c:pt idx="5">
                  <c:v>1.1148073274254608</c:v>
                </c:pt>
                <c:pt idx="6">
                  <c:v>1.0083604115011193</c:v>
                </c:pt>
                <c:pt idx="7">
                  <c:v>1.0477287803281918</c:v>
                </c:pt>
                <c:pt idx="8">
                  <c:v>1.1272040793511922</c:v>
                </c:pt>
                <c:pt idx="9">
                  <c:v>0.61843911894715253</c:v>
                </c:pt>
                <c:pt idx="10">
                  <c:v>1.0557765160904704</c:v>
                </c:pt>
                <c:pt idx="11">
                  <c:v>1.1827006300756793</c:v>
                </c:pt>
                <c:pt idx="12">
                  <c:v>1.3543359175562506</c:v>
                </c:pt>
                <c:pt idx="13">
                  <c:v>1.0675327556980778</c:v>
                </c:pt>
                <c:pt idx="14">
                  <c:v>1.3480464056197003</c:v>
                </c:pt>
                <c:pt idx="15">
                  <c:v>1.2508643327263327</c:v>
                </c:pt>
                <c:pt idx="16">
                  <c:v>1.2935806309734321</c:v>
                </c:pt>
                <c:pt idx="17">
                  <c:v>1.4554725975407856</c:v>
                </c:pt>
                <c:pt idx="18">
                  <c:v>1.3362546257575301</c:v>
                </c:pt>
                <c:pt idx="19">
                  <c:v>0.89524343332997081</c:v>
                </c:pt>
                <c:pt idx="20">
                  <c:v>1.0872920185342898</c:v>
                </c:pt>
                <c:pt idx="21">
                  <c:v>1.2332134214512989</c:v>
                </c:pt>
                <c:pt idx="22">
                  <c:v>1.235651355273079</c:v>
                </c:pt>
                <c:pt idx="23">
                  <c:v>1.1626164554373584</c:v>
                </c:pt>
                <c:pt idx="24">
                  <c:v>1.0599650753989467</c:v>
                </c:pt>
                <c:pt idx="25">
                  <c:v>1.2469179698916388</c:v>
                </c:pt>
                <c:pt idx="26">
                  <c:v>1.3776585191952568</c:v>
                </c:pt>
                <c:pt idx="27">
                  <c:v>1.21795530376433</c:v>
                </c:pt>
                <c:pt idx="28">
                  <c:v>1.135992550685458</c:v>
                </c:pt>
                <c:pt idx="29">
                  <c:v>1.0710549555771309</c:v>
                </c:pt>
                <c:pt idx="30">
                  <c:v>0.98345080212527547</c:v>
                </c:pt>
                <c:pt idx="31">
                  <c:v>0.94928845460655631</c:v>
                </c:pt>
                <c:pt idx="32">
                  <c:v>0.93138024456183</c:v>
                </c:pt>
                <c:pt idx="33">
                  <c:v>0.84754708336014351</c:v>
                </c:pt>
                <c:pt idx="34">
                  <c:v>1.0553537263508563</c:v>
                </c:pt>
                <c:pt idx="35">
                  <c:v>1.1552882439448706</c:v>
                </c:pt>
                <c:pt idx="36">
                  <c:v>1.1306037237965378</c:v>
                </c:pt>
                <c:pt idx="37">
                  <c:v>1.097958715907795</c:v>
                </c:pt>
                <c:pt idx="38">
                  <c:v>1.190166016595283</c:v>
                </c:pt>
                <c:pt idx="39">
                  <c:v>1.0484957743792966</c:v>
                </c:pt>
                <c:pt idx="40">
                  <c:v>1.0337623225552457</c:v>
                </c:pt>
                <c:pt idx="41">
                  <c:v>1.0511432474161579</c:v>
                </c:pt>
                <c:pt idx="42">
                  <c:v>0.95693894388734235</c:v>
                </c:pt>
                <c:pt idx="43">
                  <c:v>0.94135110334720751</c:v>
                </c:pt>
                <c:pt idx="44">
                  <c:v>0.96902552639887518</c:v>
                </c:pt>
                <c:pt idx="45">
                  <c:v>1.0146077823667348</c:v>
                </c:pt>
                <c:pt idx="46">
                  <c:v>1.0369738643705415</c:v>
                </c:pt>
                <c:pt idx="47">
                  <c:v>1.0573292334317688</c:v>
                </c:pt>
                <c:pt idx="48">
                  <c:v>0.81965242473419253</c:v>
                </c:pt>
                <c:pt idx="49">
                  <c:v>0.91796283675609103</c:v>
                </c:pt>
                <c:pt idx="50">
                  <c:v>0.87295650121094925</c:v>
                </c:pt>
                <c:pt idx="51">
                  <c:v>0.84172653392130647</c:v>
                </c:pt>
                <c:pt idx="52">
                  <c:v>0.87484972815542839</c:v>
                </c:pt>
                <c:pt idx="53">
                  <c:v>0.75214134757837514</c:v>
                </c:pt>
                <c:pt idx="54">
                  <c:v>0.76412046616770546</c:v>
                </c:pt>
                <c:pt idx="55">
                  <c:v>0.80941566225967532</c:v>
                </c:pt>
                <c:pt idx="56">
                  <c:v>0.78470918424876279</c:v>
                </c:pt>
                <c:pt idx="57">
                  <c:v>0.80604796358417352</c:v>
                </c:pt>
                <c:pt idx="58">
                  <c:v>0.84009009476568441</c:v>
                </c:pt>
                <c:pt idx="59">
                  <c:v>0.82110373854321195</c:v>
                </c:pt>
                <c:pt idx="60">
                  <c:v>0.82553518848391971</c:v>
                </c:pt>
                <c:pt idx="61">
                  <c:v>0.96320199816918661</c:v>
                </c:pt>
                <c:pt idx="62">
                  <c:v>0.97647732549064881</c:v>
                </c:pt>
                <c:pt idx="63">
                  <c:v>0.79731449621862938</c:v>
                </c:pt>
                <c:pt idx="64">
                  <c:v>0.85918490852121132</c:v>
                </c:pt>
                <c:pt idx="65">
                  <c:v>0.90610536056444602</c:v>
                </c:pt>
                <c:pt idx="66">
                  <c:v>0.89100807790103675</c:v>
                </c:pt>
                <c:pt idx="67">
                  <c:v>0.8104526032345245</c:v>
                </c:pt>
                <c:pt idx="68">
                  <c:v>0.88406714801931785</c:v>
                </c:pt>
                <c:pt idx="69">
                  <c:v>0.90865923284342753</c:v>
                </c:pt>
                <c:pt idx="70">
                  <c:v>0.89882421245296373</c:v>
                </c:pt>
                <c:pt idx="71">
                  <c:v>0.90657479029317023</c:v>
                </c:pt>
                <c:pt idx="72">
                  <c:v>0.890619987948574</c:v>
                </c:pt>
                <c:pt idx="73">
                  <c:v>0.9656622925158671</c:v>
                </c:pt>
                <c:pt idx="74">
                  <c:v>0.88823676619431391</c:v>
                </c:pt>
                <c:pt idx="75">
                  <c:v>0.89459787379655853</c:v>
                </c:pt>
                <c:pt idx="76">
                  <c:v>0.95154019520193578</c:v>
                </c:pt>
                <c:pt idx="77">
                  <c:v>0.92041797258555746</c:v>
                </c:pt>
                <c:pt idx="78">
                  <c:v>0.94695249473833765</c:v>
                </c:pt>
                <c:pt idx="79">
                  <c:v>0.95998132435974659</c:v>
                </c:pt>
                <c:pt idx="80">
                  <c:v>0.96808734754817105</c:v>
                </c:pt>
                <c:pt idx="81">
                  <c:v>0.93558965988209275</c:v>
                </c:pt>
                <c:pt idx="82">
                  <c:v>0.92163951148290191</c:v>
                </c:pt>
                <c:pt idx="83">
                  <c:v>0.96172284180652623</c:v>
                </c:pt>
                <c:pt idx="84">
                  <c:v>0.9950647046508303</c:v>
                </c:pt>
                <c:pt idx="85">
                  <c:v>0.92264826090671292</c:v>
                </c:pt>
                <c:pt idx="86">
                  <c:v>0.84823429653111349</c:v>
                </c:pt>
                <c:pt idx="87">
                  <c:v>0.81601338848075999</c:v>
                </c:pt>
                <c:pt idx="88">
                  <c:v>0.8656946036969897</c:v>
                </c:pt>
                <c:pt idx="89">
                  <c:v>0.86360585822689551</c:v>
                </c:pt>
                <c:pt idx="90">
                  <c:v>0.84852967170919347</c:v>
                </c:pt>
                <c:pt idx="91">
                  <c:v>0.88100054587135712</c:v>
                </c:pt>
                <c:pt idx="92">
                  <c:v>0.81345179115301813</c:v>
                </c:pt>
                <c:pt idx="93">
                  <c:v>0.71051554965915154</c:v>
                </c:pt>
                <c:pt idx="94">
                  <c:v>0.75194250936111595</c:v>
                </c:pt>
                <c:pt idx="95">
                  <c:v>0.78871819741184601</c:v>
                </c:pt>
                <c:pt idx="96">
                  <c:v>0.72738542505265691</c:v>
                </c:pt>
                <c:pt idx="97">
                  <c:v>0.66161683428972751</c:v>
                </c:pt>
              </c:numCache>
            </c:numRef>
          </c:val>
        </c:ser>
        <c:ser>
          <c:idx val="1"/>
          <c:order val="1"/>
          <c:tx>
            <c:strRef>
              <c:f>'Region --&gt;'!$D$205</c:f>
              <c:strCache>
                <c:ptCount val="1"/>
                <c:pt idx="0">
                  <c:v>Eastern Europe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--&gt;'!$D$206:$D$303</c:f>
              <c:numCache>
                <c:formatCode>0.00%</c:formatCode>
                <c:ptCount val="98"/>
                <c:pt idx="0">
                  <c:v>3.3686699280178437E-2</c:v>
                </c:pt>
                <c:pt idx="1">
                  <c:v>5.6124598152307047E-2</c:v>
                </c:pt>
                <c:pt idx="2">
                  <c:v>4.9299825285229242E-2</c:v>
                </c:pt>
                <c:pt idx="3">
                  <c:v>4.6365374397076359E-2</c:v>
                </c:pt>
                <c:pt idx="4">
                  <c:v>2.9790418783343015E-2</c:v>
                </c:pt>
                <c:pt idx="5">
                  <c:v>3.454014290583271E-2</c:v>
                </c:pt>
                <c:pt idx="6">
                  <c:v>4.8679525551807365E-2</c:v>
                </c:pt>
                <c:pt idx="7">
                  <c:v>4.6940143175429952E-2</c:v>
                </c:pt>
                <c:pt idx="8">
                  <c:v>5.4773563831303149E-2</c:v>
                </c:pt>
                <c:pt idx="9">
                  <c:v>3.6589759053995502E-2</c:v>
                </c:pt>
                <c:pt idx="10">
                  <c:v>0.10021812435239759</c:v>
                </c:pt>
                <c:pt idx="11">
                  <c:v>0.13723290065198473</c:v>
                </c:pt>
                <c:pt idx="12">
                  <c:v>0.15644752552447785</c:v>
                </c:pt>
                <c:pt idx="13">
                  <c:v>0.11299216949641781</c:v>
                </c:pt>
                <c:pt idx="14">
                  <c:v>0.20235331243896093</c:v>
                </c:pt>
                <c:pt idx="15">
                  <c:v>0.30880592647961419</c:v>
                </c:pt>
                <c:pt idx="16">
                  <c:v>0.31617309633170698</c:v>
                </c:pt>
                <c:pt idx="17">
                  <c:v>0.35778508233993872</c:v>
                </c:pt>
                <c:pt idx="18">
                  <c:v>0.40648219607686176</c:v>
                </c:pt>
                <c:pt idx="19">
                  <c:v>0.28354632080715114</c:v>
                </c:pt>
                <c:pt idx="20">
                  <c:v>0.2507646965440512</c:v>
                </c:pt>
                <c:pt idx="21">
                  <c:v>0.27455156973114009</c:v>
                </c:pt>
                <c:pt idx="22">
                  <c:v>0.27046183285340364</c:v>
                </c:pt>
                <c:pt idx="23">
                  <c:v>0.29270059933809311</c:v>
                </c:pt>
                <c:pt idx="24">
                  <c:v>0.31706124880413633</c:v>
                </c:pt>
                <c:pt idx="25">
                  <c:v>0.24924681393534623</c:v>
                </c:pt>
                <c:pt idx="26">
                  <c:v>0.29658503121965007</c:v>
                </c:pt>
                <c:pt idx="27">
                  <c:v>0.31796404482929097</c:v>
                </c:pt>
                <c:pt idx="28">
                  <c:v>0.23767440698449535</c:v>
                </c:pt>
                <c:pt idx="29">
                  <c:v>0.10652237026414575</c:v>
                </c:pt>
                <c:pt idx="30">
                  <c:v>8.9858514368430537E-2</c:v>
                </c:pt>
                <c:pt idx="31">
                  <c:v>9.4782881273192426E-2</c:v>
                </c:pt>
                <c:pt idx="32">
                  <c:v>7.9379588386326791E-2</c:v>
                </c:pt>
                <c:pt idx="33">
                  <c:v>7.9496372681607086E-2</c:v>
                </c:pt>
                <c:pt idx="34">
                  <c:v>8.2655930908548933E-2</c:v>
                </c:pt>
                <c:pt idx="35">
                  <c:v>0.11878607088510348</c:v>
                </c:pt>
                <c:pt idx="36">
                  <c:v>9.0116024224956723E-2</c:v>
                </c:pt>
                <c:pt idx="37">
                  <c:v>8.7389134001518931E-2</c:v>
                </c:pt>
                <c:pt idx="38">
                  <c:v>9.9178962268511583E-2</c:v>
                </c:pt>
                <c:pt idx="39">
                  <c:v>0.10667035804727235</c:v>
                </c:pt>
                <c:pt idx="40">
                  <c:v>0.1243150032587399</c:v>
                </c:pt>
                <c:pt idx="41">
                  <c:v>0.12016109373163897</c:v>
                </c:pt>
                <c:pt idx="42">
                  <c:v>0.12179779209025818</c:v>
                </c:pt>
                <c:pt idx="43">
                  <c:v>0.12039648665324619</c:v>
                </c:pt>
                <c:pt idx="44">
                  <c:v>0.12663980882757214</c:v>
                </c:pt>
                <c:pt idx="45">
                  <c:v>0.12567727930139355</c:v>
                </c:pt>
                <c:pt idx="46">
                  <c:v>0.13334031026455603</c:v>
                </c:pt>
                <c:pt idx="47">
                  <c:v>0.14510795970288887</c:v>
                </c:pt>
                <c:pt idx="48">
                  <c:v>0.13018434030890344</c:v>
                </c:pt>
                <c:pt idx="49">
                  <c:v>0.11182114585795545</c:v>
                </c:pt>
                <c:pt idx="50">
                  <c:v>0.11297806927619217</c:v>
                </c:pt>
                <c:pt idx="51">
                  <c:v>0.12126582329776069</c:v>
                </c:pt>
                <c:pt idx="52">
                  <c:v>0.13661057154297784</c:v>
                </c:pt>
                <c:pt idx="53">
                  <c:v>0.12933175569067046</c:v>
                </c:pt>
                <c:pt idx="54">
                  <c:v>0.12871668954136337</c:v>
                </c:pt>
                <c:pt idx="55">
                  <c:v>0.1357432447255971</c:v>
                </c:pt>
                <c:pt idx="56">
                  <c:v>0.13828192628297653</c:v>
                </c:pt>
                <c:pt idx="57">
                  <c:v>0.13642802477494242</c:v>
                </c:pt>
                <c:pt idx="58">
                  <c:v>0.11272296344343211</c:v>
                </c:pt>
                <c:pt idx="59">
                  <c:v>0.10827676716578408</c:v>
                </c:pt>
                <c:pt idx="60">
                  <c:v>9.1739866866021466E-2</c:v>
                </c:pt>
                <c:pt idx="61">
                  <c:v>0.11198048251215853</c:v>
                </c:pt>
                <c:pt idx="62">
                  <c:v>0.10560697005032879</c:v>
                </c:pt>
                <c:pt idx="63">
                  <c:v>9.8691662195763058E-2</c:v>
                </c:pt>
                <c:pt idx="64">
                  <c:v>9.154364315169615E-2</c:v>
                </c:pt>
                <c:pt idx="65">
                  <c:v>7.7731614672716137E-2</c:v>
                </c:pt>
                <c:pt idx="66">
                  <c:v>6.0697302031854763E-2</c:v>
                </c:pt>
                <c:pt idx="67">
                  <c:v>5.3263610383589122E-2</c:v>
                </c:pt>
                <c:pt idx="68">
                  <c:v>5.3205682416461612E-2</c:v>
                </c:pt>
                <c:pt idx="69">
                  <c:v>6.6019543705952005E-2</c:v>
                </c:pt>
                <c:pt idx="70">
                  <c:v>4.5513857618568229E-2</c:v>
                </c:pt>
                <c:pt idx="71">
                  <c:v>4.3393824743731109E-2</c:v>
                </c:pt>
                <c:pt idx="72">
                  <c:v>3.7974336097963815E-2</c:v>
                </c:pt>
                <c:pt idx="73">
                  <c:v>4.7020782084833838E-2</c:v>
                </c:pt>
                <c:pt idx="74">
                  <c:v>6.2853595239872939E-2</c:v>
                </c:pt>
                <c:pt idx="75">
                  <c:v>7.0301189361216043E-2</c:v>
                </c:pt>
                <c:pt idx="76">
                  <c:v>2.528978692675838E-2</c:v>
                </c:pt>
                <c:pt idx="77">
                  <c:v>3.3307399044590714E-2</c:v>
                </c:pt>
                <c:pt idx="78">
                  <c:v>8.027294393044071E-2</c:v>
                </c:pt>
                <c:pt idx="79">
                  <c:v>9.6495301882213683E-2</c:v>
                </c:pt>
                <c:pt idx="80">
                  <c:v>0.10890017906362257</c:v>
                </c:pt>
                <c:pt idx="81">
                  <c:v>0.11163339862057108</c:v>
                </c:pt>
                <c:pt idx="82">
                  <c:v>0.10189359135664491</c:v>
                </c:pt>
                <c:pt idx="83">
                  <c:v>0.11951607102653873</c:v>
                </c:pt>
                <c:pt idx="84">
                  <c:v>0.12030919388846913</c:v>
                </c:pt>
                <c:pt idx="85">
                  <c:v>0.11926543463643061</c:v>
                </c:pt>
                <c:pt idx="86">
                  <c:v>0.12814373545783467</c:v>
                </c:pt>
                <c:pt idx="87">
                  <c:v>0.13478226785195885</c:v>
                </c:pt>
                <c:pt idx="88">
                  <c:v>0.11849493995521407</c:v>
                </c:pt>
                <c:pt idx="89">
                  <c:v>0.12032464817487987</c:v>
                </c:pt>
                <c:pt idx="90">
                  <c:v>9.8176869653738397E-2</c:v>
                </c:pt>
                <c:pt idx="91">
                  <c:v>0.10531494840981259</c:v>
                </c:pt>
                <c:pt idx="92">
                  <c:v>0.10126894384743512</c:v>
                </c:pt>
                <c:pt idx="93">
                  <c:v>9.6148400867963363E-2</c:v>
                </c:pt>
                <c:pt idx="94">
                  <c:v>9.0779611389090506E-2</c:v>
                </c:pt>
                <c:pt idx="95">
                  <c:v>9.6896787198866977E-2</c:v>
                </c:pt>
                <c:pt idx="96">
                  <c:v>0.11242739818112028</c:v>
                </c:pt>
                <c:pt idx="97">
                  <c:v>0.1243999588784023</c:v>
                </c:pt>
              </c:numCache>
            </c:numRef>
          </c:val>
        </c:ser>
        <c:ser>
          <c:idx val="2"/>
          <c:order val="2"/>
          <c:tx>
            <c:strRef>
              <c:f>'Region --&gt;'!$E$205</c:f>
              <c:strCache>
                <c:ptCount val="1"/>
                <c:pt idx="0">
                  <c:v>Emerging Markets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--&gt;'!$E$206:$E$303</c:f>
              <c:numCache>
                <c:formatCode>0.00%</c:formatCode>
                <c:ptCount val="98"/>
                <c:pt idx="0">
                  <c:v>8.6749418356364724E-2</c:v>
                </c:pt>
                <c:pt idx="1">
                  <c:v>0.10086275995599443</c:v>
                </c:pt>
                <c:pt idx="2">
                  <c:v>0.15535963470367217</c:v>
                </c:pt>
                <c:pt idx="3">
                  <c:v>0.15853034727630713</c:v>
                </c:pt>
                <c:pt idx="4">
                  <c:v>0.12717316898053924</c:v>
                </c:pt>
                <c:pt idx="5">
                  <c:v>0.12839260964867227</c:v>
                </c:pt>
                <c:pt idx="6">
                  <c:v>0.13184753519602713</c:v>
                </c:pt>
                <c:pt idx="7">
                  <c:v>0.1360501966543021</c:v>
                </c:pt>
                <c:pt idx="8">
                  <c:v>0.12897733221355712</c:v>
                </c:pt>
                <c:pt idx="9">
                  <c:v>4.1895294230023097E-2</c:v>
                </c:pt>
                <c:pt idx="10">
                  <c:v>7.554315322639181E-2</c:v>
                </c:pt>
                <c:pt idx="11">
                  <c:v>0.14995170348323017</c:v>
                </c:pt>
                <c:pt idx="12">
                  <c:v>0.16525473473884009</c:v>
                </c:pt>
                <c:pt idx="13">
                  <c:v>0.10525233860739489</c:v>
                </c:pt>
                <c:pt idx="14">
                  <c:v>0.1656506545478722</c:v>
                </c:pt>
                <c:pt idx="15">
                  <c:v>0.18834209679234662</c:v>
                </c:pt>
                <c:pt idx="16">
                  <c:v>0.16515614233707634</c:v>
                </c:pt>
                <c:pt idx="17">
                  <c:v>0.14989857651345978</c:v>
                </c:pt>
                <c:pt idx="18">
                  <c:v>8.1999704508626439E-2</c:v>
                </c:pt>
                <c:pt idx="19">
                  <c:v>4.2925113246816846E-2</c:v>
                </c:pt>
                <c:pt idx="20">
                  <c:v>4.2788049342914067E-2</c:v>
                </c:pt>
                <c:pt idx="21">
                  <c:v>5.0235835958980665E-2</c:v>
                </c:pt>
                <c:pt idx="22">
                  <c:v>4.3359391069865166E-2</c:v>
                </c:pt>
                <c:pt idx="23">
                  <c:v>4.8850230536640574E-2</c:v>
                </c:pt>
                <c:pt idx="24">
                  <c:v>4.4747976255104946E-2</c:v>
                </c:pt>
                <c:pt idx="25">
                  <c:v>3.3118642808343118E-2</c:v>
                </c:pt>
                <c:pt idx="26">
                  <c:v>6.1433293908618666E-2</c:v>
                </c:pt>
                <c:pt idx="27">
                  <c:v>5.3849880432352101E-2</c:v>
                </c:pt>
                <c:pt idx="28">
                  <c:v>2.9308846768400575E-2</c:v>
                </c:pt>
                <c:pt idx="29">
                  <c:v>2.5950982941841436E-2</c:v>
                </c:pt>
                <c:pt idx="30">
                  <c:v>2.7773311754067543E-2</c:v>
                </c:pt>
                <c:pt idx="31">
                  <c:v>2.294956363701052E-2</c:v>
                </c:pt>
                <c:pt idx="32">
                  <c:v>2.2889553042461291E-2</c:v>
                </c:pt>
                <c:pt idx="33">
                  <c:v>2.7300635602025294E-2</c:v>
                </c:pt>
                <c:pt idx="34">
                  <c:v>2.6132397223549046E-2</c:v>
                </c:pt>
                <c:pt idx="35">
                  <c:v>3.2754273188692638E-2</c:v>
                </c:pt>
                <c:pt idx="36">
                  <c:v>3.6405798906672525E-2</c:v>
                </c:pt>
                <c:pt idx="37">
                  <c:v>3.7247568913770686E-2</c:v>
                </c:pt>
                <c:pt idx="38">
                  <c:v>3.8799627610811779E-2</c:v>
                </c:pt>
                <c:pt idx="39">
                  <c:v>3.7992514647731596E-2</c:v>
                </c:pt>
                <c:pt idx="40">
                  <c:v>4.7655535959438743E-2</c:v>
                </c:pt>
                <c:pt idx="41">
                  <c:v>4.7903842317474264E-2</c:v>
                </c:pt>
                <c:pt idx="42">
                  <c:v>5.6620124594930765E-2</c:v>
                </c:pt>
                <c:pt idx="43">
                  <c:v>6.0525479430592215E-2</c:v>
                </c:pt>
                <c:pt idx="44">
                  <c:v>6.8424040080882639E-2</c:v>
                </c:pt>
                <c:pt idx="45">
                  <c:v>6.7370187604857454E-2</c:v>
                </c:pt>
                <c:pt idx="46">
                  <c:v>5.7432342717505691E-2</c:v>
                </c:pt>
                <c:pt idx="47">
                  <c:v>5.9696269862553858E-2</c:v>
                </c:pt>
                <c:pt idx="48">
                  <c:v>5.9282170100561367E-2</c:v>
                </c:pt>
                <c:pt idx="49">
                  <c:v>5.2973965520941586E-2</c:v>
                </c:pt>
                <c:pt idx="50">
                  <c:v>5.8853296255141005E-2</c:v>
                </c:pt>
                <c:pt idx="51">
                  <c:v>5.584970275102611E-2</c:v>
                </c:pt>
                <c:pt idx="52">
                  <c:v>7.7051900498083192E-2</c:v>
                </c:pt>
                <c:pt idx="53">
                  <c:v>7.5289822701999312E-2</c:v>
                </c:pt>
                <c:pt idx="54">
                  <c:v>7.0375369606738208E-2</c:v>
                </c:pt>
                <c:pt idx="55">
                  <c:v>7.0869591344265667E-2</c:v>
                </c:pt>
                <c:pt idx="56">
                  <c:v>8.4178735264677743E-2</c:v>
                </c:pt>
                <c:pt idx="57">
                  <c:v>8.8532799250705382E-2</c:v>
                </c:pt>
                <c:pt idx="58">
                  <c:v>0.11991938118382268</c:v>
                </c:pt>
                <c:pt idx="59">
                  <c:v>0.11437667607352106</c:v>
                </c:pt>
                <c:pt idx="60">
                  <c:v>0.10076071351575093</c:v>
                </c:pt>
                <c:pt idx="61">
                  <c:v>0.11083121672823286</c:v>
                </c:pt>
                <c:pt idx="62">
                  <c:v>0.11578242182762276</c:v>
                </c:pt>
                <c:pt idx="63">
                  <c:v>8.3838614237163711E-2</c:v>
                </c:pt>
                <c:pt idx="64">
                  <c:v>7.2275031049938529E-2</c:v>
                </c:pt>
                <c:pt idx="65">
                  <c:v>6.080130102564809E-2</c:v>
                </c:pt>
                <c:pt idx="66">
                  <c:v>6.3584238684722558E-2</c:v>
                </c:pt>
                <c:pt idx="67">
                  <c:v>6.0700198000779533E-2</c:v>
                </c:pt>
                <c:pt idx="68">
                  <c:v>6.0987611736633245E-2</c:v>
                </c:pt>
                <c:pt idx="69">
                  <c:v>5.9630739818335644E-2</c:v>
                </c:pt>
                <c:pt idx="70">
                  <c:v>4.5474177767244592E-2</c:v>
                </c:pt>
                <c:pt idx="71">
                  <c:v>4.1239543819656922E-2</c:v>
                </c:pt>
                <c:pt idx="72">
                  <c:v>3.1312376507082608E-2</c:v>
                </c:pt>
                <c:pt idx="73">
                  <c:v>2.8268680944107817E-2</c:v>
                </c:pt>
                <c:pt idx="74">
                  <c:v>9.6613226155949205E-3</c:v>
                </c:pt>
                <c:pt idx="75">
                  <c:v>2.4765293635120117E-2</c:v>
                </c:pt>
                <c:pt idx="76">
                  <c:v>2.7005711571089452E-2</c:v>
                </c:pt>
                <c:pt idx="77">
                  <c:v>2.7590009165694228E-2</c:v>
                </c:pt>
                <c:pt idx="78">
                  <c:v>2.7178736000947584E-2</c:v>
                </c:pt>
                <c:pt idx="79">
                  <c:v>3.2234945923289016E-2</c:v>
                </c:pt>
                <c:pt idx="80">
                  <c:v>2.3947321326324648E-2</c:v>
                </c:pt>
                <c:pt idx="81">
                  <c:v>3.0060042714892151E-2</c:v>
                </c:pt>
                <c:pt idx="82">
                  <c:v>1.6323368005651887E-2</c:v>
                </c:pt>
                <c:pt idx="83">
                  <c:v>2.1625464091547392E-2</c:v>
                </c:pt>
                <c:pt idx="84">
                  <c:v>2.2196531842239416E-2</c:v>
                </c:pt>
                <c:pt idx="85">
                  <c:v>2.957292708839817E-2</c:v>
                </c:pt>
                <c:pt idx="86">
                  <c:v>1.8839842543514163E-2</c:v>
                </c:pt>
                <c:pt idx="87">
                  <c:v>2.3641284721372634E-2</c:v>
                </c:pt>
                <c:pt idx="88">
                  <c:v>1.3056630422424307E-2</c:v>
                </c:pt>
                <c:pt idx="89">
                  <c:v>1.0723999181707279E-2</c:v>
                </c:pt>
                <c:pt idx="90">
                  <c:v>1.0497857464914752E-2</c:v>
                </c:pt>
                <c:pt idx="91">
                  <c:v>3.5046397958103735E-2</c:v>
                </c:pt>
                <c:pt idx="92">
                  <c:v>4.7451716564131288E-2</c:v>
                </c:pt>
                <c:pt idx="93">
                  <c:v>4.814215593919817E-2</c:v>
                </c:pt>
                <c:pt idx="94">
                  <c:v>3.0612873654608058E-2</c:v>
                </c:pt>
                <c:pt idx="95">
                  <c:v>3.7441145574011035E-2</c:v>
                </c:pt>
                <c:pt idx="96">
                  <c:v>3.4811548631821967E-2</c:v>
                </c:pt>
                <c:pt idx="97">
                  <c:v>3.3196243632515061E-2</c:v>
                </c:pt>
              </c:numCache>
            </c:numRef>
          </c:val>
        </c:ser>
        <c:ser>
          <c:idx val="3"/>
          <c:order val="3"/>
          <c:tx>
            <c:strRef>
              <c:f>'Region --&gt;'!$F$205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--&gt;'!$F$206:$F$303</c:f>
              <c:numCache>
                <c:formatCode>0.00%</c:formatCode>
                <c:ptCount val="98"/>
                <c:pt idx="0">
                  <c:v>0.17112058940710753</c:v>
                </c:pt>
                <c:pt idx="1">
                  <c:v>0.19645277877737391</c:v>
                </c:pt>
                <c:pt idx="2">
                  <c:v>0.19754805502566644</c:v>
                </c:pt>
                <c:pt idx="3">
                  <c:v>0.192649520447919</c:v>
                </c:pt>
                <c:pt idx="4">
                  <c:v>0.2615451484874825</c:v>
                </c:pt>
                <c:pt idx="5">
                  <c:v>0.34405430309875162</c:v>
                </c:pt>
                <c:pt idx="6">
                  <c:v>0.32387854541108746</c:v>
                </c:pt>
                <c:pt idx="7">
                  <c:v>0.31216480560333915</c:v>
                </c:pt>
                <c:pt idx="8">
                  <c:v>0.32995483630586375</c:v>
                </c:pt>
                <c:pt idx="9">
                  <c:v>0.19837811262529143</c:v>
                </c:pt>
                <c:pt idx="10">
                  <c:v>0.32550832050115175</c:v>
                </c:pt>
                <c:pt idx="11">
                  <c:v>0.4426725929256401</c:v>
                </c:pt>
                <c:pt idx="12">
                  <c:v>0.50152478728817784</c:v>
                </c:pt>
                <c:pt idx="13">
                  <c:v>0.2372282763313325</c:v>
                </c:pt>
                <c:pt idx="14">
                  <c:v>0.33418241522825076</c:v>
                </c:pt>
                <c:pt idx="15">
                  <c:v>0.40037251487589631</c:v>
                </c:pt>
                <c:pt idx="16">
                  <c:v>0.39822798824261446</c:v>
                </c:pt>
                <c:pt idx="17">
                  <c:v>0.45354125794712308</c:v>
                </c:pt>
                <c:pt idx="18">
                  <c:v>0.45531019329542477</c:v>
                </c:pt>
                <c:pt idx="19">
                  <c:v>0.2987668270942242</c:v>
                </c:pt>
                <c:pt idx="20">
                  <c:v>0.38228470510201518</c:v>
                </c:pt>
                <c:pt idx="21">
                  <c:v>0.4099588091621329</c:v>
                </c:pt>
                <c:pt idx="22">
                  <c:v>0.40992070334295383</c:v>
                </c:pt>
                <c:pt idx="23">
                  <c:v>0.41706105030428509</c:v>
                </c:pt>
                <c:pt idx="24">
                  <c:v>0.36836951177819466</c:v>
                </c:pt>
                <c:pt idx="25">
                  <c:v>0.30336930708684196</c:v>
                </c:pt>
                <c:pt idx="26">
                  <c:v>0.27647347203568645</c:v>
                </c:pt>
                <c:pt idx="27">
                  <c:v>0.2794507273787088</c:v>
                </c:pt>
                <c:pt idx="28">
                  <c:v>0.24786413212903674</c:v>
                </c:pt>
                <c:pt idx="29">
                  <c:v>0.18955192240303559</c:v>
                </c:pt>
                <c:pt idx="30">
                  <c:v>0.25839522878647764</c:v>
                </c:pt>
                <c:pt idx="31">
                  <c:v>0.26971057005617605</c:v>
                </c:pt>
                <c:pt idx="32">
                  <c:v>0.20169967058198435</c:v>
                </c:pt>
                <c:pt idx="33">
                  <c:v>0.18665127758146838</c:v>
                </c:pt>
                <c:pt idx="34">
                  <c:v>0.18499114461705063</c:v>
                </c:pt>
                <c:pt idx="35">
                  <c:v>0.27365431858684353</c:v>
                </c:pt>
                <c:pt idx="36">
                  <c:v>0.27024097810081127</c:v>
                </c:pt>
                <c:pt idx="37">
                  <c:v>0.24173357348005176</c:v>
                </c:pt>
                <c:pt idx="38">
                  <c:v>0.31070716031772716</c:v>
                </c:pt>
                <c:pt idx="39">
                  <c:v>0.32323638569567742</c:v>
                </c:pt>
                <c:pt idx="40">
                  <c:v>0.3515763316456888</c:v>
                </c:pt>
                <c:pt idx="41">
                  <c:v>0.31985545369935214</c:v>
                </c:pt>
                <c:pt idx="42">
                  <c:v>0.4191750139784009</c:v>
                </c:pt>
                <c:pt idx="43">
                  <c:v>0.34267175590434995</c:v>
                </c:pt>
                <c:pt idx="44">
                  <c:v>0.30769627072202177</c:v>
                </c:pt>
                <c:pt idx="45">
                  <c:v>0.3041149482613405</c:v>
                </c:pt>
                <c:pt idx="46">
                  <c:v>0.29812524254192374</c:v>
                </c:pt>
                <c:pt idx="47">
                  <c:v>0.28650770764312128</c:v>
                </c:pt>
                <c:pt idx="48">
                  <c:v>0.33697084991136678</c:v>
                </c:pt>
                <c:pt idx="49">
                  <c:v>0.32561047439705115</c:v>
                </c:pt>
                <c:pt idx="50">
                  <c:v>0.32772178916704353</c:v>
                </c:pt>
                <c:pt idx="51">
                  <c:v>0.27009328661469689</c:v>
                </c:pt>
                <c:pt idx="52">
                  <c:v>0.2970105066719716</c:v>
                </c:pt>
                <c:pt idx="53">
                  <c:v>0.32106466596011063</c:v>
                </c:pt>
                <c:pt idx="54">
                  <c:v>0.31457058713129232</c:v>
                </c:pt>
                <c:pt idx="55">
                  <c:v>0.32046241893504068</c:v>
                </c:pt>
                <c:pt idx="56">
                  <c:v>0.32945987186376602</c:v>
                </c:pt>
                <c:pt idx="57">
                  <c:v>0.35059878334727512</c:v>
                </c:pt>
                <c:pt idx="58">
                  <c:v>0.35073518726332154</c:v>
                </c:pt>
                <c:pt idx="59">
                  <c:v>0.33584419436675711</c:v>
                </c:pt>
                <c:pt idx="60">
                  <c:v>0.31777938189398741</c:v>
                </c:pt>
                <c:pt idx="61">
                  <c:v>0.30109708028308757</c:v>
                </c:pt>
                <c:pt idx="62">
                  <c:v>0.29035562739398535</c:v>
                </c:pt>
                <c:pt idx="63">
                  <c:v>0.28972933226878245</c:v>
                </c:pt>
                <c:pt idx="64">
                  <c:v>0.21378575826422019</c:v>
                </c:pt>
                <c:pt idx="65">
                  <c:v>0.22351565591760209</c:v>
                </c:pt>
                <c:pt idx="66">
                  <c:v>0.22586764682130039</c:v>
                </c:pt>
                <c:pt idx="67">
                  <c:v>0.23528111337723207</c:v>
                </c:pt>
                <c:pt idx="68">
                  <c:v>0.25494396279041542</c:v>
                </c:pt>
                <c:pt idx="69">
                  <c:v>0.24923650030230526</c:v>
                </c:pt>
                <c:pt idx="70">
                  <c:v>0.26739593576001924</c:v>
                </c:pt>
                <c:pt idx="71">
                  <c:v>0.26843582801558685</c:v>
                </c:pt>
                <c:pt idx="72">
                  <c:v>0.18025502520178205</c:v>
                </c:pt>
                <c:pt idx="73">
                  <c:v>0.20647152009132205</c:v>
                </c:pt>
                <c:pt idx="74">
                  <c:v>0.16338684395074637</c:v>
                </c:pt>
                <c:pt idx="75">
                  <c:v>0.12170566348799633</c:v>
                </c:pt>
                <c:pt idx="76">
                  <c:v>0.13170459869235848</c:v>
                </c:pt>
                <c:pt idx="77">
                  <c:v>0.12325126034850716</c:v>
                </c:pt>
                <c:pt idx="78">
                  <c:v>0.14583562515658022</c:v>
                </c:pt>
                <c:pt idx="79">
                  <c:v>0.18387586777348702</c:v>
                </c:pt>
                <c:pt idx="80">
                  <c:v>0.22901355401913312</c:v>
                </c:pt>
                <c:pt idx="81">
                  <c:v>0.23169580336127768</c:v>
                </c:pt>
                <c:pt idx="82">
                  <c:v>0.22004692038685919</c:v>
                </c:pt>
                <c:pt idx="83">
                  <c:v>0.22183330018715536</c:v>
                </c:pt>
                <c:pt idx="84">
                  <c:v>0.16650348104671725</c:v>
                </c:pt>
                <c:pt idx="85">
                  <c:v>0.186224639227555</c:v>
                </c:pt>
                <c:pt idx="86">
                  <c:v>0.21320831936249734</c:v>
                </c:pt>
                <c:pt idx="87">
                  <c:v>0.18222690007657266</c:v>
                </c:pt>
                <c:pt idx="88">
                  <c:v>0.16527924910215663</c:v>
                </c:pt>
                <c:pt idx="89">
                  <c:v>0.19638238256017454</c:v>
                </c:pt>
                <c:pt idx="90">
                  <c:v>0.19137541579660833</c:v>
                </c:pt>
                <c:pt idx="91">
                  <c:v>0.17349764044090693</c:v>
                </c:pt>
                <c:pt idx="92">
                  <c:v>0.17262366138528026</c:v>
                </c:pt>
                <c:pt idx="93">
                  <c:v>0.17236679601662375</c:v>
                </c:pt>
                <c:pt idx="94">
                  <c:v>0.14327858882245917</c:v>
                </c:pt>
                <c:pt idx="95">
                  <c:v>8.9599223769797093E-2</c:v>
                </c:pt>
                <c:pt idx="96">
                  <c:v>0.11128562396898203</c:v>
                </c:pt>
                <c:pt idx="97">
                  <c:v>0.10648842012864161</c:v>
                </c:pt>
              </c:numCache>
            </c:numRef>
          </c:val>
        </c:ser>
        <c:ser>
          <c:idx val="4"/>
          <c:order val="4"/>
          <c:tx>
            <c:strRef>
              <c:f>'Region --&gt;'!$G$205</c:f>
              <c:strCache>
                <c:ptCount val="1"/>
                <c:pt idx="0">
                  <c:v>Middle East &amp; Africa</c:v>
                </c:pt>
              </c:strCache>
            </c:strRef>
          </c:tx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--&gt;'!$G$206:$G$303</c:f>
              <c:numCache>
                <c:formatCode>0.00%</c:formatCode>
                <c:ptCount val="98"/>
                <c:pt idx="0">
                  <c:v>0.46102494134437905</c:v>
                </c:pt>
                <c:pt idx="1">
                  <c:v>0.39928799926129971</c:v>
                </c:pt>
                <c:pt idx="2">
                  <c:v>0.3555895892811316</c:v>
                </c:pt>
                <c:pt idx="3">
                  <c:v>0.32085181474700342</c:v>
                </c:pt>
                <c:pt idx="4">
                  <c:v>0.31527035825175365</c:v>
                </c:pt>
                <c:pt idx="5">
                  <c:v>0.28211430006112947</c:v>
                </c:pt>
                <c:pt idx="6">
                  <c:v>0.26642877226354822</c:v>
                </c:pt>
                <c:pt idx="7">
                  <c:v>0.29847133493057354</c:v>
                </c:pt>
                <c:pt idx="8">
                  <c:v>0.3139085569924569</c:v>
                </c:pt>
                <c:pt idx="9">
                  <c:v>0.11885005104360033</c:v>
                </c:pt>
                <c:pt idx="10">
                  <c:v>0.21590659594343806</c:v>
                </c:pt>
                <c:pt idx="11">
                  <c:v>0.24881140951492003</c:v>
                </c:pt>
                <c:pt idx="12">
                  <c:v>0.25243429059931816</c:v>
                </c:pt>
                <c:pt idx="13">
                  <c:v>0.29045954191667889</c:v>
                </c:pt>
                <c:pt idx="14">
                  <c:v>0.31798705836449864</c:v>
                </c:pt>
                <c:pt idx="15">
                  <c:v>0.31548138051372054</c:v>
                </c:pt>
                <c:pt idx="16">
                  <c:v>0.31802351139160767</c:v>
                </c:pt>
                <c:pt idx="17">
                  <c:v>0.39070439674819407</c:v>
                </c:pt>
                <c:pt idx="18">
                  <c:v>0.40464414720831593</c:v>
                </c:pt>
                <c:pt idx="19">
                  <c:v>0.27288887658394984</c:v>
                </c:pt>
                <c:pt idx="20">
                  <c:v>0.35726647088104579</c:v>
                </c:pt>
                <c:pt idx="21">
                  <c:v>0.39593037140474696</c:v>
                </c:pt>
                <c:pt idx="22">
                  <c:v>0.35534549502232515</c:v>
                </c:pt>
                <c:pt idx="23">
                  <c:v>0.39510852568087462</c:v>
                </c:pt>
                <c:pt idx="24">
                  <c:v>0.3360973410711241</c:v>
                </c:pt>
                <c:pt idx="25">
                  <c:v>0.29484893599046291</c:v>
                </c:pt>
                <c:pt idx="26">
                  <c:v>0.27333157861062152</c:v>
                </c:pt>
                <c:pt idx="27">
                  <c:v>0.25194980779538989</c:v>
                </c:pt>
                <c:pt idx="28">
                  <c:v>0.22238600098708522</c:v>
                </c:pt>
                <c:pt idx="29">
                  <c:v>0.19061585030005007</c:v>
                </c:pt>
                <c:pt idx="30">
                  <c:v>0.19037428805850143</c:v>
                </c:pt>
                <c:pt idx="31">
                  <c:v>0.17547597463060402</c:v>
                </c:pt>
                <c:pt idx="32">
                  <c:v>0.13938749587505833</c:v>
                </c:pt>
                <c:pt idx="33">
                  <c:v>0.10082882832804872</c:v>
                </c:pt>
                <c:pt idx="34">
                  <c:v>0.16517709724785942</c:v>
                </c:pt>
                <c:pt idx="35">
                  <c:v>0.22783128052665058</c:v>
                </c:pt>
                <c:pt idx="36">
                  <c:v>0.22050783383561742</c:v>
                </c:pt>
                <c:pt idx="37">
                  <c:v>0.22859249121566691</c:v>
                </c:pt>
                <c:pt idx="38">
                  <c:v>0.21165930106742831</c:v>
                </c:pt>
                <c:pt idx="39">
                  <c:v>0.21504634105094331</c:v>
                </c:pt>
                <c:pt idx="40">
                  <c:v>0.23120061869234293</c:v>
                </c:pt>
                <c:pt idx="41">
                  <c:v>0.23372166786601295</c:v>
                </c:pt>
                <c:pt idx="42">
                  <c:v>0.2528396054993996</c:v>
                </c:pt>
                <c:pt idx="43">
                  <c:v>0.2698545526409607</c:v>
                </c:pt>
                <c:pt idx="44">
                  <c:v>0.26559762776888962</c:v>
                </c:pt>
                <c:pt idx="45">
                  <c:v>0.29997397156371813</c:v>
                </c:pt>
                <c:pt idx="46">
                  <c:v>0.30453025364948383</c:v>
                </c:pt>
                <c:pt idx="47">
                  <c:v>0.31096161482044049</c:v>
                </c:pt>
                <c:pt idx="48">
                  <c:v>0.29654481671129868</c:v>
                </c:pt>
                <c:pt idx="49">
                  <c:v>0.31765488197653147</c:v>
                </c:pt>
                <c:pt idx="50">
                  <c:v>0.35845793482311128</c:v>
                </c:pt>
                <c:pt idx="51">
                  <c:v>0.33846279981020622</c:v>
                </c:pt>
                <c:pt idx="52">
                  <c:v>0.33688468832636892</c:v>
                </c:pt>
                <c:pt idx="53">
                  <c:v>0.39913753900914578</c:v>
                </c:pt>
                <c:pt idx="54">
                  <c:v>0.37119939314049571</c:v>
                </c:pt>
                <c:pt idx="55">
                  <c:v>0.37892350043917428</c:v>
                </c:pt>
                <c:pt idx="56">
                  <c:v>0.37538757623765995</c:v>
                </c:pt>
                <c:pt idx="57">
                  <c:v>0.36787697860360052</c:v>
                </c:pt>
                <c:pt idx="58">
                  <c:v>0.37513184187248327</c:v>
                </c:pt>
                <c:pt idx="59">
                  <c:v>0.3947626621824416</c:v>
                </c:pt>
                <c:pt idx="60">
                  <c:v>0.34235811897683588</c:v>
                </c:pt>
                <c:pt idx="61">
                  <c:v>0.34266118861284151</c:v>
                </c:pt>
                <c:pt idx="62">
                  <c:v>0.34499954252072212</c:v>
                </c:pt>
                <c:pt idx="63">
                  <c:v>0.37870861341927109</c:v>
                </c:pt>
                <c:pt idx="64">
                  <c:v>0.39233064791577221</c:v>
                </c:pt>
                <c:pt idx="65">
                  <c:v>0.40147130745237142</c:v>
                </c:pt>
                <c:pt idx="66">
                  <c:v>0.41291992364198671</c:v>
                </c:pt>
                <c:pt idx="67">
                  <c:v>0.44452454249695639</c:v>
                </c:pt>
                <c:pt idx="68">
                  <c:v>0.51027320932607911</c:v>
                </c:pt>
                <c:pt idx="69">
                  <c:v>0.55159692822085349</c:v>
                </c:pt>
                <c:pt idx="70">
                  <c:v>0.55077485930158876</c:v>
                </c:pt>
                <c:pt idx="71">
                  <c:v>0.58672589477497561</c:v>
                </c:pt>
                <c:pt idx="72">
                  <c:v>0.55287149386513235</c:v>
                </c:pt>
                <c:pt idx="73">
                  <c:v>0.54587522664399724</c:v>
                </c:pt>
                <c:pt idx="74">
                  <c:v>0.54990318610177358</c:v>
                </c:pt>
                <c:pt idx="75">
                  <c:v>0.53775455251103044</c:v>
                </c:pt>
                <c:pt idx="76">
                  <c:v>0.54781191973309329</c:v>
                </c:pt>
                <c:pt idx="77">
                  <c:v>0.57751017802289828</c:v>
                </c:pt>
                <c:pt idx="78">
                  <c:v>0.58322377956073157</c:v>
                </c:pt>
                <c:pt idx="79">
                  <c:v>0.63778313418468568</c:v>
                </c:pt>
                <c:pt idx="80">
                  <c:v>0.60594119435728933</c:v>
                </c:pt>
                <c:pt idx="81">
                  <c:v>0.57496295213079218</c:v>
                </c:pt>
                <c:pt idx="82">
                  <c:v>0.61379618041491657</c:v>
                </c:pt>
                <c:pt idx="83">
                  <c:v>0.58872974852214643</c:v>
                </c:pt>
                <c:pt idx="84">
                  <c:v>0.55559623857374851</c:v>
                </c:pt>
                <c:pt idx="85">
                  <c:v>0.4869239629283153</c:v>
                </c:pt>
                <c:pt idx="86">
                  <c:v>0.5499832439341501</c:v>
                </c:pt>
                <c:pt idx="87">
                  <c:v>0.50073078039006313</c:v>
                </c:pt>
                <c:pt idx="88">
                  <c:v>0.52700739804603558</c:v>
                </c:pt>
                <c:pt idx="89">
                  <c:v>0.52192229270448132</c:v>
                </c:pt>
                <c:pt idx="90">
                  <c:v>0.50689238892887412</c:v>
                </c:pt>
                <c:pt idx="91">
                  <c:v>0.53309801456340167</c:v>
                </c:pt>
                <c:pt idx="92">
                  <c:v>0.47944585751298574</c:v>
                </c:pt>
                <c:pt idx="93">
                  <c:v>0.51010071045463379</c:v>
                </c:pt>
                <c:pt idx="94">
                  <c:v>0.53676246534250116</c:v>
                </c:pt>
                <c:pt idx="95">
                  <c:v>0.52520589968085907</c:v>
                </c:pt>
                <c:pt idx="96">
                  <c:v>0.5513394312066654</c:v>
                </c:pt>
                <c:pt idx="97">
                  <c:v>0.58286262409159839</c:v>
                </c:pt>
              </c:numCache>
            </c:numRef>
          </c:val>
        </c:ser>
        <c:ser>
          <c:idx val="5"/>
          <c:order val="5"/>
          <c:tx>
            <c:strRef>
              <c:f>'Region --&gt;'!$H$205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--&gt;'!$H$206:$H$303</c:f>
              <c:numCache>
                <c:formatCode>0.00%</c:formatCode>
                <c:ptCount val="98"/>
                <c:pt idx="0">
                  <c:v>0.22640847165324085</c:v>
                </c:pt>
                <c:pt idx="1">
                  <c:v>0.23065291977602673</c:v>
                </c:pt>
                <c:pt idx="2">
                  <c:v>0.19511216832160852</c:v>
                </c:pt>
                <c:pt idx="3">
                  <c:v>0.23011357781000644</c:v>
                </c:pt>
                <c:pt idx="4">
                  <c:v>0.25242939199013303</c:v>
                </c:pt>
                <c:pt idx="5">
                  <c:v>0.21687806771148005</c:v>
                </c:pt>
                <c:pt idx="6">
                  <c:v>0.20162619561009437</c:v>
                </c:pt>
                <c:pt idx="7">
                  <c:v>0.21573050524833848</c:v>
                </c:pt>
                <c:pt idx="8">
                  <c:v>0.2323114271625934</c:v>
                </c:pt>
                <c:pt idx="9">
                  <c:v>0.10695634545824198</c:v>
                </c:pt>
                <c:pt idx="10">
                  <c:v>0.13138431773994247</c:v>
                </c:pt>
                <c:pt idx="11">
                  <c:v>0.16880220346955802</c:v>
                </c:pt>
                <c:pt idx="12">
                  <c:v>0.18713906416566184</c:v>
                </c:pt>
                <c:pt idx="13">
                  <c:v>0.1488738229797647</c:v>
                </c:pt>
                <c:pt idx="14">
                  <c:v>0.24717538271170519</c:v>
                </c:pt>
                <c:pt idx="15">
                  <c:v>0.34808509524084552</c:v>
                </c:pt>
                <c:pt idx="16">
                  <c:v>0.43873690385912528</c:v>
                </c:pt>
                <c:pt idx="17">
                  <c:v>0.40286338105706798</c:v>
                </c:pt>
                <c:pt idx="18">
                  <c:v>0.37436327786305368</c:v>
                </c:pt>
                <c:pt idx="19">
                  <c:v>0.23215715986078606</c:v>
                </c:pt>
                <c:pt idx="20">
                  <c:v>0.3145760561900075</c:v>
                </c:pt>
                <c:pt idx="21">
                  <c:v>0.2976610474775212</c:v>
                </c:pt>
                <c:pt idx="22">
                  <c:v>0.24466508243146473</c:v>
                </c:pt>
                <c:pt idx="23">
                  <c:v>0.24573546254536288</c:v>
                </c:pt>
                <c:pt idx="24">
                  <c:v>0.22337837245051126</c:v>
                </c:pt>
                <c:pt idx="25">
                  <c:v>0.18468375904027659</c:v>
                </c:pt>
                <c:pt idx="26">
                  <c:v>0.26340321046203446</c:v>
                </c:pt>
                <c:pt idx="27">
                  <c:v>0.34094910119789745</c:v>
                </c:pt>
                <c:pt idx="28">
                  <c:v>0.21428556120247244</c:v>
                </c:pt>
                <c:pt idx="29">
                  <c:v>0.1921974954924453</c:v>
                </c:pt>
                <c:pt idx="30">
                  <c:v>0.14485878832834229</c:v>
                </c:pt>
                <c:pt idx="31">
                  <c:v>0.21898195045919089</c:v>
                </c:pt>
                <c:pt idx="32">
                  <c:v>0.11838705140644538</c:v>
                </c:pt>
                <c:pt idx="33">
                  <c:v>0.17108754541242305</c:v>
                </c:pt>
                <c:pt idx="34">
                  <c:v>0.1879968152865874</c:v>
                </c:pt>
                <c:pt idx="35">
                  <c:v>0.2163388168094505</c:v>
                </c:pt>
                <c:pt idx="36">
                  <c:v>0.17103939454558931</c:v>
                </c:pt>
                <c:pt idx="37">
                  <c:v>0.1332643707466597</c:v>
                </c:pt>
                <c:pt idx="38">
                  <c:v>0.1585003486034928</c:v>
                </c:pt>
                <c:pt idx="39">
                  <c:v>0.12236330815378607</c:v>
                </c:pt>
                <c:pt idx="40">
                  <c:v>0.18781922703613285</c:v>
                </c:pt>
                <c:pt idx="41">
                  <c:v>0.14432828014838622</c:v>
                </c:pt>
                <c:pt idx="42">
                  <c:v>0.16321454396868218</c:v>
                </c:pt>
                <c:pt idx="43">
                  <c:v>0.17442134347389676</c:v>
                </c:pt>
                <c:pt idx="44">
                  <c:v>0.15988520727732763</c:v>
                </c:pt>
                <c:pt idx="45">
                  <c:v>0.23590136889722318</c:v>
                </c:pt>
                <c:pt idx="46">
                  <c:v>0.24319089487777568</c:v>
                </c:pt>
                <c:pt idx="47">
                  <c:v>0.22332539965576351</c:v>
                </c:pt>
                <c:pt idx="48">
                  <c:v>0.22303318097292174</c:v>
                </c:pt>
                <c:pt idx="49">
                  <c:v>0.15707936563835681</c:v>
                </c:pt>
                <c:pt idx="50">
                  <c:v>0.12935712827655882</c:v>
                </c:pt>
                <c:pt idx="51">
                  <c:v>0.17277607418842419</c:v>
                </c:pt>
                <c:pt idx="52">
                  <c:v>0.19525517689504096</c:v>
                </c:pt>
                <c:pt idx="53">
                  <c:v>0.19250542878008142</c:v>
                </c:pt>
                <c:pt idx="54">
                  <c:v>0.17505852878296635</c:v>
                </c:pt>
                <c:pt idx="55">
                  <c:v>0.16911512777648188</c:v>
                </c:pt>
                <c:pt idx="56">
                  <c:v>0.18573765305782258</c:v>
                </c:pt>
                <c:pt idx="57">
                  <c:v>0.20693567665553614</c:v>
                </c:pt>
                <c:pt idx="58">
                  <c:v>0.22926845304529009</c:v>
                </c:pt>
                <c:pt idx="59">
                  <c:v>0.17993166796435586</c:v>
                </c:pt>
                <c:pt idx="60">
                  <c:v>0.17652527123305672</c:v>
                </c:pt>
                <c:pt idx="61">
                  <c:v>0.1754035486507986</c:v>
                </c:pt>
                <c:pt idx="62">
                  <c:v>0.1724439750853845</c:v>
                </c:pt>
                <c:pt idx="63">
                  <c:v>0.25955778748966618</c:v>
                </c:pt>
                <c:pt idx="64">
                  <c:v>0.26370506652173686</c:v>
                </c:pt>
                <c:pt idx="65">
                  <c:v>0.24375692789866868</c:v>
                </c:pt>
                <c:pt idx="66">
                  <c:v>0.29726533818686507</c:v>
                </c:pt>
                <c:pt idx="67">
                  <c:v>0.28908955894752386</c:v>
                </c:pt>
                <c:pt idx="68">
                  <c:v>0.26586581000430165</c:v>
                </c:pt>
                <c:pt idx="69">
                  <c:v>0.2723433436474284</c:v>
                </c:pt>
                <c:pt idx="70">
                  <c:v>0.28105159266432023</c:v>
                </c:pt>
                <c:pt idx="71">
                  <c:v>0.31488120635388972</c:v>
                </c:pt>
                <c:pt idx="72">
                  <c:v>0.36110003140086333</c:v>
                </c:pt>
                <c:pt idx="73">
                  <c:v>0.35355995684391128</c:v>
                </c:pt>
                <c:pt idx="74">
                  <c:v>0.34633881739062755</c:v>
                </c:pt>
                <c:pt idx="75">
                  <c:v>0.3415174303308558</c:v>
                </c:pt>
                <c:pt idx="76">
                  <c:v>0.32397362761349402</c:v>
                </c:pt>
                <c:pt idx="77">
                  <c:v>0.34748050318543566</c:v>
                </c:pt>
                <c:pt idx="78">
                  <c:v>0.35690962803985549</c:v>
                </c:pt>
                <c:pt idx="79">
                  <c:v>0.3104700638672408</c:v>
                </c:pt>
                <c:pt idx="80">
                  <c:v>0.28383157485417998</c:v>
                </c:pt>
                <c:pt idx="81">
                  <c:v>0.32335330346947067</c:v>
                </c:pt>
                <c:pt idx="82">
                  <c:v>0.32637616416681947</c:v>
                </c:pt>
                <c:pt idx="83">
                  <c:v>0.39665995397666498</c:v>
                </c:pt>
                <c:pt idx="84">
                  <c:v>0.41615381523627726</c:v>
                </c:pt>
                <c:pt idx="85">
                  <c:v>0.34525868619210409</c:v>
                </c:pt>
                <c:pt idx="86">
                  <c:v>0.34673522249328309</c:v>
                </c:pt>
                <c:pt idx="87">
                  <c:v>0.38042073256591846</c:v>
                </c:pt>
                <c:pt idx="88">
                  <c:v>0.3503723135296542</c:v>
                </c:pt>
                <c:pt idx="89">
                  <c:v>0.36758163819278933</c:v>
                </c:pt>
                <c:pt idx="90">
                  <c:v>0.36695482919737721</c:v>
                </c:pt>
                <c:pt idx="91">
                  <c:v>0.41450942165131521</c:v>
                </c:pt>
                <c:pt idx="92">
                  <c:v>0.36588436544490544</c:v>
                </c:pt>
                <c:pt idx="93">
                  <c:v>0.36286883123683944</c:v>
                </c:pt>
                <c:pt idx="94">
                  <c:v>0.31418650806914689</c:v>
                </c:pt>
                <c:pt idx="95">
                  <c:v>0.32670105725721998</c:v>
                </c:pt>
                <c:pt idx="96">
                  <c:v>0.32080140498019788</c:v>
                </c:pt>
                <c:pt idx="97">
                  <c:v>0.33667576294846441</c:v>
                </c:pt>
              </c:numCache>
            </c:numRef>
          </c:val>
        </c:ser>
        <c:ser>
          <c:idx val="6"/>
          <c:order val="6"/>
          <c:tx>
            <c:strRef>
              <c:f>'Region --&gt;'!$I$205</c:f>
              <c:strCache>
                <c:ptCount val="1"/>
                <c:pt idx="0">
                  <c:v>Western Europe</c:v>
                </c:pt>
              </c:strCache>
            </c:strRef>
          </c:tx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--&gt;'!$I$206:$I$303</c:f>
              <c:numCache>
                <c:formatCode>0.00%</c:formatCode>
                <c:ptCount val="98"/>
                <c:pt idx="0">
                  <c:v>0.12132963638858948</c:v>
                </c:pt>
                <c:pt idx="1">
                  <c:v>0.11835249839949202</c:v>
                </c:pt>
                <c:pt idx="2">
                  <c:v>9.5935676852248478E-2</c:v>
                </c:pt>
                <c:pt idx="3">
                  <c:v>8.5103268288477515E-2</c:v>
                </c:pt>
                <c:pt idx="4">
                  <c:v>9.9192796290277788E-2</c:v>
                </c:pt>
                <c:pt idx="5">
                  <c:v>0.11913020802286428</c:v>
                </c:pt>
                <c:pt idx="6">
                  <c:v>0.13726868088744801</c:v>
                </c:pt>
                <c:pt idx="7">
                  <c:v>0.13465954811727554</c:v>
                </c:pt>
                <c:pt idx="8">
                  <c:v>0.14744175849067384</c:v>
                </c:pt>
                <c:pt idx="9">
                  <c:v>8.7203723993390159E-2</c:v>
                </c:pt>
                <c:pt idx="10">
                  <c:v>0.14584732144722939</c:v>
                </c:pt>
                <c:pt idx="11">
                  <c:v>0.20768267204775889</c:v>
                </c:pt>
                <c:pt idx="12">
                  <c:v>0.19963663413101163</c:v>
                </c:pt>
                <c:pt idx="13">
                  <c:v>0.11908784049069872</c:v>
                </c:pt>
                <c:pt idx="14">
                  <c:v>0.16693177599886266</c:v>
                </c:pt>
                <c:pt idx="15">
                  <c:v>0.15620423933743269</c:v>
                </c:pt>
                <c:pt idx="16">
                  <c:v>0.16060096457501638</c:v>
                </c:pt>
                <c:pt idx="17">
                  <c:v>0.18341000934897478</c:v>
                </c:pt>
                <c:pt idx="18">
                  <c:v>0.2108712248823395</c:v>
                </c:pt>
                <c:pt idx="19">
                  <c:v>0.14964800474487419</c:v>
                </c:pt>
                <c:pt idx="20">
                  <c:v>0.22310913134767735</c:v>
                </c:pt>
                <c:pt idx="21">
                  <c:v>0.26206705516262818</c:v>
                </c:pt>
                <c:pt idx="22">
                  <c:v>0.2485471385646226</c:v>
                </c:pt>
                <c:pt idx="23">
                  <c:v>0.19817276824816143</c:v>
                </c:pt>
                <c:pt idx="24">
                  <c:v>0.1754586778550519</c:v>
                </c:pt>
                <c:pt idx="25">
                  <c:v>0.1069005282555351</c:v>
                </c:pt>
                <c:pt idx="26">
                  <c:v>0.12876224578676965</c:v>
                </c:pt>
                <c:pt idx="27">
                  <c:v>0.24073262265337153</c:v>
                </c:pt>
                <c:pt idx="28">
                  <c:v>0.13112328058403142</c:v>
                </c:pt>
                <c:pt idx="29">
                  <c:v>9.4589438565214318E-2</c:v>
                </c:pt>
                <c:pt idx="30">
                  <c:v>0.10490619309830923</c:v>
                </c:pt>
                <c:pt idx="31">
                  <c:v>0.11713920792303022</c:v>
                </c:pt>
                <c:pt idx="32">
                  <c:v>9.6808341079940796E-2</c:v>
                </c:pt>
                <c:pt idx="33">
                  <c:v>8.640695797853673E-2</c:v>
                </c:pt>
                <c:pt idx="34">
                  <c:v>9.0437177570453442E-2</c:v>
                </c:pt>
                <c:pt idx="35">
                  <c:v>9.8370140125243061E-2</c:v>
                </c:pt>
                <c:pt idx="36">
                  <c:v>8.6919559545375211E-2</c:v>
                </c:pt>
                <c:pt idx="37">
                  <c:v>9.13790236909236E-2</c:v>
                </c:pt>
                <c:pt idx="38">
                  <c:v>8.6985948132332597E-2</c:v>
                </c:pt>
                <c:pt idx="39">
                  <c:v>0.10125875381150162</c:v>
                </c:pt>
                <c:pt idx="40">
                  <c:v>9.6641480658470613E-2</c:v>
                </c:pt>
                <c:pt idx="41">
                  <c:v>8.0882347111078778E-2</c:v>
                </c:pt>
                <c:pt idx="42">
                  <c:v>9.2008322530437045E-2</c:v>
                </c:pt>
                <c:pt idx="43">
                  <c:v>7.1814681674633396E-2</c:v>
                </c:pt>
                <c:pt idx="44">
                  <c:v>7.1315703933287997E-2</c:v>
                </c:pt>
                <c:pt idx="45">
                  <c:v>8.8907575562859456E-2</c:v>
                </c:pt>
                <c:pt idx="46">
                  <c:v>9.5149765154867644E-2</c:v>
                </c:pt>
                <c:pt idx="47">
                  <c:v>0.11694698462987793</c:v>
                </c:pt>
                <c:pt idx="48">
                  <c:v>0.11390371544877471</c:v>
                </c:pt>
                <c:pt idx="49">
                  <c:v>0.10806123237508238</c:v>
                </c:pt>
                <c:pt idx="50">
                  <c:v>0.10653789645916317</c:v>
                </c:pt>
                <c:pt idx="51">
                  <c:v>0.10138964263599143</c:v>
                </c:pt>
                <c:pt idx="52">
                  <c:v>0.11701858421063116</c:v>
                </c:pt>
                <c:pt idx="53">
                  <c:v>0.10268416295852362</c:v>
                </c:pt>
                <c:pt idx="54">
                  <c:v>8.4474498161912395E-2</c:v>
                </c:pt>
                <c:pt idx="55">
                  <c:v>8.2898377345813595E-2</c:v>
                </c:pt>
                <c:pt idx="56">
                  <c:v>8.6060336369371271E-2</c:v>
                </c:pt>
                <c:pt idx="57">
                  <c:v>0.13691495400704576</c:v>
                </c:pt>
                <c:pt idx="58">
                  <c:v>0.17156129913002127</c:v>
                </c:pt>
                <c:pt idx="59">
                  <c:v>0.21109849319827259</c:v>
                </c:pt>
                <c:pt idx="60">
                  <c:v>0.20892117409248995</c:v>
                </c:pt>
                <c:pt idx="61">
                  <c:v>0.17219727944543761</c:v>
                </c:pt>
                <c:pt idx="62">
                  <c:v>0.17374989819447825</c:v>
                </c:pt>
                <c:pt idx="63">
                  <c:v>0.17143416632100689</c:v>
                </c:pt>
                <c:pt idx="64">
                  <c:v>0.17687202074700414</c:v>
                </c:pt>
                <c:pt idx="65">
                  <c:v>0.17372996869167287</c:v>
                </c:pt>
                <c:pt idx="66">
                  <c:v>0.16371292628294665</c:v>
                </c:pt>
                <c:pt idx="67">
                  <c:v>0.12627416464316527</c:v>
                </c:pt>
                <c:pt idx="68">
                  <c:v>0.14774387096392902</c:v>
                </c:pt>
                <c:pt idx="69">
                  <c:v>0.13587220769502945</c:v>
                </c:pt>
                <c:pt idx="70">
                  <c:v>0.10660886326374663</c:v>
                </c:pt>
                <c:pt idx="71">
                  <c:v>0.12207959916330603</c:v>
                </c:pt>
                <c:pt idx="72">
                  <c:v>0.11682043886334516</c:v>
                </c:pt>
                <c:pt idx="73">
                  <c:v>0.12818308984402732</c:v>
                </c:pt>
                <c:pt idx="74">
                  <c:v>0.14335601484528263</c:v>
                </c:pt>
                <c:pt idx="75">
                  <c:v>0.13793633662449406</c:v>
                </c:pt>
                <c:pt idx="76">
                  <c:v>0.12514327898337169</c:v>
                </c:pt>
                <c:pt idx="77">
                  <c:v>9.99690562376849E-2</c:v>
                </c:pt>
                <c:pt idx="78">
                  <c:v>0.10585713998781085</c:v>
                </c:pt>
                <c:pt idx="79">
                  <c:v>0.11284482489237097</c:v>
                </c:pt>
                <c:pt idx="80">
                  <c:v>0.14330346512523473</c:v>
                </c:pt>
                <c:pt idx="81">
                  <c:v>0.12185624717850721</c:v>
                </c:pt>
                <c:pt idx="82">
                  <c:v>9.3055477284710419E-2</c:v>
                </c:pt>
                <c:pt idx="83">
                  <c:v>0.10858258404396098</c:v>
                </c:pt>
                <c:pt idx="84">
                  <c:v>0.12574843334708583</c:v>
                </c:pt>
                <c:pt idx="85">
                  <c:v>9.7648304240831679E-2</c:v>
                </c:pt>
                <c:pt idx="86">
                  <c:v>0.126831850674885</c:v>
                </c:pt>
                <c:pt idx="87">
                  <c:v>0.13424656044581731</c:v>
                </c:pt>
                <c:pt idx="88">
                  <c:v>0.13992486207103372</c:v>
                </c:pt>
                <c:pt idx="89">
                  <c:v>0.12967996046140512</c:v>
                </c:pt>
                <c:pt idx="90">
                  <c:v>0.1157512028295041</c:v>
                </c:pt>
                <c:pt idx="91">
                  <c:v>0.1033925324532235</c:v>
                </c:pt>
                <c:pt idx="92">
                  <c:v>9.3440612691748332E-2</c:v>
                </c:pt>
                <c:pt idx="93">
                  <c:v>0.14473924202074415</c:v>
                </c:pt>
                <c:pt idx="94">
                  <c:v>0.13215285374805669</c:v>
                </c:pt>
                <c:pt idx="95">
                  <c:v>0.17027704200629021</c:v>
                </c:pt>
                <c:pt idx="96">
                  <c:v>0.17927410127839652</c:v>
                </c:pt>
                <c:pt idx="97">
                  <c:v>0.15240018101389055</c:v>
                </c:pt>
              </c:numCache>
            </c:numRef>
          </c:val>
        </c:ser>
        <c:ser>
          <c:idx val="7"/>
          <c:order val="7"/>
          <c:tx>
            <c:strRef>
              <c:f>'Region --&gt;'!$J$205</c:f>
              <c:strCache>
                <c:ptCount val="1"/>
                <c:pt idx="0">
                  <c:v>Portfolio Hedge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'Region --&gt;'!$B$206:$B$303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--&gt;'!$J$206:$J$303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1.3373234024867054E-2</c:v>
                </c:pt>
                <c:pt idx="28">
                  <c:v>1.4316920127672968E-2</c:v>
                </c:pt>
                <c:pt idx="29">
                  <c:v>1.2157133338591666E-2</c:v>
                </c:pt>
                <c:pt idx="30">
                  <c:v>1.4117754644258127E-2</c:v>
                </c:pt>
                <c:pt idx="31">
                  <c:v>1.4584312849456181E-2</c:v>
                </c:pt>
                <c:pt idx="32">
                  <c:v>1.5653165335036499E-2</c:v>
                </c:pt>
                <c:pt idx="33">
                  <c:v>2.8990191600350327E-2</c:v>
                </c:pt>
                <c:pt idx="34">
                  <c:v>2.8540991014850664E-2</c:v>
                </c:pt>
                <c:pt idx="35">
                  <c:v>2.9642836296842227E-2</c:v>
                </c:pt>
                <c:pt idx="36">
                  <c:v>3.0654773060850043E-2</c:v>
                </c:pt>
                <c:pt idx="37">
                  <c:v>2.8192307392078161E-2</c:v>
                </c:pt>
                <c:pt idx="38">
                  <c:v>3.0460550650200237E-2</c:v>
                </c:pt>
                <c:pt idx="39">
                  <c:v>2.875307264136363E-2</c:v>
                </c:pt>
                <c:pt idx="40">
                  <c:v>3.0721812592352595E-2</c:v>
                </c:pt>
                <c:pt idx="41">
                  <c:v>3.4103529621116693E-2</c:v>
                </c:pt>
                <c:pt idx="42">
                  <c:v>7.2022183197786735E-2</c:v>
                </c:pt>
                <c:pt idx="43">
                  <c:v>5.7183350356301774E-2</c:v>
                </c:pt>
                <c:pt idx="44">
                  <c:v>4.8896335694150458E-2</c:v>
                </c:pt>
                <c:pt idx="45">
                  <c:v>4.8794559752663613E-2</c:v>
                </c:pt>
                <c:pt idx="46">
                  <c:v>6.1369563223484962E-2</c:v>
                </c:pt>
                <c:pt idx="47">
                  <c:v>9.0123016157805019E-2</c:v>
                </c:pt>
                <c:pt idx="48">
                  <c:v>5.6387594674842501E-2</c:v>
                </c:pt>
                <c:pt idx="49">
                  <c:v>7.4488585884353142E-2</c:v>
                </c:pt>
                <c:pt idx="50">
                  <c:v>7.2348654125904993E-2</c:v>
                </c:pt>
                <c:pt idx="51">
                  <c:v>5.9409302250858491E-2</c:v>
                </c:pt>
                <c:pt idx="52">
                  <c:v>4.713005336537985E-2</c:v>
                </c:pt>
                <c:pt idx="53">
                  <c:v>5.0372951852052268E-2</c:v>
                </c:pt>
                <c:pt idx="54">
                  <c:v>4.6936147429372035E-2</c:v>
                </c:pt>
                <c:pt idx="55">
                  <c:v>4.8539068912860632E-2</c:v>
                </c:pt>
                <c:pt idx="56">
                  <c:v>2.9862342722314375E-2</c:v>
                </c:pt>
                <c:pt idx="57">
                  <c:v>2.4852786187737494E-2</c:v>
                </c:pt>
                <c:pt idx="58">
                  <c:v>1.8442719415349206E-2</c:v>
                </c:pt>
                <c:pt idx="59">
                  <c:v>2.0009916175097446E-2</c:v>
                </c:pt>
                <c:pt idx="60">
                  <c:v>1.9808494666761631E-2</c:v>
                </c:pt>
                <c:pt idx="61">
                  <c:v>2.077245967816865E-2</c:v>
                </c:pt>
                <c:pt idx="62">
                  <c:v>1.9768203581211116E-2</c:v>
                </c:pt>
                <c:pt idx="63">
                  <c:v>2.1657089439975644E-2</c:v>
                </c:pt>
                <c:pt idx="64">
                  <c:v>3.8737095978717384E-2</c:v>
                </c:pt>
                <c:pt idx="65">
                  <c:v>4.2505931428280172E-2</c:v>
                </c:pt>
                <c:pt idx="66">
                  <c:v>4.4802823123756955E-2</c:v>
                </c:pt>
                <c:pt idx="67">
                  <c:v>4.1000399240353133E-2</c:v>
                </c:pt>
                <c:pt idx="68">
                  <c:v>4.2431572698931164E-2</c:v>
                </c:pt>
                <c:pt idx="69">
                  <c:v>4.6019862174668032E-2</c:v>
                </c:pt>
                <c:pt idx="70">
                  <c:v>5.7680054152324432E-2</c:v>
                </c:pt>
                <c:pt idx="71">
                  <c:v>6.9024971265869678E-2</c:v>
                </c:pt>
                <c:pt idx="72">
                  <c:v>7.0648040301981047E-2</c:v>
                </c:pt>
                <c:pt idx="73">
                  <c:v>5.774147348981537E-2</c:v>
                </c:pt>
                <c:pt idx="74">
                  <c:v>7.0692891866525595E-2</c:v>
                </c:pt>
                <c:pt idx="75">
                  <c:v>8.0064065388000885E-2</c:v>
                </c:pt>
                <c:pt idx="76">
                  <c:v>7.9829963383008989E-2</c:v>
                </c:pt>
                <c:pt idx="77">
                  <c:v>8.1785325317445867E-2</c:v>
                </c:pt>
                <c:pt idx="78">
                  <c:v>9.8051673829943703E-2</c:v>
                </c:pt>
                <c:pt idx="79">
                  <c:v>0.10223486132797485</c:v>
                </c:pt>
                <c:pt idx="80">
                  <c:v>0.1029420383440488</c:v>
                </c:pt>
                <c:pt idx="81">
                  <c:v>0.10426518971490956</c:v>
                </c:pt>
                <c:pt idx="82">
                  <c:v>9.8584619942669954E-2</c:v>
                </c:pt>
                <c:pt idx="83">
                  <c:v>7.3744813805624615E-2</c:v>
                </c:pt>
                <c:pt idx="84">
                  <c:v>6.9871713791395978E-2</c:v>
                </c:pt>
                <c:pt idx="85">
                  <c:v>9.3975525250809974E-2</c:v>
                </c:pt>
                <c:pt idx="86">
                  <c:v>0.11775243031612093</c:v>
                </c:pt>
                <c:pt idx="87">
                  <c:v>0.13369705282730815</c:v>
                </c:pt>
                <c:pt idx="88">
                  <c:v>0.11715325461876774</c:v>
                </c:pt>
                <c:pt idx="89">
                  <c:v>0.1167731697936009</c:v>
                </c:pt>
                <c:pt idx="90">
                  <c:v>0.10662309566764405</c:v>
                </c:pt>
                <c:pt idx="91">
                  <c:v>0.11471607534630214</c:v>
                </c:pt>
                <c:pt idx="92">
                  <c:v>0.11220535738196888</c:v>
                </c:pt>
                <c:pt idx="93">
                  <c:v>0.11738846914713502</c:v>
                </c:pt>
                <c:pt idx="94">
                  <c:v>0.11178417859324402</c:v>
                </c:pt>
                <c:pt idx="95">
                  <c:v>0.11032305251295975</c:v>
                </c:pt>
                <c:pt idx="96">
                  <c:v>0.11076388417827293</c:v>
                </c:pt>
                <c:pt idx="97">
                  <c:v>0.11861355779100349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19680"/>
        <c:axId val="43746048"/>
      </c:areaChart>
      <c:dateAx>
        <c:axId val="437196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3746048"/>
        <c:crosses val="autoZero"/>
        <c:auto val="1"/>
        <c:lblOffset val="100"/>
        <c:baseTimeUnit val="months"/>
      </c:dateAx>
      <c:valAx>
        <c:axId val="4374604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3719680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Net </a:t>
            </a:r>
            <a:r>
              <a:rPr lang="en-US"/>
              <a:t>Exposure by Region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'Region --&gt;'!$C$306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rgbClr val="C00000"/>
            </a:solidFill>
          </c:spP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--&gt;'!$C$307:$C$404</c:f>
              <c:numCache>
                <c:formatCode>0.00%</c:formatCode>
                <c:ptCount val="98"/>
                <c:pt idx="0">
                  <c:v>0.13761772520757826</c:v>
                </c:pt>
                <c:pt idx="1">
                  <c:v>8.6607185165814449E-2</c:v>
                </c:pt>
                <c:pt idx="2">
                  <c:v>4.5689262896171479E-2</c:v>
                </c:pt>
                <c:pt idx="3">
                  <c:v>5.076618242975095E-2</c:v>
                </c:pt>
                <c:pt idx="4">
                  <c:v>0.11130346810222047</c:v>
                </c:pt>
                <c:pt idx="5">
                  <c:v>9.3577136987354592E-2</c:v>
                </c:pt>
                <c:pt idx="6">
                  <c:v>9.2788031937315829E-2</c:v>
                </c:pt>
                <c:pt idx="7">
                  <c:v>0.10176275765453208</c:v>
                </c:pt>
                <c:pt idx="8">
                  <c:v>0.12919066661983925</c:v>
                </c:pt>
                <c:pt idx="9">
                  <c:v>5.201826102876056E-2</c:v>
                </c:pt>
                <c:pt idx="10">
                  <c:v>0.15842961595450716</c:v>
                </c:pt>
                <c:pt idx="11">
                  <c:v>0.14890381282836451</c:v>
                </c:pt>
                <c:pt idx="12">
                  <c:v>0.18504895798939081</c:v>
                </c:pt>
                <c:pt idx="13">
                  <c:v>0.24118404192617182</c:v>
                </c:pt>
                <c:pt idx="14">
                  <c:v>0.26006115215559844</c:v>
                </c:pt>
                <c:pt idx="15">
                  <c:v>0.14232469708817352</c:v>
                </c:pt>
                <c:pt idx="16">
                  <c:v>0.17875914857880359</c:v>
                </c:pt>
                <c:pt idx="17">
                  <c:v>0.11182259796725103</c:v>
                </c:pt>
                <c:pt idx="18">
                  <c:v>0.1008649488684441</c:v>
                </c:pt>
                <c:pt idx="19">
                  <c:v>5.7205201474067935E-2</c:v>
                </c:pt>
                <c:pt idx="20">
                  <c:v>7.9073049049156463E-3</c:v>
                </c:pt>
                <c:pt idx="21">
                  <c:v>2.4562822962471031E-2</c:v>
                </c:pt>
                <c:pt idx="22">
                  <c:v>-5.7371430244685495E-2</c:v>
                </c:pt>
                <c:pt idx="23">
                  <c:v>-7.0621816835477302E-2</c:v>
                </c:pt>
                <c:pt idx="24">
                  <c:v>-4.7845160738110404E-2</c:v>
                </c:pt>
                <c:pt idx="25">
                  <c:v>-0.13848296987370035</c:v>
                </c:pt>
                <c:pt idx="26">
                  <c:v>-0.15967357771401647</c:v>
                </c:pt>
                <c:pt idx="27">
                  <c:v>-0.11160254824603755</c:v>
                </c:pt>
                <c:pt idx="28">
                  <c:v>-0.12545011110062021</c:v>
                </c:pt>
                <c:pt idx="29">
                  <c:v>-0.1142900759891079</c:v>
                </c:pt>
                <c:pt idx="30">
                  <c:v>-0.10272338191562103</c:v>
                </c:pt>
                <c:pt idx="31">
                  <c:v>-8.0860795006015784E-2</c:v>
                </c:pt>
                <c:pt idx="32">
                  <c:v>-7.2939851570021308E-2</c:v>
                </c:pt>
                <c:pt idx="33">
                  <c:v>-2.6484452869787567E-2</c:v>
                </c:pt>
                <c:pt idx="34">
                  <c:v>-7.340843898020033E-3</c:v>
                </c:pt>
                <c:pt idx="35">
                  <c:v>2.9247175418601112E-2</c:v>
                </c:pt>
                <c:pt idx="36">
                  <c:v>1.0415390740665886E-2</c:v>
                </c:pt>
                <c:pt idx="37">
                  <c:v>-1.009596802828705E-2</c:v>
                </c:pt>
                <c:pt idx="38">
                  <c:v>8.0265876213353682E-2</c:v>
                </c:pt>
                <c:pt idx="39">
                  <c:v>4.6153389072053685E-2</c:v>
                </c:pt>
                <c:pt idx="40">
                  <c:v>5.3426663898546611E-2</c:v>
                </c:pt>
                <c:pt idx="41">
                  <c:v>4.7964179435325716E-2</c:v>
                </c:pt>
                <c:pt idx="42">
                  <c:v>7.0380579219740058E-2</c:v>
                </c:pt>
                <c:pt idx="43">
                  <c:v>9.6236129176562768E-2</c:v>
                </c:pt>
                <c:pt idx="44">
                  <c:v>3.712361599348174E-2</c:v>
                </c:pt>
                <c:pt idx="45">
                  <c:v>1.1068274511604193E-3</c:v>
                </c:pt>
                <c:pt idx="46">
                  <c:v>9.3414040579620772E-2</c:v>
                </c:pt>
                <c:pt idx="47">
                  <c:v>8.1366535944307317E-2</c:v>
                </c:pt>
                <c:pt idx="48">
                  <c:v>2.3833997513025007E-2</c:v>
                </c:pt>
                <c:pt idx="49">
                  <c:v>2.0357117383133561E-2</c:v>
                </c:pt>
                <c:pt idx="50">
                  <c:v>1.793117681919576E-2</c:v>
                </c:pt>
                <c:pt idx="51">
                  <c:v>-7.9342997382329528E-3</c:v>
                </c:pt>
                <c:pt idx="52">
                  <c:v>-3.663504875818957E-3</c:v>
                </c:pt>
                <c:pt idx="53">
                  <c:v>6.6416058349351825E-2</c:v>
                </c:pt>
                <c:pt idx="54">
                  <c:v>6.2863330688262498E-2</c:v>
                </c:pt>
                <c:pt idx="55">
                  <c:v>6.418072747862108E-2</c:v>
                </c:pt>
                <c:pt idx="56">
                  <c:v>6.0400241093287843E-2</c:v>
                </c:pt>
                <c:pt idx="57">
                  <c:v>5.182381089864091E-2</c:v>
                </c:pt>
                <c:pt idx="58">
                  <c:v>2.4179958467689555E-2</c:v>
                </c:pt>
                <c:pt idx="59">
                  <c:v>-2.9489192825347121E-2</c:v>
                </c:pt>
                <c:pt idx="60">
                  <c:v>1.4494097888867852E-2</c:v>
                </c:pt>
                <c:pt idx="61">
                  <c:v>-3.9924608257968675E-2</c:v>
                </c:pt>
                <c:pt idx="62">
                  <c:v>-8.2693825801393728E-2</c:v>
                </c:pt>
                <c:pt idx="63">
                  <c:v>-6.6362277357149169E-2</c:v>
                </c:pt>
                <c:pt idx="64">
                  <c:v>-6.6265719646611043E-2</c:v>
                </c:pt>
                <c:pt idx="65">
                  <c:v>-4.0636310591548763E-2</c:v>
                </c:pt>
                <c:pt idx="66">
                  <c:v>-2.3880249815870558E-2</c:v>
                </c:pt>
                <c:pt idx="67">
                  <c:v>-1.7174126117809441E-2</c:v>
                </c:pt>
                <c:pt idx="68">
                  <c:v>-3.4770578338827351E-2</c:v>
                </c:pt>
                <c:pt idx="69">
                  <c:v>-3.9664564325759988E-2</c:v>
                </c:pt>
                <c:pt idx="70">
                  <c:v>-4.2970687291596865E-2</c:v>
                </c:pt>
                <c:pt idx="71">
                  <c:v>-6.8822263663109229E-2</c:v>
                </c:pt>
                <c:pt idx="72">
                  <c:v>-3.5645247627007826E-2</c:v>
                </c:pt>
                <c:pt idx="73">
                  <c:v>-4.2095451403722395E-2</c:v>
                </c:pt>
                <c:pt idx="74">
                  <c:v>-2.9190010821095957E-2</c:v>
                </c:pt>
                <c:pt idx="75">
                  <c:v>-3.5760907833819078E-2</c:v>
                </c:pt>
                <c:pt idx="76">
                  <c:v>-7.3944760877279581E-2</c:v>
                </c:pt>
                <c:pt idx="77">
                  <c:v>-7.6111161709209729E-2</c:v>
                </c:pt>
                <c:pt idx="78">
                  <c:v>-7.207596695560331E-2</c:v>
                </c:pt>
                <c:pt idx="79">
                  <c:v>-2.6036351372221156E-2</c:v>
                </c:pt>
                <c:pt idx="80">
                  <c:v>3.6554125155920381E-3</c:v>
                </c:pt>
                <c:pt idx="81">
                  <c:v>4.2556905624188679E-3</c:v>
                </c:pt>
                <c:pt idx="82">
                  <c:v>-2.1859767927488061E-2</c:v>
                </c:pt>
                <c:pt idx="83">
                  <c:v>2.4859483678806915E-2</c:v>
                </c:pt>
                <c:pt idx="84">
                  <c:v>3.9158515718857867E-2</c:v>
                </c:pt>
                <c:pt idx="85">
                  <c:v>1.5623729239780948E-2</c:v>
                </c:pt>
                <c:pt idx="86">
                  <c:v>2.9880014559204082E-2</c:v>
                </c:pt>
                <c:pt idx="87">
                  <c:v>7.8570562711426373E-2</c:v>
                </c:pt>
                <c:pt idx="88">
                  <c:v>3.8548818844646948E-2</c:v>
                </c:pt>
                <c:pt idx="89">
                  <c:v>5.4956325468603406E-2</c:v>
                </c:pt>
                <c:pt idx="90">
                  <c:v>9.9457819259906433E-2</c:v>
                </c:pt>
                <c:pt idx="91">
                  <c:v>0.10306621816338801</c:v>
                </c:pt>
                <c:pt idx="92">
                  <c:v>0.14586814995027769</c:v>
                </c:pt>
                <c:pt idx="93">
                  <c:v>0.14975740967421319</c:v>
                </c:pt>
                <c:pt idx="94">
                  <c:v>0.10686692610583903</c:v>
                </c:pt>
                <c:pt idx="95">
                  <c:v>7.526550909420554E-2</c:v>
                </c:pt>
                <c:pt idx="96">
                  <c:v>9.4221692168233506E-2</c:v>
                </c:pt>
                <c:pt idx="97">
                  <c:v>7.717838692160367E-2</c:v>
                </c:pt>
              </c:numCache>
            </c:numRef>
          </c:val>
        </c:ser>
        <c:ser>
          <c:idx val="1"/>
          <c:order val="1"/>
          <c:tx>
            <c:strRef>
              <c:f>'Region --&gt;'!$D$306</c:f>
              <c:strCache>
                <c:ptCount val="1"/>
                <c:pt idx="0">
                  <c:v>Eastern Europe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--&gt;'!$D$307:$D$404</c:f>
              <c:numCache>
                <c:formatCode>0.00%</c:formatCode>
                <c:ptCount val="98"/>
                <c:pt idx="0">
                  <c:v>2.6886218597646873E-2</c:v>
                </c:pt>
                <c:pt idx="1">
                  <c:v>3.5906521100096213E-2</c:v>
                </c:pt>
                <c:pt idx="2">
                  <c:v>3.9819817678507195E-2</c:v>
                </c:pt>
                <c:pt idx="3">
                  <c:v>2.5150786950169739E-2</c:v>
                </c:pt>
                <c:pt idx="4">
                  <c:v>2.2386039911863373E-2</c:v>
                </c:pt>
                <c:pt idx="5">
                  <c:v>3.454014290583271E-2</c:v>
                </c:pt>
                <c:pt idx="6">
                  <c:v>4.8679525551807365E-2</c:v>
                </c:pt>
                <c:pt idx="7">
                  <c:v>3.632732678031364E-2</c:v>
                </c:pt>
                <c:pt idx="8">
                  <c:v>4.2804781400883798E-2</c:v>
                </c:pt>
                <c:pt idx="9">
                  <c:v>3.2116637810143012E-2</c:v>
                </c:pt>
                <c:pt idx="10">
                  <c:v>6.8592968377654537E-2</c:v>
                </c:pt>
                <c:pt idx="11">
                  <c:v>9.5841702855843799E-2</c:v>
                </c:pt>
                <c:pt idx="12">
                  <c:v>0.13250790989216929</c:v>
                </c:pt>
                <c:pt idx="13">
                  <c:v>9.1180434125201701E-2</c:v>
                </c:pt>
                <c:pt idx="14">
                  <c:v>0.12471264872554427</c:v>
                </c:pt>
                <c:pt idx="15">
                  <c:v>0.12169278161284432</c:v>
                </c:pt>
                <c:pt idx="16">
                  <c:v>0.12435963361824132</c:v>
                </c:pt>
                <c:pt idx="17">
                  <c:v>0.12990911819248008</c:v>
                </c:pt>
                <c:pt idx="18">
                  <c:v>0.15541813752114883</c:v>
                </c:pt>
                <c:pt idx="19">
                  <c:v>7.7734590134585974E-2</c:v>
                </c:pt>
                <c:pt idx="20">
                  <c:v>0.10557408093217137</c:v>
                </c:pt>
                <c:pt idx="21">
                  <c:v>0.14429328725071427</c:v>
                </c:pt>
                <c:pt idx="22">
                  <c:v>0.15114781507212233</c:v>
                </c:pt>
                <c:pt idx="23">
                  <c:v>0.14355824341935355</c:v>
                </c:pt>
                <c:pt idx="24">
                  <c:v>0.14246347579796848</c:v>
                </c:pt>
                <c:pt idx="25">
                  <c:v>0.14569386714097501</c:v>
                </c:pt>
                <c:pt idx="26">
                  <c:v>0.20484408300122883</c:v>
                </c:pt>
                <c:pt idx="27">
                  <c:v>0.18773169211920149</c:v>
                </c:pt>
                <c:pt idx="28">
                  <c:v>8.1021952385617407E-2</c:v>
                </c:pt>
                <c:pt idx="29">
                  <c:v>9.6154554279846385E-2</c:v>
                </c:pt>
                <c:pt idx="30">
                  <c:v>7.9470033814471347E-2</c:v>
                </c:pt>
                <c:pt idx="31">
                  <c:v>9.0309672414060571E-2</c:v>
                </c:pt>
                <c:pt idx="32">
                  <c:v>7.0267881743626207E-2</c:v>
                </c:pt>
                <c:pt idx="33">
                  <c:v>5.9270305861970456E-2</c:v>
                </c:pt>
                <c:pt idx="34">
                  <c:v>7.3772851311447354E-2</c:v>
                </c:pt>
                <c:pt idx="35">
                  <c:v>9.2432259357407454E-2</c:v>
                </c:pt>
                <c:pt idx="36">
                  <c:v>7.9118007875027582E-2</c:v>
                </c:pt>
                <c:pt idx="37">
                  <c:v>8.2614355796993166E-2</c:v>
                </c:pt>
                <c:pt idx="38">
                  <c:v>9.6249987690158967E-2</c:v>
                </c:pt>
                <c:pt idx="39">
                  <c:v>0.10233729551682236</c:v>
                </c:pt>
                <c:pt idx="40">
                  <c:v>0.10360278222339944</c:v>
                </c:pt>
                <c:pt idx="41">
                  <c:v>0.10684333360050854</c:v>
                </c:pt>
                <c:pt idx="42">
                  <c:v>0.1173444995064461</c:v>
                </c:pt>
                <c:pt idx="43">
                  <c:v>0.12039648665324619</c:v>
                </c:pt>
                <c:pt idx="44">
                  <c:v>0.12663980882757214</c:v>
                </c:pt>
                <c:pt idx="45">
                  <c:v>0.12567727930139355</c:v>
                </c:pt>
                <c:pt idx="46">
                  <c:v>0.13334031026455603</c:v>
                </c:pt>
                <c:pt idx="47">
                  <c:v>0.11942714848795988</c:v>
                </c:pt>
                <c:pt idx="48">
                  <c:v>0.10349428358065776</c:v>
                </c:pt>
                <c:pt idx="49">
                  <c:v>0.1036219423631</c:v>
                </c:pt>
                <c:pt idx="50">
                  <c:v>0.11152270208991114</c:v>
                </c:pt>
                <c:pt idx="51">
                  <c:v>9.2516378058134688E-2</c:v>
                </c:pt>
                <c:pt idx="52">
                  <c:v>0.10953428535078868</c:v>
                </c:pt>
                <c:pt idx="53">
                  <c:v>0.10090304375854091</c:v>
                </c:pt>
                <c:pt idx="54">
                  <c:v>0.10428510480538512</c:v>
                </c:pt>
                <c:pt idx="55">
                  <c:v>0.11390950850779021</c:v>
                </c:pt>
                <c:pt idx="56">
                  <c:v>0.11678639271344293</c:v>
                </c:pt>
                <c:pt idx="57">
                  <c:v>0.11514174933863659</c:v>
                </c:pt>
                <c:pt idx="58">
                  <c:v>8.3093835819766204E-2</c:v>
                </c:pt>
                <c:pt idx="59">
                  <c:v>9.4907785438810177E-2</c:v>
                </c:pt>
                <c:pt idx="60">
                  <c:v>8.8663328655898391E-2</c:v>
                </c:pt>
                <c:pt idx="61">
                  <c:v>9.8924301703398193E-2</c:v>
                </c:pt>
                <c:pt idx="62">
                  <c:v>9.4258842527948056E-2</c:v>
                </c:pt>
                <c:pt idx="63">
                  <c:v>9.3852778026924738E-2</c:v>
                </c:pt>
                <c:pt idx="64">
                  <c:v>6.3846784460560038E-2</c:v>
                </c:pt>
                <c:pt idx="65">
                  <c:v>4.1963028886263853E-2</c:v>
                </c:pt>
                <c:pt idx="66">
                  <c:v>1.7885923105094566E-2</c:v>
                </c:pt>
                <c:pt idx="67">
                  <c:v>4.4888823293587898E-3</c:v>
                </c:pt>
                <c:pt idx="68">
                  <c:v>1.1472182211263733E-2</c:v>
                </c:pt>
                <c:pt idx="69">
                  <c:v>6.932887827933696E-3</c:v>
                </c:pt>
                <c:pt idx="70">
                  <c:v>1.255162213609445E-2</c:v>
                </c:pt>
                <c:pt idx="71">
                  <c:v>1.7240939358512848E-2</c:v>
                </c:pt>
                <c:pt idx="72">
                  <c:v>1.1257955595050982E-2</c:v>
                </c:pt>
                <c:pt idx="73">
                  <c:v>1.2703024897342839E-2</c:v>
                </c:pt>
                <c:pt idx="74">
                  <c:v>-4.489879783900079E-3</c:v>
                </c:pt>
                <c:pt idx="75">
                  <c:v>7.4391388367660224E-3</c:v>
                </c:pt>
                <c:pt idx="76">
                  <c:v>1.5369564642495602E-2</c:v>
                </c:pt>
                <c:pt idx="77">
                  <c:v>3.1888072884391834E-2</c:v>
                </c:pt>
                <c:pt idx="78">
                  <c:v>8.0058420947273806E-2</c:v>
                </c:pt>
                <c:pt idx="79">
                  <c:v>9.5250037126145395E-2</c:v>
                </c:pt>
                <c:pt idx="80">
                  <c:v>0.10231880571670154</c:v>
                </c:pt>
                <c:pt idx="81">
                  <c:v>0.1076251758828216</c:v>
                </c:pt>
                <c:pt idx="82">
                  <c:v>0.10189359135664491</c:v>
                </c:pt>
                <c:pt idx="83">
                  <c:v>0.11951607102653873</c:v>
                </c:pt>
                <c:pt idx="84">
                  <c:v>0.12006198776040118</c:v>
                </c:pt>
                <c:pt idx="85">
                  <c:v>0.11783528381454747</c:v>
                </c:pt>
                <c:pt idx="86">
                  <c:v>0.11455780108797169</c:v>
                </c:pt>
                <c:pt idx="87">
                  <c:v>9.1177742349458663E-2</c:v>
                </c:pt>
                <c:pt idx="88">
                  <c:v>5.3956767740318663E-2</c:v>
                </c:pt>
                <c:pt idx="89">
                  <c:v>5.2000307597057011E-2</c:v>
                </c:pt>
                <c:pt idx="90">
                  <c:v>4.8976874439572382E-2</c:v>
                </c:pt>
                <c:pt idx="91">
                  <c:v>5.8204633553228587E-2</c:v>
                </c:pt>
                <c:pt idx="92">
                  <c:v>6.4450075956296093E-2</c:v>
                </c:pt>
                <c:pt idx="93">
                  <c:v>8.0436394705460768E-2</c:v>
                </c:pt>
                <c:pt idx="94">
                  <c:v>7.6103074650045191E-2</c:v>
                </c:pt>
                <c:pt idx="95">
                  <c:v>9.4270288688225831E-2</c:v>
                </c:pt>
                <c:pt idx="96">
                  <c:v>0.10776735560840113</c:v>
                </c:pt>
                <c:pt idx="97">
                  <c:v>0.12064152687544544</c:v>
                </c:pt>
              </c:numCache>
            </c:numRef>
          </c:val>
        </c:ser>
        <c:ser>
          <c:idx val="2"/>
          <c:order val="2"/>
          <c:tx>
            <c:strRef>
              <c:f>'Region --&gt;'!$E$306</c:f>
              <c:strCache>
                <c:ptCount val="1"/>
                <c:pt idx="0">
                  <c:v>Emerging Markets</c:v>
                </c:pt>
              </c:strCache>
            </c:strRef>
          </c:tx>
          <c:spPr>
            <a:solidFill>
              <a:srgbClr val="FFC000"/>
            </a:solidFill>
          </c:spP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--&gt;'!$E$307:$E$404</c:f>
              <c:numCache>
                <c:formatCode>0.00%</c:formatCode>
                <c:ptCount val="98"/>
                <c:pt idx="0">
                  <c:v>-8.6749418356364724E-2</c:v>
                </c:pt>
                <c:pt idx="1">
                  <c:v>-0.10086275995599443</c:v>
                </c:pt>
                <c:pt idx="2">
                  <c:v>-0.15535963470367217</c:v>
                </c:pt>
                <c:pt idx="3">
                  <c:v>-0.15853034727630713</c:v>
                </c:pt>
                <c:pt idx="4">
                  <c:v>-0.12717316898053924</c:v>
                </c:pt>
                <c:pt idx="5">
                  <c:v>-0.12839260964867227</c:v>
                </c:pt>
                <c:pt idx="6">
                  <c:v>-0.13184753519602713</c:v>
                </c:pt>
                <c:pt idx="7">
                  <c:v>-0.1360501966543021</c:v>
                </c:pt>
                <c:pt idx="8">
                  <c:v>-0.12897733221355712</c:v>
                </c:pt>
                <c:pt idx="9">
                  <c:v>-4.1895294230023097E-2</c:v>
                </c:pt>
                <c:pt idx="10">
                  <c:v>-7.554315322639181E-2</c:v>
                </c:pt>
                <c:pt idx="11">
                  <c:v>-0.14995170348323017</c:v>
                </c:pt>
                <c:pt idx="12">
                  <c:v>-0.16525473473884009</c:v>
                </c:pt>
                <c:pt idx="13">
                  <c:v>-0.10525233860739486</c:v>
                </c:pt>
                <c:pt idx="14">
                  <c:v>-0.1656506545478722</c:v>
                </c:pt>
                <c:pt idx="15">
                  <c:v>-0.18834209679234662</c:v>
                </c:pt>
                <c:pt idx="16">
                  <c:v>-0.16515614233707634</c:v>
                </c:pt>
                <c:pt idx="17">
                  <c:v>-0.14989857651345978</c:v>
                </c:pt>
                <c:pt idx="18">
                  <c:v>-8.1999704508626439E-2</c:v>
                </c:pt>
                <c:pt idx="19">
                  <c:v>-4.2925113246816846E-2</c:v>
                </c:pt>
                <c:pt idx="20">
                  <c:v>-4.2788049342914067E-2</c:v>
                </c:pt>
                <c:pt idx="21">
                  <c:v>-5.0235835958980665E-2</c:v>
                </c:pt>
                <c:pt idx="22">
                  <c:v>-4.3359391069865166E-2</c:v>
                </c:pt>
                <c:pt idx="23">
                  <c:v>-4.8850230536640574E-2</c:v>
                </c:pt>
                <c:pt idx="24">
                  <c:v>-4.4747976255104946E-2</c:v>
                </c:pt>
                <c:pt idx="25">
                  <c:v>-3.3118642808343118E-2</c:v>
                </c:pt>
                <c:pt idx="26">
                  <c:v>-6.1433293908618666E-2</c:v>
                </c:pt>
                <c:pt idx="27">
                  <c:v>-5.3849880432352101E-2</c:v>
                </c:pt>
                <c:pt idx="28">
                  <c:v>-2.9308846768400575E-2</c:v>
                </c:pt>
                <c:pt idx="29">
                  <c:v>-2.5950982941841436E-2</c:v>
                </c:pt>
                <c:pt idx="30">
                  <c:v>-2.7773311754067543E-2</c:v>
                </c:pt>
                <c:pt idx="31">
                  <c:v>-2.294956363701052E-2</c:v>
                </c:pt>
                <c:pt idx="32">
                  <c:v>-2.2889553042461291E-2</c:v>
                </c:pt>
                <c:pt idx="33">
                  <c:v>-2.7300635602025294E-2</c:v>
                </c:pt>
                <c:pt idx="34">
                  <c:v>-2.6132397223549046E-2</c:v>
                </c:pt>
                <c:pt idx="35">
                  <c:v>-3.2754273188692638E-2</c:v>
                </c:pt>
                <c:pt idx="36">
                  <c:v>-3.6405798906672525E-2</c:v>
                </c:pt>
                <c:pt idx="37">
                  <c:v>-3.7247568913770686E-2</c:v>
                </c:pt>
                <c:pt idx="38">
                  <c:v>-3.8799627610811779E-2</c:v>
                </c:pt>
                <c:pt idx="39">
                  <c:v>-3.7992514647731596E-2</c:v>
                </c:pt>
                <c:pt idx="40">
                  <c:v>-4.7655535959438743E-2</c:v>
                </c:pt>
                <c:pt idx="41">
                  <c:v>-4.7903842317474264E-2</c:v>
                </c:pt>
                <c:pt idx="42">
                  <c:v>-5.6620124594930765E-2</c:v>
                </c:pt>
                <c:pt idx="43">
                  <c:v>-6.0525479430592215E-2</c:v>
                </c:pt>
                <c:pt idx="44">
                  <c:v>-6.8424040080882639E-2</c:v>
                </c:pt>
                <c:pt idx="45">
                  <c:v>-6.7370187604857454E-2</c:v>
                </c:pt>
                <c:pt idx="46">
                  <c:v>-5.7432342717505691E-2</c:v>
                </c:pt>
                <c:pt idx="47">
                  <c:v>-5.9696269862553858E-2</c:v>
                </c:pt>
                <c:pt idx="48">
                  <c:v>-5.9282170100561367E-2</c:v>
                </c:pt>
                <c:pt idx="49">
                  <c:v>-5.2973965520941586E-2</c:v>
                </c:pt>
                <c:pt idx="50">
                  <c:v>-5.8853296255141005E-2</c:v>
                </c:pt>
                <c:pt idx="51">
                  <c:v>-5.584970275102611E-2</c:v>
                </c:pt>
                <c:pt idx="52">
                  <c:v>-7.7051900498083192E-2</c:v>
                </c:pt>
                <c:pt idx="53">
                  <c:v>-7.5231964914426477E-2</c:v>
                </c:pt>
                <c:pt idx="54">
                  <c:v>-7.0375369606738208E-2</c:v>
                </c:pt>
                <c:pt idx="55">
                  <c:v>-7.0869591344265667E-2</c:v>
                </c:pt>
                <c:pt idx="56">
                  <c:v>-8.4178735264677743E-2</c:v>
                </c:pt>
                <c:pt idx="57">
                  <c:v>-8.8532799250705382E-2</c:v>
                </c:pt>
                <c:pt idx="58">
                  <c:v>-0.11991938118382268</c:v>
                </c:pt>
                <c:pt idx="59">
                  <c:v>-0.11399347165254103</c:v>
                </c:pt>
                <c:pt idx="60">
                  <c:v>-0.10076071351575093</c:v>
                </c:pt>
                <c:pt idx="61">
                  <c:v>-0.11083121672823286</c:v>
                </c:pt>
                <c:pt idx="62">
                  <c:v>-0.11578242182762276</c:v>
                </c:pt>
                <c:pt idx="63">
                  <c:v>-8.3838614237163711E-2</c:v>
                </c:pt>
                <c:pt idx="64">
                  <c:v>-7.2275031049938529E-2</c:v>
                </c:pt>
                <c:pt idx="65">
                  <c:v>-6.080130102564809E-2</c:v>
                </c:pt>
                <c:pt idx="66">
                  <c:v>-6.3584238684722558E-2</c:v>
                </c:pt>
                <c:pt idx="67">
                  <c:v>-6.0700198000779533E-2</c:v>
                </c:pt>
                <c:pt idx="68">
                  <c:v>-6.0987611736633245E-2</c:v>
                </c:pt>
                <c:pt idx="69">
                  <c:v>-5.9630739818335644E-2</c:v>
                </c:pt>
                <c:pt idx="70">
                  <c:v>-4.5474177767244592E-2</c:v>
                </c:pt>
                <c:pt idx="71">
                  <c:v>-4.1239543819656922E-2</c:v>
                </c:pt>
                <c:pt idx="72">
                  <c:v>-3.1312376507082608E-2</c:v>
                </c:pt>
                <c:pt idx="73">
                  <c:v>-2.8268680944107817E-2</c:v>
                </c:pt>
                <c:pt idx="74">
                  <c:v>-9.6613226155949205E-3</c:v>
                </c:pt>
                <c:pt idx="75">
                  <c:v>-2.4765293635120117E-2</c:v>
                </c:pt>
                <c:pt idx="76">
                  <c:v>-2.7005711571089452E-2</c:v>
                </c:pt>
                <c:pt idx="77">
                  <c:v>-2.7590009165694228E-2</c:v>
                </c:pt>
                <c:pt idx="78">
                  <c:v>-2.7178736000947584E-2</c:v>
                </c:pt>
                <c:pt idx="79">
                  <c:v>-3.2234945923289016E-2</c:v>
                </c:pt>
                <c:pt idx="80">
                  <c:v>-2.3947321326324648E-2</c:v>
                </c:pt>
                <c:pt idx="81">
                  <c:v>-3.0060042714892151E-2</c:v>
                </c:pt>
                <c:pt idx="82">
                  <c:v>-1.6323368005651887E-2</c:v>
                </c:pt>
                <c:pt idx="83">
                  <c:v>-2.1625464091547392E-2</c:v>
                </c:pt>
                <c:pt idx="84">
                  <c:v>-2.2196531842239416E-2</c:v>
                </c:pt>
                <c:pt idx="85">
                  <c:v>-2.957292708839817E-2</c:v>
                </c:pt>
                <c:pt idx="86">
                  <c:v>-1.8839842543514163E-2</c:v>
                </c:pt>
                <c:pt idx="87">
                  <c:v>-2.3641284721372634E-2</c:v>
                </c:pt>
                <c:pt idx="88">
                  <c:v>-1.3056630422424307E-2</c:v>
                </c:pt>
                <c:pt idx="89">
                  <c:v>-1.0723999181707279E-2</c:v>
                </c:pt>
                <c:pt idx="90">
                  <c:v>-1.0497857464914752E-2</c:v>
                </c:pt>
                <c:pt idx="91">
                  <c:v>-3.5046397958103735E-2</c:v>
                </c:pt>
                <c:pt idx="92">
                  <c:v>-4.7451716564131302E-2</c:v>
                </c:pt>
                <c:pt idx="93">
                  <c:v>-4.814215593919817E-2</c:v>
                </c:pt>
                <c:pt idx="94">
                  <c:v>-3.0612873654608064E-2</c:v>
                </c:pt>
                <c:pt idx="95">
                  <c:v>-3.7441145574011035E-2</c:v>
                </c:pt>
                <c:pt idx="96">
                  <c:v>-3.4811548631821967E-2</c:v>
                </c:pt>
                <c:pt idx="97">
                  <c:v>-3.3196243632515061E-2</c:v>
                </c:pt>
              </c:numCache>
            </c:numRef>
          </c:val>
        </c:ser>
        <c:ser>
          <c:idx val="3"/>
          <c:order val="3"/>
          <c:tx>
            <c:strRef>
              <c:f>'Region --&gt;'!$F$306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92D050"/>
            </a:solidFill>
          </c:spP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--&gt;'!$F$307:$F$404</c:f>
              <c:numCache>
                <c:formatCode>0.00%</c:formatCode>
                <c:ptCount val="98"/>
                <c:pt idx="0">
                  <c:v>8.7814065752823328E-2</c:v>
                </c:pt>
                <c:pt idx="1">
                  <c:v>6.5901755979806104E-2</c:v>
                </c:pt>
                <c:pt idx="2">
                  <c:v>8.5800406065993012E-2</c:v>
                </c:pt>
                <c:pt idx="3">
                  <c:v>9.2690335920777397E-2</c:v>
                </c:pt>
                <c:pt idx="4">
                  <c:v>5.7751546792130293E-2</c:v>
                </c:pt>
                <c:pt idx="5">
                  <c:v>5.0761109983217978E-2</c:v>
                </c:pt>
                <c:pt idx="6">
                  <c:v>3.0541769635821669E-2</c:v>
                </c:pt>
                <c:pt idx="7">
                  <c:v>1.6515195973000135E-2</c:v>
                </c:pt>
                <c:pt idx="8">
                  <c:v>2.3977177855965648E-2</c:v>
                </c:pt>
                <c:pt idx="9">
                  <c:v>-2.4742858943658658E-3</c:v>
                </c:pt>
                <c:pt idx="10">
                  <c:v>-1.1168894001235136E-2</c:v>
                </c:pt>
                <c:pt idx="11">
                  <c:v>-5.0630748235091783E-3</c:v>
                </c:pt>
                <c:pt idx="12">
                  <c:v>-4.5035145437237661E-2</c:v>
                </c:pt>
                <c:pt idx="13">
                  <c:v>-4.0760525583644902E-3</c:v>
                </c:pt>
                <c:pt idx="14">
                  <c:v>2.6555942113385106E-2</c:v>
                </c:pt>
                <c:pt idx="15">
                  <c:v>7.1015512182495133E-2</c:v>
                </c:pt>
                <c:pt idx="16">
                  <c:v>5.5617532595029107E-2</c:v>
                </c:pt>
                <c:pt idx="17">
                  <c:v>5.0161574556531141E-2</c:v>
                </c:pt>
                <c:pt idx="18">
                  <c:v>6.0356941202129449E-2</c:v>
                </c:pt>
                <c:pt idx="19">
                  <c:v>5.6170870676919352E-2</c:v>
                </c:pt>
                <c:pt idx="20">
                  <c:v>7.1321710552844503E-2</c:v>
                </c:pt>
                <c:pt idx="21">
                  <c:v>4.0086872759356795E-2</c:v>
                </c:pt>
                <c:pt idx="22">
                  <c:v>-2.7650438938101235E-2</c:v>
                </c:pt>
                <c:pt idx="23">
                  <c:v>-4.3096323902934358E-2</c:v>
                </c:pt>
                <c:pt idx="24">
                  <c:v>-8.054769223866598E-2</c:v>
                </c:pt>
                <c:pt idx="25">
                  <c:v>-4.2054757624189504E-2</c:v>
                </c:pt>
                <c:pt idx="26">
                  <c:v>-7.16481577820796E-2</c:v>
                </c:pt>
                <c:pt idx="27">
                  <c:v>-6.2993433808563024E-2</c:v>
                </c:pt>
                <c:pt idx="28">
                  <c:v>-1.4618163910543047E-2</c:v>
                </c:pt>
                <c:pt idx="29">
                  <c:v>-1.7534760053042206E-2</c:v>
                </c:pt>
                <c:pt idx="30">
                  <c:v>-1.0372670783245996E-2</c:v>
                </c:pt>
                <c:pt idx="31">
                  <c:v>-2.2554903513266306E-2</c:v>
                </c:pt>
                <c:pt idx="32">
                  <c:v>-1.7973024954162697E-2</c:v>
                </c:pt>
                <c:pt idx="33">
                  <c:v>-3.7042517045049878E-3</c:v>
                </c:pt>
                <c:pt idx="34">
                  <c:v>-3.6457563939595872E-4</c:v>
                </c:pt>
                <c:pt idx="35">
                  <c:v>-9.4353838160182446E-3</c:v>
                </c:pt>
                <c:pt idx="36">
                  <c:v>-1.6295069796116723E-2</c:v>
                </c:pt>
                <c:pt idx="37">
                  <c:v>-1.7359474628010893E-2</c:v>
                </c:pt>
                <c:pt idx="38">
                  <c:v>-2.5203698136666147E-2</c:v>
                </c:pt>
                <c:pt idx="39">
                  <c:v>-4.3676020381015868E-2</c:v>
                </c:pt>
                <c:pt idx="40">
                  <c:v>-4.081261760329688E-2</c:v>
                </c:pt>
                <c:pt idx="41">
                  <c:v>-3.300942180693589E-2</c:v>
                </c:pt>
                <c:pt idx="42">
                  <c:v>-4.5365932713359147E-2</c:v>
                </c:pt>
                <c:pt idx="43">
                  <c:v>-6.1456336497697245E-2</c:v>
                </c:pt>
                <c:pt idx="44">
                  <c:v>-1.2064065653795641E-2</c:v>
                </c:pt>
                <c:pt idx="45">
                  <c:v>-5.0440758605890812E-3</c:v>
                </c:pt>
                <c:pt idx="46">
                  <c:v>-1.8209029458237852E-2</c:v>
                </c:pt>
                <c:pt idx="47">
                  <c:v>9.4961471092767646E-3</c:v>
                </c:pt>
                <c:pt idx="48">
                  <c:v>-2.4003409246893259E-3</c:v>
                </c:pt>
                <c:pt idx="49">
                  <c:v>-1.7182495648828344E-2</c:v>
                </c:pt>
                <c:pt idx="50">
                  <c:v>-2.9261026040164423E-2</c:v>
                </c:pt>
                <c:pt idx="51">
                  <c:v>-2.0492803529812115E-2</c:v>
                </c:pt>
                <c:pt idx="52">
                  <c:v>-2.2472734263297434E-2</c:v>
                </c:pt>
                <c:pt idx="53">
                  <c:v>-7.7063438808443185E-3</c:v>
                </c:pt>
                <c:pt idx="54">
                  <c:v>-3.5915497551647191E-2</c:v>
                </c:pt>
                <c:pt idx="55">
                  <c:v>-4.7698362090171087E-2</c:v>
                </c:pt>
                <c:pt idx="56">
                  <c:v>-1.7843825039843858E-2</c:v>
                </c:pt>
                <c:pt idx="57">
                  <c:v>-9.795920926678664E-3</c:v>
                </c:pt>
                <c:pt idx="58">
                  <c:v>-8.0443523464719391E-3</c:v>
                </c:pt>
                <c:pt idx="59">
                  <c:v>-6.2980791093795729E-3</c:v>
                </c:pt>
                <c:pt idx="60">
                  <c:v>-1.8146828447795083E-2</c:v>
                </c:pt>
                <c:pt idx="61">
                  <c:v>-2.3442291642819496E-2</c:v>
                </c:pt>
                <c:pt idx="62">
                  <c:v>-1.1894281883390007E-2</c:v>
                </c:pt>
                <c:pt idx="63">
                  <c:v>-3.2550815118137011E-2</c:v>
                </c:pt>
                <c:pt idx="64">
                  <c:v>-3.9346606310701818E-2</c:v>
                </c:pt>
                <c:pt idx="65">
                  <c:v>-6.5513017999074649E-2</c:v>
                </c:pt>
                <c:pt idx="66">
                  <c:v>-7.0379648090005811E-2</c:v>
                </c:pt>
                <c:pt idx="67">
                  <c:v>-7.7419397390095124E-2</c:v>
                </c:pt>
                <c:pt idx="68">
                  <c:v>-8.9233813720241875E-2</c:v>
                </c:pt>
                <c:pt idx="69">
                  <c:v>-0.10599924231416209</c:v>
                </c:pt>
                <c:pt idx="70">
                  <c:v>-0.13969362712716243</c:v>
                </c:pt>
                <c:pt idx="71">
                  <c:v>-0.13622930307216907</c:v>
                </c:pt>
                <c:pt idx="72">
                  <c:v>-0.10285621940267696</c:v>
                </c:pt>
                <c:pt idx="73">
                  <c:v>-0.11629252175544</c:v>
                </c:pt>
                <c:pt idx="74">
                  <c:v>-0.10032359641028682</c:v>
                </c:pt>
                <c:pt idx="75">
                  <c:v>-6.9467794379244968E-2</c:v>
                </c:pt>
                <c:pt idx="76">
                  <c:v>-6.5647793115151037E-2</c:v>
                </c:pt>
                <c:pt idx="77">
                  <c:v>-4.4526598772544543E-2</c:v>
                </c:pt>
                <c:pt idx="78">
                  <c:v>-2.94869534030133E-2</c:v>
                </c:pt>
                <c:pt idx="79">
                  <c:v>-3.0766837842980718E-2</c:v>
                </c:pt>
                <c:pt idx="80">
                  <c:v>-3.7252561934879996E-2</c:v>
                </c:pt>
                <c:pt idx="81">
                  <c:v>-4.3444948947613665E-2</c:v>
                </c:pt>
                <c:pt idx="82">
                  <c:v>-3.5934638950433931E-2</c:v>
                </c:pt>
                <c:pt idx="83">
                  <c:v>-2.1906320766751933E-2</c:v>
                </c:pt>
                <c:pt idx="84">
                  <c:v>7.418078844170839E-3</c:v>
                </c:pt>
                <c:pt idx="85">
                  <c:v>3.0915363282547209E-3</c:v>
                </c:pt>
                <c:pt idx="86">
                  <c:v>-9.2118146716915067E-3</c:v>
                </c:pt>
                <c:pt idx="87">
                  <c:v>2.6580461078362219E-2</c:v>
                </c:pt>
                <c:pt idx="88">
                  <c:v>1.1110113851796624E-2</c:v>
                </c:pt>
                <c:pt idx="89">
                  <c:v>1.1377539749894194E-2</c:v>
                </c:pt>
                <c:pt idx="90">
                  <c:v>1.3438385279241627E-2</c:v>
                </c:pt>
                <c:pt idx="91">
                  <c:v>2.0019511330488252E-2</c:v>
                </c:pt>
                <c:pt idx="92">
                  <c:v>2.8596864179117026E-2</c:v>
                </c:pt>
                <c:pt idx="93">
                  <c:v>2.1652135992860075E-2</c:v>
                </c:pt>
                <c:pt idx="94">
                  <c:v>2.7287315269854319E-2</c:v>
                </c:pt>
                <c:pt idx="95">
                  <c:v>3.5515072904408682E-3</c:v>
                </c:pt>
                <c:pt idx="96">
                  <c:v>-6.5853454492295627E-4</c:v>
                </c:pt>
                <c:pt idx="97">
                  <c:v>9.6028571042540423E-4</c:v>
                </c:pt>
              </c:numCache>
            </c:numRef>
          </c:val>
        </c:ser>
        <c:ser>
          <c:idx val="4"/>
          <c:order val="4"/>
          <c:tx>
            <c:strRef>
              <c:f>'Region --&gt;'!$G$306</c:f>
              <c:strCache>
                <c:ptCount val="1"/>
                <c:pt idx="0">
                  <c:v>Middle East &amp; Africa</c:v>
                </c:pt>
              </c:strCache>
            </c:strRef>
          </c:tx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--&gt;'!$G$307:$G$404</c:f>
              <c:numCache>
                <c:formatCode>0.00%</c:formatCode>
                <c:ptCount val="98"/>
                <c:pt idx="0">
                  <c:v>0.37663420390660091</c:v>
                </c:pt>
                <c:pt idx="1">
                  <c:v>0.33215105867399969</c:v>
                </c:pt>
                <c:pt idx="2">
                  <c:v>0.32075363354719533</c:v>
                </c:pt>
                <c:pt idx="3">
                  <c:v>0.28995634134562398</c:v>
                </c:pt>
                <c:pt idx="4">
                  <c:v>0.27635016998539397</c:v>
                </c:pt>
                <c:pt idx="5">
                  <c:v>0.25014445356627479</c:v>
                </c:pt>
                <c:pt idx="6">
                  <c:v>0.24260696334348331</c:v>
                </c:pt>
                <c:pt idx="7">
                  <c:v>0.25622596838943135</c:v>
                </c:pt>
                <c:pt idx="8">
                  <c:v>0.25114835937069047</c:v>
                </c:pt>
                <c:pt idx="9">
                  <c:v>9.2857237510438395E-2</c:v>
                </c:pt>
                <c:pt idx="10">
                  <c:v>0.17090710149888336</c:v>
                </c:pt>
                <c:pt idx="11">
                  <c:v>0.2091569160480175</c:v>
                </c:pt>
                <c:pt idx="12">
                  <c:v>0.20978234697240472</c:v>
                </c:pt>
                <c:pt idx="13">
                  <c:v>0.13766456918630243</c:v>
                </c:pt>
                <c:pt idx="14">
                  <c:v>0.17629392252455756</c:v>
                </c:pt>
                <c:pt idx="15">
                  <c:v>0.19779855706461602</c:v>
                </c:pt>
                <c:pt idx="16">
                  <c:v>0.23881000261343888</c:v>
                </c:pt>
                <c:pt idx="17">
                  <c:v>0.29919820892006882</c:v>
                </c:pt>
                <c:pt idx="18">
                  <c:v>0.31325503608101851</c:v>
                </c:pt>
                <c:pt idx="19">
                  <c:v>0.22269633238044342</c:v>
                </c:pt>
                <c:pt idx="20">
                  <c:v>0.24196118958724622</c:v>
                </c:pt>
                <c:pt idx="21">
                  <c:v>0.23737481368149027</c:v>
                </c:pt>
                <c:pt idx="22">
                  <c:v>0.20863373351116121</c:v>
                </c:pt>
                <c:pt idx="23">
                  <c:v>0.22558484007134624</c:v>
                </c:pt>
                <c:pt idx="24">
                  <c:v>0.21443339507941503</c:v>
                </c:pt>
                <c:pt idx="25">
                  <c:v>0.20917110329871091</c:v>
                </c:pt>
                <c:pt idx="26">
                  <c:v>0.17089876301790516</c:v>
                </c:pt>
                <c:pt idx="27">
                  <c:v>0.16873665767604443</c:v>
                </c:pt>
                <c:pt idx="28">
                  <c:v>0.17092038532970533</c:v>
                </c:pt>
                <c:pt idx="29">
                  <c:v>0.10820010608398334</c:v>
                </c:pt>
                <c:pt idx="30">
                  <c:v>0.10789003671768506</c:v>
                </c:pt>
                <c:pt idx="31">
                  <c:v>0.11518891690065509</c:v>
                </c:pt>
                <c:pt idx="32">
                  <c:v>9.7928213856597071E-2</c:v>
                </c:pt>
                <c:pt idx="33">
                  <c:v>9.0720150775078071E-2</c:v>
                </c:pt>
                <c:pt idx="34">
                  <c:v>0.11537448575470785</c:v>
                </c:pt>
                <c:pt idx="35">
                  <c:v>0.13657275074667963</c:v>
                </c:pt>
                <c:pt idx="36">
                  <c:v>0.1427399049166376</c:v>
                </c:pt>
                <c:pt idx="37">
                  <c:v>0.16081796628524661</c:v>
                </c:pt>
                <c:pt idx="38">
                  <c:v>0.18287168076605081</c:v>
                </c:pt>
                <c:pt idx="39">
                  <c:v>0.19404557531064551</c:v>
                </c:pt>
                <c:pt idx="40">
                  <c:v>0.2222434259049727</c:v>
                </c:pt>
                <c:pt idx="41">
                  <c:v>0.2245373436256986</c:v>
                </c:pt>
                <c:pt idx="42">
                  <c:v>0.24887874308779431</c:v>
                </c:pt>
                <c:pt idx="43">
                  <c:v>0.26553548039253427</c:v>
                </c:pt>
                <c:pt idx="44">
                  <c:v>0.25624439820486711</c:v>
                </c:pt>
                <c:pt idx="45">
                  <c:v>0.25632743020377707</c:v>
                </c:pt>
                <c:pt idx="46">
                  <c:v>0.24513407030456527</c:v>
                </c:pt>
                <c:pt idx="47">
                  <c:v>0.23572661721995239</c:v>
                </c:pt>
                <c:pt idx="48">
                  <c:v>0.20083462883433706</c:v>
                </c:pt>
                <c:pt idx="49">
                  <c:v>0.21605463495280539</c:v>
                </c:pt>
                <c:pt idx="50">
                  <c:v>0.2343896467909504</c:v>
                </c:pt>
                <c:pt idx="51">
                  <c:v>0.23613498257634835</c:v>
                </c:pt>
                <c:pt idx="52">
                  <c:v>0.23577633427671288</c:v>
                </c:pt>
                <c:pt idx="53">
                  <c:v>0.25085590536044672</c:v>
                </c:pt>
                <c:pt idx="54">
                  <c:v>0.24766615923425031</c:v>
                </c:pt>
                <c:pt idx="55">
                  <c:v>0.23568388069586405</c:v>
                </c:pt>
                <c:pt idx="56">
                  <c:v>0.226891035733646</c:v>
                </c:pt>
                <c:pt idx="57">
                  <c:v>0.23139992282752025</c:v>
                </c:pt>
                <c:pt idx="58">
                  <c:v>0.201445457134415</c:v>
                </c:pt>
                <c:pt idx="59">
                  <c:v>0.19660073865382677</c:v>
                </c:pt>
                <c:pt idx="60">
                  <c:v>0.20244528590416344</c:v>
                </c:pt>
                <c:pt idx="61">
                  <c:v>0.22635222020904916</c:v>
                </c:pt>
                <c:pt idx="62">
                  <c:v>0.23262713371274016</c:v>
                </c:pt>
                <c:pt idx="63">
                  <c:v>0.21399578214331197</c:v>
                </c:pt>
                <c:pt idx="64">
                  <c:v>0.18848375946398332</c:v>
                </c:pt>
                <c:pt idx="65">
                  <c:v>0.20700728421581699</c:v>
                </c:pt>
                <c:pt idx="66">
                  <c:v>0.22525104488206482</c:v>
                </c:pt>
                <c:pt idx="67">
                  <c:v>0.24665371616867737</c:v>
                </c:pt>
                <c:pt idx="68">
                  <c:v>0.29894818762700748</c:v>
                </c:pt>
                <c:pt idx="69">
                  <c:v>0.32061986011463589</c:v>
                </c:pt>
                <c:pt idx="70">
                  <c:v>0.32665645332157223</c:v>
                </c:pt>
                <c:pt idx="71">
                  <c:v>0.33041048689197522</c:v>
                </c:pt>
                <c:pt idx="72">
                  <c:v>0.3207095467384643</c:v>
                </c:pt>
                <c:pt idx="73">
                  <c:v>0.32471143001824837</c:v>
                </c:pt>
                <c:pt idx="74">
                  <c:v>0.31531280223440644</c:v>
                </c:pt>
                <c:pt idx="75">
                  <c:v>0.30592241004000065</c:v>
                </c:pt>
                <c:pt idx="76">
                  <c:v>0.30089034558811056</c:v>
                </c:pt>
                <c:pt idx="77">
                  <c:v>0.30737704276962063</c:v>
                </c:pt>
                <c:pt idx="78">
                  <c:v>0.25615734485016356</c:v>
                </c:pt>
                <c:pt idx="79">
                  <c:v>0.24165020222687242</c:v>
                </c:pt>
                <c:pt idx="80">
                  <c:v>0.24171849025603931</c:v>
                </c:pt>
                <c:pt idx="81">
                  <c:v>0.24488684461258614</c:v>
                </c:pt>
                <c:pt idx="82">
                  <c:v>0.22052103262661871</c:v>
                </c:pt>
                <c:pt idx="83">
                  <c:v>0.16011696554789778</c:v>
                </c:pt>
                <c:pt idx="84">
                  <c:v>0.12717724211530018</c:v>
                </c:pt>
                <c:pt idx="85">
                  <c:v>0.16155632807161857</c:v>
                </c:pt>
                <c:pt idx="86">
                  <c:v>0.13885083228570966</c:v>
                </c:pt>
                <c:pt idx="87">
                  <c:v>0.15939125583338704</c:v>
                </c:pt>
                <c:pt idx="88">
                  <c:v>0.14770945052029016</c:v>
                </c:pt>
                <c:pt idx="89">
                  <c:v>0.14757776950792562</c:v>
                </c:pt>
                <c:pt idx="90">
                  <c:v>0.15558872969375187</c:v>
                </c:pt>
                <c:pt idx="91">
                  <c:v>0.19345374169892801</c:v>
                </c:pt>
                <c:pt idx="92">
                  <c:v>0.19401247665028842</c:v>
                </c:pt>
                <c:pt idx="93">
                  <c:v>0.19711976026420125</c:v>
                </c:pt>
                <c:pt idx="94">
                  <c:v>0.13228960756486624</c:v>
                </c:pt>
                <c:pt idx="95">
                  <c:v>0.14503561872463139</c:v>
                </c:pt>
                <c:pt idx="96">
                  <c:v>0.15626275269941362</c:v>
                </c:pt>
                <c:pt idx="97">
                  <c:v>0.15130045357814265</c:v>
                </c:pt>
              </c:numCache>
            </c:numRef>
          </c:val>
        </c:ser>
        <c:ser>
          <c:idx val="5"/>
          <c:order val="5"/>
          <c:tx>
            <c:strRef>
              <c:f>'Region --&gt;'!$H$306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00B050"/>
            </a:solidFill>
          </c:spP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--&gt;'!$H$307:$H$404</c:f>
              <c:numCache>
                <c:formatCode>0.00%</c:formatCode>
                <c:ptCount val="98"/>
                <c:pt idx="0">
                  <c:v>-2.9806033187821865E-2</c:v>
                </c:pt>
                <c:pt idx="1">
                  <c:v>-7.6185371680355024E-2</c:v>
                </c:pt>
                <c:pt idx="2">
                  <c:v>-7.635859920185642E-2</c:v>
                </c:pt>
                <c:pt idx="3">
                  <c:v>-0.12478609461585086</c:v>
                </c:pt>
                <c:pt idx="4">
                  <c:v>-0.14616191913231225</c:v>
                </c:pt>
                <c:pt idx="5">
                  <c:v>-9.7635816985090038E-2</c:v>
                </c:pt>
                <c:pt idx="6">
                  <c:v>-8.4104928915119684E-2</c:v>
                </c:pt>
                <c:pt idx="7">
                  <c:v>-3.3223126983679047E-2</c:v>
                </c:pt>
                <c:pt idx="8">
                  <c:v>-8.0005143572264237E-2</c:v>
                </c:pt>
                <c:pt idx="9">
                  <c:v>-4.4540890380725701E-2</c:v>
                </c:pt>
                <c:pt idx="10">
                  <c:v>-3.4691377984816196E-2</c:v>
                </c:pt>
                <c:pt idx="11">
                  <c:v>-4.4353202340361081E-2</c:v>
                </c:pt>
                <c:pt idx="12">
                  <c:v>-6.9040971762887815E-2</c:v>
                </c:pt>
                <c:pt idx="13">
                  <c:v>-3.4746638482204439E-2</c:v>
                </c:pt>
                <c:pt idx="14">
                  <c:v>-7.8971125331315672E-2</c:v>
                </c:pt>
                <c:pt idx="15">
                  <c:v>-0.12453355443624539</c:v>
                </c:pt>
                <c:pt idx="16">
                  <c:v>-0.18435472409554837</c:v>
                </c:pt>
                <c:pt idx="17">
                  <c:v>-0.18885344545383209</c:v>
                </c:pt>
                <c:pt idx="18">
                  <c:v>-0.21812431864824178</c:v>
                </c:pt>
                <c:pt idx="19">
                  <c:v>-0.13260047603539421</c:v>
                </c:pt>
                <c:pt idx="20">
                  <c:v>-0.1660129943277632</c:v>
                </c:pt>
                <c:pt idx="21">
                  <c:v>-0.17252336357712283</c:v>
                </c:pt>
                <c:pt idx="22">
                  <c:v>-0.10250372205891888</c:v>
                </c:pt>
                <c:pt idx="23">
                  <c:v>-0.1410994517849099</c:v>
                </c:pt>
                <c:pt idx="24">
                  <c:v>-0.11059937396326383</c:v>
                </c:pt>
                <c:pt idx="25">
                  <c:v>-8.5702305064717349E-2</c:v>
                </c:pt>
                <c:pt idx="26">
                  <c:v>-0.13156669299950263</c:v>
                </c:pt>
                <c:pt idx="27">
                  <c:v>-0.21345106773309841</c:v>
                </c:pt>
                <c:pt idx="28">
                  <c:v>-9.9094812567473226E-2</c:v>
                </c:pt>
                <c:pt idx="29">
                  <c:v>-2.6569905365305457E-2</c:v>
                </c:pt>
                <c:pt idx="30">
                  <c:v>-3.4797115239592391E-2</c:v>
                </c:pt>
                <c:pt idx="31">
                  <c:v>7.0518161939665105E-2</c:v>
                </c:pt>
                <c:pt idx="32">
                  <c:v>-2.4505266130716449E-2</c:v>
                </c:pt>
                <c:pt idx="33">
                  <c:v>-1.7846029787907655E-2</c:v>
                </c:pt>
                <c:pt idx="34">
                  <c:v>-3.4507087733697067E-2</c:v>
                </c:pt>
                <c:pt idx="35">
                  <c:v>-5.5204266312466554E-2</c:v>
                </c:pt>
                <c:pt idx="36">
                  <c:v>-7.3941048753827635E-2</c:v>
                </c:pt>
                <c:pt idx="37">
                  <c:v>-5.3701080359720391E-2</c:v>
                </c:pt>
                <c:pt idx="38">
                  <c:v>-7.3347615137674849E-2</c:v>
                </c:pt>
                <c:pt idx="39">
                  <c:v>-5.6416965632411747E-2</c:v>
                </c:pt>
                <c:pt idx="40">
                  <c:v>-6.5103597704340807E-2</c:v>
                </c:pt>
                <c:pt idx="41">
                  <c:v>-7.0286532169499705E-2</c:v>
                </c:pt>
                <c:pt idx="42">
                  <c:v>-8.2450836013945747E-2</c:v>
                </c:pt>
                <c:pt idx="43">
                  <c:v>-7.585490619500708E-2</c:v>
                </c:pt>
                <c:pt idx="44">
                  <c:v>-6.5199100861807177E-2</c:v>
                </c:pt>
                <c:pt idx="45">
                  <c:v>-8.9426919151461018E-2</c:v>
                </c:pt>
                <c:pt idx="46">
                  <c:v>-0.10107723818125769</c:v>
                </c:pt>
                <c:pt idx="47">
                  <c:v>-0.10112673020969984</c:v>
                </c:pt>
                <c:pt idx="48">
                  <c:v>-6.9045193281975947E-2</c:v>
                </c:pt>
                <c:pt idx="49">
                  <c:v>-2.6005797796840785E-2</c:v>
                </c:pt>
                <c:pt idx="50">
                  <c:v>-5.0242581044572646E-2</c:v>
                </c:pt>
                <c:pt idx="51">
                  <c:v>-1.975822423307047E-2</c:v>
                </c:pt>
                <c:pt idx="52">
                  <c:v>-5.0921036842910328E-2</c:v>
                </c:pt>
                <c:pt idx="53">
                  <c:v>-4.2652543920922617E-2</c:v>
                </c:pt>
                <c:pt idx="54">
                  <c:v>-2.1176072321615794E-2</c:v>
                </c:pt>
                <c:pt idx="55">
                  <c:v>-2.1124637608933156E-2</c:v>
                </c:pt>
                <c:pt idx="56">
                  <c:v>-5.7258159071959372E-2</c:v>
                </c:pt>
                <c:pt idx="57">
                  <c:v>-5.7493742468339826E-2</c:v>
                </c:pt>
                <c:pt idx="58">
                  <c:v>-6.8266037068488938E-2</c:v>
                </c:pt>
                <c:pt idx="59">
                  <c:v>-3.4105931350154939E-2</c:v>
                </c:pt>
                <c:pt idx="60">
                  <c:v>-2.6299503031471619E-2</c:v>
                </c:pt>
                <c:pt idx="61">
                  <c:v>-1.4601381254918097E-2</c:v>
                </c:pt>
                <c:pt idx="62">
                  <c:v>6.9233331493130518E-3</c:v>
                </c:pt>
                <c:pt idx="63">
                  <c:v>6.9197890201725676E-3</c:v>
                </c:pt>
                <c:pt idx="64">
                  <c:v>3.3906176187517845E-3</c:v>
                </c:pt>
                <c:pt idx="65">
                  <c:v>-3.5986241436833682E-2</c:v>
                </c:pt>
                <c:pt idx="66">
                  <c:v>-2.6376697744518507E-2</c:v>
                </c:pt>
                <c:pt idx="67">
                  <c:v>-3.4242454273867545E-2</c:v>
                </c:pt>
                <c:pt idx="68">
                  <c:v>-5.9649722713822614E-2</c:v>
                </c:pt>
                <c:pt idx="69">
                  <c:v>-6.7275673722428958E-2</c:v>
                </c:pt>
                <c:pt idx="70">
                  <c:v>-3.9507452897677514E-2</c:v>
                </c:pt>
                <c:pt idx="71">
                  <c:v>-1.4549774771088209E-2</c:v>
                </c:pt>
                <c:pt idx="72">
                  <c:v>-7.3895539642349045E-2</c:v>
                </c:pt>
                <c:pt idx="73">
                  <c:v>-0.11304299335358794</c:v>
                </c:pt>
                <c:pt idx="74">
                  <c:v>-0.13642817491047785</c:v>
                </c:pt>
                <c:pt idx="75">
                  <c:v>-0.12672899447801594</c:v>
                </c:pt>
                <c:pt idx="76">
                  <c:v>-0.10483813987947552</c:v>
                </c:pt>
                <c:pt idx="77">
                  <c:v>-0.10975445747277923</c:v>
                </c:pt>
                <c:pt idx="78">
                  <c:v>-9.9074265909232434E-2</c:v>
                </c:pt>
                <c:pt idx="79">
                  <c:v>-0.10044109440946419</c:v>
                </c:pt>
                <c:pt idx="80">
                  <c:v>-0.12229387699829267</c:v>
                </c:pt>
                <c:pt idx="81">
                  <c:v>-0.13648860889962053</c:v>
                </c:pt>
                <c:pt idx="82">
                  <c:v>-0.13814601615960076</c:v>
                </c:pt>
                <c:pt idx="83">
                  <c:v>-0.21555768788361862</c:v>
                </c:pt>
                <c:pt idx="84">
                  <c:v>-0.20407808921956316</c:v>
                </c:pt>
                <c:pt idx="85">
                  <c:v>-0.16705426657439471</c:v>
                </c:pt>
                <c:pt idx="86">
                  <c:v>-0.18752377095213452</c:v>
                </c:pt>
                <c:pt idx="87">
                  <c:v>-0.22811127742696921</c:v>
                </c:pt>
                <c:pt idx="88">
                  <c:v>-0.19713598327033804</c:v>
                </c:pt>
                <c:pt idx="89">
                  <c:v>-0.18611303611587515</c:v>
                </c:pt>
                <c:pt idx="90">
                  <c:v>-0.18539032432036551</c:v>
                </c:pt>
                <c:pt idx="91">
                  <c:v>-0.23940497148071627</c:v>
                </c:pt>
                <c:pt idx="92">
                  <c:v>-0.17729100716054599</c:v>
                </c:pt>
                <c:pt idx="93">
                  <c:v>-0.1763978722491599</c:v>
                </c:pt>
                <c:pt idx="94">
                  <c:v>-0.13751758376880935</c:v>
                </c:pt>
                <c:pt idx="95">
                  <c:v>-0.10539040168091297</c:v>
                </c:pt>
                <c:pt idx="96">
                  <c:v>-9.1013070971910803E-2</c:v>
                </c:pt>
                <c:pt idx="97">
                  <c:v>-0.10872762353596678</c:v>
                </c:pt>
              </c:numCache>
            </c:numRef>
          </c:val>
        </c:ser>
        <c:ser>
          <c:idx val="6"/>
          <c:order val="6"/>
          <c:tx>
            <c:strRef>
              <c:f>'Region --&gt;'!$I$306</c:f>
              <c:strCache>
                <c:ptCount val="1"/>
                <c:pt idx="0">
                  <c:v>Western Europe</c:v>
                </c:pt>
              </c:strCache>
            </c:strRef>
          </c:tx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--&gt;'!$I$307:$I$404</c:f>
              <c:numCache>
                <c:formatCode>0.00%</c:formatCode>
                <c:ptCount val="98"/>
                <c:pt idx="0">
                  <c:v>6.1858722954767284E-3</c:v>
                </c:pt>
                <c:pt idx="1">
                  <c:v>-1.2474532821020484E-2</c:v>
                </c:pt>
                <c:pt idx="2">
                  <c:v>-1.9912413049056207E-2</c:v>
                </c:pt>
                <c:pt idx="3">
                  <c:v>-1.9270365577429935E-2</c:v>
                </c:pt>
                <c:pt idx="4">
                  <c:v>-2.3492548723209397E-2</c:v>
                </c:pt>
                <c:pt idx="5">
                  <c:v>-4.2161896866608643E-2</c:v>
                </c:pt>
                <c:pt idx="6">
                  <c:v>-3.6405687219350169E-2</c:v>
                </c:pt>
                <c:pt idx="7">
                  <c:v>-2.9433245249485013E-2</c:v>
                </c:pt>
                <c:pt idx="8">
                  <c:v>-4.7125934669239054E-2</c:v>
                </c:pt>
                <c:pt idx="9">
                  <c:v>-3.0145394984158923E-2</c:v>
                </c:pt>
                <c:pt idx="10">
                  <c:v>-4.2689235457999353E-2</c:v>
                </c:pt>
                <c:pt idx="11">
                  <c:v>-5.7647821101915381E-2</c:v>
                </c:pt>
                <c:pt idx="12">
                  <c:v>-5.2478510378703616E-2</c:v>
                </c:pt>
                <c:pt idx="13">
                  <c:v>-3.2385227094987909E-2</c:v>
                </c:pt>
                <c:pt idx="14">
                  <c:v>-3.2216674331480608E-2</c:v>
                </c:pt>
                <c:pt idx="15">
                  <c:v>-7.8284379087596806E-2</c:v>
                </c:pt>
                <c:pt idx="16">
                  <c:v>-7.3871725636427424E-2</c:v>
                </c:pt>
                <c:pt idx="17">
                  <c:v>-8.7214532295732797E-2</c:v>
                </c:pt>
                <c:pt idx="18">
                  <c:v>-0.14680442166422991</c:v>
                </c:pt>
                <c:pt idx="19">
                  <c:v>-0.10688850104137118</c:v>
                </c:pt>
                <c:pt idx="20">
                  <c:v>-0.14509030981399373</c:v>
                </c:pt>
                <c:pt idx="21">
                  <c:v>-0.16148756553967805</c:v>
                </c:pt>
                <c:pt idx="22">
                  <c:v>-0.1559935516246462</c:v>
                </c:pt>
                <c:pt idx="23">
                  <c:v>-0.16819076348198492</c:v>
                </c:pt>
                <c:pt idx="24">
                  <c:v>-0.14029310352377697</c:v>
                </c:pt>
                <c:pt idx="25">
                  <c:v>-6.4626652897888034E-2</c:v>
                </c:pt>
                <c:pt idx="26">
                  <c:v>-5.2442754000565479E-2</c:v>
                </c:pt>
                <c:pt idx="27">
                  <c:v>-5.2895139209706607E-2</c:v>
                </c:pt>
                <c:pt idx="28">
                  <c:v>-8.2696658885809488E-2</c:v>
                </c:pt>
                <c:pt idx="29">
                  <c:v>-4.493252129491828E-2</c:v>
                </c:pt>
                <c:pt idx="30">
                  <c:v>-5.8577784065613259E-2</c:v>
                </c:pt>
                <c:pt idx="31">
                  <c:v>-6.8072638864077564E-2</c:v>
                </c:pt>
                <c:pt idx="32">
                  <c:v>-5.2756496654742906E-2</c:v>
                </c:pt>
                <c:pt idx="33">
                  <c:v>-5.1082532215700673E-2</c:v>
                </c:pt>
                <c:pt idx="34">
                  <c:v>-4.8953672204410888E-2</c:v>
                </c:pt>
                <c:pt idx="35">
                  <c:v>-6.9895460948114441E-2</c:v>
                </c:pt>
                <c:pt idx="36">
                  <c:v>-5.7455351950169417E-2</c:v>
                </c:pt>
                <c:pt idx="37">
                  <c:v>-4.8978097643260915E-2</c:v>
                </c:pt>
                <c:pt idx="38">
                  <c:v>-4.4763340281681364E-2</c:v>
                </c:pt>
                <c:pt idx="39">
                  <c:v>-4.3767113002488596E-2</c:v>
                </c:pt>
                <c:pt idx="40">
                  <c:v>-3.417717106717616E-2</c:v>
                </c:pt>
                <c:pt idx="41">
                  <c:v>-1.8630804975604518E-2</c:v>
                </c:pt>
                <c:pt idx="42">
                  <c:v>-1.6600803960051466E-2</c:v>
                </c:pt>
                <c:pt idx="43">
                  <c:v>-9.258915326676935E-3</c:v>
                </c:pt>
                <c:pt idx="44">
                  <c:v>-1.7346076685326853E-2</c:v>
                </c:pt>
                <c:pt idx="45">
                  <c:v>-8.7462494567577959E-3</c:v>
                </c:pt>
                <c:pt idx="46">
                  <c:v>-1.8859832084517976E-2</c:v>
                </c:pt>
                <c:pt idx="47">
                  <c:v>-2.2598101773563382E-2</c:v>
                </c:pt>
                <c:pt idx="48">
                  <c:v>-4.671017199436249E-2</c:v>
                </c:pt>
                <c:pt idx="49">
                  <c:v>-5.6218015635726967E-2</c:v>
                </c:pt>
                <c:pt idx="50">
                  <c:v>-5.6779988532869002E-2</c:v>
                </c:pt>
                <c:pt idx="51">
                  <c:v>-5.0944276500487488E-2</c:v>
                </c:pt>
                <c:pt idx="52">
                  <c:v>-5.4435718219202012E-2</c:v>
                </c:pt>
                <c:pt idx="53">
                  <c:v>-5.4735991259962147E-2</c:v>
                </c:pt>
                <c:pt idx="54">
                  <c:v>-2.6122405675914579E-2</c:v>
                </c:pt>
                <c:pt idx="55">
                  <c:v>-1.0199802109271953E-2</c:v>
                </c:pt>
                <c:pt idx="56">
                  <c:v>-3.7344693013130689E-3</c:v>
                </c:pt>
                <c:pt idx="57">
                  <c:v>1.1019682933996744E-3</c:v>
                </c:pt>
                <c:pt idx="58">
                  <c:v>1.3345052198296556E-2</c:v>
                </c:pt>
                <c:pt idx="59">
                  <c:v>2.0846873427761231E-2</c:v>
                </c:pt>
                <c:pt idx="60">
                  <c:v>2.3217366675972295E-2</c:v>
                </c:pt>
                <c:pt idx="61">
                  <c:v>2.6038658281203733E-2</c:v>
                </c:pt>
                <c:pt idx="62">
                  <c:v>1.8224073349896369E-2</c:v>
                </c:pt>
                <c:pt idx="63">
                  <c:v>1.7465619937400659E-2</c:v>
                </c:pt>
                <c:pt idx="64">
                  <c:v>1.2753893410552067E-2</c:v>
                </c:pt>
                <c:pt idx="65">
                  <c:v>-1.4263650563274305E-2</c:v>
                </c:pt>
                <c:pt idx="66">
                  <c:v>-2.6577063076240054E-3</c:v>
                </c:pt>
                <c:pt idx="67">
                  <c:v>4.1864783384581994E-5</c:v>
                </c:pt>
                <c:pt idx="68">
                  <c:v>-2.5599130541774373E-3</c:v>
                </c:pt>
                <c:pt idx="69">
                  <c:v>-8.2997589077099809E-3</c:v>
                </c:pt>
                <c:pt idx="70">
                  <c:v>-1.372162242102954E-2</c:v>
                </c:pt>
                <c:pt idx="71">
                  <c:v>2.9656805446290763E-3</c:v>
                </c:pt>
                <c:pt idx="72">
                  <c:v>-2.2239626085827843E-2</c:v>
                </c:pt>
                <c:pt idx="73">
                  <c:v>-2.003990770406737E-2</c:v>
                </c:pt>
                <c:pt idx="74">
                  <c:v>-1.75504941666417E-2</c:v>
                </c:pt>
                <c:pt idx="75">
                  <c:v>-1.9868357390479055E-2</c:v>
                </c:pt>
                <c:pt idx="76">
                  <c:v>-1.3711951301035058E-2</c:v>
                </c:pt>
                <c:pt idx="77">
                  <c:v>-5.5317683076620203E-3</c:v>
                </c:pt>
                <c:pt idx="78">
                  <c:v>-1.1652617625576157E-2</c:v>
                </c:pt>
                <c:pt idx="79">
                  <c:v>8.6221254895765889E-3</c:v>
                </c:pt>
                <c:pt idx="80">
                  <c:v>8.3851076769721061E-3</c:v>
                </c:pt>
                <c:pt idx="81">
                  <c:v>1.9041583755612802E-2</c:v>
                </c:pt>
                <c:pt idx="82">
                  <c:v>1.2556033987571977E-2</c:v>
                </c:pt>
                <c:pt idx="83">
                  <c:v>2.5030940012375817E-2</c:v>
                </c:pt>
                <c:pt idx="84">
                  <c:v>1.739170943441181E-2</c:v>
                </c:pt>
                <c:pt idx="85">
                  <c:v>1.1392186615596454E-2</c:v>
                </c:pt>
                <c:pt idx="86">
                  <c:v>-5.5316240276256923E-5</c:v>
                </c:pt>
                <c:pt idx="87">
                  <c:v>-1.0839436898718975E-2</c:v>
                </c:pt>
                <c:pt idx="88">
                  <c:v>1.2724590700179478E-2</c:v>
                </c:pt>
                <c:pt idx="89">
                  <c:v>1.9406614426205962E-2</c:v>
                </c:pt>
                <c:pt idx="90">
                  <c:v>-7.2675266493743007E-3</c:v>
                </c:pt>
                <c:pt idx="91">
                  <c:v>-9.2844494325769952E-3</c:v>
                </c:pt>
                <c:pt idx="92">
                  <c:v>2.4879607471299456E-3</c:v>
                </c:pt>
                <c:pt idx="93">
                  <c:v>-3.1072683256113294E-2</c:v>
                </c:pt>
                <c:pt idx="94">
                  <c:v>-5.5590604208312085E-2</c:v>
                </c:pt>
                <c:pt idx="95">
                  <c:v>-6.0157646601365945E-2</c:v>
                </c:pt>
                <c:pt idx="96">
                  <c:v>-7.0890953801906437E-2</c:v>
                </c:pt>
                <c:pt idx="97">
                  <c:v>-6.0753355667412752E-2</c:v>
                </c:pt>
              </c:numCache>
            </c:numRef>
          </c:val>
        </c:ser>
        <c:ser>
          <c:idx val="7"/>
          <c:order val="7"/>
          <c:tx>
            <c:strRef>
              <c:f>'Region --&gt;'!$J$306</c:f>
              <c:strCache>
                <c:ptCount val="1"/>
                <c:pt idx="0">
                  <c:v>Portfolio Hedge</c:v>
                </c:pt>
              </c:strCache>
            </c:strRef>
          </c:tx>
          <c:spPr>
            <a:solidFill>
              <a:srgbClr val="00B0F0"/>
            </a:solidFill>
          </c:spP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--&gt;'!$J$307:$J$404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1.3373234024867054E-2</c:v>
                </c:pt>
                <c:pt idx="28">
                  <c:v>1.4316920127672968E-2</c:v>
                </c:pt>
                <c:pt idx="29">
                  <c:v>1.2157133338591666E-2</c:v>
                </c:pt>
                <c:pt idx="30">
                  <c:v>1.4117754644258127E-2</c:v>
                </c:pt>
                <c:pt idx="31">
                  <c:v>1.4584312849456181E-2</c:v>
                </c:pt>
                <c:pt idx="32">
                  <c:v>1.5653165335036499E-2</c:v>
                </c:pt>
                <c:pt idx="33">
                  <c:v>2.8990191600350327E-2</c:v>
                </c:pt>
                <c:pt idx="34">
                  <c:v>2.8540991014850664E-2</c:v>
                </c:pt>
                <c:pt idx="35">
                  <c:v>2.9642836296842227E-2</c:v>
                </c:pt>
                <c:pt idx="36">
                  <c:v>3.0654773060850043E-2</c:v>
                </c:pt>
                <c:pt idx="37">
                  <c:v>2.8192307392078161E-2</c:v>
                </c:pt>
                <c:pt idx="38">
                  <c:v>3.0460550650200237E-2</c:v>
                </c:pt>
                <c:pt idx="39">
                  <c:v>2.875307264136363E-2</c:v>
                </c:pt>
                <c:pt idx="40">
                  <c:v>2.9783473128641273E-2</c:v>
                </c:pt>
                <c:pt idx="41">
                  <c:v>3.0399043649015533E-2</c:v>
                </c:pt>
                <c:pt idx="42">
                  <c:v>1.0451708959711536E-2</c:v>
                </c:pt>
                <c:pt idx="43">
                  <c:v>6.613834969038019E-3</c:v>
                </c:pt>
                <c:pt idx="44">
                  <c:v>1.2294748258368921E-2</c:v>
                </c:pt>
                <c:pt idx="45">
                  <c:v>1.458414073540271E-2</c:v>
                </c:pt>
                <c:pt idx="46">
                  <c:v>-4.3986586223067822E-3</c:v>
                </c:pt>
                <c:pt idx="47">
                  <c:v>-5.3679181663061973E-3</c:v>
                </c:pt>
                <c:pt idx="48">
                  <c:v>1.370837575444046E-2</c:v>
                </c:pt>
                <c:pt idx="49">
                  <c:v>-3.7222321460889107E-3</c:v>
                </c:pt>
                <c:pt idx="50">
                  <c:v>-2.2142611199029369E-3</c:v>
                </c:pt>
                <c:pt idx="51">
                  <c:v>1.0260041397821697E-2</c:v>
                </c:pt>
                <c:pt idx="52">
                  <c:v>2.4723698572641069E-2</c:v>
                </c:pt>
                <c:pt idx="53">
                  <c:v>2.3846912571101421E-2</c:v>
                </c:pt>
                <c:pt idx="54">
                  <c:v>2.609254253600958E-2</c:v>
                </c:pt>
                <c:pt idx="55">
                  <c:v>2.3502932225112898E-2</c:v>
                </c:pt>
                <c:pt idx="56">
                  <c:v>4.2994174880541958E-3</c:v>
                </c:pt>
                <c:pt idx="57">
                  <c:v>1.1347372345079251E-2</c:v>
                </c:pt>
                <c:pt idx="58">
                  <c:v>1.8442719415349206E-2</c:v>
                </c:pt>
                <c:pt idx="59">
                  <c:v>1.7226166142222589E-2</c:v>
                </c:pt>
                <c:pt idx="60">
                  <c:v>1.9808494666761631E-2</c:v>
                </c:pt>
                <c:pt idx="61">
                  <c:v>2.077245967816865E-2</c:v>
                </c:pt>
                <c:pt idx="62">
                  <c:v>1.9768203581211116E-2</c:v>
                </c:pt>
                <c:pt idx="63">
                  <c:v>2.1657089439975644E-2</c:v>
                </c:pt>
                <c:pt idx="64">
                  <c:v>2.2617552591687601E-3</c:v>
                </c:pt>
                <c:pt idx="65">
                  <c:v>-1.7733293545442903E-3</c:v>
                </c:pt>
                <c:pt idx="66">
                  <c:v>-2.5080581336104253E-3</c:v>
                </c:pt>
                <c:pt idx="67">
                  <c:v>6.9536280244522942E-3</c:v>
                </c:pt>
                <c:pt idx="68">
                  <c:v>6.1212209310641356E-3</c:v>
                </c:pt>
                <c:pt idx="69">
                  <c:v>-2.3555592871555425E-4</c:v>
                </c:pt>
                <c:pt idx="70">
                  <c:v>-1.1215416809337388E-2</c:v>
                </c:pt>
                <c:pt idx="71">
                  <c:v>-2.1311457123731205E-2</c:v>
                </c:pt>
                <c:pt idx="72">
                  <c:v>-1.6905661830622479E-2</c:v>
                </c:pt>
                <c:pt idx="73">
                  <c:v>2.3609526763660078E-3</c:v>
                </c:pt>
                <c:pt idx="74">
                  <c:v>-1.0500454473362199E-2</c:v>
                </c:pt>
                <c:pt idx="75">
                  <c:v>-1.9951959765095714E-2</c:v>
                </c:pt>
                <c:pt idx="76">
                  <c:v>-1.8136329730708941E-2</c:v>
                </c:pt>
                <c:pt idx="77">
                  <c:v>-1.9546907845015851E-2</c:v>
                </c:pt>
                <c:pt idx="78">
                  <c:v>-3.5127893744226819E-2</c:v>
                </c:pt>
                <c:pt idx="79">
                  <c:v>-3.5765419095454561E-2</c:v>
                </c:pt>
                <c:pt idx="80">
                  <c:v>-3.3498628056993857E-2</c:v>
                </c:pt>
                <c:pt idx="81">
                  <c:v>-2.9314107498396164E-2</c:v>
                </c:pt>
                <c:pt idx="82">
                  <c:v>-2.2900733644595217E-2</c:v>
                </c:pt>
                <c:pt idx="83">
                  <c:v>6.4821892514626694E-3</c:v>
                </c:pt>
                <c:pt idx="84">
                  <c:v>3.6390178849025137E-3</c:v>
                </c:pt>
                <c:pt idx="85">
                  <c:v>-2.6122672868691618E-2</c:v>
                </c:pt>
                <c:pt idx="86">
                  <c:v>-4.1229623713664003E-2</c:v>
                </c:pt>
                <c:pt idx="87">
                  <c:v>-5.641463455108512E-2</c:v>
                </c:pt>
                <c:pt idx="88">
                  <c:v>-5.0491171184551042E-2</c:v>
                </c:pt>
                <c:pt idx="89">
                  <c:v>-4.616282592142841E-2</c:v>
                </c:pt>
                <c:pt idx="90">
                  <c:v>-4.0704757481322344E-2</c:v>
                </c:pt>
                <c:pt idx="91">
                  <c:v>-4.3769836683159161E-2</c:v>
                </c:pt>
                <c:pt idx="92">
                  <c:v>-3.7158924539129314E-2</c:v>
                </c:pt>
                <c:pt idx="93">
                  <c:v>-3.5646274360892023E-2</c:v>
                </c:pt>
                <c:pt idx="94">
                  <c:v>-4.1576861817478043E-2</c:v>
                </c:pt>
                <c:pt idx="95">
                  <c:v>-3.1855459828643393E-2</c:v>
                </c:pt>
                <c:pt idx="96">
                  <c:v>-3.0469163027689594E-2</c:v>
                </c:pt>
                <c:pt idx="97">
                  <c:v>-3.0428601501211176E-2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12512"/>
        <c:axId val="44126592"/>
      </c:areaChart>
      <c:dateAx>
        <c:axId val="441125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4126592"/>
        <c:crosses val="autoZero"/>
        <c:auto val="1"/>
        <c:lblOffset val="100"/>
        <c:baseTimeUnit val="months"/>
      </c:dateAx>
      <c:valAx>
        <c:axId val="4412659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4112512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aseline="0"/>
              <a:t>Net </a:t>
            </a:r>
            <a:r>
              <a:rPr lang="en-US"/>
              <a:t>Exposure by Region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'Region --&gt;'!$C$306</c:f>
              <c:strCache>
                <c:ptCount val="1"/>
                <c:pt idx="0">
                  <c:v>Asia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--&gt;'!$C$307:$C$404</c:f>
              <c:numCache>
                <c:formatCode>0.00%</c:formatCode>
                <c:ptCount val="98"/>
                <c:pt idx="0">
                  <c:v>0.13761772520757826</c:v>
                </c:pt>
                <c:pt idx="1">
                  <c:v>8.6607185165814449E-2</c:v>
                </c:pt>
                <c:pt idx="2">
                  <c:v>4.5689262896171479E-2</c:v>
                </c:pt>
                <c:pt idx="3">
                  <c:v>5.076618242975095E-2</c:v>
                </c:pt>
                <c:pt idx="4">
                  <c:v>0.11130346810222047</c:v>
                </c:pt>
                <c:pt idx="5">
                  <c:v>9.3577136987354592E-2</c:v>
                </c:pt>
                <c:pt idx="6">
                  <c:v>9.2788031937315829E-2</c:v>
                </c:pt>
                <c:pt idx="7">
                  <c:v>0.10176275765453208</c:v>
                </c:pt>
                <c:pt idx="8">
                  <c:v>0.12919066661983925</c:v>
                </c:pt>
                <c:pt idx="9">
                  <c:v>5.201826102876056E-2</c:v>
                </c:pt>
                <c:pt idx="10">
                  <c:v>0.15842961595450716</c:v>
                </c:pt>
                <c:pt idx="11">
                  <c:v>0.14890381282836451</c:v>
                </c:pt>
                <c:pt idx="12">
                  <c:v>0.18504895798939081</c:v>
                </c:pt>
                <c:pt idx="13">
                  <c:v>0.24118404192617182</c:v>
                </c:pt>
                <c:pt idx="14">
                  <c:v>0.26006115215559844</c:v>
                </c:pt>
                <c:pt idx="15">
                  <c:v>0.14232469708817352</c:v>
                </c:pt>
                <c:pt idx="16">
                  <c:v>0.17875914857880359</c:v>
                </c:pt>
                <c:pt idx="17">
                  <c:v>0.11182259796725103</c:v>
                </c:pt>
                <c:pt idx="18">
                  <c:v>0.1008649488684441</c:v>
                </c:pt>
                <c:pt idx="19">
                  <c:v>5.7205201474067935E-2</c:v>
                </c:pt>
                <c:pt idx="20">
                  <c:v>7.9073049049156463E-3</c:v>
                </c:pt>
                <c:pt idx="21">
                  <c:v>2.4562822962471031E-2</c:v>
                </c:pt>
                <c:pt idx="22">
                  <c:v>-5.7371430244685495E-2</c:v>
                </c:pt>
                <c:pt idx="23">
                  <c:v>-7.0621816835477302E-2</c:v>
                </c:pt>
                <c:pt idx="24">
                  <c:v>-4.7845160738110404E-2</c:v>
                </c:pt>
                <c:pt idx="25">
                  <c:v>-0.13848296987370035</c:v>
                </c:pt>
                <c:pt idx="26">
                  <c:v>-0.15967357771401647</c:v>
                </c:pt>
                <c:pt idx="27">
                  <c:v>-0.11160254824603755</c:v>
                </c:pt>
                <c:pt idx="28">
                  <c:v>-0.12545011110062021</c:v>
                </c:pt>
                <c:pt idx="29">
                  <c:v>-0.1142900759891079</c:v>
                </c:pt>
                <c:pt idx="30">
                  <c:v>-0.10272338191562103</c:v>
                </c:pt>
                <c:pt idx="31">
                  <c:v>-8.0860795006015784E-2</c:v>
                </c:pt>
                <c:pt idx="32">
                  <c:v>-7.2939851570021308E-2</c:v>
                </c:pt>
                <c:pt idx="33">
                  <c:v>-2.6484452869787567E-2</c:v>
                </c:pt>
                <c:pt idx="34">
                  <c:v>-7.340843898020033E-3</c:v>
                </c:pt>
                <c:pt idx="35">
                  <c:v>2.9247175418601112E-2</c:v>
                </c:pt>
                <c:pt idx="36">
                  <c:v>1.0415390740665886E-2</c:v>
                </c:pt>
                <c:pt idx="37">
                  <c:v>-1.009596802828705E-2</c:v>
                </c:pt>
                <c:pt idx="38">
                  <c:v>8.0265876213353682E-2</c:v>
                </c:pt>
                <c:pt idx="39">
                  <c:v>4.6153389072053685E-2</c:v>
                </c:pt>
                <c:pt idx="40">
                  <c:v>5.3426663898546611E-2</c:v>
                </c:pt>
                <c:pt idx="41">
                  <c:v>4.7964179435325716E-2</c:v>
                </c:pt>
                <c:pt idx="42">
                  <c:v>7.0380579219740058E-2</c:v>
                </c:pt>
                <c:pt idx="43">
                  <c:v>9.6236129176562768E-2</c:v>
                </c:pt>
                <c:pt idx="44">
                  <c:v>3.712361599348174E-2</c:v>
                </c:pt>
                <c:pt idx="45">
                  <c:v>1.1068274511604193E-3</c:v>
                </c:pt>
                <c:pt idx="46">
                  <c:v>9.3414040579620772E-2</c:v>
                </c:pt>
                <c:pt idx="47">
                  <c:v>8.1366535944307317E-2</c:v>
                </c:pt>
                <c:pt idx="48">
                  <c:v>2.3833997513025007E-2</c:v>
                </c:pt>
                <c:pt idx="49">
                  <c:v>2.0357117383133561E-2</c:v>
                </c:pt>
                <c:pt idx="50">
                  <c:v>1.793117681919576E-2</c:v>
                </c:pt>
                <c:pt idx="51">
                  <c:v>-7.9342997382329528E-3</c:v>
                </c:pt>
                <c:pt idx="52">
                  <c:v>-3.663504875818957E-3</c:v>
                </c:pt>
                <c:pt idx="53">
                  <c:v>6.6416058349351825E-2</c:v>
                </c:pt>
                <c:pt idx="54">
                  <c:v>6.2863330688262498E-2</c:v>
                </c:pt>
                <c:pt idx="55">
                  <c:v>6.418072747862108E-2</c:v>
                </c:pt>
                <c:pt idx="56">
                  <c:v>6.0400241093287843E-2</c:v>
                </c:pt>
                <c:pt idx="57">
                  <c:v>5.182381089864091E-2</c:v>
                </c:pt>
                <c:pt idx="58">
                  <c:v>2.4179958467689555E-2</c:v>
                </c:pt>
                <c:pt idx="59">
                  <c:v>-2.9489192825347121E-2</c:v>
                </c:pt>
                <c:pt idx="60">
                  <c:v>1.4494097888867852E-2</c:v>
                </c:pt>
                <c:pt idx="61">
                  <c:v>-3.9924608257968675E-2</c:v>
                </c:pt>
                <c:pt idx="62">
                  <c:v>-8.2693825801393728E-2</c:v>
                </c:pt>
                <c:pt idx="63">
                  <c:v>-6.6362277357149169E-2</c:v>
                </c:pt>
                <c:pt idx="64">
                  <c:v>-6.6265719646611043E-2</c:v>
                </c:pt>
                <c:pt idx="65">
                  <c:v>-4.0636310591548763E-2</c:v>
                </c:pt>
                <c:pt idx="66">
                  <c:v>-2.3880249815870558E-2</c:v>
                </c:pt>
                <c:pt idx="67">
                  <c:v>-1.7174126117809441E-2</c:v>
                </c:pt>
                <c:pt idx="68">
                  <c:v>-3.4770578338827351E-2</c:v>
                </c:pt>
                <c:pt idx="69">
                  <c:v>-3.9664564325759988E-2</c:v>
                </c:pt>
                <c:pt idx="70">
                  <c:v>-4.2970687291596865E-2</c:v>
                </c:pt>
                <c:pt idx="71">
                  <c:v>-6.8822263663109229E-2</c:v>
                </c:pt>
                <c:pt idx="72">
                  <c:v>-3.5645247627007826E-2</c:v>
                </c:pt>
                <c:pt idx="73">
                  <c:v>-4.2095451403722395E-2</c:v>
                </c:pt>
                <c:pt idx="74">
                  <c:v>-2.9190010821095957E-2</c:v>
                </c:pt>
                <c:pt idx="75">
                  <c:v>-3.5760907833819078E-2</c:v>
                </c:pt>
                <c:pt idx="76">
                  <c:v>-7.3944760877279581E-2</c:v>
                </c:pt>
                <c:pt idx="77">
                  <c:v>-7.6111161709209729E-2</c:v>
                </c:pt>
                <c:pt idx="78">
                  <c:v>-7.207596695560331E-2</c:v>
                </c:pt>
                <c:pt idx="79">
                  <c:v>-2.6036351372221156E-2</c:v>
                </c:pt>
                <c:pt idx="80">
                  <c:v>3.6554125155920381E-3</c:v>
                </c:pt>
                <c:pt idx="81">
                  <c:v>4.2556905624188679E-3</c:v>
                </c:pt>
                <c:pt idx="82">
                  <c:v>-2.1859767927488061E-2</c:v>
                </c:pt>
                <c:pt idx="83">
                  <c:v>2.4859483678806915E-2</c:v>
                </c:pt>
                <c:pt idx="84">
                  <c:v>3.9158515718857867E-2</c:v>
                </c:pt>
                <c:pt idx="85">
                  <c:v>1.5623729239780948E-2</c:v>
                </c:pt>
                <c:pt idx="86">
                  <c:v>2.9880014559204082E-2</c:v>
                </c:pt>
                <c:pt idx="87">
                  <c:v>7.8570562711426373E-2</c:v>
                </c:pt>
                <c:pt idx="88">
                  <c:v>3.8548818844646948E-2</c:v>
                </c:pt>
                <c:pt idx="89">
                  <c:v>5.4956325468603406E-2</c:v>
                </c:pt>
                <c:pt idx="90">
                  <c:v>9.9457819259906433E-2</c:v>
                </c:pt>
                <c:pt idx="91">
                  <c:v>0.10306621816338801</c:v>
                </c:pt>
                <c:pt idx="92">
                  <c:v>0.14586814995027769</c:v>
                </c:pt>
                <c:pt idx="93">
                  <c:v>0.14975740967421319</c:v>
                </c:pt>
                <c:pt idx="94">
                  <c:v>0.10686692610583903</c:v>
                </c:pt>
                <c:pt idx="95">
                  <c:v>7.526550909420554E-2</c:v>
                </c:pt>
                <c:pt idx="96">
                  <c:v>9.4221692168233506E-2</c:v>
                </c:pt>
                <c:pt idx="97">
                  <c:v>7.717838692160367E-2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'Region --&gt;'!$D$306</c:f>
              <c:strCache>
                <c:ptCount val="1"/>
                <c:pt idx="0">
                  <c:v>Eastern Europe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--&gt;'!$D$307:$D$404</c:f>
              <c:numCache>
                <c:formatCode>0.00%</c:formatCode>
                <c:ptCount val="98"/>
                <c:pt idx="0">
                  <c:v>2.6886218597646873E-2</c:v>
                </c:pt>
                <c:pt idx="1">
                  <c:v>3.5906521100096213E-2</c:v>
                </c:pt>
                <c:pt idx="2">
                  <c:v>3.9819817678507195E-2</c:v>
                </c:pt>
                <c:pt idx="3">
                  <c:v>2.5150786950169739E-2</c:v>
                </c:pt>
                <c:pt idx="4">
                  <c:v>2.2386039911863373E-2</c:v>
                </c:pt>
                <c:pt idx="5">
                  <c:v>3.454014290583271E-2</c:v>
                </c:pt>
                <c:pt idx="6">
                  <c:v>4.8679525551807365E-2</c:v>
                </c:pt>
                <c:pt idx="7">
                  <c:v>3.632732678031364E-2</c:v>
                </c:pt>
                <c:pt idx="8">
                  <c:v>4.2804781400883798E-2</c:v>
                </c:pt>
                <c:pt idx="9">
                  <c:v>3.2116637810143012E-2</c:v>
                </c:pt>
                <c:pt idx="10">
                  <c:v>6.8592968377654537E-2</c:v>
                </c:pt>
                <c:pt idx="11">
                  <c:v>9.5841702855843799E-2</c:v>
                </c:pt>
                <c:pt idx="12">
                  <c:v>0.13250790989216929</c:v>
                </c:pt>
                <c:pt idx="13">
                  <c:v>9.1180434125201701E-2</c:v>
                </c:pt>
                <c:pt idx="14">
                  <c:v>0.12471264872554427</c:v>
                </c:pt>
                <c:pt idx="15">
                  <c:v>0.12169278161284432</c:v>
                </c:pt>
                <c:pt idx="16">
                  <c:v>0.12435963361824132</c:v>
                </c:pt>
                <c:pt idx="17">
                  <c:v>0.12990911819248008</c:v>
                </c:pt>
                <c:pt idx="18">
                  <c:v>0.15541813752114883</c:v>
                </c:pt>
                <c:pt idx="19">
                  <c:v>7.7734590134585974E-2</c:v>
                </c:pt>
                <c:pt idx="20">
                  <c:v>0.10557408093217137</c:v>
                </c:pt>
                <c:pt idx="21">
                  <c:v>0.14429328725071427</c:v>
                </c:pt>
                <c:pt idx="22">
                  <c:v>0.15114781507212233</c:v>
                </c:pt>
                <c:pt idx="23">
                  <c:v>0.14355824341935355</c:v>
                </c:pt>
                <c:pt idx="24">
                  <c:v>0.14246347579796848</c:v>
                </c:pt>
                <c:pt idx="25">
                  <c:v>0.14569386714097501</c:v>
                </c:pt>
                <c:pt idx="26">
                  <c:v>0.20484408300122883</c:v>
                </c:pt>
                <c:pt idx="27">
                  <c:v>0.18773169211920149</c:v>
                </c:pt>
                <c:pt idx="28">
                  <c:v>8.1021952385617407E-2</c:v>
                </c:pt>
                <c:pt idx="29">
                  <c:v>9.6154554279846385E-2</c:v>
                </c:pt>
                <c:pt idx="30">
                  <c:v>7.9470033814471347E-2</c:v>
                </c:pt>
                <c:pt idx="31">
                  <c:v>9.0309672414060571E-2</c:v>
                </c:pt>
                <c:pt idx="32">
                  <c:v>7.0267881743626207E-2</c:v>
                </c:pt>
                <c:pt idx="33">
                  <c:v>5.9270305861970456E-2</c:v>
                </c:pt>
                <c:pt idx="34">
                  <c:v>7.3772851311447354E-2</c:v>
                </c:pt>
                <c:pt idx="35">
                  <c:v>9.2432259357407454E-2</c:v>
                </c:pt>
                <c:pt idx="36">
                  <c:v>7.9118007875027582E-2</c:v>
                </c:pt>
                <c:pt idx="37">
                  <c:v>8.2614355796993166E-2</c:v>
                </c:pt>
                <c:pt idx="38">
                  <c:v>9.6249987690158967E-2</c:v>
                </c:pt>
                <c:pt idx="39">
                  <c:v>0.10233729551682236</c:v>
                </c:pt>
                <c:pt idx="40">
                  <c:v>0.10360278222339944</c:v>
                </c:pt>
                <c:pt idx="41">
                  <c:v>0.10684333360050854</c:v>
                </c:pt>
                <c:pt idx="42">
                  <c:v>0.1173444995064461</c:v>
                </c:pt>
                <c:pt idx="43">
                  <c:v>0.12039648665324619</c:v>
                </c:pt>
                <c:pt idx="44">
                  <c:v>0.12663980882757214</c:v>
                </c:pt>
                <c:pt idx="45">
                  <c:v>0.12567727930139355</c:v>
                </c:pt>
                <c:pt idx="46">
                  <c:v>0.13334031026455603</c:v>
                </c:pt>
                <c:pt idx="47">
                  <c:v>0.11942714848795988</c:v>
                </c:pt>
                <c:pt idx="48">
                  <c:v>0.10349428358065776</c:v>
                </c:pt>
                <c:pt idx="49">
                  <c:v>0.1036219423631</c:v>
                </c:pt>
                <c:pt idx="50">
                  <c:v>0.11152270208991114</c:v>
                </c:pt>
                <c:pt idx="51">
                  <c:v>9.2516378058134688E-2</c:v>
                </c:pt>
                <c:pt idx="52">
                  <c:v>0.10953428535078868</c:v>
                </c:pt>
                <c:pt idx="53">
                  <c:v>0.10090304375854091</c:v>
                </c:pt>
                <c:pt idx="54">
                  <c:v>0.10428510480538512</c:v>
                </c:pt>
                <c:pt idx="55">
                  <c:v>0.11390950850779021</c:v>
                </c:pt>
                <c:pt idx="56">
                  <c:v>0.11678639271344293</c:v>
                </c:pt>
                <c:pt idx="57">
                  <c:v>0.11514174933863659</c:v>
                </c:pt>
                <c:pt idx="58">
                  <c:v>8.3093835819766204E-2</c:v>
                </c:pt>
                <c:pt idx="59">
                  <c:v>9.4907785438810177E-2</c:v>
                </c:pt>
                <c:pt idx="60">
                  <c:v>8.8663328655898391E-2</c:v>
                </c:pt>
                <c:pt idx="61">
                  <c:v>9.8924301703398193E-2</c:v>
                </c:pt>
                <c:pt idx="62">
                  <c:v>9.4258842527948056E-2</c:v>
                </c:pt>
                <c:pt idx="63">
                  <c:v>9.3852778026924738E-2</c:v>
                </c:pt>
                <c:pt idx="64">
                  <c:v>6.3846784460560038E-2</c:v>
                </c:pt>
                <c:pt idx="65">
                  <c:v>4.1963028886263853E-2</c:v>
                </c:pt>
                <c:pt idx="66">
                  <c:v>1.7885923105094566E-2</c:v>
                </c:pt>
                <c:pt idx="67">
                  <c:v>4.4888823293587898E-3</c:v>
                </c:pt>
                <c:pt idx="68">
                  <c:v>1.1472182211263733E-2</c:v>
                </c:pt>
                <c:pt idx="69">
                  <c:v>6.932887827933696E-3</c:v>
                </c:pt>
                <c:pt idx="70">
                  <c:v>1.255162213609445E-2</c:v>
                </c:pt>
                <c:pt idx="71">
                  <c:v>1.7240939358512848E-2</c:v>
                </c:pt>
                <c:pt idx="72">
                  <c:v>1.1257955595050982E-2</c:v>
                </c:pt>
                <c:pt idx="73">
                  <c:v>1.2703024897342839E-2</c:v>
                </c:pt>
                <c:pt idx="74">
                  <c:v>-4.489879783900079E-3</c:v>
                </c:pt>
                <c:pt idx="75">
                  <c:v>7.4391388367660224E-3</c:v>
                </c:pt>
                <c:pt idx="76">
                  <c:v>1.5369564642495602E-2</c:v>
                </c:pt>
                <c:pt idx="77">
                  <c:v>3.1888072884391834E-2</c:v>
                </c:pt>
                <c:pt idx="78">
                  <c:v>8.0058420947273806E-2</c:v>
                </c:pt>
                <c:pt idx="79">
                  <c:v>9.5250037126145395E-2</c:v>
                </c:pt>
                <c:pt idx="80">
                  <c:v>0.10231880571670154</c:v>
                </c:pt>
                <c:pt idx="81">
                  <c:v>0.1076251758828216</c:v>
                </c:pt>
                <c:pt idx="82">
                  <c:v>0.10189359135664491</c:v>
                </c:pt>
                <c:pt idx="83">
                  <c:v>0.11951607102653873</c:v>
                </c:pt>
                <c:pt idx="84">
                  <c:v>0.12006198776040118</c:v>
                </c:pt>
                <c:pt idx="85">
                  <c:v>0.11783528381454747</c:v>
                </c:pt>
                <c:pt idx="86">
                  <c:v>0.11455780108797169</c:v>
                </c:pt>
                <c:pt idx="87">
                  <c:v>9.1177742349458663E-2</c:v>
                </c:pt>
                <c:pt idx="88">
                  <c:v>5.3956767740318663E-2</c:v>
                </c:pt>
                <c:pt idx="89">
                  <c:v>5.2000307597057011E-2</c:v>
                </c:pt>
                <c:pt idx="90">
                  <c:v>4.8976874439572382E-2</c:v>
                </c:pt>
                <c:pt idx="91">
                  <c:v>5.8204633553228587E-2</c:v>
                </c:pt>
                <c:pt idx="92">
                  <c:v>6.4450075956296093E-2</c:v>
                </c:pt>
                <c:pt idx="93">
                  <c:v>8.0436394705460768E-2</c:v>
                </c:pt>
                <c:pt idx="94">
                  <c:v>7.6103074650045191E-2</c:v>
                </c:pt>
                <c:pt idx="95">
                  <c:v>9.4270288688225831E-2</c:v>
                </c:pt>
                <c:pt idx="96">
                  <c:v>0.10776735560840113</c:v>
                </c:pt>
                <c:pt idx="97">
                  <c:v>0.12064152687544544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'Region --&gt;'!$E$306</c:f>
              <c:strCache>
                <c:ptCount val="1"/>
                <c:pt idx="0">
                  <c:v>Emerging Markets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--&gt;'!$E$307:$E$404</c:f>
              <c:numCache>
                <c:formatCode>0.00%</c:formatCode>
                <c:ptCount val="98"/>
                <c:pt idx="0">
                  <c:v>-8.6749418356364724E-2</c:v>
                </c:pt>
                <c:pt idx="1">
                  <c:v>-0.10086275995599443</c:v>
                </c:pt>
                <c:pt idx="2">
                  <c:v>-0.15535963470367217</c:v>
                </c:pt>
                <c:pt idx="3">
                  <c:v>-0.15853034727630713</c:v>
                </c:pt>
                <c:pt idx="4">
                  <c:v>-0.12717316898053924</c:v>
                </c:pt>
                <c:pt idx="5">
                  <c:v>-0.12839260964867227</c:v>
                </c:pt>
                <c:pt idx="6">
                  <c:v>-0.13184753519602713</c:v>
                </c:pt>
                <c:pt idx="7">
                  <c:v>-0.1360501966543021</c:v>
                </c:pt>
                <c:pt idx="8">
                  <c:v>-0.12897733221355712</c:v>
                </c:pt>
                <c:pt idx="9">
                  <c:v>-4.1895294230023097E-2</c:v>
                </c:pt>
                <c:pt idx="10">
                  <c:v>-7.554315322639181E-2</c:v>
                </c:pt>
                <c:pt idx="11">
                  <c:v>-0.14995170348323017</c:v>
                </c:pt>
                <c:pt idx="12">
                  <c:v>-0.16525473473884009</c:v>
                </c:pt>
                <c:pt idx="13">
                  <c:v>-0.10525233860739486</c:v>
                </c:pt>
                <c:pt idx="14">
                  <c:v>-0.1656506545478722</c:v>
                </c:pt>
                <c:pt idx="15">
                  <c:v>-0.18834209679234662</c:v>
                </c:pt>
                <c:pt idx="16">
                  <c:v>-0.16515614233707634</c:v>
                </c:pt>
                <c:pt idx="17">
                  <c:v>-0.14989857651345978</c:v>
                </c:pt>
                <c:pt idx="18">
                  <c:v>-8.1999704508626439E-2</c:v>
                </c:pt>
                <c:pt idx="19">
                  <c:v>-4.2925113246816846E-2</c:v>
                </c:pt>
                <c:pt idx="20">
                  <c:v>-4.2788049342914067E-2</c:v>
                </c:pt>
                <c:pt idx="21">
                  <c:v>-5.0235835958980665E-2</c:v>
                </c:pt>
                <c:pt idx="22">
                  <c:v>-4.3359391069865166E-2</c:v>
                </c:pt>
                <c:pt idx="23">
                  <c:v>-4.8850230536640574E-2</c:v>
                </c:pt>
                <c:pt idx="24">
                  <c:v>-4.4747976255104946E-2</c:v>
                </c:pt>
                <c:pt idx="25">
                  <c:v>-3.3118642808343118E-2</c:v>
                </c:pt>
                <c:pt idx="26">
                  <c:v>-6.1433293908618666E-2</c:v>
                </c:pt>
                <c:pt idx="27">
                  <c:v>-5.3849880432352101E-2</c:v>
                </c:pt>
                <c:pt idx="28">
                  <c:v>-2.9308846768400575E-2</c:v>
                </c:pt>
                <c:pt idx="29">
                  <c:v>-2.5950982941841436E-2</c:v>
                </c:pt>
                <c:pt idx="30">
                  <c:v>-2.7773311754067543E-2</c:v>
                </c:pt>
                <c:pt idx="31">
                  <c:v>-2.294956363701052E-2</c:v>
                </c:pt>
                <c:pt idx="32">
                  <c:v>-2.2889553042461291E-2</c:v>
                </c:pt>
                <c:pt idx="33">
                  <c:v>-2.7300635602025294E-2</c:v>
                </c:pt>
                <c:pt idx="34">
                  <c:v>-2.6132397223549046E-2</c:v>
                </c:pt>
                <c:pt idx="35">
                  <c:v>-3.2754273188692638E-2</c:v>
                </c:pt>
                <c:pt idx="36">
                  <c:v>-3.6405798906672525E-2</c:v>
                </c:pt>
                <c:pt idx="37">
                  <c:v>-3.7247568913770686E-2</c:v>
                </c:pt>
                <c:pt idx="38">
                  <c:v>-3.8799627610811779E-2</c:v>
                </c:pt>
                <c:pt idx="39">
                  <c:v>-3.7992514647731596E-2</c:v>
                </c:pt>
                <c:pt idx="40">
                  <c:v>-4.7655535959438743E-2</c:v>
                </c:pt>
                <c:pt idx="41">
                  <c:v>-4.7903842317474264E-2</c:v>
                </c:pt>
                <c:pt idx="42">
                  <c:v>-5.6620124594930765E-2</c:v>
                </c:pt>
                <c:pt idx="43">
                  <c:v>-6.0525479430592215E-2</c:v>
                </c:pt>
                <c:pt idx="44">
                  <c:v>-6.8424040080882639E-2</c:v>
                </c:pt>
                <c:pt idx="45">
                  <c:v>-6.7370187604857454E-2</c:v>
                </c:pt>
                <c:pt idx="46">
                  <c:v>-5.7432342717505691E-2</c:v>
                </c:pt>
                <c:pt idx="47">
                  <c:v>-5.9696269862553858E-2</c:v>
                </c:pt>
                <c:pt idx="48">
                  <c:v>-5.9282170100561367E-2</c:v>
                </c:pt>
                <c:pt idx="49">
                  <c:v>-5.2973965520941586E-2</c:v>
                </c:pt>
                <c:pt idx="50">
                  <c:v>-5.8853296255141005E-2</c:v>
                </c:pt>
                <c:pt idx="51">
                  <c:v>-5.584970275102611E-2</c:v>
                </c:pt>
                <c:pt idx="52">
                  <c:v>-7.7051900498083192E-2</c:v>
                </c:pt>
                <c:pt idx="53">
                  <c:v>-7.5231964914426477E-2</c:v>
                </c:pt>
                <c:pt idx="54">
                  <c:v>-7.0375369606738208E-2</c:v>
                </c:pt>
                <c:pt idx="55">
                  <c:v>-7.0869591344265667E-2</c:v>
                </c:pt>
                <c:pt idx="56">
                  <c:v>-8.4178735264677743E-2</c:v>
                </c:pt>
                <c:pt idx="57">
                  <c:v>-8.8532799250705382E-2</c:v>
                </c:pt>
                <c:pt idx="58">
                  <c:v>-0.11991938118382268</c:v>
                </c:pt>
                <c:pt idx="59">
                  <c:v>-0.11399347165254103</c:v>
                </c:pt>
                <c:pt idx="60">
                  <c:v>-0.10076071351575093</c:v>
                </c:pt>
                <c:pt idx="61">
                  <c:v>-0.11083121672823286</c:v>
                </c:pt>
                <c:pt idx="62">
                  <c:v>-0.11578242182762276</c:v>
                </c:pt>
                <c:pt idx="63">
                  <c:v>-8.3838614237163711E-2</c:v>
                </c:pt>
                <c:pt idx="64">
                  <c:v>-7.2275031049938529E-2</c:v>
                </c:pt>
                <c:pt idx="65">
                  <c:v>-6.080130102564809E-2</c:v>
                </c:pt>
                <c:pt idx="66">
                  <c:v>-6.3584238684722558E-2</c:v>
                </c:pt>
                <c:pt idx="67">
                  <c:v>-6.0700198000779533E-2</c:v>
                </c:pt>
                <c:pt idx="68">
                  <c:v>-6.0987611736633245E-2</c:v>
                </c:pt>
                <c:pt idx="69">
                  <c:v>-5.9630739818335644E-2</c:v>
                </c:pt>
                <c:pt idx="70">
                  <c:v>-4.5474177767244592E-2</c:v>
                </c:pt>
                <c:pt idx="71">
                  <c:v>-4.1239543819656922E-2</c:v>
                </c:pt>
                <c:pt idx="72">
                  <c:v>-3.1312376507082608E-2</c:v>
                </c:pt>
                <c:pt idx="73">
                  <c:v>-2.8268680944107817E-2</c:v>
                </c:pt>
                <c:pt idx="74">
                  <c:v>-9.6613226155949205E-3</c:v>
                </c:pt>
                <c:pt idx="75">
                  <c:v>-2.4765293635120117E-2</c:v>
                </c:pt>
                <c:pt idx="76">
                  <c:v>-2.7005711571089452E-2</c:v>
                </c:pt>
                <c:pt idx="77">
                  <c:v>-2.7590009165694228E-2</c:v>
                </c:pt>
                <c:pt idx="78">
                  <c:v>-2.7178736000947584E-2</c:v>
                </c:pt>
                <c:pt idx="79">
                  <c:v>-3.2234945923289016E-2</c:v>
                </c:pt>
                <c:pt idx="80">
                  <c:v>-2.3947321326324648E-2</c:v>
                </c:pt>
                <c:pt idx="81">
                  <c:v>-3.0060042714892151E-2</c:v>
                </c:pt>
                <c:pt idx="82">
                  <c:v>-1.6323368005651887E-2</c:v>
                </c:pt>
                <c:pt idx="83">
                  <c:v>-2.1625464091547392E-2</c:v>
                </c:pt>
                <c:pt idx="84">
                  <c:v>-2.2196531842239416E-2</c:v>
                </c:pt>
                <c:pt idx="85">
                  <c:v>-2.957292708839817E-2</c:v>
                </c:pt>
                <c:pt idx="86">
                  <c:v>-1.8839842543514163E-2</c:v>
                </c:pt>
                <c:pt idx="87">
                  <c:v>-2.3641284721372634E-2</c:v>
                </c:pt>
                <c:pt idx="88">
                  <c:v>-1.3056630422424307E-2</c:v>
                </c:pt>
                <c:pt idx="89">
                  <c:v>-1.0723999181707279E-2</c:v>
                </c:pt>
                <c:pt idx="90">
                  <c:v>-1.0497857464914752E-2</c:v>
                </c:pt>
                <c:pt idx="91">
                  <c:v>-3.5046397958103735E-2</c:v>
                </c:pt>
                <c:pt idx="92">
                  <c:v>-4.7451716564131302E-2</c:v>
                </c:pt>
                <c:pt idx="93">
                  <c:v>-4.814215593919817E-2</c:v>
                </c:pt>
                <c:pt idx="94">
                  <c:v>-3.0612873654608064E-2</c:v>
                </c:pt>
                <c:pt idx="95">
                  <c:v>-3.7441145574011035E-2</c:v>
                </c:pt>
                <c:pt idx="96">
                  <c:v>-3.4811548631821967E-2</c:v>
                </c:pt>
                <c:pt idx="97">
                  <c:v>-3.3196243632515061E-2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'Region --&gt;'!$F$306</c:f>
              <c:strCache>
                <c:ptCount val="1"/>
                <c:pt idx="0">
                  <c:v>Latin America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--&gt;'!$F$307:$F$404</c:f>
              <c:numCache>
                <c:formatCode>0.00%</c:formatCode>
                <c:ptCount val="98"/>
                <c:pt idx="0">
                  <c:v>8.7814065752823328E-2</c:v>
                </c:pt>
                <c:pt idx="1">
                  <c:v>6.5901755979806104E-2</c:v>
                </c:pt>
                <c:pt idx="2">
                  <c:v>8.5800406065993012E-2</c:v>
                </c:pt>
                <c:pt idx="3">
                  <c:v>9.2690335920777397E-2</c:v>
                </c:pt>
                <c:pt idx="4">
                  <c:v>5.7751546792130293E-2</c:v>
                </c:pt>
                <c:pt idx="5">
                  <c:v>5.0761109983217978E-2</c:v>
                </c:pt>
                <c:pt idx="6">
                  <c:v>3.0541769635821669E-2</c:v>
                </c:pt>
                <c:pt idx="7">
                  <c:v>1.6515195973000135E-2</c:v>
                </c:pt>
                <c:pt idx="8">
                  <c:v>2.3977177855965648E-2</c:v>
                </c:pt>
                <c:pt idx="9">
                  <c:v>-2.4742858943658658E-3</c:v>
                </c:pt>
                <c:pt idx="10">
                  <c:v>-1.1168894001235136E-2</c:v>
                </c:pt>
                <c:pt idx="11">
                  <c:v>-5.0630748235091783E-3</c:v>
                </c:pt>
                <c:pt idx="12">
                  <c:v>-4.5035145437237661E-2</c:v>
                </c:pt>
                <c:pt idx="13">
                  <c:v>-4.0760525583644902E-3</c:v>
                </c:pt>
                <c:pt idx="14">
                  <c:v>2.6555942113385106E-2</c:v>
                </c:pt>
                <c:pt idx="15">
                  <c:v>7.1015512182495133E-2</c:v>
                </c:pt>
                <c:pt idx="16">
                  <c:v>5.5617532595029107E-2</c:v>
                </c:pt>
                <c:pt idx="17">
                  <c:v>5.0161574556531141E-2</c:v>
                </c:pt>
                <c:pt idx="18">
                  <c:v>6.0356941202129449E-2</c:v>
                </c:pt>
                <c:pt idx="19">
                  <c:v>5.6170870676919352E-2</c:v>
                </c:pt>
                <c:pt idx="20">
                  <c:v>7.1321710552844503E-2</c:v>
                </c:pt>
                <c:pt idx="21">
                  <c:v>4.0086872759356795E-2</c:v>
                </c:pt>
                <c:pt idx="22">
                  <c:v>-2.7650438938101235E-2</c:v>
                </c:pt>
                <c:pt idx="23">
                  <c:v>-4.3096323902934358E-2</c:v>
                </c:pt>
                <c:pt idx="24">
                  <c:v>-8.054769223866598E-2</c:v>
                </c:pt>
                <c:pt idx="25">
                  <c:v>-4.2054757624189504E-2</c:v>
                </c:pt>
                <c:pt idx="26">
                  <c:v>-7.16481577820796E-2</c:v>
                </c:pt>
                <c:pt idx="27">
                  <c:v>-6.2993433808563024E-2</c:v>
                </c:pt>
                <c:pt idx="28">
                  <c:v>-1.4618163910543047E-2</c:v>
                </c:pt>
                <c:pt idx="29">
                  <c:v>-1.7534760053042206E-2</c:v>
                </c:pt>
                <c:pt idx="30">
                  <c:v>-1.0372670783245996E-2</c:v>
                </c:pt>
                <c:pt idx="31">
                  <c:v>-2.2554903513266306E-2</c:v>
                </c:pt>
                <c:pt idx="32">
                  <c:v>-1.7973024954162697E-2</c:v>
                </c:pt>
                <c:pt idx="33">
                  <c:v>-3.7042517045049878E-3</c:v>
                </c:pt>
                <c:pt idx="34">
                  <c:v>-3.6457563939595872E-4</c:v>
                </c:pt>
                <c:pt idx="35">
                  <c:v>-9.4353838160182446E-3</c:v>
                </c:pt>
                <c:pt idx="36">
                  <c:v>-1.6295069796116723E-2</c:v>
                </c:pt>
                <c:pt idx="37">
                  <c:v>-1.7359474628010893E-2</c:v>
                </c:pt>
                <c:pt idx="38">
                  <c:v>-2.5203698136666147E-2</c:v>
                </c:pt>
                <c:pt idx="39">
                  <c:v>-4.3676020381015868E-2</c:v>
                </c:pt>
                <c:pt idx="40">
                  <c:v>-4.081261760329688E-2</c:v>
                </c:pt>
                <c:pt idx="41">
                  <c:v>-3.300942180693589E-2</c:v>
                </c:pt>
                <c:pt idx="42">
                  <c:v>-4.5365932713359147E-2</c:v>
                </c:pt>
                <c:pt idx="43">
                  <c:v>-6.1456336497697245E-2</c:v>
                </c:pt>
                <c:pt idx="44">
                  <c:v>-1.2064065653795641E-2</c:v>
                </c:pt>
                <c:pt idx="45">
                  <c:v>-5.0440758605890812E-3</c:v>
                </c:pt>
                <c:pt idx="46">
                  <c:v>-1.8209029458237852E-2</c:v>
                </c:pt>
                <c:pt idx="47">
                  <c:v>9.4961471092767646E-3</c:v>
                </c:pt>
                <c:pt idx="48">
                  <c:v>-2.4003409246893259E-3</c:v>
                </c:pt>
                <c:pt idx="49">
                  <c:v>-1.7182495648828344E-2</c:v>
                </c:pt>
                <c:pt idx="50">
                  <c:v>-2.9261026040164423E-2</c:v>
                </c:pt>
                <c:pt idx="51">
                  <c:v>-2.0492803529812115E-2</c:v>
                </c:pt>
                <c:pt idx="52">
                  <c:v>-2.2472734263297434E-2</c:v>
                </c:pt>
                <c:pt idx="53">
                  <c:v>-7.7063438808443185E-3</c:v>
                </c:pt>
                <c:pt idx="54">
                  <c:v>-3.5915497551647191E-2</c:v>
                </c:pt>
                <c:pt idx="55">
                  <c:v>-4.7698362090171087E-2</c:v>
                </c:pt>
                <c:pt idx="56">
                  <c:v>-1.7843825039843858E-2</c:v>
                </c:pt>
                <c:pt idx="57">
                  <c:v>-9.795920926678664E-3</c:v>
                </c:pt>
                <c:pt idx="58">
                  <c:v>-8.0443523464719391E-3</c:v>
                </c:pt>
                <c:pt idx="59">
                  <c:v>-6.2980791093795729E-3</c:v>
                </c:pt>
                <c:pt idx="60">
                  <c:v>-1.8146828447795083E-2</c:v>
                </c:pt>
                <c:pt idx="61">
                  <c:v>-2.3442291642819496E-2</c:v>
                </c:pt>
                <c:pt idx="62">
                  <c:v>-1.1894281883390007E-2</c:v>
                </c:pt>
                <c:pt idx="63">
                  <c:v>-3.2550815118137011E-2</c:v>
                </c:pt>
                <c:pt idx="64">
                  <c:v>-3.9346606310701818E-2</c:v>
                </c:pt>
                <c:pt idx="65">
                  <c:v>-6.5513017999074649E-2</c:v>
                </c:pt>
                <c:pt idx="66">
                  <c:v>-7.0379648090005811E-2</c:v>
                </c:pt>
                <c:pt idx="67">
                  <c:v>-7.7419397390095124E-2</c:v>
                </c:pt>
                <c:pt idx="68">
                  <c:v>-8.9233813720241875E-2</c:v>
                </c:pt>
                <c:pt idx="69">
                  <c:v>-0.10599924231416209</c:v>
                </c:pt>
                <c:pt idx="70">
                  <c:v>-0.13969362712716243</c:v>
                </c:pt>
                <c:pt idx="71">
                  <c:v>-0.13622930307216907</c:v>
                </c:pt>
                <c:pt idx="72">
                  <c:v>-0.10285621940267696</c:v>
                </c:pt>
                <c:pt idx="73">
                  <c:v>-0.11629252175544</c:v>
                </c:pt>
                <c:pt idx="74">
                  <c:v>-0.10032359641028682</c:v>
                </c:pt>
                <c:pt idx="75">
                  <c:v>-6.9467794379244968E-2</c:v>
                </c:pt>
                <c:pt idx="76">
                  <c:v>-6.5647793115151037E-2</c:v>
                </c:pt>
                <c:pt idx="77">
                  <c:v>-4.4526598772544543E-2</c:v>
                </c:pt>
                <c:pt idx="78">
                  <c:v>-2.94869534030133E-2</c:v>
                </c:pt>
                <c:pt idx="79">
                  <c:v>-3.0766837842980718E-2</c:v>
                </c:pt>
                <c:pt idx="80">
                  <c:v>-3.7252561934879996E-2</c:v>
                </c:pt>
                <c:pt idx="81">
                  <c:v>-4.3444948947613665E-2</c:v>
                </c:pt>
                <c:pt idx="82">
                  <c:v>-3.5934638950433931E-2</c:v>
                </c:pt>
                <c:pt idx="83">
                  <c:v>-2.1906320766751933E-2</c:v>
                </c:pt>
                <c:pt idx="84">
                  <c:v>7.418078844170839E-3</c:v>
                </c:pt>
                <c:pt idx="85">
                  <c:v>3.0915363282547209E-3</c:v>
                </c:pt>
                <c:pt idx="86">
                  <c:v>-9.2118146716915067E-3</c:v>
                </c:pt>
                <c:pt idx="87">
                  <c:v>2.6580461078362219E-2</c:v>
                </c:pt>
                <c:pt idx="88">
                  <c:v>1.1110113851796624E-2</c:v>
                </c:pt>
                <c:pt idx="89">
                  <c:v>1.1377539749894194E-2</c:v>
                </c:pt>
                <c:pt idx="90">
                  <c:v>1.3438385279241627E-2</c:v>
                </c:pt>
                <c:pt idx="91">
                  <c:v>2.0019511330488252E-2</c:v>
                </c:pt>
                <c:pt idx="92">
                  <c:v>2.8596864179117026E-2</c:v>
                </c:pt>
                <c:pt idx="93">
                  <c:v>2.1652135992860075E-2</c:v>
                </c:pt>
                <c:pt idx="94">
                  <c:v>2.7287315269854319E-2</c:v>
                </c:pt>
                <c:pt idx="95">
                  <c:v>3.5515072904408682E-3</c:v>
                </c:pt>
                <c:pt idx="96">
                  <c:v>-6.5853454492295627E-4</c:v>
                </c:pt>
                <c:pt idx="97">
                  <c:v>9.6028571042540423E-4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'Region --&gt;'!$G$306</c:f>
              <c:strCache>
                <c:ptCount val="1"/>
                <c:pt idx="0">
                  <c:v>Middle East &amp; Africa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--&gt;'!$G$307:$G$404</c:f>
              <c:numCache>
                <c:formatCode>0.00%</c:formatCode>
                <c:ptCount val="98"/>
                <c:pt idx="0">
                  <c:v>0.37663420390660091</c:v>
                </c:pt>
                <c:pt idx="1">
                  <c:v>0.33215105867399969</c:v>
                </c:pt>
                <c:pt idx="2">
                  <c:v>0.32075363354719533</c:v>
                </c:pt>
                <c:pt idx="3">
                  <c:v>0.28995634134562398</c:v>
                </c:pt>
                <c:pt idx="4">
                  <c:v>0.27635016998539397</c:v>
                </c:pt>
                <c:pt idx="5">
                  <c:v>0.25014445356627479</c:v>
                </c:pt>
                <c:pt idx="6">
                  <c:v>0.24260696334348331</c:v>
                </c:pt>
                <c:pt idx="7">
                  <c:v>0.25622596838943135</c:v>
                </c:pt>
                <c:pt idx="8">
                  <c:v>0.25114835937069047</c:v>
                </c:pt>
                <c:pt idx="9">
                  <c:v>9.2857237510438395E-2</c:v>
                </c:pt>
                <c:pt idx="10">
                  <c:v>0.17090710149888336</c:v>
                </c:pt>
                <c:pt idx="11">
                  <c:v>0.2091569160480175</c:v>
                </c:pt>
                <c:pt idx="12">
                  <c:v>0.20978234697240472</c:v>
                </c:pt>
                <c:pt idx="13">
                  <c:v>0.13766456918630243</c:v>
                </c:pt>
                <c:pt idx="14">
                  <c:v>0.17629392252455756</c:v>
                </c:pt>
                <c:pt idx="15">
                  <c:v>0.19779855706461602</c:v>
                </c:pt>
                <c:pt idx="16">
                  <c:v>0.23881000261343888</c:v>
                </c:pt>
                <c:pt idx="17">
                  <c:v>0.29919820892006882</c:v>
                </c:pt>
                <c:pt idx="18">
                  <c:v>0.31325503608101851</c:v>
                </c:pt>
                <c:pt idx="19">
                  <c:v>0.22269633238044342</c:v>
                </c:pt>
                <c:pt idx="20">
                  <c:v>0.24196118958724622</c:v>
                </c:pt>
                <c:pt idx="21">
                  <c:v>0.23737481368149027</c:v>
                </c:pt>
                <c:pt idx="22">
                  <c:v>0.20863373351116121</c:v>
                </c:pt>
                <c:pt idx="23">
                  <c:v>0.22558484007134624</c:v>
                </c:pt>
                <c:pt idx="24">
                  <c:v>0.21443339507941503</c:v>
                </c:pt>
                <c:pt idx="25">
                  <c:v>0.20917110329871091</c:v>
                </c:pt>
                <c:pt idx="26">
                  <c:v>0.17089876301790516</c:v>
                </c:pt>
                <c:pt idx="27">
                  <c:v>0.16873665767604443</c:v>
                </c:pt>
                <c:pt idx="28">
                  <c:v>0.17092038532970533</c:v>
                </c:pt>
                <c:pt idx="29">
                  <c:v>0.10820010608398334</c:v>
                </c:pt>
                <c:pt idx="30">
                  <c:v>0.10789003671768506</c:v>
                </c:pt>
                <c:pt idx="31">
                  <c:v>0.11518891690065509</c:v>
                </c:pt>
                <c:pt idx="32">
                  <c:v>9.7928213856597071E-2</c:v>
                </c:pt>
                <c:pt idx="33">
                  <c:v>9.0720150775078071E-2</c:v>
                </c:pt>
                <c:pt idx="34">
                  <c:v>0.11537448575470785</c:v>
                </c:pt>
                <c:pt idx="35">
                  <c:v>0.13657275074667963</c:v>
                </c:pt>
                <c:pt idx="36">
                  <c:v>0.1427399049166376</c:v>
                </c:pt>
                <c:pt idx="37">
                  <c:v>0.16081796628524661</c:v>
                </c:pt>
                <c:pt idx="38">
                  <c:v>0.18287168076605081</c:v>
                </c:pt>
                <c:pt idx="39">
                  <c:v>0.19404557531064551</c:v>
                </c:pt>
                <c:pt idx="40">
                  <c:v>0.2222434259049727</c:v>
                </c:pt>
                <c:pt idx="41">
                  <c:v>0.2245373436256986</c:v>
                </c:pt>
                <c:pt idx="42">
                  <c:v>0.24887874308779431</c:v>
                </c:pt>
                <c:pt idx="43">
                  <c:v>0.26553548039253427</c:v>
                </c:pt>
                <c:pt idx="44">
                  <c:v>0.25624439820486711</c:v>
                </c:pt>
                <c:pt idx="45">
                  <c:v>0.25632743020377707</c:v>
                </c:pt>
                <c:pt idx="46">
                  <c:v>0.24513407030456527</c:v>
                </c:pt>
                <c:pt idx="47">
                  <c:v>0.23572661721995239</c:v>
                </c:pt>
                <c:pt idx="48">
                  <c:v>0.20083462883433706</c:v>
                </c:pt>
                <c:pt idx="49">
                  <c:v>0.21605463495280539</c:v>
                </c:pt>
                <c:pt idx="50">
                  <c:v>0.2343896467909504</c:v>
                </c:pt>
                <c:pt idx="51">
                  <c:v>0.23613498257634835</c:v>
                </c:pt>
                <c:pt idx="52">
                  <c:v>0.23577633427671288</c:v>
                </c:pt>
                <c:pt idx="53">
                  <c:v>0.25085590536044672</c:v>
                </c:pt>
                <c:pt idx="54">
                  <c:v>0.24766615923425031</c:v>
                </c:pt>
                <c:pt idx="55">
                  <c:v>0.23568388069586405</c:v>
                </c:pt>
                <c:pt idx="56">
                  <c:v>0.226891035733646</c:v>
                </c:pt>
                <c:pt idx="57">
                  <c:v>0.23139992282752025</c:v>
                </c:pt>
                <c:pt idx="58">
                  <c:v>0.201445457134415</c:v>
                </c:pt>
                <c:pt idx="59">
                  <c:v>0.19660073865382677</c:v>
                </c:pt>
                <c:pt idx="60">
                  <c:v>0.20244528590416344</c:v>
                </c:pt>
                <c:pt idx="61">
                  <c:v>0.22635222020904916</c:v>
                </c:pt>
                <c:pt idx="62">
                  <c:v>0.23262713371274016</c:v>
                </c:pt>
                <c:pt idx="63">
                  <c:v>0.21399578214331197</c:v>
                </c:pt>
                <c:pt idx="64">
                  <c:v>0.18848375946398332</c:v>
                </c:pt>
                <c:pt idx="65">
                  <c:v>0.20700728421581699</c:v>
                </c:pt>
                <c:pt idx="66">
                  <c:v>0.22525104488206482</c:v>
                </c:pt>
                <c:pt idx="67">
                  <c:v>0.24665371616867737</c:v>
                </c:pt>
                <c:pt idx="68">
                  <c:v>0.29894818762700748</c:v>
                </c:pt>
                <c:pt idx="69">
                  <c:v>0.32061986011463589</c:v>
                </c:pt>
                <c:pt idx="70">
                  <c:v>0.32665645332157223</c:v>
                </c:pt>
                <c:pt idx="71">
                  <c:v>0.33041048689197522</c:v>
                </c:pt>
                <c:pt idx="72">
                  <c:v>0.3207095467384643</c:v>
                </c:pt>
                <c:pt idx="73">
                  <c:v>0.32471143001824837</c:v>
                </c:pt>
                <c:pt idx="74">
                  <c:v>0.31531280223440644</c:v>
                </c:pt>
                <c:pt idx="75">
                  <c:v>0.30592241004000065</c:v>
                </c:pt>
                <c:pt idx="76">
                  <c:v>0.30089034558811056</c:v>
                </c:pt>
                <c:pt idx="77">
                  <c:v>0.30737704276962063</c:v>
                </c:pt>
                <c:pt idx="78">
                  <c:v>0.25615734485016356</c:v>
                </c:pt>
                <c:pt idx="79">
                  <c:v>0.24165020222687242</c:v>
                </c:pt>
                <c:pt idx="80">
                  <c:v>0.24171849025603931</c:v>
                </c:pt>
                <c:pt idx="81">
                  <c:v>0.24488684461258614</c:v>
                </c:pt>
                <c:pt idx="82">
                  <c:v>0.22052103262661871</c:v>
                </c:pt>
                <c:pt idx="83">
                  <c:v>0.16011696554789778</c:v>
                </c:pt>
                <c:pt idx="84">
                  <c:v>0.12717724211530018</c:v>
                </c:pt>
                <c:pt idx="85">
                  <c:v>0.16155632807161857</c:v>
                </c:pt>
                <c:pt idx="86">
                  <c:v>0.13885083228570966</c:v>
                </c:pt>
                <c:pt idx="87">
                  <c:v>0.15939125583338704</c:v>
                </c:pt>
                <c:pt idx="88">
                  <c:v>0.14770945052029016</c:v>
                </c:pt>
                <c:pt idx="89">
                  <c:v>0.14757776950792562</c:v>
                </c:pt>
                <c:pt idx="90">
                  <c:v>0.15558872969375187</c:v>
                </c:pt>
                <c:pt idx="91">
                  <c:v>0.19345374169892801</c:v>
                </c:pt>
                <c:pt idx="92">
                  <c:v>0.19401247665028842</c:v>
                </c:pt>
                <c:pt idx="93">
                  <c:v>0.19711976026420125</c:v>
                </c:pt>
                <c:pt idx="94">
                  <c:v>0.13228960756486624</c:v>
                </c:pt>
                <c:pt idx="95">
                  <c:v>0.14503561872463139</c:v>
                </c:pt>
                <c:pt idx="96">
                  <c:v>0.15626275269941362</c:v>
                </c:pt>
                <c:pt idx="97">
                  <c:v>0.15130045357814265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'Region --&gt;'!$H$306</c:f>
              <c:strCache>
                <c:ptCount val="1"/>
                <c:pt idx="0">
                  <c:v>North America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--&gt;'!$H$307:$H$404</c:f>
              <c:numCache>
                <c:formatCode>0.00%</c:formatCode>
                <c:ptCount val="98"/>
                <c:pt idx="0">
                  <c:v>-2.9806033187821865E-2</c:v>
                </c:pt>
                <c:pt idx="1">
                  <c:v>-7.6185371680355024E-2</c:v>
                </c:pt>
                <c:pt idx="2">
                  <c:v>-7.635859920185642E-2</c:v>
                </c:pt>
                <c:pt idx="3">
                  <c:v>-0.12478609461585086</c:v>
                </c:pt>
                <c:pt idx="4">
                  <c:v>-0.14616191913231225</c:v>
                </c:pt>
                <c:pt idx="5">
                  <c:v>-9.7635816985090038E-2</c:v>
                </c:pt>
                <c:pt idx="6">
                  <c:v>-8.4104928915119684E-2</c:v>
                </c:pt>
                <c:pt idx="7">
                  <c:v>-3.3223126983679047E-2</c:v>
                </c:pt>
                <c:pt idx="8">
                  <c:v>-8.0005143572264237E-2</c:v>
                </c:pt>
                <c:pt idx="9">
                  <c:v>-4.4540890380725701E-2</c:v>
                </c:pt>
                <c:pt idx="10">
                  <c:v>-3.4691377984816196E-2</c:v>
                </c:pt>
                <c:pt idx="11">
                  <c:v>-4.4353202340361081E-2</c:v>
                </c:pt>
                <c:pt idx="12">
                  <c:v>-6.9040971762887815E-2</c:v>
                </c:pt>
                <c:pt idx="13">
                  <c:v>-3.4746638482204439E-2</c:v>
                </c:pt>
                <c:pt idx="14">
                  <c:v>-7.8971125331315672E-2</c:v>
                </c:pt>
                <c:pt idx="15">
                  <c:v>-0.12453355443624539</c:v>
                </c:pt>
                <c:pt idx="16">
                  <c:v>-0.18435472409554837</c:v>
                </c:pt>
                <c:pt idx="17">
                  <c:v>-0.18885344545383209</c:v>
                </c:pt>
                <c:pt idx="18">
                  <c:v>-0.21812431864824178</c:v>
                </c:pt>
                <c:pt idx="19">
                  <c:v>-0.13260047603539421</c:v>
                </c:pt>
                <c:pt idx="20">
                  <c:v>-0.1660129943277632</c:v>
                </c:pt>
                <c:pt idx="21">
                  <c:v>-0.17252336357712283</c:v>
                </c:pt>
                <c:pt idx="22">
                  <c:v>-0.10250372205891888</c:v>
                </c:pt>
                <c:pt idx="23">
                  <c:v>-0.1410994517849099</c:v>
                </c:pt>
                <c:pt idx="24">
                  <c:v>-0.11059937396326383</c:v>
                </c:pt>
                <c:pt idx="25">
                  <c:v>-8.5702305064717349E-2</c:v>
                </c:pt>
                <c:pt idx="26">
                  <c:v>-0.13156669299950263</c:v>
                </c:pt>
                <c:pt idx="27">
                  <c:v>-0.21345106773309841</c:v>
                </c:pt>
                <c:pt idx="28">
                  <c:v>-9.9094812567473226E-2</c:v>
                </c:pt>
                <c:pt idx="29">
                  <c:v>-2.6569905365305457E-2</c:v>
                </c:pt>
                <c:pt idx="30">
                  <c:v>-3.4797115239592391E-2</c:v>
                </c:pt>
                <c:pt idx="31">
                  <c:v>7.0518161939665105E-2</c:v>
                </c:pt>
                <c:pt idx="32">
                  <c:v>-2.4505266130716449E-2</c:v>
                </c:pt>
                <c:pt idx="33">
                  <c:v>-1.7846029787907655E-2</c:v>
                </c:pt>
                <c:pt idx="34">
                  <c:v>-3.4507087733697067E-2</c:v>
                </c:pt>
                <c:pt idx="35">
                  <c:v>-5.5204266312466554E-2</c:v>
                </c:pt>
                <c:pt idx="36">
                  <c:v>-7.3941048753827635E-2</c:v>
                </c:pt>
                <c:pt idx="37">
                  <c:v>-5.3701080359720391E-2</c:v>
                </c:pt>
                <c:pt idx="38">
                  <c:v>-7.3347615137674849E-2</c:v>
                </c:pt>
                <c:pt idx="39">
                  <c:v>-5.6416965632411747E-2</c:v>
                </c:pt>
                <c:pt idx="40">
                  <c:v>-6.5103597704340807E-2</c:v>
                </c:pt>
                <c:pt idx="41">
                  <c:v>-7.0286532169499705E-2</c:v>
                </c:pt>
                <c:pt idx="42">
                  <c:v>-8.2450836013945747E-2</c:v>
                </c:pt>
                <c:pt idx="43">
                  <c:v>-7.585490619500708E-2</c:v>
                </c:pt>
                <c:pt idx="44">
                  <c:v>-6.5199100861807177E-2</c:v>
                </c:pt>
                <c:pt idx="45">
                  <c:v>-8.9426919151461018E-2</c:v>
                </c:pt>
                <c:pt idx="46">
                  <c:v>-0.10107723818125769</c:v>
                </c:pt>
                <c:pt idx="47">
                  <c:v>-0.10112673020969984</c:v>
                </c:pt>
                <c:pt idx="48">
                  <c:v>-6.9045193281975947E-2</c:v>
                </c:pt>
                <c:pt idx="49">
                  <c:v>-2.6005797796840785E-2</c:v>
                </c:pt>
                <c:pt idx="50">
                  <c:v>-5.0242581044572646E-2</c:v>
                </c:pt>
                <c:pt idx="51">
                  <c:v>-1.975822423307047E-2</c:v>
                </c:pt>
                <c:pt idx="52">
                  <c:v>-5.0921036842910328E-2</c:v>
                </c:pt>
                <c:pt idx="53">
                  <c:v>-4.2652543920922617E-2</c:v>
                </c:pt>
                <c:pt idx="54">
                  <c:v>-2.1176072321615794E-2</c:v>
                </c:pt>
                <c:pt idx="55">
                  <c:v>-2.1124637608933156E-2</c:v>
                </c:pt>
                <c:pt idx="56">
                  <c:v>-5.7258159071959372E-2</c:v>
                </c:pt>
                <c:pt idx="57">
                  <c:v>-5.7493742468339826E-2</c:v>
                </c:pt>
                <c:pt idx="58">
                  <c:v>-6.8266037068488938E-2</c:v>
                </c:pt>
                <c:pt idx="59">
                  <c:v>-3.4105931350154939E-2</c:v>
                </c:pt>
                <c:pt idx="60">
                  <c:v>-2.6299503031471619E-2</c:v>
                </c:pt>
                <c:pt idx="61">
                  <c:v>-1.4601381254918097E-2</c:v>
                </c:pt>
                <c:pt idx="62">
                  <c:v>6.9233331493130518E-3</c:v>
                </c:pt>
                <c:pt idx="63">
                  <c:v>6.9197890201725676E-3</c:v>
                </c:pt>
                <c:pt idx="64">
                  <c:v>3.3906176187517845E-3</c:v>
                </c:pt>
                <c:pt idx="65">
                  <c:v>-3.5986241436833682E-2</c:v>
                </c:pt>
                <c:pt idx="66">
                  <c:v>-2.6376697744518507E-2</c:v>
                </c:pt>
                <c:pt idx="67">
                  <c:v>-3.4242454273867545E-2</c:v>
                </c:pt>
                <c:pt idx="68">
                  <c:v>-5.9649722713822614E-2</c:v>
                </c:pt>
                <c:pt idx="69">
                  <c:v>-6.7275673722428958E-2</c:v>
                </c:pt>
                <c:pt idx="70">
                  <c:v>-3.9507452897677514E-2</c:v>
                </c:pt>
                <c:pt idx="71">
                  <c:v>-1.4549774771088209E-2</c:v>
                </c:pt>
                <c:pt idx="72">
                  <c:v>-7.3895539642349045E-2</c:v>
                </c:pt>
                <c:pt idx="73">
                  <c:v>-0.11304299335358794</c:v>
                </c:pt>
                <c:pt idx="74">
                  <c:v>-0.13642817491047785</c:v>
                </c:pt>
                <c:pt idx="75">
                  <c:v>-0.12672899447801594</c:v>
                </c:pt>
                <c:pt idx="76">
                  <c:v>-0.10483813987947552</c:v>
                </c:pt>
                <c:pt idx="77">
                  <c:v>-0.10975445747277923</c:v>
                </c:pt>
                <c:pt idx="78">
                  <c:v>-9.9074265909232434E-2</c:v>
                </c:pt>
                <c:pt idx="79">
                  <c:v>-0.10044109440946419</c:v>
                </c:pt>
                <c:pt idx="80">
                  <c:v>-0.12229387699829267</c:v>
                </c:pt>
                <c:pt idx="81">
                  <c:v>-0.13648860889962053</c:v>
                </c:pt>
                <c:pt idx="82">
                  <c:v>-0.13814601615960076</c:v>
                </c:pt>
                <c:pt idx="83">
                  <c:v>-0.21555768788361862</c:v>
                </c:pt>
                <c:pt idx="84">
                  <c:v>-0.20407808921956316</c:v>
                </c:pt>
                <c:pt idx="85">
                  <c:v>-0.16705426657439471</c:v>
                </c:pt>
                <c:pt idx="86">
                  <c:v>-0.18752377095213452</c:v>
                </c:pt>
                <c:pt idx="87">
                  <c:v>-0.22811127742696921</c:v>
                </c:pt>
                <c:pt idx="88">
                  <c:v>-0.19713598327033804</c:v>
                </c:pt>
                <c:pt idx="89">
                  <c:v>-0.18611303611587515</c:v>
                </c:pt>
                <c:pt idx="90">
                  <c:v>-0.18539032432036551</c:v>
                </c:pt>
                <c:pt idx="91">
                  <c:v>-0.23940497148071627</c:v>
                </c:pt>
                <c:pt idx="92">
                  <c:v>-0.17729100716054599</c:v>
                </c:pt>
                <c:pt idx="93">
                  <c:v>-0.1763978722491599</c:v>
                </c:pt>
                <c:pt idx="94">
                  <c:v>-0.13751758376880935</c:v>
                </c:pt>
                <c:pt idx="95">
                  <c:v>-0.10539040168091297</c:v>
                </c:pt>
                <c:pt idx="96">
                  <c:v>-9.1013070971910803E-2</c:v>
                </c:pt>
                <c:pt idx="97">
                  <c:v>-0.10872762353596678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'Region --&gt;'!$I$306</c:f>
              <c:strCache>
                <c:ptCount val="1"/>
                <c:pt idx="0">
                  <c:v>Western Europe</c:v>
                </c:pt>
              </c:strCache>
            </c:strRef>
          </c:tx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--&gt;'!$I$307:$I$404</c:f>
              <c:numCache>
                <c:formatCode>0.00%</c:formatCode>
                <c:ptCount val="98"/>
                <c:pt idx="0">
                  <c:v>6.1858722954767284E-3</c:v>
                </c:pt>
                <c:pt idx="1">
                  <c:v>-1.2474532821020484E-2</c:v>
                </c:pt>
                <c:pt idx="2">
                  <c:v>-1.9912413049056207E-2</c:v>
                </c:pt>
                <c:pt idx="3">
                  <c:v>-1.9270365577429935E-2</c:v>
                </c:pt>
                <c:pt idx="4">
                  <c:v>-2.3492548723209397E-2</c:v>
                </c:pt>
                <c:pt idx="5">
                  <c:v>-4.2161896866608643E-2</c:v>
                </c:pt>
                <c:pt idx="6">
                  <c:v>-3.6405687219350169E-2</c:v>
                </c:pt>
                <c:pt idx="7">
                  <c:v>-2.9433245249485013E-2</c:v>
                </c:pt>
                <c:pt idx="8">
                  <c:v>-4.7125934669239054E-2</c:v>
                </c:pt>
                <c:pt idx="9">
                  <c:v>-3.0145394984158923E-2</c:v>
                </c:pt>
                <c:pt idx="10">
                  <c:v>-4.2689235457999353E-2</c:v>
                </c:pt>
                <c:pt idx="11">
                  <c:v>-5.7647821101915381E-2</c:v>
                </c:pt>
                <c:pt idx="12">
                  <c:v>-5.2478510378703616E-2</c:v>
                </c:pt>
                <c:pt idx="13">
                  <c:v>-3.2385227094987909E-2</c:v>
                </c:pt>
                <c:pt idx="14">
                  <c:v>-3.2216674331480608E-2</c:v>
                </c:pt>
                <c:pt idx="15">
                  <c:v>-7.8284379087596806E-2</c:v>
                </c:pt>
                <c:pt idx="16">
                  <c:v>-7.3871725636427424E-2</c:v>
                </c:pt>
                <c:pt idx="17">
                  <c:v>-8.7214532295732797E-2</c:v>
                </c:pt>
                <c:pt idx="18">
                  <c:v>-0.14680442166422991</c:v>
                </c:pt>
                <c:pt idx="19">
                  <c:v>-0.10688850104137118</c:v>
                </c:pt>
                <c:pt idx="20">
                  <c:v>-0.14509030981399373</c:v>
                </c:pt>
                <c:pt idx="21">
                  <c:v>-0.16148756553967805</c:v>
                </c:pt>
                <c:pt idx="22">
                  <c:v>-0.1559935516246462</c:v>
                </c:pt>
                <c:pt idx="23">
                  <c:v>-0.16819076348198492</c:v>
                </c:pt>
                <c:pt idx="24">
                  <c:v>-0.14029310352377697</c:v>
                </c:pt>
                <c:pt idx="25">
                  <c:v>-6.4626652897888034E-2</c:v>
                </c:pt>
                <c:pt idx="26">
                  <c:v>-5.2442754000565479E-2</c:v>
                </c:pt>
                <c:pt idx="27">
                  <c:v>-5.2895139209706607E-2</c:v>
                </c:pt>
                <c:pt idx="28">
                  <c:v>-8.2696658885809488E-2</c:v>
                </c:pt>
                <c:pt idx="29">
                  <c:v>-4.493252129491828E-2</c:v>
                </c:pt>
                <c:pt idx="30">
                  <c:v>-5.8577784065613259E-2</c:v>
                </c:pt>
                <c:pt idx="31">
                  <c:v>-6.8072638864077564E-2</c:v>
                </c:pt>
                <c:pt idx="32">
                  <c:v>-5.2756496654742906E-2</c:v>
                </c:pt>
                <c:pt idx="33">
                  <c:v>-5.1082532215700673E-2</c:v>
                </c:pt>
                <c:pt idx="34">
                  <c:v>-4.8953672204410888E-2</c:v>
                </c:pt>
                <c:pt idx="35">
                  <c:v>-6.9895460948114441E-2</c:v>
                </c:pt>
                <c:pt idx="36">
                  <c:v>-5.7455351950169417E-2</c:v>
                </c:pt>
                <c:pt idx="37">
                  <c:v>-4.8978097643260915E-2</c:v>
                </c:pt>
                <c:pt idx="38">
                  <c:v>-4.4763340281681364E-2</c:v>
                </c:pt>
                <c:pt idx="39">
                  <c:v>-4.3767113002488596E-2</c:v>
                </c:pt>
                <c:pt idx="40">
                  <c:v>-3.417717106717616E-2</c:v>
                </c:pt>
                <c:pt idx="41">
                  <c:v>-1.8630804975604518E-2</c:v>
                </c:pt>
                <c:pt idx="42">
                  <c:v>-1.6600803960051466E-2</c:v>
                </c:pt>
                <c:pt idx="43">
                  <c:v>-9.258915326676935E-3</c:v>
                </c:pt>
                <c:pt idx="44">
                  <c:v>-1.7346076685326853E-2</c:v>
                </c:pt>
                <c:pt idx="45">
                  <c:v>-8.7462494567577959E-3</c:v>
                </c:pt>
                <c:pt idx="46">
                  <c:v>-1.8859832084517976E-2</c:v>
                </c:pt>
                <c:pt idx="47">
                  <c:v>-2.2598101773563382E-2</c:v>
                </c:pt>
                <c:pt idx="48">
                  <c:v>-4.671017199436249E-2</c:v>
                </c:pt>
                <c:pt idx="49">
                  <c:v>-5.6218015635726967E-2</c:v>
                </c:pt>
                <c:pt idx="50">
                  <c:v>-5.6779988532869002E-2</c:v>
                </c:pt>
                <c:pt idx="51">
                  <c:v>-5.0944276500487488E-2</c:v>
                </c:pt>
                <c:pt idx="52">
                  <c:v>-5.4435718219202012E-2</c:v>
                </c:pt>
                <c:pt idx="53">
                  <c:v>-5.4735991259962147E-2</c:v>
                </c:pt>
                <c:pt idx="54">
                  <c:v>-2.6122405675914579E-2</c:v>
                </c:pt>
                <c:pt idx="55">
                  <c:v>-1.0199802109271953E-2</c:v>
                </c:pt>
                <c:pt idx="56">
                  <c:v>-3.7344693013130689E-3</c:v>
                </c:pt>
                <c:pt idx="57">
                  <c:v>1.1019682933996744E-3</c:v>
                </c:pt>
                <c:pt idx="58">
                  <c:v>1.3345052198296556E-2</c:v>
                </c:pt>
                <c:pt idx="59">
                  <c:v>2.0846873427761231E-2</c:v>
                </c:pt>
                <c:pt idx="60">
                  <c:v>2.3217366675972295E-2</c:v>
                </c:pt>
                <c:pt idx="61">
                  <c:v>2.6038658281203733E-2</c:v>
                </c:pt>
                <c:pt idx="62">
                  <c:v>1.8224073349896369E-2</c:v>
                </c:pt>
                <c:pt idx="63">
                  <c:v>1.7465619937400659E-2</c:v>
                </c:pt>
                <c:pt idx="64">
                  <c:v>1.2753893410552067E-2</c:v>
                </c:pt>
                <c:pt idx="65">
                  <c:v>-1.4263650563274305E-2</c:v>
                </c:pt>
                <c:pt idx="66">
                  <c:v>-2.6577063076240054E-3</c:v>
                </c:pt>
                <c:pt idx="67">
                  <c:v>4.1864783384581994E-5</c:v>
                </c:pt>
                <c:pt idx="68">
                  <c:v>-2.5599130541774373E-3</c:v>
                </c:pt>
                <c:pt idx="69">
                  <c:v>-8.2997589077099809E-3</c:v>
                </c:pt>
                <c:pt idx="70">
                  <c:v>-1.372162242102954E-2</c:v>
                </c:pt>
                <c:pt idx="71">
                  <c:v>2.9656805446290763E-3</c:v>
                </c:pt>
                <c:pt idx="72">
                  <c:v>-2.2239626085827843E-2</c:v>
                </c:pt>
                <c:pt idx="73">
                  <c:v>-2.003990770406737E-2</c:v>
                </c:pt>
                <c:pt idx="74">
                  <c:v>-1.75504941666417E-2</c:v>
                </c:pt>
                <c:pt idx="75">
                  <c:v>-1.9868357390479055E-2</c:v>
                </c:pt>
                <c:pt idx="76">
                  <c:v>-1.3711951301035058E-2</c:v>
                </c:pt>
                <c:pt idx="77">
                  <c:v>-5.5317683076620203E-3</c:v>
                </c:pt>
                <c:pt idx="78">
                  <c:v>-1.1652617625576157E-2</c:v>
                </c:pt>
                <c:pt idx="79">
                  <c:v>8.6221254895765889E-3</c:v>
                </c:pt>
                <c:pt idx="80">
                  <c:v>8.3851076769721061E-3</c:v>
                </c:pt>
                <c:pt idx="81">
                  <c:v>1.9041583755612802E-2</c:v>
                </c:pt>
                <c:pt idx="82">
                  <c:v>1.2556033987571977E-2</c:v>
                </c:pt>
                <c:pt idx="83">
                  <c:v>2.5030940012375817E-2</c:v>
                </c:pt>
                <c:pt idx="84">
                  <c:v>1.739170943441181E-2</c:v>
                </c:pt>
                <c:pt idx="85">
                  <c:v>1.1392186615596454E-2</c:v>
                </c:pt>
                <c:pt idx="86">
                  <c:v>-5.5316240276256923E-5</c:v>
                </c:pt>
                <c:pt idx="87">
                  <c:v>-1.0839436898718975E-2</c:v>
                </c:pt>
                <c:pt idx="88">
                  <c:v>1.2724590700179478E-2</c:v>
                </c:pt>
                <c:pt idx="89">
                  <c:v>1.9406614426205962E-2</c:v>
                </c:pt>
                <c:pt idx="90">
                  <c:v>-7.2675266493743007E-3</c:v>
                </c:pt>
                <c:pt idx="91">
                  <c:v>-9.2844494325769952E-3</c:v>
                </c:pt>
                <c:pt idx="92">
                  <c:v>2.4879607471299456E-3</c:v>
                </c:pt>
                <c:pt idx="93">
                  <c:v>-3.1072683256113294E-2</c:v>
                </c:pt>
                <c:pt idx="94">
                  <c:v>-5.5590604208312085E-2</c:v>
                </c:pt>
                <c:pt idx="95">
                  <c:v>-6.0157646601365945E-2</c:v>
                </c:pt>
                <c:pt idx="96">
                  <c:v>-7.0890953801906437E-2</c:v>
                </c:pt>
                <c:pt idx="97">
                  <c:v>-6.0753355667412752E-2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'Region --&gt;'!$J$306</c:f>
              <c:strCache>
                <c:ptCount val="1"/>
                <c:pt idx="0">
                  <c:v>Portfolio Hedge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'Region --&gt;'!$B$307:$B$404</c:f>
              <c:numCache>
                <c:formatCode>[$-409]mmm\-yy;@</c:formatCode>
                <c:ptCount val="98"/>
                <c:pt idx="0">
                  <c:v>38868</c:v>
                </c:pt>
                <c:pt idx="1">
                  <c:v>38898</c:v>
                </c:pt>
                <c:pt idx="2">
                  <c:v>38929</c:v>
                </c:pt>
                <c:pt idx="3">
                  <c:v>38960</c:v>
                </c:pt>
                <c:pt idx="4">
                  <c:v>38990</c:v>
                </c:pt>
                <c:pt idx="5">
                  <c:v>39021</c:v>
                </c:pt>
                <c:pt idx="6">
                  <c:v>39051</c:v>
                </c:pt>
                <c:pt idx="7">
                  <c:v>39082</c:v>
                </c:pt>
                <c:pt idx="8">
                  <c:v>39113</c:v>
                </c:pt>
                <c:pt idx="9">
                  <c:v>39141</c:v>
                </c:pt>
                <c:pt idx="10">
                  <c:v>39172</c:v>
                </c:pt>
                <c:pt idx="11">
                  <c:v>39202</c:v>
                </c:pt>
                <c:pt idx="12">
                  <c:v>39233</c:v>
                </c:pt>
                <c:pt idx="13">
                  <c:v>39263</c:v>
                </c:pt>
                <c:pt idx="14">
                  <c:v>39294</c:v>
                </c:pt>
                <c:pt idx="15">
                  <c:v>39325</c:v>
                </c:pt>
                <c:pt idx="16">
                  <c:v>39355</c:v>
                </c:pt>
                <c:pt idx="17">
                  <c:v>39386</c:v>
                </c:pt>
                <c:pt idx="18">
                  <c:v>39416</c:v>
                </c:pt>
                <c:pt idx="19">
                  <c:v>39447</c:v>
                </c:pt>
                <c:pt idx="20">
                  <c:v>39478</c:v>
                </c:pt>
                <c:pt idx="21">
                  <c:v>39507</c:v>
                </c:pt>
                <c:pt idx="22">
                  <c:v>39538</c:v>
                </c:pt>
                <c:pt idx="23">
                  <c:v>39568</c:v>
                </c:pt>
                <c:pt idx="24">
                  <c:v>39599</c:v>
                </c:pt>
                <c:pt idx="25">
                  <c:v>39629</c:v>
                </c:pt>
                <c:pt idx="26">
                  <c:v>39660</c:v>
                </c:pt>
                <c:pt idx="27">
                  <c:v>39691</c:v>
                </c:pt>
                <c:pt idx="28">
                  <c:v>39721</c:v>
                </c:pt>
                <c:pt idx="29">
                  <c:v>39752</c:v>
                </c:pt>
                <c:pt idx="30">
                  <c:v>39782</c:v>
                </c:pt>
                <c:pt idx="31">
                  <c:v>39813</c:v>
                </c:pt>
                <c:pt idx="32">
                  <c:v>39844</c:v>
                </c:pt>
                <c:pt idx="33">
                  <c:v>39872</c:v>
                </c:pt>
                <c:pt idx="34">
                  <c:v>39903</c:v>
                </c:pt>
                <c:pt idx="35">
                  <c:v>39933</c:v>
                </c:pt>
                <c:pt idx="36">
                  <c:v>39964</c:v>
                </c:pt>
                <c:pt idx="37">
                  <c:v>39994</c:v>
                </c:pt>
                <c:pt idx="38">
                  <c:v>40025</c:v>
                </c:pt>
                <c:pt idx="39">
                  <c:v>40056</c:v>
                </c:pt>
                <c:pt idx="40">
                  <c:v>40086</c:v>
                </c:pt>
                <c:pt idx="41">
                  <c:v>40117</c:v>
                </c:pt>
                <c:pt idx="42">
                  <c:v>40147</c:v>
                </c:pt>
                <c:pt idx="43">
                  <c:v>40178</c:v>
                </c:pt>
                <c:pt idx="44">
                  <c:v>40209</c:v>
                </c:pt>
                <c:pt idx="45">
                  <c:v>40237</c:v>
                </c:pt>
                <c:pt idx="46">
                  <c:v>40268</c:v>
                </c:pt>
                <c:pt idx="47">
                  <c:v>40298</c:v>
                </c:pt>
                <c:pt idx="48">
                  <c:v>40329</c:v>
                </c:pt>
                <c:pt idx="49">
                  <c:v>40359</c:v>
                </c:pt>
                <c:pt idx="50">
                  <c:v>40390</c:v>
                </c:pt>
                <c:pt idx="51">
                  <c:v>40421</c:v>
                </c:pt>
                <c:pt idx="52">
                  <c:v>40451</c:v>
                </c:pt>
                <c:pt idx="53">
                  <c:v>40482</c:v>
                </c:pt>
                <c:pt idx="54">
                  <c:v>40512</c:v>
                </c:pt>
                <c:pt idx="55">
                  <c:v>40543</c:v>
                </c:pt>
                <c:pt idx="56">
                  <c:v>40574</c:v>
                </c:pt>
                <c:pt idx="57">
                  <c:v>40602</c:v>
                </c:pt>
                <c:pt idx="58">
                  <c:v>40633</c:v>
                </c:pt>
                <c:pt idx="59">
                  <c:v>40663</c:v>
                </c:pt>
                <c:pt idx="60">
                  <c:v>40694</c:v>
                </c:pt>
                <c:pt idx="61">
                  <c:v>40724</c:v>
                </c:pt>
                <c:pt idx="62">
                  <c:v>40755</c:v>
                </c:pt>
                <c:pt idx="63">
                  <c:v>40786</c:v>
                </c:pt>
                <c:pt idx="64">
                  <c:v>40816</c:v>
                </c:pt>
                <c:pt idx="65">
                  <c:v>40847</c:v>
                </c:pt>
                <c:pt idx="66">
                  <c:v>40877</c:v>
                </c:pt>
                <c:pt idx="67">
                  <c:v>40908</c:v>
                </c:pt>
                <c:pt idx="68">
                  <c:v>40939</c:v>
                </c:pt>
                <c:pt idx="69">
                  <c:v>40968</c:v>
                </c:pt>
                <c:pt idx="70">
                  <c:v>40999</c:v>
                </c:pt>
                <c:pt idx="71">
                  <c:v>41029</c:v>
                </c:pt>
                <c:pt idx="72">
                  <c:v>41060</c:v>
                </c:pt>
                <c:pt idx="73">
                  <c:v>41090</c:v>
                </c:pt>
                <c:pt idx="74">
                  <c:v>41121</c:v>
                </c:pt>
                <c:pt idx="75">
                  <c:v>41152</c:v>
                </c:pt>
                <c:pt idx="76">
                  <c:v>41182</c:v>
                </c:pt>
                <c:pt idx="77">
                  <c:v>41213</c:v>
                </c:pt>
                <c:pt idx="78">
                  <c:v>41243</c:v>
                </c:pt>
                <c:pt idx="79">
                  <c:v>41274</c:v>
                </c:pt>
                <c:pt idx="80">
                  <c:v>41305</c:v>
                </c:pt>
                <c:pt idx="81">
                  <c:v>41333</c:v>
                </c:pt>
                <c:pt idx="82">
                  <c:v>41364</c:v>
                </c:pt>
                <c:pt idx="83">
                  <c:v>41394</c:v>
                </c:pt>
                <c:pt idx="84">
                  <c:v>41425</c:v>
                </c:pt>
                <c:pt idx="85">
                  <c:v>41455</c:v>
                </c:pt>
                <c:pt idx="86">
                  <c:v>41486</c:v>
                </c:pt>
                <c:pt idx="87">
                  <c:v>41517</c:v>
                </c:pt>
                <c:pt idx="88">
                  <c:v>41547</c:v>
                </c:pt>
                <c:pt idx="89">
                  <c:v>41578</c:v>
                </c:pt>
                <c:pt idx="90">
                  <c:v>41608</c:v>
                </c:pt>
                <c:pt idx="91">
                  <c:v>41639</c:v>
                </c:pt>
                <c:pt idx="92">
                  <c:v>41670</c:v>
                </c:pt>
                <c:pt idx="93">
                  <c:v>41698</c:v>
                </c:pt>
                <c:pt idx="94">
                  <c:v>41729</c:v>
                </c:pt>
                <c:pt idx="95">
                  <c:v>41759</c:v>
                </c:pt>
                <c:pt idx="96">
                  <c:v>41790</c:v>
                </c:pt>
                <c:pt idx="97">
                  <c:v>41820</c:v>
                </c:pt>
              </c:numCache>
            </c:numRef>
          </c:cat>
          <c:val>
            <c:numRef>
              <c:f>'Region --&gt;'!$J$307:$J$404</c:f>
              <c:numCache>
                <c:formatCode>0.00%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1.3373234024867054E-2</c:v>
                </c:pt>
                <c:pt idx="28">
                  <c:v>1.4316920127672968E-2</c:v>
                </c:pt>
                <c:pt idx="29">
                  <c:v>1.2157133338591666E-2</c:v>
                </c:pt>
                <c:pt idx="30">
                  <c:v>1.4117754644258127E-2</c:v>
                </c:pt>
                <c:pt idx="31">
                  <c:v>1.4584312849456181E-2</c:v>
                </c:pt>
                <c:pt idx="32">
                  <c:v>1.5653165335036499E-2</c:v>
                </c:pt>
                <c:pt idx="33">
                  <c:v>2.8990191600350327E-2</c:v>
                </c:pt>
                <c:pt idx="34">
                  <c:v>2.8540991014850664E-2</c:v>
                </c:pt>
                <c:pt idx="35">
                  <c:v>2.9642836296842227E-2</c:v>
                </c:pt>
                <c:pt idx="36">
                  <c:v>3.0654773060850043E-2</c:v>
                </c:pt>
                <c:pt idx="37">
                  <c:v>2.8192307392078161E-2</c:v>
                </c:pt>
                <c:pt idx="38">
                  <c:v>3.0460550650200237E-2</c:v>
                </c:pt>
                <c:pt idx="39">
                  <c:v>2.875307264136363E-2</c:v>
                </c:pt>
                <c:pt idx="40">
                  <c:v>2.9783473128641273E-2</c:v>
                </c:pt>
                <c:pt idx="41">
                  <c:v>3.0399043649015533E-2</c:v>
                </c:pt>
                <c:pt idx="42">
                  <c:v>1.0451708959711536E-2</c:v>
                </c:pt>
                <c:pt idx="43">
                  <c:v>6.613834969038019E-3</c:v>
                </c:pt>
                <c:pt idx="44">
                  <c:v>1.2294748258368921E-2</c:v>
                </c:pt>
                <c:pt idx="45">
                  <c:v>1.458414073540271E-2</c:v>
                </c:pt>
                <c:pt idx="46">
                  <c:v>-4.3986586223067822E-3</c:v>
                </c:pt>
                <c:pt idx="47">
                  <c:v>-5.3679181663061973E-3</c:v>
                </c:pt>
                <c:pt idx="48">
                  <c:v>1.370837575444046E-2</c:v>
                </c:pt>
                <c:pt idx="49">
                  <c:v>-3.7222321460889107E-3</c:v>
                </c:pt>
                <c:pt idx="50">
                  <c:v>-2.2142611199029369E-3</c:v>
                </c:pt>
                <c:pt idx="51">
                  <c:v>1.0260041397821697E-2</c:v>
                </c:pt>
                <c:pt idx="52">
                  <c:v>2.4723698572641069E-2</c:v>
                </c:pt>
                <c:pt idx="53">
                  <c:v>2.3846912571101421E-2</c:v>
                </c:pt>
                <c:pt idx="54">
                  <c:v>2.609254253600958E-2</c:v>
                </c:pt>
                <c:pt idx="55">
                  <c:v>2.3502932225112898E-2</c:v>
                </c:pt>
                <c:pt idx="56">
                  <c:v>4.2994174880541958E-3</c:v>
                </c:pt>
                <c:pt idx="57">
                  <c:v>1.1347372345079251E-2</c:v>
                </c:pt>
                <c:pt idx="58">
                  <c:v>1.8442719415349206E-2</c:v>
                </c:pt>
                <c:pt idx="59">
                  <c:v>1.7226166142222589E-2</c:v>
                </c:pt>
                <c:pt idx="60">
                  <c:v>1.9808494666761631E-2</c:v>
                </c:pt>
                <c:pt idx="61">
                  <c:v>2.077245967816865E-2</c:v>
                </c:pt>
                <c:pt idx="62">
                  <c:v>1.9768203581211116E-2</c:v>
                </c:pt>
                <c:pt idx="63">
                  <c:v>2.1657089439975644E-2</c:v>
                </c:pt>
                <c:pt idx="64">
                  <c:v>2.2617552591687601E-3</c:v>
                </c:pt>
                <c:pt idx="65">
                  <c:v>-1.7733293545442903E-3</c:v>
                </c:pt>
                <c:pt idx="66">
                  <c:v>-2.5080581336104253E-3</c:v>
                </c:pt>
                <c:pt idx="67">
                  <c:v>6.9536280244522942E-3</c:v>
                </c:pt>
                <c:pt idx="68">
                  <c:v>6.1212209310641356E-3</c:v>
                </c:pt>
                <c:pt idx="69">
                  <c:v>-2.3555592871555425E-4</c:v>
                </c:pt>
                <c:pt idx="70">
                  <c:v>-1.1215416809337388E-2</c:v>
                </c:pt>
                <c:pt idx="71">
                  <c:v>-2.1311457123731205E-2</c:v>
                </c:pt>
                <c:pt idx="72">
                  <c:v>-1.6905661830622479E-2</c:v>
                </c:pt>
                <c:pt idx="73">
                  <c:v>2.3609526763660078E-3</c:v>
                </c:pt>
                <c:pt idx="74">
                  <c:v>-1.0500454473362199E-2</c:v>
                </c:pt>
                <c:pt idx="75">
                  <c:v>-1.9951959765095714E-2</c:v>
                </c:pt>
                <c:pt idx="76">
                  <c:v>-1.8136329730708941E-2</c:v>
                </c:pt>
                <c:pt idx="77">
                  <c:v>-1.9546907845015851E-2</c:v>
                </c:pt>
                <c:pt idx="78">
                  <c:v>-3.5127893744226819E-2</c:v>
                </c:pt>
                <c:pt idx="79">
                  <c:v>-3.5765419095454561E-2</c:v>
                </c:pt>
                <c:pt idx="80">
                  <c:v>-3.3498628056993857E-2</c:v>
                </c:pt>
                <c:pt idx="81">
                  <c:v>-2.9314107498396164E-2</c:v>
                </c:pt>
                <c:pt idx="82">
                  <c:v>-2.2900733644595217E-2</c:v>
                </c:pt>
                <c:pt idx="83">
                  <c:v>6.4821892514626694E-3</c:v>
                </c:pt>
                <c:pt idx="84">
                  <c:v>3.6390178849025137E-3</c:v>
                </c:pt>
                <c:pt idx="85">
                  <c:v>-2.6122672868691618E-2</c:v>
                </c:pt>
                <c:pt idx="86">
                  <c:v>-4.1229623713664003E-2</c:v>
                </c:pt>
                <c:pt idx="87">
                  <c:v>-5.641463455108512E-2</c:v>
                </c:pt>
                <c:pt idx="88">
                  <c:v>-5.0491171184551042E-2</c:v>
                </c:pt>
                <c:pt idx="89">
                  <c:v>-4.616282592142841E-2</c:v>
                </c:pt>
                <c:pt idx="90">
                  <c:v>-4.0704757481322344E-2</c:v>
                </c:pt>
                <c:pt idx="91">
                  <c:v>-4.3769836683159161E-2</c:v>
                </c:pt>
                <c:pt idx="92">
                  <c:v>-3.7158924539129314E-2</c:v>
                </c:pt>
                <c:pt idx="93">
                  <c:v>-3.5646274360892023E-2</c:v>
                </c:pt>
                <c:pt idx="94">
                  <c:v>-4.1576861817478043E-2</c:v>
                </c:pt>
                <c:pt idx="95">
                  <c:v>-3.1855459828643393E-2</c:v>
                </c:pt>
                <c:pt idx="96">
                  <c:v>-3.0469163027689594E-2</c:v>
                </c:pt>
                <c:pt idx="97">
                  <c:v>-3.0428601501211176E-2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46912"/>
        <c:axId val="44248448"/>
      </c:lineChart>
      <c:dateAx>
        <c:axId val="442469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44248448"/>
        <c:crosses val="autoZero"/>
        <c:auto val="1"/>
        <c:lblOffset val="100"/>
        <c:baseTimeUnit val="months"/>
      </c:dateAx>
      <c:valAx>
        <c:axId val="4424844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424691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81216"/>
        <c:axId val="44287104"/>
      </c:barChart>
      <c:catAx>
        <c:axId val="44281216"/>
        <c:scaling>
          <c:orientation val="minMax"/>
        </c:scaling>
        <c:delete val="0"/>
        <c:axPos val="b"/>
        <c:majorTickMark val="out"/>
        <c:minorTickMark val="none"/>
        <c:tickLblPos val="nextTo"/>
        <c:crossAx val="44287104"/>
        <c:crosses val="autoZero"/>
        <c:auto val="1"/>
        <c:lblAlgn val="ctr"/>
        <c:lblOffset val="100"/>
        <c:noMultiLvlLbl val="0"/>
      </c:catAx>
      <c:valAx>
        <c:axId val="4428710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4281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2006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2006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--&gt;'!$C$410:$I$410</c:f>
              <c:numCache>
                <c:formatCode>0.00%</c:formatCode>
                <c:ptCount val="7"/>
                <c:pt idx="0">
                  <c:v>1.0801374500837322</c:v>
                </c:pt>
                <c:pt idx="1">
                  <c:v>4.3178340941400516E-2</c:v>
                </c:pt>
                <c:pt idx="2">
                  <c:v>0.12812070884648488</c:v>
                </c:pt>
                <c:pt idx="3">
                  <c:v>0.24992671828234098</c:v>
                </c:pt>
                <c:pt idx="4">
                  <c:v>0.33737988876760228</c:v>
                </c:pt>
                <c:pt idx="5">
                  <c:v>0.22111891226511607</c:v>
                </c:pt>
                <c:pt idx="6">
                  <c:v>0.11387153915583414</c:v>
                </c:pt>
              </c:numCache>
            </c:numRef>
          </c:xVal>
          <c:yVal>
            <c:numRef>
              <c:f>'Region --&gt;'!$C$422:$I$422</c:f>
              <c:numCache>
                <c:formatCode>0.00%</c:formatCode>
                <c:ptCount val="7"/>
                <c:pt idx="0">
                  <c:v>-5.7880688964908104E-4</c:v>
                </c:pt>
                <c:pt idx="1">
                  <c:v>2.4801000620901384E-3</c:v>
                </c:pt>
                <c:pt idx="2">
                  <c:v>-2.2812227269183856E-3</c:v>
                </c:pt>
                <c:pt idx="3">
                  <c:v>5.459186131305022E-3</c:v>
                </c:pt>
                <c:pt idx="4">
                  <c:v>-5.640384918803169E-3</c:v>
                </c:pt>
                <c:pt idx="5">
                  <c:v>1.5065716198865427E-3</c:v>
                </c:pt>
                <c:pt idx="6">
                  <c:v>3.1161278275423741E-4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609536"/>
        <c:axId val="44612608"/>
      </c:scatterChart>
      <c:valAx>
        <c:axId val="4460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612608"/>
        <c:crosses val="autoZero"/>
        <c:crossBetween val="midCat"/>
      </c:valAx>
      <c:valAx>
        <c:axId val="4461260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609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2007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2007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--&gt;'!$C$411:$I$411</c:f>
              <c:numCache>
                <c:formatCode>0.00%</c:formatCode>
                <c:ptCount val="7"/>
                <c:pt idx="0">
                  <c:v>1.165454253638881</c:v>
                </c:pt>
                <c:pt idx="1">
                  <c:v>0.2061166647820675</c:v>
                </c:pt>
                <c:pt idx="2">
                  <c:v>0.12173723703713629</c:v>
                </c:pt>
                <c:pt idx="3">
                  <c:v>0.36463901022174916</c:v>
                </c:pt>
                <c:pt idx="4">
                  <c:v>0.28834165140172496</c:v>
                </c:pt>
                <c:pt idx="5">
                  <c:v>0.25157069846402885</c:v>
                </c:pt>
                <c:pt idx="6">
                  <c:v>0.16121384745735526</c:v>
                </c:pt>
              </c:numCache>
            </c:numRef>
          </c:xVal>
          <c:yVal>
            <c:numRef>
              <c:f>'Region --&gt;'!$C$423:$I$423</c:f>
              <c:numCache>
                <c:formatCode>0.00%</c:formatCode>
                <c:ptCount val="7"/>
                <c:pt idx="0">
                  <c:v>1.4570383853103344E-2</c:v>
                </c:pt>
                <c:pt idx="1">
                  <c:v>2.2465519757509061E-3</c:v>
                </c:pt>
                <c:pt idx="2">
                  <c:v>-3.5877190358580471E-3</c:v>
                </c:pt>
                <c:pt idx="3">
                  <c:v>8.0873412994139238E-3</c:v>
                </c:pt>
                <c:pt idx="4">
                  <c:v>9.1148797219718549E-3</c:v>
                </c:pt>
                <c:pt idx="5">
                  <c:v>1.7923259309354561E-3</c:v>
                </c:pt>
                <c:pt idx="6">
                  <c:v>-1.4760653705689804E-3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337792"/>
        <c:axId val="44578688"/>
      </c:scatterChart>
      <c:valAx>
        <c:axId val="4433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578688"/>
        <c:crosses val="autoZero"/>
        <c:crossBetween val="midCat"/>
      </c:valAx>
      <c:valAx>
        <c:axId val="445786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33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2008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2008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--&gt;'!$C$412:$I$412</c:f>
              <c:numCache>
                <c:formatCode>0.00%</c:formatCode>
                <c:ptCount val="7"/>
                <c:pt idx="0">
                  <c:v>1.1467547401617184</c:v>
                </c:pt>
                <c:pt idx="1">
                  <c:v>0.23318116751211462</c:v>
                </c:pt>
                <c:pt idx="2">
                  <c:v>4.0363833784511617E-2</c:v>
                </c:pt>
                <c:pt idx="3">
                  <c:v>0.31770084496379536</c:v>
                </c:pt>
                <c:pt idx="4">
                  <c:v>0.28656088670273594</c:v>
                </c:pt>
                <c:pt idx="5">
                  <c:v>0.24044799060646058</c:v>
                </c:pt>
                <c:pt idx="6">
                  <c:v>0.1692923573370336</c:v>
                </c:pt>
              </c:numCache>
            </c:numRef>
          </c:xVal>
          <c:yVal>
            <c:numRef>
              <c:f>'Region --&gt;'!$C$424:$I$424</c:f>
              <c:numCache>
                <c:formatCode>0.00%</c:formatCode>
                <c:ptCount val="7"/>
                <c:pt idx="0">
                  <c:v>-3.7334693155672855E-3</c:v>
                </c:pt>
                <c:pt idx="1">
                  <c:v>-1.5381234366644856E-2</c:v>
                </c:pt>
                <c:pt idx="2">
                  <c:v>2.1396605433950519E-3</c:v>
                </c:pt>
                <c:pt idx="3">
                  <c:v>-1.6596422878640809E-3</c:v>
                </c:pt>
                <c:pt idx="4">
                  <c:v>-2.2201247627322827E-3</c:v>
                </c:pt>
                <c:pt idx="5">
                  <c:v>2.343402058819681E-3</c:v>
                </c:pt>
                <c:pt idx="6">
                  <c:v>3.4124770633593526E-3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414080"/>
        <c:axId val="44417408"/>
      </c:scatterChart>
      <c:valAx>
        <c:axId val="4441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417408"/>
        <c:crosses val="autoZero"/>
        <c:crossBetween val="midCat"/>
      </c:valAx>
      <c:valAx>
        <c:axId val="4441740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4140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2009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2009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--&gt;'!$C$413:$I$413</c:f>
              <c:numCache>
                <c:formatCode>0.00%</c:formatCode>
                <c:ptCount val="7"/>
                <c:pt idx="0">
                  <c:v>1.0366657621752138</c:v>
                </c:pt>
                <c:pt idx="1">
                  <c:v>0.10252856809481074</c:v>
                </c:pt>
                <c:pt idx="2">
                  <c:v>3.9352279286512561E-2</c:v>
                </c:pt>
                <c:pt idx="3">
                  <c:v>0.28551608868245054</c:v>
                </c:pt>
                <c:pt idx="4">
                  <c:v>0.20805392615383245</c:v>
                </c:pt>
                <c:pt idx="5">
                  <c:v>0.16239675379929436</c:v>
                </c:pt>
                <c:pt idx="6">
                  <c:v>8.9992727825743912E-2</c:v>
                </c:pt>
              </c:numCache>
            </c:numRef>
          </c:xVal>
          <c:yVal>
            <c:numRef>
              <c:f>'Region --&gt;'!$C$425:$I$425</c:f>
              <c:numCache>
                <c:formatCode>0.00%</c:formatCode>
                <c:ptCount val="7"/>
                <c:pt idx="0">
                  <c:v>1.1172986391641325E-2</c:v>
                </c:pt>
                <c:pt idx="1">
                  <c:v>5.0698076385884651E-3</c:v>
                </c:pt>
                <c:pt idx="2">
                  <c:v>-1.7231320925807142E-3</c:v>
                </c:pt>
                <c:pt idx="3">
                  <c:v>6.7553613115688173E-3</c:v>
                </c:pt>
                <c:pt idx="4">
                  <c:v>7.7525819951015365E-3</c:v>
                </c:pt>
                <c:pt idx="5">
                  <c:v>1.4448581664818787E-3</c:v>
                </c:pt>
                <c:pt idx="6">
                  <c:v>-6.4525802963260237E-4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449152"/>
        <c:axId val="44477056"/>
      </c:scatterChart>
      <c:valAx>
        <c:axId val="4444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477056"/>
        <c:crosses val="autoZero"/>
        <c:crossBetween val="midCat"/>
      </c:valAx>
      <c:valAx>
        <c:axId val="444770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449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40512"/>
        <c:axId val="44642304"/>
      </c:barChart>
      <c:catAx>
        <c:axId val="44640512"/>
        <c:scaling>
          <c:orientation val="minMax"/>
        </c:scaling>
        <c:delete val="0"/>
        <c:axPos val="b"/>
        <c:majorTickMark val="out"/>
        <c:minorTickMark val="none"/>
        <c:tickLblPos val="nextTo"/>
        <c:crossAx val="44642304"/>
        <c:crosses val="autoZero"/>
        <c:auto val="1"/>
        <c:lblAlgn val="ctr"/>
        <c:lblOffset val="100"/>
        <c:noMultiLvlLbl val="0"/>
      </c:catAx>
      <c:valAx>
        <c:axId val="44642304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4640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2010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2010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--&gt;'!$C$414:$I$414</c:f>
              <c:numCache>
                <c:formatCode>0.00%</c:formatCode>
                <c:ptCount val="7"/>
                <c:pt idx="0">
                  <c:v>0.89423015894597035</c:v>
                </c:pt>
                <c:pt idx="1">
                  <c:v>0.12811808319481927</c:v>
                </c:pt>
                <c:pt idx="2">
                  <c:v>6.4455721587046336E-2</c:v>
                </c:pt>
                <c:pt idx="3">
                  <c:v>0.30916239566308179</c:v>
                </c:pt>
                <c:pt idx="4">
                  <c:v>0.33152741850323869</c:v>
                </c:pt>
                <c:pt idx="5">
                  <c:v>0.18970690683491021</c:v>
                </c:pt>
                <c:pt idx="6">
                  <c:v>9.9107344906398789E-2</c:v>
                </c:pt>
              </c:numCache>
            </c:numRef>
          </c:xVal>
          <c:yVal>
            <c:numRef>
              <c:f>'Region --&gt;'!$C$426:$I$426</c:f>
              <c:numCache>
                <c:formatCode>0.00%</c:formatCode>
                <c:ptCount val="7"/>
                <c:pt idx="0">
                  <c:v>2.1050227226991204E-3</c:v>
                </c:pt>
                <c:pt idx="1">
                  <c:v>1.8408308043621586E-3</c:v>
                </c:pt>
                <c:pt idx="2">
                  <c:v>-7.9565479523717019E-4</c:v>
                </c:pt>
                <c:pt idx="3">
                  <c:v>3.3248298544403762E-5</c:v>
                </c:pt>
                <c:pt idx="4">
                  <c:v>7.3973998436638114E-3</c:v>
                </c:pt>
                <c:pt idx="5">
                  <c:v>-6.6468512856472466E-4</c:v>
                </c:pt>
                <c:pt idx="6">
                  <c:v>1.9853397666310941E-4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681856"/>
        <c:axId val="44689280"/>
      </c:scatterChart>
      <c:valAx>
        <c:axId val="4468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689280"/>
        <c:crosses val="autoZero"/>
        <c:crossBetween val="midCat"/>
      </c:valAx>
      <c:valAx>
        <c:axId val="446892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681856"/>
        <c:crosses val="autoZero"/>
        <c:crossBetween val="midCat"/>
        <c:majorUnit val="1.0000000000000002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2012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2012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--&gt;'!$C$416:$I$416</c:f>
              <c:numCache>
                <c:formatCode>0.00%</c:formatCode>
                <c:ptCount val="7"/>
                <c:pt idx="0">
                  <c:v>0.91801119091248085</c:v>
                </c:pt>
                <c:pt idx="1">
                  <c:v>5.5137353587716924E-2</c:v>
                </c:pt>
                <c:pt idx="2">
                  <c:v>3.461242912539967E-2</c:v>
                </c:pt>
                <c:pt idx="3">
                  <c:v>0.19137488596425886</c:v>
                </c:pt>
                <c:pt idx="4">
                  <c:v>0.56100869685390331</c:v>
                </c:pt>
                <c:pt idx="5">
                  <c:v>0.32295766761185202</c:v>
                </c:pt>
                <c:pt idx="6">
                  <c:v>0.1235345601136999</c:v>
                </c:pt>
              </c:numCache>
            </c:numRef>
          </c:xVal>
          <c:yVal>
            <c:numRef>
              <c:f>'Region --&gt;'!$C$428:$I$428</c:f>
              <c:numCache>
                <c:formatCode>0.00%</c:formatCode>
                <c:ptCount val="7"/>
                <c:pt idx="0">
                  <c:v>-1.2611277854955273E-3</c:v>
                </c:pt>
                <c:pt idx="1">
                  <c:v>8.0301869297350634E-4</c:v>
                </c:pt>
                <c:pt idx="2">
                  <c:v>-5.192253960925817E-4</c:v>
                </c:pt>
                <c:pt idx="3">
                  <c:v>-4.5899294713899913E-5</c:v>
                </c:pt>
                <c:pt idx="4">
                  <c:v>9.4534254575847337E-3</c:v>
                </c:pt>
                <c:pt idx="5">
                  <c:v>4.8234856163445633E-5</c:v>
                </c:pt>
                <c:pt idx="6">
                  <c:v>1.4897679778786629E-3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733568"/>
        <c:axId val="44781952"/>
      </c:scatterChart>
      <c:valAx>
        <c:axId val="4473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781952"/>
        <c:crosses val="autoZero"/>
        <c:crossBetween val="midCat"/>
      </c:valAx>
      <c:valAx>
        <c:axId val="447819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733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2011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2011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--&gt;'!$C$415:$I$415</c:f>
              <c:numCache>
                <c:formatCode>0.00%</c:formatCode>
                <c:ptCount val="7"/>
                <c:pt idx="0">
                  <c:v>0.85676924497711948</c:v>
                </c:pt>
                <c:pt idx="1">
                  <c:v>9.8913736127605276E-2</c:v>
                </c:pt>
                <c:pt idx="2">
                  <c:v>8.9631777236882135E-2</c:v>
                </c:pt>
                <c:pt idx="3">
                  <c:v>0.28867080275510981</c:v>
                </c:pt>
                <c:pt idx="4">
                  <c:v>0.38109441199441191</c:v>
                </c:pt>
                <c:pt idx="5">
                  <c:v>0.22330174372805878</c:v>
                </c:pt>
                <c:pt idx="6">
                  <c:v>0.16437722342690939</c:v>
                </c:pt>
              </c:numCache>
            </c:numRef>
          </c:xVal>
          <c:yVal>
            <c:numRef>
              <c:f>'Region --&gt;'!$C$427:$I$427</c:f>
              <c:numCache>
                <c:formatCode>0.00%</c:formatCode>
                <c:ptCount val="7"/>
                <c:pt idx="0">
                  <c:v>4.3156771446150712E-3</c:v>
                </c:pt>
                <c:pt idx="1">
                  <c:v>-1.1191544221793122E-3</c:v>
                </c:pt>
                <c:pt idx="2">
                  <c:v>1.4881748182774301E-3</c:v>
                </c:pt>
                <c:pt idx="3">
                  <c:v>-2.0473007108459617E-3</c:v>
                </c:pt>
                <c:pt idx="4">
                  <c:v>-4.3303002813114841E-3</c:v>
                </c:pt>
                <c:pt idx="5">
                  <c:v>-8.8385126177993893E-4</c:v>
                </c:pt>
                <c:pt idx="6">
                  <c:v>1.8404972521203044E-3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793216"/>
        <c:axId val="44812928"/>
      </c:scatterChart>
      <c:valAx>
        <c:axId val="4479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812928"/>
        <c:crosses val="autoZero"/>
        <c:crossBetween val="midCat"/>
      </c:valAx>
      <c:valAx>
        <c:axId val="44812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793216"/>
        <c:crosses val="autoZero"/>
        <c:crossBetween val="midCat"/>
        <c:majorUnit val="1.0000000000000002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2013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2013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8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800" b="0"/>
                      <a:t>Eastern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800" b="0"/>
                      <a:t>Emerging</a:t>
                    </a:r>
                    <a:r>
                      <a:rPr lang="en-US" sz="800" b="0" baseline="0"/>
                      <a:t> Markets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Latin</a:t>
                    </a:r>
                    <a:r>
                      <a:rPr lang="en-US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800" b="0" baseline="0"/>
                      <a:t>Middle East &amp; Africa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800" b="0"/>
                      <a:t>North</a:t>
                    </a:r>
                    <a:r>
                      <a:rPr lang="en-US" sz="8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800" b="0"/>
                      <a:t>Western</a:t>
                    </a:r>
                    <a:r>
                      <a:rPr lang="en-US" sz="8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800" b="0"/>
                      <a:t>Information</a:t>
                    </a:r>
                    <a:r>
                      <a:rPr lang="en-US" sz="8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8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800" b="0"/>
                      <a:t>Telecommunication</a:t>
                    </a:r>
                    <a:r>
                      <a:rPr lang="en-US" sz="8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8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8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--&gt;'!$C$417:$I$417</c:f>
              <c:numCache>
                <c:formatCode>0.00%</c:formatCode>
                <c:ptCount val="7"/>
                <c:pt idx="0">
                  <c:v>0.90231922423279531</c:v>
                </c:pt>
                <c:pt idx="1">
                  <c:v>0.11556293984130961</c:v>
                </c:pt>
                <c:pt idx="2">
                  <c:v>2.129430561342421E-2</c:v>
                </c:pt>
                <c:pt idx="3">
                  <c:v>0.19810730046396782</c:v>
                </c:pt>
                <c:pt idx="4">
                  <c:v>0.54713203295785118</c:v>
                </c:pt>
                <c:pt idx="5">
                  <c:v>0.35985063796048783</c:v>
                </c:pt>
                <c:pt idx="6">
                  <c:v>0.12000179001301663</c:v>
                </c:pt>
              </c:numCache>
            </c:numRef>
          </c:xVal>
          <c:yVal>
            <c:numRef>
              <c:f>'Region --&gt;'!$C$429:$I$429</c:f>
              <c:numCache>
                <c:formatCode>0.00%</c:formatCode>
                <c:ptCount val="7"/>
                <c:pt idx="0">
                  <c:v>8.3641949908570146E-3</c:v>
                </c:pt>
                <c:pt idx="1">
                  <c:v>3.8745197243386514E-3</c:v>
                </c:pt>
                <c:pt idx="2">
                  <c:v>-9.6276032366010154E-7</c:v>
                </c:pt>
                <c:pt idx="3">
                  <c:v>-5.1229075411213796E-4</c:v>
                </c:pt>
                <c:pt idx="4">
                  <c:v>1.2627808413464699E-2</c:v>
                </c:pt>
                <c:pt idx="5">
                  <c:v>-3.9342358120771966E-3</c:v>
                </c:pt>
                <c:pt idx="6">
                  <c:v>1.5161150885921141E-3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869504"/>
        <c:axId val="44872832"/>
      </c:scatterChart>
      <c:valAx>
        <c:axId val="4486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872832"/>
        <c:crosses val="autoZero"/>
        <c:crossBetween val="midCat"/>
      </c:valAx>
      <c:valAx>
        <c:axId val="448728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869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905216"/>
        <c:axId val="44906752"/>
      </c:barChart>
      <c:catAx>
        <c:axId val="44905216"/>
        <c:scaling>
          <c:orientation val="minMax"/>
        </c:scaling>
        <c:delete val="0"/>
        <c:axPos val="b"/>
        <c:majorTickMark val="out"/>
        <c:minorTickMark val="none"/>
        <c:tickLblPos val="nextTo"/>
        <c:crossAx val="44906752"/>
        <c:crosses val="autoZero"/>
        <c:auto val="1"/>
        <c:lblAlgn val="ctr"/>
        <c:lblOffset val="100"/>
        <c:noMultiLvlLbl val="0"/>
      </c:catAx>
      <c:valAx>
        <c:axId val="4490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905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Exposure</a:t>
            </a:r>
            <a:r>
              <a:rPr lang="en-US" sz="1200" baseline="0"/>
              <a:t> &amp; Attribution by Region 2014YTD</a:t>
            </a:r>
            <a:endParaRPr lang="en-US" sz="1200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2014</c:v>
          </c:tx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 sz="1200" b="0"/>
                      <a:t>Asia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1200" b="0"/>
                      <a:t>Eastern</a:t>
                    </a:r>
                    <a:r>
                      <a:rPr lang="en-US" sz="12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1200" b="0"/>
                      <a:t>Emerging</a:t>
                    </a:r>
                    <a:r>
                      <a:rPr lang="en-US" sz="1200" b="0" baseline="0"/>
                      <a:t> Markets</a:t>
                    </a:r>
                    <a:endParaRPr lang="en-US"/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3"/>
              <c:tx>
                <c:rich>
                  <a:bodyPr/>
                  <a:lstStyle/>
                  <a:p>
                    <a:r>
                      <a:rPr lang="en-US" sz="1200"/>
                      <a:t>Latin</a:t>
                    </a:r>
                    <a:r>
                      <a:rPr lang="en-US" sz="120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4"/>
              <c:tx>
                <c:rich>
                  <a:bodyPr/>
                  <a:lstStyle/>
                  <a:p>
                    <a:r>
                      <a:rPr lang="en-US" sz="1200" b="0" baseline="0"/>
                      <a:t>Middle East &amp; Africa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5"/>
              <c:tx>
                <c:rich>
                  <a:bodyPr/>
                  <a:lstStyle/>
                  <a:p>
                    <a:r>
                      <a:rPr lang="en-US" sz="1200" b="0"/>
                      <a:t>North</a:t>
                    </a:r>
                    <a:r>
                      <a:rPr lang="en-US" sz="1200" b="0" baseline="0"/>
                      <a:t> America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6"/>
              <c:tx>
                <c:rich>
                  <a:bodyPr/>
                  <a:lstStyle/>
                  <a:p>
                    <a:r>
                      <a:rPr lang="en-US" sz="1200" b="0"/>
                      <a:t>Western</a:t>
                    </a:r>
                    <a:r>
                      <a:rPr lang="en-US" sz="1200" b="0" baseline="0"/>
                      <a:t> Europe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7"/>
              <c:tx>
                <c:rich>
                  <a:bodyPr/>
                  <a:lstStyle/>
                  <a:p>
                    <a:r>
                      <a:rPr lang="en-US" sz="1200" b="0"/>
                      <a:t>Information</a:t>
                    </a:r>
                    <a:r>
                      <a:rPr lang="en-US" sz="1200" b="0" baseline="0"/>
                      <a:t> Technology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8"/>
              <c:tx>
                <c:rich>
                  <a:bodyPr/>
                  <a:lstStyle/>
                  <a:p>
                    <a:r>
                      <a:rPr lang="en-US" sz="1200" b="0"/>
                      <a:t>Materials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9"/>
              <c:tx>
                <c:rich>
                  <a:bodyPr/>
                  <a:lstStyle/>
                  <a:p>
                    <a:r>
                      <a:rPr lang="en-US" sz="1200" b="0"/>
                      <a:t>Telecommunication</a:t>
                    </a:r>
                    <a:r>
                      <a:rPr lang="en-US" sz="1200" b="0" baseline="0"/>
                      <a:t> Services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dLbl>
              <c:idx val="10"/>
              <c:tx>
                <c:rich>
                  <a:bodyPr/>
                  <a:lstStyle/>
                  <a:p>
                    <a:r>
                      <a:rPr lang="en-US" sz="1200" b="0"/>
                      <a:t>Utilities</a:t>
                    </a:r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spPr>
              <a:noFill/>
            </c:spPr>
            <c:txPr>
              <a:bodyPr rot="0" vert="horz" anchor="b" anchorCtr="1"/>
              <a:lstStyle/>
              <a:p>
                <a:pPr>
                  <a:defRPr sz="1200" b="0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xVal>
            <c:numRef>
              <c:f>'Region --&gt;'!$C$418:$I$418</c:f>
              <c:numCache>
                <c:formatCode>0.00%</c:formatCode>
                <c:ptCount val="7"/>
                <c:pt idx="0">
                  <c:v>0.74227171782125267</c:v>
                </c:pt>
                <c:pt idx="1">
                  <c:v>0.10365351672714641</c:v>
                </c:pt>
                <c:pt idx="2">
                  <c:v>3.8609280666047595E-2</c:v>
                </c:pt>
                <c:pt idx="3">
                  <c:v>0.13260705234863066</c:v>
                </c:pt>
                <c:pt idx="4">
                  <c:v>0.53095283138154059</c:v>
                </c:pt>
                <c:pt idx="5">
                  <c:v>0.33785298832279564</c:v>
                </c:pt>
                <c:pt idx="6">
                  <c:v>0.14538067212652106</c:v>
                </c:pt>
              </c:numCache>
            </c:numRef>
          </c:xVal>
          <c:yVal>
            <c:numRef>
              <c:f>'Region --&gt;'!$C$430:$I$430</c:f>
              <c:numCache>
                <c:formatCode>0.00%</c:formatCode>
                <c:ptCount val="7"/>
                <c:pt idx="0">
                  <c:v>-1.41056967357619E-5</c:v>
                </c:pt>
                <c:pt idx="1">
                  <c:v>3.9159806548575365E-4</c:v>
                </c:pt>
                <c:pt idx="2">
                  <c:v>-3.6221513906774938E-4</c:v>
                </c:pt>
                <c:pt idx="3">
                  <c:v>-4.4538908426205651E-4</c:v>
                </c:pt>
                <c:pt idx="4">
                  <c:v>5.6809093708112624E-3</c:v>
                </c:pt>
                <c:pt idx="5">
                  <c:v>-2.0132865737428518E-3</c:v>
                </c:pt>
                <c:pt idx="6">
                  <c:v>1.2858104677531071E-5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4975232"/>
        <c:axId val="44982656"/>
      </c:scatterChart>
      <c:valAx>
        <c:axId val="4497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</a:t>
                </a:r>
                <a:r>
                  <a:rPr lang="en-US" baseline="0"/>
                  <a:t> Exposure</a:t>
                </a:r>
                <a:endParaRPr lang="en-US"/>
              </a:p>
            </c:rich>
          </c:tx>
          <c:overlay val="0"/>
        </c:title>
        <c:numFmt formatCode="0%" sourceLinked="0"/>
        <c:majorTickMark val="out"/>
        <c:minorTickMark val="none"/>
        <c:tickLblPos val="low"/>
        <c:crossAx val="44982656"/>
        <c:crosses val="autoZero"/>
        <c:crossBetween val="midCat"/>
      </c:valAx>
      <c:valAx>
        <c:axId val="449826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Performance</a:t>
                </a:r>
                <a:r>
                  <a:rPr lang="en-US" baseline="0"/>
                  <a:t> Attribution</a:t>
                </a:r>
                <a:endParaRPr lang="en-US"/>
              </a:p>
            </c:rich>
          </c:tx>
          <c:overlay val="0"/>
        </c:title>
        <c:numFmt formatCode="0.0%" sourceLinked="0"/>
        <c:majorTickMark val="out"/>
        <c:minorTickMark val="none"/>
        <c:tickLblPos val="nextTo"/>
        <c:crossAx val="44975232"/>
        <c:crosses val="autoZero"/>
        <c:crossBetween val="midCat"/>
        <c:majorUnit val="1.0000000000000002E-3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048192"/>
        <c:axId val="45049728"/>
      </c:barChart>
      <c:catAx>
        <c:axId val="4504819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45049728"/>
        <c:crosses val="autoZero"/>
        <c:auto val="1"/>
        <c:lblAlgn val="ctr"/>
        <c:lblOffset val="100"/>
        <c:noMultiLvlLbl val="0"/>
      </c:catAx>
      <c:valAx>
        <c:axId val="450497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5048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Long Asia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Asia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Region2!$D$15:$D$100</c:f>
              <c:numCache>
                <c:formatCode>0.00%</c:formatCode>
                <c:ptCount val="86"/>
                <c:pt idx="0">
                  <c:v>0.53786751551271106</c:v>
                </c:pt>
                <c:pt idx="1">
                  <c:v>0.73438842799265247</c:v>
                </c:pt>
                <c:pt idx="2">
                  <c:v>0.82447851839736308</c:v>
                </c:pt>
                <c:pt idx="3">
                  <c:v>0.71993588423954225</c:v>
                </c:pt>
                <c:pt idx="4">
                  <c:v>0.81204682839979214</c:v>
                </c:pt>
                <c:pt idx="5">
                  <c:v>0.91253466235237513</c:v>
                </c:pt>
                <c:pt idx="6">
                  <c:v>0.6765108661616579</c:v>
                </c:pt>
                <c:pt idx="7">
                  <c:v>0.65306515783961894</c:v>
                </c:pt>
                <c:pt idx="8">
                  <c:v>0.21831379830870334</c:v>
                </c:pt>
                <c:pt idx="9">
                  <c:v>0.27918758333274507</c:v>
                </c:pt>
                <c:pt idx="10">
                  <c:v>3.1467125350550518E-2</c:v>
                </c:pt>
                <c:pt idx="11">
                  <c:v>2.5740113505087869E-2</c:v>
                </c:pt>
                <c:pt idx="12">
                  <c:v>-1.5647768058578593E-2</c:v>
                </c:pt>
                <c:pt idx="13">
                  <c:v>-0.22128308136369013</c:v>
                </c:pt>
                <c:pt idx="14">
                  <c:v>-0.3201005859421886</c:v>
                </c:pt>
                <c:pt idx="15">
                  <c:v>-0.34377210239269274</c:v>
                </c:pt>
                <c:pt idx="16">
                  <c:v>-0.56954534216116248</c:v>
                </c:pt>
                <c:pt idx="17">
                  <c:v>-0.86156820663454836</c:v>
                </c:pt>
                <c:pt idx="18">
                  <c:v>-0.84422986041912018</c:v>
                </c:pt>
                <c:pt idx="19">
                  <c:v>-0.8195263062221968</c:v>
                </c:pt>
                <c:pt idx="20">
                  <c:v>-0.77832885512065397</c:v>
                </c:pt>
                <c:pt idx="21">
                  <c:v>-0.81505985916852675</c:v>
                </c:pt>
                <c:pt idx="22">
                  <c:v>-0.75725916629114931</c:v>
                </c:pt>
                <c:pt idx="23">
                  <c:v>-0.72761671850290244</c:v>
                </c:pt>
                <c:pt idx="24">
                  <c:v>-0.6579155771525127</c:v>
                </c:pt>
                <c:pt idx="25">
                  <c:v>-0.59480109675694093</c:v>
                </c:pt>
                <c:pt idx="26">
                  <c:v>-0.48796324297375404</c:v>
                </c:pt>
                <c:pt idx="27">
                  <c:v>-0.46752356921222993</c:v>
                </c:pt>
                <c:pt idx="28">
                  <c:v>-0.17786237720851095</c:v>
                </c:pt>
                <c:pt idx="29">
                  <c:v>1.3411800829716771</c:v>
                </c:pt>
                <c:pt idx="30">
                  <c:v>1.2636163987434346</c:v>
                </c:pt>
                <c:pt idx="31">
                  <c:v>1.0749104935196527</c:v>
                </c:pt>
                <c:pt idx="32">
                  <c:v>1.1800514115249578</c:v>
                </c:pt>
                <c:pt idx="33">
                  <c:v>1.4880348440178404</c:v>
                </c:pt>
                <c:pt idx="34">
                  <c:v>1.322043545745581</c:v>
                </c:pt>
                <c:pt idx="35">
                  <c:v>0.94146687719949496</c:v>
                </c:pt>
                <c:pt idx="36">
                  <c:v>0.40727334889718914</c:v>
                </c:pt>
                <c:pt idx="37">
                  <c:v>0.39892743273910458</c:v>
                </c:pt>
                <c:pt idx="38">
                  <c:v>0.2699469992977519</c:v>
                </c:pt>
                <c:pt idx="39">
                  <c:v>0.2941814517847996</c:v>
                </c:pt>
                <c:pt idx="40">
                  <c:v>0.32743182369688029</c:v>
                </c:pt>
                <c:pt idx="41">
                  <c:v>0.37391570905994032</c:v>
                </c:pt>
                <c:pt idx="42">
                  <c:v>0.32648705079590545</c:v>
                </c:pt>
                <c:pt idx="43">
                  <c:v>0.31165316094802242</c:v>
                </c:pt>
                <c:pt idx="44">
                  <c:v>0.31363667447130106</c:v>
                </c:pt>
                <c:pt idx="45">
                  <c:v>0.258996916484733</c:v>
                </c:pt>
                <c:pt idx="46">
                  <c:v>0.22420410439768901</c:v>
                </c:pt>
                <c:pt idx="47">
                  <c:v>0.25188434012014271</c:v>
                </c:pt>
                <c:pt idx="48">
                  <c:v>0.33897459261954443</c:v>
                </c:pt>
                <c:pt idx="49">
                  <c:v>0.31264663204510112</c:v>
                </c:pt>
                <c:pt idx="50">
                  <c:v>0.25008190283584097</c:v>
                </c:pt>
                <c:pt idx="51">
                  <c:v>0.14560622391222289</c:v>
                </c:pt>
                <c:pt idx="52">
                  <c:v>-0.17530439843363155</c:v>
                </c:pt>
                <c:pt idx="53">
                  <c:v>-7.2165487994650168E-2</c:v>
                </c:pt>
                <c:pt idx="54">
                  <c:v>-0.12977472909705268</c:v>
                </c:pt>
                <c:pt idx="55">
                  <c:v>-0.17951608291317178</c:v>
                </c:pt>
                <c:pt idx="56">
                  <c:v>-8.9096282433101304E-2</c:v>
                </c:pt>
                <c:pt idx="57">
                  <c:v>2.6494422998801115E-2</c:v>
                </c:pt>
                <c:pt idx="58">
                  <c:v>-3.3751494435310447E-2</c:v>
                </c:pt>
                <c:pt idx="59">
                  <c:v>-0.10126926918020862</c:v>
                </c:pt>
                <c:pt idx="60">
                  <c:v>-0.21158182746072796</c:v>
                </c:pt>
                <c:pt idx="61">
                  <c:v>-0.2116018488473298</c:v>
                </c:pt>
                <c:pt idx="62">
                  <c:v>-0.24217034538951487</c:v>
                </c:pt>
                <c:pt idx="63">
                  <c:v>-0.16724397310075179</c:v>
                </c:pt>
                <c:pt idx="64">
                  <c:v>8.9150831296080923E-2</c:v>
                </c:pt>
                <c:pt idx="65">
                  <c:v>-4.2422934376948107E-2</c:v>
                </c:pt>
                <c:pt idx="66">
                  <c:v>6.6453968678453101E-2</c:v>
                </c:pt>
                <c:pt idx="67">
                  <c:v>0.14952679071555708</c:v>
                </c:pt>
                <c:pt idx="68">
                  <c:v>0.12392793746802266</c:v>
                </c:pt>
                <c:pt idx="69">
                  <c:v>2.4324373291119583E-2</c:v>
                </c:pt>
                <c:pt idx="70">
                  <c:v>5.0246435428031422E-2</c:v>
                </c:pt>
                <c:pt idx="71">
                  <c:v>0.13732663531890976</c:v>
                </c:pt>
                <c:pt idx="72">
                  <c:v>0.30914472904696333</c:v>
                </c:pt>
                <c:pt idx="73">
                  <c:v>0.24335500756125517</c:v>
                </c:pt>
                <c:pt idx="74">
                  <c:v>0.32264852094311225</c:v>
                </c:pt>
                <c:pt idx="75">
                  <c:v>0.40898519039918568</c:v>
                </c:pt>
                <c:pt idx="76">
                  <c:v>0.44957091224411649</c:v>
                </c:pt>
                <c:pt idx="77">
                  <c:v>0.47950518702476796</c:v>
                </c:pt>
                <c:pt idx="78">
                  <c:v>0.46019497850126956</c:v>
                </c:pt>
                <c:pt idx="79">
                  <c:v>0.37329930646269371</c:v>
                </c:pt>
                <c:pt idx="80">
                  <c:v>0.23132239791489595</c:v>
                </c:pt>
                <c:pt idx="81">
                  <c:v>0.26033926386124451</c:v>
                </c:pt>
                <c:pt idx="82">
                  <c:v>0.26572632488471837</c:v>
                </c:pt>
                <c:pt idx="83">
                  <c:v>0.17362799941279006</c:v>
                </c:pt>
                <c:pt idx="84">
                  <c:v>0.20073055425728148</c:v>
                </c:pt>
                <c:pt idx="85">
                  <c:v>0.31992044391110697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Region2!$H$15:$H$100</c:f>
              <c:numCache>
                <c:formatCode>0.00%</c:formatCode>
                <c:ptCount val="86"/>
                <c:pt idx="0">
                  <c:v>0.35659225164889286</c:v>
                </c:pt>
                <c:pt idx="1">
                  <c:v>0.42186225999085258</c:v>
                </c:pt>
                <c:pt idx="2">
                  <c:v>0.50504652670729655</c:v>
                </c:pt>
                <c:pt idx="3">
                  <c:v>0.42853289816469675</c:v>
                </c:pt>
                <c:pt idx="4">
                  <c:v>0.53919154396190994</c:v>
                </c:pt>
                <c:pt idx="5">
                  <c:v>0.63734396341544297</c:v>
                </c:pt>
                <c:pt idx="6">
                  <c:v>0.40960540902002363</c:v>
                </c:pt>
                <c:pt idx="7">
                  <c:v>0.33917424689345888</c:v>
                </c:pt>
                <c:pt idx="8">
                  <c:v>0.16978573483451909</c:v>
                </c:pt>
                <c:pt idx="9">
                  <c:v>0.22545462222612334</c:v>
                </c:pt>
                <c:pt idx="10">
                  <c:v>0.12800450743733283</c:v>
                </c:pt>
                <c:pt idx="11">
                  <c:v>0.17907152984692898</c:v>
                </c:pt>
                <c:pt idx="12">
                  <c:v>8.9629499269793911E-2</c:v>
                </c:pt>
                <c:pt idx="13">
                  <c:v>-7.5374961037131372E-2</c:v>
                </c:pt>
                <c:pt idx="14">
                  <c:v>-0.13536588154941209</c:v>
                </c:pt>
                <c:pt idx="15">
                  <c:v>-0.17655294402842825</c:v>
                </c:pt>
                <c:pt idx="16">
                  <c:v>-0.37715462516682774</c:v>
                </c:pt>
                <c:pt idx="17">
                  <c:v>-0.56467675468001888</c:v>
                </c:pt>
                <c:pt idx="18">
                  <c:v>-0.55086317948333008</c:v>
                </c:pt>
                <c:pt idx="19">
                  <c:v>-0.50691257135598611</c:v>
                </c:pt>
                <c:pt idx="20">
                  <c:v>-0.46374942146428877</c:v>
                </c:pt>
                <c:pt idx="21">
                  <c:v>-0.52071501322859925</c:v>
                </c:pt>
                <c:pt idx="22">
                  <c:v>-0.42416744348339719</c:v>
                </c:pt>
                <c:pt idx="23">
                  <c:v>-0.38601741359238972</c:v>
                </c:pt>
                <c:pt idx="24">
                  <c:v>-0.27619223741699739</c:v>
                </c:pt>
                <c:pt idx="25">
                  <c:v>-0.18495512755466692</c:v>
                </c:pt>
                <c:pt idx="26">
                  <c:v>-7.9291680372124196E-2</c:v>
                </c:pt>
                <c:pt idx="27">
                  <c:v>-4.2554374965775188E-2</c:v>
                </c:pt>
                <c:pt idx="28">
                  <c:v>0.22409460568766848</c:v>
                </c:pt>
                <c:pt idx="29">
                  <c:v>0.59069238825782078</c:v>
                </c:pt>
                <c:pt idx="30">
                  <c:v>0.70758118797527092</c:v>
                </c:pt>
                <c:pt idx="31">
                  <c:v>0.64161360491287578</c:v>
                </c:pt>
                <c:pt idx="32">
                  <c:v>0.64618020789277852</c:v>
                </c:pt>
                <c:pt idx="33">
                  <c:v>0.76256926255748581</c:v>
                </c:pt>
                <c:pt idx="34">
                  <c:v>0.68420567841972302</c:v>
                </c:pt>
                <c:pt idx="35">
                  <c:v>0.48138625658546474</c:v>
                </c:pt>
                <c:pt idx="36">
                  <c:v>0.17861552305698791</c:v>
                </c:pt>
                <c:pt idx="37">
                  <c:v>0.19018839745009264</c:v>
                </c:pt>
                <c:pt idx="38">
                  <c:v>0.12073093753684305</c:v>
                </c:pt>
                <c:pt idx="39">
                  <c:v>0.13240457134806771</c:v>
                </c:pt>
                <c:pt idx="40">
                  <c:v>0.16575415149480044</c:v>
                </c:pt>
                <c:pt idx="41">
                  <c:v>0.1986178434330077</c:v>
                </c:pt>
                <c:pt idx="42">
                  <c:v>0.17070073464049429</c:v>
                </c:pt>
                <c:pt idx="43">
                  <c:v>0.1762264405000773</c:v>
                </c:pt>
                <c:pt idx="44">
                  <c:v>0.23522516901186785</c:v>
                </c:pt>
                <c:pt idx="45">
                  <c:v>0.19544707605286704</c:v>
                </c:pt>
                <c:pt idx="46">
                  <c:v>0.16286353700137601</c:v>
                </c:pt>
                <c:pt idx="47">
                  <c:v>0.17781149510149019</c:v>
                </c:pt>
                <c:pt idx="48">
                  <c:v>0.27065478701134449</c:v>
                </c:pt>
                <c:pt idx="49">
                  <c:v>0.2346521844761067</c:v>
                </c:pt>
                <c:pt idx="50">
                  <c:v>0.18222602321483583</c:v>
                </c:pt>
                <c:pt idx="51">
                  <c:v>8.5444702511946247E-2</c:v>
                </c:pt>
                <c:pt idx="52">
                  <c:v>-0.13238907367681829</c:v>
                </c:pt>
                <c:pt idx="53">
                  <c:v>-5.9522428468437583E-2</c:v>
                </c:pt>
                <c:pt idx="54">
                  <c:v>-0.12815308776628775</c:v>
                </c:pt>
                <c:pt idx="55">
                  <c:v>-0.16823470832794996</c:v>
                </c:pt>
                <c:pt idx="56">
                  <c:v>-7.9125471700720262E-2</c:v>
                </c:pt>
                <c:pt idx="57">
                  <c:v>9.9763081581749624E-3</c:v>
                </c:pt>
                <c:pt idx="58">
                  <c:v>-5.7991889282224318E-2</c:v>
                </c:pt>
                <c:pt idx="59">
                  <c:v>-9.2285658729684972E-2</c:v>
                </c:pt>
                <c:pt idx="60">
                  <c:v>-0.16824999745740865</c:v>
                </c:pt>
                <c:pt idx="61">
                  <c:v>-0.12276348595340747</c:v>
                </c:pt>
                <c:pt idx="62">
                  <c:v>-0.11367931051237667</c:v>
                </c:pt>
                <c:pt idx="63">
                  <c:v>-2.3398116583091877E-2</c:v>
                </c:pt>
                <c:pt idx="64">
                  <c:v>0.17697952193916344</c:v>
                </c:pt>
                <c:pt idx="65">
                  <c:v>6.1767384200801967E-2</c:v>
                </c:pt>
                <c:pt idx="66">
                  <c:v>0.18765434105369105</c:v>
                </c:pt>
                <c:pt idx="67">
                  <c:v>0.22781412957365732</c:v>
                </c:pt>
                <c:pt idx="68">
                  <c:v>0.14577814658814736</c:v>
                </c:pt>
                <c:pt idx="69">
                  <c:v>7.9839692022265041E-2</c:v>
                </c:pt>
                <c:pt idx="70">
                  <c:v>9.5381392812470045E-2</c:v>
                </c:pt>
                <c:pt idx="71">
                  <c:v>0.13504416771079097</c:v>
                </c:pt>
                <c:pt idx="72">
                  <c:v>0.23817818979011163</c:v>
                </c:pt>
                <c:pt idx="73">
                  <c:v>0.13692191235551499</c:v>
                </c:pt>
                <c:pt idx="74">
                  <c:v>0.13392518443023049</c:v>
                </c:pt>
                <c:pt idx="75">
                  <c:v>0.12155798885318214</c:v>
                </c:pt>
                <c:pt idx="76">
                  <c:v>0.11445223674527671</c:v>
                </c:pt>
                <c:pt idx="77">
                  <c:v>0.15911107105421185</c:v>
                </c:pt>
                <c:pt idx="78">
                  <c:v>0.13358841933528076</c:v>
                </c:pt>
                <c:pt idx="79">
                  <c:v>8.4751492814507001E-2</c:v>
                </c:pt>
                <c:pt idx="80">
                  <c:v>2.9171894667210374E-3</c:v>
                </c:pt>
                <c:pt idx="81">
                  <c:v>2.9406435287954169E-2</c:v>
                </c:pt>
                <c:pt idx="82">
                  <c:v>4.8672083853008807E-2</c:v>
                </c:pt>
                <c:pt idx="83">
                  <c:v>2.1267261043454999E-2</c:v>
                </c:pt>
                <c:pt idx="84">
                  <c:v>7.7953867511647124E-2</c:v>
                </c:pt>
                <c:pt idx="85">
                  <c:v>0.16391901671685694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13344"/>
        <c:axId val="45114880"/>
      </c:lineChart>
      <c:dateAx>
        <c:axId val="4511334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5114880"/>
        <c:crosses val="autoZero"/>
        <c:auto val="1"/>
        <c:lblOffset val="100"/>
        <c:baseTimeUnit val="months"/>
      </c:dateAx>
      <c:valAx>
        <c:axId val="4511488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51133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120778652668422"/>
          <c:y val="0.14313466025080199"/>
          <c:w val="0.21101443569553804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Short Asia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Asia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Region2!$F$15:$F$100</c:f>
              <c:numCache>
                <c:formatCode>0.00%</c:formatCode>
                <c:ptCount val="86"/>
                <c:pt idx="0">
                  <c:v>-0.31906796610114074</c:v>
                </c:pt>
                <c:pt idx="1">
                  <c:v>-0.34636781240657466</c:v>
                </c:pt>
                <c:pt idx="2">
                  <c:v>-0.40695726683288347</c:v>
                </c:pt>
                <c:pt idx="3">
                  <c:v>-0.36868373597524218</c:v>
                </c:pt>
                <c:pt idx="4">
                  <c:v>-0.42334997567905475</c:v>
                </c:pt>
                <c:pt idx="5">
                  <c:v>-0.4422554587165004</c:v>
                </c:pt>
                <c:pt idx="6">
                  <c:v>-0.34018183670795699</c:v>
                </c:pt>
                <c:pt idx="7">
                  <c:v>-0.30690379592732009</c:v>
                </c:pt>
                <c:pt idx="8">
                  <c:v>-0.11797454510612604</c:v>
                </c:pt>
                <c:pt idx="9">
                  <c:v>-0.16012859413316716</c:v>
                </c:pt>
                <c:pt idx="10">
                  <c:v>-6.3904228117892647E-2</c:v>
                </c:pt>
                <c:pt idx="11">
                  <c:v>-8.6731965405986489E-2</c:v>
                </c:pt>
                <c:pt idx="12">
                  <c:v>-1.1158430085029813E-2</c:v>
                </c:pt>
                <c:pt idx="13">
                  <c:v>0.16647413844992265</c:v>
                </c:pt>
                <c:pt idx="14">
                  <c:v>0.31785847462667105</c:v>
                </c:pt>
                <c:pt idx="15">
                  <c:v>0.33140381639881378</c:v>
                </c:pt>
                <c:pt idx="16">
                  <c:v>0.79563366840915228</c:v>
                </c:pt>
                <c:pt idx="17">
                  <c:v>1.9097530707468726</c:v>
                </c:pt>
                <c:pt idx="18">
                  <c:v>1.5855716699263622</c:v>
                </c:pt>
                <c:pt idx="19">
                  <c:v>1.2525743920216144</c:v>
                </c:pt>
                <c:pt idx="20">
                  <c:v>0.89956570160876548</c:v>
                </c:pt>
                <c:pt idx="21">
                  <c:v>1.2040358746796267</c:v>
                </c:pt>
                <c:pt idx="22">
                  <c:v>0.71767079655380739</c:v>
                </c:pt>
                <c:pt idx="23">
                  <c:v>0.37306881643506684</c:v>
                </c:pt>
                <c:pt idx="24">
                  <c:v>0.15938928629824489</c:v>
                </c:pt>
                <c:pt idx="25">
                  <c:v>1.8451412612885187E-2</c:v>
                </c:pt>
                <c:pt idx="26">
                  <c:v>-0.12880332763877167</c:v>
                </c:pt>
                <c:pt idx="27">
                  <c:v>-0.13245281881317728</c:v>
                </c:pt>
                <c:pt idx="28">
                  <c:v>-0.34637879755144818</c:v>
                </c:pt>
                <c:pt idx="29">
                  <c:v>-0.55740107463271116</c:v>
                </c:pt>
                <c:pt idx="30">
                  <c:v>-0.55726753592708989</c:v>
                </c:pt>
                <c:pt idx="31">
                  <c:v>-0.51503413481864946</c:v>
                </c:pt>
                <c:pt idx="32">
                  <c:v>-0.5133325795494319</c:v>
                </c:pt>
                <c:pt idx="33">
                  <c:v>-0.56571070149120617</c:v>
                </c:pt>
                <c:pt idx="34">
                  <c:v>-0.51351277428727382</c:v>
                </c:pt>
                <c:pt idx="35">
                  <c:v>-0.38178405844009189</c:v>
                </c:pt>
                <c:pt idx="36">
                  <c:v>-0.20695714033394796</c:v>
                </c:pt>
                <c:pt idx="37">
                  <c:v>-0.21842140185450731</c:v>
                </c:pt>
                <c:pt idx="38">
                  <c:v>-0.15699662892050281</c:v>
                </c:pt>
                <c:pt idx="39">
                  <c:v>-0.17714076642347476</c:v>
                </c:pt>
                <c:pt idx="40">
                  <c:v>-0.21202357178548703</c:v>
                </c:pt>
                <c:pt idx="41">
                  <c:v>-0.2525898877217565</c:v>
                </c:pt>
                <c:pt idx="42">
                  <c:v>-0.22614107520746651</c:v>
                </c:pt>
                <c:pt idx="43">
                  <c:v>-0.21793030485548393</c:v>
                </c:pt>
                <c:pt idx="44">
                  <c:v>-0.269618407742241</c:v>
                </c:pt>
                <c:pt idx="45">
                  <c:v>-0.21742000593723132</c:v>
                </c:pt>
                <c:pt idx="46">
                  <c:v>-0.17088370896443605</c:v>
                </c:pt>
                <c:pt idx="47">
                  <c:v>-0.18468813256635852</c:v>
                </c:pt>
                <c:pt idx="48">
                  <c:v>-0.22325611794502964</c:v>
                </c:pt>
                <c:pt idx="49">
                  <c:v>-0.19275646616853903</c:v>
                </c:pt>
                <c:pt idx="50">
                  <c:v>-0.14516772037675918</c:v>
                </c:pt>
                <c:pt idx="51">
                  <c:v>-6.8599122093864873E-2</c:v>
                </c:pt>
                <c:pt idx="52">
                  <c:v>0.19992386659468586</c:v>
                </c:pt>
                <c:pt idx="53">
                  <c:v>0.10454442265693964</c:v>
                </c:pt>
                <c:pt idx="54">
                  <c:v>0.19020788029126945</c:v>
                </c:pt>
                <c:pt idx="55">
                  <c:v>0.23487127333056113</c:v>
                </c:pt>
                <c:pt idx="56">
                  <c:v>0.1120082833630367</c:v>
                </c:pt>
                <c:pt idx="57">
                  <c:v>8.9415252347468943E-4</c:v>
                </c:pt>
                <c:pt idx="58">
                  <c:v>3.6915708668700198E-2</c:v>
                </c:pt>
                <c:pt idx="59">
                  <c:v>0.13154095250358111</c:v>
                </c:pt>
                <c:pt idx="60">
                  <c:v>0.19546909014692115</c:v>
                </c:pt>
                <c:pt idx="61">
                  <c:v>0.14820226137663339</c:v>
                </c:pt>
                <c:pt idx="62">
                  <c:v>0.18928718892894314</c:v>
                </c:pt>
                <c:pt idx="63">
                  <c:v>6.3004159488025513E-2</c:v>
                </c:pt>
                <c:pt idx="64">
                  <c:v>-0.12282482427891961</c:v>
                </c:pt>
                <c:pt idx="65">
                  <c:v>-4.7521506477964159E-2</c:v>
                </c:pt>
                <c:pt idx="66">
                  <c:v>-0.15273883447183889</c:v>
                </c:pt>
                <c:pt idx="67">
                  <c:v>-0.18736785606699891</c:v>
                </c:pt>
                <c:pt idx="68">
                  <c:v>-0.12056819878478653</c:v>
                </c:pt>
                <c:pt idx="69">
                  <c:v>-6.6039804450282902E-2</c:v>
                </c:pt>
                <c:pt idx="70">
                  <c:v>-7.037391845439156E-2</c:v>
                </c:pt>
                <c:pt idx="71">
                  <c:v>-0.11260207465022187</c:v>
                </c:pt>
                <c:pt idx="72">
                  <c:v>-0.20241430030615037</c:v>
                </c:pt>
                <c:pt idx="73">
                  <c:v>-0.13076757911286996</c:v>
                </c:pt>
                <c:pt idx="74">
                  <c:v>-0.1978244976922211</c:v>
                </c:pt>
                <c:pt idx="75">
                  <c:v>-0.19111932447232571</c:v>
                </c:pt>
                <c:pt idx="76">
                  <c:v>-0.20018235635108428</c:v>
                </c:pt>
                <c:pt idx="77">
                  <c:v>-0.18651521566633522</c:v>
                </c:pt>
                <c:pt idx="78">
                  <c:v>-0.15079931888165821</c:v>
                </c:pt>
                <c:pt idx="79">
                  <c:v>-0.11693402789843144</c:v>
                </c:pt>
                <c:pt idx="80">
                  <c:v>-3.9975412701408808E-2</c:v>
                </c:pt>
                <c:pt idx="81">
                  <c:v>-5.8485334323045146E-2</c:v>
                </c:pt>
                <c:pt idx="82">
                  <c:v>-7.9386764651046104E-2</c:v>
                </c:pt>
                <c:pt idx="83">
                  <c:v>-2.4675448967431679E-2</c:v>
                </c:pt>
                <c:pt idx="84">
                  <c:v>-6.5063826455382445E-2</c:v>
                </c:pt>
                <c:pt idx="85">
                  <c:v>-0.14514663836490282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Region2!$J$15:$J$100</c:f>
              <c:numCache>
                <c:formatCode>0.00%</c:formatCode>
                <c:ptCount val="86"/>
                <c:pt idx="0">
                  <c:v>-0.26811014111811926</c:v>
                </c:pt>
                <c:pt idx="1">
                  <c:v>-0.30160282988200593</c:v>
                </c:pt>
                <c:pt idx="2">
                  <c:v>-0.33957649972205117</c:v>
                </c:pt>
                <c:pt idx="3">
                  <c:v>-0.30238043142207993</c:v>
                </c:pt>
                <c:pt idx="4">
                  <c:v>-0.35785392576308317</c:v>
                </c:pt>
                <c:pt idx="5">
                  <c:v>-0.39876527760693126</c:v>
                </c:pt>
                <c:pt idx="6">
                  <c:v>-0.30642079300421587</c:v>
                </c:pt>
                <c:pt idx="7">
                  <c:v>-0.2671244534429339</c:v>
                </c:pt>
                <c:pt idx="8">
                  <c:v>-0.17612563434967354</c:v>
                </c:pt>
                <c:pt idx="9">
                  <c:v>-0.21228555746865241</c:v>
                </c:pt>
                <c:pt idx="10">
                  <c:v>-0.14800481383085373</c:v>
                </c:pt>
                <c:pt idx="11">
                  <c:v>-0.19280364845374165</c:v>
                </c:pt>
                <c:pt idx="12">
                  <c:v>-0.12770861597222083</c:v>
                </c:pt>
                <c:pt idx="13">
                  <c:v>1.3404493591742339E-2</c:v>
                </c:pt>
                <c:pt idx="14">
                  <c:v>8.270983136835941E-2</c:v>
                </c:pt>
                <c:pt idx="15">
                  <c:v>0.12926901672894742</c:v>
                </c:pt>
                <c:pt idx="16">
                  <c:v>0.46318630679169059</c:v>
                </c:pt>
                <c:pt idx="17">
                  <c:v>0.98291836195394477</c:v>
                </c:pt>
                <c:pt idx="18">
                  <c:v>0.93118655507500936</c:v>
                </c:pt>
                <c:pt idx="19">
                  <c:v>0.74775218989290226</c:v>
                </c:pt>
                <c:pt idx="20">
                  <c:v>0.63477760171228814</c:v>
                </c:pt>
                <c:pt idx="21">
                  <c:v>0.81895180872074458</c:v>
                </c:pt>
                <c:pt idx="22">
                  <c:v>0.50210769289912016</c:v>
                </c:pt>
                <c:pt idx="23">
                  <c:v>0.39163579026191986</c:v>
                </c:pt>
                <c:pt idx="24">
                  <c:v>0.16349682547254929</c:v>
                </c:pt>
                <c:pt idx="25">
                  <c:v>4.7016095565791893E-2</c:v>
                </c:pt>
                <c:pt idx="26">
                  <c:v>-8.2336442995662118E-2</c:v>
                </c:pt>
                <c:pt idx="27">
                  <c:v>-0.11499144392362526</c:v>
                </c:pt>
                <c:pt idx="28">
                  <c:v>-0.28819393676135407</c:v>
                </c:pt>
                <c:pt idx="29">
                  <c:v>-0.41914050891869525</c:v>
                </c:pt>
                <c:pt idx="30">
                  <c:v>-0.45563730115301326</c:v>
                </c:pt>
                <c:pt idx="31">
                  <c:v>-0.43322035530471037</c:v>
                </c:pt>
                <c:pt idx="32">
                  <c:v>-0.43611003319520647</c:v>
                </c:pt>
                <c:pt idx="33">
                  <c:v>-0.47059731346767719</c:v>
                </c:pt>
                <c:pt idx="34">
                  <c:v>-0.44365439316548394</c:v>
                </c:pt>
                <c:pt idx="35">
                  <c:v>-0.35353909783280013</c:v>
                </c:pt>
                <c:pt idx="36">
                  <c:v>-0.17819431866067692</c:v>
                </c:pt>
                <c:pt idx="37">
                  <c:v>-0.18298530606770524</c:v>
                </c:pt>
                <c:pt idx="38">
                  <c:v>-0.12486410452270769</c:v>
                </c:pt>
                <c:pt idx="39">
                  <c:v>-0.13042372336192531</c:v>
                </c:pt>
                <c:pt idx="40">
                  <c:v>-0.16212074013867317</c:v>
                </c:pt>
                <c:pt idx="41">
                  <c:v>-0.18440653970563103</c:v>
                </c:pt>
                <c:pt idx="42">
                  <c:v>-0.16984638439654576</c:v>
                </c:pt>
                <c:pt idx="43">
                  <c:v>-0.17222217660954409</c:v>
                </c:pt>
                <c:pt idx="44">
                  <c:v>-0.20856745447644676</c:v>
                </c:pt>
                <c:pt idx="45">
                  <c:v>-0.18597521931313166</c:v>
                </c:pt>
                <c:pt idx="46">
                  <c:v>-0.1541517104621013</c:v>
                </c:pt>
                <c:pt idx="47">
                  <c:v>-0.16416609686158812</c:v>
                </c:pt>
                <c:pt idx="48">
                  <c:v>-0.22027244959182191</c:v>
                </c:pt>
                <c:pt idx="49">
                  <c:v>-0.20079111508700953</c:v>
                </c:pt>
                <c:pt idx="50">
                  <c:v>-0.16363344555338444</c:v>
                </c:pt>
                <c:pt idx="51">
                  <c:v>-9.9209898607727776E-2</c:v>
                </c:pt>
                <c:pt idx="52">
                  <c:v>0.11515416158029002</c:v>
                </c:pt>
                <c:pt idx="53">
                  <c:v>2.0630762131286007E-2</c:v>
                </c:pt>
                <c:pt idx="54">
                  <c:v>9.5853596584566159E-2</c:v>
                </c:pt>
                <c:pt idx="55">
                  <c:v>0.15181356013450453</c:v>
                </c:pt>
                <c:pt idx="56">
                  <c:v>3.4544995010449275E-2</c:v>
                </c:pt>
                <c:pt idx="57">
                  <c:v>-5.8699003241239223E-2</c:v>
                </c:pt>
                <c:pt idx="58">
                  <c:v>2.4592255828315146E-3</c:v>
                </c:pt>
                <c:pt idx="59">
                  <c:v>4.1265313282210947E-2</c:v>
                </c:pt>
                <c:pt idx="60">
                  <c:v>0.12621483507039555</c:v>
                </c:pt>
                <c:pt idx="61">
                  <c:v>6.6624215286329669E-2</c:v>
                </c:pt>
                <c:pt idx="62">
                  <c:v>5.705810902073094E-2</c:v>
                </c:pt>
                <c:pt idx="63">
                  <c:v>-3.1231602660214186E-2</c:v>
                </c:pt>
                <c:pt idx="64">
                  <c:v>-0.18283753736758868</c:v>
                </c:pt>
                <c:pt idx="65">
                  <c:v>-8.8532557389856659E-2</c:v>
                </c:pt>
                <c:pt idx="66">
                  <c:v>-0.18056989452899974</c:v>
                </c:pt>
                <c:pt idx="67">
                  <c:v>-0.21119069826952108</c:v>
                </c:pt>
                <c:pt idx="68">
                  <c:v>-0.15237345417938364</c:v>
                </c:pt>
                <c:pt idx="69">
                  <c:v>-9.6509198511880778E-2</c:v>
                </c:pt>
                <c:pt idx="70">
                  <c:v>-0.1097008810640302</c:v>
                </c:pt>
                <c:pt idx="71">
                  <c:v>-0.14719892981675076</c:v>
                </c:pt>
                <c:pt idx="72">
                  <c:v>-0.21089497981104144</c:v>
                </c:pt>
                <c:pt idx="73">
                  <c:v>-0.14234708739190571</c:v>
                </c:pt>
                <c:pt idx="74">
                  <c:v>-0.14163788618375472</c:v>
                </c:pt>
                <c:pt idx="75">
                  <c:v>-0.13209971183724323</c:v>
                </c:pt>
                <c:pt idx="76">
                  <c:v>-0.1288367882870981</c:v>
                </c:pt>
                <c:pt idx="77">
                  <c:v>-0.16178321244508964</c:v>
                </c:pt>
                <c:pt idx="78">
                  <c:v>-0.14309386523230216</c:v>
                </c:pt>
                <c:pt idx="79">
                  <c:v>-0.10204084928307977</c:v>
                </c:pt>
                <c:pt idx="80">
                  <c:v>-2.7270205094737654E-2</c:v>
                </c:pt>
                <c:pt idx="81">
                  <c:v>-5.0157065403193535E-2</c:v>
                </c:pt>
                <c:pt idx="82">
                  <c:v>-6.4026347292976071E-2</c:v>
                </c:pt>
                <c:pt idx="83">
                  <c:v>-3.2388851882650505E-2</c:v>
                </c:pt>
                <c:pt idx="84">
                  <c:v>-8.4716623181050554E-2</c:v>
                </c:pt>
                <c:pt idx="85">
                  <c:v>-0.14957662122970006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54304"/>
        <c:axId val="45155840"/>
      </c:lineChart>
      <c:dateAx>
        <c:axId val="4515430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5155840"/>
        <c:crosses val="autoZero"/>
        <c:auto val="1"/>
        <c:lblOffset val="100"/>
        <c:baseTimeUnit val="months"/>
      </c:dateAx>
      <c:valAx>
        <c:axId val="4515584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51543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120778652668422"/>
          <c:y val="0.14313466025080199"/>
          <c:w val="0.21101443569553804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Short Eastern Europe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Eastern Europe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Region2!$O$15:$O$100</c:f>
              <c:numCache>
                <c:formatCode>0.00%</c:formatCode>
                <c:ptCount val="86"/>
                <c:pt idx="0">
                  <c:v>-0.8267004312806272</c:v>
                </c:pt>
                <c:pt idx="1">
                  <c:v>-0.85012426771941274</c:v>
                </c:pt>
                <c:pt idx="2">
                  <c:v>-0.84124787883992724</c:v>
                </c:pt>
                <c:pt idx="3">
                  <c:v>-0.83809273142102014</c:v>
                </c:pt>
                <c:pt idx="4">
                  <c:v>-0.8384939843770971</c:v>
                </c:pt>
                <c:pt idx="5">
                  <c:v>-0.88070983445686268</c:v>
                </c:pt>
                <c:pt idx="6">
                  <c:v>-0.87685067886073709</c:v>
                </c:pt>
                <c:pt idx="7">
                  <c:v>-0.88687314943185613</c:v>
                </c:pt>
                <c:pt idx="8">
                  <c:v>-0.85845385570535493</c:v>
                </c:pt>
                <c:pt idx="9">
                  <c:v>-0.85912619878421181</c:v>
                </c:pt>
                <c:pt idx="10">
                  <c:v>-0.30030573059724541</c:v>
                </c:pt>
                <c:pt idx="11">
                  <c:v>-0.29291174563528377</c:v>
                </c:pt>
                <c:pt idx="12">
                  <c:v>-0.39071563426561129</c:v>
                </c:pt>
                <c:pt idx="13">
                  <c:v>-0.22139085206774667</c:v>
                </c:pt>
                <c:pt idx="14">
                  <c:v>-0.11809386386817922</c:v>
                </c:pt>
                <c:pt idx="15">
                  <c:v>6.3974135959182554E-2</c:v>
                </c:pt>
                <c:pt idx="16">
                  <c:v>0.4361948012793464</c:v>
                </c:pt>
                <c:pt idx="17">
                  <c:v>1.2850178326582005</c:v>
                </c:pt>
                <c:pt idx="18">
                  <c:v>6.5357959783369255</c:v>
                </c:pt>
                <c:pt idx="19">
                  <c:v>8.498330254890039</c:v>
                </c:pt>
                <c:pt idx="20">
                  <c:v>9.6912674059205877</c:v>
                </c:pt>
                <c:pt idx="21">
                  <c:v>10.264266041157702</c:v>
                </c:pt>
                <c:pt idx="22">
                  <c:v>7.9732081531547383</c:v>
                </c:pt>
                <c:pt idx="23">
                  <c:v>5.1879353532719703</c:v>
                </c:pt>
                <c:pt idx="24">
                  <c:v>4.1647499852222483</c:v>
                </c:pt>
                <c:pt idx="25">
                  <c:v>3.4706756466154891</c:v>
                </c:pt>
                <c:pt idx="26">
                  <c:v>1.6881926618065157</c:v>
                </c:pt>
                <c:pt idx="27">
                  <c:v>0.17784472060201661</c:v>
                </c:pt>
                <c:pt idx="28">
                  <c:v>-0.82945321294197338</c:v>
                </c:pt>
                <c:pt idx="29">
                  <c:v>-0.85840488170817175</c:v>
                </c:pt>
                <c:pt idx="30">
                  <c:v>-0.96605717830713556</c:v>
                </c:pt>
                <c:pt idx="31">
                  <c:v>-0.95394130915436337</c:v>
                </c:pt>
                <c:pt idx="32">
                  <c:v>-0.96852666820551847</c:v>
                </c:pt>
                <c:pt idx="33">
                  <c:v>-0.96927270013491351</c:v>
                </c:pt>
                <c:pt idx="34">
                  <c:v>-0.9675031223970425</c:v>
                </c:pt>
                <c:pt idx="35">
                  <c:v>-0.95188703113184203</c:v>
                </c:pt>
                <c:pt idx="36">
                  <c:v>-0.91896621941289303</c:v>
                </c:pt>
                <c:pt idx="37">
                  <c:v>-0.91473535742783585</c:v>
                </c:pt>
                <c:pt idx="38">
                  <c:v>-0.95204547503527315</c:v>
                </c:pt>
                <c:pt idx="39">
                  <c:v>-0.7571705565895761</c:v>
                </c:pt>
                <c:pt idx="40">
                  <c:v>0.17634057139480119</c:v>
                </c:pt>
                <c:pt idx="41">
                  <c:v>4.2852073601812091E-2</c:v>
                </c:pt>
                <c:pt idx="42">
                  <c:v>0.55908790980614764</c:v>
                </c:pt>
                <c:pt idx="43">
                  <c:v>-2.7437808346575387E-4</c:v>
                </c:pt>
                <c:pt idx="44">
                  <c:v>4.2813699794618909E-2</c:v>
                </c:pt>
                <c:pt idx="45">
                  <c:v>-0.11455772525652874</c:v>
                </c:pt>
                <c:pt idx="46">
                  <c:v>-0.11293096621164889</c:v>
                </c:pt>
                <c:pt idx="47">
                  <c:v>-0.14401253530026281</c:v>
                </c:pt>
                <c:pt idx="48">
                  <c:v>-0.1648078304792634</c:v>
                </c:pt>
                <c:pt idx="49">
                  <c:v>-0.15344585852278847</c:v>
                </c:pt>
                <c:pt idx="50">
                  <c:v>1.140220146610329</c:v>
                </c:pt>
                <c:pt idx="51">
                  <c:v>8.52450172453878E-3</c:v>
                </c:pt>
                <c:pt idx="52">
                  <c:v>2.8879394093800363</c:v>
                </c:pt>
                <c:pt idx="53">
                  <c:v>2.2828640539321672</c:v>
                </c:pt>
                <c:pt idx="54">
                  <c:v>2.2681872717009681</c:v>
                </c:pt>
                <c:pt idx="55">
                  <c:v>2.7544945326662065</c:v>
                </c:pt>
                <c:pt idx="56">
                  <c:v>2.6820198635964276</c:v>
                </c:pt>
                <c:pt idx="57">
                  <c:v>2.5436715983736433</c:v>
                </c:pt>
                <c:pt idx="58">
                  <c:v>3.1769900608397883</c:v>
                </c:pt>
                <c:pt idx="59">
                  <c:v>3.1927821552744593</c:v>
                </c:pt>
                <c:pt idx="60">
                  <c:v>3.3053717851169369</c:v>
                </c:pt>
                <c:pt idx="61">
                  <c:v>2.9439905030908702</c:v>
                </c:pt>
                <c:pt idx="62">
                  <c:v>2.6587636599147593</c:v>
                </c:pt>
                <c:pt idx="63">
                  <c:v>2.1668635819198045</c:v>
                </c:pt>
                <c:pt idx="64">
                  <c:v>-0.11547428022416928</c:v>
                </c:pt>
                <c:pt idx="65">
                  <c:v>8.7957251772284195E-2</c:v>
                </c:pt>
                <c:pt idx="66">
                  <c:v>-0.66368390763047891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48.974895046886907</c:v>
                </c:pt>
                <c:pt idx="81">
                  <c:v>35.51298612013111</c:v>
                </c:pt>
                <c:pt idx="82">
                  <c:v>20.44447807494339</c:v>
                </c:pt>
                <c:pt idx="83">
                  <c:v>21.478504009745709</c:v>
                </c:pt>
                <c:pt idx="84">
                  <c:v>-1</c:v>
                </c:pt>
                <c:pt idx="85">
                  <c:v>-1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Region2!$S$15:$S$100</c:f>
              <c:numCache>
                <c:formatCode>0.00%</c:formatCode>
                <c:ptCount val="86"/>
                <c:pt idx="0">
                  <c:v>-0.16730524908868638</c:v>
                </c:pt>
                <c:pt idx="1">
                  <c:v>-0.22411711714682037</c:v>
                </c:pt>
                <c:pt idx="2">
                  <c:v>-0.2082951964903198</c:v>
                </c:pt>
                <c:pt idx="3">
                  <c:v>-0.16283510214826158</c:v>
                </c:pt>
                <c:pt idx="4">
                  <c:v>-0.2712198360041117</c:v>
                </c:pt>
                <c:pt idx="5">
                  <c:v>-0.31428968073438024</c:v>
                </c:pt>
                <c:pt idx="6">
                  <c:v>-0.23325876686261171</c:v>
                </c:pt>
                <c:pt idx="7">
                  <c:v>-0.23341286932150307</c:v>
                </c:pt>
                <c:pt idx="8">
                  <c:v>-0.14983634863403272</c:v>
                </c:pt>
                <c:pt idx="9">
                  <c:v>-0.22460962573961407</c:v>
                </c:pt>
                <c:pt idx="10">
                  <c:v>-0.17621745057316063</c:v>
                </c:pt>
                <c:pt idx="11">
                  <c:v>-0.19235868383166033</c:v>
                </c:pt>
                <c:pt idx="12">
                  <c:v>-0.32739118581849536</c:v>
                </c:pt>
                <c:pt idx="13">
                  <c:v>-0.21656261654080922</c:v>
                </c:pt>
                <c:pt idx="14">
                  <c:v>-0.10304709115665422</c:v>
                </c:pt>
                <c:pt idx="15">
                  <c:v>-1.9566949549284951E-2</c:v>
                </c:pt>
                <c:pt idx="16">
                  <c:v>0.29432603759344267</c:v>
                </c:pt>
                <c:pt idx="17">
                  <c:v>0.93960810093489089</c:v>
                </c:pt>
                <c:pt idx="18">
                  <c:v>1.2451299536337816</c:v>
                </c:pt>
                <c:pt idx="19">
                  <c:v>1.4128983000319133</c:v>
                </c:pt>
                <c:pt idx="20">
                  <c:v>1.4205694678170433</c:v>
                </c:pt>
                <c:pt idx="21">
                  <c:v>1.7585769309888843</c:v>
                </c:pt>
                <c:pt idx="22">
                  <c:v>1.2230389900271068</c:v>
                </c:pt>
                <c:pt idx="23">
                  <c:v>0.76075883991103388</c:v>
                </c:pt>
                <c:pt idx="24">
                  <c:v>0.50600650937669123</c:v>
                </c:pt>
                <c:pt idx="25">
                  <c:v>0.55035007762669585</c:v>
                </c:pt>
                <c:pt idx="26">
                  <c:v>0.24128906768300751</c:v>
                </c:pt>
                <c:pt idx="27">
                  <c:v>5.1418237508186637E-2</c:v>
                </c:pt>
                <c:pt idx="28">
                  <c:v>-0.22952045775307706</c:v>
                </c:pt>
                <c:pt idx="29">
                  <c:v>-0.45298912113360168</c:v>
                </c:pt>
                <c:pt idx="30">
                  <c:v>-0.54319555431987099</c:v>
                </c:pt>
                <c:pt idx="31">
                  <c:v>-0.56781140912793859</c:v>
                </c:pt>
                <c:pt idx="32">
                  <c:v>-0.63296609969641993</c:v>
                </c:pt>
                <c:pt idx="33">
                  <c:v>-0.63687713923824907</c:v>
                </c:pt>
                <c:pt idx="34">
                  <c:v>-0.59725031123098926</c:v>
                </c:pt>
                <c:pt idx="35">
                  <c:v>-0.47819529711120168</c:v>
                </c:pt>
                <c:pt idx="36">
                  <c:v>-0.20325645114492785</c:v>
                </c:pt>
                <c:pt idx="37">
                  <c:v>-0.24112847255480008</c:v>
                </c:pt>
                <c:pt idx="38">
                  <c:v>-0.25179852102111777</c:v>
                </c:pt>
                <c:pt idx="39">
                  <c:v>-0.19387194330610413</c:v>
                </c:pt>
                <c:pt idx="40">
                  <c:v>-0.17002190646811866</c:v>
                </c:pt>
                <c:pt idx="41">
                  <c:v>-0.17544787215741209</c:v>
                </c:pt>
                <c:pt idx="42">
                  <c:v>-0.11864892373634928</c:v>
                </c:pt>
                <c:pt idx="43">
                  <c:v>-0.19939902757188255</c:v>
                </c:pt>
                <c:pt idx="44">
                  <c:v>-0.21809934124212693</c:v>
                </c:pt>
                <c:pt idx="45">
                  <c:v>-0.29272898762295951</c:v>
                </c:pt>
                <c:pt idx="46">
                  <c:v>-0.25216803784041941</c:v>
                </c:pt>
                <c:pt idx="47">
                  <c:v>-0.27872783268761636</c:v>
                </c:pt>
                <c:pt idx="48">
                  <c:v>-0.3209457181114288</c:v>
                </c:pt>
                <c:pt idx="49">
                  <c:v>-0.35182396076798794</c:v>
                </c:pt>
                <c:pt idx="50">
                  <c:v>-0.26146432829467892</c:v>
                </c:pt>
                <c:pt idx="51">
                  <c:v>-0.19512917278882735</c:v>
                </c:pt>
                <c:pt idx="52">
                  <c:v>6.9317534658307256E-2</c:v>
                </c:pt>
                <c:pt idx="53">
                  <c:v>-6.4429608562587726E-2</c:v>
                </c:pt>
                <c:pt idx="54">
                  <c:v>-7.9278527507483099E-2</c:v>
                </c:pt>
                <c:pt idx="55">
                  <c:v>0.13296308592459227</c:v>
                </c:pt>
                <c:pt idx="56">
                  <c:v>7.6839768372833905E-3</c:v>
                </c:pt>
                <c:pt idx="57">
                  <c:v>-3.1095802688593466E-2</c:v>
                </c:pt>
                <c:pt idx="58">
                  <c:v>7.2960536475329851E-2</c:v>
                </c:pt>
                <c:pt idx="59">
                  <c:v>0.13696898988222661</c:v>
                </c:pt>
                <c:pt idx="60">
                  <c:v>0.27439922248664539</c:v>
                </c:pt>
                <c:pt idx="61">
                  <c:v>0.13385003785426419</c:v>
                </c:pt>
                <c:pt idx="62">
                  <c:v>0.121887633254947</c:v>
                </c:pt>
                <c:pt idx="63">
                  <c:v>-3.0644779402959621E-2</c:v>
                </c:pt>
                <c:pt idx="64">
                  <c:v>-0.24897970437701089</c:v>
                </c:pt>
                <c:pt idx="65">
                  <c:v>-7.4688300746378E-2</c:v>
                </c:pt>
                <c:pt idx="66">
                  <c:v>-9.4841804453614564E-2</c:v>
                </c:pt>
                <c:pt idx="67">
                  <c:v>-0.22778175979071424</c:v>
                </c:pt>
                <c:pt idx="68">
                  <c:v>-0.13303529584553653</c:v>
                </c:pt>
                <c:pt idx="69">
                  <c:v>-2.5554526739686168E-3</c:v>
                </c:pt>
                <c:pt idx="70">
                  <c:v>-1.1860286559174371E-2</c:v>
                </c:pt>
                <c:pt idx="71">
                  <c:v>-2.7141829723380084E-2</c:v>
                </c:pt>
                <c:pt idx="72">
                  <c:v>-0.17258855746978641</c:v>
                </c:pt>
                <c:pt idx="73">
                  <c:v>-2.424994508686662E-2</c:v>
                </c:pt>
                <c:pt idx="74">
                  <c:v>-5.0902209654321018E-2</c:v>
                </c:pt>
                <c:pt idx="75">
                  <c:v>-3.1341907260661883E-2</c:v>
                </c:pt>
                <c:pt idx="76">
                  <c:v>-6.4324553472721924E-2</c:v>
                </c:pt>
                <c:pt idx="77">
                  <c:v>-0.13478717457846867</c:v>
                </c:pt>
                <c:pt idx="78">
                  <c:v>-9.6495482632004914E-2</c:v>
                </c:pt>
                <c:pt idx="79">
                  <c:v>-3.6300508797473485E-2</c:v>
                </c:pt>
                <c:pt idx="80">
                  <c:v>9.482568615007736E-2</c:v>
                </c:pt>
                <c:pt idx="81">
                  <c:v>3.1335717695817111E-2</c:v>
                </c:pt>
                <c:pt idx="82">
                  <c:v>1.1814876010894704E-2</c:v>
                </c:pt>
                <c:pt idx="83">
                  <c:v>4.5311599188291973E-2</c:v>
                </c:pt>
                <c:pt idx="84">
                  <c:v>-5.3236906974334919E-2</c:v>
                </c:pt>
                <c:pt idx="85">
                  <c:v>-0.13166426202400361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99360"/>
        <c:axId val="45200896"/>
      </c:lineChart>
      <c:dateAx>
        <c:axId val="4519936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5200896"/>
        <c:crosses val="autoZero"/>
        <c:auto val="1"/>
        <c:lblOffset val="100"/>
        <c:baseTimeUnit val="months"/>
      </c:dateAx>
      <c:valAx>
        <c:axId val="452008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5199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226041907103294"/>
          <c:y val="0.14313466025080199"/>
          <c:w val="0.33996188212157785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Long Eastern Europe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Eastern Europe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Region2!$M$15:$M$100</c:f>
              <c:numCache>
                <c:formatCode>0.00%</c:formatCode>
                <c:ptCount val="86"/>
                <c:pt idx="0">
                  <c:v>0.9543885948484967</c:v>
                </c:pt>
                <c:pt idx="1">
                  <c:v>1.2239786821285108</c:v>
                </c:pt>
                <c:pt idx="2">
                  <c:v>1.1982904789859314</c:v>
                </c:pt>
                <c:pt idx="3">
                  <c:v>1.01035282346322</c:v>
                </c:pt>
                <c:pt idx="4">
                  <c:v>1.0203552701231806</c:v>
                </c:pt>
                <c:pt idx="5">
                  <c:v>1.0342329161085222</c:v>
                </c:pt>
                <c:pt idx="6">
                  <c:v>0.72789393839249561</c:v>
                </c:pt>
                <c:pt idx="7">
                  <c:v>0.61410274692123323</c:v>
                </c:pt>
                <c:pt idx="8">
                  <c:v>0.25255201529201643</c:v>
                </c:pt>
                <c:pt idx="9">
                  <c:v>0.35397877925417909</c:v>
                </c:pt>
                <c:pt idx="10">
                  <c:v>0.10476370519046552</c:v>
                </c:pt>
                <c:pt idx="11">
                  <c:v>-2.1903853082679281E-2</c:v>
                </c:pt>
                <c:pt idx="12">
                  <c:v>0.13407063187823476</c:v>
                </c:pt>
                <c:pt idx="13">
                  <c:v>-0.10648364107023789</c:v>
                </c:pt>
                <c:pt idx="14">
                  <c:v>-0.320817048414892</c:v>
                </c:pt>
                <c:pt idx="15">
                  <c:v>-0.36765501993041849</c:v>
                </c:pt>
                <c:pt idx="16">
                  <c:v>-0.57474055201850316</c:v>
                </c:pt>
                <c:pt idx="17">
                  <c:v>-0.81876952469811393</c:v>
                </c:pt>
                <c:pt idx="18">
                  <c:v>-0.83714796720646667</c:v>
                </c:pt>
                <c:pt idx="19">
                  <c:v>-0.83115073167775511</c:v>
                </c:pt>
                <c:pt idx="20">
                  <c:v>-0.84971524871953774</c:v>
                </c:pt>
                <c:pt idx="21">
                  <c:v>-0.84585062335225714</c:v>
                </c:pt>
                <c:pt idx="22">
                  <c:v>-0.79700913519416006</c:v>
                </c:pt>
                <c:pt idx="23">
                  <c:v>-0.71570321270956461</c:v>
                </c:pt>
                <c:pt idx="24">
                  <c:v>-0.69469623513242795</c:v>
                </c:pt>
                <c:pt idx="25">
                  <c:v>-0.66333355434675745</c:v>
                </c:pt>
                <c:pt idx="26">
                  <c:v>-0.53385681322983503</c:v>
                </c:pt>
                <c:pt idx="27">
                  <c:v>-0.44909952156083066</c:v>
                </c:pt>
                <c:pt idx="28">
                  <c:v>-0.14532446214122274</c:v>
                </c:pt>
                <c:pt idx="29">
                  <c:v>0.71593117043181875</c:v>
                </c:pt>
                <c:pt idx="30">
                  <c:v>1.0262438412772132</c:v>
                </c:pt>
                <c:pt idx="31">
                  <c:v>0.90839154068081451</c:v>
                </c:pt>
                <c:pt idx="32">
                  <c:v>1.9044037484723084</c:v>
                </c:pt>
                <c:pt idx="33">
                  <c:v>1.78718408728332</c:v>
                </c:pt>
                <c:pt idx="34">
                  <c:v>1.6033378213884895</c:v>
                </c:pt>
                <c:pt idx="35">
                  <c:v>0.8758026040169351</c:v>
                </c:pt>
                <c:pt idx="36">
                  <c:v>0.43242169934171071</c:v>
                </c:pt>
                <c:pt idx="37">
                  <c:v>0.47639163931177553</c:v>
                </c:pt>
                <c:pt idx="38">
                  <c:v>0.39618388549180095</c:v>
                </c:pt>
                <c:pt idx="39">
                  <c:v>0.25589640189778118</c:v>
                </c:pt>
                <c:pt idx="40">
                  <c:v>0.18740233746778823</c:v>
                </c:pt>
                <c:pt idx="41">
                  <c:v>0.23359345523545882</c:v>
                </c:pt>
                <c:pt idx="42">
                  <c:v>0.17872670150136494</c:v>
                </c:pt>
                <c:pt idx="43">
                  <c:v>0.18772490064065273</c:v>
                </c:pt>
                <c:pt idx="44">
                  <c:v>0.12070181931048118</c:v>
                </c:pt>
                <c:pt idx="45">
                  <c:v>0.15694853814446552</c:v>
                </c:pt>
                <c:pt idx="46">
                  <c:v>3.715719879494972E-2</c:v>
                </c:pt>
                <c:pt idx="47">
                  <c:v>0.11829435817305889</c:v>
                </c:pt>
                <c:pt idx="48">
                  <c:v>0.13416680008293724</c:v>
                </c:pt>
                <c:pt idx="49">
                  <c:v>9.221214786044607E-2</c:v>
                </c:pt>
                <c:pt idx="50">
                  <c:v>4.6286726194908479E-3</c:v>
                </c:pt>
                <c:pt idx="51">
                  <c:v>-5.8533014736160016E-2</c:v>
                </c:pt>
                <c:pt idx="52">
                  <c:v>-0.25409385775365845</c:v>
                </c:pt>
                <c:pt idx="53">
                  <c:v>-0.18919307913693895</c:v>
                </c:pt>
                <c:pt idx="54">
                  <c:v>-0.11547874111629552</c:v>
                </c:pt>
                <c:pt idx="55">
                  <c:v>-0.24068228650651591</c:v>
                </c:pt>
                <c:pt idx="56">
                  <c:v>-0.12320906218670513</c:v>
                </c:pt>
                <c:pt idx="57">
                  <c:v>-5.2896106319189728E-2</c:v>
                </c:pt>
                <c:pt idx="58">
                  <c:v>-0.10063757571680088</c:v>
                </c:pt>
                <c:pt idx="59">
                  <c:v>-0.18087486860173063</c:v>
                </c:pt>
                <c:pt idx="60">
                  <c:v>-0.30751377041087002</c:v>
                </c:pt>
                <c:pt idx="61">
                  <c:v>-0.22741192705130031</c:v>
                </c:pt>
                <c:pt idx="62">
                  <c:v>-0.19463979512423246</c:v>
                </c:pt>
                <c:pt idx="63">
                  <c:v>-0.14905290141711736</c:v>
                </c:pt>
                <c:pt idx="64">
                  <c:v>0.18558105158176352</c:v>
                </c:pt>
                <c:pt idx="65">
                  <c:v>-1.3620061824807572E-2</c:v>
                </c:pt>
                <c:pt idx="66">
                  <c:v>-3.9788779256788587E-3</c:v>
                </c:pt>
                <c:pt idx="67">
                  <c:v>0.19862925913522522</c:v>
                </c:pt>
                <c:pt idx="68">
                  <c:v>0.16502796138116271</c:v>
                </c:pt>
                <c:pt idx="69">
                  <c:v>2.5430335710175722E-2</c:v>
                </c:pt>
                <c:pt idx="70">
                  <c:v>7.2219249273568042E-2</c:v>
                </c:pt>
                <c:pt idx="71">
                  <c:v>0.16122397065165184</c:v>
                </c:pt>
                <c:pt idx="72">
                  <c:v>0.49982124587318633</c:v>
                </c:pt>
                <c:pt idx="73">
                  <c:v>0.44220815223644938</c:v>
                </c:pt>
                <c:pt idx="74">
                  <c:v>0.44092073700758849</c:v>
                </c:pt>
                <c:pt idx="75">
                  <c:v>0.5068413284591009</c:v>
                </c:pt>
                <c:pt idx="76">
                  <c:v>0.46840474445342672</c:v>
                </c:pt>
                <c:pt idx="77">
                  <c:v>0.69410288934126108</c:v>
                </c:pt>
                <c:pt idx="78">
                  <c:v>0.59930392036891056</c:v>
                </c:pt>
                <c:pt idx="79">
                  <c:v>0.57317329930925043</c:v>
                </c:pt>
                <c:pt idx="80">
                  <c:v>0.31457327389229195</c:v>
                </c:pt>
                <c:pt idx="81">
                  <c:v>0.36076528969990429</c:v>
                </c:pt>
                <c:pt idx="82">
                  <c:v>0.23216192620480447</c:v>
                </c:pt>
                <c:pt idx="83">
                  <c:v>0.10269684080889707</c:v>
                </c:pt>
                <c:pt idx="84">
                  <c:v>0.24551749849061966</c:v>
                </c:pt>
                <c:pt idx="85">
                  <c:v>0.29773315820594326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Region2!$Q$15:$Q$100</c:f>
              <c:numCache>
                <c:formatCode>0.00%</c:formatCode>
                <c:ptCount val="86"/>
                <c:pt idx="0">
                  <c:v>0.16934425226619521</c:v>
                </c:pt>
                <c:pt idx="1">
                  <c:v>0.24697844141819547</c:v>
                </c:pt>
                <c:pt idx="2">
                  <c:v>0.22414596557363042</c:v>
                </c:pt>
                <c:pt idx="3">
                  <c:v>0.15603354782739554</c:v>
                </c:pt>
                <c:pt idx="4">
                  <c:v>0.3233074011653323</c:v>
                </c:pt>
                <c:pt idx="5">
                  <c:v>0.39527917730127227</c:v>
                </c:pt>
                <c:pt idx="6">
                  <c:v>0.26185477211245622</c:v>
                </c:pt>
                <c:pt idx="7">
                  <c:v>0.2620921068441564</c:v>
                </c:pt>
                <c:pt idx="8">
                  <c:v>0.11305928688031974</c:v>
                </c:pt>
                <c:pt idx="9">
                  <c:v>0.21549521415617257</c:v>
                </c:pt>
                <c:pt idx="10">
                  <c:v>0.14759771124851251</c:v>
                </c:pt>
                <c:pt idx="11">
                  <c:v>0.17004111720182813</c:v>
                </c:pt>
                <c:pt idx="12">
                  <c:v>0.37867765429291245</c:v>
                </c:pt>
                <c:pt idx="13">
                  <c:v>0.18552392999694423</c:v>
                </c:pt>
                <c:pt idx="14">
                  <c:v>2.520486323291804E-2</c:v>
                </c:pt>
                <c:pt idx="15">
                  <c:v>-7.8323829145497403E-2</c:v>
                </c:pt>
                <c:pt idx="16">
                  <c:v>-0.32912974568686215</c:v>
                </c:pt>
                <c:pt idx="17">
                  <c:v>-0.60380082129233514</c:v>
                </c:pt>
                <c:pt idx="18">
                  <c:v>-0.66624124530273043</c:v>
                </c:pt>
                <c:pt idx="19">
                  <c:v>-0.68957171106231996</c:v>
                </c:pt>
                <c:pt idx="20">
                  <c:v>-0.69091591642131844</c:v>
                </c:pt>
                <c:pt idx="21">
                  <c:v>-0.72863476443867081</c:v>
                </c:pt>
                <c:pt idx="22">
                  <c:v>-0.67557553636767054</c:v>
                </c:pt>
                <c:pt idx="23">
                  <c:v>-0.61082532112202315</c:v>
                </c:pt>
                <c:pt idx="24">
                  <c:v>-0.56838147486327406</c:v>
                </c:pt>
                <c:pt idx="25">
                  <c:v>-0.58301837771781784</c:v>
                </c:pt>
                <c:pt idx="26">
                  <c:v>-0.48030659755903882</c:v>
                </c:pt>
                <c:pt idx="27">
                  <c:v>-0.37543698646837043</c:v>
                </c:pt>
                <c:pt idx="28">
                  <c:v>-0.11817617619481291</c:v>
                </c:pt>
                <c:pt idx="29">
                  <c:v>0.41479178239733749</c:v>
                </c:pt>
                <c:pt idx="30">
                  <c:v>0.73554162968298908</c:v>
                </c:pt>
                <c:pt idx="31">
                  <c:v>0.83663222323307718</c:v>
                </c:pt>
                <c:pt idx="32">
                  <c:v>1.2165937625243299</c:v>
                </c:pt>
                <c:pt idx="33">
                  <c:v>1.2433876146372795</c:v>
                </c:pt>
                <c:pt idx="34">
                  <c:v>1.0771825689345755</c:v>
                </c:pt>
                <c:pt idx="35">
                  <c:v>0.68806716875062546</c:v>
                </c:pt>
                <c:pt idx="36">
                  <c:v>0.17100688587406032</c:v>
                </c:pt>
                <c:pt idx="37">
                  <c:v>0.23931790950842036</c:v>
                </c:pt>
                <c:pt idx="38">
                  <c:v>0.25314983443745831</c:v>
                </c:pt>
                <c:pt idx="39">
                  <c:v>0.16294019184483854</c:v>
                </c:pt>
                <c:pt idx="40">
                  <c:v>0.1354116153998326</c:v>
                </c:pt>
                <c:pt idx="41">
                  <c:v>0.14225627178169464</c:v>
                </c:pt>
                <c:pt idx="42">
                  <c:v>6.8616918860055831E-2</c:v>
                </c:pt>
                <c:pt idx="43">
                  <c:v>0.1632325998091646</c:v>
                </c:pt>
                <c:pt idx="44">
                  <c:v>0.18946955095718776</c:v>
                </c:pt>
                <c:pt idx="45">
                  <c:v>0.315363644833492</c:v>
                </c:pt>
                <c:pt idx="46">
                  <c:v>0.25401802914077676</c:v>
                </c:pt>
                <c:pt idx="47">
                  <c:v>0.29901398352770725</c:v>
                </c:pt>
                <c:pt idx="48">
                  <c:v>0.39630557558585267</c:v>
                </c:pt>
                <c:pt idx="49">
                  <c:v>0.46643275893601044</c:v>
                </c:pt>
                <c:pt idx="50">
                  <c:v>0.30820764052730087</c:v>
                </c:pt>
                <c:pt idx="51">
                  <c:v>0.18136341433799941</c:v>
                </c:pt>
                <c:pt idx="52">
                  <c:v>-0.14613069384621036</c:v>
                </c:pt>
                <c:pt idx="53">
                  <c:v>-4.8878725286059632E-2</c:v>
                </c:pt>
                <c:pt idx="54">
                  <c:v>-3.2736967529474192E-2</c:v>
                </c:pt>
                <c:pt idx="55">
                  <c:v>-0.21254804151596263</c:v>
                </c:pt>
                <c:pt idx="56">
                  <c:v>-0.13224172814918989</c:v>
                </c:pt>
                <c:pt idx="57">
                  <c:v>-0.10195071900535146</c:v>
                </c:pt>
                <c:pt idx="58">
                  <c:v>-0.18893955730516765</c:v>
                </c:pt>
                <c:pt idx="59">
                  <c:v>-0.23445312756786696</c:v>
                </c:pt>
                <c:pt idx="60">
                  <c:v>-0.33816018252775115</c:v>
                </c:pt>
                <c:pt idx="61">
                  <c:v>-0.26488779160128739</c:v>
                </c:pt>
                <c:pt idx="62">
                  <c:v>-0.25722102446018247</c:v>
                </c:pt>
                <c:pt idx="63">
                  <c:v>-0.12565552985756689</c:v>
                </c:pt>
                <c:pt idx="64">
                  <c:v>0.17976866554551152</c:v>
                </c:pt>
                <c:pt idx="65">
                  <c:v>-1.6059705121578838E-2</c:v>
                </c:pt>
                <c:pt idx="66">
                  <c:v>6.1156673527702488E-3</c:v>
                </c:pt>
                <c:pt idx="67">
                  <c:v>0.18623342911518637</c:v>
                </c:pt>
                <c:pt idx="68">
                  <c:v>7.7893203147975543E-2</c:v>
                </c:pt>
                <c:pt idx="69">
                  <c:v>-5.8818853525371417E-2</c:v>
                </c:pt>
                <c:pt idx="70">
                  <c:v>-4.9108867621343477E-2</c:v>
                </c:pt>
                <c:pt idx="71">
                  <c:v>-3.3579275122001095E-2</c:v>
                </c:pt>
                <c:pt idx="72">
                  <c:v>0.17636270325350067</c:v>
                </c:pt>
                <c:pt idx="73">
                  <c:v>6.7775015227584667E-3</c:v>
                </c:pt>
                <c:pt idx="74">
                  <c:v>3.3397778932659827E-2</c:v>
                </c:pt>
                <c:pt idx="75">
                  <c:v>1.3031467759720528E-2</c:v>
                </c:pt>
                <c:pt idx="76">
                  <c:v>4.3748055208744141E-2</c:v>
                </c:pt>
                <c:pt idx="77">
                  <c:v>0.12679969091565124</c:v>
                </c:pt>
                <c:pt idx="78">
                  <c:v>7.743399464829448E-2</c:v>
                </c:pt>
                <c:pt idx="79">
                  <c:v>1.4121199715825039E-2</c:v>
                </c:pt>
                <c:pt idx="80">
                  <c:v>-0.11278712195975693</c:v>
                </c:pt>
                <c:pt idx="81">
                  <c:v>-5.5656769590122335E-2</c:v>
                </c:pt>
                <c:pt idx="82">
                  <c:v>-3.6273551430799023E-2</c:v>
                </c:pt>
                <c:pt idx="83">
                  <c:v>-6.8912126116533634E-2</c:v>
                </c:pt>
                <c:pt idx="84">
                  <c:v>2.0206924828834349E-2</c:v>
                </c:pt>
                <c:pt idx="85">
                  <c:v>0.11384518565699331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1072"/>
        <c:axId val="46212608"/>
      </c:lineChart>
      <c:dateAx>
        <c:axId val="4621107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6212608"/>
        <c:crosses val="autoZero"/>
        <c:auto val="1"/>
        <c:lblOffset val="100"/>
        <c:baseTimeUnit val="months"/>
      </c:dateAx>
      <c:valAx>
        <c:axId val="4621260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6211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652525221766763"/>
          <c:y val="0.14313458216626695"/>
          <c:w val="0.42257293048635863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232704"/>
        <c:axId val="46234240"/>
      </c:barChart>
      <c:catAx>
        <c:axId val="46232704"/>
        <c:scaling>
          <c:orientation val="minMax"/>
        </c:scaling>
        <c:delete val="0"/>
        <c:axPos val="b"/>
        <c:majorTickMark val="out"/>
        <c:minorTickMark val="none"/>
        <c:tickLblPos val="nextTo"/>
        <c:crossAx val="46234240"/>
        <c:crosses val="autoZero"/>
        <c:auto val="1"/>
        <c:lblAlgn val="ctr"/>
        <c:lblOffset val="100"/>
        <c:noMultiLvlLbl val="0"/>
      </c:catAx>
      <c:valAx>
        <c:axId val="46234240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6232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Long Latin America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Latin America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Region2!$V$15:$V$100</c:f>
              <c:numCache>
                <c:formatCode>0.00%</c:formatCode>
                <c:ptCount val="86"/>
                <c:pt idx="0">
                  <c:v>1.0349467048475072</c:v>
                </c:pt>
                <c:pt idx="1">
                  <c:v>1.2123437950634997</c:v>
                </c:pt>
                <c:pt idx="2">
                  <c:v>1.3932406959107686</c:v>
                </c:pt>
                <c:pt idx="3">
                  <c:v>1.201877662500896</c:v>
                </c:pt>
                <c:pt idx="4">
                  <c:v>1.2929773094339509</c:v>
                </c:pt>
                <c:pt idx="5">
                  <c:v>1.3503026144822381</c:v>
                </c:pt>
                <c:pt idx="6">
                  <c:v>1.0843963287156622</c:v>
                </c:pt>
                <c:pt idx="7">
                  <c:v>1.2983427669425796</c:v>
                </c:pt>
                <c:pt idx="8">
                  <c:v>1.1402047105392423</c:v>
                </c:pt>
                <c:pt idx="9">
                  <c:v>1.2516460079332159</c:v>
                </c:pt>
                <c:pt idx="10">
                  <c:v>0.81220199366672485</c:v>
                </c:pt>
                <c:pt idx="11">
                  <c:v>0.71802357131890737</c:v>
                </c:pt>
                <c:pt idx="12">
                  <c:v>0.70705712441815693</c:v>
                </c:pt>
                <c:pt idx="13">
                  <c:v>0.43861038258091423</c:v>
                </c:pt>
                <c:pt idx="14">
                  <c:v>0.22415885715550754</c:v>
                </c:pt>
                <c:pt idx="15">
                  <c:v>0.12281089695198832</c:v>
                </c:pt>
                <c:pt idx="16">
                  <c:v>-0.3068957017435322</c:v>
                </c:pt>
                <c:pt idx="17">
                  <c:v>-0.62294408928671796</c:v>
                </c:pt>
                <c:pt idx="18">
                  <c:v>-0.67144280407495938</c:v>
                </c:pt>
                <c:pt idx="19">
                  <c:v>-0.63534115482189391</c:v>
                </c:pt>
                <c:pt idx="20">
                  <c:v>-0.6493082839555111</c:v>
                </c:pt>
                <c:pt idx="21">
                  <c:v>-0.66764652590187512</c:v>
                </c:pt>
                <c:pt idx="22">
                  <c:v>-0.62028089631360306</c:v>
                </c:pt>
                <c:pt idx="23">
                  <c:v>-0.523912322372317</c:v>
                </c:pt>
                <c:pt idx="24">
                  <c:v>-0.44991686890819094</c:v>
                </c:pt>
                <c:pt idx="25">
                  <c:v>-0.33716058595004783</c:v>
                </c:pt>
                <c:pt idx="26">
                  <c:v>-0.16464976376389451</c:v>
                </c:pt>
                <c:pt idx="27">
                  <c:v>-3.5411254977322337E-2</c:v>
                </c:pt>
                <c:pt idx="28">
                  <c:v>0.63873159596524443</c:v>
                </c:pt>
                <c:pt idx="29">
                  <c:v>1.8352418069379697</c:v>
                </c:pt>
                <c:pt idx="30">
                  <c:v>2.7212294349867667</c:v>
                </c:pt>
                <c:pt idx="31">
                  <c:v>2.633117921580689</c:v>
                </c:pt>
                <c:pt idx="32">
                  <c:v>2.5364289660095176</c:v>
                </c:pt>
                <c:pt idx="33">
                  <c:v>2.4629801942300551</c:v>
                </c:pt>
                <c:pt idx="34">
                  <c:v>2.2959747835886213</c:v>
                </c:pt>
                <c:pt idx="35">
                  <c:v>1.4238325007956285</c:v>
                </c:pt>
                <c:pt idx="36">
                  <c:v>0.78705277359814318</c:v>
                </c:pt>
                <c:pt idx="37">
                  <c:v>0.64193447121768998</c:v>
                </c:pt>
                <c:pt idx="38">
                  <c:v>0.52416909148300705</c:v>
                </c:pt>
                <c:pt idx="39">
                  <c:v>0.40159698931594945</c:v>
                </c:pt>
                <c:pt idx="40">
                  <c:v>0.36807712261555658</c:v>
                </c:pt>
                <c:pt idx="41">
                  <c:v>0.32445739181583177</c:v>
                </c:pt>
                <c:pt idx="42">
                  <c:v>0.25974327542226883</c:v>
                </c:pt>
                <c:pt idx="43">
                  <c:v>0.22326956860459624</c:v>
                </c:pt>
                <c:pt idx="44">
                  <c:v>0.2705306139335375</c:v>
                </c:pt>
                <c:pt idx="45">
                  <c:v>0.27470690318689295</c:v>
                </c:pt>
                <c:pt idx="46">
                  <c:v>0.31602682517401059</c:v>
                </c:pt>
                <c:pt idx="47">
                  <c:v>0.39572565296197526</c:v>
                </c:pt>
                <c:pt idx="48">
                  <c:v>0.49419284529788432</c:v>
                </c:pt>
                <c:pt idx="49">
                  <c:v>0.43852979084242372</c:v>
                </c:pt>
                <c:pt idx="50">
                  <c:v>0.23341035712548108</c:v>
                </c:pt>
                <c:pt idx="51">
                  <c:v>0.1958975829248264</c:v>
                </c:pt>
                <c:pt idx="52">
                  <c:v>-0.22851644695030027</c:v>
                </c:pt>
                <c:pt idx="53">
                  <c:v>-0.10682622942218367</c:v>
                </c:pt>
                <c:pt idx="54">
                  <c:v>-0.24318138044618964</c:v>
                </c:pt>
                <c:pt idx="55">
                  <c:v>-0.28309943676347726</c:v>
                </c:pt>
                <c:pt idx="56">
                  <c:v>-0.10818169283394885</c:v>
                </c:pt>
                <c:pt idx="57">
                  <c:v>-8.6561602573741792E-2</c:v>
                </c:pt>
                <c:pt idx="58">
                  <c:v>-0.20124349306558009</c:v>
                </c:pt>
                <c:pt idx="59">
                  <c:v>-0.2886387838940313</c:v>
                </c:pt>
                <c:pt idx="60">
                  <c:v>-0.45579146013846761</c:v>
                </c:pt>
                <c:pt idx="61">
                  <c:v>-0.38201356392890451</c:v>
                </c:pt>
                <c:pt idx="62">
                  <c:v>-0.42427422516434388</c:v>
                </c:pt>
                <c:pt idx="63">
                  <c:v>-0.31386044451871586</c:v>
                </c:pt>
                <c:pt idx="64">
                  <c:v>7.222260148193671E-2</c:v>
                </c:pt>
                <c:pt idx="65">
                  <c:v>-6.4004769907629711E-2</c:v>
                </c:pt>
                <c:pt idx="66">
                  <c:v>7.0986140558986222E-2</c:v>
                </c:pt>
                <c:pt idx="67">
                  <c:v>0.15621032603642204</c:v>
                </c:pt>
                <c:pt idx="68">
                  <c:v>1.6095997013949592E-2</c:v>
                </c:pt>
                <c:pt idx="69">
                  <c:v>-8.7947023700538418E-2</c:v>
                </c:pt>
                <c:pt idx="70">
                  <c:v>-6.5661815607087504E-2</c:v>
                </c:pt>
                <c:pt idx="71">
                  <c:v>9.6145855674007574E-2</c:v>
                </c:pt>
                <c:pt idx="72">
                  <c:v>0.3374658961567667</c:v>
                </c:pt>
                <c:pt idx="73">
                  <c:v>6.1736369355381182E-2</c:v>
                </c:pt>
                <c:pt idx="74">
                  <c:v>0.14118930991406087</c:v>
                </c:pt>
                <c:pt idx="75">
                  <c:v>-2.0446535340399863E-2</c:v>
                </c:pt>
                <c:pt idx="76">
                  <c:v>-6.7550616287627152E-3</c:v>
                </c:pt>
                <c:pt idx="77">
                  <c:v>-0.10067436070804847</c:v>
                </c:pt>
                <c:pt idx="78">
                  <c:v>-0.20365336826078106</c:v>
                </c:pt>
                <c:pt idx="79">
                  <c:v>-0.26481660523701478</c:v>
                </c:pt>
                <c:pt idx="80">
                  <c:v>-0.37053569038066514</c:v>
                </c:pt>
                <c:pt idx="81">
                  <c:v>-0.33536100746136244</c:v>
                </c:pt>
                <c:pt idx="82">
                  <c:v>-0.24245621597509515</c:v>
                </c:pt>
                <c:pt idx="83">
                  <c:v>-0.33816804821452529</c:v>
                </c:pt>
                <c:pt idx="84">
                  <c:v>-0.26441971180207191</c:v>
                </c:pt>
                <c:pt idx="85">
                  <c:v>-0.10686681133586462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Region2!$Z$15:$Z$100</c:f>
              <c:numCache>
                <c:formatCode>0.00%</c:formatCode>
                <c:ptCount val="86"/>
                <c:pt idx="0">
                  <c:v>0.64611139741983381</c:v>
                </c:pt>
                <c:pt idx="1">
                  <c:v>0.62203716486636318</c:v>
                </c:pt>
                <c:pt idx="2">
                  <c:v>0.59855480698769203</c:v>
                </c:pt>
                <c:pt idx="3">
                  <c:v>0.53615693346520898</c:v>
                </c:pt>
                <c:pt idx="4">
                  <c:v>0.71459867064987259</c:v>
                </c:pt>
                <c:pt idx="5">
                  <c:v>0.77965301559229516</c:v>
                </c:pt>
                <c:pt idx="6">
                  <c:v>0.58747905350692364</c:v>
                </c:pt>
                <c:pt idx="7">
                  <c:v>0.50398288166397354</c:v>
                </c:pt>
                <c:pt idx="8">
                  <c:v>0.38599741732913673</c:v>
                </c:pt>
                <c:pt idx="9">
                  <c:v>0.55016383690211557</c:v>
                </c:pt>
                <c:pt idx="10">
                  <c:v>0.39847999925696365</c:v>
                </c:pt>
                <c:pt idx="11">
                  <c:v>0.45819919855320301</c:v>
                </c:pt>
                <c:pt idx="12">
                  <c:v>0.44374515915551815</c:v>
                </c:pt>
                <c:pt idx="13">
                  <c:v>0.29780594782743885</c:v>
                </c:pt>
                <c:pt idx="14">
                  <c:v>0.1693591729118622</c:v>
                </c:pt>
                <c:pt idx="15">
                  <c:v>0.10508729203821798</c:v>
                </c:pt>
                <c:pt idx="16">
                  <c:v>-0.20849156259270851</c:v>
                </c:pt>
                <c:pt idx="17">
                  <c:v>-0.51674744533702488</c:v>
                </c:pt>
                <c:pt idx="18">
                  <c:v>-0.52063383704605815</c:v>
                </c:pt>
                <c:pt idx="19">
                  <c:v>-0.51174556489561807</c:v>
                </c:pt>
                <c:pt idx="20">
                  <c:v>-0.48060514149458367</c:v>
                </c:pt>
                <c:pt idx="21">
                  <c:v>-0.54716454510788615</c:v>
                </c:pt>
                <c:pt idx="22">
                  <c:v>-0.47959403942875545</c:v>
                </c:pt>
                <c:pt idx="23">
                  <c:v>-0.44471949591925031</c:v>
                </c:pt>
                <c:pt idx="24">
                  <c:v>-0.38681963686013454</c:v>
                </c:pt>
                <c:pt idx="25">
                  <c:v>-0.3506785247942672</c:v>
                </c:pt>
                <c:pt idx="26">
                  <c:v>-0.2248850891094516</c:v>
                </c:pt>
                <c:pt idx="27">
                  <c:v>-0.13705147593791978</c:v>
                </c:pt>
                <c:pt idx="28">
                  <c:v>0.20011131483282907</c:v>
                </c:pt>
                <c:pt idx="29">
                  <c:v>0.78360874704438932</c:v>
                </c:pt>
                <c:pt idx="30">
                  <c:v>1.0677602060917861</c:v>
                </c:pt>
                <c:pt idx="31">
                  <c:v>1.0444060033882012</c:v>
                </c:pt>
                <c:pt idx="32">
                  <c:v>0.86726857985494332</c:v>
                </c:pt>
                <c:pt idx="33">
                  <c:v>1.055504126117643</c:v>
                </c:pt>
                <c:pt idx="34">
                  <c:v>0.98161151845669203</c:v>
                </c:pt>
                <c:pt idx="35">
                  <c:v>0.68613846810694112</c:v>
                </c:pt>
                <c:pt idx="36">
                  <c:v>0.27637739929936123</c:v>
                </c:pt>
                <c:pt idx="37">
                  <c:v>0.26174783175962224</c:v>
                </c:pt>
                <c:pt idx="38">
                  <c:v>0.29424447137517595</c:v>
                </c:pt>
                <c:pt idx="39">
                  <c:v>0.23962417790797153</c:v>
                </c:pt>
                <c:pt idx="40">
                  <c:v>0.2226963583148891</c:v>
                </c:pt>
                <c:pt idx="41">
                  <c:v>0.24133088664747215</c:v>
                </c:pt>
                <c:pt idx="42">
                  <c:v>0.10576058672247335</c:v>
                </c:pt>
                <c:pt idx="43">
                  <c:v>0.15244525476677162</c:v>
                </c:pt>
                <c:pt idx="44">
                  <c:v>0.20854506309471055</c:v>
                </c:pt>
                <c:pt idx="45">
                  <c:v>0.17988612687134542</c:v>
                </c:pt>
                <c:pt idx="46">
                  <c:v>0.14152662933308369</c:v>
                </c:pt>
                <c:pt idx="47">
                  <c:v>0.15112104482461231</c:v>
                </c:pt>
                <c:pt idx="48">
                  <c:v>0.22511696232678546</c:v>
                </c:pt>
                <c:pt idx="49">
                  <c:v>0.26321151685515076</c:v>
                </c:pt>
                <c:pt idx="50">
                  <c:v>9.0316821868546837E-2</c:v>
                </c:pt>
                <c:pt idx="51">
                  <c:v>5.5013599542445002E-2</c:v>
                </c:pt>
                <c:pt idx="52">
                  <c:v>-0.21199281178153284</c:v>
                </c:pt>
                <c:pt idx="53">
                  <c:v>-0.10267405894272408</c:v>
                </c:pt>
                <c:pt idx="54">
                  <c:v>-0.12631882527005578</c:v>
                </c:pt>
                <c:pt idx="55">
                  <c:v>-0.19140182780623138</c:v>
                </c:pt>
                <c:pt idx="56">
                  <c:v>-4.710447137687479E-2</c:v>
                </c:pt>
                <c:pt idx="57">
                  <c:v>-1.7289744692400411E-2</c:v>
                </c:pt>
                <c:pt idx="58">
                  <c:v>-8.1108393672129742E-2</c:v>
                </c:pt>
                <c:pt idx="59">
                  <c:v>-0.12026604253726014</c:v>
                </c:pt>
                <c:pt idx="60">
                  <c:v>-0.21409746720447964</c:v>
                </c:pt>
                <c:pt idx="61">
                  <c:v>-0.18084236711036694</c:v>
                </c:pt>
                <c:pt idx="62">
                  <c:v>-0.14070445466536763</c:v>
                </c:pt>
                <c:pt idx="63">
                  <c:v>-9.6868288921449608E-2</c:v>
                </c:pt>
                <c:pt idx="64">
                  <c:v>0.13639025108873915</c:v>
                </c:pt>
                <c:pt idx="65">
                  <c:v>-3.6965515807165339E-2</c:v>
                </c:pt>
                <c:pt idx="66">
                  <c:v>7.1435887769197848E-3</c:v>
                </c:pt>
                <c:pt idx="67">
                  <c:v>8.9717924562809248E-2</c:v>
                </c:pt>
                <c:pt idx="68">
                  <c:v>3.8848349020934592E-3</c:v>
                </c:pt>
                <c:pt idx="69">
                  <c:v>-7.1607072512722914E-2</c:v>
                </c:pt>
                <c:pt idx="70">
                  <c:v>-4.1265222720598072E-2</c:v>
                </c:pt>
                <c:pt idx="71">
                  <c:v>-6.8270664457404928E-3</c:v>
                </c:pt>
                <c:pt idx="72">
                  <c:v>6.4423611031491301E-2</c:v>
                </c:pt>
                <c:pt idx="73">
                  <c:v>-6.7546968702323795E-2</c:v>
                </c:pt>
                <c:pt idx="74">
                  <c:v>-8.9123167168966066E-2</c:v>
                </c:pt>
                <c:pt idx="75">
                  <c:v>-0.11292902283236084</c:v>
                </c:pt>
                <c:pt idx="76">
                  <c:v>-7.2583027950526735E-2</c:v>
                </c:pt>
                <c:pt idx="77">
                  <c:v>-2.4099313536823819E-2</c:v>
                </c:pt>
                <c:pt idx="78">
                  <c:v>-5.1870422976136643E-2</c:v>
                </c:pt>
                <c:pt idx="79">
                  <c:v>-0.13139402478946738</c:v>
                </c:pt>
                <c:pt idx="80">
                  <c:v>-0.24187311094340225</c:v>
                </c:pt>
                <c:pt idx="81">
                  <c:v>-0.20600275767922349</c:v>
                </c:pt>
                <c:pt idx="82">
                  <c:v>-0.13599996465349551</c:v>
                </c:pt>
                <c:pt idx="83">
                  <c:v>-0.10999192967506599</c:v>
                </c:pt>
                <c:pt idx="84">
                  <c:v>-4.4740927107024042E-2</c:v>
                </c:pt>
                <c:pt idx="85">
                  <c:v>9.32265103598231E-2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02880"/>
        <c:axId val="39004416"/>
      </c:lineChart>
      <c:dateAx>
        <c:axId val="390028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39004416"/>
        <c:crosses val="autoZero"/>
        <c:auto val="1"/>
        <c:lblOffset val="100"/>
        <c:baseTimeUnit val="months"/>
      </c:dateAx>
      <c:valAx>
        <c:axId val="3900441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39002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5804989168647134"/>
          <c:y val="0.14313466025080199"/>
          <c:w val="0.31417240950613951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Short Latin America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Latin America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Region2!$X$15:$X$100</c:f>
              <c:numCache>
                <c:formatCode>0.00%</c:formatCode>
                <c:ptCount val="86"/>
                <c:pt idx="0">
                  <c:v>-0.31728591792581851</c:v>
                </c:pt>
                <c:pt idx="1">
                  <c:v>-0.24995698478672657</c:v>
                </c:pt>
                <c:pt idx="2">
                  <c:v>-0.25751346806100317</c:v>
                </c:pt>
                <c:pt idx="3">
                  <c:v>-0.22623875395035442</c:v>
                </c:pt>
                <c:pt idx="4">
                  <c:v>-0.18951500309904246</c:v>
                </c:pt>
                <c:pt idx="5">
                  <c:v>-0.21776666009051637</c:v>
                </c:pt>
                <c:pt idx="6">
                  <c:v>-0.14052389302677315</c:v>
                </c:pt>
                <c:pt idx="7">
                  <c:v>-0.31435137210483122</c:v>
                </c:pt>
                <c:pt idx="8">
                  <c:v>-0.25950718282904028</c:v>
                </c:pt>
                <c:pt idx="9">
                  <c:v>-0.38899537818268159</c:v>
                </c:pt>
                <c:pt idx="10">
                  <c:v>-0.26061401178942212</c:v>
                </c:pt>
                <c:pt idx="11">
                  <c:v>-0.28222811241089751</c:v>
                </c:pt>
                <c:pt idx="12">
                  <c:v>-0.25950990541068186</c:v>
                </c:pt>
                <c:pt idx="13">
                  <c:v>-0.2218890900346322</c:v>
                </c:pt>
                <c:pt idx="14">
                  <c:v>-0.14716241785323736</c:v>
                </c:pt>
                <c:pt idx="15">
                  <c:v>-0.157470497379537</c:v>
                </c:pt>
                <c:pt idx="16">
                  <c:v>6.5963543200433739E-2</c:v>
                </c:pt>
                <c:pt idx="17">
                  <c:v>0.52999754048363812</c:v>
                </c:pt>
                <c:pt idx="18">
                  <c:v>0.50173998404398312</c:v>
                </c:pt>
                <c:pt idx="19">
                  <c:v>0.3624211704826612</c:v>
                </c:pt>
                <c:pt idx="20">
                  <c:v>0.47589817408798907</c:v>
                </c:pt>
                <c:pt idx="21">
                  <c:v>0.89477054070675344</c:v>
                </c:pt>
                <c:pt idx="22">
                  <c:v>0.71300578117865077</c:v>
                </c:pt>
                <c:pt idx="23">
                  <c:v>0.43477153524332457</c:v>
                </c:pt>
                <c:pt idx="24">
                  <c:v>0.33547770041047564</c:v>
                </c:pt>
                <c:pt idx="25">
                  <c:v>0.23390628105751765</c:v>
                </c:pt>
                <c:pt idx="26">
                  <c:v>-3.55415989827228E-2</c:v>
                </c:pt>
                <c:pt idx="27">
                  <c:v>-0.11818009862428602</c:v>
                </c:pt>
                <c:pt idx="28">
                  <c:v>-0.28168770441277613</c:v>
                </c:pt>
                <c:pt idx="29">
                  <c:v>-0.44684821099398797</c:v>
                </c:pt>
                <c:pt idx="30">
                  <c:v>-0.54674502391239233</c:v>
                </c:pt>
                <c:pt idx="31">
                  <c:v>-0.51540412341712782</c:v>
                </c:pt>
                <c:pt idx="32">
                  <c:v>-0.53910133872238852</c:v>
                </c:pt>
                <c:pt idx="33">
                  <c:v>-0.6088570837408287</c:v>
                </c:pt>
                <c:pt idx="34">
                  <c:v>-0.59508932909566981</c:v>
                </c:pt>
                <c:pt idx="35">
                  <c:v>-0.48651759871486133</c:v>
                </c:pt>
                <c:pt idx="36">
                  <c:v>-0.32901246634148218</c:v>
                </c:pt>
                <c:pt idx="37">
                  <c:v>-0.32839163612275113</c:v>
                </c:pt>
                <c:pt idx="38">
                  <c:v>-0.35023951415903587</c:v>
                </c:pt>
                <c:pt idx="39">
                  <c:v>-0.29808060969934969</c:v>
                </c:pt>
                <c:pt idx="40">
                  <c:v>-0.30028917876513828</c:v>
                </c:pt>
                <c:pt idx="41">
                  <c:v>-0.35224642313351939</c:v>
                </c:pt>
                <c:pt idx="42">
                  <c:v>-0.22451413168525836</c:v>
                </c:pt>
                <c:pt idx="43">
                  <c:v>-0.20755174890080264</c:v>
                </c:pt>
                <c:pt idx="44">
                  <c:v>-0.22864968489095316</c:v>
                </c:pt>
                <c:pt idx="45">
                  <c:v>-0.20775071757113117</c:v>
                </c:pt>
                <c:pt idx="46">
                  <c:v>-0.21805585753736412</c:v>
                </c:pt>
                <c:pt idx="47">
                  <c:v>-0.25005285348196982</c:v>
                </c:pt>
                <c:pt idx="48">
                  <c:v>-0.30922591245757491</c:v>
                </c:pt>
                <c:pt idx="49">
                  <c:v>-0.29644377097346997</c:v>
                </c:pt>
                <c:pt idx="50">
                  <c:v>-0.1477936909698585</c:v>
                </c:pt>
                <c:pt idx="51">
                  <c:v>-0.17185375752211862</c:v>
                </c:pt>
                <c:pt idx="52">
                  <c:v>7.7543944067494985E-2</c:v>
                </c:pt>
                <c:pt idx="53">
                  <c:v>-3.7365234710559081E-2</c:v>
                </c:pt>
                <c:pt idx="54">
                  <c:v>-5.4604968016601085E-2</c:v>
                </c:pt>
                <c:pt idx="55">
                  <c:v>-2.8300394330243339E-2</c:v>
                </c:pt>
                <c:pt idx="56">
                  <c:v>-0.16122743220215285</c:v>
                </c:pt>
                <c:pt idx="57">
                  <c:v>-0.19516607930666763</c:v>
                </c:pt>
                <c:pt idx="58">
                  <c:v>-0.16451497143089566</c:v>
                </c:pt>
                <c:pt idx="59">
                  <c:v>-8.896447255415918E-2</c:v>
                </c:pt>
                <c:pt idx="60">
                  <c:v>5.0293262784194326E-2</c:v>
                </c:pt>
                <c:pt idx="61">
                  <c:v>-2.9835624846614728E-2</c:v>
                </c:pt>
                <c:pt idx="62">
                  <c:v>-4.5323328117102046E-2</c:v>
                </c:pt>
                <c:pt idx="63">
                  <c:v>8.5147092634760835E-3</c:v>
                </c:pt>
                <c:pt idx="64">
                  <c:v>-0.20888477171673314</c:v>
                </c:pt>
                <c:pt idx="65">
                  <c:v>-5.058119484378254E-2</c:v>
                </c:pt>
                <c:pt idx="66">
                  <c:v>-0.10529348157429941</c:v>
                </c:pt>
                <c:pt idx="67">
                  <c:v>-0.19413148436388672</c:v>
                </c:pt>
                <c:pt idx="68">
                  <c:v>-0.14931688898270357</c:v>
                </c:pt>
                <c:pt idx="69">
                  <c:v>-0.10027132855490395</c:v>
                </c:pt>
                <c:pt idx="70">
                  <c:v>-8.5942155512854779E-2</c:v>
                </c:pt>
                <c:pt idx="71">
                  <c:v>-0.12433415613026855</c:v>
                </c:pt>
                <c:pt idx="72">
                  <c:v>-0.18463029703112166</c:v>
                </c:pt>
                <c:pt idx="73">
                  <c:v>-7.3205471946487632E-2</c:v>
                </c:pt>
                <c:pt idx="74">
                  <c:v>-8.1050527851859511E-2</c:v>
                </c:pt>
                <c:pt idx="75">
                  <c:v>-2.6372445197115235E-2</c:v>
                </c:pt>
                <c:pt idx="76">
                  <c:v>-9.8791217177474744E-2</c:v>
                </c:pt>
                <c:pt idx="77">
                  <c:v>-0.11426075450816475</c:v>
                </c:pt>
                <c:pt idx="78">
                  <c:v>2.1852367194560296E-2</c:v>
                </c:pt>
                <c:pt idx="79">
                  <c:v>0.14201010277894821</c:v>
                </c:pt>
                <c:pt idx="80">
                  <c:v>0.32667650205001642</c:v>
                </c:pt>
                <c:pt idx="81">
                  <c:v>0.33604172731044901</c:v>
                </c:pt>
                <c:pt idx="82">
                  <c:v>0.23045080984491828</c:v>
                </c:pt>
                <c:pt idx="83">
                  <c:v>0.19160850382064631</c:v>
                </c:pt>
                <c:pt idx="84">
                  <c:v>8.7443061064133909E-2</c:v>
                </c:pt>
                <c:pt idx="85">
                  <c:v>-2.6984185278100425E-2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Region2!$AB$15:$AB$100</c:f>
              <c:numCache>
                <c:formatCode>0.00%</c:formatCode>
                <c:ptCount val="86"/>
                <c:pt idx="0">
                  <c:v>-0.41473789415046269</c:v>
                </c:pt>
                <c:pt idx="1">
                  <c:v>-0.40541859360662402</c:v>
                </c:pt>
                <c:pt idx="2">
                  <c:v>-0.39628978157283667</c:v>
                </c:pt>
                <c:pt idx="3">
                  <c:v>-0.37224334585122643</c:v>
                </c:pt>
                <c:pt idx="4">
                  <c:v>-0.44630709328958862</c:v>
                </c:pt>
                <c:pt idx="5">
                  <c:v>-0.47094621796338754</c:v>
                </c:pt>
                <c:pt idx="6">
                  <c:v>-0.40689407681522816</c:v>
                </c:pt>
                <c:pt idx="7">
                  <c:v>-0.37102231344667458</c:v>
                </c:pt>
                <c:pt idx="8">
                  <c:v>-0.31989301423516481</c:v>
                </c:pt>
                <c:pt idx="9">
                  <c:v>-0.39621422006705009</c:v>
                </c:pt>
                <c:pt idx="10">
                  <c:v>-0.32807422153332744</c:v>
                </c:pt>
                <c:pt idx="11">
                  <c:v>-0.36001948983213938</c:v>
                </c:pt>
                <c:pt idx="12">
                  <c:v>-0.35219792485140455</c:v>
                </c:pt>
                <c:pt idx="13">
                  <c:v>-0.28304602249970023</c:v>
                </c:pt>
                <c:pt idx="14">
                  <c:v>-0.21000341155312563</c:v>
                </c:pt>
                <c:pt idx="15">
                  <c:v>-0.16905628018758845</c:v>
                </c:pt>
                <c:pt idx="16">
                  <c:v>0.13400088552746858</c:v>
                </c:pt>
                <c:pt idx="17">
                  <c:v>0.69667080305280082</c:v>
                </c:pt>
                <c:pt idx="18">
                  <c:v>0.70884344503825925</c:v>
                </c:pt>
                <c:pt idx="19">
                  <c:v>0.67629381463529414</c:v>
                </c:pt>
                <c:pt idx="20">
                  <c:v>0.58187577519961264</c:v>
                </c:pt>
                <c:pt idx="21">
                  <c:v>0.82383365408831843</c:v>
                </c:pt>
                <c:pt idx="22">
                  <c:v>0.56938524492158615</c:v>
                </c:pt>
                <c:pt idx="23">
                  <c:v>0.44119986192298555</c:v>
                </c:pt>
                <c:pt idx="24">
                  <c:v>0.25996492436470553</c:v>
                </c:pt>
                <c:pt idx="25">
                  <c:v>0.19626743025760951</c:v>
                </c:pt>
                <c:pt idx="26">
                  <c:v>1.192128955007643E-3</c:v>
                </c:pt>
                <c:pt idx="27">
                  <c:v>-9.4933574486301131E-2</c:v>
                </c:pt>
                <c:pt idx="28">
                  <c:v>-0.3334702416631854</c:v>
                </c:pt>
                <c:pt idx="29">
                  <c:v>-0.50195315296651344</c:v>
                </c:pt>
                <c:pt idx="30">
                  <c:v>-0.57166777358762144</c:v>
                </c:pt>
                <c:pt idx="31">
                  <c:v>-0.56650752771616064</c:v>
                </c:pt>
                <c:pt idx="32">
                  <c:v>-0.52911537471153591</c:v>
                </c:pt>
                <c:pt idx="33">
                  <c:v>-0.57195985746156008</c:v>
                </c:pt>
                <c:pt idx="34">
                  <c:v>-0.55274565298671285</c:v>
                </c:pt>
                <c:pt idx="35">
                  <c:v>-0.45830214380921153</c:v>
                </c:pt>
                <c:pt idx="36">
                  <c:v>-0.25776779446550679</c:v>
                </c:pt>
                <c:pt idx="37">
                  <c:v>-0.24962929197528272</c:v>
                </c:pt>
                <c:pt idx="38">
                  <c:v>-0.27283178932633001</c:v>
                </c:pt>
                <c:pt idx="39">
                  <c:v>-0.2408092466065852</c:v>
                </c:pt>
                <c:pt idx="40">
                  <c:v>-0.22760300047773141</c:v>
                </c:pt>
                <c:pt idx="41">
                  <c:v>-0.23977569354517259</c:v>
                </c:pt>
                <c:pt idx="42">
                  <c:v>-0.14143978226116949</c:v>
                </c:pt>
                <c:pt idx="43">
                  <c:v>-0.17921220722892162</c:v>
                </c:pt>
                <c:pt idx="44">
                  <c:v>-0.21265745283471837</c:v>
                </c:pt>
                <c:pt idx="45">
                  <c:v>-0.19225003500149529</c:v>
                </c:pt>
                <c:pt idx="46">
                  <c:v>-0.16199517652830131</c:v>
                </c:pt>
                <c:pt idx="47">
                  <c:v>-0.16900277731703084</c:v>
                </c:pt>
                <c:pt idx="48">
                  <c:v>-0.21395837007970364</c:v>
                </c:pt>
                <c:pt idx="49">
                  <c:v>-0.23682175885211298</c:v>
                </c:pt>
                <c:pt idx="50">
                  <c:v>-0.10407947594392364</c:v>
                </c:pt>
                <c:pt idx="51">
                  <c:v>-7.6309721879307957E-2</c:v>
                </c:pt>
                <c:pt idx="52">
                  <c:v>0.21239002980303945</c:v>
                </c:pt>
                <c:pt idx="53">
                  <c:v>3.2990655951818493E-2</c:v>
                </c:pt>
                <c:pt idx="54">
                  <c:v>5.8419061618503187E-2</c:v>
                </c:pt>
                <c:pt idx="55">
                  <c:v>0.14798899732869963</c:v>
                </c:pt>
                <c:pt idx="56">
                  <c:v>-3.9482602252012278E-2</c:v>
                </c:pt>
                <c:pt idx="57">
                  <c:v>-7.0742094281811108E-2</c:v>
                </c:pt>
                <c:pt idx="58">
                  <c:v>-5.9055100453959675E-3</c:v>
                </c:pt>
                <c:pt idx="59">
                  <c:v>3.6954497405665698E-2</c:v>
                </c:pt>
                <c:pt idx="60">
                  <c:v>0.1416829359150622</c:v>
                </c:pt>
                <c:pt idx="61">
                  <c:v>9.3691595566676389E-2</c:v>
                </c:pt>
                <c:pt idx="62">
                  <c:v>4.3619817312180453E-2</c:v>
                </c:pt>
                <c:pt idx="63">
                  <c:v>-4.2125293914235806E-3</c:v>
                </c:pt>
                <c:pt idx="64">
                  <c:v>-0.1849572673078933</c:v>
                </c:pt>
                <c:pt idx="65">
                  <c:v>-7.7133833589407841E-3</c:v>
                </c:pt>
                <c:pt idx="66">
                  <c:v>-4.8059614033150844E-2</c:v>
                </c:pt>
                <c:pt idx="67">
                  <c:v>-0.12371731851358192</c:v>
                </c:pt>
                <c:pt idx="68">
                  <c:v>-3.4755829505080937E-2</c:v>
                </c:pt>
                <c:pt idx="69">
                  <c:v>4.5725288359408811E-2</c:v>
                </c:pt>
                <c:pt idx="70">
                  <c:v>1.3630317922849189E-2</c:v>
                </c:pt>
                <c:pt idx="71">
                  <c:v>-2.0179925223757889E-2</c:v>
                </c:pt>
                <c:pt idx="72">
                  <c:v>-7.418691261392496E-2</c:v>
                </c:pt>
                <c:pt idx="73">
                  <c:v>4.9882054993577007E-2</c:v>
                </c:pt>
                <c:pt idx="74">
                  <c:v>7.4835295520014E-2</c:v>
                </c:pt>
                <c:pt idx="75">
                  <c:v>0.10263496428077112</c:v>
                </c:pt>
                <c:pt idx="76">
                  <c:v>4.8453710858209265E-2</c:v>
                </c:pt>
                <c:pt idx="77">
                  <c:v>-5.934876058885763E-3</c:v>
                </c:pt>
                <c:pt idx="78">
                  <c:v>2.1440419040334557E-2</c:v>
                </c:pt>
                <c:pt idx="79">
                  <c:v>0.11905604058879038</c:v>
                </c:pt>
                <c:pt idx="80">
                  <c:v>0.27248350238007024</c:v>
                </c:pt>
                <c:pt idx="81">
                  <c:v>0.21549939783561411</c:v>
                </c:pt>
                <c:pt idx="82">
                  <c:v>0.10828208028676856</c:v>
                </c:pt>
                <c:pt idx="83">
                  <c:v>7.5082619095879322E-2</c:v>
                </c:pt>
                <c:pt idx="84">
                  <c:v>6.393614523940272E-3</c:v>
                </c:pt>
                <c:pt idx="85">
                  <c:v>-0.11497203814063028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47936"/>
        <c:axId val="39049472"/>
      </c:lineChart>
      <c:dateAx>
        <c:axId val="390479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39049472"/>
        <c:crosses val="autoZero"/>
        <c:auto val="1"/>
        <c:lblOffset val="100"/>
        <c:baseTimeUnit val="months"/>
      </c:dateAx>
      <c:valAx>
        <c:axId val="3904947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390479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7810837038736784"/>
          <c:y val="0.14313466025080199"/>
          <c:w val="0.3370963851643069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Long Middle East &amp; Africa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Middle East &amp; Africa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Region2!$AE$15:$AE$100</c:f>
              <c:numCache>
                <c:formatCode>0.00%</c:formatCode>
                <c:ptCount val="86"/>
                <c:pt idx="0">
                  <c:v>3.4755842461799968E-2</c:v>
                </c:pt>
                <c:pt idx="1">
                  <c:v>0.18999288849824336</c:v>
                </c:pt>
                <c:pt idx="2">
                  <c:v>0.20490644673836278</c:v>
                </c:pt>
                <c:pt idx="3">
                  <c:v>0.17502133635709849</c:v>
                </c:pt>
                <c:pt idx="4">
                  <c:v>0.53657022415541311</c:v>
                </c:pt>
                <c:pt idx="5">
                  <c:v>0.59072367907187862</c:v>
                </c:pt>
                <c:pt idx="6">
                  <c:v>0.60723614709725204</c:v>
                </c:pt>
                <c:pt idx="7">
                  <c:v>0.64361945872227344</c:v>
                </c:pt>
                <c:pt idx="8">
                  <c:v>0.52126317513068621</c:v>
                </c:pt>
                <c:pt idx="9">
                  <c:v>0.53361589477709992</c:v>
                </c:pt>
                <c:pt idx="10">
                  <c:v>0.49971506417156375</c:v>
                </c:pt>
                <c:pt idx="11">
                  <c:v>0.53887871683034017</c:v>
                </c:pt>
                <c:pt idx="12">
                  <c:v>0.52302513180095711</c:v>
                </c:pt>
                <c:pt idx="13">
                  <c:v>0.37112153923062086</c:v>
                </c:pt>
                <c:pt idx="14">
                  <c:v>0.26835491361124131</c:v>
                </c:pt>
                <c:pt idx="15">
                  <c:v>0.21526738845235904</c:v>
                </c:pt>
                <c:pt idx="16">
                  <c:v>-5.6384604416911732E-2</c:v>
                </c:pt>
                <c:pt idx="17">
                  <c:v>-0.29854847135251728</c:v>
                </c:pt>
                <c:pt idx="18">
                  <c:v>-0.31637921876987141</c:v>
                </c:pt>
                <c:pt idx="19">
                  <c:v>-0.27987655744591455</c:v>
                </c:pt>
                <c:pt idx="20">
                  <c:v>-0.29767821223534197</c:v>
                </c:pt>
                <c:pt idx="21">
                  <c:v>-0.32912605549234653</c:v>
                </c:pt>
                <c:pt idx="22">
                  <c:v>-0.27549685240274413</c:v>
                </c:pt>
                <c:pt idx="23">
                  <c:v>-0.2245674628852149</c:v>
                </c:pt>
                <c:pt idx="24">
                  <c:v>-8.2851288734692607E-2</c:v>
                </c:pt>
                <c:pt idx="25">
                  <c:v>2.3574124941985186E-3</c:v>
                </c:pt>
                <c:pt idx="26">
                  <c:v>0.14416273092077714</c:v>
                </c:pt>
                <c:pt idx="27">
                  <c:v>0.22482445000860696</c:v>
                </c:pt>
                <c:pt idx="28">
                  <c:v>0.53206332265403211</c:v>
                </c:pt>
                <c:pt idx="29">
                  <c:v>0.8972466620243531</c:v>
                </c:pt>
                <c:pt idx="30">
                  <c:v>0.82723232217905718</c:v>
                </c:pt>
                <c:pt idx="31">
                  <c:v>0.71014023746759092</c:v>
                </c:pt>
                <c:pt idx="32">
                  <c:v>0.95871178520412759</c:v>
                </c:pt>
                <c:pt idx="33">
                  <c:v>1.032557225320657</c:v>
                </c:pt>
                <c:pt idx="34">
                  <c:v>1.0608458203607753</c:v>
                </c:pt>
                <c:pt idx="35">
                  <c:v>0.82370744402130502</c:v>
                </c:pt>
                <c:pt idx="36">
                  <c:v>0.37677984384579877</c:v>
                </c:pt>
                <c:pt idx="37">
                  <c:v>0.245517321276147</c:v>
                </c:pt>
                <c:pt idx="38">
                  <c:v>0.19476764738220353</c:v>
                </c:pt>
                <c:pt idx="39">
                  <c:v>0.17843518627314303</c:v>
                </c:pt>
                <c:pt idx="40">
                  <c:v>0.2000808636419289</c:v>
                </c:pt>
                <c:pt idx="41">
                  <c:v>0.29968021102769504</c:v>
                </c:pt>
                <c:pt idx="42">
                  <c:v>0.35250695426856171</c:v>
                </c:pt>
                <c:pt idx="43">
                  <c:v>0.39925756299510984</c:v>
                </c:pt>
                <c:pt idx="44">
                  <c:v>0.29517739013985844</c:v>
                </c:pt>
                <c:pt idx="45">
                  <c:v>0.23462914851087047</c:v>
                </c:pt>
                <c:pt idx="46">
                  <c:v>0.18236665806114449</c:v>
                </c:pt>
                <c:pt idx="47">
                  <c:v>0.15641914572551019</c:v>
                </c:pt>
                <c:pt idx="48">
                  <c:v>0.21236315253639537</c:v>
                </c:pt>
                <c:pt idx="49">
                  <c:v>0.21848448130761988</c:v>
                </c:pt>
                <c:pt idx="50">
                  <c:v>0.11636647112099485</c:v>
                </c:pt>
                <c:pt idx="51">
                  <c:v>2.1668074657740233E-2</c:v>
                </c:pt>
                <c:pt idx="52">
                  <c:v>-0.11923466375722069</c:v>
                </c:pt>
                <c:pt idx="53">
                  <c:v>-0.14859973469894117</c:v>
                </c:pt>
                <c:pt idx="54">
                  <c:v>-0.18348742965718945</c:v>
                </c:pt>
                <c:pt idx="55">
                  <c:v>-0.21121174287616418</c:v>
                </c:pt>
                <c:pt idx="56">
                  <c:v>-5.8370086501430718E-2</c:v>
                </c:pt>
                <c:pt idx="57">
                  <c:v>0.10829332040422202</c:v>
                </c:pt>
                <c:pt idx="58">
                  <c:v>6.7880822005232266E-2</c:v>
                </c:pt>
                <c:pt idx="59">
                  <c:v>4.5106837511109887E-2</c:v>
                </c:pt>
                <c:pt idx="60">
                  <c:v>1.8609141482732738E-3</c:v>
                </c:pt>
                <c:pt idx="61">
                  <c:v>1.0524495554222968E-2</c:v>
                </c:pt>
                <c:pt idx="62">
                  <c:v>8.1878337968560366E-2</c:v>
                </c:pt>
                <c:pt idx="63">
                  <c:v>0.21728546285657768</c:v>
                </c:pt>
                <c:pt idx="64">
                  <c:v>0.36445690336207104</c:v>
                </c:pt>
                <c:pt idx="65">
                  <c:v>0.35209546422699689</c:v>
                </c:pt>
                <c:pt idx="66">
                  <c:v>0.42204243573804612</c:v>
                </c:pt>
                <c:pt idx="67">
                  <c:v>0.48131039604315529</c:v>
                </c:pt>
                <c:pt idx="68">
                  <c:v>0.40693806581283409</c:v>
                </c:pt>
                <c:pt idx="69">
                  <c:v>0.25468478377041714</c:v>
                </c:pt>
                <c:pt idx="70">
                  <c:v>0.2741785189458632</c:v>
                </c:pt>
                <c:pt idx="71">
                  <c:v>0.3256097656476038</c:v>
                </c:pt>
                <c:pt idx="72">
                  <c:v>0.44884250219734922</c:v>
                </c:pt>
                <c:pt idx="73">
                  <c:v>0.40336150590266984</c:v>
                </c:pt>
                <c:pt idx="74">
                  <c:v>0.43383845182353964</c:v>
                </c:pt>
                <c:pt idx="75">
                  <c:v>0.33356074242513745</c:v>
                </c:pt>
                <c:pt idx="76">
                  <c:v>0.3255866314052045</c:v>
                </c:pt>
                <c:pt idx="77">
                  <c:v>0.36115029103350582</c:v>
                </c:pt>
                <c:pt idx="78">
                  <c:v>0.4071115773729308</c:v>
                </c:pt>
                <c:pt idx="79">
                  <c:v>0.37696062776791295</c:v>
                </c:pt>
                <c:pt idx="80">
                  <c:v>0.23284575301405819</c:v>
                </c:pt>
                <c:pt idx="81">
                  <c:v>0.2396919795589747</c:v>
                </c:pt>
                <c:pt idx="82">
                  <c:v>0.23052229856842676</c:v>
                </c:pt>
                <c:pt idx="83">
                  <c:v>0.25349935169765914</c:v>
                </c:pt>
                <c:pt idx="84">
                  <c:v>0.32836431045297099</c:v>
                </c:pt>
                <c:pt idx="85">
                  <c:v>0.36500227739291558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Region2!$AI$15:$AI$100</c:f>
              <c:numCache>
                <c:formatCode>0.00%</c:formatCode>
                <c:ptCount val="86"/>
                <c:pt idx="0">
                  <c:v>0.2133700058967265</c:v>
                </c:pt>
                <c:pt idx="1">
                  <c:v>0.27948339735866656</c:v>
                </c:pt>
                <c:pt idx="2">
                  <c:v>0.25064259180150228</c:v>
                </c:pt>
                <c:pt idx="3">
                  <c:v>0.15025528412643485</c:v>
                </c:pt>
                <c:pt idx="4">
                  <c:v>0.20374704413999689</c:v>
                </c:pt>
                <c:pt idx="5">
                  <c:v>0.26819942458836521</c:v>
                </c:pt>
                <c:pt idx="6">
                  <c:v>0.29537527915404294</c:v>
                </c:pt>
                <c:pt idx="7">
                  <c:v>0.3088424984849647</c:v>
                </c:pt>
                <c:pt idx="8">
                  <c:v>0.24345193442142166</c:v>
                </c:pt>
                <c:pt idx="9">
                  <c:v>0.26637903352981196</c:v>
                </c:pt>
                <c:pt idx="10">
                  <c:v>0.30408633929895412</c:v>
                </c:pt>
                <c:pt idx="11">
                  <c:v>0.33359443735415817</c:v>
                </c:pt>
                <c:pt idx="12">
                  <c:v>0.23817914406681417</c:v>
                </c:pt>
                <c:pt idx="13">
                  <c:v>0.17892450349231059</c:v>
                </c:pt>
                <c:pt idx="14">
                  <c:v>0.14528814177706417</c:v>
                </c:pt>
                <c:pt idx="15">
                  <c:v>0.11987701954326546</c:v>
                </c:pt>
                <c:pt idx="16">
                  <c:v>-3.9298340987661828E-2</c:v>
                </c:pt>
                <c:pt idx="17">
                  <c:v>-0.2736587774310052</c:v>
                </c:pt>
                <c:pt idx="18">
                  <c:v>-0.34422487080759012</c:v>
                </c:pt>
                <c:pt idx="19">
                  <c:v>-0.33810642103036925</c:v>
                </c:pt>
                <c:pt idx="20">
                  <c:v>-0.36536369436902372</c:v>
                </c:pt>
                <c:pt idx="21">
                  <c:v>-0.41261713359533059</c:v>
                </c:pt>
                <c:pt idx="22">
                  <c:v>-0.38249880003451364</c:v>
                </c:pt>
                <c:pt idx="23">
                  <c:v>-0.34055028945613075</c:v>
                </c:pt>
                <c:pt idx="24">
                  <c:v>-0.26542030087041601</c:v>
                </c:pt>
                <c:pt idx="25">
                  <c:v>-0.22188744711105368</c:v>
                </c:pt>
                <c:pt idx="26">
                  <c:v>-0.16668795197226005</c:v>
                </c:pt>
                <c:pt idx="27">
                  <c:v>-7.8311348790694124E-2</c:v>
                </c:pt>
                <c:pt idx="28">
                  <c:v>3.9397240350086404E-2</c:v>
                </c:pt>
                <c:pt idx="29">
                  <c:v>0.29248177416812404</c:v>
                </c:pt>
                <c:pt idx="30">
                  <c:v>0.33801595760203962</c:v>
                </c:pt>
                <c:pt idx="31">
                  <c:v>0.32710465926349541</c:v>
                </c:pt>
                <c:pt idx="32">
                  <c:v>0.47174765378098882</c:v>
                </c:pt>
                <c:pt idx="33">
                  <c:v>0.50818145471376175</c:v>
                </c:pt>
                <c:pt idx="34">
                  <c:v>0.48863641555860449</c:v>
                </c:pt>
                <c:pt idx="35">
                  <c:v>0.36535618544014481</c:v>
                </c:pt>
                <c:pt idx="36">
                  <c:v>0.16825540691674656</c:v>
                </c:pt>
                <c:pt idx="37">
                  <c:v>0.12339103115491956</c:v>
                </c:pt>
                <c:pt idx="38">
                  <c:v>9.1883858883526015E-2</c:v>
                </c:pt>
                <c:pt idx="39">
                  <c:v>4.6659243596526956E-2</c:v>
                </c:pt>
                <c:pt idx="40">
                  <c:v>6.9668713391585646E-2</c:v>
                </c:pt>
                <c:pt idx="41">
                  <c:v>7.5513069104179431E-2</c:v>
                </c:pt>
                <c:pt idx="42">
                  <c:v>0.13819134650640019</c:v>
                </c:pt>
                <c:pt idx="43">
                  <c:v>0.11884103754147768</c:v>
                </c:pt>
                <c:pt idx="44">
                  <c:v>1.2054469077189545E-2</c:v>
                </c:pt>
                <c:pt idx="45">
                  <c:v>3.5003450512098855E-3</c:v>
                </c:pt>
                <c:pt idx="46">
                  <c:v>-4.0276999029008942E-2</c:v>
                </c:pt>
                <c:pt idx="47">
                  <c:v>-7.1965520340165789E-2</c:v>
                </c:pt>
                <c:pt idx="48">
                  <c:v>2.0770048684397358E-2</c:v>
                </c:pt>
                <c:pt idx="49">
                  <c:v>3.7180654235456245E-2</c:v>
                </c:pt>
                <c:pt idx="50">
                  <c:v>-2.9829271226478493E-2</c:v>
                </c:pt>
                <c:pt idx="51">
                  <c:v>-8.1191147559467658E-2</c:v>
                </c:pt>
                <c:pt idx="52">
                  <c:v>-0.15124823509517804</c:v>
                </c:pt>
                <c:pt idx="53">
                  <c:v>-0.1324026822661003</c:v>
                </c:pt>
                <c:pt idx="54">
                  <c:v>-0.15663363620764548</c:v>
                </c:pt>
                <c:pt idx="55">
                  <c:v>-0.21734065663107494</c:v>
                </c:pt>
                <c:pt idx="56">
                  <c:v>-4.0947967817319353E-2</c:v>
                </c:pt>
                <c:pt idx="57">
                  <c:v>4.2205362529599499E-2</c:v>
                </c:pt>
                <c:pt idx="58">
                  <c:v>9.6489540135562546E-3</c:v>
                </c:pt>
                <c:pt idx="59">
                  <c:v>1.1588334160599123E-2</c:v>
                </c:pt>
                <c:pt idx="60">
                  <c:v>-5.2201427422910673E-2</c:v>
                </c:pt>
                <c:pt idx="61">
                  <c:v>-1.8392244269256564E-2</c:v>
                </c:pt>
                <c:pt idx="62">
                  <c:v>4.6662627930044609E-2</c:v>
                </c:pt>
                <c:pt idx="63">
                  <c:v>0.13976525308861576</c:v>
                </c:pt>
                <c:pt idx="64">
                  <c:v>0.21952159674148186</c:v>
                </c:pt>
                <c:pt idx="65">
                  <c:v>0.18493801479427829</c:v>
                </c:pt>
                <c:pt idx="66">
                  <c:v>0.17900180461478543</c:v>
                </c:pt>
                <c:pt idx="67">
                  <c:v>0.28963490829669847</c:v>
                </c:pt>
                <c:pt idx="68">
                  <c:v>0.1880578036991436</c:v>
                </c:pt>
                <c:pt idx="69">
                  <c:v>0.10843982831513976</c:v>
                </c:pt>
                <c:pt idx="70">
                  <c:v>0.12092780555266192</c:v>
                </c:pt>
                <c:pt idx="71">
                  <c:v>0.14053054818891231</c:v>
                </c:pt>
                <c:pt idx="72">
                  <c:v>0.22274843196913241</c:v>
                </c:pt>
                <c:pt idx="73">
                  <c:v>0.12935009058747204</c:v>
                </c:pt>
                <c:pt idx="74">
                  <c:v>0.14218276179668865</c:v>
                </c:pt>
                <c:pt idx="75">
                  <c:v>6.0848628577402364E-2</c:v>
                </c:pt>
                <c:pt idx="76">
                  <c:v>6.8521130882083447E-2</c:v>
                </c:pt>
                <c:pt idx="77">
                  <c:v>0.10466440373674946</c:v>
                </c:pt>
                <c:pt idx="78">
                  <c:v>0.15968273799554589</c:v>
                </c:pt>
                <c:pt idx="79">
                  <c:v>0.15326168778584792</c:v>
                </c:pt>
                <c:pt idx="80">
                  <c:v>0.14274726331270093</c:v>
                </c:pt>
                <c:pt idx="81">
                  <c:v>0.1868286938699133</c:v>
                </c:pt>
                <c:pt idx="82">
                  <c:v>0.21298199159797404</c:v>
                </c:pt>
                <c:pt idx="83">
                  <c:v>0.25194047870247127</c:v>
                </c:pt>
                <c:pt idx="84">
                  <c:v>0.24369815616303159</c:v>
                </c:pt>
                <c:pt idx="85">
                  <c:v>0.27489223397885243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97536"/>
        <c:axId val="46099072"/>
      </c:lineChart>
      <c:dateAx>
        <c:axId val="460975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6099072"/>
        <c:crosses val="autoZero"/>
        <c:auto val="1"/>
        <c:lblOffset val="100"/>
        <c:baseTimeUnit val="months"/>
      </c:dateAx>
      <c:valAx>
        <c:axId val="4609907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60975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366392819922014"/>
          <c:y val="0.14313466025080199"/>
          <c:w val="0.42306129388243474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Short Middle East &amp; Africa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Middle East &amp; Africa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Region2!$AG$15:$AG$100</c:f>
              <c:numCache>
                <c:formatCode>0.00%</c:formatCode>
                <c:ptCount val="86"/>
                <c:pt idx="0">
                  <c:v>-4.1877887600460073E-2</c:v>
                </c:pt>
                <c:pt idx="1">
                  <c:v>-8.8016703754070225E-2</c:v>
                </c:pt>
                <c:pt idx="2">
                  <c:v>0.11148964246415893</c:v>
                </c:pt>
                <c:pt idx="3">
                  <c:v>0.34197476946429739</c:v>
                </c:pt>
                <c:pt idx="4">
                  <c:v>-0.7138815869176055</c:v>
                </c:pt>
                <c:pt idx="5">
                  <c:v>-0.73558599183341089</c:v>
                </c:pt>
                <c:pt idx="6">
                  <c:v>-0.68893267653349644</c:v>
                </c:pt>
                <c:pt idx="7">
                  <c:v>-0.49685341036641517</c:v>
                </c:pt>
                <c:pt idx="8">
                  <c:v>-0.31131181577985356</c:v>
                </c:pt>
                <c:pt idx="9">
                  <c:v>-0.34369565027623605</c:v>
                </c:pt>
                <c:pt idx="10">
                  <c:v>-0.17131813346749125</c:v>
                </c:pt>
                <c:pt idx="11">
                  <c:v>-9.4522681153095589E-2</c:v>
                </c:pt>
                <c:pt idx="12">
                  <c:v>2.5943161829355743E-2</c:v>
                </c:pt>
                <c:pt idx="13">
                  <c:v>5.7421895650692445E-2</c:v>
                </c:pt>
                <c:pt idx="14">
                  <c:v>0.14142587431775033</c:v>
                </c:pt>
                <c:pt idx="15">
                  <c:v>0.12146601123585254</c:v>
                </c:pt>
                <c:pt idx="16">
                  <c:v>0.39026657963373568</c:v>
                </c:pt>
                <c:pt idx="17">
                  <c:v>1.3045509266157729</c:v>
                </c:pt>
                <c:pt idx="18">
                  <c:v>1.3775335795618191</c:v>
                </c:pt>
                <c:pt idx="19">
                  <c:v>1.26400393599573</c:v>
                </c:pt>
                <c:pt idx="20">
                  <c:v>0.91742889149884244</c:v>
                </c:pt>
                <c:pt idx="21">
                  <c:v>1.0631064374403487</c:v>
                </c:pt>
                <c:pt idx="22">
                  <c:v>0.52386614516857621</c:v>
                </c:pt>
                <c:pt idx="23">
                  <c:v>0.26516248385130337</c:v>
                </c:pt>
                <c:pt idx="24">
                  <c:v>0.16320491947200311</c:v>
                </c:pt>
                <c:pt idx="25">
                  <c:v>8.1724731746765311E-2</c:v>
                </c:pt>
                <c:pt idx="26">
                  <c:v>4.0745491009422263E-2</c:v>
                </c:pt>
                <c:pt idx="27">
                  <c:v>1.0302267195678061E-2</c:v>
                </c:pt>
                <c:pt idx="28">
                  <c:v>-0.12275868114990662</c:v>
                </c:pt>
                <c:pt idx="29">
                  <c:v>-0.2951057491509802</c:v>
                </c:pt>
                <c:pt idx="30">
                  <c:v>-0.29386780028959381</c:v>
                </c:pt>
                <c:pt idx="31">
                  <c:v>-0.54731335090215061</c:v>
                </c:pt>
                <c:pt idx="32">
                  <c:v>-0.69436684063995324</c:v>
                </c:pt>
                <c:pt idx="33">
                  <c:v>-0.56622380805085193</c:v>
                </c:pt>
                <c:pt idx="34">
                  <c:v>-0.54512959900162006</c:v>
                </c:pt>
                <c:pt idx="35">
                  <c:v>-0.42765283025215195</c:v>
                </c:pt>
                <c:pt idx="36">
                  <c:v>-0.27958459900646837</c:v>
                </c:pt>
                <c:pt idx="37">
                  <c:v>-0.27705701661278981</c:v>
                </c:pt>
                <c:pt idx="38">
                  <c:v>-0.34012297499272637</c:v>
                </c:pt>
                <c:pt idx="39">
                  <c:v>-0.31196602234784898</c:v>
                </c:pt>
                <c:pt idx="40">
                  <c:v>-0.40159547688446873</c:v>
                </c:pt>
                <c:pt idx="41">
                  <c:v>-0.46437042901905601</c:v>
                </c:pt>
                <c:pt idx="42">
                  <c:v>-0.51767401719367823</c:v>
                </c:pt>
                <c:pt idx="43">
                  <c:v>-0.2542224260586039</c:v>
                </c:pt>
                <c:pt idx="44">
                  <c:v>1.7909752349743568E-2</c:v>
                </c:pt>
                <c:pt idx="45">
                  <c:v>-0.28077728027642568</c:v>
                </c:pt>
                <c:pt idx="46">
                  <c:v>-0.24978516288320451</c:v>
                </c:pt>
                <c:pt idx="47">
                  <c:v>-0.28770047657600406</c:v>
                </c:pt>
                <c:pt idx="48">
                  <c:v>-0.30473366090367893</c:v>
                </c:pt>
                <c:pt idx="49">
                  <c:v>-0.27623915935088228</c:v>
                </c:pt>
                <c:pt idx="50">
                  <c:v>-0.15888853352444432</c:v>
                </c:pt>
                <c:pt idx="51">
                  <c:v>-0.20732246875783944</c:v>
                </c:pt>
                <c:pt idx="52">
                  <c:v>0.11755432547507838</c:v>
                </c:pt>
                <c:pt idx="53">
                  <c:v>0.12602621176205941</c:v>
                </c:pt>
                <c:pt idx="54">
                  <c:v>7.0116054120082927E-2</c:v>
                </c:pt>
                <c:pt idx="55">
                  <c:v>0.14083948931040791</c:v>
                </c:pt>
                <c:pt idx="56">
                  <c:v>-6.577300392681551E-2</c:v>
                </c:pt>
                <c:pt idx="57">
                  <c:v>-0.20322747218417225</c:v>
                </c:pt>
                <c:pt idx="58">
                  <c:v>-0.10227966322489912</c:v>
                </c:pt>
                <c:pt idx="59">
                  <c:v>-1.6732531379387683E-2</c:v>
                </c:pt>
                <c:pt idx="60">
                  <c:v>-1.2799130881617438E-2</c:v>
                </c:pt>
                <c:pt idx="61">
                  <c:v>-3.4540664665204446E-2</c:v>
                </c:pt>
                <c:pt idx="62">
                  <c:v>-7.0619143193656142E-2</c:v>
                </c:pt>
                <c:pt idx="63">
                  <c:v>-9.652613370727281E-2</c:v>
                </c:pt>
                <c:pt idx="64">
                  <c:v>-0.23411311090616649</c:v>
                </c:pt>
                <c:pt idx="65">
                  <c:v>-0.23796906351803726</c:v>
                </c:pt>
                <c:pt idx="66">
                  <c:v>-0.27138427292345169</c:v>
                </c:pt>
                <c:pt idx="67">
                  <c:v>-0.35715605289798003</c:v>
                </c:pt>
                <c:pt idx="68">
                  <c:v>-0.24666089689316451</c:v>
                </c:pt>
                <c:pt idx="69">
                  <c:v>-0.1016293731319976</c:v>
                </c:pt>
                <c:pt idx="70">
                  <c:v>-8.4270872811382347E-2</c:v>
                </c:pt>
                <c:pt idx="71">
                  <c:v>-9.6221198117324991E-2</c:v>
                </c:pt>
                <c:pt idx="72">
                  <c:v>-0.13292991210214122</c:v>
                </c:pt>
                <c:pt idx="73">
                  <c:v>-5.8814218329271917E-2</c:v>
                </c:pt>
                <c:pt idx="74">
                  <c:v>-8.850070729845283E-2</c:v>
                </c:pt>
                <c:pt idx="75">
                  <c:v>2.9099628515912412E-2</c:v>
                </c:pt>
                <c:pt idx="76">
                  <c:v>-7.193551892838812E-2</c:v>
                </c:pt>
                <c:pt idx="77">
                  <c:v>-6.9290580727983109E-3</c:v>
                </c:pt>
                <c:pt idx="78">
                  <c:v>-1.027922293438388E-2</c:v>
                </c:pt>
                <c:pt idx="79">
                  <c:v>8.5972401264385212E-2</c:v>
                </c:pt>
                <c:pt idx="80">
                  <c:v>0.18367290514182311</c:v>
                </c:pt>
                <c:pt idx="81">
                  <c:v>8.5322377530002713E-2</c:v>
                </c:pt>
                <c:pt idx="82">
                  <c:v>-5.5353677920193745E-2</c:v>
                </c:pt>
                <c:pt idx="83">
                  <c:v>-3.3765828827259314E-2</c:v>
                </c:pt>
                <c:pt idx="84">
                  <c:v>-0.10840476340674443</c:v>
                </c:pt>
                <c:pt idx="85">
                  <c:v>-0.1503630401473447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Region2!$AK$15:$AK$100</c:f>
              <c:numCache>
                <c:formatCode>0.00%</c:formatCode>
                <c:ptCount val="86"/>
                <c:pt idx="0">
                  <c:v>-0.24488916849893483</c:v>
                </c:pt>
                <c:pt idx="1">
                  <c:v>-0.25260244996233938</c:v>
                </c:pt>
                <c:pt idx="2">
                  <c:v>-0.29164267627269291</c:v>
                </c:pt>
                <c:pt idx="3">
                  <c:v>-0.24781352283251656</c:v>
                </c:pt>
                <c:pt idx="4">
                  <c:v>-0.2884127047497177</c:v>
                </c:pt>
                <c:pt idx="5">
                  <c:v>-0.2898654283944383</c:v>
                </c:pt>
                <c:pt idx="6">
                  <c:v>-0.26285555307795938</c:v>
                </c:pt>
                <c:pt idx="7">
                  <c:v>-0.23800575300577309</c:v>
                </c:pt>
                <c:pt idx="8">
                  <c:v>-0.11116025924585327</c:v>
                </c:pt>
                <c:pt idx="9">
                  <c:v>-0.16081662732235336</c:v>
                </c:pt>
                <c:pt idx="10">
                  <c:v>-6.8708932411125079E-2</c:v>
                </c:pt>
                <c:pt idx="11">
                  <c:v>-9.7179031820891604E-2</c:v>
                </c:pt>
                <c:pt idx="12">
                  <c:v>-7.3918197405945185E-2</c:v>
                </c:pt>
                <c:pt idx="13">
                  <c:v>-1.1596913563211353E-2</c:v>
                </c:pt>
                <c:pt idx="14">
                  <c:v>-1.3774064241046102E-2</c:v>
                </c:pt>
                <c:pt idx="15">
                  <c:v>-4.5833107581823018E-3</c:v>
                </c:pt>
                <c:pt idx="16">
                  <c:v>0.13532159885116002</c:v>
                </c:pt>
                <c:pt idx="17">
                  <c:v>0.4155848942913325</c:v>
                </c:pt>
                <c:pt idx="18">
                  <c:v>0.40437878974733454</c:v>
                </c:pt>
                <c:pt idx="19">
                  <c:v>0.34423813994111963</c:v>
                </c:pt>
                <c:pt idx="20">
                  <c:v>0.25097784903769127</c:v>
                </c:pt>
                <c:pt idx="21">
                  <c:v>0.414272246879134</c:v>
                </c:pt>
                <c:pt idx="22">
                  <c:v>0.22935718967271734</c:v>
                </c:pt>
                <c:pt idx="23">
                  <c:v>0.19731008590798838</c:v>
                </c:pt>
                <c:pt idx="24">
                  <c:v>6.2770459601392714E-2</c:v>
                </c:pt>
                <c:pt idx="25">
                  <c:v>-2.5402410507357143E-2</c:v>
                </c:pt>
                <c:pt idx="26">
                  <c:v>-7.6761458850148734E-2</c:v>
                </c:pt>
                <c:pt idx="27">
                  <c:v>-0.15004347141151708</c:v>
                </c:pt>
                <c:pt idx="28">
                  <c:v>-0.22083040108207541</c:v>
                </c:pt>
                <c:pt idx="29">
                  <c:v>-0.33114916291362573</c:v>
                </c:pt>
                <c:pt idx="30">
                  <c:v>-0.34401606845926258</c:v>
                </c:pt>
                <c:pt idx="31">
                  <c:v>-0.3756691206287589</c:v>
                </c:pt>
                <c:pt idx="32">
                  <c:v>-0.39566309786350851</c:v>
                </c:pt>
                <c:pt idx="33">
                  <c:v>-0.41302439436643978</c:v>
                </c:pt>
                <c:pt idx="34">
                  <c:v>-0.42077704460899157</c:v>
                </c:pt>
                <c:pt idx="35">
                  <c:v>-0.37019242496944815</c:v>
                </c:pt>
                <c:pt idx="36">
                  <c:v>-0.26113196331326693</c:v>
                </c:pt>
                <c:pt idx="37">
                  <c:v>-0.24428853334104084</c:v>
                </c:pt>
                <c:pt idx="38">
                  <c:v>-0.21548838491355093</c:v>
                </c:pt>
                <c:pt idx="39">
                  <c:v>-0.16779226383222168</c:v>
                </c:pt>
                <c:pt idx="40">
                  <c:v>-0.22813348196500483</c:v>
                </c:pt>
                <c:pt idx="41">
                  <c:v>-0.24213498829872671</c:v>
                </c:pt>
                <c:pt idx="42">
                  <c:v>-0.23395746792821437</c:v>
                </c:pt>
                <c:pt idx="43">
                  <c:v>-0.18680672391868725</c:v>
                </c:pt>
                <c:pt idx="44">
                  <c:v>-0.1478938899108666</c:v>
                </c:pt>
                <c:pt idx="45">
                  <c:v>-0.17074164721391261</c:v>
                </c:pt>
                <c:pt idx="46">
                  <c:v>-0.11248051773826839</c:v>
                </c:pt>
                <c:pt idx="47">
                  <c:v>-0.13042505800642257</c:v>
                </c:pt>
                <c:pt idx="48">
                  <c:v>-0.14639176600120762</c:v>
                </c:pt>
                <c:pt idx="49">
                  <c:v>-0.1482733247136343</c:v>
                </c:pt>
                <c:pt idx="50">
                  <c:v>-6.8443029969561753E-2</c:v>
                </c:pt>
                <c:pt idx="51">
                  <c:v>-2.7137810832053799E-2</c:v>
                </c:pt>
                <c:pt idx="52">
                  <c:v>3.9330540188469376E-2</c:v>
                </c:pt>
                <c:pt idx="53">
                  <c:v>4.6529134574661235E-2</c:v>
                </c:pt>
                <c:pt idx="54">
                  <c:v>2.3981247041974241E-2</c:v>
                </c:pt>
                <c:pt idx="55">
                  <c:v>9.8410663163620349E-2</c:v>
                </c:pt>
                <c:pt idx="56">
                  <c:v>-3.753301717204327E-2</c:v>
                </c:pt>
                <c:pt idx="57">
                  <c:v>-7.0183799754281906E-2</c:v>
                </c:pt>
                <c:pt idx="58">
                  <c:v>-4.9134186118109602E-2</c:v>
                </c:pt>
                <c:pt idx="59">
                  <c:v>-3.4538401496251314E-3</c:v>
                </c:pt>
                <c:pt idx="60">
                  <c:v>8.9839712627124424E-3</c:v>
                </c:pt>
                <c:pt idx="61">
                  <c:v>-5.6845843550709652E-2</c:v>
                </c:pt>
                <c:pt idx="62">
                  <c:v>-0.10133102694515728</c:v>
                </c:pt>
                <c:pt idx="63">
                  <c:v>-0.1706308648358954</c:v>
                </c:pt>
                <c:pt idx="64">
                  <c:v>-0.16212848383111045</c:v>
                </c:pt>
                <c:pt idx="65">
                  <c:v>-0.19153105767288181</c:v>
                </c:pt>
                <c:pt idx="66">
                  <c:v>-0.19709573274641012</c:v>
                </c:pt>
                <c:pt idx="67">
                  <c:v>-0.2594872889769434</c:v>
                </c:pt>
                <c:pt idx="68">
                  <c:v>-0.19722076095138263</c:v>
                </c:pt>
                <c:pt idx="69">
                  <c:v>-0.16734865710441771</c:v>
                </c:pt>
                <c:pt idx="70">
                  <c:v>-0.19527332730850466</c:v>
                </c:pt>
                <c:pt idx="71">
                  <c:v>-0.19517032509536392</c:v>
                </c:pt>
                <c:pt idx="72">
                  <c:v>-0.25143120139008968</c:v>
                </c:pt>
                <c:pt idx="73">
                  <c:v>-0.16008144614880238</c:v>
                </c:pt>
                <c:pt idx="74">
                  <c:v>-0.13025214975968302</c:v>
                </c:pt>
                <c:pt idx="75">
                  <c:v>-7.6869644173221618E-2</c:v>
                </c:pt>
                <c:pt idx="76">
                  <c:v>-0.13798823025558216</c:v>
                </c:pt>
                <c:pt idx="77">
                  <c:v>-0.12494909974133361</c:v>
                </c:pt>
                <c:pt idx="78">
                  <c:v>-0.1118339018642861</c:v>
                </c:pt>
                <c:pt idx="79">
                  <c:v>-5.4637288815374108E-2</c:v>
                </c:pt>
                <c:pt idx="80">
                  <c:v>-1.1895376574086902E-2</c:v>
                </c:pt>
                <c:pt idx="81">
                  <c:v>-4.7800147656897662E-2</c:v>
                </c:pt>
                <c:pt idx="82">
                  <c:v>-8.4185732024402382E-2</c:v>
                </c:pt>
                <c:pt idx="83">
                  <c:v>-0.11291889809244315</c:v>
                </c:pt>
                <c:pt idx="84">
                  <c:v>-0.12776170358823835</c:v>
                </c:pt>
                <c:pt idx="85">
                  <c:v>-0.18814185298303732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34400"/>
        <c:axId val="46135936"/>
      </c:lineChart>
      <c:dateAx>
        <c:axId val="4613440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6135936"/>
        <c:crosses val="autoZero"/>
        <c:auto val="1"/>
        <c:lblOffset val="100"/>
        <c:baseTimeUnit val="months"/>
      </c:dateAx>
      <c:valAx>
        <c:axId val="4613593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61344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50089586265109"/>
          <c:y val="0.14313466025080199"/>
          <c:w val="0.42019579692516384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160128"/>
        <c:axId val="46161920"/>
      </c:barChart>
      <c:catAx>
        <c:axId val="46160128"/>
        <c:scaling>
          <c:orientation val="minMax"/>
        </c:scaling>
        <c:delete val="0"/>
        <c:axPos val="b"/>
        <c:majorTickMark val="out"/>
        <c:minorTickMark val="none"/>
        <c:tickLblPos val="nextTo"/>
        <c:crossAx val="46161920"/>
        <c:crosses val="autoZero"/>
        <c:auto val="1"/>
        <c:lblAlgn val="ctr"/>
        <c:lblOffset val="100"/>
        <c:noMultiLvlLbl val="0"/>
      </c:catAx>
      <c:valAx>
        <c:axId val="46161920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46160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Long North America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North America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Region2!$AN$15:$AN$100</c:f>
              <c:numCache>
                <c:formatCode>0.00%</c:formatCode>
                <c:ptCount val="86"/>
                <c:pt idx="0">
                  <c:v>0.41167831787111675</c:v>
                </c:pt>
                <c:pt idx="1">
                  <c:v>0.53922202670586961</c:v>
                </c:pt>
                <c:pt idx="2">
                  <c:v>0.47835639311164235</c:v>
                </c:pt>
                <c:pt idx="3">
                  <c:v>0.50042109452715566</c:v>
                </c:pt>
                <c:pt idx="4">
                  <c:v>0.4950272929168642</c:v>
                </c:pt>
                <c:pt idx="5">
                  <c:v>0.34026905343782743</c:v>
                </c:pt>
                <c:pt idx="6">
                  <c:v>0.23073420426886626</c:v>
                </c:pt>
                <c:pt idx="7">
                  <c:v>0.16090276123650415</c:v>
                </c:pt>
                <c:pt idx="8">
                  <c:v>6.1130962982387294E-2</c:v>
                </c:pt>
                <c:pt idx="9">
                  <c:v>7.3551791013767742E-2</c:v>
                </c:pt>
                <c:pt idx="10">
                  <c:v>-4.4644074727428595E-2</c:v>
                </c:pt>
                <c:pt idx="11">
                  <c:v>5.9813989100889309E-2</c:v>
                </c:pt>
                <c:pt idx="12">
                  <c:v>6.1503495305459399E-2</c:v>
                </c:pt>
                <c:pt idx="13">
                  <c:v>-0.13820674206184169</c:v>
                </c:pt>
                <c:pt idx="14">
                  <c:v>-8.6964522582234527E-2</c:v>
                </c:pt>
                <c:pt idx="15">
                  <c:v>-6.6274170875945226E-2</c:v>
                </c:pt>
                <c:pt idx="16">
                  <c:v>-0.54321297444159167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0.45441300421999165</c:v>
                </c:pt>
                <c:pt idx="30">
                  <c:v>1.352196339439705</c:v>
                </c:pt>
                <c:pt idx="31">
                  <c:v>1.6985247436200619</c:v>
                </c:pt>
                <c:pt idx="32">
                  <c:v>1.3919823963546771</c:v>
                </c:pt>
                <c:pt idx="33">
                  <c:v>2.1983879718937653</c:v>
                </c:pt>
                <c:pt idx="34">
                  <c:v>2.2440241683232371</c:v>
                </c:pt>
                <c:pt idx="35">
                  <c:v>1.3612678328657966</c:v>
                </c:pt>
                <c:pt idx="36">
                  <c:v>0.85539889794908852</c:v>
                </c:pt>
                <c:pt idx="37">
                  <c:v>0.61468407020059046</c:v>
                </c:pt>
                <c:pt idx="38">
                  <c:v>0.50902497396202162</c:v>
                </c:pt>
                <c:pt idx="39">
                  <c:v>2.8224833109907088E-2</c:v>
                </c:pt>
                <c:pt idx="40">
                  <c:v>0.10736751506652475</c:v>
                </c:pt>
                <c:pt idx="41">
                  <c:v>0.25670652044198072</c:v>
                </c:pt>
                <c:pt idx="42">
                  <c:v>0.12811685838038267</c:v>
                </c:pt>
                <c:pt idx="43">
                  <c:v>4.026638481946021E-2</c:v>
                </c:pt>
                <c:pt idx="44">
                  <c:v>0.23808411864652101</c:v>
                </c:pt>
                <c:pt idx="45">
                  <c:v>0.1206939015743449</c:v>
                </c:pt>
                <c:pt idx="46">
                  <c:v>-3.0680315734964658E-2</c:v>
                </c:pt>
                <c:pt idx="47">
                  <c:v>6.6394228413781509E-2</c:v>
                </c:pt>
                <c:pt idx="48">
                  <c:v>0.23108831392297735</c:v>
                </c:pt>
                <c:pt idx="49">
                  <c:v>0.28351288710241351</c:v>
                </c:pt>
                <c:pt idx="50">
                  <c:v>8.1375059543020711E-3</c:v>
                </c:pt>
                <c:pt idx="51">
                  <c:v>0.34137740343584899</c:v>
                </c:pt>
                <c:pt idx="52">
                  <c:v>-6.4997415734991182E-2</c:v>
                </c:pt>
                <c:pt idx="53">
                  <c:v>2.2998845138680224E-2</c:v>
                </c:pt>
                <c:pt idx="54">
                  <c:v>-2.0119997502427989E-2</c:v>
                </c:pt>
                <c:pt idx="55">
                  <c:v>-0.10299836589063904</c:v>
                </c:pt>
                <c:pt idx="56">
                  <c:v>-5.0944966812817016E-2</c:v>
                </c:pt>
                <c:pt idx="57">
                  <c:v>-3.0241829750679683E-2</c:v>
                </c:pt>
                <c:pt idx="58">
                  <c:v>-8.1296755649468144E-3</c:v>
                </c:pt>
                <c:pt idx="59">
                  <c:v>-0.11550905020232416</c:v>
                </c:pt>
                <c:pt idx="60">
                  <c:v>-0.18705646033867052</c:v>
                </c:pt>
                <c:pt idx="61">
                  <c:v>-0.17624364859370223</c:v>
                </c:pt>
                <c:pt idx="62">
                  <c:v>-0.11930911411369671</c:v>
                </c:pt>
                <c:pt idx="63">
                  <c:v>-7.1811591915907913E-3</c:v>
                </c:pt>
                <c:pt idx="64">
                  <c:v>0.20840621972045392</c:v>
                </c:pt>
                <c:pt idx="65">
                  <c:v>7.3594222225458639E-2</c:v>
                </c:pt>
                <c:pt idx="66">
                  <c:v>0.15913517410277955</c:v>
                </c:pt>
                <c:pt idx="67">
                  <c:v>0.26428619689120514</c:v>
                </c:pt>
                <c:pt idx="68">
                  <c:v>0.20128995676546446</c:v>
                </c:pt>
                <c:pt idx="69">
                  <c:v>0.14917218231600571</c:v>
                </c:pt>
                <c:pt idx="70">
                  <c:v>0.20543852866164158</c:v>
                </c:pt>
                <c:pt idx="71">
                  <c:v>0.30265179032598377</c:v>
                </c:pt>
                <c:pt idx="72">
                  <c:v>0.58469652882579171</c:v>
                </c:pt>
                <c:pt idx="73">
                  <c:v>0.58925905570550174</c:v>
                </c:pt>
                <c:pt idx="74">
                  <c:v>0.76035695540423509</c:v>
                </c:pt>
                <c:pt idx="75">
                  <c:v>0.62384688113629205</c:v>
                </c:pt>
                <c:pt idx="76">
                  <c:v>0.64496098291250026</c:v>
                </c:pt>
                <c:pt idx="77">
                  <c:v>0.568986484255108</c:v>
                </c:pt>
                <c:pt idx="78">
                  <c:v>0.55740070862572932</c:v>
                </c:pt>
                <c:pt idx="79">
                  <c:v>0.49582412742522153</c:v>
                </c:pt>
                <c:pt idx="80">
                  <c:v>0.33291508307058004</c:v>
                </c:pt>
                <c:pt idx="81">
                  <c:v>0.38496248708887904</c:v>
                </c:pt>
                <c:pt idx="82">
                  <c:v>0.35435124386432948</c:v>
                </c:pt>
                <c:pt idx="83">
                  <c:v>0.32824622368533052</c:v>
                </c:pt>
                <c:pt idx="84">
                  <c:v>0.265526210776591</c:v>
                </c:pt>
                <c:pt idx="85">
                  <c:v>0.36212713695764398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Region2!$AR$15:$AR$100</c:f>
              <c:numCache>
                <c:formatCode>0.00%</c:formatCode>
                <c:ptCount val="86"/>
                <c:pt idx="0">
                  <c:v>0.23146885566758679</c:v>
                </c:pt>
                <c:pt idx="1">
                  <c:v>0.21238190800366841</c:v>
                </c:pt>
                <c:pt idx="2">
                  <c:v>0.17352209736348834</c:v>
                </c:pt>
                <c:pt idx="3">
                  <c:v>0.16078341760442538</c:v>
                </c:pt>
                <c:pt idx="4">
                  <c:v>0.18459932418595471</c:v>
                </c:pt>
                <c:pt idx="5">
                  <c:v>0.17064214578813219</c:v>
                </c:pt>
                <c:pt idx="6">
                  <c:v>9.336005387712687E-2</c:v>
                </c:pt>
                <c:pt idx="7">
                  <c:v>7.8408849090184196E-2</c:v>
                </c:pt>
                <c:pt idx="8">
                  <c:v>-3.9698690138283421E-3</c:v>
                </c:pt>
                <c:pt idx="9">
                  <c:v>-1.1097652880545428E-2</c:v>
                </c:pt>
                <c:pt idx="10">
                  <c:v>-3.0927364749523067E-2</c:v>
                </c:pt>
                <c:pt idx="11">
                  <c:v>-2.4421665271808446E-2</c:v>
                </c:pt>
                <c:pt idx="12">
                  <c:v>-4.0776320696973456E-2</c:v>
                </c:pt>
                <c:pt idx="13">
                  <c:v>-0.10098257375272968</c:v>
                </c:pt>
                <c:pt idx="14">
                  <c:v>-8.9947528696055823E-2</c:v>
                </c:pt>
                <c:pt idx="15">
                  <c:v>-9.3033406565564136E-2</c:v>
                </c:pt>
                <c:pt idx="16">
                  <c:v>-0.21453610940706325</c:v>
                </c:pt>
                <c:pt idx="17">
                  <c:v>-0.36894528535685278</c:v>
                </c:pt>
                <c:pt idx="18">
                  <c:v>-0.38590524959088346</c:v>
                </c:pt>
                <c:pt idx="19">
                  <c:v>-0.37799317858811765</c:v>
                </c:pt>
                <c:pt idx="20">
                  <c:v>-0.38936027800519579</c:v>
                </c:pt>
                <c:pt idx="21">
                  <c:v>-0.43788596891227816</c:v>
                </c:pt>
                <c:pt idx="22">
                  <c:v>-0.38415548368563568</c:v>
                </c:pt>
                <c:pt idx="23">
                  <c:v>-0.35593841045223196</c:v>
                </c:pt>
                <c:pt idx="24">
                  <c:v>-0.32651561260468842</c:v>
                </c:pt>
                <c:pt idx="25">
                  <c:v>-0.27220307315677728</c:v>
                </c:pt>
                <c:pt idx="26">
                  <c:v>-0.20092867934132819</c:v>
                </c:pt>
                <c:pt idx="27">
                  <c:v>-0.18548707476814119</c:v>
                </c:pt>
                <c:pt idx="28">
                  <c:v>-6.0125225044312058E-2</c:v>
                </c:pt>
                <c:pt idx="29">
                  <c:v>0.11820572809805796</c:v>
                </c:pt>
                <c:pt idx="30">
                  <c:v>0.27898137413478041</c:v>
                </c:pt>
                <c:pt idx="31">
                  <c:v>0.29383052257719022</c:v>
                </c:pt>
                <c:pt idx="32">
                  <c:v>0.34925504017277276</c:v>
                </c:pt>
                <c:pt idx="33">
                  <c:v>0.55109231506092127</c:v>
                </c:pt>
                <c:pt idx="34">
                  <c:v>0.51592993167322976</c:v>
                </c:pt>
                <c:pt idx="35">
                  <c:v>0.40073738562886518</c:v>
                </c:pt>
                <c:pt idx="36">
                  <c:v>0.20752941587102081</c:v>
                </c:pt>
                <c:pt idx="37">
                  <c:v>0.14690553672840889</c:v>
                </c:pt>
                <c:pt idx="38">
                  <c:v>0.13710945735872304</c:v>
                </c:pt>
                <c:pt idx="39">
                  <c:v>5.731993614990194E-2</c:v>
                </c:pt>
                <c:pt idx="40">
                  <c:v>0.10607450103914418</c:v>
                </c:pt>
                <c:pt idx="41">
                  <c:v>0.175311551958655</c:v>
                </c:pt>
                <c:pt idx="42">
                  <c:v>0.11018180845877246</c:v>
                </c:pt>
                <c:pt idx="43">
                  <c:v>0.16060710654319599</c:v>
                </c:pt>
                <c:pt idx="44">
                  <c:v>0.23388270836722991</c:v>
                </c:pt>
                <c:pt idx="45">
                  <c:v>0.23879281973151656</c:v>
                </c:pt>
                <c:pt idx="46">
                  <c:v>0.16772752298712379</c:v>
                </c:pt>
                <c:pt idx="47">
                  <c:v>0.18247490660554155</c:v>
                </c:pt>
                <c:pt idx="48">
                  <c:v>0.26821894437707505</c:v>
                </c:pt>
                <c:pt idx="49">
                  <c:v>0.31508070561635826</c:v>
                </c:pt>
                <c:pt idx="50">
                  <c:v>0.20475836522337532</c:v>
                </c:pt>
                <c:pt idx="51">
                  <c:v>0.19049046920430035</c:v>
                </c:pt>
                <c:pt idx="52">
                  <c:v>6.2858014401603324E-3</c:v>
                </c:pt>
                <c:pt idx="53">
                  <c:v>7.4512123081879267E-2</c:v>
                </c:pt>
                <c:pt idx="54">
                  <c:v>6.7126347193628089E-2</c:v>
                </c:pt>
                <c:pt idx="55">
                  <c:v>5.7569001582284951E-3</c:v>
                </c:pt>
                <c:pt idx="56">
                  <c:v>3.1471424611504872E-2</c:v>
                </c:pt>
                <c:pt idx="57">
                  <c:v>3.7440400715136102E-2</c:v>
                </c:pt>
                <c:pt idx="58">
                  <c:v>6.3721262670056067E-2</c:v>
                </c:pt>
                <c:pt idx="59">
                  <c:v>2.8808757751929814E-2</c:v>
                </c:pt>
                <c:pt idx="60">
                  <c:v>-2.6078627241731711E-2</c:v>
                </c:pt>
                <c:pt idx="61">
                  <c:v>3.0844223175909846E-2</c:v>
                </c:pt>
                <c:pt idx="62">
                  <c:v>6.6497869729853276E-2</c:v>
                </c:pt>
                <c:pt idx="63">
                  <c:v>0.15496291701570164</c:v>
                </c:pt>
                <c:pt idx="64">
                  <c:v>0.28700950179257534</c:v>
                </c:pt>
                <c:pt idx="65">
                  <c:v>0.14074372033415994</c:v>
                </c:pt>
                <c:pt idx="66">
                  <c:v>0.1527835697545592</c:v>
                </c:pt>
                <c:pt idx="67">
                  <c:v>0.1572453450630884</c:v>
                </c:pt>
                <c:pt idx="68">
                  <c:v>0.15919674023802322</c:v>
                </c:pt>
                <c:pt idx="69">
                  <c:v>0.1228668984419703</c:v>
                </c:pt>
                <c:pt idx="70">
                  <c:v>0.13231379017025757</c:v>
                </c:pt>
                <c:pt idx="71">
                  <c:v>0.15755952865057932</c:v>
                </c:pt>
                <c:pt idx="72">
                  <c:v>0.26196347181082125</c:v>
                </c:pt>
                <c:pt idx="73">
                  <c:v>0.19453541816626241</c:v>
                </c:pt>
                <c:pt idx="74">
                  <c:v>0.24023590948291251</c:v>
                </c:pt>
                <c:pt idx="75">
                  <c:v>0.17802606770732599</c:v>
                </c:pt>
                <c:pt idx="76">
                  <c:v>0.18617942084246519</c:v>
                </c:pt>
                <c:pt idx="77">
                  <c:v>0.25890596205085736</c:v>
                </c:pt>
                <c:pt idx="78">
                  <c:v>0.28409895499749149</c:v>
                </c:pt>
                <c:pt idx="79">
                  <c:v>0.30397946584875712</c:v>
                </c:pt>
                <c:pt idx="80">
                  <c:v>0.19913354787653437</c:v>
                </c:pt>
                <c:pt idx="81">
                  <c:v>0.24210058527850165</c:v>
                </c:pt>
                <c:pt idx="82">
                  <c:v>0.20894873684555426</c:v>
                </c:pt>
                <c:pt idx="83">
                  <c:v>0.1976629382770152</c:v>
                </c:pt>
                <c:pt idx="84">
                  <c:v>0.20219521444859656</c:v>
                </c:pt>
                <c:pt idx="85">
                  <c:v>0.25158784579934634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68640"/>
        <c:axId val="46370176"/>
      </c:lineChart>
      <c:dateAx>
        <c:axId val="4636864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6370176"/>
        <c:crosses val="autoZero"/>
        <c:auto val="1"/>
        <c:lblOffset val="100"/>
        <c:baseTimeUnit val="months"/>
      </c:dateAx>
      <c:valAx>
        <c:axId val="4637017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6368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366392819922014"/>
          <c:y val="0.14313466025080199"/>
          <c:w val="0.42306129388243474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Short North America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North America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Region2!$AP$15:$AP$100</c:f>
              <c:numCache>
                <c:formatCode>0.00%</c:formatCode>
                <c:ptCount val="86"/>
                <c:pt idx="0">
                  <c:v>-3.4388919725164002E-2</c:v>
                </c:pt>
                <c:pt idx="1">
                  <c:v>-7.4967784227985779E-2</c:v>
                </c:pt>
                <c:pt idx="2">
                  <c:v>3.900790554695055E-3</c:v>
                </c:pt>
                <c:pt idx="3">
                  <c:v>4.8887470438935487E-2</c:v>
                </c:pt>
                <c:pt idx="4">
                  <c:v>3.1628178498772419E-2</c:v>
                </c:pt>
                <c:pt idx="5">
                  <c:v>8.6294814155278843E-3</c:v>
                </c:pt>
                <c:pt idx="6">
                  <c:v>7.1374180959483446E-2</c:v>
                </c:pt>
                <c:pt idx="7">
                  <c:v>7.3713459985626173E-2</c:v>
                </c:pt>
                <c:pt idx="8">
                  <c:v>0.18342208837862461</c:v>
                </c:pt>
                <c:pt idx="9">
                  <c:v>0.2118910636997271</c:v>
                </c:pt>
                <c:pt idx="10">
                  <c:v>0.23528478742767223</c:v>
                </c:pt>
                <c:pt idx="11">
                  <c:v>0.20847088116438428</c:v>
                </c:pt>
                <c:pt idx="12">
                  <c:v>0.24490186972590888</c:v>
                </c:pt>
                <c:pt idx="13">
                  <c:v>0.35056726004185057</c:v>
                </c:pt>
                <c:pt idx="14">
                  <c:v>0.18706379640221216</c:v>
                </c:pt>
                <c:pt idx="15">
                  <c:v>0.15964056194620868</c:v>
                </c:pt>
                <c:pt idx="16">
                  <c:v>0.34906144281137808</c:v>
                </c:pt>
                <c:pt idx="17">
                  <c:v>0.90096470710481613</c:v>
                </c:pt>
                <c:pt idx="18">
                  <c:v>1.0336638987412328</c:v>
                </c:pt>
                <c:pt idx="19">
                  <c:v>1.0723508885844191</c:v>
                </c:pt>
                <c:pt idx="20">
                  <c:v>1.0687917620490666</c:v>
                </c:pt>
                <c:pt idx="21">
                  <c:v>1.2130232184126175</c:v>
                </c:pt>
                <c:pt idx="22">
                  <c:v>0.94121451922362342</c:v>
                </c:pt>
                <c:pt idx="23">
                  <c:v>0.74869211291912396</c:v>
                </c:pt>
                <c:pt idx="24">
                  <c:v>0.76661616275979227</c:v>
                </c:pt>
                <c:pt idx="25">
                  <c:v>0.61037553944037293</c:v>
                </c:pt>
                <c:pt idx="26">
                  <c:v>0.47377108180204153</c:v>
                </c:pt>
                <c:pt idx="27">
                  <c:v>0.48957880927185959</c:v>
                </c:pt>
                <c:pt idx="28">
                  <c:v>0.26660916525186562</c:v>
                </c:pt>
                <c:pt idx="29">
                  <c:v>-6.5741532310252926E-2</c:v>
                </c:pt>
                <c:pt idx="30">
                  <c:v>-0.2392276850540882</c:v>
                </c:pt>
                <c:pt idx="31">
                  <c:v>-0.33052035970305516</c:v>
                </c:pt>
                <c:pt idx="32">
                  <c:v>-0.35107841638320525</c:v>
                </c:pt>
                <c:pt idx="33">
                  <c:v>-0.45400014781663156</c:v>
                </c:pt>
                <c:pt idx="34">
                  <c:v>-0.44667304500810834</c:v>
                </c:pt>
                <c:pt idx="35">
                  <c:v>-0.35241133517836531</c:v>
                </c:pt>
                <c:pt idx="36">
                  <c:v>-0.31093287589296659</c:v>
                </c:pt>
                <c:pt idx="37">
                  <c:v>-0.26683071053144536</c:v>
                </c:pt>
                <c:pt idx="38">
                  <c:v>-0.28271923549613942</c:v>
                </c:pt>
                <c:pt idx="39">
                  <c:v>-0.20679731153952619</c:v>
                </c:pt>
                <c:pt idx="40">
                  <c:v>-0.32565183753227966</c:v>
                </c:pt>
                <c:pt idx="41">
                  <c:v>-0.36598458145872137</c:v>
                </c:pt>
                <c:pt idx="42">
                  <c:v>-0.31700255333740968</c:v>
                </c:pt>
                <c:pt idx="43">
                  <c:v>-0.29738443054921537</c:v>
                </c:pt>
                <c:pt idx="44">
                  <c:v>-0.34647849332922531</c:v>
                </c:pt>
                <c:pt idx="45">
                  <c:v>-0.3222632609540923</c:v>
                </c:pt>
                <c:pt idx="46">
                  <c:v>-0.26552126562164635</c:v>
                </c:pt>
                <c:pt idx="47">
                  <c:v>-0.24791083286378734</c:v>
                </c:pt>
                <c:pt idx="48">
                  <c:v>-0.27734400136144155</c:v>
                </c:pt>
                <c:pt idx="49">
                  <c:v>-0.29086712601289377</c:v>
                </c:pt>
                <c:pt idx="50">
                  <c:v>-0.18673569536722201</c:v>
                </c:pt>
                <c:pt idx="51">
                  <c:v>-0.21884386871763895</c:v>
                </c:pt>
                <c:pt idx="52">
                  <c:v>3.6528115149845775E-2</c:v>
                </c:pt>
                <c:pt idx="53">
                  <c:v>-8.8901958153465688E-2</c:v>
                </c:pt>
                <c:pt idx="54">
                  <c:v>-5.9556534400865835E-2</c:v>
                </c:pt>
                <c:pt idx="55">
                  <c:v>-2.4588112668160522E-2</c:v>
                </c:pt>
                <c:pt idx="56">
                  <c:v>-5.1717060486110911E-2</c:v>
                </c:pt>
                <c:pt idx="57">
                  <c:v>-6.0376573849491577E-2</c:v>
                </c:pt>
                <c:pt idx="58">
                  <c:v>-4.8451204039926532E-2</c:v>
                </c:pt>
                <c:pt idx="59">
                  <c:v>-2.9152896479409329E-2</c:v>
                </c:pt>
                <c:pt idx="60">
                  <c:v>-1.3648780493780155E-3</c:v>
                </c:pt>
                <c:pt idx="61">
                  <c:v>-4.6165089829768635E-2</c:v>
                </c:pt>
                <c:pt idx="62">
                  <c:v>-0.10170213699502717</c:v>
                </c:pt>
                <c:pt idx="63">
                  <c:v>-0.16243528292741627</c:v>
                </c:pt>
                <c:pt idx="64">
                  <c:v>-0.2453897021101773</c:v>
                </c:pt>
                <c:pt idx="65">
                  <c:v>-9.2644533258406492E-2</c:v>
                </c:pt>
                <c:pt idx="66">
                  <c:v>-0.12452318211057545</c:v>
                </c:pt>
                <c:pt idx="67">
                  <c:v>-0.11101516592861826</c:v>
                </c:pt>
                <c:pt idx="68">
                  <c:v>-8.2404264341590983E-2</c:v>
                </c:pt>
                <c:pt idx="69">
                  <c:v>-5.4775114766006938E-2</c:v>
                </c:pt>
                <c:pt idx="70">
                  <c:v>-9.7999034654811301E-2</c:v>
                </c:pt>
                <c:pt idx="71">
                  <c:v>-0.13793932641389162</c:v>
                </c:pt>
                <c:pt idx="72">
                  <c:v>-0.19152130818681934</c:v>
                </c:pt>
                <c:pt idx="73">
                  <c:v>-0.14658062257220772</c:v>
                </c:pt>
                <c:pt idx="74">
                  <c:v>-0.19063232883779835</c:v>
                </c:pt>
                <c:pt idx="75">
                  <c:v>-0.17036776201553772</c:v>
                </c:pt>
                <c:pt idx="76">
                  <c:v>-0.20264748579038705</c:v>
                </c:pt>
                <c:pt idx="77">
                  <c:v>-0.25680605630498554</c:v>
                </c:pt>
                <c:pt idx="78">
                  <c:v>-0.26279326668480063</c:v>
                </c:pt>
                <c:pt idx="79">
                  <c:v>-0.28882981420960985</c:v>
                </c:pt>
                <c:pt idx="80">
                  <c:v>-0.26888612347505658</c:v>
                </c:pt>
                <c:pt idx="81">
                  <c:v>-0.31812726594839291</c:v>
                </c:pt>
                <c:pt idx="82">
                  <c:v>-0.27656965901295294</c:v>
                </c:pt>
                <c:pt idx="83">
                  <c:v>-0.26202152893832553</c:v>
                </c:pt>
                <c:pt idx="84">
                  <c:v>-0.27043785079684468</c:v>
                </c:pt>
                <c:pt idx="85">
                  <c:v>-0.31998529024816558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Region2!$AT$15:$AT$100</c:f>
              <c:numCache>
                <c:formatCode>0.00%</c:formatCode>
                <c:ptCount val="86"/>
                <c:pt idx="0">
                  <c:v>-0.19365765418370262</c:v>
                </c:pt>
                <c:pt idx="1">
                  <c:v>-0.18116202346675936</c:v>
                </c:pt>
                <c:pt idx="2">
                  <c:v>-0.15474130754816884</c:v>
                </c:pt>
                <c:pt idx="3">
                  <c:v>-0.14508939303066137</c:v>
                </c:pt>
                <c:pt idx="4">
                  <c:v>-0.16340143705601262</c:v>
                </c:pt>
                <c:pt idx="5">
                  <c:v>-0.15282744567751427</c:v>
                </c:pt>
                <c:pt idx="6">
                  <c:v>-9.456002630253002E-2</c:v>
                </c:pt>
                <c:pt idx="7">
                  <c:v>-8.1906305910711907E-2</c:v>
                </c:pt>
                <c:pt idx="8">
                  <c:v>-9.3864255005020603E-3</c:v>
                </c:pt>
                <c:pt idx="9">
                  <c:v>-2.5288397028405685E-3</c:v>
                </c:pt>
                <c:pt idx="10">
                  <c:v>1.7964324029440704E-2</c:v>
                </c:pt>
                <c:pt idx="11">
                  <c:v>1.0497259473753573E-2</c:v>
                </c:pt>
                <c:pt idx="12">
                  <c:v>2.8796253856105514E-2</c:v>
                </c:pt>
                <c:pt idx="13">
                  <c:v>9.1387594315999188E-2</c:v>
                </c:pt>
                <c:pt idx="14">
                  <c:v>7.8742253433583098E-2</c:v>
                </c:pt>
                <c:pt idx="15">
                  <c:v>8.250538608389868E-2</c:v>
                </c:pt>
                <c:pt idx="16">
                  <c:v>0.24039326338859812</c:v>
                </c:pt>
                <c:pt idx="17">
                  <c:v>0.49566332322139051</c:v>
                </c:pt>
                <c:pt idx="18">
                  <c:v>0.53226004747854261</c:v>
                </c:pt>
                <c:pt idx="19">
                  <c:v>0.51263432058676561</c:v>
                </c:pt>
                <c:pt idx="20">
                  <c:v>0.53710233412341069</c:v>
                </c:pt>
                <c:pt idx="21">
                  <c:v>0.6536112726144121</c:v>
                </c:pt>
                <c:pt idx="22">
                  <c:v>0.49810563469248881</c:v>
                </c:pt>
                <c:pt idx="23">
                  <c:v>0.42204389761919514</c:v>
                </c:pt>
                <c:pt idx="24">
                  <c:v>0.35427258243364168</c:v>
                </c:pt>
                <c:pt idx="25">
                  <c:v>0.26074484830314404</c:v>
                </c:pt>
                <c:pt idx="26">
                  <c:v>0.14138570557828101</c:v>
                </c:pt>
                <c:pt idx="27">
                  <c:v>0.11884999113559735</c:v>
                </c:pt>
                <c:pt idx="28">
                  <c:v>-2.2849713983532083E-2</c:v>
                </c:pt>
                <c:pt idx="29">
                  <c:v>-0.15217339184613454</c:v>
                </c:pt>
                <c:pt idx="30">
                  <c:v>-0.25759406421016018</c:v>
                </c:pt>
                <c:pt idx="31">
                  <c:v>-0.26638581839892239</c:v>
                </c:pt>
                <c:pt idx="32">
                  <c:v>-0.29325927746049174</c:v>
                </c:pt>
                <c:pt idx="33">
                  <c:v>-0.37954639484713182</c:v>
                </c:pt>
                <c:pt idx="34">
                  <c:v>-0.36281223207963409</c:v>
                </c:pt>
                <c:pt idx="35">
                  <c:v>-0.303699456722337</c:v>
                </c:pt>
                <c:pt idx="36">
                  <c:v>-0.19368533323866055</c:v>
                </c:pt>
                <c:pt idx="37">
                  <c:v>-0.15344385909766156</c:v>
                </c:pt>
                <c:pt idx="38">
                  <c:v>-0.14496659558291669</c:v>
                </c:pt>
                <c:pt idx="39">
                  <c:v>-8.1223714193005669E-2</c:v>
                </c:pt>
                <c:pt idx="40">
                  <c:v>-0.12728444522524607</c:v>
                </c:pt>
                <c:pt idx="41">
                  <c:v>-0.17953523799723203</c:v>
                </c:pt>
                <c:pt idx="42">
                  <c:v>-0.12817646978236374</c:v>
                </c:pt>
                <c:pt idx="43">
                  <c:v>-0.16952562262621129</c:v>
                </c:pt>
                <c:pt idx="44">
                  <c:v>-0.21806072928467235</c:v>
                </c:pt>
                <c:pt idx="45">
                  <c:v>-0.22138627873135452</c:v>
                </c:pt>
                <c:pt idx="46">
                  <c:v>-0.17081332385582815</c:v>
                </c:pt>
                <c:pt idx="47">
                  <c:v>-0.18162374802567904</c:v>
                </c:pt>
                <c:pt idx="48">
                  <c:v>-0.23222736752846429</c:v>
                </c:pt>
                <c:pt idx="49">
                  <c:v>-0.25774022145357767</c:v>
                </c:pt>
                <c:pt idx="50">
                  <c:v>-0.1860781156508855</c:v>
                </c:pt>
                <c:pt idx="51">
                  <c:v>-0.17721624948722237</c:v>
                </c:pt>
                <c:pt idx="52">
                  <c:v>-2.4780223052833006E-2</c:v>
                </c:pt>
                <c:pt idx="53">
                  <c:v>-9.6259558589315897E-2</c:v>
                </c:pt>
                <c:pt idx="54">
                  <c:v>-9.0021789782606554E-2</c:v>
                </c:pt>
                <c:pt idx="55">
                  <c:v>-3.0050347943636813E-2</c:v>
                </c:pt>
                <c:pt idx="56">
                  <c:v>-5.597017595142717E-2</c:v>
                </c:pt>
                <c:pt idx="57">
                  <c:v>-6.1856945680544784E-2</c:v>
                </c:pt>
                <c:pt idx="58">
                  <c:v>-8.5674407243836348E-2</c:v>
                </c:pt>
                <c:pt idx="59">
                  <c:v>-5.3889516870992527E-2</c:v>
                </c:pt>
                <c:pt idx="60">
                  <c:v>-4.683410452002601E-3</c:v>
                </c:pt>
                <c:pt idx="61">
                  <c:v>-6.0796075951977224E-2</c:v>
                </c:pt>
                <c:pt idx="62">
                  <c:v>-9.202910721660551E-2</c:v>
                </c:pt>
                <c:pt idx="63">
                  <c:v>-0.15971359023322151</c:v>
                </c:pt>
                <c:pt idx="64">
                  <c:v>-0.24174729129556993</c:v>
                </c:pt>
                <c:pt idx="65">
                  <c:v>-0.13440493973922585</c:v>
                </c:pt>
                <c:pt idx="66">
                  <c:v>-0.14345321359365049</c:v>
                </c:pt>
                <c:pt idx="67">
                  <c:v>-0.14681250065500706</c:v>
                </c:pt>
                <c:pt idx="68">
                  <c:v>-0.14839699017953079</c:v>
                </c:pt>
                <c:pt idx="69">
                  <c:v>-0.11928882438227661</c:v>
                </c:pt>
                <c:pt idx="70">
                  <c:v>-0.12710108994986657</c:v>
                </c:pt>
                <c:pt idx="71">
                  <c:v>-0.14636825153724986</c:v>
                </c:pt>
                <c:pt idx="72">
                  <c:v>-0.21390703622181995</c:v>
                </c:pt>
                <c:pt idx="73">
                  <c:v>-0.16846318267716209</c:v>
                </c:pt>
                <c:pt idx="74">
                  <c:v>-0.20119737033713214</c:v>
                </c:pt>
                <c:pt idx="75">
                  <c:v>-0.15906145974555774</c:v>
                </c:pt>
                <c:pt idx="76">
                  <c:v>-0.16519877629855451</c:v>
                </c:pt>
                <c:pt idx="77">
                  <c:v>-0.21470129677502736</c:v>
                </c:pt>
                <c:pt idx="78">
                  <c:v>-0.23059637699644564</c:v>
                </c:pt>
                <c:pt idx="79">
                  <c:v>-0.24276114006485172</c:v>
                </c:pt>
                <c:pt idx="80">
                  <c:v>-0.17546691815608484</c:v>
                </c:pt>
                <c:pt idx="81">
                  <c:v>-0.20564711353114429</c:v>
                </c:pt>
                <c:pt idx="82">
                  <c:v>-0.18290371480362011</c:v>
                </c:pt>
                <c:pt idx="83">
                  <c:v>-0.17500966102614701</c:v>
                </c:pt>
                <c:pt idx="84">
                  <c:v>-0.17825186126152359</c:v>
                </c:pt>
                <c:pt idx="85">
                  <c:v>-0.2109390803418274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09600"/>
        <c:axId val="46411136"/>
      </c:lineChart>
      <c:dateAx>
        <c:axId val="4640960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6411136"/>
        <c:crosses val="autoZero"/>
        <c:auto val="1"/>
        <c:lblOffset val="100"/>
        <c:baseTimeUnit val="months"/>
      </c:dateAx>
      <c:valAx>
        <c:axId val="4641113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64096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7810837038736784"/>
          <c:y val="0.14313466025080199"/>
          <c:w val="0.3370963851643069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Long Western Europe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Long Western Europe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Region2!$AW$15:$AW$100</c:f>
              <c:numCache>
                <c:formatCode>0.00%</c:formatCode>
                <c:ptCount val="86"/>
                <c:pt idx="0">
                  <c:v>0.45620704004794743</c:v>
                </c:pt>
                <c:pt idx="1">
                  <c:v>0.51961756653531843</c:v>
                </c:pt>
                <c:pt idx="2">
                  <c:v>0.44451201568463872</c:v>
                </c:pt>
                <c:pt idx="3">
                  <c:v>0.29756601401838267</c:v>
                </c:pt>
                <c:pt idx="4">
                  <c:v>0.31586551063692547</c:v>
                </c:pt>
                <c:pt idx="5">
                  <c:v>0.42878639477612013</c:v>
                </c:pt>
                <c:pt idx="6">
                  <c:v>0.23069232048381516</c:v>
                </c:pt>
                <c:pt idx="7">
                  <c:v>0.2021222715098876</c:v>
                </c:pt>
                <c:pt idx="8">
                  <c:v>5.2521211562678083E-2</c:v>
                </c:pt>
                <c:pt idx="9">
                  <c:v>0.15110979116875045</c:v>
                </c:pt>
                <c:pt idx="10">
                  <c:v>-1.8528300356253191E-2</c:v>
                </c:pt>
                <c:pt idx="11">
                  <c:v>-6.1866777394743111E-2</c:v>
                </c:pt>
                <c:pt idx="12">
                  <c:v>-3.688949903706118E-2</c:v>
                </c:pt>
                <c:pt idx="13">
                  <c:v>-0.13820650558269854</c:v>
                </c:pt>
                <c:pt idx="14">
                  <c:v>-7.8230896823518914E-2</c:v>
                </c:pt>
                <c:pt idx="15">
                  <c:v>-0.10045339899604588</c:v>
                </c:pt>
                <c:pt idx="16">
                  <c:v>-9.2387235054247396E-2</c:v>
                </c:pt>
                <c:pt idx="17">
                  <c:v>-0.47162648975258936</c:v>
                </c:pt>
                <c:pt idx="18">
                  <c:v>-0.66172988207599426</c:v>
                </c:pt>
                <c:pt idx="19">
                  <c:v>-0.46737234670462857</c:v>
                </c:pt>
                <c:pt idx="20">
                  <c:v>-0.4535852166159462</c:v>
                </c:pt>
                <c:pt idx="21">
                  <c:v>-0.60318612894761114</c:v>
                </c:pt>
                <c:pt idx="22">
                  <c:v>-0.48232580547559101</c:v>
                </c:pt>
                <c:pt idx="23">
                  <c:v>-0.27778631110680951</c:v>
                </c:pt>
                <c:pt idx="24">
                  <c:v>-0.20220092198694306</c:v>
                </c:pt>
                <c:pt idx="25">
                  <c:v>-0.16735685712449866</c:v>
                </c:pt>
                <c:pt idx="26">
                  <c:v>-0.20195269058905796</c:v>
                </c:pt>
                <c:pt idx="27">
                  <c:v>-7.7698402953338186E-2</c:v>
                </c:pt>
                <c:pt idx="28">
                  <c:v>1.1300897837510648E-2</c:v>
                </c:pt>
                <c:pt idx="29">
                  <c:v>0.4904913194895637</c:v>
                </c:pt>
                <c:pt idx="30">
                  <c:v>1.339514006800536</c:v>
                </c:pt>
                <c:pt idx="31">
                  <c:v>0.72134581842060363</c:v>
                </c:pt>
                <c:pt idx="32">
                  <c:v>0.87398562011098613</c:v>
                </c:pt>
                <c:pt idx="33">
                  <c:v>1.062640534909272</c:v>
                </c:pt>
                <c:pt idx="34">
                  <c:v>0.83816707945859847</c:v>
                </c:pt>
                <c:pt idx="35">
                  <c:v>0.31490708402964152</c:v>
                </c:pt>
                <c:pt idx="36">
                  <c:v>-3.6071366237632518E-2</c:v>
                </c:pt>
                <c:pt idx="37">
                  <c:v>9.8870534170616198E-2</c:v>
                </c:pt>
                <c:pt idx="38">
                  <c:v>0.30009701168073932</c:v>
                </c:pt>
                <c:pt idx="39">
                  <c:v>8.4971359938552204E-2</c:v>
                </c:pt>
                <c:pt idx="40">
                  <c:v>0.16572727996696268</c:v>
                </c:pt>
                <c:pt idx="41">
                  <c:v>0.41211768061715537</c:v>
                </c:pt>
                <c:pt idx="42">
                  <c:v>0.35590451765084774</c:v>
                </c:pt>
                <c:pt idx="43">
                  <c:v>0.22692774235148194</c:v>
                </c:pt>
                <c:pt idx="44">
                  <c:v>0.29807051458811418</c:v>
                </c:pt>
                <c:pt idx="45">
                  <c:v>0.59054480624615868</c:v>
                </c:pt>
                <c:pt idx="46">
                  <c:v>0.39973531918501348</c:v>
                </c:pt>
                <c:pt idx="47">
                  <c:v>0.60694832778104657</c:v>
                </c:pt>
                <c:pt idx="48">
                  <c:v>0.7955766440101415</c:v>
                </c:pt>
                <c:pt idx="49">
                  <c:v>0.78330490888439952</c:v>
                </c:pt>
                <c:pt idx="50">
                  <c:v>0.50207867984134569</c:v>
                </c:pt>
                <c:pt idx="51">
                  <c:v>0.41387004495028346</c:v>
                </c:pt>
                <c:pt idx="52">
                  <c:v>-1.1021244957661214E-2</c:v>
                </c:pt>
                <c:pt idx="53">
                  <c:v>1.0569910408293692E-2</c:v>
                </c:pt>
                <c:pt idx="54">
                  <c:v>-7.0220505203527739E-2</c:v>
                </c:pt>
                <c:pt idx="55">
                  <c:v>-0.14783375599098458</c:v>
                </c:pt>
                <c:pt idx="56">
                  <c:v>9.1478062145085026E-3</c:v>
                </c:pt>
                <c:pt idx="57">
                  <c:v>4.3214692148108469E-2</c:v>
                </c:pt>
                <c:pt idx="58">
                  <c:v>8.8145020092739834E-2</c:v>
                </c:pt>
                <c:pt idx="59">
                  <c:v>-9.1668486989266329E-2</c:v>
                </c:pt>
                <c:pt idx="60">
                  <c:v>-0.15042354553025006</c:v>
                </c:pt>
                <c:pt idx="61">
                  <c:v>-0.19749792391933674</c:v>
                </c:pt>
                <c:pt idx="62">
                  <c:v>-0.12294310363211591</c:v>
                </c:pt>
                <c:pt idx="63">
                  <c:v>6.1080267677268374E-2</c:v>
                </c:pt>
                <c:pt idx="64">
                  <c:v>0.27567876421602922</c:v>
                </c:pt>
                <c:pt idx="65">
                  <c:v>0.16838057678712715</c:v>
                </c:pt>
                <c:pt idx="66">
                  <c:v>0.41381266478137735</c:v>
                </c:pt>
                <c:pt idx="67">
                  <c:v>0.5722974178597422</c:v>
                </c:pt>
                <c:pt idx="68">
                  <c:v>0.41566461401243227</c:v>
                </c:pt>
                <c:pt idx="69">
                  <c:v>0.36330973349001128</c:v>
                </c:pt>
                <c:pt idx="70">
                  <c:v>0.27679564003611334</c:v>
                </c:pt>
                <c:pt idx="71">
                  <c:v>0.39954499392470932</c:v>
                </c:pt>
                <c:pt idx="72">
                  <c:v>0.68475019969797568</c:v>
                </c:pt>
                <c:pt idx="73">
                  <c:v>0.64275704866298722</c:v>
                </c:pt>
                <c:pt idx="74">
                  <c:v>0.86053211357520953</c:v>
                </c:pt>
                <c:pt idx="75">
                  <c:v>0.65812529319457869</c:v>
                </c:pt>
                <c:pt idx="76">
                  <c:v>0.83408884070421263</c:v>
                </c:pt>
                <c:pt idx="77">
                  <c:v>0.85283833511166862</c:v>
                </c:pt>
                <c:pt idx="78">
                  <c:v>0.84893920618936614</c:v>
                </c:pt>
                <c:pt idx="79">
                  <c:v>0.75614558880860883</c:v>
                </c:pt>
                <c:pt idx="80">
                  <c:v>0.58582639204166065</c:v>
                </c:pt>
                <c:pt idx="81">
                  <c:v>0.72149236378120651</c:v>
                </c:pt>
                <c:pt idx="82">
                  <c:v>0.76601317499258825</c:v>
                </c:pt>
                <c:pt idx="83">
                  <c:v>0.67715880737582701</c:v>
                </c:pt>
                <c:pt idx="84">
                  <c:v>0.54538054998155849</c:v>
                </c:pt>
                <c:pt idx="85">
                  <c:v>0.53286690521945523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Region2!$BA$15:$BA$100</c:f>
              <c:numCache>
                <c:formatCode>0.00%</c:formatCode>
                <c:ptCount val="86"/>
                <c:pt idx="0">
                  <c:v>0.27793107870949929</c:v>
                </c:pt>
                <c:pt idx="1">
                  <c:v>0.26294979443911504</c:v>
                </c:pt>
                <c:pt idx="2">
                  <c:v>0.19907269159564089</c:v>
                </c:pt>
                <c:pt idx="3">
                  <c:v>0.1577053214345312</c:v>
                </c:pt>
                <c:pt idx="4">
                  <c:v>0.14401436559865899</c:v>
                </c:pt>
                <c:pt idx="5">
                  <c:v>0.13679243164059907</c:v>
                </c:pt>
                <c:pt idx="6">
                  <c:v>8.7572419078594477E-2</c:v>
                </c:pt>
                <c:pt idx="7">
                  <c:v>3.3908195008225617E-2</c:v>
                </c:pt>
                <c:pt idx="8">
                  <c:v>-0.10374183203994214</c:v>
                </c:pt>
                <c:pt idx="9">
                  <c:v>-9.3651820807748365E-2</c:v>
                </c:pt>
                <c:pt idx="10">
                  <c:v>-0.15201056350270536</c:v>
                </c:pt>
                <c:pt idx="11">
                  <c:v>-0.13084030305568173</c:v>
                </c:pt>
                <c:pt idx="12">
                  <c:v>-0.15215264219954783</c:v>
                </c:pt>
                <c:pt idx="13">
                  <c:v>-0.23365730109465321</c:v>
                </c:pt>
                <c:pt idx="14">
                  <c:v>-0.22179964112392325</c:v>
                </c:pt>
                <c:pt idx="15">
                  <c:v>-0.20223157039715811</c:v>
                </c:pt>
                <c:pt idx="16">
                  <c:v>-0.29483968856964249</c:v>
                </c:pt>
                <c:pt idx="17">
                  <c:v>-0.40208346888540691</c:v>
                </c:pt>
                <c:pt idx="18">
                  <c:v>-0.41650577636089181</c:v>
                </c:pt>
                <c:pt idx="19">
                  <c:v>-0.43162035030590806</c:v>
                </c:pt>
                <c:pt idx="20">
                  <c:v>-0.38014417575332604</c:v>
                </c:pt>
                <c:pt idx="21">
                  <c:v>-0.4328183220672136</c:v>
                </c:pt>
                <c:pt idx="22">
                  <c:v>-0.39708729966526857</c:v>
                </c:pt>
                <c:pt idx="23">
                  <c:v>-0.35267414689583187</c:v>
                </c:pt>
                <c:pt idx="24">
                  <c:v>-0.3247383937169418</c:v>
                </c:pt>
                <c:pt idx="25">
                  <c:v>-0.25799814915167685</c:v>
                </c:pt>
                <c:pt idx="26">
                  <c:v>-0.17295249791693557</c:v>
                </c:pt>
                <c:pt idx="27">
                  <c:v>-0.1466964252136943</c:v>
                </c:pt>
                <c:pt idx="28">
                  <c:v>-1.5243024420569018E-2</c:v>
                </c:pt>
                <c:pt idx="29">
                  <c:v>0.10528730946905385</c:v>
                </c:pt>
                <c:pt idx="30">
                  <c:v>0.20056647537600814</c:v>
                </c:pt>
                <c:pt idx="31">
                  <c:v>0.32744033157597441</c:v>
                </c:pt>
                <c:pt idx="32">
                  <c:v>0.33606067498416548</c:v>
                </c:pt>
                <c:pt idx="33">
                  <c:v>0.47058252334217787</c:v>
                </c:pt>
                <c:pt idx="34">
                  <c:v>0.54442298309273607</c:v>
                </c:pt>
                <c:pt idx="35">
                  <c:v>0.33799232991697625</c:v>
                </c:pt>
                <c:pt idx="36">
                  <c:v>0.21261395285612061</c:v>
                </c:pt>
                <c:pt idx="37">
                  <c:v>0.21910075678044194</c:v>
                </c:pt>
                <c:pt idx="38">
                  <c:v>0.170516700923947</c:v>
                </c:pt>
                <c:pt idx="39">
                  <c:v>0.10028524145852757</c:v>
                </c:pt>
                <c:pt idx="40">
                  <c:v>0.10673487156116135</c:v>
                </c:pt>
                <c:pt idx="41">
                  <c:v>0.15830387348212538</c:v>
                </c:pt>
                <c:pt idx="42">
                  <c:v>0.13016971822562584</c:v>
                </c:pt>
                <c:pt idx="43">
                  <c:v>0.11911679960545163</c:v>
                </c:pt>
                <c:pt idx="44">
                  <c:v>0.17202723288881328</c:v>
                </c:pt>
                <c:pt idx="45">
                  <c:v>0.2043617742528443</c:v>
                </c:pt>
                <c:pt idx="46">
                  <c:v>8.2176449466955459E-2</c:v>
                </c:pt>
                <c:pt idx="47">
                  <c:v>0.12844346262102091</c:v>
                </c:pt>
                <c:pt idx="48">
                  <c:v>0.1832175451608673</c:v>
                </c:pt>
                <c:pt idx="49">
                  <c:v>0.1566785616682147</c:v>
                </c:pt>
                <c:pt idx="50">
                  <c:v>7.4463478723663101E-2</c:v>
                </c:pt>
                <c:pt idx="51">
                  <c:v>-2.2694735396143084E-2</c:v>
                </c:pt>
                <c:pt idx="52">
                  <c:v>-9.6267087186949096E-2</c:v>
                </c:pt>
                <c:pt idx="53">
                  <c:v>-4.9036211556942377E-2</c:v>
                </c:pt>
                <c:pt idx="54">
                  <c:v>-4.6197666780155355E-2</c:v>
                </c:pt>
                <c:pt idx="55">
                  <c:v>-7.419836233842203E-2</c:v>
                </c:pt>
                <c:pt idx="56">
                  <c:v>-5.5017230726145283E-2</c:v>
                </c:pt>
                <c:pt idx="57">
                  <c:v>-4.1074957848928895E-2</c:v>
                </c:pt>
                <c:pt idx="58">
                  <c:v>-7.6883988794502756E-3</c:v>
                </c:pt>
                <c:pt idx="59">
                  <c:v>-5.5263308918182652E-2</c:v>
                </c:pt>
                <c:pt idx="60">
                  <c:v>-0.11088451518510911</c:v>
                </c:pt>
                <c:pt idx="61">
                  <c:v>-3.8426100021029641E-2</c:v>
                </c:pt>
                <c:pt idx="62">
                  <c:v>2.7704040093112337E-2</c:v>
                </c:pt>
                <c:pt idx="63">
                  <c:v>0.1672874701133833</c:v>
                </c:pt>
                <c:pt idx="64">
                  <c:v>0.23256992759978301</c:v>
                </c:pt>
                <c:pt idx="65">
                  <c:v>0.15138151554315171</c:v>
                </c:pt>
                <c:pt idx="66">
                  <c:v>0.18900037794425417</c:v>
                </c:pt>
                <c:pt idx="67">
                  <c:v>0.18113902727175635</c:v>
                </c:pt>
                <c:pt idx="68">
                  <c:v>0.16969596018072353</c:v>
                </c:pt>
                <c:pt idx="69">
                  <c:v>0.13480899605580454</c:v>
                </c:pt>
                <c:pt idx="70">
                  <c:v>0.15452796203540209</c:v>
                </c:pt>
                <c:pt idx="71">
                  <c:v>0.19300910566412544</c:v>
                </c:pt>
                <c:pt idx="72">
                  <c:v>0.29430367675093838</c:v>
                </c:pt>
                <c:pt idx="73">
                  <c:v>0.16772960137619064</c:v>
                </c:pt>
                <c:pt idx="74">
                  <c:v>0.17841999086007432</c:v>
                </c:pt>
                <c:pt idx="75">
                  <c:v>0.14861585311518888</c:v>
                </c:pt>
                <c:pt idx="76">
                  <c:v>0.18886973446071087</c:v>
                </c:pt>
                <c:pt idx="77">
                  <c:v>0.22565400073273612</c:v>
                </c:pt>
                <c:pt idx="78">
                  <c:v>0.21149887532581091</c:v>
                </c:pt>
                <c:pt idx="79">
                  <c:v>0.20680196668287487</c:v>
                </c:pt>
                <c:pt idx="80">
                  <c:v>0.15347623364346719</c:v>
                </c:pt>
                <c:pt idx="81">
                  <c:v>0.1968977802241576</c:v>
                </c:pt>
                <c:pt idx="82">
                  <c:v>0.16859456798309158</c:v>
                </c:pt>
                <c:pt idx="83">
                  <c:v>0.17163271065364372</c:v>
                </c:pt>
                <c:pt idx="84">
                  <c:v>0.17819762319489363</c:v>
                </c:pt>
                <c:pt idx="85">
                  <c:v>0.23592459497057594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0560"/>
        <c:axId val="46452096"/>
      </c:lineChart>
      <c:dateAx>
        <c:axId val="4645056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6452096"/>
        <c:crosses val="autoZero"/>
        <c:auto val="1"/>
        <c:lblOffset val="100"/>
        <c:baseTimeUnit val="months"/>
      </c:dateAx>
      <c:valAx>
        <c:axId val="464520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64505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366392819922014"/>
          <c:y val="0.14313466025080199"/>
          <c:w val="0.42306129388243474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Rolling</a:t>
            </a:r>
            <a:r>
              <a:rPr lang="en-US" sz="1200" baseline="0"/>
              <a:t> 12M Short Western Europe Performance</a:t>
            </a:r>
            <a:endParaRPr lang="en-US" sz="12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Short Western Europe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Region2!$AY$15:$AY$100</c:f>
              <c:numCache>
                <c:formatCode>0.00%</c:formatCode>
                <c:ptCount val="86"/>
                <c:pt idx="0">
                  <c:v>-0.27532748013457742</c:v>
                </c:pt>
                <c:pt idx="1">
                  <c:v>-0.28897532090193945</c:v>
                </c:pt>
                <c:pt idx="2">
                  <c:v>-0.31034115060818324</c:v>
                </c:pt>
                <c:pt idx="3">
                  <c:v>-0.30669431892865562</c:v>
                </c:pt>
                <c:pt idx="4">
                  <c:v>-0.29424730454173387</c:v>
                </c:pt>
                <c:pt idx="5">
                  <c:v>-0.30443511704977433</c:v>
                </c:pt>
                <c:pt idx="6">
                  <c:v>-0.27637473479292707</c:v>
                </c:pt>
                <c:pt idx="7">
                  <c:v>-0.27016280053434405</c:v>
                </c:pt>
                <c:pt idx="8">
                  <c:v>-0.12660326438852987</c:v>
                </c:pt>
                <c:pt idx="9">
                  <c:v>-8.0989344203520885E-2</c:v>
                </c:pt>
                <c:pt idx="10">
                  <c:v>-1.028669483329403E-2</c:v>
                </c:pt>
                <c:pt idx="11">
                  <c:v>3.8756089384291537E-2</c:v>
                </c:pt>
                <c:pt idx="12">
                  <c:v>6.9912977448139291E-2</c:v>
                </c:pt>
                <c:pt idx="13">
                  <c:v>0.12421636105050426</c:v>
                </c:pt>
                <c:pt idx="14">
                  <c:v>0.17401732827345762</c:v>
                </c:pt>
                <c:pt idx="15">
                  <c:v>0.20122418837250633</c:v>
                </c:pt>
                <c:pt idx="16">
                  <c:v>0.2523975085322312</c:v>
                </c:pt>
                <c:pt idx="17">
                  <c:v>0.66884276535532683</c:v>
                </c:pt>
                <c:pt idx="18">
                  <c:v>0.89898074966540631</c:v>
                </c:pt>
                <c:pt idx="19">
                  <c:v>0.40282479439023633</c:v>
                </c:pt>
                <c:pt idx="20">
                  <c:v>0.30746892123493663</c:v>
                </c:pt>
                <c:pt idx="21">
                  <c:v>0.43287312854482352</c:v>
                </c:pt>
                <c:pt idx="22">
                  <c:v>0.32974591738238823</c:v>
                </c:pt>
                <c:pt idx="23">
                  <c:v>8.666008220002297E-2</c:v>
                </c:pt>
                <c:pt idx="24">
                  <c:v>5.8985486061715608E-3</c:v>
                </c:pt>
                <c:pt idx="25">
                  <c:v>-5.979874117697459E-2</c:v>
                </c:pt>
                <c:pt idx="26">
                  <c:v>-0.2342223681258242</c:v>
                </c:pt>
                <c:pt idx="27">
                  <c:v>-0.25808186052104287</c:v>
                </c:pt>
                <c:pt idx="28">
                  <c:v>-0.28795300006931424</c:v>
                </c:pt>
                <c:pt idx="29">
                  <c:v>-0.38809674768650926</c:v>
                </c:pt>
                <c:pt idx="30">
                  <c:v>-0.47204795966585045</c:v>
                </c:pt>
                <c:pt idx="31">
                  <c:v>-0.34755313676708655</c:v>
                </c:pt>
                <c:pt idx="32">
                  <c:v>-0.36388631707591779</c:v>
                </c:pt>
                <c:pt idx="33">
                  <c:v>-0.4073196104166571</c:v>
                </c:pt>
                <c:pt idx="34">
                  <c:v>-0.43638552644572659</c:v>
                </c:pt>
                <c:pt idx="35">
                  <c:v>-0.26008292435588165</c:v>
                </c:pt>
                <c:pt idx="36">
                  <c:v>-7.5998717657862147E-2</c:v>
                </c:pt>
                <c:pt idx="37">
                  <c:v>-8.2678696574229771E-2</c:v>
                </c:pt>
                <c:pt idx="38">
                  <c:v>-6.8625308768507809E-2</c:v>
                </c:pt>
                <c:pt idx="39">
                  <c:v>-4.0821772124372102E-2</c:v>
                </c:pt>
                <c:pt idx="40">
                  <c:v>-0.11854187939147365</c:v>
                </c:pt>
                <c:pt idx="41">
                  <c:v>-0.16256829696648101</c:v>
                </c:pt>
                <c:pt idx="42">
                  <c:v>-0.10091521385215829</c:v>
                </c:pt>
                <c:pt idx="43">
                  <c:v>-0.10277293141704824</c:v>
                </c:pt>
                <c:pt idx="44">
                  <c:v>-0.20449541447637021</c:v>
                </c:pt>
                <c:pt idx="45">
                  <c:v>-0.17249692616380785</c:v>
                </c:pt>
                <c:pt idx="46">
                  <c:v>-0.10676727927758134</c:v>
                </c:pt>
                <c:pt idx="47">
                  <c:v>-0.26901304374759516</c:v>
                </c:pt>
                <c:pt idx="48">
                  <c:v>-0.34666467441072035</c:v>
                </c:pt>
                <c:pt idx="49">
                  <c:v>-0.33438593260257421</c:v>
                </c:pt>
                <c:pt idx="50">
                  <c:v>-0.16513189608576051</c:v>
                </c:pt>
                <c:pt idx="51">
                  <c:v>-4.7078643616229821E-2</c:v>
                </c:pt>
                <c:pt idx="52">
                  <c:v>0.33849566413652266</c:v>
                </c:pt>
                <c:pt idx="53">
                  <c:v>0.14668371488430498</c:v>
                </c:pt>
                <c:pt idx="54">
                  <c:v>0.16112791933797443</c:v>
                </c:pt>
                <c:pt idx="55">
                  <c:v>0.36136595903633695</c:v>
                </c:pt>
                <c:pt idx="56">
                  <c:v>0.27387439014659676</c:v>
                </c:pt>
                <c:pt idx="57">
                  <c:v>9.1886693919201345E-2</c:v>
                </c:pt>
                <c:pt idx="58">
                  <c:v>0.13904936358558539</c:v>
                </c:pt>
                <c:pt idx="59">
                  <c:v>0.44945243414014024</c:v>
                </c:pt>
                <c:pt idx="60">
                  <c:v>0.57353569445681174</c:v>
                </c:pt>
                <c:pt idx="61">
                  <c:v>0.50075721866367373</c:v>
                </c:pt>
                <c:pt idx="62">
                  <c:v>0.36725392670427115</c:v>
                </c:pt>
                <c:pt idx="63">
                  <c:v>0.11769083865198993</c:v>
                </c:pt>
                <c:pt idx="64">
                  <c:v>-0.10639745105283016</c:v>
                </c:pt>
                <c:pt idx="65">
                  <c:v>7.3259371466857459E-2</c:v>
                </c:pt>
                <c:pt idx="66">
                  <c:v>-3.13752307085301E-2</c:v>
                </c:pt>
                <c:pt idx="67">
                  <c:v>-0.15053426171416984</c:v>
                </c:pt>
                <c:pt idx="68">
                  <c:v>-0.17160763281292168</c:v>
                </c:pt>
                <c:pt idx="69">
                  <c:v>1.0360854293287591E-2</c:v>
                </c:pt>
                <c:pt idx="70">
                  <c:v>5.103592667329182E-2</c:v>
                </c:pt>
                <c:pt idx="71">
                  <c:v>-0.10998541208014767</c:v>
                </c:pt>
                <c:pt idx="72">
                  <c:v>-0.36582851492275881</c:v>
                </c:pt>
                <c:pt idx="73">
                  <c:v>-0.27094065782579524</c:v>
                </c:pt>
                <c:pt idx="74">
                  <c:v>-0.37311110845472129</c:v>
                </c:pt>
                <c:pt idx="75">
                  <c:v>-0.33972555870377397</c:v>
                </c:pt>
                <c:pt idx="76">
                  <c:v>-0.3710072007630526</c:v>
                </c:pt>
                <c:pt idx="77">
                  <c:v>-0.39581073411432866</c:v>
                </c:pt>
                <c:pt idx="78">
                  <c:v>-0.41433232617308091</c:v>
                </c:pt>
                <c:pt idx="79">
                  <c:v>-0.40480826138530923</c:v>
                </c:pt>
                <c:pt idx="80">
                  <c:v>-0.28920118225179936</c:v>
                </c:pt>
                <c:pt idx="81">
                  <c:v>-0.41710826856480343</c:v>
                </c:pt>
                <c:pt idx="82">
                  <c:v>-0.44847333157065916</c:v>
                </c:pt>
                <c:pt idx="83">
                  <c:v>-0.39965167053319117</c:v>
                </c:pt>
                <c:pt idx="84">
                  <c:v>-0.25152890813871109</c:v>
                </c:pt>
                <c:pt idx="85">
                  <c:v>-0.30944224182868851</c:v>
                </c:pt>
              </c:numCache>
            </c:numRef>
          </c:val>
          <c:smooth val="0"/>
        </c:ser>
        <c:ser>
          <c:idx val="1"/>
          <c:order val="1"/>
          <c:tx>
            <c:v>Benchmark</c:v>
          </c:tx>
          <c:marker>
            <c:symbol val="none"/>
          </c:marker>
          <c:cat>
            <c:numRef>
              <c:f>Region2!$B$15:$B$100</c:f>
              <c:numCache>
                <c:formatCode>[$-409]mmm\-yy;@</c:formatCode>
                <c:ptCount val="86"/>
                <c:pt idx="0">
                  <c:v>39233</c:v>
                </c:pt>
                <c:pt idx="1">
                  <c:v>39263</c:v>
                </c:pt>
                <c:pt idx="2">
                  <c:v>39294</c:v>
                </c:pt>
                <c:pt idx="3">
                  <c:v>39325</c:v>
                </c:pt>
                <c:pt idx="4">
                  <c:v>39355</c:v>
                </c:pt>
                <c:pt idx="5">
                  <c:v>39386</c:v>
                </c:pt>
                <c:pt idx="6">
                  <c:v>39416</c:v>
                </c:pt>
                <c:pt idx="7">
                  <c:v>39447</c:v>
                </c:pt>
                <c:pt idx="8">
                  <c:v>39478</c:v>
                </c:pt>
                <c:pt idx="9">
                  <c:v>39507</c:v>
                </c:pt>
                <c:pt idx="10">
                  <c:v>39538</c:v>
                </c:pt>
                <c:pt idx="11">
                  <c:v>39568</c:v>
                </c:pt>
                <c:pt idx="12">
                  <c:v>39599</c:v>
                </c:pt>
                <c:pt idx="13">
                  <c:v>39629</c:v>
                </c:pt>
                <c:pt idx="14">
                  <c:v>39660</c:v>
                </c:pt>
                <c:pt idx="15">
                  <c:v>39691</c:v>
                </c:pt>
                <c:pt idx="16">
                  <c:v>39721</c:v>
                </c:pt>
                <c:pt idx="17">
                  <c:v>39752</c:v>
                </c:pt>
                <c:pt idx="18">
                  <c:v>39782</c:v>
                </c:pt>
                <c:pt idx="19">
                  <c:v>39813</c:v>
                </c:pt>
                <c:pt idx="20">
                  <c:v>39844</c:v>
                </c:pt>
                <c:pt idx="21">
                  <c:v>39872</c:v>
                </c:pt>
                <c:pt idx="22">
                  <c:v>39903</c:v>
                </c:pt>
                <c:pt idx="23">
                  <c:v>39933</c:v>
                </c:pt>
                <c:pt idx="24">
                  <c:v>39964</c:v>
                </c:pt>
                <c:pt idx="25">
                  <c:v>39994</c:v>
                </c:pt>
                <c:pt idx="26">
                  <c:v>40025</c:v>
                </c:pt>
                <c:pt idx="27">
                  <c:v>40056</c:v>
                </c:pt>
                <c:pt idx="28">
                  <c:v>40086</c:v>
                </c:pt>
                <c:pt idx="29">
                  <c:v>40117</c:v>
                </c:pt>
                <c:pt idx="30">
                  <c:v>40147</c:v>
                </c:pt>
                <c:pt idx="31">
                  <c:v>40178</c:v>
                </c:pt>
                <c:pt idx="32">
                  <c:v>40209</c:v>
                </c:pt>
                <c:pt idx="33">
                  <c:v>40237</c:v>
                </c:pt>
                <c:pt idx="34">
                  <c:v>40268</c:v>
                </c:pt>
                <c:pt idx="35">
                  <c:v>40298</c:v>
                </c:pt>
                <c:pt idx="36">
                  <c:v>40329</c:v>
                </c:pt>
                <c:pt idx="37">
                  <c:v>40359</c:v>
                </c:pt>
                <c:pt idx="38">
                  <c:v>40390</c:v>
                </c:pt>
                <c:pt idx="39">
                  <c:v>40421</c:v>
                </c:pt>
                <c:pt idx="40">
                  <c:v>40451</c:v>
                </c:pt>
                <c:pt idx="41">
                  <c:v>40482</c:v>
                </c:pt>
                <c:pt idx="42">
                  <c:v>40512</c:v>
                </c:pt>
                <c:pt idx="43">
                  <c:v>40543</c:v>
                </c:pt>
                <c:pt idx="44">
                  <c:v>40574</c:v>
                </c:pt>
                <c:pt idx="45">
                  <c:v>40602</c:v>
                </c:pt>
                <c:pt idx="46">
                  <c:v>40633</c:v>
                </c:pt>
                <c:pt idx="47">
                  <c:v>40663</c:v>
                </c:pt>
                <c:pt idx="48">
                  <c:v>40694</c:v>
                </c:pt>
                <c:pt idx="49">
                  <c:v>40724</c:v>
                </c:pt>
                <c:pt idx="50">
                  <c:v>40755</c:v>
                </c:pt>
                <c:pt idx="51">
                  <c:v>40786</c:v>
                </c:pt>
                <c:pt idx="52">
                  <c:v>40816</c:v>
                </c:pt>
                <c:pt idx="53">
                  <c:v>40847</c:v>
                </c:pt>
                <c:pt idx="54">
                  <c:v>40877</c:v>
                </c:pt>
                <c:pt idx="55">
                  <c:v>40908</c:v>
                </c:pt>
                <c:pt idx="56">
                  <c:v>40939</c:v>
                </c:pt>
                <c:pt idx="57">
                  <c:v>40968</c:v>
                </c:pt>
                <c:pt idx="58">
                  <c:v>40999</c:v>
                </c:pt>
                <c:pt idx="59">
                  <c:v>41029</c:v>
                </c:pt>
                <c:pt idx="60">
                  <c:v>41060</c:v>
                </c:pt>
                <c:pt idx="61">
                  <c:v>41090</c:v>
                </c:pt>
                <c:pt idx="62">
                  <c:v>41121</c:v>
                </c:pt>
                <c:pt idx="63">
                  <c:v>41152</c:v>
                </c:pt>
                <c:pt idx="64">
                  <c:v>41182</c:v>
                </c:pt>
                <c:pt idx="65">
                  <c:v>41213</c:v>
                </c:pt>
                <c:pt idx="66">
                  <c:v>41243</c:v>
                </c:pt>
                <c:pt idx="67">
                  <c:v>41274</c:v>
                </c:pt>
                <c:pt idx="68">
                  <c:v>41305</c:v>
                </c:pt>
                <c:pt idx="69">
                  <c:v>41333</c:v>
                </c:pt>
                <c:pt idx="70">
                  <c:v>41364</c:v>
                </c:pt>
                <c:pt idx="71">
                  <c:v>41394</c:v>
                </c:pt>
                <c:pt idx="72">
                  <c:v>41425</c:v>
                </c:pt>
                <c:pt idx="73">
                  <c:v>41455</c:v>
                </c:pt>
                <c:pt idx="74">
                  <c:v>41486</c:v>
                </c:pt>
                <c:pt idx="75">
                  <c:v>41517</c:v>
                </c:pt>
                <c:pt idx="76">
                  <c:v>41547</c:v>
                </c:pt>
                <c:pt idx="77">
                  <c:v>41578</c:v>
                </c:pt>
                <c:pt idx="78">
                  <c:v>41608</c:v>
                </c:pt>
                <c:pt idx="79">
                  <c:v>41639</c:v>
                </c:pt>
                <c:pt idx="80">
                  <c:v>41670</c:v>
                </c:pt>
                <c:pt idx="81">
                  <c:v>41698</c:v>
                </c:pt>
                <c:pt idx="82">
                  <c:v>41729</c:v>
                </c:pt>
                <c:pt idx="83">
                  <c:v>41759</c:v>
                </c:pt>
                <c:pt idx="84">
                  <c:v>41790</c:v>
                </c:pt>
                <c:pt idx="85">
                  <c:v>41820</c:v>
                </c:pt>
              </c:numCache>
            </c:numRef>
          </c:cat>
          <c:val>
            <c:numRef>
              <c:f>Region2!$BC$15:$BC$100</c:f>
              <c:numCache>
                <c:formatCode>0.00%</c:formatCode>
                <c:ptCount val="86"/>
                <c:pt idx="0">
                  <c:v>-0.2242741757024691</c:v>
                </c:pt>
                <c:pt idx="1">
                  <c:v>-0.21502264038651941</c:v>
                </c:pt>
                <c:pt idx="2">
                  <c:v>-0.17391184926942915</c:v>
                </c:pt>
                <c:pt idx="3">
                  <c:v>-0.14371498690188556</c:v>
                </c:pt>
                <c:pt idx="4">
                  <c:v>-0.13319126020046201</c:v>
                </c:pt>
                <c:pt idx="5">
                  <c:v>-0.12731620624314954</c:v>
                </c:pt>
                <c:pt idx="6">
                  <c:v>-8.9708377342691659E-2</c:v>
                </c:pt>
                <c:pt idx="7">
                  <c:v>-4.1278407419395702E-2</c:v>
                </c:pt>
                <c:pt idx="8">
                  <c:v>9.1802819075639031E-2</c:v>
                </c:pt>
                <c:pt idx="9">
                  <c:v>7.9986042515194811E-2</c:v>
                </c:pt>
                <c:pt idx="10">
                  <c:v>0.15369538661914239</c:v>
                </c:pt>
                <c:pt idx="11">
                  <c:v>0.12249894751310664</c:v>
                </c:pt>
                <c:pt idx="12">
                  <c:v>0.15197995987859625</c:v>
                </c:pt>
                <c:pt idx="13">
                  <c:v>0.26200800804901614</c:v>
                </c:pt>
                <c:pt idx="14">
                  <c:v>0.24376620249032444</c:v>
                </c:pt>
                <c:pt idx="15">
                  <c:v>0.2129003037108681</c:v>
                </c:pt>
                <c:pt idx="16">
                  <c:v>0.35573749647981345</c:v>
                </c:pt>
                <c:pt idx="17">
                  <c:v>0.57423298331582062</c:v>
                </c:pt>
                <c:pt idx="18">
                  <c:v>0.60889687973488171</c:v>
                </c:pt>
                <c:pt idx="19">
                  <c:v>0.64945766663402571</c:v>
                </c:pt>
                <c:pt idx="20">
                  <c:v>0.53089762923725647</c:v>
                </c:pt>
                <c:pt idx="21">
                  <c:v>0.65875838519210173</c:v>
                </c:pt>
                <c:pt idx="22">
                  <c:v>0.56174709339872786</c:v>
                </c:pt>
                <c:pt idx="23">
                  <c:v>0.43047864899545019</c:v>
                </c:pt>
                <c:pt idx="24">
                  <c:v>0.36762900326028736</c:v>
                </c:pt>
                <c:pt idx="25">
                  <c:v>0.25682232734419963</c:v>
                </c:pt>
                <c:pt idx="26">
                  <c:v>0.11816509889032334</c:v>
                </c:pt>
                <c:pt idx="27">
                  <c:v>8.1336270446709991E-2</c:v>
                </c:pt>
                <c:pt idx="28">
                  <c:v>-5.2302826291833693E-2</c:v>
                </c:pt>
                <c:pt idx="29">
                  <c:v>-0.14206198823964689</c:v>
                </c:pt>
                <c:pt idx="30">
                  <c:v>-0.20652782924497903</c:v>
                </c:pt>
                <c:pt idx="31">
                  <c:v>-0.28406776484643814</c:v>
                </c:pt>
                <c:pt idx="32">
                  <c:v>-0.28840345336246009</c:v>
                </c:pt>
                <c:pt idx="33">
                  <c:v>-0.34787090119540554</c:v>
                </c:pt>
                <c:pt idx="34">
                  <c:v>-0.38219183862259953</c:v>
                </c:pt>
                <c:pt idx="35">
                  <c:v>-0.27174535858482451</c:v>
                </c:pt>
                <c:pt idx="36">
                  <c:v>-0.19594024800378995</c:v>
                </c:pt>
                <c:pt idx="37">
                  <c:v>-0.20015629814716418</c:v>
                </c:pt>
                <c:pt idx="38">
                  <c:v>-0.16171710866587596</c:v>
                </c:pt>
                <c:pt idx="39">
                  <c:v>-0.1060439818432708</c:v>
                </c:pt>
                <c:pt idx="40">
                  <c:v>-0.11157960934750666</c:v>
                </c:pt>
                <c:pt idx="41">
                  <c:v>-0.15129559568548789</c:v>
                </c:pt>
                <c:pt idx="42">
                  <c:v>-0.13019211721390056</c:v>
                </c:pt>
                <c:pt idx="43">
                  <c:v>-0.12055264995611592</c:v>
                </c:pt>
                <c:pt idx="44">
                  <c:v>-0.15981728850964505</c:v>
                </c:pt>
                <c:pt idx="45">
                  <c:v>-0.18292436693915148</c:v>
                </c:pt>
                <c:pt idx="46">
                  <c:v>-8.660764173002411E-2</c:v>
                </c:pt>
                <c:pt idx="47">
                  <c:v>-0.1249941681112503</c:v>
                </c:pt>
                <c:pt idx="48">
                  <c:v>-0.16372138910621215</c:v>
                </c:pt>
                <c:pt idx="49">
                  <c:v>-0.14513991601560694</c:v>
                </c:pt>
                <c:pt idx="50">
                  <c:v>-7.8012285411500848E-2</c:v>
                </c:pt>
                <c:pt idx="51">
                  <c:v>3.3299408815949949E-3</c:v>
                </c:pt>
                <c:pt idx="52">
                  <c:v>8.4087893480805587E-2</c:v>
                </c:pt>
                <c:pt idx="53">
                  <c:v>2.4536343174475617E-2</c:v>
                </c:pt>
                <c:pt idx="54">
                  <c:v>2.1555771076739116E-2</c:v>
                </c:pt>
                <c:pt idx="55">
                  <c:v>5.4838133957467949E-2</c:v>
                </c:pt>
                <c:pt idx="56">
                  <c:v>3.2214292404473932E-2</c:v>
                </c:pt>
                <c:pt idx="57">
                  <c:v>1.6172511009924673E-2</c:v>
                </c:pt>
                <c:pt idx="58">
                  <c:v>-1.6870362468833888E-2</c:v>
                </c:pt>
                <c:pt idx="59">
                  <c:v>3.3562881464616945E-2</c:v>
                </c:pt>
                <c:pt idx="60">
                  <c:v>9.4435412303807809E-2</c:v>
                </c:pt>
                <c:pt idx="61">
                  <c:v>9.9397727704761962E-3</c:v>
                </c:pt>
                <c:pt idx="62">
                  <c:v>-5.6149138096659001E-2</c:v>
                </c:pt>
                <c:pt idx="63">
                  <c:v>-0.16069146831262848</c:v>
                </c:pt>
                <c:pt idx="64">
                  <c:v>-0.203643783163174</c:v>
                </c:pt>
                <c:pt idx="65">
                  <c:v>-0.14225436172443817</c:v>
                </c:pt>
                <c:pt idx="66">
                  <c:v>-0.16972983010397025</c:v>
                </c:pt>
                <c:pt idx="67">
                  <c:v>-0.16400302944684264</c:v>
                </c:pt>
                <c:pt idx="68">
                  <c:v>-0.155257375781791</c:v>
                </c:pt>
                <c:pt idx="69">
                  <c:v>-0.12790148693953995</c:v>
                </c:pt>
                <c:pt idx="70">
                  <c:v>-0.14303955108520761</c:v>
                </c:pt>
                <c:pt idx="71">
                  <c:v>-0.17071642908751539</c:v>
                </c:pt>
                <c:pt idx="72">
                  <c:v>-0.23331933100812674</c:v>
                </c:pt>
                <c:pt idx="73">
                  <c:v>-0.15007479258373346</c:v>
                </c:pt>
                <c:pt idx="74">
                  <c:v>-0.15854171904250103</c:v>
                </c:pt>
                <c:pt idx="75">
                  <c:v>-0.1363738705133245</c:v>
                </c:pt>
                <c:pt idx="76">
                  <c:v>-0.16719531597274306</c:v>
                </c:pt>
                <c:pt idx="77">
                  <c:v>-0.19334890008896544</c:v>
                </c:pt>
                <c:pt idx="78">
                  <c:v>-0.1836049832501907</c:v>
                </c:pt>
                <c:pt idx="79">
                  <c:v>-0.1803473615021467</c:v>
                </c:pt>
                <c:pt idx="80">
                  <c:v>-0.14201822120549967</c:v>
                </c:pt>
                <c:pt idx="81">
                  <c:v>-0.17497308930090083</c:v>
                </c:pt>
                <c:pt idx="82">
                  <c:v>-0.15479515694253554</c:v>
                </c:pt>
                <c:pt idx="83">
                  <c:v>-0.15706876763962241</c:v>
                </c:pt>
                <c:pt idx="84">
                  <c:v>-0.16199664134852088</c:v>
                </c:pt>
                <c:pt idx="85">
                  <c:v>-0.19909707266382826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10912"/>
        <c:axId val="46312448"/>
      </c:lineChart>
      <c:dateAx>
        <c:axId val="463109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6312448"/>
        <c:crosses val="autoZero"/>
        <c:auto val="1"/>
        <c:lblOffset val="100"/>
        <c:baseTimeUnit val="months"/>
      </c:dateAx>
      <c:valAx>
        <c:axId val="4631244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463109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549092360433702"/>
          <c:y val="0.14313466025080199"/>
          <c:w val="0.38971372514538849"/>
          <c:h val="0.1674343832020997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12M Average Short Eastern Europe Performance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 Eastern Europe'!$G$14</c:f>
              <c:strCache>
                <c:ptCount val="1"/>
                <c:pt idx="0">
                  <c:v>Short Eastern Europe</c:v>
                </c:pt>
              </c:strCache>
            </c:strRef>
          </c:tx>
          <c:marker>
            <c:symbol val="none"/>
          </c:marker>
          <c:cat>
            <c:numRef>
              <c:f>'Short Eastern Europe'!$C$15:$C$101</c:f>
              <c:numCache>
                <c:formatCode>[$-409]mmm\-yy;@</c:formatCode>
                <c:ptCount val="87"/>
                <c:pt idx="0">
                  <c:v>39202</c:v>
                </c:pt>
                <c:pt idx="1">
                  <c:v>39233</c:v>
                </c:pt>
                <c:pt idx="2">
                  <c:v>39263</c:v>
                </c:pt>
                <c:pt idx="3">
                  <c:v>39294</c:v>
                </c:pt>
                <c:pt idx="4">
                  <c:v>39325</c:v>
                </c:pt>
                <c:pt idx="5">
                  <c:v>39355</c:v>
                </c:pt>
                <c:pt idx="6">
                  <c:v>39386</c:v>
                </c:pt>
                <c:pt idx="7">
                  <c:v>39416</c:v>
                </c:pt>
                <c:pt idx="8">
                  <c:v>39447</c:v>
                </c:pt>
                <c:pt idx="9">
                  <c:v>39478</c:v>
                </c:pt>
                <c:pt idx="10">
                  <c:v>39507</c:v>
                </c:pt>
                <c:pt idx="11">
                  <c:v>39538</c:v>
                </c:pt>
                <c:pt idx="12">
                  <c:v>39568</c:v>
                </c:pt>
                <c:pt idx="13">
                  <c:v>39599</c:v>
                </c:pt>
                <c:pt idx="14">
                  <c:v>39629</c:v>
                </c:pt>
                <c:pt idx="15">
                  <c:v>39660</c:v>
                </c:pt>
                <c:pt idx="16">
                  <c:v>39691</c:v>
                </c:pt>
                <c:pt idx="17">
                  <c:v>39721</c:v>
                </c:pt>
                <c:pt idx="18">
                  <c:v>39752</c:v>
                </c:pt>
                <c:pt idx="19">
                  <c:v>39782</c:v>
                </c:pt>
                <c:pt idx="20">
                  <c:v>39813</c:v>
                </c:pt>
                <c:pt idx="21">
                  <c:v>39844</c:v>
                </c:pt>
                <c:pt idx="22">
                  <c:v>39872</c:v>
                </c:pt>
                <c:pt idx="23">
                  <c:v>39903</c:v>
                </c:pt>
                <c:pt idx="24">
                  <c:v>39933</c:v>
                </c:pt>
                <c:pt idx="25">
                  <c:v>39964</c:v>
                </c:pt>
                <c:pt idx="26">
                  <c:v>39994</c:v>
                </c:pt>
                <c:pt idx="27">
                  <c:v>40025</c:v>
                </c:pt>
                <c:pt idx="28">
                  <c:v>40056</c:v>
                </c:pt>
                <c:pt idx="29">
                  <c:v>40086</c:v>
                </c:pt>
                <c:pt idx="30">
                  <c:v>40117</c:v>
                </c:pt>
                <c:pt idx="31">
                  <c:v>40147</c:v>
                </c:pt>
                <c:pt idx="32">
                  <c:v>40178</c:v>
                </c:pt>
                <c:pt idx="33">
                  <c:v>40209</c:v>
                </c:pt>
                <c:pt idx="34">
                  <c:v>40237</c:v>
                </c:pt>
                <c:pt idx="35">
                  <c:v>40268</c:v>
                </c:pt>
                <c:pt idx="36">
                  <c:v>40298</c:v>
                </c:pt>
                <c:pt idx="37">
                  <c:v>40329</c:v>
                </c:pt>
                <c:pt idx="38">
                  <c:v>40359</c:v>
                </c:pt>
                <c:pt idx="39">
                  <c:v>40390</c:v>
                </c:pt>
                <c:pt idx="40">
                  <c:v>40421</c:v>
                </c:pt>
                <c:pt idx="41">
                  <c:v>40451</c:v>
                </c:pt>
                <c:pt idx="42">
                  <c:v>40482</c:v>
                </c:pt>
                <c:pt idx="43">
                  <c:v>40512</c:v>
                </c:pt>
                <c:pt idx="44">
                  <c:v>40543</c:v>
                </c:pt>
                <c:pt idx="45">
                  <c:v>40574</c:v>
                </c:pt>
                <c:pt idx="46">
                  <c:v>40602</c:v>
                </c:pt>
                <c:pt idx="47">
                  <c:v>40633</c:v>
                </c:pt>
                <c:pt idx="48">
                  <c:v>40663</c:v>
                </c:pt>
                <c:pt idx="49">
                  <c:v>40694</c:v>
                </c:pt>
                <c:pt idx="50">
                  <c:v>40724</c:v>
                </c:pt>
                <c:pt idx="51">
                  <c:v>40755</c:v>
                </c:pt>
                <c:pt idx="52">
                  <c:v>40786</c:v>
                </c:pt>
                <c:pt idx="53">
                  <c:v>40816</c:v>
                </c:pt>
                <c:pt idx="54">
                  <c:v>40847</c:v>
                </c:pt>
                <c:pt idx="55">
                  <c:v>40877</c:v>
                </c:pt>
                <c:pt idx="56">
                  <c:v>40908</c:v>
                </c:pt>
                <c:pt idx="57">
                  <c:v>40939</c:v>
                </c:pt>
                <c:pt idx="58">
                  <c:v>40968</c:v>
                </c:pt>
                <c:pt idx="59">
                  <c:v>40999</c:v>
                </c:pt>
                <c:pt idx="60">
                  <c:v>41029</c:v>
                </c:pt>
                <c:pt idx="61">
                  <c:v>41060</c:v>
                </c:pt>
                <c:pt idx="62">
                  <c:v>41090</c:v>
                </c:pt>
                <c:pt idx="63">
                  <c:v>41121</c:v>
                </c:pt>
                <c:pt idx="64">
                  <c:v>41152</c:v>
                </c:pt>
                <c:pt idx="65">
                  <c:v>41182</c:v>
                </c:pt>
                <c:pt idx="66">
                  <c:v>41213</c:v>
                </c:pt>
                <c:pt idx="67">
                  <c:v>41243</c:v>
                </c:pt>
                <c:pt idx="68">
                  <c:v>41274</c:v>
                </c:pt>
                <c:pt idx="69">
                  <c:v>41305</c:v>
                </c:pt>
                <c:pt idx="70">
                  <c:v>41333</c:v>
                </c:pt>
                <c:pt idx="71">
                  <c:v>41364</c:v>
                </c:pt>
                <c:pt idx="72">
                  <c:v>41394</c:v>
                </c:pt>
                <c:pt idx="73">
                  <c:v>41425</c:v>
                </c:pt>
                <c:pt idx="74">
                  <c:v>41455</c:v>
                </c:pt>
                <c:pt idx="75">
                  <c:v>41486</c:v>
                </c:pt>
                <c:pt idx="76">
                  <c:v>41517</c:v>
                </c:pt>
                <c:pt idx="77">
                  <c:v>41547</c:v>
                </c:pt>
                <c:pt idx="78">
                  <c:v>41578</c:v>
                </c:pt>
                <c:pt idx="79">
                  <c:v>41608</c:v>
                </c:pt>
                <c:pt idx="80">
                  <c:v>41639</c:v>
                </c:pt>
                <c:pt idx="81">
                  <c:v>41670</c:v>
                </c:pt>
                <c:pt idx="82">
                  <c:v>41698</c:v>
                </c:pt>
                <c:pt idx="83">
                  <c:v>41729</c:v>
                </c:pt>
                <c:pt idx="84">
                  <c:v>41759</c:v>
                </c:pt>
                <c:pt idx="85">
                  <c:v>41790</c:v>
                </c:pt>
                <c:pt idx="86">
                  <c:v>41820</c:v>
                </c:pt>
              </c:numCache>
            </c:numRef>
          </c:cat>
          <c:val>
            <c:numRef>
              <c:f>'Short Eastern Europe'!$G$15:$G$101</c:f>
              <c:numCache>
                <c:formatCode>0.00%</c:formatCode>
                <c:ptCount val="87"/>
                <c:pt idx="0">
                  <c:v>-2.8664135858543719E-2</c:v>
                </c:pt>
                <c:pt idx="1">
                  <c:v>-3.7260236724047602E-2</c:v>
                </c:pt>
                <c:pt idx="2">
                  <c:v>-5.2671847317382905E-2</c:v>
                </c:pt>
                <c:pt idx="3">
                  <c:v>-3.3874135790970684E-2</c:v>
                </c:pt>
                <c:pt idx="4">
                  <c:v>-2.8927382378691382E-2</c:v>
                </c:pt>
                <c:pt idx="5">
                  <c:v>-3.4760424073116761E-2</c:v>
                </c:pt>
                <c:pt idx="6">
                  <c:v>-7.0132509202206345E-2</c:v>
                </c:pt>
                <c:pt idx="7">
                  <c:v>-6.9972991767175502E-2</c:v>
                </c:pt>
                <c:pt idx="8">
                  <c:v>-8.1220869525765751E-2</c:v>
                </c:pt>
                <c:pt idx="9">
                  <c:v>-3.3204666095646415E-2</c:v>
                </c:pt>
                <c:pt idx="10">
                  <c:v>-2.8581319098664362E-2</c:v>
                </c:pt>
                <c:pt idx="11">
                  <c:v>-1.9679931446795418E-2</c:v>
                </c:pt>
                <c:pt idx="12">
                  <c:v>-1.9053782533061048E-2</c:v>
                </c:pt>
                <c:pt idx="13">
                  <c:v>-2.9667590373674103E-2</c:v>
                </c:pt>
                <c:pt idx="14">
                  <c:v>-1.5273620502030174E-2</c:v>
                </c:pt>
                <c:pt idx="15">
                  <c:v>-7.8991261808613808E-3</c:v>
                </c:pt>
                <c:pt idx="16">
                  <c:v>7.8776604740493292E-4</c:v>
                </c:pt>
                <c:pt idx="17">
                  <c:v>2.5285339041540185E-2</c:v>
                </c:pt>
                <c:pt idx="18">
                  <c:v>7.7525985779922577E-2</c:v>
                </c:pt>
                <c:pt idx="19">
                  <c:v>0.11767461674364089</c:v>
                </c:pt>
                <c:pt idx="20">
                  <c:v>0.16091824231222757</c:v>
                </c:pt>
                <c:pt idx="21">
                  <c:v>0.13042137988987221</c:v>
                </c:pt>
                <c:pt idx="22">
                  <c:v>0.14246958218319175</c:v>
                </c:pt>
                <c:pt idx="23">
                  <c:v>0.1473390302146258</c:v>
                </c:pt>
                <c:pt idx="24">
                  <c:v>0.17023358893467713</c:v>
                </c:pt>
                <c:pt idx="25">
                  <c:v>0.24547069229561677</c:v>
                </c:pt>
                <c:pt idx="26">
                  <c:v>0.2473710962755605</c:v>
                </c:pt>
                <c:pt idx="27">
                  <c:v>0.26243679934709951</c:v>
                </c:pt>
                <c:pt idx="28">
                  <c:v>0.33177830088664056</c:v>
                </c:pt>
                <c:pt idx="29">
                  <c:v>0.37171447306586214</c:v>
                </c:pt>
                <c:pt idx="30">
                  <c:v>4.4098305592365147E-2</c:v>
                </c:pt>
                <c:pt idx="31">
                  <c:v>-0.14386222203254478</c:v>
                </c:pt>
                <c:pt idx="32">
                  <c:v>-0.14047621867047469</c:v>
                </c:pt>
                <c:pt idx="33">
                  <c:v>-0.16883329414632106</c:v>
                </c:pt>
                <c:pt idx="34">
                  <c:v>-0.21340862179917267</c:v>
                </c:pt>
                <c:pt idx="35">
                  <c:v>-0.19690272607810377</c:v>
                </c:pt>
                <c:pt idx="36">
                  <c:v>-0.14329680017429405</c:v>
                </c:pt>
                <c:pt idx="37">
                  <c:v>2.2018478999787393E-4</c:v>
                </c:pt>
                <c:pt idx="38">
                  <c:v>1.0135600811859855E-2</c:v>
                </c:pt>
                <c:pt idx="39">
                  <c:v>-2.3453091045492282E-2</c:v>
                </c:pt>
                <c:pt idx="40">
                  <c:v>9.5450074983916069E-3</c:v>
                </c:pt>
                <c:pt idx="41">
                  <c:v>1.3216493552956378E-2</c:v>
                </c:pt>
                <c:pt idx="42">
                  <c:v>-6.9854032395693273E-3</c:v>
                </c:pt>
                <c:pt idx="43">
                  <c:v>3.012473819344275E-2</c:v>
                </c:pt>
                <c:pt idx="44">
                  <c:v>1.1411446988048678E-2</c:v>
                </c:pt>
                <c:pt idx="45">
                  <c:v>1.3169632084697696E-2</c:v>
                </c:pt>
                <c:pt idx="46">
                  <c:v>3.0268996206245873E-3</c:v>
                </c:pt>
                <c:pt idx="47">
                  <c:v>-6.4916473136281726E-3</c:v>
                </c:pt>
                <c:pt idx="48">
                  <c:v>-1.8073435025740159E-2</c:v>
                </c:pt>
                <c:pt idx="49">
                  <c:v>-3.1316218871514707E-2</c:v>
                </c:pt>
                <c:pt idx="50">
                  <c:v>-3.3647308612762973E-2</c:v>
                </c:pt>
                <c:pt idx="51">
                  <c:v>-1.2967049603370287E-2</c:v>
                </c:pt>
                <c:pt idx="52">
                  <c:v>-1.4577582748872038E-2</c:v>
                </c:pt>
                <c:pt idx="53">
                  <c:v>5.2854649517598967E-2</c:v>
                </c:pt>
                <c:pt idx="54">
                  <c:v>3.3079295487676227E-2</c:v>
                </c:pt>
                <c:pt idx="55">
                  <c:v>3.262832549104306E-2</c:v>
                </c:pt>
                <c:pt idx="56">
                  <c:v>5.038078597720802E-2</c:v>
                </c:pt>
                <c:pt idx="57">
                  <c:v>4.5899859945176674E-2</c:v>
                </c:pt>
                <c:pt idx="58">
                  <c:v>2.9890848471463251E-2</c:v>
                </c:pt>
                <c:pt idx="59">
                  <c:v>4.6507777720937851E-2</c:v>
                </c:pt>
                <c:pt idx="60">
                  <c:v>4.4855079288532579E-2</c:v>
                </c:pt>
                <c:pt idx="61">
                  <c:v>4.9410899765739952E-2</c:v>
                </c:pt>
                <c:pt idx="62">
                  <c:v>4.3490951675714935E-2</c:v>
                </c:pt>
                <c:pt idx="63">
                  <c:v>3.1463552404119452E-2</c:v>
                </c:pt>
                <c:pt idx="64">
                  <c:v>2.7811771123380572E-2</c:v>
                </c:pt>
                <c:pt idx="65">
                  <c:v>3.8448394985357086E-5</c:v>
                </c:pt>
                <c:pt idx="66">
                  <c:v>1.1882764707155611E-2</c:v>
                </c:pt>
                <c:pt idx="67">
                  <c:v>3.2942518639013452E-3</c:v>
                </c:pt>
                <c:pt idx="68">
                  <c:v>-1.6363851843797839E-2</c:v>
                </c:pt>
                <c:pt idx="69">
                  <c:v>-2.7785081734938849E-2</c:v>
                </c:pt>
                <c:pt idx="70">
                  <c:v>-2.5593320395117252E-3</c:v>
                </c:pt>
                <c:pt idx="71">
                  <c:v>-1.0687160856097822E-2</c:v>
                </c:pt>
                <c:pt idx="72">
                  <c:v>-1.3320354648097001E-2</c:v>
                </c:pt>
                <c:pt idx="73">
                  <c:v>-1.7371737457292327E-2</c:v>
                </c:pt>
                <c:pt idx="74">
                  <c:v>-7.5321727732327887E-3</c:v>
                </c:pt>
                <c:pt idx="75">
                  <c:v>8.6394990907792624E-2</c:v>
                </c:pt>
                <c:pt idx="76">
                  <c:v>8.269389772432513E-2</c:v>
                </c:pt>
                <c:pt idx="77">
                  <c:v>-3.4742045340762245E-3</c:v>
                </c:pt>
                <c:pt idx="78">
                  <c:v>-2.7504356229326447E-2</c:v>
                </c:pt>
                <c:pt idx="79">
                  <c:v>-3.6052419291773292E-3</c:v>
                </c:pt>
                <c:pt idx="80">
                  <c:v>-2.1327862206367244E-3</c:v>
                </c:pt>
                <c:pt idx="81">
                  <c:v>3.8813947531233114E-2</c:v>
                </c:pt>
                <c:pt idx="82">
                  <c:v>3.1632427032042908E-2</c:v>
                </c:pt>
                <c:pt idx="83">
                  <c:v>1.8041728356349471E-2</c:v>
                </c:pt>
                <c:pt idx="84">
                  <c:v>2.3608009476255253E-2</c:v>
                </c:pt>
                <c:pt idx="85">
                  <c:v>-1.8226401336307507E-3</c:v>
                </c:pt>
                <c:pt idx="86">
                  <c:v>-1.354241744981643E-2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'Short Eastern Europe'!$H$14</c:f>
              <c:strCache>
                <c:ptCount val="1"/>
                <c:pt idx="0">
                  <c:v>benchmark</c:v>
                </c:pt>
              </c:strCache>
            </c:strRef>
          </c:tx>
          <c:marker>
            <c:symbol val="none"/>
          </c:marker>
          <c:cat>
            <c:numRef>
              <c:f>'Short Eastern Europe'!$C$15:$C$101</c:f>
              <c:numCache>
                <c:formatCode>[$-409]mmm\-yy;@</c:formatCode>
                <c:ptCount val="87"/>
                <c:pt idx="0">
                  <c:v>39202</c:v>
                </c:pt>
                <c:pt idx="1">
                  <c:v>39233</c:v>
                </c:pt>
                <c:pt idx="2">
                  <c:v>39263</c:v>
                </c:pt>
                <c:pt idx="3">
                  <c:v>39294</c:v>
                </c:pt>
                <c:pt idx="4">
                  <c:v>39325</c:v>
                </c:pt>
                <c:pt idx="5">
                  <c:v>39355</c:v>
                </c:pt>
                <c:pt idx="6">
                  <c:v>39386</c:v>
                </c:pt>
                <c:pt idx="7">
                  <c:v>39416</c:v>
                </c:pt>
                <c:pt idx="8">
                  <c:v>39447</c:v>
                </c:pt>
                <c:pt idx="9">
                  <c:v>39478</c:v>
                </c:pt>
                <c:pt idx="10">
                  <c:v>39507</c:v>
                </c:pt>
                <c:pt idx="11">
                  <c:v>39538</c:v>
                </c:pt>
                <c:pt idx="12">
                  <c:v>39568</c:v>
                </c:pt>
                <c:pt idx="13">
                  <c:v>39599</c:v>
                </c:pt>
                <c:pt idx="14">
                  <c:v>39629</c:v>
                </c:pt>
                <c:pt idx="15">
                  <c:v>39660</c:v>
                </c:pt>
                <c:pt idx="16">
                  <c:v>39691</c:v>
                </c:pt>
                <c:pt idx="17">
                  <c:v>39721</c:v>
                </c:pt>
                <c:pt idx="18">
                  <c:v>39752</c:v>
                </c:pt>
                <c:pt idx="19">
                  <c:v>39782</c:v>
                </c:pt>
                <c:pt idx="20">
                  <c:v>39813</c:v>
                </c:pt>
                <c:pt idx="21">
                  <c:v>39844</c:v>
                </c:pt>
                <c:pt idx="22">
                  <c:v>39872</c:v>
                </c:pt>
                <c:pt idx="23">
                  <c:v>39903</c:v>
                </c:pt>
                <c:pt idx="24">
                  <c:v>39933</c:v>
                </c:pt>
                <c:pt idx="25">
                  <c:v>39964</c:v>
                </c:pt>
                <c:pt idx="26">
                  <c:v>39994</c:v>
                </c:pt>
                <c:pt idx="27">
                  <c:v>40025</c:v>
                </c:pt>
                <c:pt idx="28">
                  <c:v>40056</c:v>
                </c:pt>
                <c:pt idx="29">
                  <c:v>40086</c:v>
                </c:pt>
                <c:pt idx="30">
                  <c:v>40117</c:v>
                </c:pt>
                <c:pt idx="31">
                  <c:v>40147</c:v>
                </c:pt>
                <c:pt idx="32">
                  <c:v>40178</c:v>
                </c:pt>
                <c:pt idx="33">
                  <c:v>40209</c:v>
                </c:pt>
                <c:pt idx="34">
                  <c:v>40237</c:v>
                </c:pt>
                <c:pt idx="35">
                  <c:v>40268</c:v>
                </c:pt>
                <c:pt idx="36">
                  <c:v>40298</c:v>
                </c:pt>
                <c:pt idx="37">
                  <c:v>40329</c:v>
                </c:pt>
                <c:pt idx="38">
                  <c:v>40359</c:v>
                </c:pt>
                <c:pt idx="39">
                  <c:v>40390</c:v>
                </c:pt>
                <c:pt idx="40">
                  <c:v>40421</c:v>
                </c:pt>
                <c:pt idx="41">
                  <c:v>40451</c:v>
                </c:pt>
                <c:pt idx="42">
                  <c:v>40482</c:v>
                </c:pt>
                <c:pt idx="43">
                  <c:v>40512</c:v>
                </c:pt>
                <c:pt idx="44">
                  <c:v>40543</c:v>
                </c:pt>
                <c:pt idx="45">
                  <c:v>40574</c:v>
                </c:pt>
                <c:pt idx="46">
                  <c:v>40602</c:v>
                </c:pt>
                <c:pt idx="47">
                  <c:v>40633</c:v>
                </c:pt>
                <c:pt idx="48">
                  <c:v>40663</c:v>
                </c:pt>
                <c:pt idx="49">
                  <c:v>40694</c:v>
                </c:pt>
                <c:pt idx="50">
                  <c:v>40724</c:v>
                </c:pt>
                <c:pt idx="51">
                  <c:v>40755</c:v>
                </c:pt>
                <c:pt idx="52">
                  <c:v>40786</c:v>
                </c:pt>
                <c:pt idx="53">
                  <c:v>40816</c:v>
                </c:pt>
                <c:pt idx="54">
                  <c:v>40847</c:v>
                </c:pt>
                <c:pt idx="55">
                  <c:v>40877</c:v>
                </c:pt>
                <c:pt idx="56">
                  <c:v>40908</c:v>
                </c:pt>
                <c:pt idx="57">
                  <c:v>40939</c:v>
                </c:pt>
                <c:pt idx="58">
                  <c:v>40968</c:v>
                </c:pt>
                <c:pt idx="59">
                  <c:v>40999</c:v>
                </c:pt>
                <c:pt idx="60">
                  <c:v>41029</c:v>
                </c:pt>
                <c:pt idx="61">
                  <c:v>41060</c:v>
                </c:pt>
                <c:pt idx="62">
                  <c:v>41090</c:v>
                </c:pt>
                <c:pt idx="63">
                  <c:v>41121</c:v>
                </c:pt>
                <c:pt idx="64">
                  <c:v>41152</c:v>
                </c:pt>
                <c:pt idx="65">
                  <c:v>41182</c:v>
                </c:pt>
                <c:pt idx="66">
                  <c:v>41213</c:v>
                </c:pt>
                <c:pt idx="67">
                  <c:v>41243</c:v>
                </c:pt>
                <c:pt idx="68">
                  <c:v>41274</c:v>
                </c:pt>
                <c:pt idx="69">
                  <c:v>41305</c:v>
                </c:pt>
                <c:pt idx="70">
                  <c:v>41333</c:v>
                </c:pt>
                <c:pt idx="71">
                  <c:v>41364</c:v>
                </c:pt>
                <c:pt idx="72">
                  <c:v>41394</c:v>
                </c:pt>
                <c:pt idx="73">
                  <c:v>41425</c:v>
                </c:pt>
                <c:pt idx="74">
                  <c:v>41455</c:v>
                </c:pt>
                <c:pt idx="75">
                  <c:v>41486</c:v>
                </c:pt>
                <c:pt idx="76">
                  <c:v>41517</c:v>
                </c:pt>
                <c:pt idx="77">
                  <c:v>41547</c:v>
                </c:pt>
                <c:pt idx="78">
                  <c:v>41578</c:v>
                </c:pt>
                <c:pt idx="79">
                  <c:v>41608</c:v>
                </c:pt>
                <c:pt idx="80">
                  <c:v>41639</c:v>
                </c:pt>
                <c:pt idx="81">
                  <c:v>41670</c:v>
                </c:pt>
                <c:pt idx="82">
                  <c:v>41698</c:v>
                </c:pt>
                <c:pt idx="83">
                  <c:v>41729</c:v>
                </c:pt>
                <c:pt idx="84">
                  <c:v>41759</c:v>
                </c:pt>
                <c:pt idx="85">
                  <c:v>41790</c:v>
                </c:pt>
                <c:pt idx="86">
                  <c:v>41820</c:v>
                </c:pt>
              </c:numCache>
            </c:numRef>
          </c:cat>
          <c:val>
            <c:numRef>
              <c:f>'Short Eastern Europe'!$H$15:$H$101</c:f>
              <c:numCache>
                <c:formatCode>0.00%</c:formatCode>
                <c:ptCount val="87"/>
                <c:pt idx="0">
                  <c:v>-8.3953246166666665E-3</c:v>
                </c:pt>
                <c:pt idx="1">
                  <c:v>-1.4109891283333334E-2</c:v>
                </c:pt>
                <c:pt idx="2">
                  <c:v>-1.9717921283333332E-2</c:v>
                </c:pt>
                <c:pt idx="3">
                  <c:v>-1.810998795E-2</c:v>
                </c:pt>
                <c:pt idx="4">
                  <c:v>-1.340026878333333E-2</c:v>
                </c:pt>
                <c:pt idx="5">
                  <c:v>-2.4788466283333328E-2</c:v>
                </c:pt>
                <c:pt idx="6">
                  <c:v>-2.9508916283333336E-2</c:v>
                </c:pt>
                <c:pt idx="7">
                  <c:v>-2.0699793791666664E-2</c:v>
                </c:pt>
                <c:pt idx="8">
                  <c:v>-2.0715987124999998E-2</c:v>
                </c:pt>
                <c:pt idx="9">
                  <c:v>-1.1268207958333337E-2</c:v>
                </c:pt>
                <c:pt idx="10">
                  <c:v>-1.8763630458333336E-2</c:v>
                </c:pt>
                <c:pt idx="11">
                  <c:v>-1.3850827708333331E-2</c:v>
                </c:pt>
                <c:pt idx="12">
                  <c:v>-1.5482113924999994E-2</c:v>
                </c:pt>
                <c:pt idx="13">
                  <c:v>-2.9863413924999999E-2</c:v>
                </c:pt>
                <c:pt idx="14">
                  <c:v>-1.7243493924999995E-2</c:v>
                </c:pt>
                <c:pt idx="15">
                  <c:v>-5.5855197583333377E-3</c:v>
                </c:pt>
                <c:pt idx="16">
                  <c:v>2.4866302416666646E-3</c:v>
                </c:pt>
                <c:pt idx="17">
                  <c:v>2.7002487741666664E-2</c:v>
                </c:pt>
                <c:pt idx="18">
                  <c:v>6.4470157741666659E-2</c:v>
                </c:pt>
                <c:pt idx="19">
                  <c:v>7.7599985250000003E-2</c:v>
                </c:pt>
                <c:pt idx="20">
                  <c:v>8.361943441666668E-2</c:v>
                </c:pt>
                <c:pt idx="21">
                  <c:v>8.3924976083333339E-2</c:v>
                </c:pt>
                <c:pt idx="22">
                  <c:v>9.4778701916666666E-2</c:v>
                </c:pt>
                <c:pt idx="23">
                  <c:v>7.8542968333333324E-2</c:v>
                </c:pt>
                <c:pt idx="24">
                  <c:v>6.1569517500000004E-2</c:v>
                </c:pt>
                <c:pt idx="25">
                  <c:v>5.1205200833333332E-2</c:v>
                </c:pt>
                <c:pt idx="26">
                  <c:v>5.3831915833333334E-2</c:v>
                </c:pt>
                <c:pt idx="27">
                  <c:v>3.546856583333332E-2</c:v>
                </c:pt>
                <c:pt idx="28">
                  <c:v>2.0967186666666665E-2</c:v>
                </c:pt>
                <c:pt idx="29">
                  <c:v>-6.0440966666666651E-3</c:v>
                </c:pt>
                <c:pt idx="30">
                  <c:v>-3.8708640833333335E-2</c:v>
                </c:pt>
                <c:pt idx="31">
                  <c:v>-5.4619725000000001E-2</c:v>
                </c:pt>
                <c:pt idx="32">
                  <c:v>-5.9284925833333335E-2</c:v>
                </c:pt>
                <c:pt idx="33">
                  <c:v>-7.3819385833333348E-2</c:v>
                </c:pt>
                <c:pt idx="34">
                  <c:v>-7.4763280833333348E-2</c:v>
                </c:pt>
                <c:pt idx="35">
                  <c:v>-6.7408589166666685E-2</c:v>
                </c:pt>
                <c:pt idx="36">
                  <c:v>-4.8297860083333338E-2</c:v>
                </c:pt>
                <c:pt idx="37">
                  <c:v>-1.6014593416666664E-2</c:v>
                </c:pt>
                <c:pt idx="38">
                  <c:v>-2.0379872583333323E-2</c:v>
                </c:pt>
                <c:pt idx="39">
                  <c:v>-2.141687258333333E-2</c:v>
                </c:pt>
                <c:pt idx="40">
                  <c:v>-1.5199800916666667E-2</c:v>
                </c:pt>
                <c:pt idx="41">
                  <c:v>-1.3008107583333331E-2</c:v>
                </c:pt>
                <c:pt idx="42">
                  <c:v>-1.3530824249999997E-2</c:v>
                </c:pt>
                <c:pt idx="43">
                  <c:v>-7.9805459166666631E-3</c:v>
                </c:pt>
                <c:pt idx="44">
                  <c:v>-1.5485065083333327E-2</c:v>
                </c:pt>
                <c:pt idx="45">
                  <c:v>-1.7397524249999994E-2</c:v>
                </c:pt>
                <c:pt idx="46">
                  <c:v>-2.5762118416666663E-2</c:v>
                </c:pt>
                <c:pt idx="47">
                  <c:v>-2.1475324249999997E-2</c:v>
                </c:pt>
                <c:pt idx="48">
                  <c:v>-2.4450127499999998E-2</c:v>
                </c:pt>
                <c:pt idx="49">
                  <c:v>-2.9926049166666666E-2</c:v>
                </c:pt>
                <c:pt idx="50">
                  <c:v>-3.3903546333333333E-2</c:v>
                </c:pt>
                <c:pt idx="51">
                  <c:v>-2.3766477166666664E-2</c:v>
                </c:pt>
                <c:pt idx="52">
                  <c:v>-1.5995344666666668E-2</c:v>
                </c:pt>
                <c:pt idx="53">
                  <c:v>9.0639786666666649E-3</c:v>
                </c:pt>
                <c:pt idx="54">
                  <c:v>-8.7141883333333636E-4</c:v>
                </c:pt>
                <c:pt idx="55">
                  <c:v>-2.2383346666666653E-3</c:v>
                </c:pt>
                <c:pt idx="56">
                  <c:v>1.4913009499999998E-2</c:v>
                </c:pt>
                <c:pt idx="57">
                  <c:v>6.0708619999999963E-3</c:v>
                </c:pt>
                <c:pt idx="58">
                  <c:v>3.0201561666666626E-3</c:v>
                </c:pt>
                <c:pt idx="59">
                  <c:v>1.1508368666666664E-2</c:v>
                </c:pt>
                <c:pt idx="60">
                  <c:v>1.63276945E-2</c:v>
                </c:pt>
                <c:pt idx="61">
                  <c:v>2.6973999500000002E-2</c:v>
                </c:pt>
                <c:pt idx="62">
                  <c:v>1.7765834166666661E-2</c:v>
                </c:pt>
                <c:pt idx="63">
                  <c:v>1.6891711666666667E-2</c:v>
                </c:pt>
                <c:pt idx="64">
                  <c:v>4.0719624999999982E-3</c:v>
                </c:pt>
                <c:pt idx="65">
                  <c:v>-1.8751320833333331E-2</c:v>
                </c:pt>
                <c:pt idx="66">
                  <c:v>-2.6225416666666671E-3</c:v>
                </c:pt>
                <c:pt idx="67">
                  <c:v>-4.4685672500000004E-3</c:v>
                </c:pt>
                <c:pt idx="68">
                  <c:v>-1.7915227250000002E-2</c:v>
                </c:pt>
                <c:pt idx="69">
                  <c:v>-9.1890022499999998E-3</c:v>
                </c:pt>
                <c:pt idx="70">
                  <c:v>2.2824352500000009E-3</c:v>
                </c:pt>
                <c:pt idx="71">
                  <c:v>1.4659444166666661E-3</c:v>
                </c:pt>
                <c:pt idx="72">
                  <c:v>1.4207108333333268E-4</c:v>
                </c:pt>
                <c:pt idx="73">
                  <c:v>-1.4617595416666671E-2</c:v>
                </c:pt>
                <c:pt idx="74">
                  <c:v>-1.2997770833333329E-3</c:v>
                </c:pt>
                <c:pt idx="75">
                  <c:v>-3.5390070833333357E-3</c:v>
                </c:pt>
                <c:pt idx="76">
                  <c:v>-1.8599520000000004E-3</c:v>
                </c:pt>
                <c:pt idx="77">
                  <c:v>-4.5330911666666687E-3</c:v>
                </c:pt>
                <c:pt idx="78">
                  <c:v>-1.0981419500000001E-2</c:v>
                </c:pt>
                <c:pt idx="79">
                  <c:v>-7.3120347500000016E-3</c:v>
                </c:pt>
                <c:pt idx="80">
                  <c:v>-2.1081358249999999E-3</c:v>
                </c:pt>
                <c:pt idx="81">
                  <c:v>8.756436674999998E-3</c:v>
                </c:pt>
                <c:pt idx="82">
                  <c:v>3.6710578416666658E-3</c:v>
                </c:pt>
                <c:pt idx="83">
                  <c:v>2.0298653416666664E-3</c:v>
                </c:pt>
                <c:pt idx="84">
                  <c:v>4.8200311750000004E-3</c:v>
                </c:pt>
                <c:pt idx="85">
                  <c:v>-3.095833991666666E-3</c:v>
                </c:pt>
                <c:pt idx="86">
                  <c:v>-1.0352609824999999E-2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01696"/>
        <c:axId val="45903232"/>
      </c:lineChart>
      <c:dateAx>
        <c:axId val="4590169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crossAx val="45903232"/>
        <c:crosses val="autoZero"/>
        <c:auto val="1"/>
        <c:lblOffset val="100"/>
        <c:baseTimeUnit val="months"/>
      </c:dateAx>
      <c:valAx>
        <c:axId val="4590323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459016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2983180227471569"/>
          <c:y val="0.16628280839895013"/>
          <c:w val="0.27220694320426442"/>
          <c:h val="0.1267967250472202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"/>
  <sheetViews>
    <sheetView zoomScale="9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5">
    <tabColor theme="9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6">
    <tabColor theme="9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7">
    <tabColor theme="3" tint="0.39997558519241921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theme="3" tint="0.39997558519241921"/>
  </sheetPr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theme="3" tint="0.39997558519241921"/>
  </sheetPr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11">
    <tabColor theme="9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12">
    <tabColor theme="9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>
    <tabColor theme="3" tint="0.39997558519241921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>
    <tabColor theme="3" tint="0.39997558519241921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>
    <tabColor theme="3" tint="0.39997558519241921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>
    <tabColor theme="5"/>
  </sheetPr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chart" Target="../charts/chart4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chart" Target="../charts/chart5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4" Type="http://schemas.openxmlformats.org/officeDocument/2006/relationships/chart" Target="../charts/chart5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chart" Target="../charts/chart6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chart" Target="../charts/chart6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4" Type="http://schemas.openxmlformats.org/officeDocument/2006/relationships/chart" Target="../charts/chart7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chart" Target="../charts/chart7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4" Type="http://schemas.openxmlformats.org/officeDocument/2006/relationships/chart" Target="../charts/chart84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chart" Target="../charts/chart8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7872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0.50898</cdr:x>
      <cdr:y>0.49854</cdr:y>
    </cdr:to>
    <cdr:graphicFrame macro="">
      <cdr:nvGraphicFramePr>
        <cdr:cNvPr id="3" name="Chart 3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0.50475</cdr:x>
      <cdr:y>1.59164E-7</cdr:y>
    </cdr:from>
    <cdr:to>
      <cdr:x>1</cdr:x>
      <cdr:y>0.49563</cdr:y>
    </cdr:to>
    <cdr:graphicFrame macro="">
      <cdr:nvGraphicFramePr>
        <cdr:cNvPr id="4" name="Chart 4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0.50264</cdr:x>
      <cdr:y>0.49708</cdr:y>
    </cdr:from>
    <cdr:to>
      <cdr:x>1</cdr:x>
      <cdr:y>1</cdr:y>
    </cdr:to>
    <cdr:graphicFrame macro="">
      <cdr:nvGraphicFramePr>
        <cdr:cNvPr id="5" name="Chart 6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5995</xdr:rowOff>
    </xdr:from>
    <xdr:to>
      <xdr:col>7</xdr:col>
      <xdr:colOff>127121</xdr:colOff>
      <xdr:row>32</xdr:row>
      <xdr:rowOff>106524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0.49947</cdr:x>
      <cdr:y>0.5</cdr:y>
    </cdr:to>
    <cdr:graphicFrame macro="">
      <cdr:nvGraphicFramePr>
        <cdr:cNvPr id="3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</cdr:x>
      <cdr:y>0.5</cdr:y>
    </cdr:from>
    <cdr:to>
      <cdr:x>0.49947</cdr:x>
      <cdr:y>1</cdr:y>
    </cdr:to>
    <cdr:graphicFrame macro="">
      <cdr:nvGraphicFramePr>
        <cdr:cNvPr id="4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0.49842</cdr:x>
      <cdr:y>0.5</cdr:y>
    </cdr:from>
    <cdr:to>
      <cdr:x>0.99789</cdr:x>
      <cdr:y>1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0.49736</cdr:x>
      <cdr:y>0</cdr:y>
    </cdr:from>
    <cdr:to>
      <cdr:x>1</cdr:x>
      <cdr:y>0.50146</cdr:y>
    </cdr:to>
    <cdr:graphicFrame macro="">
      <cdr:nvGraphicFramePr>
        <cdr:cNvPr id="6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1.15344E-7</cdr:x>
      <cdr:y>0</cdr:y>
    </cdr:from>
    <cdr:to>
      <cdr:x>0.5</cdr:x>
      <cdr:y>0.52012</cdr:y>
    </cdr:to>
    <cdr:graphicFrame macro="">
      <cdr:nvGraphicFramePr>
        <cdr:cNvPr id="3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0.49552</cdr:x>
      <cdr:y>1.59268E-7</cdr:y>
    </cdr:from>
    <cdr:to>
      <cdr:x>1</cdr:x>
      <cdr:y>0.52012</cdr:y>
    </cdr:to>
    <cdr:graphicFrame macro="">
      <cdr:nvGraphicFramePr>
        <cdr:cNvPr id="4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0.49552</cdr:x>
      <cdr:y>0.51548</cdr:y>
    </cdr:from>
    <cdr:to>
      <cdr:x>1</cdr:x>
      <cdr:y>1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</cdr:x>
      <cdr:y>0.51238</cdr:y>
    </cdr:from>
    <cdr:to>
      <cdr:x>0.49552</cdr:x>
      <cdr:y>1</cdr:y>
    </cdr:to>
    <cdr:graphicFrame macro="">
      <cdr:nvGraphicFramePr>
        <cdr:cNvPr id="6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0.49888</cdr:x>
      <cdr:y>0</cdr:y>
    </cdr:from>
    <cdr:to>
      <cdr:x>1</cdr:x>
      <cdr:y>0.5339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</cdr:x>
      <cdr:y>0</cdr:y>
    </cdr:from>
    <cdr:to>
      <cdr:x>0.50448</cdr:x>
      <cdr:y>0.5356</cdr:y>
    </cdr:to>
    <cdr:graphicFrame macro="">
      <cdr:nvGraphicFramePr>
        <cdr:cNvPr id="6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</cdr:x>
      <cdr:y>0.5356</cdr:y>
    </cdr:from>
    <cdr:to>
      <cdr:x>0.50448</cdr:x>
      <cdr:y>1</cdr:y>
    </cdr:to>
    <cdr:graphicFrame macro="">
      <cdr:nvGraphicFramePr>
        <cdr:cNvPr id="7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0.50561</cdr:x>
      <cdr:y>0.53406</cdr:y>
    </cdr:from>
    <cdr:to>
      <cdr:x>1</cdr:x>
      <cdr:y>1</cdr:y>
    </cdr:to>
    <cdr:graphicFrame macro="">
      <cdr:nvGraphicFramePr>
        <cdr:cNvPr id="8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0.47982</cdr:x>
      <cdr:y>0</cdr:y>
    </cdr:from>
    <cdr:to>
      <cdr:x>1</cdr:x>
      <cdr:y>0.52322</cdr:y>
    </cdr:to>
    <cdr:graphicFrame macro="">
      <cdr:nvGraphicFramePr>
        <cdr:cNvPr id="4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</cdr:x>
      <cdr:y>0</cdr:y>
    </cdr:from>
    <cdr:to>
      <cdr:x>0.48094</cdr:x>
      <cdr:y>0.52322</cdr:y>
    </cdr:to>
    <cdr:graphicFrame macro="">
      <cdr:nvGraphicFramePr>
        <cdr:cNvPr id="6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0.48094</cdr:x>
      <cdr:y>0.52167</cdr:y>
    </cdr:from>
    <cdr:to>
      <cdr:x>1</cdr:x>
      <cdr:y>1</cdr:y>
    </cdr:to>
    <cdr:graphicFrame macro="">
      <cdr:nvGraphicFramePr>
        <cdr:cNvPr id="7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</cdr:x>
      <cdr:y>0.52167</cdr:y>
    </cdr:from>
    <cdr:to>
      <cdr:x>0.47982</cdr:x>
      <cdr:y>1</cdr:y>
    </cdr:to>
    <cdr:graphicFrame macro="">
      <cdr:nvGraphicFramePr>
        <cdr:cNvPr id="8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0.51682</cdr:x>
      <cdr:y>0.51427</cdr:y>
    </cdr:to>
    <cdr:graphicFrame macro="">
      <cdr:nvGraphicFramePr>
        <cdr:cNvPr id="2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0.5157</cdr:x>
      <cdr:y>0</cdr:y>
    </cdr:from>
    <cdr:to>
      <cdr:x>1</cdr:x>
      <cdr:y>0.51427</cdr:y>
    </cdr:to>
    <cdr:graphicFrame macro="">
      <cdr:nvGraphicFramePr>
        <cdr:cNvPr id="3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0.51233</cdr:x>
      <cdr:y>0.51393</cdr:y>
    </cdr:from>
    <cdr:to>
      <cdr:x>1</cdr:x>
      <cdr:y>1</cdr:y>
    </cdr:to>
    <cdr:graphicFrame macro="">
      <cdr:nvGraphicFramePr>
        <cdr:cNvPr id="5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</cdr:x>
      <cdr:y>0.51393</cdr:y>
    </cdr:from>
    <cdr:to>
      <cdr:x>0.51345</cdr:x>
      <cdr:y>1</cdr:y>
    </cdr:to>
    <cdr:graphicFrame macro="">
      <cdr:nvGraphicFramePr>
        <cdr:cNvPr id="7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graphicFrame macro="">
      <cdr:nvGraphicFramePr>
        <cdr:cNvPr id="2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1.15297E-7</cdr:x>
      <cdr:y>0</cdr:y>
    </cdr:from>
    <cdr:to>
      <cdr:x>0.50264</cdr:x>
      <cdr:y>0.5</cdr:y>
    </cdr:to>
    <cdr:graphicFrame macro="">
      <cdr:nvGraphicFramePr>
        <cdr:cNvPr id="2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0.50264</cdr:x>
      <cdr:y>0</cdr:y>
    </cdr:from>
    <cdr:to>
      <cdr:x>1</cdr:x>
      <cdr:y>0.51224</cdr:y>
    </cdr:to>
    <cdr:graphicFrame macro="">
      <cdr:nvGraphicFramePr>
        <cdr:cNvPr id="3" name="Chart 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0.49842</cdr:x>
      <cdr:y>0.5</cdr:y>
    </cdr:from>
    <cdr:to>
      <cdr:x>1</cdr:x>
      <cdr:y>1</cdr:y>
    </cdr:to>
    <cdr:graphicFrame macro="">
      <cdr:nvGraphicFramePr>
        <cdr:cNvPr id="5" name="Chart 3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</cdr:x>
      <cdr:y>0.5</cdr:y>
    </cdr:from>
    <cdr:to>
      <cdr:x>0.50158</cdr:x>
      <cdr:y>1</cdr:y>
    </cdr:to>
    <cdr:graphicFrame macro="">
      <cdr:nvGraphicFramePr>
        <cdr:cNvPr id="6" name="Chart 3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0.50158</cdr:x>
      <cdr:y>0.5</cdr:y>
    </cdr:to>
    <cdr:graphicFrame macro="">
      <cdr:nvGraphicFramePr>
        <cdr:cNvPr id="3" name="Chart 3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0.49842</cdr:x>
      <cdr:y>0</cdr:y>
    </cdr:from>
    <cdr:to>
      <cdr:x>1</cdr:x>
      <cdr:y>0.5</cdr:y>
    </cdr:to>
    <cdr:graphicFrame macro="">
      <cdr:nvGraphicFramePr>
        <cdr:cNvPr id="4" name="Chart 3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1.15297E-7</cdr:x>
      <cdr:y>0.5</cdr:y>
    </cdr:from>
    <cdr:to>
      <cdr:x>0.49736</cdr:x>
      <cdr:y>1</cdr:y>
    </cdr:to>
    <cdr:graphicFrame macro="">
      <cdr:nvGraphicFramePr>
        <cdr:cNvPr id="5" name="Chart 6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0.49842</cdr:x>
      <cdr:y>0.5</cdr:y>
    </cdr:from>
    <cdr:to>
      <cdr:x>1</cdr:x>
      <cdr:y>1</cdr:y>
    </cdr:to>
    <cdr:graphicFrame macro="">
      <cdr:nvGraphicFramePr>
        <cdr:cNvPr id="6" name="Chart 4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0.50158</cdr:x>
      <cdr:y>0.5</cdr:y>
    </cdr:to>
    <cdr:graphicFrame macro="">
      <cdr:nvGraphicFramePr>
        <cdr:cNvPr id="2" name="Chart 8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0.49842</cdr:x>
      <cdr:y>0</cdr:y>
    </cdr:from>
    <cdr:to>
      <cdr:x>1</cdr:x>
      <cdr:y>0.5</cdr:y>
    </cdr:to>
    <cdr:graphicFrame macro="">
      <cdr:nvGraphicFramePr>
        <cdr:cNvPr id="3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</cdr:x>
      <cdr:y>0.5</cdr:y>
    </cdr:from>
    <cdr:to>
      <cdr:x>0.50158</cdr:x>
      <cdr:y>1</cdr:y>
    </cdr:to>
    <cdr:graphicFrame macro="">
      <cdr:nvGraphicFramePr>
        <cdr:cNvPr id="4" name="Chart 10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0.49842</cdr:x>
      <cdr:y>0.5</cdr:y>
    </cdr:from>
    <cdr:to>
      <cdr:x>1</cdr:x>
      <cdr:y>1</cdr:y>
    </cdr:to>
    <cdr:graphicFrame macro="">
      <cdr:nvGraphicFramePr>
        <cdr:cNvPr id="5" name="Chart 1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</cdr:x>
      <cdr:y>0.5</cdr:y>
    </cdr:from>
    <cdr:to>
      <cdr:x>0.50158</cdr:x>
      <cdr:y>1</cdr:y>
    </cdr:to>
    <cdr:graphicFrame macro="">
      <cdr:nvGraphicFramePr>
        <cdr:cNvPr id="2" name="Chart 1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0.49842</cdr:x>
      <cdr:y>0.5</cdr:y>
    </cdr:from>
    <cdr:to>
      <cdr:x>1</cdr:x>
      <cdr:y>1</cdr:y>
    </cdr:to>
    <cdr:graphicFrame macro="">
      <cdr:nvGraphicFramePr>
        <cdr:cNvPr id="3" name="Chart 13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</cdr:x>
      <cdr:y>0</cdr:y>
    </cdr:from>
    <cdr:to>
      <cdr:x>0.50158</cdr:x>
      <cdr:y>0.5</cdr:y>
    </cdr:to>
    <cdr:graphicFrame macro="">
      <cdr:nvGraphicFramePr>
        <cdr:cNvPr id="4" name="Chart 14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0.49842</cdr:x>
      <cdr:y>0</cdr:y>
    </cdr:from>
    <cdr:to>
      <cdr:x>1</cdr:x>
      <cdr:y>0.5</cdr:y>
    </cdr:to>
    <cdr:graphicFrame macro="">
      <cdr:nvGraphicFramePr>
        <cdr:cNvPr id="5" name="Chart 15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1.59268E-7</cdr:y>
    </cdr:from>
    <cdr:to>
      <cdr:x>0.49664</cdr:x>
      <cdr:y>0.50929</cdr:y>
    </cdr:to>
    <cdr:graphicFrame macro="">
      <cdr:nvGraphicFramePr>
        <cdr:cNvPr id="2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0.49552</cdr:x>
      <cdr:y>0</cdr:y>
    </cdr:from>
    <cdr:to>
      <cdr:x>1</cdr:x>
      <cdr:y>0.50774</cdr:y>
    </cdr:to>
    <cdr:graphicFrame macro="">
      <cdr:nvGraphicFramePr>
        <cdr:cNvPr id="3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0.49439</cdr:x>
      <cdr:y>0.50464</cdr:y>
    </cdr:from>
    <cdr:to>
      <cdr:x>1</cdr:x>
      <cdr:y>1</cdr:y>
    </cdr:to>
    <cdr:graphicFrame macro="">
      <cdr:nvGraphicFramePr>
        <cdr:cNvPr id="4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</cdr:x>
      <cdr:y>0.50774</cdr:y>
    </cdr:from>
    <cdr:to>
      <cdr:x>0.49776</cdr:x>
      <cdr:y>1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0.50336</cdr:x>
      <cdr:y>0.52322</cdr:y>
    </cdr:to>
    <cdr:graphicFrame macro="">
      <cdr:nvGraphicFramePr>
        <cdr:cNvPr id="3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0.50224</cdr:x>
      <cdr:y>0</cdr:y>
    </cdr:from>
    <cdr:to>
      <cdr:x>1</cdr:x>
      <cdr:y>0.52322</cdr:y>
    </cdr:to>
    <cdr:graphicFrame macro="">
      <cdr:nvGraphicFramePr>
        <cdr:cNvPr id="4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</cdr:x>
      <cdr:y>0.51703</cdr:y>
    </cdr:from>
    <cdr:to>
      <cdr:x>0.50112</cdr:x>
      <cdr:y>1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0.49888</cdr:x>
      <cdr:y>0.51703</cdr:y>
    </cdr:from>
    <cdr:to>
      <cdr:x>1</cdr:x>
      <cdr:y>1</cdr:y>
    </cdr:to>
    <cdr:graphicFrame macro="">
      <cdr:nvGraphicFramePr>
        <cdr:cNvPr id="6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7647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0.49327</cdr:x>
      <cdr:y>0.48607</cdr:y>
    </cdr:to>
    <cdr:graphicFrame macro="">
      <cdr:nvGraphicFramePr>
        <cdr:cNvPr id="2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0.49103</cdr:x>
      <cdr:y>0</cdr:y>
    </cdr:from>
    <cdr:to>
      <cdr:x>1</cdr:x>
      <cdr:y>0.48607</cdr:y>
    </cdr:to>
    <cdr:graphicFrame macro="">
      <cdr:nvGraphicFramePr>
        <cdr:cNvPr id="3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</cdr:x>
      <cdr:y>0.48607</cdr:y>
    </cdr:from>
    <cdr:to>
      <cdr:x>0.49215</cdr:x>
      <cdr:y>1</cdr:y>
    </cdr:to>
    <cdr:graphicFrame macro="">
      <cdr:nvGraphicFramePr>
        <cdr:cNvPr id="4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0.48879</cdr:x>
      <cdr:y>0.48607</cdr:y>
    </cdr:from>
    <cdr:to>
      <cdr:x>1</cdr:x>
      <cdr:y>1</cdr:y>
    </cdr:to>
    <cdr:graphicFrame macro="">
      <cdr:nvGraphicFramePr>
        <cdr:cNvPr id="5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1.59268E-7</cdr:y>
    </cdr:from>
    <cdr:to>
      <cdr:x>0.51345</cdr:x>
      <cdr:y>0.50155</cdr:y>
    </cdr:to>
    <cdr:graphicFrame macro="">
      <cdr:nvGraphicFramePr>
        <cdr:cNvPr id="2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</cdr:x>
      <cdr:y>0.49845</cdr:y>
    </cdr:from>
    <cdr:to>
      <cdr:x>0.50112</cdr:x>
      <cdr:y>1</cdr:y>
    </cdr:to>
    <cdr:graphicFrame macro="">
      <cdr:nvGraphicFramePr>
        <cdr:cNvPr id="4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0.49776</cdr:x>
      <cdr:y>1.59268E-7</cdr:y>
    </cdr:from>
    <cdr:to>
      <cdr:x>1</cdr:x>
      <cdr:y>0.50619</cdr:y>
    </cdr:to>
    <cdr:graphicFrame macro="">
      <cdr:nvGraphicFramePr>
        <cdr:cNvPr id="5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0.49888</cdr:x>
      <cdr:y>0.5</cdr:y>
    </cdr:from>
    <cdr:to>
      <cdr:x>1</cdr:x>
      <cdr:y>1</cdr:y>
    </cdr:to>
    <cdr:graphicFrame macro="">
      <cdr:nvGraphicFramePr>
        <cdr:cNvPr id="7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8283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graphicFrame macro="">
      <cdr:nvGraphicFramePr>
        <cdr:cNvPr id="2" name="Chart 9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7647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0.5</cdr:x>
      <cdr:y>0.49845</cdr:y>
    </cdr:to>
    <cdr:graphicFrame macro="">
      <cdr:nvGraphicFramePr>
        <cdr:cNvPr id="3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0.5</cdr:x>
      <cdr:y>0</cdr:y>
    </cdr:from>
    <cdr:to>
      <cdr:x>1</cdr:x>
      <cdr:y>0.49845</cdr:y>
    </cdr:to>
    <cdr:graphicFrame macro="">
      <cdr:nvGraphicFramePr>
        <cdr:cNvPr id="4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0.50112</cdr:x>
      <cdr:y>0.50155</cdr:y>
    </cdr:from>
    <cdr:to>
      <cdr:x>0.99888</cdr:x>
      <cdr:y>1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</cdr:x>
      <cdr:y>0.50155</cdr:y>
    </cdr:from>
    <cdr:to>
      <cdr:x>0.5</cdr:x>
      <cdr:y>1</cdr:y>
    </cdr:to>
    <cdr:graphicFrame macro="">
      <cdr:nvGraphicFramePr>
        <cdr:cNvPr id="6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8054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0.50112</cdr:x>
      <cdr:y>0.49845</cdr:y>
    </cdr:to>
    <cdr:graphicFrame macro="">
      <cdr:nvGraphicFramePr>
        <cdr:cNvPr id="2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0.50112</cdr:x>
      <cdr:y>0</cdr:y>
    </cdr:from>
    <cdr:to>
      <cdr:x>1</cdr:x>
      <cdr:y>0.49845</cdr:y>
    </cdr:to>
    <cdr:graphicFrame macro="">
      <cdr:nvGraphicFramePr>
        <cdr:cNvPr id="3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1.15344E-7</cdr:x>
      <cdr:y>0.50155</cdr:y>
    </cdr:from>
    <cdr:to>
      <cdr:x>0.50112</cdr:x>
      <cdr:y>1</cdr:y>
    </cdr:to>
    <cdr:graphicFrame macro="">
      <cdr:nvGraphicFramePr>
        <cdr:cNvPr id="4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0.50112</cdr:x>
      <cdr:y>0.50155</cdr:y>
    </cdr:from>
    <cdr:to>
      <cdr:x>1</cdr:x>
      <cdr:y>1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7647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1.15344E-7</cdr:x>
      <cdr:y>0</cdr:y>
    </cdr:from>
    <cdr:to>
      <cdr:x>0.49776</cdr:x>
      <cdr:y>0.49845</cdr:y>
    </cdr:to>
    <cdr:graphicFrame macro="">
      <cdr:nvGraphicFramePr>
        <cdr:cNvPr id="2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0.49776</cdr:x>
      <cdr:y>0</cdr:y>
    </cdr:from>
    <cdr:to>
      <cdr:x>1</cdr:x>
      <cdr:y>0.49845</cdr:y>
    </cdr:to>
    <cdr:graphicFrame macro="">
      <cdr:nvGraphicFramePr>
        <cdr:cNvPr id="3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  <cdr:relSizeAnchor xmlns:cdr="http://schemas.openxmlformats.org/drawingml/2006/chartDrawing">
    <cdr:from>
      <cdr:x>1.15344E-7</cdr:x>
      <cdr:y>0.50155</cdr:y>
    </cdr:from>
    <cdr:to>
      <cdr:x>0.49888</cdr:x>
      <cdr:y>1</cdr:y>
    </cdr:to>
    <cdr:graphicFrame macro="">
      <cdr:nvGraphicFramePr>
        <cdr:cNvPr id="4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cdr:graphicFrame>
  </cdr:relSizeAnchor>
  <cdr:relSizeAnchor xmlns:cdr="http://schemas.openxmlformats.org/drawingml/2006/chartDrawing">
    <cdr:from>
      <cdr:x>0.49888</cdr:x>
      <cdr:y>0.50155</cdr:y>
    </cdr:from>
    <cdr:to>
      <cdr:x>1</cdr:x>
      <cdr:y>1</cdr:y>
    </cdr:to>
    <cdr:graphicFrame macro="">
      <cdr:nvGraphicFramePr>
        <cdr:cNvPr id="5" name="Chart 1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cdr:graphicFrame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552449</xdr:colOff>
      <xdr:row>6</xdr:row>
      <xdr:rowOff>157162</xdr:rowOff>
    </xdr:from>
    <xdr:to>
      <xdr:col>16</xdr:col>
      <xdr:colOff>295274</xdr:colOff>
      <xdr:row>23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1:K100"/>
  <sheetViews>
    <sheetView workbookViewId="0">
      <selection activeCell="M16" sqref="M16"/>
    </sheetView>
  </sheetViews>
  <sheetFormatPr defaultRowHeight="15" x14ac:dyDescent="0.25"/>
  <cols>
    <col min="2" max="2" width="7.42578125" style="95" bestFit="1" customWidth="1"/>
    <col min="3" max="3" width="10.42578125" style="140" bestFit="1" customWidth="1"/>
    <col min="4" max="4" width="11.5703125" style="126" bestFit="1" customWidth="1"/>
    <col min="5" max="5" width="11.140625" style="126" bestFit="1" customWidth="1"/>
    <col min="6" max="6" width="12.42578125" style="126" bestFit="1" customWidth="1"/>
    <col min="7" max="7" width="7.28515625" style="126" bestFit="1" customWidth="1"/>
    <col min="8" max="8" width="13.42578125" style="126" bestFit="1" customWidth="1"/>
    <col min="9" max="9" width="8.85546875" style="126" bestFit="1" customWidth="1"/>
    <col min="10" max="10" width="4.5703125" style="126" bestFit="1" customWidth="1"/>
    <col min="11" max="11" width="6.5703125" style="126" bestFit="1" customWidth="1"/>
  </cols>
  <sheetData>
    <row r="1" spans="2:11" x14ac:dyDescent="0.25">
      <c r="J1" s="513">
        <v>0.02</v>
      </c>
    </row>
    <row r="2" spans="2:11" x14ac:dyDescent="0.25">
      <c r="B2" s="143"/>
      <c r="C2" s="142" t="s">
        <v>75</v>
      </c>
      <c r="D2" s="104" t="s">
        <v>74</v>
      </c>
      <c r="E2" s="104" t="s">
        <v>73</v>
      </c>
      <c r="F2" s="104" t="s">
        <v>63</v>
      </c>
      <c r="G2" s="104" t="s">
        <v>72</v>
      </c>
      <c r="H2" s="104" t="s">
        <v>68</v>
      </c>
      <c r="I2" s="104" t="s">
        <v>71</v>
      </c>
      <c r="J2" s="104" t="s">
        <v>70</v>
      </c>
      <c r="K2" s="104" t="s">
        <v>69</v>
      </c>
    </row>
    <row r="3" spans="2:11" x14ac:dyDescent="0.25">
      <c r="B3" s="95">
        <v>39814</v>
      </c>
      <c r="C3" s="642">
        <v>29.5</v>
      </c>
      <c r="D3" s="123">
        <f>VLOOKUP(B3,'Monthly Returns'!$B:$D,2,FALSE)</f>
        <v>1.9E-3</v>
      </c>
      <c r="F3" s="141"/>
      <c r="G3" s="141"/>
      <c r="H3" s="123">
        <f>VLOOKUP(B3,'Monthly Returns'!$B:$D,3,FALSE)</f>
        <v>3.5666666666666204E-3</v>
      </c>
      <c r="I3" s="141"/>
    </row>
    <row r="4" spans="2:11" x14ac:dyDescent="0.25">
      <c r="B4" s="95">
        <f>EOMONTH(B3,1)</f>
        <v>39872</v>
      </c>
      <c r="C4" s="642">
        <v>30.6</v>
      </c>
      <c r="D4" s="123">
        <f>VLOOKUP(B4,'Monthly Returns'!$B:$D,2,FALSE)</f>
        <v>3.0099999999999998E-2</v>
      </c>
      <c r="F4" s="141">
        <f t="shared" ref="F4:F35" si="0">C3*D4</f>
        <v>0.88794999999999991</v>
      </c>
      <c r="G4" s="141">
        <f t="shared" ref="G4:G35" si="1">C4-C3-F4</f>
        <v>0.21205000000000152</v>
      </c>
      <c r="H4" s="123">
        <f>VLOOKUP(B4,'Monthly Returns'!$B:$D,3,FALSE)</f>
        <v>3.9291666666666544E-2</v>
      </c>
      <c r="I4" s="141">
        <f t="shared" ref="I4:I35" si="2">(H4-D4)*C3</f>
        <v>0.27115416666666309</v>
      </c>
      <c r="J4" s="141">
        <f t="shared" ref="J4:J35" si="3">C3*$J$1/12</f>
        <v>4.9166666666666664E-2</v>
      </c>
      <c r="K4" s="141">
        <f t="shared" ref="K4:K35" si="4">I4-J4</f>
        <v>0.22198749999999642</v>
      </c>
    </row>
    <row r="5" spans="2:11" x14ac:dyDescent="0.25">
      <c r="B5" s="95">
        <f t="shared" ref="B5:B68" si="5">EOMONTH(B4,1)</f>
        <v>39903</v>
      </c>
      <c r="C5" s="642">
        <v>39.799999999999997</v>
      </c>
      <c r="D5" s="123">
        <f>VLOOKUP(B5,'Monthly Returns'!$B:$D,2,FALSE)</f>
        <v>0.1363</v>
      </c>
      <c r="F5" s="141">
        <f t="shared" si="0"/>
        <v>4.1707800000000006</v>
      </c>
      <c r="G5" s="141">
        <f t="shared" si="1"/>
        <v>5.0292199999999951</v>
      </c>
      <c r="H5" s="123">
        <f>VLOOKUP(B5,'Monthly Returns'!$B:$D,3,FALSE)</f>
        <v>0.1702153876646279</v>
      </c>
      <c r="I5" s="141">
        <f t="shared" si="2"/>
        <v>1.0378108625376137</v>
      </c>
      <c r="J5" s="141">
        <f t="shared" si="3"/>
        <v>5.0999999999999997E-2</v>
      </c>
      <c r="K5" s="141">
        <f t="shared" si="4"/>
        <v>0.98681086253761363</v>
      </c>
    </row>
    <row r="6" spans="2:11" x14ac:dyDescent="0.25">
      <c r="B6" s="95">
        <f t="shared" si="5"/>
        <v>39933</v>
      </c>
      <c r="C6" s="642">
        <v>56.8</v>
      </c>
      <c r="D6" s="123">
        <f>VLOOKUP(B6,'Monthly Returns'!$B:$D,2,FALSE)</f>
        <v>0.25790000000000002</v>
      </c>
      <c r="F6" s="141">
        <f t="shared" si="0"/>
        <v>10.264419999999999</v>
      </c>
      <c r="G6" s="141">
        <f t="shared" si="1"/>
        <v>6.7355800000000006</v>
      </c>
      <c r="H6" s="123">
        <f>VLOOKUP(B6,'Monthly Returns'!$B:$D,3,FALSE)</f>
        <v>0.316946550720622</v>
      </c>
      <c r="I6" s="141">
        <f t="shared" si="2"/>
        <v>2.3500527186807547</v>
      </c>
      <c r="J6" s="141">
        <f t="shared" si="3"/>
        <v>6.6333333333333327E-2</v>
      </c>
      <c r="K6" s="141">
        <f t="shared" si="4"/>
        <v>2.2837193853474216</v>
      </c>
    </row>
    <row r="7" spans="2:11" x14ac:dyDescent="0.25">
      <c r="B7" s="95">
        <f t="shared" si="5"/>
        <v>39964</v>
      </c>
      <c r="C7" s="642">
        <v>66.599999999999994</v>
      </c>
      <c r="D7" s="123">
        <f>VLOOKUP(B7,'Monthly Returns'!$B:$D,2,FALSE)</f>
        <v>8.6900000000000005E-2</v>
      </c>
      <c r="F7" s="141">
        <f t="shared" si="0"/>
        <v>4.9359200000000003</v>
      </c>
      <c r="G7" s="141">
        <f t="shared" si="1"/>
        <v>4.8640799999999969</v>
      </c>
      <c r="H7" s="123">
        <f>VLOOKUP(B7,'Monthly Returns'!$B:$D,3,FALSE)</f>
        <v>9.8887762530019283E-2</v>
      </c>
      <c r="I7" s="141">
        <f t="shared" si="2"/>
        <v>0.68090491170509493</v>
      </c>
      <c r="J7" s="141">
        <f t="shared" si="3"/>
        <v>9.4666666666666663E-2</v>
      </c>
      <c r="K7" s="141">
        <f t="shared" si="4"/>
        <v>0.58623824503842825</v>
      </c>
    </row>
    <row r="8" spans="2:11" x14ac:dyDescent="0.25">
      <c r="B8" s="95">
        <f t="shared" si="5"/>
        <v>39994</v>
      </c>
      <c r="C8" s="642">
        <v>71</v>
      </c>
      <c r="D8" s="123">
        <f>VLOOKUP(B8,'Monthly Returns'!$B:$D,2,FALSE)</f>
        <v>7.0599999999999996E-2</v>
      </c>
      <c r="F8" s="141">
        <f t="shared" si="0"/>
        <v>4.7019599999999997</v>
      </c>
      <c r="G8" s="141">
        <f t="shared" si="1"/>
        <v>-0.30195999999999401</v>
      </c>
      <c r="H8" s="123">
        <f>VLOOKUP(B8,'Monthly Returns'!$B:$D,3,FALSE)</f>
        <v>8.7542691171369633E-2</v>
      </c>
      <c r="I8" s="141">
        <f t="shared" si="2"/>
        <v>1.1283832320132177</v>
      </c>
      <c r="J8" s="141">
        <f t="shared" si="3"/>
        <v>0.11099999999999999</v>
      </c>
      <c r="K8" s="141">
        <f t="shared" si="4"/>
        <v>1.0173832320132177</v>
      </c>
    </row>
    <row r="9" spans="2:11" x14ac:dyDescent="0.25">
      <c r="B9" s="95">
        <f t="shared" si="5"/>
        <v>40025</v>
      </c>
      <c r="C9" s="642">
        <v>78.5</v>
      </c>
      <c r="D9" s="123">
        <f>VLOOKUP(B9,'Monthly Returns'!$B:$D,2,FALSE)</f>
        <v>8.3599999999999994E-2</v>
      </c>
      <c r="F9" s="141">
        <f t="shared" si="0"/>
        <v>5.9356</v>
      </c>
      <c r="G9" s="141">
        <f t="shared" si="1"/>
        <v>1.5644</v>
      </c>
      <c r="H9" s="123">
        <f>VLOOKUP(B9,'Monthly Returns'!$B:$D,3,FALSE)</f>
        <v>0.10259950234182465</v>
      </c>
      <c r="I9" s="141">
        <f t="shared" si="2"/>
        <v>1.3489646662695505</v>
      </c>
      <c r="J9" s="141">
        <f t="shared" si="3"/>
        <v>0.11833333333333333</v>
      </c>
      <c r="K9" s="141">
        <f t="shared" si="4"/>
        <v>1.2306313329362171</v>
      </c>
    </row>
    <row r="10" spans="2:11" x14ac:dyDescent="0.25">
      <c r="B10" s="95">
        <f t="shared" si="5"/>
        <v>40056</v>
      </c>
      <c r="C10" s="642">
        <v>80</v>
      </c>
      <c r="D10" s="123">
        <f>VLOOKUP(B10,'Monthly Returns'!$B:$D,2,FALSE)</f>
        <v>1.7500000000000002E-2</v>
      </c>
      <c r="F10" s="141">
        <f t="shared" si="0"/>
        <v>1.37375</v>
      </c>
      <c r="G10" s="141">
        <f t="shared" si="1"/>
        <v>0.12624999999999997</v>
      </c>
      <c r="H10" s="123">
        <f>VLOOKUP(B10,'Monthly Returns'!$B:$D,3,FALSE)</f>
        <v>1.9542765855675829E-2</v>
      </c>
      <c r="I10" s="141">
        <f t="shared" si="2"/>
        <v>0.16035711967055244</v>
      </c>
      <c r="J10" s="141">
        <f t="shared" si="3"/>
        <v>0.13083333333333333</v>
      </c>
      <c r="K10" s="141">
        <f t="shared" si="4"/>
        <v>2.952378633721911E-2</v>
      </c>
    </row>
    <row r="11" spans="2:11" x14ac:dyDescent="0.25">
      <c r="B11" s="95">
        <f t="shared" si="5"/>
        <v>40086</v>
      </c>
      <c r="C11" s="642">
        <v>86.2</v>
      </c>
      <c r="D11" s="123">
        <f>VLOOKUP(B11,'Monthly Returns'!$B:$D,2,FALSE)</f>
        <v>2.18E-2</v>
      </c>
      <c r="F11" s="141">
        <f t="shared" si="0"/>
        <v>1.744</v>
      </c>
      <c r="G11" s="141">
        <f t="shared" si="1"/>
        <v>4.4560000000000031</v>
      </c>
      <c r="H11" s="123">
        <f>VLOOKUP(B11,'Monthly Returns'!$B:$D,3,FALSE)</f>
        <v>2.8824259003519485E-2</v>
      </c>
      <c r="I11" s="141">
        <f t="shared" si="2"/>
        <v>0.56194072028155873</v>
      </c>
      <c r="J11" s="141">
        <f t="shared" si="3"/>
        <v>0.13333333333333333</v>
      </c>
      <c r="K11" s="141">
        <f t="shared" si="4"/>
        <v>0.42860738694822542</v>
      </c>
    </row>
    <row r="12" spans="2:11" x14ac:dyDescent="0.25">
      <c r="B12" s="95">
        <f t="shared" si="5"/>
        <v>40117</v>
      </c>
      <c r="C12" s="642">
        <v>87.8</v>
      </c>
      <c r="D12" s="123">
        <f>VLOOKUP(B12,'Monthly Returns'!$B:$D,2,FALSE)</f>
        <v>1.43E-2</v>
      </c>
      <c r="F12" s="141">
        <f t="shared" si="0"/>
        <v>1.2326600000000001</v>
      </c>
      <c r="G12" s="141">
        <f t="shared" si="1"/>
        <v>0.36733999999999423</v>
      </c>
      <c r="H12" s="123">
        <f>VLOOKUP(B12,'Monthly Returns'!$B:$D,3,FALSE)</f>
        <v>1.823084450556535E-2</v>
      </c>
      <c r="I12" s="141">
        <f t="shared" si="2"/>
        <v>0.33883879637973313</v>
      </c>
      <c r="J12" s="141">
        <f t="shared" si="3"/>
        <v>0.14366666666666669</v>
      </c>
      <c r="K12" s="141">
        <f t="shared" si="4"/>
        <v>0.19517212971306644</v>
      </c>
    </row>
    <row r="13" spans="2:11" x14ac:dyDescent="0.25">
      <c r="B13" s="95">
        <f t="shared" si="5"/>
        <v>40147</v>
      </c>
      <c r="C13" s="642">
        <v>91.1</v>
      </c>
      <c r="D13" s="123">
        <f>VLOOKUP(B13,'Monthly Returns'!$B:$D,2,FALSE)</f>
        <v>1.5E-3</v>
      </c>
      <c r="F13" s="141">
        <f t="shared" si="0"/>
        <v>0.13170000000000001</v>
      </c>
      <c r="G13" s="141">
        <f t="shared" si="1"/>
        <v>3.1682999999999972</v>
      </c>
      <c r="H13" s="123">
        <f>VLOOKUP(B13,'Monthly Returns'!$B:$D,3,FALSE)</f>
        <v>3.1666666666666909E-3</v>
      </c>
      <c r="I13" s="141">
        <f t="shared" si="2"/>
        <v>0.14633333333333545</v>
      </c>
      <c r="J13" s="141">
        <f t="shared" si="3"/>
        <v>0.14633333333333334</v>
      </c>
      <c r="K13" s="141">
        <f t="shared" si="4"/>
        <v>2.1094237467877974E-15</v>
      </c>
    </row>
    <row r="14" spans="2:11" x14ac:dyDescent="0.25">
      <c r="B14" s="95">
        <f t="shared" si="5"/>
        <v>40178</v>
      </c>
      <c r="C14" s="642">
        <v>112.3</v>
      </c>
      <c r="D14" s="123">
        <f>VLOOKUP(B14,'Monthly Returns'!$B:$D,2,FALSE)</f>
        <v>6.8999999999999999E-3</v>
      </c>
      <c r="E14" s="123">
        <f t="array" ref="E14">PRODUCT(1+D3:D14)-1</f>
        <v>0.97802942553966221</v>
      </c>
      <c r="F14" s="141">
        <f t="shared" si="0"/>
        <v>0.62858999999999998</v>
      </c>
      <c r="G14" s="141">
        <f t="shared" si="1"/>
        <v>20.571410000000004</v>
      </c>
      <c r="H14" s="123">
        <f>VLOOKUP(B14,'Monthly Returns'!$B:$D,3,FALSE)</f>
        <v>1.0108876709115843E-2</v>
      </c>
      <c r="I14" s="141">
        <f t="shared" si="2"/>
        <v>0.29232866820045333</v>
      </c>
      <c r="J14" s="141">
        <f t="shared" si="3"/>
        <v>0.15183333333333332</v>
      </c>
      <c r="K14" s="141">
        <f t="shared" si="4"/>
        <v>0.14049533486712001</v>
      </c>
    </row>
    <row r="15" spans="2:11" x14ac:dyDescent="0.25">
      <c r="B15" s="95">
        <f t="shared" si="5"/>
        <v>40209</v>
      </c>
      <c r="C15" s="642">
        <v>122.6</v>
      </c>
      <c r="D15" s="123">
        <f>VLOOKUP(B15,'Monthly Returns'!$B:$D,2,FALSE)</f>
        <v>7.51E-2</v>
      </c>
      <c r="E15" s="123">
        <f t="array" ref="E15">PRODUCT(1+D4:D15)-1</f>
        <v>1.1225465968636499</v>
      </c>
      <c r="F15" s="141">
        <f t="shared" si="0"/>
        <v>8.4337300000000006</v>
      </c>
      <c r="G15" s="141">
        <f t="shared" si="1"/>
        <v>1.8662699999999965</v>
      </c>
      <c r="H15" s="123">
        <f>VLOOKUP(B15,'Monthly Returns'!$B:$D,3,FALSE)</f>
        <v>9.5158756238012066E-2</v>
      </c>
      <c r="I15" s="141">
        <f t="shared" si="2"/>
        <v>2.2525983255287549</v>
      </c>
      <c r="J15" s="141">
        <f t="shared" si="3"/>
        <v>0.18716666666666668</v>
      </c>
      <c r="K15" s="141">
        <f t="shared" si="4"/>
        <v>2.0654316588620882</v>
      </c>
    </row>
    <row r="16" spans="2:11" x14ac:dyDescent="0.25">
      <c r="B16" s="95">
        <f t="shared" si="5"/>
        <v>40237</v>
      </c>
      <c r="C16" s="642">
        <v>124.7</v>
      </c>
      <c r="D16" s="123">
        <f>VLOOKUP(B16,'Monthly Returns'!$B:$D,2,FALSE)</f>
        <v>9.1000000000000004E-3</v>
      </c>
      <c r="E16" s="123">
        <f t="array" ref="E16">PRODUCT(1+D5:D16)-1</f>
        <v>1.0792755760558284</v>
      </c>
      <c r="F16" s="141">
        <f t="shared" si="0"/>
        <v>1.1156600000000001</v>
      </c>
      <c r="G16" s="141">
        <f t="shared" si="1"/>
        <v>0.98434000000000843</v>
      </c>
      <c r="H16" s="123">
        <f>VLOOKUP(B16,'Monthly Returns'!$B:$D,3,FALSE)</f>
        <v>1.0766666666666693E-2</v>
      </c>
      <c r="I16" s="141">
        <f t="shared" si="2"/>
        <v>0.20433333333333656</v>
      </c>
      <c r="J16" s="141">
        <f t="shared" si="3"/>
        <v>0.20433333333333334</v>
      </c>
      <c r="K16" s="141">
        <f t="shared" si="4"/>
        <v>3.219646771412954E-15</v>
      </c>
    </row>
    <row r="17" spans="2:11" x14ac:dyDescent="0.25">
      <c r="B17" s="95">
        <f t="shared" si="5"/>
        <v>40268</v>
      </c>
      <c r="C17" s="642">
        <v>131.6</v>
      </c>
      <c r="D17" s="123">
        <f>VLOOKUP(B17,'Monthly Returns'!$B:$D,2,FALSE)</f>
        <v>4.1700000000000001E-2</v>
      </c>
      <c r="E17" s="123">
        <f t="array" ref="E17">PRODUCT(1+D6:D17)-1</f>
        <v>0.90617034900761806</v>
      </c>
      <c r="F17" s="141">
        <f t="shared" si="0"/>
        <v>5.1999900000000006</v>
      </c>
      <c r="G17" s="141">
        <f t="shared" si="1"/>
        <v>1.7000099999999909</v>
      </c>
      <c r="H17" s="123">
        <f>VLOOKUP(B17,'Monthly Returns'!$B:$D,3,FALSE)</f>
        <v>5.1807886775667875E-2</v>
      </c>
      <c r="I17" s="141">
        <f t="shared" si="2"/>
        <v>1.2604534809257839</v>
      </c>
      <c r="J17" s="141">
        <f t="shared" si="3"/>
        <v>0.20783333333333334</v>
      </c>
      <c r="K17" s="141">
        <f t="shared" si="4"/>
        <v>1.0526201475924506</v>
      </c>
    </row>
    <row r="18" spans="2:11" x14ac:dyDescent="0.25">
      <c r="B18" s="95">
        <f t="shared" si="5"/>
        <v>40298</v>
      </c>
      <c r="C18" s="642">
        <v>143.6</v>
      </c>
      <c r="D18" s="123">
        <f>VLOOKUP(B18,'Monthly Returns'!$B:$D,2,FALSE)</f>
        <v>1.5800000000000002E-2</v>
      </c>
      <c r="E18" s="123">
        <f t="array" ref="E18">PRODUCT(1+D7:D18)-1</f>
        <v>0.53930188450746397</v>
      </c>
      <c r="F18" s="141">
        <f t="shared" si="0"/>
        <v>2.0792800000000002</v>
      </c>
      <c r="G18" s="141">
        <f t="shared" si="1"/>
        <v>9.9207199999999993</v>
      </c>
      <c r="H18" s="123">
        <f>VLOOKUP(B18,'Monthly Returns'!$B:$D,3,FALSE)</f>
        <v>1.9390838667002353E-2</v>
      </c>
      <c r="I18" s="141">
        <f t="shared" si="2"/>
        <v>0.47255436857750943</v>
      </c>
      <c r="J18" s="141">
        <f t="shared" si="3"/>
        <v>0.21933333333333335</v>
      </c>
      <c r="K18" s="141">
        <f t="shared" si="4"/>
        <v>0.25322103524417605</v>
      </c>
    </row>
    <row r="19" spans="2:11" x14ac:dyDescent="0.25">
      <c r="B19" s="95">
        <f t="shared" si="5"/>
        <v>40329</v>
      </c>
      <c r="C19" s="642">
        <v>144</v>
      </c>
      <c r="D19" s="123">
        <f>VLOOKUP(B19,'Monthly Returns'!$B:$D,2,FALSE)</f>
        <v>-9.4000000000000004E-3</v>
      </c>
      <c r="E19" s="123">
        <f t="array" ref="E19">PRODUCT(1+D8:D19)-1</f>
        <v>0.40291880282739312</v>
      </c>
      <c r="F19" s="141">
        <f t="shared" si="0"/>
        <v>-1.3498399999999999</v>
      </c>
      <c r="G19" s="141">
        <f t="shared" si="1"/>
        <v>1.7498400000000056</v>
      </c>
      <c r="H19" s="123">
        <f>VLOOKUP(B19,'Monthly Returns'!$B:$D,3,FALSE)</f>
        <v>-7.7333333333334019E-3</v>
      </c>
      <c r="I19" s="141">
        <f t="shared" si="2"/>
        <v>0.23933333333332352</v>
      </c>
      <c r="J19" s="141">
        <f t="shared" si="3"/>
        <v>0.23933333333333331</v>
      </c>
      <c r="K19" s="141">
        <f t="shared" si="4"/>
        <v>-9.7977181923170065E-15</v>
      </c>
    </row>
    <row r="20" spans="2:11" x14ac:dyDescent="0.25">
      <c r="B20" s="95">
        <f t="shared" si="5"/>
        <v>40359</v>
      </c>
      <c r="C20" s="642">
        <v>149</v>
      </c>
      <c r="D20" s="123">
        <f>VLOOKUP(B20,'Monthly Returns'!$B:$D,2,FALSE)</f>
        <v>2.58E-2</v>
      </c>
      <c r="E20" s="123">
        <f t="array" ref="E20">PRODUCT(1+D9:D20)-1</f>
        <v>0.34421269189271442</v>
      </c>
      <c r="F20" s="141">
        <f t="shared" si="0"/>
        <v>3.7151999999999998</v>
      </c>
      <c r="G20" s="141">
        <f t="shared" si="1"/>
        <v>1.2848000000000002</v>
      </c>
      <c r="H20" s="123">
        <f>VLOOKUP(B20,'Monthly Returns'!$B:$D,3,FALSE)</f>
        <v>3.1066312598035634E-2</v>
      </c>
      <c r="I20" s="141">
        <f t="shared" si="2"/>
        <v>0.75834901411713118</v>
      </c>
      <c r="J20" s="141">
        <f t="shared" si="3"/>
        <v>0.24</v>
      </c>
      <c r="K20" s="141">
        <f t="shared" si="4"/>
        <v>0.51834901411713119</v>
      </c>
    </row>
    <row r="21" spans="2:11" x14ac:dyDescent="0.25">
      <c r="B21" s="95">
        <f t="shared" si="5"/>
        <v>40390</v>
      </c>
      <c r="C21" s="642">
        <v>152.80000000000001</v>
      </c>
      <c r="D21" s="123">
        <f>VLOOKUP(B21,'Monthly Returns'!$B:$D,2,FALSE)</f>
        <v>2.1700000000000001E-2</v>
      </c>
      <c r="E21" s="123">
        <f t="array" ref="E21">PRODUCT(1+D10:D21)-1</f>
        <v>0.26742534819747754</v>
      </c>
      <c r="F21" s="141">
        <f t="shared" si="0"/>
        <v>3.2333000000000003</v>
      </c>
      <c r="G21" s="141">
        <f t="shared" si="1"/>
        <v>0.56670000000001108</v>
      </c>
      <c r="H21" s="123">
        <f>VLOOKUP(B21,'Monthly Returns'!$B:$D,3,FALSE)</f>
        <v>2.791438894894158E-2</v>
      </c>
      <c r="I21" s="141">
        <f t="shared" si="2"/>
        <v>0.92594395339229529</v>
      </c>
      <c r="J21" s="141">
        <f t="shared" si="3"/>
        <v>0.24833333333333332</v>
      </c>
      <c r="K21" s="141">
        <f t="shared" si="4"/>
        <v>0.677610620058962</v>
      </c>
    </row>
    <row r="22" spans="2:11" x14ac:dyDescent="0.25">
      <c r="B22" s="95">
        <f t="shared" si="5"/>
        <v>40421</v>
      </c>
      <c r="C22" s="642">
        <v>156.69999999999999</v>
      </c>
      <c r="D22" s="123">
        <f>VLOOKUP(B22,'Monthly Returns'!$B:$D,2,FALSE)</f>
        <v>2.0299999999999999E-2</v>
      </c>
      <c r="E22" s="123">
        <f t="array" ref="E22">PRODUCT(1+D11:D22)-1</f>
        <v>0.27091310345541619</v>
      </c>
      <c r="F22" s="141">
        <f t="shared" si="0"/>
        <v>3.1018400000000002</v>
      </c>
      <c r="G22" s="141">
        <f t="shared" si="1"/>
        <v>0.79815999999997711</v>
      </c>
      <c r="H22" s="123">
        <f>VLOOKUP(B22,'Monthly Returns'!$B:$D,3,FALSE)</f>
        <v>2.5928883491009632E-2</v>
      </c>
      <c r="I22" s="141">
        <f t="shared" si="2"/>
        <v>0.86009339742627211</v>
      </c>
      <c r="J22" s="141">
        <f t="shared" si="3"/>
        <v>0.25466666666666671</v>
      </c>
      <c r="K22" s="141">
        <f t="shared" si="4"/>
        <v>0.6054267307596054</v>
      </c>
    </row>
    <row r="23" spans="2:11" x14ac:dyDescent="0.25">
      <c r="B23" s="95">
        <f t="shared" si="5"/>
        <v>40451</v>
      </c>
      <c r="C23" s="642">
        <v>169.6</v>
      </c>
      <c r="D23" s="123">
        <f>VLOOKUP(B23,'Monthly Returns'!$B:$D,2,FALSE)</f>
        <v>6.9199999999999998E-2</v>
      </c>
      <c r="E23" s="123">
        <f t="array" ref="E23">PRODUCT(1+D12:D23)-1</f>
        <v>0.32986914289932567</v>
      </c>
      <c r="F23" s="141">
        <f t="shared" si="0"/>
        <v>10.843639999999999</v>
      </c>
      <c r="G23" s="141">
        <f t="shared" si="1"/>
        <v>2.0563600000000068</v>
      </c>
      <c r="H23" s="123">
        <f>VLOOKUP(B23,'Monthly Returns'!$B:$D,3,FALSE)</f>
        <v>8.7195820635023166E-2</v>
      </c>
      <c r="I23" s="141">
        <f t="shared" si="2"/>
        <v>2.8199450935081303</v>
      </c>
      <c r="J23" s="141">
        <f t="shared" si="3"/>
        <v>0.26116666666666666</v>
      </c>
      <c r="K23" s="141">
        <f t="shared" si="4"/>
        <v>2.5587784268414637</v>
      </c>
    </row>
    <row r="24" spans="2:11" x14ac:dyDescent="0.25">
      <c r="B24" s="95">
        <f t="shared" si="5"/>
        <v>40482</v>
      </c>
      <c r="C24" s="642">
        <v>187.9</v>
      </c>
      <c r="D24" s="123">
        <f>VLOOKUP(B24,'Monthly Returns'!$B:$D,2,FALSE)</f>
        <v>9.01E-2</v>
      </c>
      <c r="E24" s="123">
        <f t="array" ref="E24">PRODUCT(1+D13:D24)-1</f>
        <v>0.42925204838268294</v>
      </c>
      <c r="F24" s="141">
        <f t="shared" si="0"/>
        <v>15.280959999999999</v>
      </c>
      <c r="G24" s="141">
        <f t="shared" si="1"/>
        <v>3.0190400000000128</v>
      </c>
      <c r="H24" s="123">
        <f>VLOOKUP(B24,'Monthly Returns'!$B:$D,3,FALSE)</f>
        <v>0.11047358913946023</v>
      </c>
      <c r="I24" s="141">
        <f t="shared" si="2"/>
        <v>3.4553607180524555</v>
      </c>
      <c r="J24" s="141">
        <f t="shared" si="3"/>
        <v>0.28266666666666668</v>
      </c>
      <c r="K24" s="141">
        <f t="shared" si="4"/>
        <v>3.1726940513857889</v>
      </c>
    </row>
    <row r="25" spans="2:11" x14ac:dyDescent="0.25">
      <c r="B25" s="95">
        <f t="shared" si="5"/>
        <v>40512</v>
      </c>
      <c r="C25" s="642">
        <v>194.1</v>
      </c>
      <c r="D25" s="123">
        <f>VLOOKUP(B25,'Monthly Returns'!$B:$D,2,FALSE)</f>
        <v>2.12E-2</v>
      </c>
      <c r="E25" s="123">
        <f t="array" ref="E25">PRODUCT(1+D14:D25)-1</f>
        <v>0.45736614259450348</v>
      </c>
      <c r="F25" s="141">
        <f t="shared" si="0"/>
        <v>3.9834800000000001</v>
      </c>
      <c r="G25" s="141">
        <f t="shared" si="1"/>
        <v>2.2165199999999885</v>
      </c>
      <c r="H25" s="123">
        <f>VLOOKUP(B25,'Monthly Returns'!$B:$D,3,FALSE)</f>
        <v>2.3876481712810534E-2</v>
      </c>
      <c r="I25" s="141">
        <f t="shared" si="2"/>
        <v>0.5029109138370994</v>
      </c>
      <c r="J25" s="141">
        <f t="shared" si="3"/>
        <v>0.31316666666666665</v>
      </c>
      <c r="K25" s="141">
        <f t="shared" si="4"/>
        <v>0.18974424717043276</v>
      </c>
    </row>
    <row r="26" spans="2:11" x14ac:dyDescent="0.25">
      <c r="B26" s="95">
        <f t="shared" si="5"/>
        <v>40543</v>
      </c>
      <c r="C26" s="642">
        <v>198.1</v>
      </c>
      <c r="D26" s="123">
        <f>VLOOKUP(B26,'Monthly Returns'!$B:$D,2,FALSE)</f>
        <v>1.7899999999999999E-2</v>
      </c>
      <c r="E26" s="123">
        <f t="array" ref="E26">PRODUCT(1+D15:D26)-1</f>
        <v>0.47328731407979507</v>
      </c>
      <c r="F26" s="141">
        <f t="shared" si="0"/>
        <v>3.4743899999999996</v>
      </c>
      <c r="G26" s="141">
        <f t="shared" si="1"/>
        <v>0.52561000000000035</v>
      </c>
      <c r="H26" s="123">
        <f>VLOOKUP(B26,'Monthly Returns'!$B:$D,3,FALSE)</f>
        <v>2.3794453817532313E-2</v>
      </c>
      <c r="I26" s="141">
        <f t="shared" si="2"/>
        <v>1.144113485983022</v>
      </c>
      <c r="J26" s="141">
        <f t="shared" si="3"/>
        <v>0.32350000000000001</v>
      </c>
      <c r="K26" s="141">
        <f t="shared" si="4"/>
        <v>0.82061348598302197</v>
      </c>
    </row>
    <row r="27" spans="2:11" x14ac:dyDescent="0.25">
      <c r="B27" s="95">
        <f t="shared" si="5"/>
        <v>40574</v>
      </c>
      <c r="C27" s="642">
        <v>201.2</v>
      </c>
      <c r="D27" s="123">
        <f>VLOOKUP(B27,'Monthly Returns'!$B:$D,2,FALSE)</f>
        <v>1.06E-2</v>
      </c>
      <c r="E27" s="123">
        <f t="array" ref="E27">PRODUCT(1+D16:D27)-1</f>
        <v>0.38489829746910997</v>
      </c>
      <c r="F27" s="141">
        <f t="shared" si="0"/>
        <v>2.0998600000000001</v>
      </c>
      <c r="G27" s="141">
        <f t="shared" si="1"/>
        <v>1.0001399999999943</v>
      </c>
      <c r="H27" s="123">
        <f>VLOOKUP(B27,'Monthly Returns'!$B:$D,3,FALSE)</f>
        <v>1.3878306525477443E-2</v>
      </c>
      <c r="I27" s="141">
        <f t="shared" si="2"/>
        <v>0.6494325226970814</v>
      </c>
      <c r="J27" s="141">
        <f t="shared" si="3"/>
        <v>0.33016666666666666</v>
      </c>
      <c r="K27" s="141">
        <f t="shared" si="4"/>
        <v>0.31926585603041474</v>
      </c>
    </row>
    <row r="28" spans="2:11" x14ac:dyDescent="0.25">
      <c r="B28" s="95">
        <f t="shared" si="5"/>
        <v>40602</v>
      </c>
      <c r="C28" s="642">
        <v>204.5</v>
      </c>
      <c r="D28" s="123">
        <f>VLOOKUP(B28,'Monthly Returns'!$B:$D,2,FALSE)</f>
        <v>9.9000000000000008E-3</v>
      </c>
      <c r="E28" s="123">
        <f t="array" ref="E28">PRODUCT(1+D17:D28)-1</f>
        <v>0.38599622496685648</v>
      </c>
      <c r="F28" s="141">
        <f t="shared" si="0"/>
        <v>1.9918800000000001</v>
      </c>
      <c r="G28" s="141">
        <f t="shared" si="1"/>
        <v>1.3081200000000113</v>
      </c>
      <c r="H28" s="123">
        <f>VLOOKUP(B28,'Monthly Returns'!$B:$D,3,FALSE)</f>
        <v>1.3642982751464902E-2</v>
      </c>
      <c r="I28" s="141">
        <f t="shared" si="2"/>
        <v>0.75308812959473814</v>
      </c>
      <c r="J28" s="141">
        <f t="shared" si="3"/>
        <v>0.33533333333333332</v>
      </c>
      <c r="K28" s="141">
        <f t="shared" si="4"/>
        <v>0.41775479626140483</v>
      </c>
    </row>
    <row r="29" spans="2:11" x14ac:dyDescent="0.25">
      <c r="B29" s="95">
        <f t="shared" si="5"/>
        <v>40633</v>
      </c>
      <c r="C29" s="642">
        <v>207.6</v>
      </c>
      <c r="D29" s="123">
        <f>VLOOKUP(B29,'Monthly Returns'!$B:$D,2,FALSE)</f>
        <v>9.7999999999999997E-3</v>
      </c>
      <c r="E29" s="123">
        <f t="array" ref="E29">PRODUCT(1+D18:D29)-1</f>
        <v>0.34355283476195786</v>
      </c>
      <c r="F29" s="141">
        <f t="shared" si="0"/>
        <v>2.0040999999999998</v>
      </c>
      <c r="G29" s="141">
        <f t="shared" si="1"/>
        <v>1.0958999999999945</v>
      </c>
      <c r="H29" s="123">
        <f>VLOOKUP(B29,'Monthly Returns'!$B:$D,3,FALSE)</f>
        <v>1.3402676151566473E-2</v>
      </c>
      <c r="I29" s="141">
        <f t="shared" si="2"/>
        <v>0.73674727299534393</v>
      </c>
      <c r="J29" s="141">
        <f t="shared" si="3"/>
        <v>0.34083333333333332</v>
      </c>
      <c r="K29" s="141">
        <f t="shared" si="4"/>
        <v>0.39591393966201061</v>
      </c>
    </row>
    <row r="30" spans="2:11" x14ac:dyDescent="0.25">
      <c r="B30" s="95">
        <f t="shared" si="5"/>
        <v>40663</v>
      </c>
      <c r="C30" s="642">
        <v>221.8</v>
      </c>
      <c r="D30" s="123">
        <f>VLOOKUP(B30,'Monthly Returns'!$B:$D,2,FALSE)</f>
        <v>2.69E-2</v>
      </c>
      <c r="E30" s="123">
        <f t="array" ref="E30">PRODUCT(1+D19:D30)-1</f>
        <v>0.35823430401363909</v>
      </c>
      <c r="F30" s="141">
        <f t="shared" si="0"/>
        <v>5.5844399999999998</v>
      </c>
      <c r="G30" s="141">
        <f t="shared" si="1"/>
        <v>8.6155600000000163</v>
      </c>
      <c r="H30" s="123">
        <f>VLOOKUP(B30,'Monthly Returns'!$B:$D,3,FALSE)</f>
        <v>3.4812361486210114E-2</v>
      </c>
      <c r="I30" s="141">
        <f t="shared" si="2"/>
        <v>1.6426062445372196</v>
      </c>
      <c r="J30" s="141">
        <f t="shared" si="3"/>
        <v>0.34600000000000003</v>
      </c>
      <c r="K30" s="141">
        <f t="shared" si="4"/>
        <v>1.2966062445372195</v>
      </c>
    </row>
    <row r="31" spans="2:11" x14ac:dyDescent="0.25">
      <c r="B31" s="95">
        <f t="shared" si="5"/>
        <v>40694</v>
      </c>
      <c r="C31" s="642">
        <v>223.5</v>
      </c>
      <c r="D31" s="123">
        <f>VLOOKUP(B31,'Monthly Returns'!$B:$D,2,FALSE)</f>
        <v>-1.15E-2</v>
      </c>
      <c r="E31" s="123">
        <f t="array" ref="E31">PRODUCT(1+D20:D31)-1</f>
        <v>0.35535494600997608</v>
      </c>
      <c r="F31" s="141">
        <f t="shared" si="0"/>
        <v>-2.5507</v>
      </c>
      <c r="G31" s="141">
        <f t="shared" si="1"/>
        <v>4.2506999999999886</v>
      </c>
      <c r="H31" s="123">
        <f>VLOOKUP(B31,'Monthly Returns'!$B:$D,3,FALSE)</f>
        <v>-9.8333333333332634E-3</v>
      </c>
      <c r="I31" s="141">
        <f t="shared" si="2"/>
        <v>0.36966666666668213</v>
      </c>
      <c r="J31" s="141">
        <f t="shared" si="3"/>
        <v>0.36966666666666664</v>
      </c>
      <c r="K31" s="141">
        <f t="shared" si="4"/>
        <v>1.5487611193520934E-14</v>
      </c>
    </row>
    <row r="32" spans="2:11" x14ac:dyDescent="0.25">
      <c r="B32" s="95">
        <f t="shared" si="5"/>
        <v>40724</v>
      </c>
      <c r="C32" s="642">
        <v>221.1</v>
      </c>
      <c r="D32" s="123">
        <f>VLOOKUP(B32,'Monthly Returns'!$B:$D,2,FALSE)</f>
        <v>-8.3999999999999995E-3</v>
      </c>
      <c r="E32" s="123">
        <f t="array" ref="E32">PRODUCT(1+D21:D32)-1</f>
        <v>0.31016763936780301</v>
      </c>
      <c r="F32" s="141">
        <f t="shared" si="0"/>
        <v>-1.8774</v>
      </c>
      <c r="G32" s="141">
        <f t="shared" si="1"/>
        <v>-0.52260000000000573</v>
      </c>
      <c r="H32" s="123">
        <f>VLOOKUP(B32,'Monthly Returns'!$B:$D,3,FALSE)</f>
        <v>-6.73333333333329E-3</v>
      </c>
      <c r="I32" s="141">
        <f t="shared" si="2"/>
        <v>0.37250000000000955</v>
      </c>
      <c r="J32" s="141">
        <f t="shared" si="3"/>
        <v>0.3725</v>
      </c>
      <c r="K32" s="141">
        <f t="shared" si="4"/>
        <v>9.5479180117763462E-15</v>
      </c>
    </row>
    <row r="33" spans="2:11" x14ac:dyDescent="0.25">
      <c r="B33" s="95">
        <f t="shared" si="5"/>
        <v>40755</v>
      </c>
      <c r="C33" s="642">
        <v>218.6</v>
      </c>
      <c r="D33" s="123">
        <f>VLOOKUP(B33,'Monthly Returns'!$B:$D,2,FALSE)</f>
        <v>-4.1000000000000003E-3</v>
      </c>
      <c r="E33" s="123">
        <f t="array" ref="E33">PRODUCT(1+D22:D33)-1</f>
        <v>0.27708324561651643</v>
      </c>
      <c r="F33" s="141">
        <f t="shared" si="0"/>
        <v>-0.90651000000000004</v>
      </c>
      <c r="G33" s="141">
        <f t="shared" si="1"/>
        <v>-1.5934900000000001</v>
      </c>
      <c r="H33" s="123">
        <f>VLOOKUP(B33,'Monthly Returns'!$B:$D,3,FALSE)</f>
        <v>-2.4333333333333889E-3</v>
      </c>
      <c r="I33" s="141">
        <f t="shared" si="2"/>
        <v>0.36849999999998778</v>
      </c>
      <c r="J33" s="141">
        <f t="shared" si="3"/>
        <v>0.36849999999999999</v>
      </c>
      <c r="K33" s="141">
        <f t="shared" si="4"/>
        <v>-1.2212453270876722E-14</v>
      </c>
    </row>
    <row r="34" spans="2:11" x14ac:dyDescent="0.25">
      <c r="B34" s="95">
        <f t="shared" si="5"/>
        <v>40786</v>
      </c>
      <c r="C34" s="642">
        <v>216.3</v>
      </c>
      <c r="D34" s="123">
        <f>VLOOKUP(B34,'Monthly Returns'!$B:$D,2,FALSE)</f>
        <v>-1.9400000000000001E-2</v>
      </c>
      <c r="E34" s="123">
        <f t="array" ref="E34">PRODUCT(1+D23:D34)-1</f>
        <v>0.22739177756694717</v>
      </c>
      <c r="F34" s="141">
        <f t="shared" si="0"/>
        <v>-4.2408400000000004</v>
      </c>
      <c r="G34" s="141">
        <f t="shared" si="1"/>
        <v>1.9408400000000174</v>
      </c>
      <c r="H34" s="123">
        <f>VLOOKUP(B34,'Monthly Returns'!$B:$D,3,FALSE)</f>
        <v>-1.7733333333333278E-2</v>
      </c>
      <c r="I34" s="141">
        <f t="shared" si="2"/>
        <v>0.36433333333334555</v>
      </c>
      <c r="J34" s="141">
        <f t="shared" si="3"/>
        <v>0.36433333333333334</v>
      </c>
      <c r="K34" s="141">
        <f t="shared" si="4"/>
        <v>1.2212453270876722E-14</v>
      </c>
    </row>
    <row r="35" spans="2:11" x14ac:dyDescent="0.25">
      <c r="B35" s="95">
        <f t="shared" si="5"/>
        <v>40816</v>
      </c>
      <c r="C35" s="642">
        <v>205.1</v>
      </c>
      <c r="D35" s="123">
        <f>VLOOKUP(B35,'Monthly Returns'!$B:$D,2,FALSE)</f>
        <v>-5.0799999999999998E-2</v>
      </c>
      <c r="E35" s="123">
        <f t="array" ref="E35">PRODUCT(1+D24:D35)-1</f>
        <v>8.9637369310275217E-2</v>
      </c>
      <c r="F35" s="141">
        <f t="shared" si="0"/>
        <v>-10.98804</v>
      </c>
      <c r="G35" s="141">
        <f t="shared" si="1"/>
        <v>-0.21196000000001725</v>
      </c>
      <c r="H35" s="123">
        <f>VLOOKUP(B35,'Monthly Returns'!$B:$D,3,FALSE)</f>
        <v>-4.9133333333333279E-2</v>
      </c>
      <c r="I35" s="141">
        <f t="shared" si="2"/>
        <v>0.36050000000001137</v>
      </c>
      <c r="J35" s="141">
        <f t="shared" si="3"/>
        <v>0.36050000000000004</v>
      </c>
      <c r="K35" s="141">
        <f t="shared" si="4"/>
        <v>1.1324274851176597E-14</v>
      </c>
    </row>
    <row r="36" spans="2:11" x14ac:dyDescent="0.25">
      <c r="B36" s="95">
        <f t="shared" si="5"/>
        <v>40847</v>
      </c>
      <c r="C36" s="642">
        <v>210.2</v>
      </c>
      <c r="D36" s="123">
        <f>VLOOKUP(B36,'Monthly Returns'!$B:$D,2,FALSE)</f>
        <v>3.0200000000000001E-2</v>
      </c>
      <c r="E36" s="123">
        <f t="array" ref="E36">PRODUCT(1+D25:D36)-1</f>
        <v>2.9762790444404441E-2</v>
      </c>
      <c r="F36" s="141">
        <f t="shared" ref="F36:F67" si="6">C35*D36</f>
        <v>6.1940200000000001</v>
      </c>
      <c r="G36" s="141">
        <f t="shared" ref="G36:G67" si="7">C36-C35-F36</f>
        <v>-1.0940200000000058</v>
      </c>
      <c r="H36" s="123">
        <f>VLOOKUP(B36,'Monthly Returns'!$B:$D,3,FALSE)</f>
        <v>3.186666666666671E-2</v>
      </c>
      <c r="I36" s="141">
        <f t="shared" ref="I36:I67" si="8">(H36-D36)*C35</f>
        <v>0.34183333333334193</v>
      </c>
      <c r="J36" s="141">
        <f t="shared" ref="J36:J67" si="9">C35*$J$1/12</f>
        <v>0.34183333333333338</v>
      </c>
      <c r="K36" s="141">
        <f t="shared" ref="K36:K67" si="10">I36-J36</f>
        <v>8.5487172896137054E-15</v>
      </c>
    </row>
    <row r="37" spans="2:11" x14ac:dyDescent="0.25">
      <c r="B37" s="95">
        <f t="shared" si="5"/>
        <v>40877</v>
      </c>
      <c r="C37" s="642">
        <v>225.8</v>
      </c>
      <c r="D37" s="123">
        <f>VLOOKUP(B37,'Monthly Returns'!$B:$D,2,FALSE)</f>
        <v>-2.7E-2</v>
      </c>
      <c r="E37" s="123">
        <f t="array" ref="E37">PRODUCT(1+D26:D37)-1</f>
        <v>-1.8841367898154049E-2</v>
      </c>
      <c r="F37" s="141">
        <f t="shared" si="6"/>
        <v>-5.6753999999999998</v>
      </c>
      <c r="G37" s="141">
        <f t="shared" si="7"/>
        <v>21.275400000000023</v>
      </c>
      <c r="H37" s="123">
        <f>VLOOKUP(B37,'Monthly Returns'!$B:$D,3,FALSE)</f>
        <v>-2.5333333333333295E-2</v>
      </c>
      <c r="I37" s="141">
        <f t="shared" si="8"/>
        <v>0.35033333333334138</v>
      </c>
      <c r="J37" s="141">
        <f t="shared" si="9"/>
        <v>0.35033333333333333</v>
      </c>
      <c r="K37" s="141">
        <f t="shared" si="10"/>
        <v>8.0491169285323849E-15</v>
      </c>
    </row>
    <row r="38" spans="2:11" x14ac:dyDescent="0.25">
      <c r="B38" s="95">
        <f t="shared" si="5"/>
        <v>40908</v>
      </c>
      <c r="C38" s="642">
        <v>239.3</v>
      </c>
      <c r="D38" s="123">
        <f>VLOOKUP(B38,'Monthly Returns'!$B:$D,2,FALSE)</f>
        <v>4.8500000000000001E-2</v>
      </c>
      <c r="E38" s="123">
        <f t="array" ref="E38">PRODUCT(1+D27:D38)-1</f>
        <v>1.065411706335162E-2</v>
      </c>
      <c r="F38" s="141">
        <f t="shared" si="6"/>
        <v>10.951300000000002</v>
      </c>
      <c r="G38" s="141">
        <f t="shared" si="7"/>
        <v>2.5486999999999984</v>
      </c>
      <c r="H38" s="123">
        <f>VLOOKUP(B38,'Monthly Returns'!$B:$D,3,FALSE)</f>
        <v>5.0166666666666714E-2</v>
      </c>
      <c r="I38" s="141">
        <f t="shared" si="8"/>
        <v>0.37633333333334362</v>
      </c>
      <c r="J38" s="141">
        <f t="shared" si="9"/>
        <v>0.37633333333333335</v>
      </c>
      <c r="K38" s="141">
        <f t="shared" si="10"/>
        <v>1.0269562977782698E-14</v>
      </c>
    </row>
    <row r="39" spans="2:11" x14ac:dyDescent="0.25">
      <c r="B39" s="95">
        <f t="shared" si="5"/>
        <v>40939</v>
      </c>
      <c r="C39" s="642">
        <v>247.3</v>
      </c>
      <c r="D39" s="123">
        <f>VLOOKUP(B39,'Monthly Returns'!$B:$D,2,FALSE)</f>
        <v>2.8899999999999999E-2</v>
      </c>
      <c r="E39" s="123">
        <f t="array" ref="E39">PRODUCT(1+D28:D39)-1</f>
        <v>2.8955097018090736E-2</v>
      </c>
      <c r="F39" s="141">
        <f t="shared" si="6"/>
        <v>6.9157700000000002</v>
      </c>
      <c r="G39" s="141">
        <f t="shared" si="7"/>
        <v>1.0842299999999998</v>
      </c>
      <c r="H39" s="123">
        <f>VLOOKUP(B39,'Monthly Returns'!$B:$D,3,FALSE)</f>
        <v>3.0566666666666669E-2</v>
      </c>
      <c r="I39" s="141">
        <f t="shared" si="8"/>
        <v>0.39883333333333426</v>
      </c>
      <c r="J39" s="141">
        <f t="shared" si="9"/>
        <v>0.39883333333333337</v>
      </c>
      <c r="K39" s="141">
        <f t="shared" si="10"/>
        <v>8.8817841970012523E-16</v>
      </c>
    </row>
    <row r="40" spans="2:11" x14ac:dyDescent="0.25">
      <c r="B40" s="95">
        <f t="shared" si="5"/>
        <v>40968</v>
      </c>
      <c r="C40" s="642">
        <v>271.89999999999998</v>
      </c>
      <c r="D40" s="123">
        <f>VLOOKUP(B40,'Monthly Returns'!$B:$D,2,FALSE)</f>
        <v>2.46E-2</v>
      </c>
      <c r="E40" s="123">
        <f t="array" ref="E40">PRODUCT(1+D29:D40)-1</f>
        <v>4.3932461040435689E-2</v>
      </c>
      <c r="F40" s="141">
        <f t="shared" si="6"/>
        <v>6.0835800000000004</v>
      </c>
      <c r="G40" s="141">
        <f t="shared" si="7"/>
        <v>18.516419999999965</v>
      </c>
      <c r="H40" s="123">
        <f>VLOOKUP(B40,'Monthly Returns'!$B:$D,3,FALSE)</f>
        <v>2.6429086679909571E-2</v>
      </c>
      <c r="I40" s="141">
        <f t="shared" si="8"/>
        <v>0.45233313594163671</v>
      </c>
      <c r="J40" s="141">
        <f t="shared" si="9"/>
        <v>0.41216666666666674</v>
      </c>
      <c r="K40" s="141">
        <f t="shared" si="10"/>
        <v>4.0166469274969974E-2</v>
      </c>
    </row>
    <row r="41" spans="2:11" x14ac:dyDescent="0.25">
      <c r="B41" s="95">
        <f t="shared" si="5"/>
        <v>40999</v>
      </c>
      <c r="C41" s="642">
        <v>299</v>
      </c>
      <c r="D41" s="123">
        <f>VLOOKUP(B41,'Monthly Returns'!$B:$D,2,FALSE)</f>
        <v>1E-4</v>
      </c>
      <c r="E41" s="123">
        <f t="array" ref="E41">PRODUCT(1+D30:D41)-1</f>
        <v>3.3904589311288591E-2</v>
      </c>
      <c r="F41" s="141">
        <f t="shared" si="6"/>
        <v>2.7189999999999999E-2</v>
      </c>
      <c r="G41" s="141">
        <f t="shared" si="7"/>
        <v>27.072810000000022</v>
      </c>
      <c r="H41" s="123">
        <f>VLOOKUP(B41,'Monthly Returns'!$B:$D,3,FALSE)</f>
        <v>1.7666666666666913E-3</v>
      </c>
      <c r="I41" s="141">
        <f t="shared" si="8"/>
        <v>0.45316666666667332</v>
      </c>
      <c r="J41" s="141">
        <f t="shared" si="9"/>
        <v>0.45316666666666666</v>
      </c>
      <c r="K41" s="141">
        <f t="shared" si="10"/>
        <v>6.6613381477509392E-15</v>
      </c>
    </row>
    <row r="42" spans="2:11" x14ac:dyDescent="0.25">
      <c r="B42" s="95">
        <f t="shared" si="5"/>
        <v>41029</v>
      </c>
      <c r="C42" s="642">
        <v>285.8</v>
      </c>
      <c r="D42" s="123">
        <f>VLOOKUP(B42,'Monthly Returns'!$B:$D,2,FALSE)</f>
        <v>2.9999999999999997E-4</v>
      </c>
      <c r="E42" s="123">
        <f t="array" ref="E42">PRODUCT(1+D31:D42)-1</f>
        <v>7.1231480067019959E-3</v>
      </c>
      <c r="F42" s="141">
        <f t="shared" si="6"/>
        <v>8.9699999999999988E-2</v>
      </c>
      <c r="G42" s="141">
        <f t="shared" si="7"/>
        <v>-13.289699999999989</v>
      </c>
      <c r="H42" s="123">
        <f>VLOOKUP(B42,'Monthly Returns'!$B:$D,3,FALSE)</f>
        <v>2.0270380267481936E-3</v>
      </c>
      <c r="I42" s="141">
        <f t="shared" si="8"/>
        <v>0.51638436999770987</v>
      </c>
      <c r="J42" s="141">
        <f t="shared" si="9"/>
        <v>0.49833333333333335</v>
      </c>
      <c r="K42" s="141">
        <f t="shared" si="10"/>
        <v>1.8051036664376519E-2</v>
      </c>
    </row>
    <row r="43" spans="2:11" x14ac:dyDescent="0.25">
      <c r="B43" s="95">
        <f t="shared" si="5"/>
        <v>41060</v>
      </c>
      <c r="C43" s="642">
        <v>285.7</v>
      </c>
      <c r="D43" s="123">
        <f>VLOOKUP(B43,'Monthly Returns'!$B:$D,2,FALSE)</f>
        <v>-3.0000000000000001E-3</v>
      </c>
      <c r="E43" s="123">
        <f t="array" ref="E43">PRODUCT(1+D32:D43)-1</f>
        <v>1.5783286355773196E-2</v>
      </c>
      <c r="F43" s="141">
        <f t="shared" si="6"/>
        <v>-0.85740000000000005</v>
      </c>
      <c r="G43" s="141">
        <f t="shared" si="7"/>
        <v>0.75739999999997731</v>
      </c>
      <c r="H43" s="123">
        <f>VLOOKUP(B43,'Monthly Returns'!$B:$D,3,FALSE)</f>
        <v>-1.33333333333335E-3</v>
      </c>
      <c r="I43" s="141">
        <f t="shared" si="8"/>
        <v>0.47633333333332861</v>
      </c>
      <c r="J43" s="141">
        <f t="shared" si="9"/>
        <v>0.47633333333333333</v>
      </c>
      <c r="K43" s="141">
        <f t="shared" si="10"/>
        <v>-4.7184478546569153E-15</v>
      </c>
    </row>
    <row r="44" spans="2:11" x14ac:dyDescent="0.25">
      <c r="B44" s="95">
        <f t="shared" si="5"/>
        <v>41090</v>
      </c>
      <c r="C44" s="642">
        <v>292.39999999999998</v>
      </c>
      <c r="D44" s="123">
        <f>VLOOKUP(B44,'Monthly Returns'!$B:$D,2,FALSE)</f>
        <v>1.5699999999999999E-2</v>
      </c>
      <c r="E44" s="123">
        <f t="array" ref="E44">PRODUCT(1+D33:D44)-1</f>
        <v>4.0471040693383475E-2</v>
      </c>
      <c r="F44" s="141">
        <f t="shared" si="6"/>
        <v>4.4854899999999995</v>
      </c>
      <c r="G44" s="141">
        <f t="shared" si="7"/>
        <v>2.2145099999999891</v>
      </c>
      <c r="H44" s="123">
        <f>VLOOKUP(B44,'Monthly Returns'!$B:$D,3,FALSE)</f>
        <v>2.0524276181685376E-2</v>
      </c>
      <c r="I44" s="141">
        <f t="shared" si="8"/>
        <v>1.3782957051075122</v>
      </c>
      <c r="J44" s="141">
        <f t="shared" si="9"/>
        <v>0.47616666666666663</v>
      </c>
      <c r="K44" s="141">
        <f t="shared" si="10"/>
        <v>0.90212903844084558</v>
      </c>
    </row>
    <row r="45" spans="2:11" x14ac:dyDescent="0.25">
      <c r="B45" s="95">
        <f t="shared" si="5"/>
        <v>41121</v>
      </c>
      <c r="C45" s="642">
        <v>295.7</v>
      </c>
      <c r="D45" s="123">
        <f>VLOOKUP(B45,'Monthly Returns'!$B:$D,2,FALSE)</f>
        <v>7.4999999999999997E-3</v>
      </c>
      <c r="E45" s="123">
        <f t="array" ref="E45">PRODUCT(1+D34:D45)-1</f>
        <v>5.2590193291077281E-2</v>
      </c>
      <c r="F45" s="141">
        <f t="shared" si="6"/>
        <v>2.1929999999999996</v>
      </c>
      <c r="G45" s="141">
        <f t="shared" si="7"/>
        <v>1.1070000000000118</v>
      </c>
      <c r="H45" s="123">
        <f>VLOOKUP(B45,'Monthly Returns'!$B:$D,3,FALSE)</f>
        <v>1.0264466333148248E-2</v>
      </c>
      <c r="I45" s="141">
        <f t="shared" si="8"/>
        <v>0.80832995581254785</v>
      </c>
      <c r="J45" s="141">
        <f t="shared" si="9"/>
        <v>0.48733333333333334</v>
      </c>
      <c r="K45" s="141">
        <f t="shared" si="10"/>
        <v>0.32099662247921451</v>
      </c>
    </row>
    <row r="46" spans="2:11" x14ac:dyDescent="0.25">
      <c r="B46" s="95">
        <f t="shared" si="5"/>
        <v>41152</v>
      </c>
      <c r="C46" s="642">
        <v>300.3</v>
      </c>
      <c r="D46" s="123">
        <f>VLOOKUP(B46,'Monthly Returns'!$B:$D,2,FALSE)</f>
        <v>0.01</v>
      </c>
      <c r="E46" s="123">
        <f t="array" ref="E46">PRODUCT(1+D35:D46)-1</f>
        <v>8.4148577630010379E-2</v>
      </c>
      <c r="F46" s="141">
        <f t="shared" si="6"/>
        <v>2.9569999999999999</v>
      </c>
      <c r="G46" s="141">
        <f t="shared" si="7"/>
        <v>1.6430000000000229</v>
      </c>
      <c r="H46" s="123">
        <f>VLOOKUP(B46,'Monthly Returns'!$B:$D,3,FALSE)</f>
        <v>1.3894259801534737E-2</v>
      </c>
      <c r="I46" s="141">
        <f t="shared" si="8"/>
        <v>1.1515326233138217</v>
      </c>
      <c r="J46" s="141">
        <f t="shared" si="9"/>
        <v>0.49283333333333329</v>
      </c>
      <c r="K46" s="141">
        <f t="shared" si="10"/>
        <v>0.65869928998048843</v>
      </c>
    </row>
    <row r="47" spans="2:11" x14ac:dyDescent="0.25">
      <c r="B47" s="95">
        <f t="shared" si="5"/>
        <v>41182</v>
      </c>
      <c r="C47" s="642">
        <v>303.7</v>
      </c>
      <c r="D47" s="123">
        <f>VLOOKUP(B47,'Monthly Returns'!$B:$D,2,FALSE)</f>
        <v>8.3000000000000001E-3</v>
      </c>
      <c r="E47" s="123">
        <f t="array" ref="E47">PRODUCT(1+D36:D47)-1</f>
        <v>0.15165087528902133</v>
      </c>
      <c r="F47" s="141">
        <f t="shared" si="6"/>
        <v>2.4924900000000001</v>
      </c>
      <c r="G47" s="141">
        <f t="shared" si="7"/>
        <v>0.90750999999997717</v>
      </c>
      <c r="H47" s="123">
        <f>VLOOKUP(B47,'Monthly Returns'!$B:$D,3,FALSE)</f>
        <v>1.1490282227342868E-2</v>
      </c>
      <c r="I47" s="141">
        <f t="shared" si="8"/>
        <v>0.95804175287106319</v>
      </c>
      <c r="J47" s="141">
        <f t="shared" si="9"/>
        <v>0.50050000000000006</v>
      </c>
      <c r="K47" s="141">
        <f t="shared" si="10"/>
        <v>0.45754175287106313</v>
      </c>
    </row>
    <row r="48" spans="2:11" x14ac:dyDescent="0.25">
      <c r="B48" s="95">
        <f t="shared" si="5"/>
        <v>41213</v>
      </c>
      <c r="C48" s="642">
        <v>296.60000000000002</v>
      </c>
      <c r="D48" s="123">
        <f>VLOOKUP(B48,'Monthly Returns'!$B:$D,2,FALSE)</f>
        <v>1.89E-2</v>
      </c>
      <c r="E48" s="123">
        <f t="array" ref="E48">PRODUCT(1+D37:D48)-1</f>
        <v>0.13901871173751146</v>
      </c>
      <c r="F48" s="141">
        <f t="shared" si="6"/>
        <v>5.7399300000000002</v>
      </c>
      <c r="G48" s="141">
        <f t="shared" si="7"/>
        <v>-12.839929999999967</v>
      </c>
      <c r="H48" s="123">
        <f>VLOOKUP(B48,'Monthly Returns'!$B:$D,3,FALSE)</f>
        <v>2.4913898254320062E-2</v>
      </c>
      <c r="I48" s="141">
        <f t="shared" si="8"/>
        <v>1.8264208998370026</v>
      </c>
      <c r="J48" s="141">
        <f t="shared" si="9"/>
        <v>0.50616666666666665</v>
      </c>
      <c r="K48" s="141">
        <f t="shared" si="10"/>
        <v>1.320254233170336</v>
      </c>
    </row>
    <row r="49" spans="2:11" x14ac:dyDescent="0.25">
      <c r="B49" s="95">
        <f t="shared" si="5"/>
        <v>41243</v>
      </c>
      <c r="C49" s="642">
        <v>308.3</v>
      </c>
      <c r="D49" s="123">
        <f>VLOOKUP(B49,'Monthly Returns'!$B:$D,2,FALSE)</f>
        <v>2.1100000000000001E-2</v>
      </c>
      <c r="E49" s="123">
        <f t="array" ref="E49">PRODUCT(1+D38:D49)-1</f>
        <v>0.19532580324272608</v>
      </c>
      <c r="F49" s="141">
        <f t="shared" si="6"/>
        <v>6.2582600000000008</v>
      </c>
      <c r="G49" s="141">
        <f t="shared" si="7"/>
        <v>5.4417399999999878</v>
      </c>
      <c r="H49" s="123">
        <f>VLOOKUP(B49,'Monthly Returns'!$B:$D,3,FALSE)</f>
        <v>2.697501842158543E-2</v>
      </c>
      <c r="I49" s="141">
        <f t="shared" si="8"/>
        <v>1.7425304638422383</v>
      </c>
      <c r="J49" s="141">
        <f t="shared" si="9"/>
        <v>0.49433333333333335</v>
      </c>
      <c r="K49" s="141">
        <f t="shared" si="10"/>
        <v>1.248197130508905</v>
      </c>
    </row>
    <row r="50" spans="2:11" x14ac:dyDescent="0.25">
      <c r="B50" s="95">
        <f t="shared" si="5"/>
        <v>41274</v>
      </c>
      <c r="C50" s="642">
        <v>338.7</v>
      </c>
      <c r="D50" s="123">
        <f>VLOOKUP(B50,'Monthly Returns'!$B:$D,2,FALSE)</f>
        <v>3.9E-2</v>
      </c>
      <c r="E50" s="123">
        <f t="array" ref="E50">PRODUCT(1+D39:D50)-1</f>
        <v>0.18449547884519979</v>
      </c>
      <c r="F50" s="141">
        <f t="shared" si="6"/>
        <v>12.0237</v>
      </c>
      <c r="G50" s="141">
        <f t="shared" si="7"/>
        <v>18.376299999999979</v>
      </c>
      <c r="H50" s="123">
        <f>VLOOKUP(B50,'Monthly Returns'!$B:$D,3,FALSE)</f>
        <v>4.9386319062387322E-2</v>
      </c>
      <c r="I50" s="141">
        <f t="shared" si="8"/>
        <v>3.2021021669340115</v>
      </c>
      <c r="J50" s="141">
        <f t="shared" si="9"/>
        <v>0.51383333333333336</v>
      </c>
      <c r="K50" s="141">
        <f t="shared" si="10"/>
        <v>2.6882688336006781</v>
      </c>
    </row>
    <row r="51" spans="2:11" x14ac:dyDescent="0.25">
      <c r="B51" s="95">
        <f t="shared" si="5"/>
        <v>41305</v>
      </c>
      <c r="C51" s="642">
        <v>323.5</v>
      </c>
      <c r="D51" s="123">
        <f>VLOOKUP(B51,'Monthly Returns'!$B:$D,2,FALSE)</f>
        <v>4.2099999999999999E-2</v>
      </c>
      <c r="E51" s="123">
        <f t="array" ref="E51">PRODUCT(1+D40:D51)-1</f>
        <v>0.1996916498246506</v>
      </c>
      <c r="F51" s="141">
        <f t="shared" si="6"/>
        <v>14.259269999999999</v>
      </c>
      <c r="G51" s="141">
        <f t="shared" si="7"/>
        <v>-29.459269999999989</v>
      </c>
      <c r="H51" s="123">
        <f>VLOOKUP(B51,'Monthly Returns'!$B:$D,3,FALSE)</f>
        <v>5.2193578987234486E-2</v>
      </c>
      <c r="I51" s="141">
        <f t="shared" si="8"/>
        <v>3.4186952029763207</v>
      </c>
      <c r="J51" s="141">
        <f t="shared" si="9"/>
        <v>0.5645</v>
      </c>
      <c r="K51" s="141">
        <f t="shared" si="10"/>
        <v>2.8541952029763209</v>
      </c>
    </row>
    <row r="52" spans="2:11" x14ac:dyDescent="0.25">
      <c r="B52" s="95">
        <f t="shared" si="5"/>
        <v>41333</v>
      </c>
      <c r="C52" s="642">
        <v>332</v>
      </c>
      <c r="D52" s="123">
        <f>VLOOKUP(B52,'Monthly Returns'!$B:$D,2,FALSE)</f>
        <v>1.5299999999999999E-2</v>
      </c>
      <c r="E52" s="123">
        <f t="array" ref="E52">PRODUCT(1+D41:D52)-1</f>
        <v>0.18880239319438585</v>
      </c>
      <c r="F52" s="141">
        <f t="shared" si="6"/>
        <v>4.9495499999999995</v>
      </c>
      <c r="G52" s="141">
        <f t="shared" si="7"/>
        <v>3.5504500000000005</v>
      </c>
      <c r="H52" s="123">
        <f>VLOOKUP(B52,'Monthly Returns'!$B:$D,3,FALSE)</f>
        <v>1.8770048702803258E-2</v>
      </c>
      <c r="I52" s="141">
        <f t="shared" si="8"/>
        <v>1.122560755356854</v>
      </c>
      <c r="J52" s="141">
        <f t="shared" si="9"/>
        <v>0.53916666666666668</v>
      </c>
      <c r="K52" s="141">
        <f t="shared" si="10"/>
        <v>0.58339408869018727</v>
      </c>
    </row>
    <row r="53" spans="2:11" x14ac:dyDescent="0.25">
      <c r="B53" s="95">
        <f t="shared" si="5"/>
        <v>41364</v>
      </c>
      <c r="C53" s="642">
        <v>348.8</v>
      </c>
      <c r="D53" s="123">
        <f>VLOOKUP(B53,'Monthly Returns'!$B:$D,2,FALSE)</f>
        <v>1.72E-2</v>
      </c>
      <c r="E53" s="123">
        <f t="array" ref="E53">PRODUCT(1+D42:D53)-1</f>
        <v>0.20912888146918296</v>
      </c>
      <c r="F53" s="141">
        <f t="shared" si="6"/>
        <v>5.7103999999999999</v>
      </c>
      <c r="G53" s="141">
        <f t="shared" si="7"/>
        <v>11.089600000000011</v>
      </c>
      <c r="H53" s="123">
        <f>VLOOKUP(B53,'Monthly Returns'!$B:$D,3,FALSE)</f>
        <v>2.2722615145900137E-2</v>
      </c>
      <c r="I53" s="141">
        <f t="shared" si="8"/>
        <v>1.8335082284388455</v>
      </c>
      <c r="J53" s="141">
        <f t="shared" si="9"/>
        <v>0.55333333333333334</v>
      </c>
      <c r="K53" s="141">
        <f t="shared" si="10"/>
        <v>1.2801748951055121</v>
      </c>
    </row>
    <row r="54" spans="2:11" x14ac:dyDescent="0.25">
      <c r="B54" s="95">
        <f t="shared" si="5"/>
        <v>41394</v>
      </c>
      <c r="C54" s="642">
        <v>364.7</v>
      </c>
      <c r="D54" s="123">
        <f>VLOOKUP(B54,'Monthly Returns'!$B:$D,2,FALSE)</f>
        <v>2.92E-2</v>
      </c>
      <c r="E54" s="123">
        <f t="array" ref="E54">PRODUCT(1+D43:D54)-1</f>
        <v>0.24406222614024053</v>
      </c>
      <c r="F54" s="141">
        <f t="shared" si="6"/>
        <v>10.18496</v>
      </c>
      <c r="G54" s="141">
        <f t="shared" si="7"/>
        <v>5.715039999999977</v>
      </c>
      <c r="H54" s="123">
        <f>VLOOKUP(B54,'Monthly Returns'!$B:$D,3,FALSE)</f>
        <v>3.7218979761625019E-2</v>
      </c>
      <c r="I54" s="141">
        <f t="shared" si="8"/>
        <v>2.7970201408548068</v>
      </c>
      <c r="J54" s="141">
        <f t="shared" si="9"/>
        <v>0.58133333333333337</v>
      </c>
      <c r="K54" s="141">
        <f t="shared" si="10"/>
        <v>2.2156868075214735</v>
      </c>
    </row>
    <row r="55" spans="2:11" x14ac:dyDescent="0.25">
      <c r="B55" s="95">
        <f t="shared" si="5"/>
        <v>41425</v>
      </c>
      <c r="C55" s="642">
        <v>372.5</v>
      </c>
      <c r="D55" s="123">
        <f>VLOOKUP(B55,'Monthly Returns'!$B:$D,2,FALSE)</f>
        <v>1.3899999999999999E-2</v>
      </c>
      <c r="E55" s="123">
        <f t="array" ref="E55">PRODUCT(1+D44:D55)-1</f>
        <v>0.26515014150811456</v>
      </c>
      <c r="F55" s="141">
        <f t="shared" si="6"/>
        <v>5.0693299999999999</v>
      </c>
      <c r="G55" s="141">
        <f t="shared" si="7"/>
        <v>2.7306700000000115</v>
      </c>
      <c r="H55" s="123">
        <f>VLOOKUP(B55,'Monthly Returns'!$B:$D,3,FALSE)</f>
        <v>1.7498644636216143E-2</v>
      </c>
      <c r="I55" s="141">
        <f t="shared" si="8"/>
        <v>1.3124256988280276</v>
      </c>
      <c r="J55" s="141">
        <f t="shared" si="9"/>
        <v>0.60783333333333334</v>
      </c>
      <c r="K55" s="141">
        <f t="shared" si="10"/>
        <v>0.70459236549469428</v>
      </c>
    </row>
    <row r="56" spans="2:11" x14ac:dyDescent="0.25">
      <c r="B56" s="95">
        <f t="shared" si="5"/>
        <v>41455</v>
      </c>
      <c r="C56" s="642">
        <v>377.4</v>
      </c>
      <c r="D56" s="123">
        <f>VLOOKUP(B56,'Monthly Returns'!$B:$D,2,FALSE)</f>
        <v>-5.4999999999999997E-3</v>
      </c>
      <c r="E56" s="123">
        <f t="array" ref="E56">PRODUCT(1+D45:D56)-1</f>
        <v>0.23874354211855886</v>
      </c>
      <c r="F56" s="141">
        <f t="shared" si="6"/>
        <v>-2.0487500000000001</v>
      </c>
      <c r="G56" s="141">
        <f t="shared" si="7"/>
        <v>6.9487499999999773</v>
      </c>
      <c r="H56" s="123">
        <f>VLOOKUP(B56,'Monthly Returns'!$B:$D,3,FALSE)</f>
        <v>-3.8333333333332763E-3</v>
      </c>
      <c r="I56" s="141">
        <f t="shared" si="8"/>
        <v>0.62083333333335444</v>
      </c>
      <c r="J56" s="141">
        <f t="shared" si="9"/>
        <v>0.62083333333333335</v>
      </c>
      <c r="K56" s="141">
        <f t="shared" si="10"/>
        <v>2.1094237467877974E-14</v>
      </c>
    </row>
    <row r="57" spans="2:11" x14ac:dyDescent="0.25">
      <c r="B57" s="95">
        <f t="shared" si="5"/>
        <v>41486</v>
      </c>
      <c r="C57" s="642">
        <v>392.7</v>
      </c>
      <c r="D57" s="123">
        <f>VLOOKUP(B57,'Monthly Returns'!$B:$D,2,FALSE)</f>
        <v>2.3E-3</v>
      </c>
      <c r="E57" s="123">
        <f t="array" ref="E57">PRODUCT(1+D46:D57)-1</f>
        <v>0.23235002706246233</v>
      </c>
      <c r="F57" s="141">
        <f t="shared" si="6"/>
        <v>0.8680199999999999</v>
      </c>
      <c r="G57" s="141">
        <f t="shared" si="7"/>
        <v>14.431980000000012</v>
      </c>
      <c r="H57" s="123">
        <f>VLOOKUP(B57,'Monthly Returns'!$B:$D,3,FALSE)</f>
        <v>3.9666666666666487E-3</v>
      </c>
      <c r="I57" s="141">
        <f t="shared" si="8"/>
        <v>0.62899999999999323</v>
      </c>
      <c r="J57" s="141">
        <f t="shared" si="9"/>
        <v>0.629</v>
      </c>
      <c r="K57" s="141">
        <f t="shared" si="10"/>
        <v>-6.7723604502134549E-15</v>
      </c>
    </row>
    <row r="58" spans="2:11" x14ac:dyDescent="0.25">
      <c r="B58" s="95">
        <f t="shared" si="5"/>
        <v>41517</v>
      </c>
      <c r="C58" s="642">
        <v>401.7</v>
      </c>
      <c r="D58" s="123">
        <f>VLOOKUP(B58,'Monthly Returns'!$B:$D,2,FALSE)</f>
        <v>1.04E-2</v>
      </c>
      <c r="E58" s="123">
        <f t="array" ref="E58">PRODUCT(1+D47:D58)-1</f>
        <v>0.23283808647912063</v>
      </c>
      <c r="F58" s="141">
        <f t="shared" si="6"/>
        <v>4.0840799999999993</v>
      </c>
      <c r="G58" s="141">
        <f t="shared" si="7"/>
        <v>4.9159200000000007</v>
      </c>
      <c r="H58" s="123">
        <f>VLOOKUP(B58,'Monthly Returns'!$B:$D,3,FALSE)</f>
        <v>1.3383007309479673E-2</v>
      </c>
      <c r="I58" s="141">
        <f t="shared" si="8"/>
        <v>1.1714269704326679</v>
      </c>
      <c r="J58" s="141">
        <f t="shared" si="9"/>
        <v>0.65449999999999997</v>
      </c>
      <c r="K58" s="141">
        <f t="shared" si="10"/>
        <v>0.51692697043266789</v>
      </c>
    </row>
    <row r="59" spans="2:11" x14ac:dyDescent="0.25">
      <c r="B59" s="95">
        <f t="shared" si="5"/>
        <v>41547</v>
      </c>
      <c r="C59" s="642">
        <v>414.3</v>
      </c>
      <c r="D59" s="123">
        <f>VLOOKUP(B59,'Monthly Returns'!$B:$D,2,FALSE)</f>
        <v>2.2700000000000001E-2</v>
      </c>
      <c r="E59" s="123">
        <f t="array" ref="E59">PRODUCT(1+D48:D59)-1</f>
        <v>0.25044481904413018</v>
      </c>
      <c r="F59" s="141">
        <f t="shared" si="6"/>
        <v>9.1185900000000011</v>
      </c>
      <c r="G59" s="141">
        <f t="shared" si="7"/>
        <v>3.4814100000000217</v>
      </c>
      <c r="H59" s="123">
        <f>VLOOKUP(B59,'Monthly Returns'!$B:$D,3,FALSE)</f>
        <v>2.9715968764149475E-2</v>
      </c>
      <c r="I59" s="141">
        <f t="shared" si="8"/>
        <v>2.8183146525588434</v>
      </c>
      <c r="J59" s="141">
        <f t="shared" si="9"/>
        <v>0.6695000000000001</v>
      </c>
      <c r="K59" s="141">
        <f t="shared" si="10"/>
        <v>2.1488146525588432</v>
      </c>
    </row>
    <row r="60" spans="2:11" x14ac:dyDescent="0.25">
      <c r="B60" s="95">
        <f t="shared" si="5"/>
        <v>41578</v>
      </c>
      <c r="C60" s="642">
        <v>423</v>
      </c>
      <c r="D60" s="123">
        <f>VLOOKUP(B60,'Monthly Returns'!$B:$D,2,FALSE)</f>
        <v>1.67E-2</v>
      </c>
      <c r="E60" s="123">
        <f t="array" ref="E60">PRODUCT(1+D49:D60)-1</f>
        <v>0.2477448694888289</v>
      </c>
      <c r="F60" s="141">
        <f t="shared" si="6"/>
        <v>6.9188099999999997</v>
      </c>
      <c r="G60" s="141">
        <f t="shared" si="7"/>
        <v>1.7811899999999889</v>
      </c>
      <c r="H60" s="123">
        <f>VLOOKUP(B60,'Monthly Returns'!$B:$D,3,FALSE)</f>
        <v>2.1234024616827205E-2</v>
      </c>
      <c r="I60" s="141">
        <f t="shared" si="8"/>
        <v>1.878446398751511</v>
      </c>
      <c r="J60" s="141">
        <f t="shared" si="9"/>
        <v>0.6905</v>
      </c>
      <c r="K60" s="141">
        <f t="shared" si="10"/>
        <v>1.1879463987515111</v>
      </c>
    </row>
    <row r="61" spans="2:11" x14ac:dyDescent="0.25">
      <c r="B61" s="95">
        <f t="shared" si="5"/>
        <v>41608</v>
      </c>
      <c r="C61" s="642">
        <v>433.1</v>
      </c>
      <c r="D61" s="123">
        <f>VLOOKUP(B61,'Monthly Returns'!$B:$D,2,FALSE)</f>
        <v>4.3E-3</v>
      </c>
      <c r="E61" s="123">
        <f t="array" ref="E61">PRODUCT(1+D50:D61)-1</f>
        <v>0.22721591658763196</v>
      </c>
      <c r="F61" s="141">
        <f t="shared" si="6"/>
        <v>1.8189</v>
      </c>
      <c r="G61" s="141">
        <f t="shared" si="7"/>
        <v>8.2811000000000234</v>
      </c>
      <c r="H61" s="123">
        <f>VLOOKUP(B61,'Monthly Returns'!$B:$D,3,FALSE)</f>
        <v>6.3366017630174069E-3</v>
      </c>
      <c r="I61" s="141">
        <f t="shared" si="8"/>
        <v>0.86148254575636318</v>
      </c>
      <c r="J61" s="141">
        <f t="shared" si="9"/>
        <v>0.70500000000000007</v>
      </c>
      <c r="K61" s="141">
        <f t="shared" si="10"/>
        <v>0.15648254575636311</v>
      </c>
    </row>
    <row r="62" spans="2:11" x14ac:dyDescent="0.25">
      <c r="B62" s="95">
        <f t="shared" si="5"/>
        <v>41639</v>
      </c>
      <c r="C62" s="642">
        <v>450.1</v>
      </c>
      <c r="D62" s="123">
        <f>VLOOKUP(B62,'Monthly Returns'!$B:$D,2,FALSE)</f>
        <v>2.1000000000000001E-2</v>
      </c>
      <c r="E62" s="123">
        <f t="array" ref="E62">PRODUCT(1+D51:D62)-1</f>
        <v>0.20595519810969387</v>
      </c>
      <c r="F62" s="141">
        <f t="shared" si="6"/>
        <v>9.0951000000000004</v>
      </c>
      <c r="G62" s="141">
        <f t="shared" si="7"/>
        <v>7.9048999999999996</v>
      </c>
      <c r="H62" s="123">
        <f>VLOOKUP(B62,'Monthly Returns'!$B:$D,3,FALSE)</f>
        <v>2.78245788701043E-2</v>
      </c>
      <c r="I62" s="141">
        <f t="shared" si="8"/>
        <v>2.9557251086421719</v>
      </c>
      <c r="J62" s="141">
        <f t="shared" si="9"/>
        <v>0.72183333333333344</v>
      </c>
      <c r="K62" s="141">
        <f t="shared" si="10"/>
        <v>2.2338917753088383</v>
      </c>
    </row>
    <row r="63" spans="2:11" x14ac:dyDescent="0.25">
      <c r="B63" s="95">
        <f t="shared" si="5"/>
        <v>41670</v>
      </c>
      <c r="C63" s="643">
        <v>499.5</v>
      </c>
      <c r="D63" s="123">
        <f>VLOOKUP(B63,'Monthly Returns'!$B:$D,2,FALSE)</f>
        <v>7.2099999999999997E-2</v>
      </c>
      <c r="E63" s="123">
        <f t="array" ref="E63">PRODUCT(1+D52:D63)-1</f>
        <v>0.2406722655152127</v>
      </c>
      <c r="F63" s="141">
        <f t="shared" si="6"/>
        <v>32.452210000000001</v>
      </c>
      <c r="G63" s="141">
        <f t="shared" si="7"/>
        <v>16.947789999999976</v>
      </c>
      <c r="H63" s="123">
        <f>VLOOKUP(B63,'Monthly Returns'!$B:$D,3,FALSE)</f>
        <v>9.0528710691289913E-2</v>
      </c>
      <c r="I63" s="141">
        <f t="shared" si="8"/>
        <v>8.2947626821495906</v>
      </c>
      <c r="J63" s="141">
        <f t="shared" si="9"/>
        <v>0.75016666666666676</v>
      </c>
      <c r="K63" s="141">
        <f t="shared" si="10"/>
        <v>7.5445960154829237</v>
      </c>
    </row>
    <row r="64" spans="2:11" x14ac:dyDescent="0.25">
      <c r="B64" s="95">
        <f t="shared" si="5"/>
        <v>41698</v>
      </c>
      <c r="C64" s="643">
        <v>515.4</v>
      </c>
      <c r="D64" s="123">
        <f>VLOOKUP(B64,'Monthly Returns'!$B:$D,2,FALSE)</f>
        <v>1.8200000000000001E-2</v>
      </c>
      <c r="E64" s="123">
        <f t="array" ref="E64">PRODUCT(1+D53:D64)-1</f>
        <v>0.24421599600865673</v>
      </c>
      <c r="F64" s="141">
        <f t="shared" si="6"/>
        <v>9.0909000000000013</v>
      </c>
      <c r="G64" s="141">
        <f t="shared" si="7"/>
        <v>6.8090999999999759</v>
      </c>
      <c r="H64" s="123">
        <f>VLOOKUP(B64,'Monthly Returns'!$B:$D,3,FALSE)</f>
        <v>2.050797250925987E-2</v>
      </c>
      <c r="I64" s="141">
        <f t="shared" si="8"/>
        <v>1.1528322683753045</v>
      </c>
      <c r="J64" s="141">
        <f t="shared" si="9"/>
        <v>0.83250000000000002</v>
      </c>
      <c r="K64" s="141">
        <f t="shared" si="10"/>
        <v>0.32033226837530449</v>
      </c>
    </row>
    <row r="65" spans="2:11" x14ac:dyDescent="0.25">
      <c r="B65" s="95">
        <f t="shared" si="5"/>
        <v>41729</v>
      </c>
      <c r="C65" s="643">
        <v>506.5</v>
      </c>
      <c r="D65" s="123">
        <f>VLOOKUP(B65,'Monthly Returns'!$B:$D,2,FALSE)</f>
        <v>-1.9E-2</v>
      </c>
      <c r="E65" s="123">
        <f t="array" ref="E65">PRODUCT(1+D54:D65)-1</f>
        <v>0.19993697609564709</v>
      </c>
      <c r="F65" s="141">
        <f t="shared" si="6"/>
        <v>-9.7926000000000002</v>
      </c>
      <c r="G65" s="141">
        <f t="shared" si="7"/>
        <v>0.89260000000002293</v>
      </c>
      <c r="H65" s="123">
        <f>VLOOKUP(B65,'Monthly Returns'!$B:$D,3,FALSE)</f>
        <v>-1.7333333333333343E-2</v>
      </c>
      <c r="I65" s="141">
        <f t="shared" si="8"/>
        <v>0.85899999999999477</v>
      </c>
      <c r="J65" s="141">
        <f t="shared" si="9"/>
        <v>0.85899999999999999</v>
      </c>
      <c r="K65" s="141">
        <f t="shared" si="10"/>
        <v>-5.2180482157382357E-15</v>
      </c>
    </row>
    <row r="66" spans="2:11" x14ac:dyDescent="0.25">
      <c r="B66" s="95">
        <f t="shared" si="5"/>
        <v>41759</v>
      </c>
      <c r="C66" s="643">
        <v>509.9</v>
      </c>
      <c r="D66" s="123">
        <f>VLOOKUP(B66,'Monthly Returns'!$B:$D,2,FALSE)</f>
        <v>-1.0999999999999999E-2</v>
      </c>
      <c r="E66" s="123">
        <f t="array" ref="E66">PRODUCT(1+D55:D66)-1</f>
        <v>0.1530680813822336</v>
      </c>
      <c r="F66" s="141">
        <f t="shared" si="6"/>
        <v>-5.5714999999999995</v>
      </c>
      <c r="G66" s="141">
        <f t="shared" si="7"/>
        <v>8.9714999999999776</v>
      </c>
      <c r="H66" s="123">
        <f>VLOOKUP(B66,'Monthly Returns'!$B:$D,3,FALSE)</f>
        <v>-9.3333333333333081E-3</v>
      </c>
      <c r="I66" s="141">
        <f t="shared" si="8"/>
        <v>0.84416666666667917</v>
      </c>
      <c r="J66" s="141">
        <f t="shared" si="9"/>
        <v>0.84416666666666673</v>
      </c>
      <c r="K66" s="141">
        <f t="shared" si="10"/>
        <v>1.2434497875801753E-14</v>
      </c>
    </row>
    <row r="67" spans="2:11" x14ac:dyDescent="0.25">
      <c r="B67" s="95">
        <f t="shared" si="5"/>
        <v>41790</v>
      </c>
      <c r="C67" s="643">
        <v>517.79999999999995</v>
      </c>
      <c r="D67" s="123">
        <f>VLOOKUP(B67,'Monthly Returns'!$B:$D,2,FALSE)</f>
        <v>4.1000000000000003E-3</v>
      </c>
      <c r="E67" s="123">
        <f t="array" ref="E67">PRODUCT(1+D56:D67)-1</f>
        <v>0.14192293176437598</v>
      </c>
      <c r="F67" s="141">
        <f t="shared" si="6"/>
        <v>2.0905900000000002</v>
      </c>
      <c r="G67" s="141">
        <f t="shared" si="7"/>
        <v>5.8094099999999766</v>
      </c>
      <c r="H67" s="123">
        <f>VLOOKUP(B67,'Monthly Returns'!$B:$D,3,FALSE)</f>
        <v>5.7666666666667627E-3</v>
      </c>
      <c r="I67" s="141">
        <f t="shared" si="8"/>
        <v>0.84983333333338207</v>
      </c>
      <c r="J67" s="141">
        <f t="shared" si="9"/>
        <v>0.84983333333333333</v>
      </c>
      <c r="K67" s="141">
        <f t="shared" si="10"/>
        <v>4.8738790781044372E-14</v>
      </c>
    </row>
    <row r="68" spans="2:11" x14ac:dyDescent="0.25">
      <c r="B68" s="95">
        <f t="shared" si="5"/>
        <v>41820</v>
      </c>
      <c r="C68" s="643">
        <v>525.20000000000005</v>
      </c>
      <c r="D68" s="123">
        <f>VLOOKUP(B68,'Monthly Returns'!$B:$D,2,FALSE)</f>
        <v>7.4999999999999997E-3</v>
      </c>
      <c r="E68" s="123">
        <f t="array" ref="E68">PRODUCT(1+D57:D68)-1</f>
        <v>0.15685002891162303</v>
      </c>
      <c r="F68" s="141">
        <f t="shared" ref="F68:F69" si="11">C67*D68</f>
        <v>3.8834999999999997</v>
      </c>
      <c r="G68" s="141">
        <f t="shared" ref="G68:G69" si="12">C68-C67-F68</f>
        <v>3.5165000000000912</v>
      </c>
      <c r="H68" s="123">
        <f>VLOOKUP(B68,'Monthly Returns'!$B:$D,3,FALSE)</f>
        <v>9.1666666666666927E-3</v>
      </c>
      <c r="I68" s="141">
        <f t="shared" ref="I68:I69" si="13">(H68-D68)*C67</f>
        <v>0.86300000000001353</v>
      </c>
      <c r="J68" s="141">
        <f t="shared" ref="J68:J69" si="14">C67*$J$1/12</f>
        <v>0.86299999999999999</v>
      </c>
      <c r="K68" s="141">
        <f t="shared" ref="K68:K69" si="15">I68-J68</f>
        <v>1.354472090042691E-14</v>
      </c>
    </row>
    <row r="69" spans="2:11" x14ac:dyDescent="0.25">
      <c r="B69" s="95">
        <f t="shared" ref="B69" si="16">EOMONTH(B68,1)</f>
        <v>41851</v>
      </c>
      <c r="C69" s="643">
        <v>539.20000000000005</v>
      </c>
      <c r="D69" s="123">
        <f>VLOOKUP(B69,'Monthly Returns'!$B:$D,2,FALSE)</f>
        <v>1.2999999999999999E-2</v>
      </c>
      <c r="E69" s="123">
        <f t="array" ref="E69">PRODUCT(1+D58:D69)-1</f>
        <v>0.16919991947268653</v>
      </c>
      <c r="F69" s="141">
        <f t="shared" si="11"/>
        <v>6.8276000000000003</v>
      </c>
      <c r="G69" s="141">
        <f t="shared" si="12"/>
        <v>7.1723999999999997</v>
      </c>
      <c r="H69" s="123">
        <f>VLOOKUP(B69,'Monthly Returns'!$B:$D,3,FALSE)</f>
        <v>1.4666666666666573E-2</v>
      </c>
      <c r="I69" s="141">
        <f t="shared" si="13"/>
        <v>0.87533333333328434</v>
      </c>
      <c r="J69" s="141">
        <f t="shared" si="14"/>
        <v>0.87533333333333341</v>
      </c>
      <c r="K69" s="141">
        <f t="shared" si="15"/>
        <v>-4.9071857688431919E-14</v>
      </c>
    </row>
    <row r="70" spans="2:11" x14ac:dyDescent="0.25">
      <c r="C70" s="643"/>
      <c r="D70" s="123"/>
      <c r="E70" s="123"/>
      <c r="F70" s="141"/>
      <c r="G70" s="141"/>
      <c r="H70" s="123"/>
      <c r="I70" s="141"/>
      <c r="J70" s="141"/>
      <c r="K70" s="141"/>
    </row>
    <row r="71" spans="2:11" x14ac:dyDescent="0.25">
      <c r="C71" s="141"/>
      <c r="D71" s="123"/>
      <c r="E71" s="123"/>
      <c r="F71" s="141"/>
      <c r="G71" s="141"/>
      <c r="H71" s="123"/>
      <c r="I71" s="141"/>
      <c r="J71" s="141"/>
      <c r="K71" s="141"/>
    </row>
    <row r="72" spans="2:11" x14ac:dyDescent="0.25">
      <c r="C72" s="141"/>
      <c r="D72" s="123"/>
      <c r="E72" s="123"/>
      <c r="F72" s="141"/>
      <c r="G72" s="141"/>
      <c r="H72" s="123"/>
      <c r="I72" s="141"/>
      <c r="J72" s="141"/>
      <c r="K72" s="141"/>
    </row>
    <row r="73" spans="2:11" x14ac:dyDescent="0.25">
      <c r="C73" s="141"/>
      <c r="D73" s="123"/>
      <c r="E73" s="123"/>
      <c r="F73" s="141"/>
      <c r="G73" s="141"/>
      <c r="H73" s="123"/>
      <c r="I73" s="141"/>
      <c r="J73" s="141"/>
      <c r="K73" s="141"/>
    </row>
    <row r="74" spans="2:11" x14ac:dyDescent="0.25">
      <c r="C74" s="141"/>
      <c r="D74" s="123"/>
      <c r="E74" s="123"/>
      <c r="F74" s="141"/>
      <c r="G74" s="141"/>
      <c r="H74" s="123"/>
      <c r="I74" s="141"/>
      <c r="J74" s="141"/>
      <c r="K74" s="141"/>
    </row>
    <row r="75" spans="2:11" x14ac:dyDescent="0.25">
      <c r="C75" s="141"/>
      <c r="D75" s="123"/>
      <c r="E75" s="123"/>
      <c r="F75" s="141"/>
      <c r="G75" s="141"/>
      <c r="H75" s="123"/>
      <c r="I75" s="141"/>
      <c r="J75" s="141"/>
      <c r="K75" s="141"/>
    </row>
    <row r="76" spans="2:11" x14ac:dyDescent="0.25">
      <c r="C76" s="141"/>
      <c r="D76" s="123"/>
      <c r="E76" s="123"/>
      <c r="F76" s="141"/>
      <c r="G76" s="141"/>
      <c r="H76" s="123"/>
      <c r="I76" s="141"/>
      <c r="J76" s="141"/>
      <c r="K76" s="141"/>
    </row>
    <row r="77" spans="2:11" x14ac:dyDescent="0.25">
      <c r="C77" s="141"/>
      <c r="D77" s="123"/>
      <c r="E77" s="123"/>
      <c r="F77" s="141"/>
      <c r="G77" s="141"/>
      <c r="H77" s="123"/>
      <c r="I77" s="141"/>
      <c r="J77" s="141"/>
      <c r="K77" s="141"/>
    </row>
    <row r="78" spans="2:11" x14ac:dyDescent="0.25">
      <c r="C78" s="141"/>
      <c r="D78" s="123"/>
      <c r="E78" s="123"/>
      <c r="F78" s="141"/>
      <c r="G78" s="141"/>
      <c r="H78" s="123"/>
      <c r="I78" s="141"/>
      <c r="J78" s="141"/>
      <c r="K78" s="141"/>
    </row>
    <row r="79" spans="2:11" x14ac:dyDescent="0.25">
      <c r="C79" s="141"/>
      <c r="D79" s="123"/>
      <c r="E79" s="123"/>
      <c r="F79" s="141"/>
      <c r="G79" s="141"/>
      <c r="H79" s="123"/>
      <c r="I79" s="141"/>
      <c r="J79" s="141"/>
      <c r="K79" s="141"/>
    </row>
    <row r="80" spans="2:11" x14ac:dyDescent="0.25">
      <c r="C80" s="141"/>
      <c r="D80" s="123"/>
      <c r="E80" s="123"/>
      <c r="F80" s="141"/>
      <c r="G80" s="141"/>
      <c r="H80" s="123"/>
      <c r="I80" s="141"/>
      <c r="J80" s="141"/>
      <c r="K80" s="141"/>
    </row>
    <row r="81" spans="3:11" x14ac:dyDescent="0.25">
      <c r="C81" s="141"/>
      <c r="D81" s="123"/>
      <c r="E81" s="123"/>
      <c r="F81" s="141"/>
      <c r="G81" s="141"/>
      <c r="H81" s="123"/>
      <c r="I81" s="141"/>
      <c r="J81" s="141"/>
      <c r="K81" s="141"/>
    </row>
    <row r="82" spans="3:11" x14ac:dyDescent="0.25">
      <c r="C82" s="141"/>
      <c r="D82" s="123"/>
      <c r="E82" s="123"/>
      <c r="F82" s="141"/>
      <c r="G82" s="141"/>
      <c r="H82" s="123"/>
      <c r="I82" s="141"/>
      <c r="J82" s="141"/>
      <c r="K82" s="141"/>
    </row>
    <row r="83" spans="3:11" x14ac:dyDescent="0.25">
      <c r="C83" s="141"/>
      <c r="D83" s="123"/>
      <c r="E83" s="123"/>
      <c r="F83" s="141"/>
      <c r="G83" s="141"/>
      <c r="H83" s="123"/>
      <c r="I83" s="141"/>
      <c r="J83" s="141"/>
      <c r="K83" s="141"/>
    </row>
    <row r="84" spans="3:11" x14ac:dyDescent="0.25">
      <c r="C84" s="141"/>
      <c r="D84" s="123"/>
      <c r="E84" s="123"/>
      <c r="F84" s="141"/>
      <c r="G84" s="141"/>
      <c r="H84" s="123"/>
      <c r="I84" s="141"/>
      <c r="J84" s="141"/>
      <c r="K84" s="141"/>
    </row>
    <row r="85" spans="3:11" x14ac:dyDescent="0.25">
      <c r="C85" s="141"/>
      <c r="D85" s="123"/>
      <c r="E85" s="123"/>
      <c r="F85" s="141"/>
      <c r="G85" s="141"/>
      <c r="H85" s="123"/>
      <c r="I85" s="141"/>
      <c r="J85" s="141"/>
      <c r="K85" s="141"/>
    </row>
    <row r="86" spans="3:11" x14ac:dyDescent="0.25">
      <c r="C86" s="141"/>
      <c r="D86" s="123"/>
      <c r="E86" s="123"/>
      <c r="F86" s="141"/>
      <c r="G86" s="141"/>
      <c r="H86" s="123"/>
      <c r="I86" s="141"/>
      <c r="J86" s="141"/>
      <c r="K86" s="141"/>
    </row>
    <row r="87" spans="3:11" x14ac:dyDescent="0.25">
      <c r="C87" s="141"/>
      <c r="D87" s="123"/>
      <c r="E87" s="123"/>
      <c r="F87" s="141"/>
      <c r="G87" s="141"/>
      <c r="H87" s="123"/>
      <c r="I87" s="141"/>
      <c r="J87" s="141"/>
      <c r="K87" s="141"/>
    </row>
    <row r="88" spans="3:11" x14ac:dyDescent="0.25">
      <c r="C88" s="141"/>
      <c r="D88" s="123"/>
      <c r="E88" s="123"/>
      <c r="F88" s="141"/>
      <c r="G88" s="141"/>
      <c r="H88" s="123"/>
      <c r="I88" s="141"/>
      <c r="J88" s="141"/>
      <c r="K88" s="141"/>
    </row>
    <row r="89" spans="3:11" x14ac:dyDescent="0.25">
      <c r="C89" s="141"/>
      <c r="D89" s="123"/>
      <c r="E89" s="123"/>
      <c r="F89" s="141"/>
      <c r="G89" s="141"/>
      <c r="H89" s="123"/>
      <c r="I89" s="141"/>
      <c r="J89" s="141"/>
      <c r="K89" s="141"/>
    </row>
    <row r="90" spans="3:11" x14ac:dyDescent="0.25">
      <c r="C90" s="141"/>
      <c r="D90" s="123"/>
      <c r="E90" s="123"/>
      <c r="F90" s="141"/>
      <c r="G90" s="141"/>
      <c r="H90" s="123"/>
      <c r="I90" s="141"/>
      <c r="J90" s="141"/>
      <c r="K90" s="141"/>
    </row>
    <row r="91" spans="3:11" x14ac:dyDescent="0.25">
      <c r="C91" s="141"/>
      <c r="D91" s="123"/>
      <c r="E91" s="123"/>
      <c r="F91" s="141"/>
      <c r="G91" s="141"/>
      <c r="H91" s="123"/>
      <c r="I91" s="141"/>
      <c r="J91" s="141"/>
      <c r="K91" s="141"/>
    </row>
    <row r="92" spans="3:11" x14ac:dyDescent="0.25">
      <c r="C92" s="141"/>
      <c r="D92" s="123"/>
      <c r="E92" s="123"/>
      <c r="F92" s="141"/>
      <c r="G92" s="141"/>
      <c r="H92" s="123"/>
      <c r="I92" s="141"/>
      <c r="J92" s="141"/>
      <c r="K92" s="141"/>
    </row>
    <row r="93" spans="3:11" x14ac:dyDescent="0.25">
      <c r="C93" s="141"/>
      <c r="D93" s="123"/>
      <c r="E93" s="123"/>
      <c r="F93" s="141"/>
      <c r="G93" s="141"/>
      <c r="H93" s="123"/>
      <c r="I93" s="141"/>
      <c r="J93" s="141"/>
      <c r="K93" s="141"/>
    </row>
    <row r="94" spans="3:11" x14ac:dyDescent="0.25">
      <c r="C94" s="141"/>
      <c r="D94" s="123"/>
      <c r="E94" s="123"/>
      <c r="F94" s="141"/>
      <c r="G94" s="141"/>
      <c r="H94" s="123"/>
      <c r="I94" s="141"/>
      <c r="J94" s="141"/>
      <c r="K94" s="141"/>
    </row>
    <row r="95" spans="3:11" x14ac:dyDescent="0.25">
      <c r="C95" s="141"/>
      <c r="D95" s="123"/>
      <c r="E95" s="123"/>
      <c r="F95" s="141"/>
      <c r="G95" s="141"/>
      <c r="H95" s="123"/>
      <c r="I95" s="141"/>
      <c r="J95" s="141"/>
      <c r="K95" s="141"/>
    </row>
    <row r="96" spans="3:11" x14ac:dyDescent="0.25">
      <c r="C96" s="141"/>
      <c r="D96" s="123"/>
      <c r="E96" s="123"/>
      <c r="F96" s="141"/>
      <c r="G96" s="141"/>
      <c r="H96" s="123"/>
      <c r="I96" s="141"/>
      <c r="J96" s="141"/>
      <c r="K96" s="141"/>
    </row>
    <row r="97" spans="3:11" x14ac:dyDescent="0.25">
      <c r="C97" s="141"/>
      <c r="D97" s="123"/>
      <c r="E97" s="123"/>
      <c r="F97" s="141"/>
      <c r="G97" s="141"/>
      <c r="H97" s="123"/>
      <c r="I97" s="141"/>
      <c r="J97" s="141"/>
      <c r="K97" s="141"/>
    </row>
    <row r="98" spans="3:11" x14ac:dyDescent="0.25">
      <c r="C98" s="141"/>
      <c r="D98" s="123"/>
      <c r="E98" s="123"/>
      <c r="F98" s="141"/>
      <c r="G98" s="141"/>
      <c r="H98" s="123"/>
      <c r="I98" s="141"/>
      <c r="J98" s="141"/>
      <c r="K98" s="141"/>
    </row>
    <row r="99" spans="3:11" x14ac:dyDescent="0.25">
      <c r="C99" s="141"/>
      <c r="D99" s="123"/>
      <c r="E99" s="123"/>
      <c r="F99" s="141"/>
      <c r="G99" s="141"/>
      <c r="H99" s="123"/>
      <c r="I99" s="141"/>
      <c r="J99" s="141"/>
      <c r="K99" s="141"/>
    </row>
    <row r="100" spans="3:11" x14ac:dyDescent="0.25">
      <c r="C100" s="141"/>
      <c r="D100" s="123"/>
      <c r="E100" s="123"/>
      <c r="F100" s="141"/>
      <c r="G100" s="141"/>
      <c r="H100" s="123"/>
      <c r="I100" s="141"/>
      <c r="J100" s="141"/>
      <c r="K100" s="14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/>
  </sheetPr>
  <dimension ref="B1:AL101"/>
  <sheetViews>
    <sheetView tabSelected="1" workbookViewId="0">
      <selection activeCell="AF4" sqref="AF4:AG101"/>
    </sheetView>
  </sheetViews>
  <sheetFormatPr defaultRowHeight="15" x14ac:dyDescent="0.25"/>
  <cols>
    <col min="8" max="8" width="9.140625" style="117"/>
    <col min="9" max="9" width="10.85546875" style="117" bestFit="1" customWidth="1"/>
    <col min="10" max="10" width="9.140625" style="117"/>
    <col min="11" max="11" width="15.85546875" style="117" bestFit="1" customWidth="1"/>
    <col min="14" max="16" width="9.140625" style="90"/>
    <col min="17" max="17" width="15.85546875" style="90" bestFit="1" customWidth="1"/>
    <col min="18" max="18" width="27.28515625" style="90" bestFit="1" customWidth="1"/>
    <col min="19" max="19" width="9.140625" style="90"/>
    <col min="22" max="22" width="7.42578125" bestFit="1" customWidth="1"/>
    <col min="23" max="24" width="7.85546875" bestFit="1" customWidth="1"/>
    <col min="25" max="25" width="5.42578125" bestFit="1" customWidth="1"/>
    <col min="26" max="26" width="20.140625" bestFit="1" customWidth="1"/>
    <col min="27" max="27" width="10.7109375" bestFit="1" customWidth="1"/>
    <col min="28" max="28" width="16.140625" bestFit="1" customWidth="1"/>
    <col min="29" max="29" width="16.7109375" bestFit="1" customWidth="1"/>
    <col min="35" max="35" width="10.140625" bestFit="1" customWidth="1"/>
    <col min="36" max="36" width="10.7109375" bestFit="1" customWidth="1"/>
    <col min="37" max="37" width="16.140625" bestFit="1" customWidth="1"/>
    <col min="38" max="38" width="16.7109375" bestFit="1" customWidth="1"/>
  </cols>
  <sheetData>
    <row r="1" spans="2:38" s="90" customFormat="1" x14ac:dyDescent="0.25">
      <c r="H1" s="117"/>
      <c r="I1" s="117"/>
      <c r="J1" s="117"/>
      <c r="K1" s="117"/>
    </row>
    <row r="2" spans="2:38" ht="21" x14ac:dyDescent="0.35">
      <c r="B2" s="644" t="s">
        <v>61</v>
      </c>
      <c r="C2" s="645"/>
      <c r="D2" s="645"/>
      <c r="E2" s="645"/>
      <c r="F2" s="645"/>
      <c r="G2" s="645"/>
      <c r="H2" s="645"/>
      <c r="I2" s="645"/>
      <c r="J2" s="645"/>
      <c r="K2" s="646"/>
      <c r="N2" s="644" t="s">
        <v>62</v>
      </c>
      <c r="O2" s="645"/>
      <c r="P2" s="645"/>
      <c r="Q2" s="645"/>
      <c r="R2" s="645"/>
      <c r="S2" s="646"/>
      <c r="V2" s="644" t="s">
        <v>63</v>
      </c>
      <c r="W2" s="645"/>
      <c r="X2" s="646"/>
      <c r="AE2" s="644" t="s">
        <v>66</v>
      </c>
      <c r="AF2" s="645"/>
      <c r="AG2" s="646"/>
    </row>
    <row r="3" spans="2:38" s="3" customFormat="1" x14ac:dyDescent="0.25">
      <c r="B3" s="104" t="s">
        <v>59</v>
      </c>
      <c r="C3" s="116" t="s">
        <v>12</v>
      </c>
      <c r="D3" s="116" t="s">
        <v>13</v>
      </c>
      <c r="E3" s="116" t="s">
        <v>25</v>
      </c>
      <c r="F3" s="116" t="s">
        <v>26</v>
      </c>
      <c r="H3" s="103" t="s">
        <v>60</v>
      </c>
      <c r="I3" s="116" t="s">
        <v>12</v>
      </c>
      <c r="J3" s="116" t="s">
        <v>13</v>
      </c>
      <c r="K3" s="116" t="s">
        <v>16</v>
      </c>
      <c r="N3" s="103" t="s">
        <v>60</v>
      </c>
      <c r="O3" s="116" t="s">
        <v>12</v>
      </c>
      <c r="P3" s="116" t="s">
        <v>13</v>
      </c>
      <c r="Q3" s="116" t="s">
        <v>16</v>
      </c>
      <c r="R3" s="116" t="s">
        <v>28</v>
      </c>
      <c r="S3" s="116" t="s">
        <v>14</v>
      </c>
      <c r="V3" s="104" t="s">
        <v>60</v>
      </c>
      <c r="W3" s="103" t="s">
        <v>12</v>
      </c>
      <c r="X3" s="103" t="s">
        <v>13</v>
      </c>
      <c r="Y3" s="103"/>
      <c r="Z3" s="103" t="s">
        <v>55</v>
      </c>
      <c r="AA3" s="103" t="s">
        <v>56</v>
      </c>
      <c r="AB3" s="103" t="s">
        <v>57</v>
      </c>
      <c r="AC3" s="103" t="s">
        <v>58</v>
      </c>
      <c r="AF3" s="103" t="s">
        <v>12</v>
      </c>
      <c r="AG3" s="103" t="s">
        <v>13</v>
      </c>
      <c r="AI3" s="103" t="s">
        <v>55</v>
      </c>
      <c r="AJ3" s="103" t="s">
        <v>56</v>
      </c>
      <c r="AK3" s="103" t="s">
        <v>57</v>
      </c>
      <c r="AL3" s="103" t="s">
        <v>58</v>
      </c>
    </row>
    <row r="4" spans="2:38" x14ac:dyDescent="0.25">
      <c r="B4" s="2">
        <v>38868</v>
      </c>
      <c r="C4" s="8">
        <f>INDEX('Exposure Data'!$A$1:$Y$391,MATCH($B4&amp;C$3,'Exposure Data'!$A$1:$A$391,0),MATCH("Total",'Exposure Data'!$A$1:$Y$1,0))</f>
        <v>1.3181024717730967</v>
      </c>
      <c r="D4" s="150">
        <f>INDEX('Exposure Data'!$A$1:$Y$391,MATCH($B4&amp;D$3,'Exposure Data'!$A$1:$A$391,0),MATCH("Total",'Exposure Data'!$A$1:$Y$1,0))</f>
        <v>-0.79951983755715705</v>
      </c>
      <c r="E4" s="99">
        <f t="shared" ref="E4:E35" si="0">C4+D4</f>
        <v>0.51858263421593964</v>
      </c>
      <c r="F4" s="99">
        <f t="shared" ref="F4:F35" si="1">C4-D4</f>
        <v>2.1176223093302537</v>
      </c>
      <c r="H4" s="118">
        <v>38868</v>
      </c>
      <c r="I4" s="119">
        <f>C4-INDEX('Region --&gt;'!$K$3:$K$101,MATCH(H4,'Region --&gt;'!$B$3:$B$101,0))</f>
        <v>1.3181024717730967</v>
      </c>
      <c r="J4" s="119">
        <f>-D4+INDEX('Region --&gt;'!$K$105:$K$202,MATCH(H4,'Region --&gt;'!$B$105:$B$202,0))</f>
        <v>0.79951983755715705</v>
      </c>
      <c r="K4" s="119">
        <f>'Region --&gt;'!K206</f>
        <v>0</v>
      </c>
      <c r="N4" s="95">
        <v>38868</v>
      </c>
      <c r="O4" s="94">
        <f>HLOOKUP($N4,'Perfattr Data'!$A$1:$CW$7,MATCH(O$3,'Perfattr Data'!$A$1:$A$7,0),FALSE)</f>
        <v>-9.4330073191222205E-2</v>
      </c>
      <c r="P4" s="94">
        <f>HLOOKUP($N4,'Perfattr Data'!$A$1:$CW$7,MATCH(P$3,'Perfattr Data'!$A$1:$A$7,0),FALSE)</f>
        <v>3.5587251431990416E-2</v>
      </c>
      <c r="Q4" s="94">
        <f>HLOOKUP($N4,'Perfattr Data'!$A$1:$CW$7,MATCH(Q$3,'Perfattr Data'!$A$1:$A$7,0),FALSE)</f>
        <v>0</v>
      </c>
      <c r="R4" s="94">
        <f>HLOOKUP($N4,'Perfattr Data'!$A$1:$CW$7,MATCH(R$3,'Perfattr Data'!$A$1:$A$7,0),FALSE)</f>
        <v>-6.6067178240768215E-2</v>
      </c>
      <c r="S4" s="99">
        <f t="shared" ref="S4:S35" si="2">SUM(O4:R4)</f>
        <v>-0.12481</v>
      </c>
      <c r="V4" s="95">
        <v>38868</v>
      </c>
      <c r="W4" s="94"/>
      <c r="X4" s="94"/>
      <c r="Y4" s="99"/>
      <c r="Z4" s="90">
        <v>0</v>
      </c>
      <c r="AA4">
        <v>0</v>
      </c>
      <c r="AE4" s="95">
        <v>38868</v>
      </c>
      <c r="AF4" s="631">
        <f>Benchmark!B4</f>
        <v>-8.5102620089110403E-2</v>
      </c>
      <c r="AG4" s="637">
        <f>Benchmark!C4</f>
        <v>7.5653638281085345E-2</v>
      </c>
      <c r="AI4" s="126">
        <v>0</v>
      </c>
      <c r="AJ4" s="126">
        <v>0</v>
      </c>
    </row>
    <row r="5" spans="2:38" x14ac:dyDescent="0.25">
      <c r="B5" s="2">
        <f t="shared" ref="B5:B36" si="3">EOMONTH(B4,1)</f>
        <v>38898</v>
      </c>
      <c r="C5" s="150">
        <f>INDEX('Exposure Data'!$A$1:$Y$391,MATCH($B5&amp;C$3,'Exposure Data'!$A$1:$A$391,0),MATCH("Total",'Exposure Data'!$A$1:$Y$1,0))</f>
        <v>1.299821956518413</v>
      </c>
      <c r="D5" s="150">
        <f>INDEX('Exposure Data'!$A$1:$Y$391,MATCH($B5&amp;D$3,'Exposure Data'!$A$1:$A$391,0),MATCH("Total",'Exposure Data'!$A$1:$Y$1,0))</f>
        <v>-0.96877810005606657</v>
      </c>
      <c r="E5" s="99">
        <f t="shared" si="0"/>
        <v>0.33104385646234646</v>
      </c>
      <c r="F5" s="99">
        <f t="shared" si="1"/>
        <v>2.2686000565744795</v>
      </c>
      <c r="H5" s="118">
        <f t="shared" ref="H5:H36" si="4">EOMONTH(H4,1)</f>
        <v>38898</v>
      </c>
      <c r="I5" s="119">
        <f>C5-INDEX('Region --&gt;'!$K$3:$K$101,MATCH(H5,'Region --&gt;'!$B$3:$B$101,0))</f>
        <v>1.299821956518413</v>
      </c>
      <c r="J5" s="119">
        <f>-D5+INDEX('Region --&gt;'!$K$105:$K$202,MATCH(H5,'Region --&gt;'!$B$105:$B$202,0))</f>
        <v>0.96877810005606657</v>
      </c>
      <c r="K5" s="119">
        <f>'Region --&gt;'!K207</f>
        <v>0</v>
      </c>
      <c r="N5" s="95">
        <f t="shared" ref="N5:N36" si="5">EOMONTH(N4,1)</f>
        <v>38898</v>
      </c>
      <c r="O5" s="94">
        <f>HLOOKUP(N5,'Perfattr Data'!$A$1:$CW$7,MATCH(O$3,'Perfattr Data'!$A$1:$A$7,0),FALSE)</f>
        <v>-5.0104895099045803E-2</v>
      </c>
      <c r="P5" s="94">
        <f>HLOOKUP($N5,'Perfattr Data'!$A$1:$CW$7,MATCH(P$3,'Perfattr Data'!$A$1:$A$7,0),FALSE)</f>
        <v>7.4306110739649463E-3</v>
      </c>
      <c r="Q5" s="94">
        <f>HLOOKUP($N5,'Perfattr Data'!$A$1:$CW$7,MATCH(Q$3,'Perfattr Data'!$A$1:$A$7,0),FALSE)</f>
        <v>0</v>
      </c>
      <c r="R5" s="94">
        <f>HLOOKUP($N5,'Perfattr Data'!$A$1:$CW$7,MATCH(R$3,'Perfattr Data'!$A$1:$A$7,0),FALSE)</f>
        <v>-7.7157159749191443E-3</v>
      </c>
      <c r="S5" s="99">
        <f t="shared" si="2"/>
        <v>-5.0389999999999997E-2</v>
      </c>
      <c r="V5" s="95">
        <f t="shared" ref="V5:V36" si="6">EOMONTH(V4,1)</f>
        <v>38898</v>
      </c>
      <c r="W5" s="94">
        <f>IFERROR(VLOOKUP($V5,$N$3:$Q$101,MATCH(W$3,$N$3:$Q$3,0),FALSE)/VLOOKUP($V4,$H$3:$K$101,MATCH(W$3,$H$3:$K$3,0),FALSE),"")</f>
        <v>-3.8012898216968863E-2</v>
      </c>
      <c r="X5" s="150">
        <f>IFERROR(VLOOKUP($V5,$N$3:$Q$101,MATCH(X$3,$N$3:$Q$3,0),FALSE)/VLOOKUP($V4,$H$3:$K$101,MATCH(X$3,$H$3:$K$3,0),FALSE),"")</f>
        <v>9.29384203482473E-3</v>
      </c>
      <c r="Y5" s="99"/>
      <c r="Z5" s="123">
        <f t="array" ref="Z5">PRODUCT(1+W$4:W5)-1</f>
        <v>-3.8012898216968849E-2</v>
      </c>
      <c r="AA5" s="99">
        <f t="array" ref="AA5">PRODUCT(1+$X$4:X5)-1</f>
        <v>9.2938420348247508E-3</v>
      </c>
      <c r="AE5" s="95">
        <f t="shared" ref="AE5:AE36" si="7">EOMONTH(AE4,1)</f>
        <v>38898</v>
      </c>
      <c r="AF5" s="637">
        <f>Benchmark!B5</f>
        <v>-8.8118989734340732E-3</v>
      </c>
      <c r="AG5" s="637">
        <f>Benchmark!C5</f>
        <v>-4.5956497456356837E-3</v>
      </c>
      <c r="AI5" s="123">
        <f t="array" ref="AI5">PRODUCT(1+AF$4:AF5)-1</f>
        <v>-9.3164603371944654E-2</v>
      </c>
      <c r="AJ5" s="123">
        <f t="array" ref="AJ5">PRODUCT(1+AG$4:AG5)-1</f>
        <v>7.0710310911926699E-2</v>
      </c>
    </row>
    <row r="6" spans="2:38" x14ac:dyDescent="0.25">
      <c r="B6" s="2">
        <f t="shared" si="3"/>
        <v>38929</v>
      </c>
      <c r="C6" s="150">
        <f>INDEX('Exposure Data'!$A$1:$Y$391,MATCH($B6&amp;C$3,'Exposure Data'!$A$1:$A$391,0),MATCH("Total",'Exposure Data'!$A$1:$Y$1,0))</f>
        <v>1.1831513905168161</v>
      </c>
      <c r="D6" s="150">
        <f>INDEX('Exposure Data'!$A$1:$Y$391,MATCH($B6&amp;D$3,'Exposure Data'!$A$1:$A$391,0),MATCH("Total",'Exposure Data'!$A$1:$Y$1,0))</f>
        <v>-0.94271891728353419</v>
      </c>
      <c r="E6" s="99">
        <f t="shared" si="0"/>
        <v>0.24043247323328187</v>
      </c>
      <c r="F6" s="99">
        <f t="shared" si="1"/>
        <v>2.1258703078003505</v>
      </c>
      <c r="H6" s="118">
        <f t="shared" si="4"/>
        <v>38929</v>
      </c>
      <c r="I6" s="119">
        <f>C6-INDEX('Region --&gt;'!$K$3:$K$101,MATCH(H6,'Region --&gt;'!$B$3:$B$101,0))</f>
        <v>1.1831513905168161</v>
      </c>
      <c r="J6" s="119">
        <f>-D6+INDEX('Region --&gt;'!$K$105:$K$202,MATCH(H6,'Region --&gt;'!$B$105:$B$202,0))</f>
        <v>0.94271891728353419</v>
      </c>
      <c r="K6" s="119">
        <f>'Region --&gt;'!K208</f>
        <v>0</v>
      </c>
      <c r="N6" s="95">
        <f t="shared" si="5"/>
        <v>38929</v>
      </c>
      <c r="O6" s="94">
        <f>HLOOKUP(N6,'Perfattr Data'!$A$1:$CW$7,MATCH(O$3,'Perfattr Data'!$A$1:$A$7,0),FALSE)</f>
        <v>2.2026984870162716E-2</v>
      </c>
      <c r="P6" s="94">
        <f>HLOOKUP($N6,'Perfattr Data'!$A$1:$CW$7,MATCH(P$3,'Perfattr Data'!$A$1:$A$7,0),FALSE)</f>
        <v>4.170844722997261E-3</v>
      </c>
      <c r="Q6" s="94">
        <f>HLOOKUP($N6,'Perfattr Data'!$A$1:$CW$7,MATCH(Q$3,'Perfattr Data'!$A$1:$A$7,0),FALSE)</f>
        <v>0</v>
      </c>
      <c r="R6" s="94">
        <f>HLOOKUP($N6,'Perfattr Data'!$A$1:$CW$7,MATCH(R$3,'Perfattr Data'!$A$1:$A$7,0),FALSE)</f>
        <v>-1.0437829593159953E-2</v>
      </c>
      <c r="S6" s="99">
        <f t="shared" si="2"/>
        <v>1.5760000000000024E-2</v>
      </c>
      <c r="V6" s="95">
        <f t="shared" si="6"/>
        <v>38929</v>
      </c>
      <c r="W6" s="150">
        <f t="shared" ref="W6:W69" si="8">IFERROR(VLOOKUP($V6,$N$3:$Q$101,MATCH(W$3,$N$3:$Q$3,0),FALSE)/VLOOKUP($V5,$H$3:$K$101,MATCH(W$3,$H$3:$K$3,0),FALSE),"")</f>
        <v>1.6946155402053853E-2</v>
      </c>
      <c r="X6" s="150">
        <f t="shared" ref="X6:X69" si="9">IFERROR(VLOOKUP($V6,$N$3:$Q$101,MATCH(X$3,$N$3:$Q$3,0),FALSE)/VLOOKUP($V5,$H$3:$K$101,MATCH(X$3,$H$3:$K$3,0),FALSE),"")</f>
        <v>4.305263220500009E-3</v>
      </c>
      <c r="Y6" s="99"/>
      <c r="Z6" s="123">
        <f t="array" ref="Z6">PRODUCT(1+W$4:W6)-1</f>
        <v>-2.1710915295382271E-2</v>
      </c>
      <c r="AA6" s="99">
        <f t="array" ref="AA6">PRODUCT(1+$X$4:X6)-1</f>
        <v>1.3639117691614411E-2</v>
      </c>
      <c r="AE6" s="95">
        <f t="shared" si="7"/>
        <v>38929</v>
      </c>
      <c r="AF6" s="637">
        <f>Benchmark!B6</f>
        <v>2.2473581381397975E-2</v>
      </c>
      <c r="AG6" s="637">
        <f>Benchmark!C6</f>
        <v>-7.5517027837523976E-3</v>
      </c>
      <c r="AI6" s="123">
        <f t="array" ref="AI6">PRODUCT(1+AF$4:AF6)-1</f>
        <v>-7.2784764286291881E-2</v>
      </c>
      <c r="AJ6" s="123">
        <f t="array" ref="AJ6">PRODUCT(1+AG$4:AG6)-1</f>
        <v>6.262462487642062E-2</v>
      </c>
    </row>
    <row r="7" spans="2:38" x14ac:dyDescent="0.25">
      <c r="B7" s="2">
        <f t="shared" si="3"/>
        <v>38960</v>
      </c>
      <c r="C7" s="150">
        <f>INDEX('Exposure Data'!$A$1:$Y$391,MATCH($B7&amp;C$3,'Exposure Data'!$A$1:$A$391,0),MATCH("Total",'Exposure Data'!$A$1:$Y$1,0))</f>
        <v>1.1254398621657209</v>
      </c>
      <c r="D7" s="150">
        <f>INDEX('Exposure Data'!$A$1:$Y$391,MATCH($B7&amp;D$3,'Exposure Data'!$A$1:$A$391,0),MATCH("Total",'Exposure Data'!$A$1:$Y$1,0))</f>
        <v>-0.96946302298898668</v>
      </c>
      <c r="E7" s="99">
        <f t="shared" si="0"/>
        <v>0.15597683917673422</v>
      </c>
      <c r="F7" s="99">
        <f t="shared" si="1"/>
        <v>2.0949028851547076</v>
      </c>
      <c r="H7" s="118">
        <f t="shared" si="4"/>
        <v>38960</v>
      </c>
      <c r="I7" s="119">
        <f>C7-INDEX('Region --&gt;'!$K$3:$K$101,MATCH(H7,'Region --&gt;'!$B$3:$B$101,0))</f>
        <v>1.1254398621657209</v>
      </c>
      <c r="J7" s="119">
        <f>-D7+INDEX('Region --&gt;'!$K$105:$K$202,MATCH(H7,'Region --&gt;'!$B$105:$B$202,0))</f>
        <v>0.96946302298898668</v>
      </c>
      <c r="K7" s="119">
        <f>'Region --&gt;'!K209</f>
        <v>0</v>
      </c>
      <c r="N7" s="95">
        <f t="shared" si="5"/>
        <v>38960</v>
      </c>
      <c r="O7" s="94">
        <f>HLOOKUP(N7,'Perfattr Data'!$A$1:$CW$7,MATCH(O$3,'Perfattr Data'!$A$1:$A$7,0),FALSE)</f>
        <v>4.485916425739913E-2</v>
      </c>
      <c r="P7" s="94">
        <f>HLOOKUP($N7,'Perfattr Data'!$A$1:$CW$7,MATCH(P$3,'Perfattr Data'!$A$1:$A$7,0),FALSE)</f>
        <v>-2.6316840561868452E-2</v>
      </c>
      <c r="Q7" s="94">
        <f>HLOOKUP($N7,'Perfattr Data'!$A$1:$CW$7,MATCH(Q$3,'Perfattr Data'!$A$1:$A$7,0),FALSE)</f>
        <v>0</v>
      </c>
      <c r="R7" s="94">
        <f>HLOOKUP($N7,'Perfattr Data'!$A$1:$CW$7,MATCH(R$3,'Perfattr Data'!$A$1:$A$7,0),FALSE)</f>
        <v>-8.7223236955306788E-3</v>
      </c>
      <c r="S7" s="99">
        <f t="shared" si="2"/>
        <v>9.8199999999999989E-3</v>
      </c>
      <c r="V7" s="95">
        <f t="shared" si="6"/>
        <v>38960</v>
      </c>
      <c r="W7" s="150">
        <f t="shared" si="8"/>
        <v>3.7914982492480577E-2</v>
      </c>
      <c r="X7" s="150">
        <f t="shared" si="9"/>
        <v>-2.7915893146284815E-2</v>
      </c>
      <c r="Y7" s="99"/>
      <c r="Z7" s="123">
        <f t="array" ref="Z7">PRODUCT(1+W$4:W7)-1</f>
        <v>1.5380898223777972E-2</v>
      </c>
      <c r="AA7" s="99">
        <f t="array" ref="AA7">PRODUCT(1+$X$4:X7)-1</f>
        <v>-1.4657523606759093E-2</v>
      </c>
      <c r="AE7" s="95">
        <f t="shared" si="7"/>
        <v>38960</v>
      </c>
      <c r="AF7" s="637">
        <f>Benchmark!B7</f>
        <v>3.502939241208336E-2</v>
      </c>
      <c r="AG7" s="637">
        <f>Benchmark!C7</f>
        <v>-2.9811525950779096E-2</v>
      </c>
      <c r="AI7" s="123">
        <f t="array" ref="AI7">PRODUCT(1+AF$4:AF7)-1</f>
        <v>-4.0304977944013887E-2</v>
      </c>
      <c r="AJ7" s="123">
        <f t="array" ref="AJ7">PRODUCT(1+AG$4:AG7)-1</f>
        <v>3.0946163295980433E-2</v>
      </c>
    </row>
    <row r="8" spans="2:38" x14ac:dyDescent="0.25">
      <c r="B8" s="2">
        <f t="shared" si="3"/>
        <v>38990</v>
      </c>
      <c r="C8" s="150">
        <f>INDEX('Exposure Data'!$A$1:$Y$391,MATCH($B8&amp;C$3,'Exposure Data'!$A$1:$A$391,0),MATCH("Total",'Exposure Data'!$A$1:$Y$1,0))</f>
        <v>1.2020422782415361</v>
      </c>
      <c r="D8" s="150">
        <f>INDEX('Exposure Data'!$A$1:$Y$391,MATCH($B8&amp;D$3,'Exposure Data'!$A$1:$A$391,0),MATCH("Total",'Exposure Data'!$A$1:$Y$1,0))</f>
        <v>-1.031078690285989</v>
      </c>
      <c r="E8" s="99">
        <f t="shared" si="0"/>
        <v>0.17096358795554711</v>
      </c>
      <c r="F8" s="99">
        <f t="shared" si="1"/>
        <v>2.2331209685275253</v>
      </c>
      <c r="H8" s="118">
        <f t="shared" si="4"/>
        <v>38990</v>
      </c>
      <c r="I8" s="119">
        <f>C8-INDEX('Region --&gt;'!$K$3:$K$101,MATCH(H8,'Region --&gt;'!$B$3:$B$101,0))</f>
        <v>1.2020422782415361</v>
      </c>
      <c r="J8" s="119">
        <f>-D8+INDEX('Region --&gt;'!$K$105:$K$202,MATCH(H8,'Region --&gt;'!$B$105:$B$202,0))</f>
        <v>1.031078690285989</v>
      </c>
      <c r="K8" s="119">
        <f>'Region --&gt;'!K210</f>
        <v>0</v>
      </c>
      <c r="N8" s="95">
        <f t="shared" si="5"/>
        <v>38990</v>
      </c>
      <c r="O8" s="94">
        <f>HLOOKUP(N8,'Perfattr Data'!$A$1:$CW$7,MATCH(O$3,'Perfattr Data'!$A$1:$A$7,0),FALSE)</f>
        <v>-1.8764658727746332E-2</v>
      </c>
      <c r="P8" s="94">
        <f>HLOOKUP($N8,'Perfattr Data'!$A$1:$CW$7,MATCH(P$3,'Perfattr Data'!$A$1:$A$7,0),FALSE)</f>
        <v>3.222740780306757E-2</v>
      </c>
      <c r="Q8" s="94">
        <f>HLOOKUP($N8,'Perfattr Data'!$A$1:$CW$7,MATCH(Q$3,'Perfattr Data'!$A$1:$A$7,0),FALSE)</f>
        <v>0</v>
      </c>
      <c r="R8" s="94">
        <f>HLOOKUP($N8,'Perfattr Data'!$A$1:$CW$7,MATCH(R$3,'Perfattr Data'!$A$1:$A$7,0),FALSE)</f>
        <v>-5.2727490753212477E-3</v>
      </c>
      <c r="S8" s="99">
        <f t="shared" si="2"/>
        <v>8.1899999999999907E-3</v>
      </c>
      <c r="V8" s="95">
        <f t="shared" si="6"/>
        <v>38990</v>
      </c>
      <c r="W8" s="150">
        <f t="shared" si="8"/>
        <v>-1.6673177624646138E-2</v>
      </c>
      <c r="X8" s="150">
        <f t="shared" si="9"/>
        <v>3.3242534309050879E-2</v>
      </c>
      <c r="Y8" s="99"/>
      <c r="Z8" s="123">
        <f t="array" ref="Z8">PRODUCT(1+W$4:W8)-1</f>
        <v>-1.5487278489798584E-3</v>
      </c>
      <c r="AA8" s="99">
        <f t="array" ref="AA8">PRODUCT(1+$X$4:X8)-1</f>
        <v>1.8097757470908249E-2</v>
      </c>
      <c r="AE8" s="95">
        <f t="shared" si="7"/>
        <v>38990</v>
      </c>
      <c r="AF8" s="637">
        <f>Benchmark!B8</f>
        <v>1.4660468444770924E-2</v>
      </c>
      <c r="AG8" s="637">
        <f>Benchmark!C8</f>
        <v>-1.9552831376050066E-2</v>
      </c>
      <c r="AI8" s="123">
        <f t="array" ref="AI8">PRODUCT(1+AF$4:AF8)-1</f>
        <v>-2.6235399356558387E-2</v>
      </c>
      <c r="AJ8" s="123">
        <f t="array" ref="AJ8">PRODUCT(1+AG$4:AG8)-1</f>
        <v>1.078824680726842E-2</v>
      </c>
    </row>
    <row r="9" spans="2:38" x14ac:dyDescent="0.25">
      <c r="B9" s="2">
        <f t="shared" si="3"/>
        <v>39021</v>
      </c>
      <c r="C9" s="150">
        <f>INDEX('Exposure Data'!$A$1:$Y$391,MATCH($B9&amp;C$3,'Exposure Data'!$A$1:$A$391,0),MATCH("Total",'Exposure Data'!$A$1:$Y$1,0))</f>
        <v>1.2003747394082502</v>
      </c>
      <c r="D9" s="150">
        <f>INDEX('Exposure Data'!$A$1:$Y$391,MATCH($B9&amp;D$3,'Exposure Data'!$A$1:$A$391,0),MATCH("Total",'Exposure Data'!$A$1:$Y$1,0))</f>
        <v>-1.0395422194659409</v>
      </c>
      <c r="E9" s="99">
        <f t="shared" si="0"/>
        <v>0.16083251994230929</v>
      </c>
      <c r="F9" s="99">
        <f t="shared" si="1"/>
        <v>2.2399169588741912</v>
      </c>
      <c r="H9" s="118">
        <f t="shared" si="4"/>
        <v>39021</v>
      </c>
      <c r="I9" s="119">
        <f>C9-INDEX('Region --&gt;'!$K$3:$K$101,MATCH(H9,'Region --&gt;'!$B$3:$B$101,0))</f>
        <v>1.2003747394082502</v>
      </c>
      <c r="J9" s="119">
        <f>-D9+INDEX('Region --&gt;'!$K$105:$K$202,MATCH(H9,'Region --&gt;'!$B$105:$B$202,0))</f>
        <v>1.0395422194659409</v>
      </c>
      <c r="K9" s="119">
        <f>'Region --&gt;'!K211</f>
        <v>0</v>
      </c>
      <c r="N9" s="95">
        <f t="shared" si="5"/>
        <v>39021</v>
      </c>
      <c r="O9" s="94">
        <f>HLOOKUP(N9,'Perfattr Data'!$A$1:$CW$7,MATCH(O$3,'Perfattr Data'!$A$1:$A$7,0),FALSE)</f>
        <v>5.4744669851269405E-2</v>
      </c>
      <c r="P9" s="94">
        <f>HLOOKUP($N9,'Perfattr Data'!$A$1:$CW$7,MATCH(P$3,'Perfattr Data'!$A$1:$A$7,0),FALSE)</f>
        <v>-3.1979092509301206E-2</v>
      </c>
      <c r="Q9" s="94">
        <f>HLOOKUP($N9,'Perfattr Data'!$A$1:$CW$7,MATCH(Q$3,'Perfattr Data'!$A$1:$A$7,0),FALSE)</f>
        <v>0</v>
      </c>
      <c r="R9" s="94">
        <f>HLOOKUP($N9,'Perfattr Data'!$A$1:$CW$7,MATCH(R$3,'Perfattr Data'!$A$1:$A$7,0),FALSE)</f>
        <v>-1.0135577341968224E-2</v>
      </c>
      <c r="S9" s="99">
        <f t="shared" si="2"/>
        <v>1.2629999999999975E-2</v>
      </c>
      <c r="V9" s="95">
        <f t="shared" si="6"/>
        <v>39021</v>
      </c>
      <c r="W9" s="150">
        <f t="shared" si="8"/>
        <v>4.5543048561782047E-2</v>
      </c>
      <c r="X9" s="150">
        <f t="shared" si="9"/>
        <v>-3.1015181295649903E-2</v>
      </c>
      <c r="Y9" s="99"/>
      <c r="Z9" s="123">
        <f t="array" ref="Z9">PRODUCT(1+W$4:W9)-1</f>
        <v>4.3923786925167185E-2</v>
      </c>
      <c r="AA9" s="99">
        <f t="array" ref="AA9">PRODUCT(1+$X$4:X9)-1</f>
        <v>-1.3478729053746585E-2</v>
      </c>
      <c r="AE9" s="95">
        <f t="shared" si="7"/>
        <v>39021</v>
      </c>
      <c r="AF9" s="637">
        <f>Benchmark!B9</f>
        <v>3.3356184369968345E-2</v>
      </c>
      <c r="AG9" s="637">
        <f>Benchmark!C9</f>
        <v>-4.0643806185797826E-2</v>
      </c>
      <c r="AI9" s="123">
        <f t="array" ref="AI9">PRODUCT(1+AF$4:AF9)-1</f>
        <v>6.2456721954529115E-3</v>
      </c>
      <c r="AJ9" s="123">
        <f t="array" ref="AJ9">PRODUCT(1+AG$4:AG9)-1</f>
        <v>-3.0294034790848579E-2</v>
      </c>
    </row>
    <row r="10" spans="2:38" x14ac:dyDescent="0.25">
      <c r="B10" s="2">
        <f t="shared" si="3"/>
        <v>39051</v>
      </c>
      <c r="C10" s="150">
        <f>INDEX('Exposure Data'!$A$1:$Y$391,MATCH($B10&amp;C$3,'Exposure Data'!$A$1:$A$391,0),MATCH("Total",'Exposure Data'!$A$1:$Y$1,0))</f>
        <v>1.1401739027795319</v>
      </c>
      <c r="D10" s="150">
        <f>INDEX('Exposure Data'!$A$1:$Y$391,MATCH($B10&amp;D$3,'Exposure Data'!$A$1:$A$391,0),MATCH("Total",'Exposure Data'!$A$1:$Y$1,0))</f>
        <v>-0.97791576364160038</v>
      </c>
      <c r="E10" s="99">
        <f t="shared" si="0"/>
        <v>0.16225813913793152</v>
      </c>
      <c r="F10" s="99">
        <f t="shared" si="1"/>
        <v>2.1180896664211324</v>
      </c>
      <c r="H10" s="118">
        <f t="shared" si="4"/>
        <v>39051</v>
      </c>
      <c r="I10" s="119">
        <f>C10-INDEX('Region --&gt;'!$K$3:$K$101,MATCH(H10,'Region --&gt;'!$B$3:$B$101,0))</f>
        <v>1.1401739027795319</v>
      </c>
      <c r="J10" s="119">
        <f>-D10+INDEX('Region --&gt;'!$K$105:$K$202,MATCH(H10,'Region --&gt;'!$B$105:$B$202,0))</f>
        <v>0.97791576364160038</v>
      </c>
      <c r="K10" s="119">
        <f>'Region --&gt;'!K212</f>
        <v>0</v>
      </c>
      <c r="N10" s="95">
        <f t="shared" si="5"/>
        <v>39051</v>
      </c>
      <c r="O10" s="94">
        <f>HLOOKUP(N10,'Perfattr Data'!$A$1:$CW$7,MATCH(O$3,'Perfattr Data'!$A$1:$A$7,0),FALSE)</f>
        <v>7.1608190285975967E-2</v>
      </c>
      <c r="P10" s="94">
        <f>HLOOKUP($N10,'Perfattr Data'!$A$1:$CW$7,MATCH(P$3,'Perfattr Data'!$A$1:$A$7,0),FALSE)</f>
        <v>-5.4439208253167226E-2</v>
      </c>
      <c r="Q10" s="94">
        <f>HLOOKUP($N10,'Perfattr Data'!$A$1:$CW$7,MATCH(Q$3,'Perfattr Data'!$A$1:$A$7,0),FALSE)</f>
        <v>0</v>
      </c>
      <c r="R10" s="94">
        <f>HLOOKUP($N10,'Perfattr Data'!$A$1:$CW$7,MATCH(R$3,'Perfattr Data'!$A$1:$A$7,0),FALSE)</f>
        <v>1.621101796719128E-2</v>
      </c>
      <c r="S10" s="99">
        <f t="shared" si="2"/>
        <v>3.3380000000000021E-2</v>
      </c>
      <c r="V10" s="95">
        <f t="shared" si="6"/>
        <v>39051</v>
      </c>
      <c r="W10" s="150">
        <f t="shared" si="8"/>
        <v>5.9654862715019075E-2</v>
      </c>
      <c r="X10" s="150">
        <f t="shared" si="9"/>
        <v>-5.2368443757036698E-2</v>
      </c>
      <c r="Y10" s="99"/>
      <c r="Z10" s="123">
        <f t="array" ref="Z10">PRODUCT(1+W$4:W10)-1</f>
        <v>0.10619891711913088</v>
      </c>
      <c r="AA10" s="99">
        <f t="array" ref="AA10">PRODUCT(1+$X$4:X10)-1</f>
        <v>-6.5141312746415769E-2</v>
      </c>
      <c r="AE10" s="95">
        <f t="shared" si="7"/>
        <v>39051</v>
      </c>
      <c r="AF10" s="637">
        <f>Benchmark!B10</f>
        <v>3.979694279281476E-2</v>
      </c>
      <c r="AG10" s="637">
        <f>Benchmark!C10</f>
        <v>-4.4881035565071947E-2</v>
      </c>
      <c r="AI10" s="123">
        <f t="array" ref="AI10">PRODUCT(1+AF$4:AF10)-1</f>
        <v>4.6291173647332817E-2</v>
      </c>
      <c r="AJ10" s="123">
        <f t="array" ref="AJ10">PRODUCT(1+AG$4:AG10)-1</f>
        <v>-7.381544270306295E-2</v>
      </c>
    </row>
    <row r="11" spans="2:38" x14ac:dyDescent="0.25">
      <c r="B11" s="2">
        <f t="shared" si="3"/>
        <v>39082</v>
      </c>
      <c r="C11" s="150">
        <f>INDEX('Exposure Data'!$A$1:$Y$391,MATCH($B11&amp;C$3,'Exposure Data'!$A$1:$A$391,0),MATCH("Total",'Exposure Data'!$A$1:$Y$1,0))</f>
        <v>1.2019349969836302</v>
      </c>
      <c r="D11" s="150">
        <f>INDEX('Exposure Data'!$A$1:$Y$391,MATCH($B11&amp;D$3,'Exposure Data'!$A$1:$A$391,0),MATCH("Total",'Exposure Data'!$A$1:$Y$1,0))</f>
        <v>-0.98981031707381906</v>
      </c>
      <c r="E11" s="99">
        <f t="shared" si="0"/>
        <v>0.2121246799098111</v>
      </c>
      <c r="F11" s="99">
        <f t="shared" si="1"/>
        <v>2.1917453140574494</v>
      </c>
      <c r="H11" s="118">
        <f t="shared" si="4"/>
        <v>39082</v>
      </c>
      <c r="I11" s="119">
        <f>C11-INDEX('Region --&gt;'!$K$3:$K$101,MATCH(H11,'Region --&gt;'!$B$3:$B$101,0))</f>
        <v>1.2019349969836302</v>
      </c>
      <c r="J11" s="119">
        <f>-D11+INDEX('Region --&gt;'!$K$105:$K$202,MATCH(H11,'Region --&gt;'!$B$105:$B$202,0))</f>
        <v>0.98981031707381906</v>
      </c>
      <c r="K11" s="119">
        <f>'Region --&gt;'!K213</f>
        <v>0</v>
      </c>
      <c r="N11" s="95">
        <f t="shared" si="5"/>
        <v>39082</v>
      </c>
      <c r="O11" s="94">
        <f>HLOOKUP(N11,'Perfattr Data'!$A$1:$CW$7,MATCH(O$3,'Perfattr Data'!$A$1:$A$7,0),FALSE)</f>
        <v>6.6250023670556312E-3</v>
      </c>
      <c r="P11" s="94">
        <f>HLOOKUP($N11,'Perfattr Data'!$A$1:$CW$7,MATCH(P$3,'Perfattr Data'!$A$1:$A$7,0),FALSE)</f>
        <v>6.711090163790504E-3</v>
      </c>
      <c r="Q11" s="94">
        <f>HLOOKUP($N11,'Perfattr Data'!$A$1:$CW$7,MATCH(Q$3,'Perfattr Data'!$A$1:$A$7,0),FALSE)</f>
        <v>0</v>
      </c>
      <c r="R11" s="94">
        <f>HLOOKUP($N11,'Perfattr Data'!$A$1:$CW$7,MATCH(R$3,'Perfattr Data'!$A$1:$A$7,0),FALSE)</f>
        <v>1.8390746915386335E-4</v>
      </c>
      <c r="S11" s="99">
        <f t="shared" si="2"/>
        <v>1.3519999999999999E-2</v>
      </c>
      <c r="V11" s="95">
        <f t="shared" si="6"/>
        <v>39082</v>
      </c>
      <c r="W11" s="150">
        <f t="shared" si="8"/>
        <v>5.8105192119422373E-3</v>
      </c>
      <c r="X11" s="150">
        <f t="shared" si="9"/>
        <v>6.8626464704889178E-3</v>
      </c>
      <c r="Y11" s="99"/>
      <c r="Z11" s="123">
        <f t="array" ref="Z11">PRODUCT(1+W$4:W11)-1</f>
        <v>0.11262650717928113</v>
      </c>
      <c r="AA11" s="99">
        <f t="array" ref="AA11">PRODUCT(1+$X$4:X11)-1</f>
        <v>-5.8725708075929139E-2</v>
      </c>
      <c r="AE11" s="95">
        <f t="shared" si="7"/>
        <v>39082</v>
      </c>
      <c r="AF11" s="637">
        <f>Benchmark!B11</f>
        <v>4.2971241781290331E-2</v>
      </c>
      <c r="AG11" s="637">
        <f>Benchmark!C11</f>
        <v>-4.2426551342398498E-2</v>
      </c>
      <c r="AI11" s="123">
        <f t="array" ref="AI11">PRODUCT(1+AF$4:AF11)-1</f>
        <v>9.1251604643762363E-2</v>
      </c>
      <c r="AJ11" s="123">
        <f t="array" ref="AJ11">PRODUCT(1+AG$4:AG11)-1</f>
        <v>-0.11311025937575803</v>
      </c>
    </row>
    <row r="12" spans="2:38" x14ac:dyDescent="0.25">
      <c r="B12" s="2">
        <f t="shared" si="3"/>
        <v>39113</v>
      </c>
      <c r="C12" s="150">
        <f>INDEX('Exposure Data'!$A$1:$Y$391,MATCH($B12&amp;C$3,'Exposure Data'!$A$1:$A$391,0),MATCH("Total",'Exposure Data'!$A$1:$Y$1,0))</f>
        <v>1.2627920645699795</v>
      </c>
      <c r="D12" s="150">
        <f>INDEX('Exposure Data'!$A$1:$Y$391,MATCH($B12&amp;D$3,'Exposure Data'!$A$1:$A$391,0),MATCH("Total",'Exposure Data'!$A$1:$Y$1,0))</f>
        <v>-1.0717794897776609</v>
      </c>
      <c r="E12" s="99">
        <f t="shared" si="0"/>
        <v>0.19101257479231859</v>
      </c>
      <c r="F12" s="99">
        <f t="shared" si="1"/>
        <v>2.3345715543476402</v>
      </c>
      <c r="H12" s="118">
        <f t="shared" si="4"/>
        <v>39113</v>
      </c>
      <c r="I12" s="119">
        <f>C12-INDEX('Region --&gt;'!$K$3:$K$101,MATCH(H12,'Region --&gt;'!$B$3:$B$101,0))</f>
        <v>1.2627920645699795</v>
      </c>
      <c r="J12" s="119">
        <f>-D12+INDEX('Region --&gt;'!$K$105:$K$202,MATCH(H12,'Region --&gt;'!$B$105:$B$202,0))</f>
        <v>1.0717794897776609</v>
      </c>
      <c r="K12" s="119">
        <f>'Region --&gt;'!K214</f>
        <v>0</v>
      </c>
      <c r="N12" s="95">
        <f t="shared" si="5"/>
        <v>39113</v>
      </c>
      <c r="O12" s="94">
        <f>HLOOKUP(N12,'Perfattr Data'!$A$1:$CW$7,MATCH(O$3,'Perfattr Data'!$A$1:$A$7,0),FALSE)</f>
        <v>3.3626225517880692E-2</v>
      </c>
      <c r="P12" s="94">
        <f>HLOOKUP($N12,'Perfattr Data'!$A$1:$CW$7,MATCH(P$3,'Perfattr Data'!$A$1:$A$7,0),FALSE)</f>
        <v>-8.4918618142352451E-3</v>
      </c>
      <c r="Q12" s="94">
        <f>HLOOKUP($N12,'Perfattr Data'!$A$1:$CW$7,MATCH(Q$3,'Perfattr Data'!$A$1:$A$7,0),FALSE)</f>
        <v>0</v>
      </c>
      <c r="R12" s="94">
        <f>HLOOKUP($N12,'Perfattr Data'!$A$1:$CW$7,MATCH(R$3,'Perfattr Data'!$A$1:$A$7,0),FALSE)</f>
        <v>-1.9643637036454329E-3</v>
      </c>
      <c r="S12" s="99">
        <f t="shared" si="2"/>
        <v>2.3170000000000014E-2</v>
      </c>
      <c r="V12" s="95">
        <f t="shared" si="6"/>
        <v>39113</v>
      </c>
      <c r="W12" s="150">
        <f t="shared" si="8"/>
        <v>2.7976742171805374E-2</v>
      </c>
      <c r="X12" s="150">
        <f t="shared" si="9"/>
        <v>-8.5792819773184183E-3</v>
      </c>
      <c r="Y12" s="99"/>
      <c r="Z12" s="123">
        <f t="array" ref="Z12">PRODUCT(1+W$4:W12)-1</f>
        <v>0.1437541721041522</v>
      </c>
      <c r="AA12" s="99">
        <f t="array" ref="AA12">PRODUCT(1+$X$4:X12)-1</f>
        <v>-6.6801165644346461E-2</v>
      </c>
      <c r="AE12" s="95">
        <f t="shared" si="7"/>
        <v>39113</v>
      </c>
      <c r="AF12" s="637">
        <f>Benchmark!B12</f>
        <v>-2.7420889938168424E-3</v>
      </c>
      <c r="AG12" s="637">
        <f>Benchmark!C12</f>
        <v>-6.681995848595375E-3</v>
      </c>
      <c r="AI12" s="123">
        <f t="array" ref="AI12">PRODUCT(1+AF$4:AF12)-1</f>
        <v>8.8259295629183665E-2</v>
      </c>
      <c r="AJ12" s="123">
        <f t="array" ref="AJ12">PRODUCT(1+AG$4:AG12)-1</f>
        <v>-0.11903645294077103</v>
      </c>
    </row>
    <row r="13" spans="2:38" x14ac:dyDescent="0.25">
      <c r="B13" s="2">
        <f t="shared" si="3"/>
        <v>39141</v>
      </c>
      <c r="C13" s="150">
        <f>INDEX('Exposure Data'!$A$1:$Y$391,MATCH($B13&amp;C$3,'Exposure Data'!$A$1:$A$391,0),MATCH("Total",'Exposure Data'!$A$1:$Y$1,0))</f>
        <v>0.63312433810588187</v>
      </c>
      <c r="D13" s="150">
        <f>INDEX('Exposure Data'!$A$1:$Y$391,MATCH($B13&amp;D$3,'Exposure Data'!$A$1:$A$391,0),MATCH("Total",'Exposure Data'!$A$1:$Y$1,0))</f>
        <v>-0.57518806724581339</v>
      </c>
      <c r="E13" s="99">
        <f t="shared" si="0"/>
        <v>5.7936270860068473E-2</v>
      </c>
      <c r="F13" s="99">
        <f t="shared" si="1"/>
        <v>1.2083124053516952</v>
      </c>
      <c r="H13" s="118">
        <f t="shared" si="4"/>
        <v>39141</v>
      </c>
      <c r="I13" s="119">
        <f>C13-INDEX('Region --&gt;'!$K$3:$K$101,MATCH(H13,'Region --&gt;'!$B$3:$B$101,0))</f>
        <v>0.63312433810588187</v>
      </c>
      <c r="J13" s="119">
        <f>-D13+INDEX('Region --&gt;'!$K$105:$K$202,MATCH(H13,'Region --&gt;'!$B$105:$B$202,0))</f>
        <v>0.57518806724581339</v>
      </c>
      <c r="K13" s="119">
        <f>'Region --&gt;'!K215</f>
        <v>0</v>
      </c>
      <c r="N13" s="95">
        <f t="shared" si="5"/>
        <v>39141</v>
      </c>
      <c r="O13" s="94">
        <f>HLOOKUP(N13,'Perfattr Data'!$A$1:$CW$7,MATCH(O$3,'Perfattr Data'!$A$1:$A$7,0),FALSE)</f>
        <v>1.2258046492135521E-2</v>
      </c>
      <c r="P13" s="94">
        <f>HLOOKUP($N13,'Perfattr Data'!$A$1:$CW$7,MATCH(P$3,'Perfattr Data'!$A$1:$A$7,0),FALSE)</f>
        <v>3.7473478046171852E-3</v>
      </c>
      <c r="Q13" s="94">
        <f>HLOOKUP($N13,'Perfattr Data'!$A$1:$CW$7,MATCH(Q$3,'Perfattr Data'!$A$1:$A$7,0),FALSE)</f>
        <v>0</v>
      </c>
      <c r="R13" s="94">
        <f>HLOOKUP($N13,'Perfattr Data'!$A$1:$CW$7,MATCH(R$3,'Perfattr Data'!$A$1:$A$7,0),FALSE)</f>
        <v>-5.6539429675271484E-4</v>
      </c>
      <c r="S13" s="99">
        <f t="shared" si="2"/>
        <v>1.543999999999999E-2</v>
      </c>
      <c r="V13" s="95">
        <f t="shared" si="6"/>
        <v>39141</v>
      </c>
      <c r="W13" s="150">
        <f t="shared" si="8"/>
        <v>9.7070981328266203E-3</v>
      </c>
      <c r="X13" s="150">
        <f t="shared" si="9"/>
        <v>3.4963794701786716E-3</v>
      </c>
      <c r="Y13" s="99"/>
      <c r="Z13" s="123">
        <f t="array" ref="Z13">PRODUCT(1+W$4:W13)-1</f>
        <v>0.15485670609259716</v>
      </c>
      <c r="AA13" s="99">
        <f t="array" ref="AA13">PRODUCT(1+$X$4:X13)-1</f>
        <v>-6.3538348398310629E-2</v>
      </c>
      <c r="AE13" s="95">
        <f t="shared" si="7"/>
        <v>39141</v>
      </c>
      <c r="AF13" s="637">
        <f>Benchmark!B13</f>
        <v>4.9692931645827399E-4</v>
      </c>
      <c r="AG13" s="637">
        <f>Benchmark!C13</f>
        <v>7.4428095219827763E-3</v>
      </c>
      <c r="AI13" s="123">
        <f t="array" ref="AI13">PRODUCT(1+AF$4:AF13)-1</f>
        <v>8.8800083577090128E-2</v>
      </c>
      <c r="AJ13" s="123">
        <f t="array" ref="AJ13">PRODUCT(1+AG$4:AG13)-1</f>
        <v>-0.11247960906419896</v>
      </c>
    </row>
    <row r="14" spans="2:38" x14ac:dyDescent="0.25">
      <c r="B14" s="2">
        <f t="shared" si="3"/>
        <v>39172</v>
      </c>
      <c r="C14" s="150">
        <f>INDEX('Exposure Data'!$A$1:$Y$391,MATCH($B14&amp;C$3,'Exposure Data'!$A$1:$A$391,0),MATCH("Total",'Exposure Data'!$A$1:$Y$1,0))</f>
        <v>1.1420106872308124</v>
      </c>
      <c r="D14" s="150">
        <f>INDEX('Exposure Data'!$A$1:$Y$391,MATCH($B14&amp;D$3,'Exposure Data'!$A$1:$A$391,0),MATCH("Total",'Exposure Data'!$A$1:$Y$1,0))</f>
        <v>-0.90817366207021</v>
      </c>
      <c r="E14" s="99">
        <f t="shared" si="0"/>
        <v>0.23383702516060245</v>
      </c>
      <c r="F14" s="99">
        <f t="shared" si="1"/>
        <v>2.0501843493010226</v>
      </c>
      <c r="H14" s="118">
        <f t="shared" si="4"/>
        <v>39172</v>
      </c>
      <c r="I14" s="119">
        <f>C14-INDEX('Region --&gt;'!$K$3:$K$101,MATCH(H14,'Region --&gt;'!$B$3:$B$101,0))</f>
        <v>1.1420106872308124</v>
      </c>
      <c r="J14" s="119">
        <f>-D14+INDEX('Region --&gt;'!$K$105:$K$202,MATCH(H14,'Region --&gt;'!$B$105:$B$202,0))</f>
        <v>0.90817366207021</v>
      </c>
      <c r="K14" s="119">
        <f>'Region --&gt;'!K216</f>
        <v>0</v>
      </c>
      <c r="N14" s="95">
        <f t="shared" si="5"/>
        <v>39172</v>
      </c>
      <c r="O14" s="94">
        <f>HLOOKUP(N14,'Perfattr Data'!$A$1:$CW$7,MATCH(O$3,'Perfattr Data'!$A$1:$A$7,0),FALSE)</f>
        <v>5.5120395843317259E-2</v>
      </c>
      <c r="P14" s="94">
        <f>HLOOKUP($N14,'Perfattr Data'!$A$1:$CW$7,MATCH(P$3,'Perfattr Data'!$A$1:$A$7,0),FALSE)</f>
        <v>-4.3967196908199224E-2</v>
      </c>
      <c r="Q14" s="94">
        <f>HLOOKUP($N14,'Perfattr Data'!$A$1:$CW$7,MATCH(Q$3,'Perfattr Data'!$A$1:$A$7,0),FALSE)</f>
        <v>0</v>
      </c>
      <c r="R14" s="94">
        <f>HLOOKUP($N14,'Perfattr Data'!$A$1:$CW$7,MATCH(R$3,'Perfattr Data'!$A$1:$A$7,0),FALSE)</f>
        <v>-1.6231989351180053E-3</v>
      </c>
      <c r="S14" s="99">
        <f t="shared" si="2"/>
        <v>9.5300000000000298E-3</v>
      </c>
      <c r="V14" s="95">
        <f t="shared" si="6"/>
        <v>39172</v>
      </c>
      <c r="W14" s="150">
        <f t="shared" si="8"/>
        <v>8.7060933415102876E-2</v>
      </c>
      <c r="X14" s="150">
        <f t="shared" si="9"/>
        <v>-7.6439688880766229E-2</v>
      </c>
      <c r="Y14" s="99"/>
      <c r="Z14" s="123">
        <f t="array" ref="Z14">PRODUCT(1+W$4:W14)-1</f>
        <v>0.25539960888570978</v>
      </c>
      <c r="AA14" s="99">
        <f t="array" ref="AA14">PRODUCT(1+$X$4:X14)-1</f>
        <v>-0.13512118569551224</v>
      </c>
      <c r="AE14" s="95">
        <f t="shared" si="7"/>
        <v>39172</v>
      </c>
      <c r="AF14" s="637">
        <f>Benchmark!B14</f>
        <v>2.1562043693712504E-2</v>
      </c>
      <c r="AG14" s="637">
        <f>Benchmark!C14</f>
        <v>-2.7837295837312169E-2</v>
      </c>
      <c r="AI14" s="123">
        <f t="array" ref="AI14">PRODUCT(1+AF$4:AF14)-1</f>
        <v>0.11227683855289716</v>
      </c>
      <c r="AJ14" s="123">
        <f t="array" ref="AJ14">PRODUCT(1+AG$4:AG14)-1</f>
        <v>-0.13718577674832588</v>
      </c>
    </row>
    <row r="15" spans="2:38" x14ac:dyDescent="0.25">
      <c r="B15" s="2">
        <f t="shared" si="3"/>
        <v>39202</v>
      </c>
      <c r="C15" s="150">
        <f>INDEX('Exposure Data'!$A$1:$Y$391,MATCH($B15&amp;C$3,'Exposure Data'!$A$1:$A$391,0),MATCH("Total",'Exposure Data'!$A$1:$Y$1,0))</f>
        <v>1.3673703710759901</v>
      </c>
      <c r="D15" s="150">
        <f>INDEX('Exposure Data'!$A$1:$Y$391,MATCH($B15&amp;D$3,'Exposure Data'!$A$1:$A$391,0),MATCH("Total",'Exposure Data'!$A$1:$Y$1,0))</f>
        <v>-1.1704837410927802</v>
      </c>
      <c r="E15" s="99">
        <f t="shared" si="0"/>
        <v>0.19688662998320994</v>
      </c>
      <c r="F15" s="99">
        <f t="shared" si="1"/>
        <v>2.5378541121687705</v>
      </c>
      <c r="H15" s="118">
        <f t="shared" si="4"/>
        <v>39202</v>
      </c>
      <c r="I15" s="119">
        <f>C15-INDEX('Region --&gt;'!$K$3:$K$101,MATCH(H15,'Region --&gt;'!$B$3:$B$101,0))</f>
        <v>1.3673703710759901</v>
      </c>
      <c r="J15" s="119">
        <f>-D15+INDEX('Region --&gt;'!$K$105:$K$202,MATCH(H15,'Region --&gt;'!$B$105:$B$202,0))</f>
        <v>1.1704837410927802</v>
      </c>
      <c r="K15" s="119">
        <f>'Region --&gt;'!K217</f>
        <v>0</v>
      </c>
      <c r="N15" s="95">
        <f t="shared" si="5"/>
        <v>39202</v>
      </c>
      <c r="O15" s="94">
        <f>HLOOKUP(N15,'Perfattr Data'!$A$1:$CW$7,MATCH(O$3,'Perfattr Data'!$A$1:$A$7,0),FALSE)</f>
        <v>0.11537249349211563</v>
      </c>
      <c r="P15" s="94">
        <f>HLOOKUP($N15,'Perfattr Data'!$A$1:$CW$7,MATCH(P$3,'Perfattr Data'!$A$1:$A$7,0),FALSE)</f>
        <v>-5.1408453842938483E-2</v>
      </c>
      <c r="Q15" s="94">
        <f>HLOOKUP($N15,'Perfattr Data'!$A$1:$CW$7,MATCH(Q$3,'Perfattr Data'!$A$1:$A$7,0),FALSE)</f>
        <v>0</v>
      </c>
      <c r="R15" s="94">
        <f>HLOOKUP($N15,'Perfattr Data'!$A$1:$CW$7,MATCH(R$3,'Perfattr Data'!$A$1:$A$7,0),FALSE)</f>
        <v>-1.9440396491771138E-3</v>
      </c>
      <c r="S15" s="99">
        <f t="shared" si="2"/>
        <v>6.202000000000004E-2</v>
      </c>
      <c r="V15" s="95">
        <f t="shared" si="6"/>
        <v>39202</v>
      </c>
      <c r="W15" s="150">
        <f t="shared" si="8"/>
        <v>0.10102575639802014</v>
      </c>
      <c r="X15" s="150">
        <f t="shared" si="9"/>
        <v>-5.6606413497778958E-2</v>
      </c>
      <c r="Y15" s="99"/>
      <c r="Z15" s="123">
        <f t="array" ref="Z15">PRODUCT(1+W$4:W15)-1</f>
        <v>0.38222730395516735</v>
      </c>
      <c r="AA15" s="99">
        <f t="array" ref="AA15">PRODUCT(1+$X$4:X15)-1</f>
        <v>-0.18407887348350083</v>
      </c>
      <c r="AE15" s="95">
        <f t="shared" si="7"/>
        <v>39202</v>
      </c>
      <c r="AF15" s="637">
        <f>Benchmark!B15</f>
        <v>3.5394960041653128E-2</v>
      </c>
      <c r="AG15" s="637">
        <f>Benchmark!C15</f>
        <v>-4.0845443530535513E-2</v>
      </c>
      <c r="AI15" s="123">
        <f t="array" ref="AI15">PRODUCT(1+AF$4:AF15)-1</f>
        <v>0.15164583280873334</v>
      </c>
      <c r="AJ15" s="123">
        <f t="array" ref="AJ15">PRODUCT(1+AG$4:AG15)-1</f>
        <v>-0.17242780638149502</v>
      </c>
    </row>
    <row r="16" spans="2:38" x14ac:dyDescent="0.25">
      <c r="B16" s="2">
        <f t="shared" si="3"/>
        <v>39233</v>
      </c>
      <c r="C16" s="150">
        <f>INDEX('Exposure Data'!$A$1:$Y$391,MATCH($B16&amp;C$3,'Exposure Data'!$A$1:$A$391,0),MATCH("Total",'Exposure Data'!$A$1:$Y$1,0))</f>
        <v>1.5061514032700174</v>
      </c>
      <c r="D16" s="150">
        <f>INDEX('Exposure Data'!$A$1:$Y$391,MATCH($B16&amp;D$3,'Exposure Data'!$A$1:$A$391,0),MATCH("Total",'Exposure Data'!$A$1:$Y$1,0))</f>
        <v>-1.3106215507337213</v>
      </c>
      <c r="E16" s="99">
        <f t="shared" si="0"/>
        <v>0.19552985253629607</v>
      </c>
      <c r="F16" s="99">
        <f t="shared" si="1"/>
        <v>2.8167729540037385</v>
      </c>
      <c r="H16" s="118">
        <f t="shared" si="4"/>
        <v>39233</v>
      </c>
      <c r="I16" s="119">
        <f>C16-INDEX('Region --&gt;'!$K$3:$K$101,MATCH(H16,'Region --&gt;'!$B$3:$B$101,0))</f>
        <v>1.5061514032700174</v>
      </c>
      <c r="J16" s="119">
        <f>-D16+INDEX('Region --&gt;'!$K$105:$K$202,MATCH(H16,'Region --&gt;'!$B$105:$B$202,0))</f>
        <v>1.3106215507337213</v>
      </c>
      <c r="K16" s="119">
        <f>'Region --&gt;'!K218</f>
        <v>0</v>
      </c>
      <c r="N16" s="95">
        <f t="shared" si="5"/>
        <v>39233</v>
      </c>
      <c r="O16" s="94">
        <f>HLOOKUP(N16,'Perfattr Data'!$A$1:$CW$7,MATCH(O$3,'Perfattr Data'!$A$1:$A$7,0),FALSE)</f>
        <v>7.6897339855663618E-2</v>
      </c>
      <c r="P16" s="94">
        <f>HLOOKUP($N16,'Perfattr Data'!$A$1:$CW$7,MATCH(P$3,'Perfattr Data'!$A$1:$A$7,0),FALSE)</f>
        <v>-7.665788500937662E-2</v>
      </c>
      <c r="Q16" s="94">
        <f>HLOOKUP($N16,'Perfattr Data'!$A$1:$CW$7,MATCH(Q$3,'Perfattr Data'!$A$1:$A$7,0),FALSE)</f>
        <v>0</v>
      </c>
      <c r="R16" s="94">
        <f>HLOOKUP($N16,'Perfattr Data'!$A$1:$CW$7,MATCH(R$3,'Perfattr Data'!$A$1:$A$7,0),FALSE)</f>
        <v>5.0005451537130149E-3</v>
      </c>
      <c r="S16" s="99">
        <f t="shared" si="2"/>
        <v>5.2400000000000137E-3</v>
      </c>
      <c r="V16" s="95">
        <f t="shared" si="6"/>
        <v>39233</v>
      </c>
      <c r="W16" s="150">
        <f t="shared" si="8"/>
        <v>5.6237389285503342E-2</v>
      </c>
      <c r="X16" s="150">
        <f t="shared" si="9"/>
        <v>-6.5492481713421952E-2</v>
      </c>
      <c r="Y16" s="99"/>
      <c r="Z16" s="123">
        <f t="array" ref="Z16">PRODUCT(1+W$4:W16)-1</f>
        <v>0.45996015892874564</v>
      </c>
      <c r="AA16" s="99">
        <f t="array" ref="AA16">PRODUCT(1+$X$4:X16)-1</f>
        <v>-0.23751557294147729</v>
      </c>
      <c r="AB16" s="94">
        <f t="array" ref="AB16">PRODUCT(1+W5:W16)-1</f>
        <v>0.45996015892874564</v>
      </c>
      <c r="AC16" s="94">
        <f t="array" ref="AC16">PRODUCT(1+X5:X16)-1</f>
        <v>-0.23751557294147729</v>
      </c>
      <c r="AE16" s="95">
        <f t="shared" si="7"/>
        <v>39233</v>
      </c>
      <c r="AF16" s="637">
        <f>Benchmark!B16</f>
        <v>4.937045186019387E-2</v>
      </c>
      <c r="AG16" s="637">
        <f>Benchmark!C16</f>
        <v>-5.2224985655422676E-2</v>
      </c>
      <c r="AI16" s="123">
        <f t="array" ref="AI16">PRODUCT(1+AF$4:AF16)-1</f>
        <v>0.20850310795740978</v>
      </c>
      <c r="AJ16" s="123">
        <f t="array" ref="AJ16">PRODUCT(1+AG$4:AG16)-1</f>
        <v>-0.21564775232204814</v>
      </c>
      <c r="AK16" s="123">
        <f t="array" ref="AK16">PRODUCT(1+AF5:AF16)-1</f>
        <v>0.3209165688889799</v>
      </c>
      <c r="AL16" s="123">
        <f t="array" ref="AL16">PRODUCT(1+AG5:AG16)-1</f>
        <v>-0.27081337359546198</v>
      </c>
    </row>
    <row r="17" spans="2:38" x14ac:dyDescent="0.25">
      <c r="B17" s="2">
        <f t="shared" si="3"/>
        <v>39263</v>
      </c>
      <c r="C17" s="150">
        <f>INDEX('Exposure Data'!$A$1:$Y$391,MATCH($B17&amp;C$3,'Exposure Data'!$A$1:$A$391,0),MATCH("Total",'Exposure Data'!$A$1:$Y$1,0))</f>
        <v>1.1874977670075444</v>
      </c>
      <c r="D17" s="150">
        <f>INDEX('Exposure Data'!$A$1:$Y$391,MATCH($B17&amp;D$3,'Exposure Data'!$A$1:$A$391,0),MATCH("Total",'Exposure Data'!$A$1:$Y$1,0))</f>
        <v>-0.89392897851282005</v>
      </c>
      <c r="E17" s="99">
        <f t="shared" si="0"/>
        <v>0.29356878849472434</v>
      </c>
      <c r="F17" s="99">
        <f t="shared" si="1"/>
        <v>2.0814267455203646</v>
      </c>
      <c r="H17" s="118">
        <f t="shared" si="4"/>
        <v>39263</v>
      </c>
      <c r="I17" s="119">
        <f>C17-INDEX('Region --&gt;'!$K$3:$K$101,MATCH(H17,'Region --&gt;'!$B$3:$B$101,0))</f>
        <v>1.1874977670075444</v>
      </c>
      <c r="J17" s="119">
        <f>-D17+INDEX('Region --&gt;'!$K$105:$K$202,MATCH(H17,'Region --&gt;'!$B$105:$B$202,0))</f>
        <v>0.89392897851282005</v>
      </c>
      <c r="K17" s="119">
        <f>'Region --&gt;'!K219</f>
        <v>0</v>
      </c>
      <c r="N17" s="95">
        <f t="shared" si="5"/>
        <v>39263</v>
      </c>
      <c r="O17" s="94">
        <f>HLOOKUP(N17,'Perfattr Data'!$A$1:$CW$7,MATCH(O$3,'Perfattr Data'!$A$1:$A$7,0),FALSE)</f>
        <v>0.1244638653159693</v>
      </c>
      <c r="P17" s="94">
        <f>HLOOKUP($N17,'Perfattr Data'!$A$1:$CW$7,MATCH(P$3,'Perfattr Data'!$A$1:$A$7,0),FALSE)</f>
        <v>-2.4604048420521458E-2</v>
      </c>
      <c r="Q17" s="94">
        <f>HLOOKUP($N17,'Perfattr Data'!$A$1:$CW$7,MATCH(Q$3,'Perfattr Data'!$A$1:$A$7,0),FALSE)</f>
        <v>0</v>
      </c>
      <c r="R17" s="94">
        <f>HLOOKUP($N17,'Perfattr Data'!$A$1:$CW$7,MATCH(R$3,'Perfattr Data'!$A$1:$A$7,0),FALSE)</f>
        <v>-1.2209816895447893E-2</v>
      </c>
      <c r="S17" s="99">
        <f t="shared" si="2"/>
        <v>8.764999999999995E-2</v>
      </c>
      <c r="V17" s="95">
        <f t="shared" si="6"/>
        <v>39263</v>
      </c>
      <c r="W17" s="150">
        <f t="shared" si="8"/>
        <v>8.2637021116034423E-2</v>
      </c>
      <c r="X17" s="150">
        <f t="shared" si="9"/>
        <v>-1.8772809287888978E-2</v>
      </c>
      <c r="Y17" s="99"/>
      <c r="Z17" s="123">
        <f t="array" ref="Z17">PRODUCT(1+W$4:W17)-1</f>
        <v>0.58060691741070913</v>
      </c>
      <c r="AA17" s="99">
        <f t="array" ref="AA17">PRODUCT(1+$X$4:X17)-1</f>
        <v>-0.25182954767563215</v>
      </c>
      <c r="AB17" s="94">
        <f t="array" ref="AB17">PRODUCT(1+W6:W17)-1</f>
        <v>0.64306456342405638</v>
      </c>
      <c r="AC17" s="94">
        <f t="array" ref="AC17">PRODUCT(1+X6:X17)-1</f>
        <v>-0.25871889714893059</v>
      </c>
      <c r="AE17" s="95">
        <f t="shared" si="7"/>
        <v>39263</v>
      </c>
      <c r="AF17" s="637">
        <f>Benchmark!B17</f>
        <v>2.7776921837871508E-2</v>
      </c>
      <c r="AG17" s="637">
        <f>Benchmark!C17</f>
        <v>-2.3645499827177514E-2</v>
      </c>
      <c r="AI17" s="123">
        <f t="array" ref="AI17">PRODUCT(1+AF$4:AF17)-1</f>
        <v>0.24207160432796759</v>
      </c>
      <c r="AJ17" s="123">
        <f t="array" ref="AJ17">PRODUCT(1+AG$4:AG17)-1</f>
        <v>-0.23419415325896353</v>
      </c>
      <c r="AK17" s="123">
        <f t="array" ref="AK17">PRODUCT(1+AF6:AF17)-1</f>
        <v>0.36967702071009012</v>
      </c>
      <c r="AL17" s="123">
        <f t="array" ref="AL17">PRODUCT(1+AG6:AG17)-1</f>
        <v>-0.28476840193236053</v>
      </c>
    </row>
    <row r="18" spans="2:38" x14ac:dyDescent="0.25">
      <c r="B18" s="2">
        <f t="shared" si="3"/>
        <v>39294</v>
      </c>
      <c r="C18" s="150">
        <f>INDEX('Exposure Data'!$A$1:$Y$391,MATCH($B18&amp;C$3,'Exposure Data'!$A$1:$A$391,0),MATCH("Total",'Exposure Data'!$A$1:$Y$1,0))</f>
        <v>1.5465561081091337</v>
      </c>
      <c r="D18" s="150">
        <f>INDEX('Exposure Data'!$A$1:$Y$391,MATCH($B18&amp;D$3,'Exposure Data'!$A$1:$A$391,0),MATCH("Total",'Exposure Data'!$A$1:$Y$1,0))</f>
        <v>-1.2357708968007168</v>
      </c>
      <c r="E18" s="99">
        <f t="shared" si="0"/>
        <v>0.31078521130841685</v>
      </c>
      <c r="F18" s="99">
        <f t="shared" si="1"/>
        <v>2.7823270049098507</v>
      </c>
      <c r="H18" s="118">
        <f t="shared" si="4"/>
        <v>39294</v>
      </c>
      <c r="I18" s="119">
        <f>C18-INDEX('Region --&gt;'!$K$3:$K$101,MATCH(H18,'Region --&gt;'!$B$3:$B$101,0))</f>
        <v>1.5465561081091337</v>
      </c>
      <c r="J18" s="119">
        <f>-D18+INDEX('Region --&gt;'!$K$105:$K$202,MATCH(H18,'Region --&gt;'!$B$105:$B$202,0))</f>
        <v>1.2357708968007168</v>
      </c>
      <c r="K18" s="119">
        <f>'Region --&gt;'!K220</f>
        <v>0</v>
      </c>
      <c r="N18" s="95">
        <f t="shared" si="5"/>
        <v>39294</v>
      </c>
      <c r="O18" s="94">
        <f>HLOOKUP(N18,'Perfattr Data'!$A$1:$CW$7,MATCH(O$3,'Perfattr Data'!$A$1:$A$7,0),FALSE)</f>
        <v>6.6049569400643424E-2</v>
      </c>
      <c r="P18" s="94">
        <f>HLOOKUP($N18,'Perfattr Data'!$A$1:$CW$7,MATCH(P$3,'Perfattr Data'!$A$1:$A$7,0),FALSE)</f>
        <v>-2.6465610430009723E-2</v>
      </c>
      <c r="Q18" s="94">
        <f>HLOOKUP($N18,'Perfattr Data'!$A$1:$CW$7,MATCH(Q$3,'Perfattr Data'!$A$1:$A$7,0),FALSE)</f>
        <v>0</v>
      </c>
      <c r="R18" s="94">
        <f>HLOOKUP($N18,'Perfattr Data'!$A$1:$CW$7,MATCH(R$3,'Perfattr Data'!$A$1:$A$7,0),FALSE)</f>
        <v>-5.4339589706337279E-3</v>
      </c>
      <c r="S18" s="99">
        <f t="shared" si="2"/>
        <v>3.4149999999999972E-2</v>
      </c>
      <c r="V18" s="95">
        <f t="shared" si="6"/>
        <v>39294</v>
      </c>
      <c r="W18" s="150">
        <f t="shared" si="8"/>
        <v>5.5620794611754246E-2</v>
      </c>
      <c r="X18" s="150">
        <f t="shared" si="9"/>
        <v>-2.9605943051582338E-2</v>
      </c>
      <c r="Y18" s="99"/>
      <c r="Z18" s="123">
        <f t="array" ref="Z18">PRODUCT(1+W$4:W18)-1</f>
        <v>0.66852153012592819</v>
      </c>
      <c r="AA18" s="99">
        <f t="array" ref="AA18">PRODUCT(1+$X$4:X18)-1</f>
        <v>-0.27397983948002402</v>
      </c>
      <c r="AB18" s="94">
        <f t="array" ref="AB18">PRODUCT(1+W7:W18)-1</f>
        <v>0.70555059461766123</v>
      </c>
      <c r="AC18" s="94">
        <f t="array" ref="AC18">PRODUCT(1+X7:X18)-1</f>
        <v>-0.28374887289930206</v>
      </c>
      <c r="AE18" s="95">
        <f t="shared" si="7"/>
        <v>39294</v>
      </c>
      <c r="AF18" s="637">
        <f>Benchmark!B18</f>
        <v>3.4398448551512521E-2</v>
      </c>
      <c r="AG18" s="637">
        <f>Benchmark!C18</f>
        <v>-2.6527484581470896E-2</v>
      </c>
      <c r="AI18" s="123">
        <f t="array" ref="AI18">PRODUCT(1+AF$4:AF18)-1</f>
        <v>0.28479694050673787</v>
      </c>
      <c r="AJ18" s="123">
        <f t="array" ref="AJ18">PRODUCT(1+AG$4:AG18)-1</f>
        <v>-0.25450905605078666</v>
      </c>
      <c r="AK18" s="123">
        <f t="array" ref="AK18">PRODUCT(1+AF7:AF18)-1</f>
        <v>0.38565123934550893</v>
      </c>
      <c r="AL18" s="123">
        <f t="array" ref="AL18">PRODUCT(1+AG7:AG18)-1</f>
        <v>-0.29844375285777758</v>
      </c>
    </row>
    <row r="19" spans="2:38" x14ac:dyDescent="0.25">
      <c r="B19" s="2">
        <f t="shared" si="3"/>
        <v>39325</v>
      </c>
      <c r="C19" s="150">
        <f>INDEX('Exposure Data'!$A$1:$Y$391,MATCH($B19&amp;C$3,'Exposure Data'!$A$1:$A$391,0),MATCH("Total",'Exposure Data'!$A$1:$Y$1,0))</f>
        <v>1.5549135517990651</v>
      </c>
      <c r="D19" s="150">
        <f>INDEX('Exposure Data'!$A$1:$Y$391,MATCH($B19&amp;D$3,'Exposure Data'!$A$1:$A$391,0),MATCH("Total",'Exposure Data'!$A$1:$Y$1,0))</f>
        <v>-1.413242034167125</v>
      </c>
      <c r="E19" s="99">
        <f t="shared" si="0"/>
        <v>0.14167151763194008</v>
      </c>
      <c r="F19" s="99">
        <f t="shared" si="1"/>
        <v>2.9681555859661901</v>
      </c>
      <c r="H19" s="118">
        <f t="shared" si="4"/>
        <v>39325</v>
      </c>
      <c r="I19" s="119">
        <f>C19-INDEX('Region --&gt;'!$K$3:$K$101,MATCH(H19,'Region --&gt;'!$B$3:$B$101,0))</f>
        <v>1.5549135517990651</v>
      </c>
      <c r="J19" s="119">
        <f>-D19+INDEX('Region --&gt;'!$K$105:$K$202,MATCH(H19,'Region --&gt;'!$B$105:$B$202,0))</f>
        <v>1.413242034167125</v>
      </c>
      <c r="K19" s="119">
        <f>'Region --&gt;'!K221</f>
        <v>0</v>
      </c>
      <c r="N19" s="95">
        <f t="shared" si="5"/>
        <v>39325</v>
      </c>
      <c r="O19" s="94">
        <f>HLOOKUP(N19,'Perfattr Data'!$A$1:$CW$7,MATCH(O$3,'Perfattr Data'!$A$1:$A$7,0),FALSE)</f>
        <v>-2.8181750445575315E-2</v>
      </c>
      <c r="P19" s="94">
        <f>HLOOKUP($N19,'Perfattr Data'!$A$1:$CW$7,MATCH(P$3,'Perfattr Data'!$A$1:$A$7,0),FALSE)</f>
        <v>2.7835620559343542E-2</v>
      </c>
      <c r="Q19" s="94">
        <f>HLOOKUP($N19,'Perfattr Data'!$A$1:$CW$7,MATCH(Q$3,'Perfattr Data'!$A$1:$A$7,0),FALSE)</f>
        <v>0</v>
      </c>
      <c r="R19" s="94">
        <f>HLOOKUP($N19,'Perfattr Data'!$A$1:$CW$7,MATCH(R$3,'Perfattr Data'!$A$1:$A$7,0),FALSE)</f>
        <v>-5.7738701137682443E-3</v>
      </c>
      <c r="S19" s="99">
        <f t="shared" si="2"/>
        <v>-6.1200000000000169E-3</v>
      </c>
      <c r="V19" s="95">
        <f t="shared" si="6"/>
        <v>39325</v>
      </c>
      <c r="W19" s="150">
        <f t="shared" si="8"/>
        <v>-1.8222261900365952E-2</v>
      </c>
      <c r="X19" s="150">
        <f t="shared" si="9"/>
        <v>2.2524903791962644E-2</v>
      </c>
      <c r="Y19" s="99"/>
      <c r="Z19" s="123">
        <f t="array" ref="Z19">PRODUCT(1+W$4:W19)-1</f>
        <v>0.63811729381757432</v>
      </c>
      <c r="AA19" s="99">
        <f t="array" ref="AA19">PRODUCT(1+$X$4:X19)-1</f>
        <v>-0.25762630521328633</v>
      </c>
      <c r="AB19" s="94">
        <f t="array" ref="AB19">PRODUCT(1+W8:W19)-1</f>
        <v>0.61330324086572707</v>
      </c>
      <c r="AC19" s="94">
        <f t="array" ref="AC19">PRODUCT(1+X8:X19)-1</f>
        <v>-0.24658307890662856</v>
      </c>
      <c r="AE19" s="95">
        <f t="shared" si="7"/>
        <v>39325</v>
      </c>
      <c r="AF19" s="637">
        <f>Benchmark!B19</f>
        <v>-2.0829305743699116E-2</v>
      </c>
      <c r="AG19" s="637">
        <f>Benchmark!C19</f>
        <v>1.3694520045771938E-2</v>
      </c>
      <c r="AI19" s="123">
        <f t="array" ref="AI19">PRODUCT(1+AF$4:AF19)-1</f>
        <v>0.25803551221435383</v>
      </c>
      <c r="AJ19" s="123">
        <f t="array" ref="AJ19">PRODUCT(1+AG$4:AG19)-1</f>
        <v>-0.24429991537493279</v>
      </c>
      <c r="AK19" s="123">
        <f t="array" ref="AK19">PRODUCT(1+AF8:AF19)-1</f>
        <v>0.31087010279497207</v>
      </c>
      <c r="AL19" s="123">
        <f t="array" ref="AL19">PRODUCT(1+AG8:AG19)-1</f>
        <v>-0.26698394976410722</v>
      </c>
    </row>
    <row r="20" spans="2:38" x14ac:dyDescent="0.25">
      <c r="B20" s="2">
        <f t="shared" si="3"/>
        <v>39355</v>
      </c>
      <c r="C20" s="150">
        <f>INDEX('Exposure Data'!$A$1:$Y$391,MATCH($B20&amp;C$3,'Exposure Data'!$A$1:$A$391,0),MATCH("Total",'Exposure Data'!$A$1:$Y$1,0))</f>
        <v>1.6323314815235195</v>
      </c>
      <c r="D20" s="150">
        <f>INDEX('Exposure Data'!$A$1:$Y$391,MATCH($B20&amp;D$3,'Exposure Data'!$A$1:$A$391,0),MATCH("Total",'Exposure Data'!$A$1:$Y$1,0))</f>
        <v>-1.4581677561870585</v>
      </c>
      <c r="E20" s="99">
        <f t="shared" si="0"/>
        <v>0.17416372533646096</v>
      </c>
      <c r="F20" s="99">
        <f t="shared" si="1"/>
        <v>3.0904992377105778</v>
      </c>
      <c r="H20" s="118">
        <f t="shared" si="4"/>
        <v>39355</v>
      </c>
      <c r="I20" s="119">
        <f>C20-INDEX('Region --&gt;'!$K$3:$K$101,MATCH(H20,'Region --&gt;'!$B$3:$B$101,0))</f>
        <v>1.6323314815235195</v>
      </c>
      <c r="J20" s="119">
        <f>-D20+INDEX('Region --&gt;'!$K$105:$K$202,MATCH(H20,'Region --&gt;'!$B$105:$B$202,0))</f>
        <v>1.4581677561870585</v>
      </c>
      <c r="K20" s="119">
        <f>'Region --&gt;'!K222</f>
        <v>0</v>
      </c>
      <c r="N20" s="95">
        <f t="shared" si="5"/>
        <v>39355</v>
      </c>
      <c r="O20" s="94">
        <f>HLOOKUP(N20,'Perfattr Data'!$A$1:$CW$7,MATCH(O$3,'Perfattr Data'!$A$1:$A$7,0),FALSE)</f>
        <v>0.12287581379413164</v>
      </c>
      <c r="P20" s="94">
        <f>HLOOKUP($N20,'Perfattr Data'!$A$1:$CW$7,MATCH(P$3,'Perfattr Data'!$A$1:$A$7,0),FALSE)</f>
        <v>-0.11471152894851544</v>
      </c>
      <c r="Q20" s="94">
        <f>HLOOKUP($N20,'Perfattr Data'!$A$1:$CW$7,MATCH(Q$3,'Perfattr Data'!$A$1:$A$7,0),FALSE)</f>
        <v>0</v>
      </c>
      <c r="R20" s="94">
        <f>HLOOKUP($N20,'Perfattr Data'!$A$1:$CW$7,MATCH(R$3,'Perfattr Data'!$A$1:$A$7,0),FALSE)</f>
        <v>-2.3842848456162224E-3</v>
      </c>
      <c r="S20" s="99">
        <f t="shared" si="2"/>
        <v>5.7799999999999735E-3</v>
      </c>
      <c r="V20" s="95">
        <f t="shared" si="6"/>
        <v>39355</v>
      </c>
      <c r="W20" s="150">
        <f t="shared" si="8"/>
        <v>7.9024209192827433E-2</v>
      </c>
      <c r="X20" s="150">
        <f t="shared" si="9"/>
        <v>-8.1169061049135238E-2</v>
      </c>
      <c r="Y20" s="99"/>
      <c r="Z20" s="123">
        <f t="array" ref="Z20">PRODUCT(1+W$4:W20)-1</f>
        <v>0.76756821752660276</v>
      </c>
      <c r="AA20" s="99">
        <f t="array" ref="AA20">PRODUCT(1+$X$4:X20)-1</f>
        <v>-0.31788408096670118</v>
      </c>
      <c r="AB20" s="94">
        <f t="array" ref="AB20">PRODUCT(1+W9:W20)-1</f>
        <v>0.77030994584105272</v>
      </c>
      <c r="AC20" s="94">
        <f t="array" ref="AC20">PRODUCT(1+X9:X20)-1</f>
        <v>-0.33000940820480096</v>
      </c>
      <c r="AE20" s="95">
        <f t="shared" si="7"/>
        <v>39355</v>
      </c>
      <c r="AF20" s="637">
        <f>Benchmark!B20</f>
        <v>8.6868642158380166E-2</v>
      </c>
      <c r="AG20" s="637">
        <f>Benchmark!C20</f>
        <v>-8.4522785566001221E-2</v>
      </c>
      <c r="AI20" s="123">
        <f t="array" ref="AI20">PRODUCT(1+AF$4:AF20)-1</f>
        <v>0.36731934894743712</v>
      </c>
      <c r="AJ20" s="123">
        <f t="array" ref="AJ20">PRODUCT(1+AG$4:AG20)-1</f>
        <v>-0.30817379157990632</v>
      </c>
      <c r="AK20" s="123">
        <f t="array" ref="AK20">PRODUCT(1+AF9:AF20)-1</f>
        <v>0.40415799469804425</v>
      </c>
      <c r="AL20" s="123">
        <f t="array" ref="AL20">PRODUCT(1+AG9:AG20)-1</f>
        <v>-0.3155577237810846</v>
      </c>
    </row>
    <row r="21" spans="2:38" x14ac:dyDescent="0.25">
      <c r="B21" s="2">
        <f t="shared" si="3"/>
        <v>39386</v>
      </c>
      <c r="C21" s="150">
        <f>INDEX('Exposure Data'!$A$1:$Y$391,MATCH($B21&amp;C$3,'Exposure Data'!$A$1:$A$391,0),MATCH("Total",'Exposure Data'!$A$1:$Y$1,0))</f>
        <v>1.7794001234344259</v>
      </c>
      <c r="D21" s="150">
        <f>INDEX('Exposure Data'!$A$1:$Y$391,MATCH($B21&amp;D$3,'Exposure Data'!$A$1:$A$391,0),MATCH("Total",'Exposure Data'!$A$1:$Y$1,0))</f>
        <v>-1.6142751780611186</v>
      </c>
      <c r="E21" s="99">
        <f t="shared" si="0"/>
        <v>0.16512494537330724</v>
      </c>
      <c r="F21" s="99">
        <f t="shared" si="1"/>
        <v>3.3936753014955445</v>
      </c>
      <c r="H21" s="118">
        <f t="shared" si="4"/>
        <v>39386</v>
      </c>
      <c r="I21" s="119">
        <f>C21-INDEX('Region --&gt;'!$K$3:$K$101,MATCH(H21,'Region --&gt;'!$B$3:$B$101,0))</f>
        <v>1.7794001234344259</v>
      </c>
      <c r="J21" s="119">
        <f>-D21+INDEX('Region --&gt;'!$K$105:$K$202,MATCH(H21,'Region --&gt;'!$B$105:$B$202,0))</f>
        <v>1.6142751780611186</v>
      </c>
      <c r="K21" s="119">
        <f>'Region --&gt;'!K223</f>
        <v>0</v>
      </c>
      <c r="N21" s="95">
        <f t="shared" si="5"/>
        <v>39386</v>
      </c>
      <c r="O21" s="94">
        <f>HLOOKUP(N21,'Perfattr Data'!$A$1:$CW$7,MATCH(O$3,'Perfattr Data'!$A$1:$A$7,0),FALSE)</f>
        <v>0.14960779131256507</v>
      </c>
      <c r="P21" s="94">
        <f>HLOOKUP($N21,'Perfattr Data'!$A$1:$CW$7,MATCH(P$3,'Perfattr Data'!$A$1:$A$7,0),FALSE)</f>
        <v>-0.10411450027922353</v>
      </c>
      <c r="Q21" s="94">
        <f>HLOOKUP($N21,'Perfattr Data'!$A$1:$CW$7,MATCH(Q$3,'Perfattr Data'!$A$1:$A$7,0),FALSE)</f>
        <v>0</v>
      </c>
      <c r="R21" s="94">
        <f>HLOOKUP($N21,'Perfattr Data'!$A$1:$CW$7,MATCH(R$3,'Perfattr Data'!$A$1:$A$7,0),FALSE)</f>
        <v>-8.3291033341748036E-5</v>
      </c>
      <c r="S21" s="99">
        <f t="shared" si="2"/>
        <v>4.5409999999999798E-2</v>
      </c>
      <c r="V21" s="95">
        <f t="shared" si="6"/>
        <v>39386</v>
      </c>
      <c r="W21" s="150">
        <f t="shared" si="8"/>
        <v>9.1652824812843897E-2</v>
      </c>
      <c r="X21" s="150">
        <f t="shared" si="9"/>
        <v>-7.1400906951523194E-2</v>
      </c>
      <c r="Y21" s="99"/>
      <c r="Z21" s="123">
        <f t="array" ref="Z21">PRODUCT(1+W$4:W21)-1</f>
        <v>0.92957083771231908</v>
      </c>
      <c r="AA21" s="99">
        <f t="array" ref="AA21">PRODUCT(1+$X$4:X21)-1</f>
        <v>-0.36658777623175054</v>
      </c>
      <c r="AB21" s="94">
        <f t="array" ref="AB21">PRODUCT(1+W10:W21)-1</f>
        <v>0.84838286269516616</v>
      </c>
      <c r="AC21" s="94">
        <f t="array" ref="AC21">PRODUCT(1+X10:X21)-1</f>
        <v>-0.35793353633349234</v>
      </c>
      <c r="AE21" s="95">
        <f t="shared" si="7"/>
        <v>39386</v>
      </c>
      <c r="AF21" s="637">
        <f>Benchmark!B21</f>
        <v>8.3983399953589943E-2</v>
      </c>
      <c r="AG21" s="637">
        <f>Benchmark!C21</f>
        <v>-7.6008094550243127E-2</v>
      </c>
      <c r="AI21" s="123">
        <f t="array" ref="AI21">PRODUCT(1+AF$4:AF21)-1</f>
        <v>0.48215147669437197</v>
      </c>
      <c r="AJ21" s="123">
        <f t="array" ref="AJ21">PRODUCT(1+AG$4:AG21)-1</f>
        <v>-0.36075818344183708</v>
      </c>
      <c r="AK21" s="123">
        <f t="array" ref="AK21">PRODUCT(1+AF10:AF21)-1</f>
        <v>0.47295190195509162</v>
      </c>
      <c r="AL21" s="123">
        <f t="array" ref="AL21">PRODUCT(1+AG10:AG21)-1</f>
        <v>-0.34078799193496967</v>
      </c>
    </row>
    <row r="22" spans="2:38" x14ac:dyDescent="0.25">
      <c r="B22" s="2">
        <f t="shared" si="3"/>
        <v>39416</v>
      </c>
      <c r="C22" s="150">
        <f>INDEX('Exposure Data'!$A$1:$Y$391,MATCH($B22&amp;C$3,'Exposure Data'!$A$1:$A$391,0),MATCH("Total",'Exposure Data'!$A$1:$Y$1,0))</f>
        <v>1.7264459942218979</v>
      </c>
      <c r="D22" s="150">
        <f>INDEX('Exposure Data'!$A$1:$Y$391,MATCH($B22&amp;D$3,'Exposure Data'!$A$1:$A$391,0),MATCH("Total",'Exposure Data'!$A$1:$Y$1,0))</f>
        <v>-1.5434793753702554</v>
      </c>
      <c r="E22" s="99">
        <f t="shared" si="0"/>
        <v>0.18296661885164256</v>
      </c>
      <c r="F22" s="99">
        <f t="shared" si="1"/>
        <v>3.2699253695921531</v>
      </c>
      <c r="H22" s="118">
        <f t="shared" si="4"/>
        <v>39416</v>
      </c>
      <c r="I22" s="119">
        <f>C22-INDEX('Region --&gt;'!$K$3:$K$101,MATCH(H22,'Region --&gt;'!$B$3:$B$101,0))</f>
        <v>1.7264459942218979</v>
      </c>
      <c r="J22" s="119">
        <f>-D22+INDEX('Region --&gt;'!$K$105:$K$202,MATCH(H22,'Region --&gt;'!$B$105:$B$202,0))</f>
        <v>1.5434793753702554</v>
      </c>
      <c r="K22" s="119">
        <f>'Region --&gt;'!K224</f>
        <v>0</v>
      </c>
      <c r="N22" s="95">
        <f t="shared" si="5"/>
        <v>39416</v>
      </c>
      <c r="O22" s="94">
        <f>HLOOKUP(N22,'Perfattr Data'!$A$1:$CW$7,MATCH(O$3,'Perfattr Data'!$A$1:$A$7,0),FALSE)</f>
        <v>-6.9555508615666742E-2</v>
      </c>
      <c r="P22" s="94">
        <f>HLOOKUP($N22,'Perfattr Data'!$A$1:$CW$7,MATCH(P$3,'Perfattr Data'!$A$1:$A$7,0),FALSE)</f>
        <v>0.10343809066296963</v>
      </c>
      <c r="Q22" s="94">
        <f>HLOOKUP($N22,'Perfattr Data'!$A$1:$CW$7,MATCH(Q$3,'Perfattr Data'!$A$1:$A$7,0),FALSE)</f>
        <v>0</v>
      </c>
      <c r="R22" s="94">
        <f>HLOOKUP($N22,'Perfattr Data'!$A$1:$CW$7,MATCH(R$3,'Perfattr Data'!$A$1:$A$7,0),FALSE)</f>
        <v>-3.302582047302942E-3</v>
      </c>
      <c r="S22" s="99">
        <f t="shared" si="2"/>
        <v>3.0579999999999951E-2</v>
      </c>
      <c r="V22" s="95">
        <f t="shared" si="6"/>
        <v>39416</v>
      </c>
      <c r="W22" s="150">
        <f t="shared" si="8"/>
        <v>-3.9089301894290884E-2</v>
      </c>
      <c r="X22" s="150">
        <f t="shared" si="9"/>
        <v>6.4077111553686616E-2</v>
      </c>
      <c r="Y22" s="99"/>
      <c r="Z22" s="123">
        <f t="array" ref="Z22">PRODUCT(1+W$4:W22)-1</f>
        <v>0.85414526071056263</v>
      </c>
      <c r="AA22" s="99">
        <f t="array" ref="AA22">PRODUCT(1+$X$4:X22)-1</f>
        <v>-0.32600055050988364</v>
      </c>
      <c r="AB22" s="94">
        <f t="array" ref="AB22">PRODUCT(1+W11:W22)-1</f>
        <v>0.67614091102105345</v>
      </c>
      <c r="AC22" s="94">
        <f t="array" ref="AC22">PRODUCT(1+X11:X22)-1</f>
        <v>-0.27903600974155451</v>
      </c>
      <c r="AE22" s="95">
        <f t="shared" si="7"/>
        <v>39416</v>
      </c>
      <c r="AF22" s="637">
        <f>Benchmark!B22</f>
        <v>-4.8207982115732032E-2</v>
      </c>
      <c r="AG22" s="637">
        <f>Benchmark!C22</f>
        <v>6.3759818671288049E-2</v>
      </c>
      <c r="AI22" s="123">
        <f t="array" ref="AI22">PRODUCT(1+AF$4:AF22)-1</f>
        <v>0.41069994481308369</v>
      </c>
      <c r="AJ22" s="123">
        <f t="array" ref="AJ22">PRODUCT(1+AG$4:AG22)-1</f>
        <v>-0.32000024113098391</v>
      </c>
      <c r="AK22" s="123">
        <f t="array" ref="AK22">PRODUCT(1+AF11:AF22)-1</f>
        <v>0.34828619445907716</v>
      </c>
      <c r="AL22" s="123">
        <f t="array" ref="AL22">PRODUCT(1+AG11:AG22)-1</f>
        <v>-0.26580533705551035</v>
      </c>
    </row>
    <row r="23" spans="2:38" x14ac:dyDescent="0.25">
      <c r="B23" s="2">
        <f t="shared" si="3"/>
        <v>39447</v>
      </c>
      <c r="C23" s="150">
        <f>INDEX('Exposure Data'!$A$1:$Y$391,MATCH($B23&amp;C$3,'Exposure Data'!$A$1:$A$391,0),MATCH("Total",'Exposure Data'!$A$1:$Y$1,0))</f>
        <v>1.1532843200051044</v>
      </c>
      <c r="D23" s="150">
        <f>INDEX('Exposure Data'!$A$1:$Y$391,MATCH($B23&amp;D$3,'Exposure Data'!$A$1:$A$391,0),MATCH("Total",'Exposure Data'!$A$1:$Y$1,0))</f>
        <v>-1.0218914156626699</v>
      </c>
      <c r="E23" s="99">
        <f t="shared" si="0"/>
        <v>0.13139290434243445</v>
      </c>
      <c r="F23" s="99">
        <f t="shared" si="1"/>
        <v>2.1751757356677741</v>
      </c>
      <c r="H23" s="118">
        <f t="shared" si="4"/>
        <v>39447</v>
      </c>
      <c r="I23" s="119">
        <f>C23-INDEX('Region --&gt;'!$K$3:$K$101,MATCH(H23,'Region --&gt;'!$B$3:$B$101,0))</f>
        <v>1.1532843200051044</v>
      </c>
      <c r="J23" s="119">
        <f>-D23+INDEX('Region --&gt;'!$K$105:$K$202,MATCH(H23,'Region --&gt;'!$B$105:$B$202,0))</f>
        <v>1.0218914156626699</v>
      </c>
      <c r="K23" s="119">
        <f>'Region --&gt;'!K225</f>
        <v>0</v>
      </c>
      <c r="N23" s="95">
        <f t="shared" si="5"/>
        <v>39447</v>
      </c>
      <c r="O23" s="94">
        <f>HLOOKUP(N23,'Perfattr Data'!$A$1:$CW$7,MATCH(O$3,'Perfattr Data'!$A$1:$A$7,0),FALSE)</f>
        <v>2.8940986222564261E-2</v>
      </c>
      <c r="P23" s="94">
        <f>HLOOKUP($N23,'Perfattr Data'!$A$1:$CW$7,MATCH(P$3,'Perfattr Data'!$A$1:$A$7,0),FALSE)</f>
        <v>-3.1028610626736798E-3</v>
      </c>
      <c r="Q23" s="94">
        <f>HLOOKUP($N23,'Perfattr Data'!$A$1:$CW$7,MATCH(Q$3,'Perfattr Data'!$A$1:$A$7,0),FALSE)</f>
        <v>0</v>
      </c>
      <c r="R23" s="94">
        <f>HLOOKUP($N23,'Perfattr Data'!$A$1:$CW$7,MATCH(R$3,'Perfattr Data'!$A$1:$A$7,0),FALSE)</f>
        <v>-4.1381251598905551E-3</v>
      </c>
      <c r="S23" s="99">
        <f t="shared" si="2"/>
        <v>2.1700000000000025E-2</v>
      </c>
      <c r="V23" s="95">
        <f t="shared" si="6"/>
        <v>39447</v>
      </c>
      <c r="W23" s="150">
        <f t="shared" si="8"/>
        <v>1.6763331328882861E-2</v>
      </c>
      <c r="X23" s="150">
        <f t="shared" si="9"/>
        <v>-2.0103028988834753E-3</v>
      </c>
      <c r="Y23" s="99"/>
      <c r="Z23" s="123">
        <f t="array" ref="Z23">PRODUCT(1+W$4:W23)-1</f>
        <v>0.88522691204773163</v>
      </c>
      <c r="AA23" s="99">
        <f t="array" ref="AA23">PRODUCT(1+$X$4:X23)-1</f>
        <v>-0.32735549355703952</v>
      </c>
      <c r="AB23" s="94">
        <f t="array" ref="AB23">PRODUCT(1+W12:W23)-1</f>
        <v>0.69439331157689121</v>
      </c>
      <c r="AC23" s="94">
        <f t="array" ref="AC23">PRODUCT(1+X12:X23)-1</f>
        <v>-0.28538948506922546</v>
      </c>
      <c r="AE23" s="95">
        <f t="shared" si="7"/>
        <v>39447</v>
      </c>
      <c r="AF23" s="637">
        <f>Benchmark!B23</f>
        <v>1.3521546797616992E-2</v>
      </c>
      <c r="AG23" s="637">
        <f>Benchmark!C23</f>
        <v>1.9288627191410711E-3</v>
      </c>
      <c r="AI23" s="123">
        <f t="array" ref="AI23">PRODUCT(1+AF$4:AF23)-1</f>
        <v>0.42977479013426967</v>
      </c>
      <c r="AJ23" s="123">
        <f t="array" ref="AJ23">PRODUCT(1+AG$4:AG23)-1</f>
        <v>-0.31868861494707645</v>
      </c>
      <c r="AK23" s="123">
        <f t="array" ref="AK23">PRODUCT(1+AF12:AF23)-1</f>
        <v>0.31021552137924902</v>
      </c>
      <c r="AL23" s="123">
        <f t="array" ref="AL23">PRODUCT(1+AG12:AG23)-1</f>
        <v>-0.23179697109431097</v>
      </c>
    </row>
    <row r="24" spans="2:38" x14ac:dyDescent="0.25">
      <c r="B24" s="2">
        <f t="shared" si="3"/>
        <v>39478</v>
      </c>
      <c r="C24" s="150">
        <f>INDEX('Exposure Data'!$A$1:$Y$391,MATCH($B24&amp;C$3,'Exposure Data'!$A$1:$A$391,0),MATCH("Total",'Exposure Data'!$A$1:$Y$1,0))</f>
        <v>1.3654770302172534</v>
      </c>
      <c r="D24" s="150">
        <f>INDEX('Exposure Data'!$A$1:$Y$391,MATCH($B24&amp;D$3,'Exposure Data'!$A$1:$A$391,0),MATCH("Total",'Exposure Data'!$A$1:$Y$1,0))</f>
        <v>-1.2926040977247464</v>
      </c>
      <c r="E24" s="99">
        <f t="shared" si="0"/>
        <v>7.2872932492507037E-2</v>
      </c>
      <c r="F24" s="99">
        <f t="shared" si="1"/>
        <v>2.6580811279419998</v>
      </c>
      <c r="H24" s="118">
        <f t="shared" si="4"/>
        <v>39478</v>
      </c>
      <c r="I24" s="119">
        <f>C24-INDEX('Region --&gt;'!$K$3:$K$101,MATCH(H24,'Region --&gt;'!$B$3:$B$101,0))</f>
        <v>1.3654770302172534</v>
      </c>
      <c r="J24" s="119">
        <f>-D24+INDEX('Region --&gt;'!$K$105:$K$202,MATCH(H24,'Region --&gt;'!$B$105:$B$202,0))</f>
        <v>1.2926040977247464</v>
      </c>
      <c r="K24" s="119">
        <f>'Region --&gt;'!K226</f>
        <v>0</v>
      </c>
      <c r="N24" s="95">
        <f t="shared" si="5"/>
        <v>39478</v>
      </c>
      <c r="O24" s="94">
        <f>HLOOKUP(N24,'Perfattr Data'!$A$1:$CW$7,MATCH(O$3,'Perfattr Data'!$A$1:$A$7,0),FALSE)</f>
        <v>-0.17871867358314131</v>
      </c>
      <c r="P24" s="94">
        <f>HLOOKUP($N24,'Perfattr Data'!$A$1:$CW$7,MATCH(P$3,'Perfattr Data'!$A$1:$A$7,0),FALSE)</f>
        <v>0.20183321195546211</v>
      </c>
      <c r="Q24" s="94">
        <f>HLOOKUP($N24,'Perfattr Data'!$A$1:$CW$7,MATCH(Q$3,'Perfattr Data'!$A$1:$A$7,0),FALSE)</f>
        <v>0</v>
      </c>
      <c r="R24" s="94">
        <f>HLOOKUP($N24,'Perfattr Data'!$A$1:$CW$7,MATCH(R$3,'Perfattr Data'!$A$1:$A$7,0),FALSE)</f>
        <v>-2.097738972222847E-3</v>
      </c>
      <c r="S24" s="99">
        <f t="shared" si="2"/>
        <v>2.1016799400097957E-2</v>
      </c>
      <c r="V24" s="95">
        <f t="shared" si="6"/>
        <v>39478</v>
      </c>
      <c r="W24" s="150">
        <f t="shared" si="8"/>
        <v>-0.15496497306262719</v>
      </c>
      <c r="X24" s="150">
        <f t="shared" si="9"/>
        <v>0.19750945047774821</v>
      </c>
      <c r="Y24" s="99"/>
      <c r="Z24" s="123">
        <f t="array" ref="Z24">PRODUCT(1+W$4:W24)-1</f>
        <v>0.59308277440531487</v>
      </c>
      <c r="AA24" s="99">
        <f t="array" ref="AA24">PRODUCT(1+$X$4:X24)-1</f>
        <v>-0.19450184672261428</v>
      </c>
      <c r="AB24" s="94">
        <f t="array" ref="AB24">PRODUCT(1+W13:W24)-1</f>
        <v>0.39285417553890789</v>
      </c>
      <c r="AC24" s="94">
        <f t="array" ref="AC24">PRODUCT(1+X13:X24)-1</f>
        <v>-0.13684187804032288</v>
      </c>
      <c r="AE24" s="95">
        <f t="shared" si="7"/>
        <v>39478</v>
      </c>
      <c r="AF24" s="637">
        <f>Benchmark!B24</f>
        <v>-0.10021372490801586</v>
      </c>
      <c r="AG24" s="637">
        <f>Benchmark!C24</f>
        <v>0.10698930237541963</v>
      </c>
      <c r="AI24" s="123">
        <f t="array" ref="AI24">PRODUCT(1+AF$4:AF24)-1</f>
        <v>0.286491732635338</v>
      </c>
      <c r="AJ24" s="123">
        <f t="array" ref="AJ24">PRODUCT(1+AG$4:AG24)-1</f>
        <v>-0.24579558515983324</v>
      </c>
      <c r="AK24" s="123">
        <f t="array" ref="AK24">PRODUCT(1+AF13:AF24)-1</f>
        <v>0.18215551918768114</v>
      </c>
      <c r="AL24" s="123">
        <f t="array" ref="AL24">PRODUCT(1+AG13:AG24)-1</f>
        <v>-0.14388692090858968</v>
      </c>
    </row>
    <row r="25" spans="2:38" x14ac:dyDescent="0.25">
      <c r="B25" s="2">
        <f t="shared" si="3"/>
        <v>39507</v>
      </c>
      <c r="C25" s="150">
        <f>INDEX('Exposure Data'!$A$1:$Y$391,MATCH($B25&amp;C$3,'Exposure Data'!$A$1:$A$391,0),MATCH("Total",'Exposure Data'!$A$1:$Y$1,0))</f>
        <v>1.4928445709633502</v>
      </c>
      <c r="D25" s="150">
        <f>INDEX('Exposure Data'!$A$1:$Y$391,MATCH($B25&amp;D$3,'Exposure Data'!$A$1:$A$391,0),MATCH("Total",'Exposure Data'!$A$1:$Y$1,0))</f>
        <v>-1.4307735393850993</v>
      </c>
      <c r="E25" s="99">
        <f t="shared" si="0"/>
        <v>6.207103157825089E-2</v>
      </c>
      <c r="F25" s="99">
        <f t="shared" si="1"/>
        <v>2.9236181103484498</v>
      </c>
      <c r="H25" s="118">
        <f t="shared" si="4"/>
        <v>39507</v>
      </c>
      <c r="I25" s="119">
        <f>C25-INDEX('Region --&gt;'!$K$3:$K$101,MATCH(H25,'Region --&gt;'!$B$3:$B$101,0))</f>
        <v>1.4928445709633502</v>
      </c>
      <c r="J25" s="119">
        <f>-D25+INDEX('Region --&gt;'!$K$105:$K$202,MATCH(H25,'Region --&gt;'!$B$105:$B$202,0))</f>
        <v>1.4307735393850993</v>
      </c>
      <c r="K25" s="119">
        <f>'Region --&gt;'!K227</f>
        <v>0</v>
      </c>
      <c r="N25" s="95">
        <f t="shared" si="5"/>
        <v>39507</v>
      </c>
      <c r="O25" s="94">
        <f>HLOOKUP(N25,'Perfattr Data'!$A$1:$CW$7,MATCH(O$3,'Perfattr Data'!$A$1:$A$7,0),FALSE)</f>
        <v>6.6740362957168134E-2</v>
      </c>
      <c r="P25" s="94">
        <f>HLOOKUP($N25,'Perfattr Data'!$A$1:$CW$7,MATCH(P$3,'Perfattr Data'!$A$1:$A$7,0),FALSE)</f>
        <v>-4.6632857076478823E-2</v>
      </c>
      <c r="Q25" s="94">
        <f>HLOOKUP($N25,'Perfattr Data'!$A$1:$CW$7,MATCH(Q$3,'Perfattr Data'!$A$1:$A$7,0),FALSE)</f>
        <v>0</v>
      </c>
      <c r="R25" s="94">
        <f>HLOOKUP($N25,'Perfattr Data'!$A$1:$CW$7,MATCH(R$3,'Perfattr Data'!$A$1:$A$7,0),FALSE)</f>
        <v>-2.0544850372051894E-3</v>
      </c>
      <c r="S25" s="99">
        <f t="shared" si="2"/>
        <v>1.8053020843484122E-2</v>
      </c>
      <c r="V25" s="95">
        <f t="shared" si="6"/>
        <v>39507</v>
      </c>
      <c r="W25" s="150">
        <f t="shared" si="8"/>
        <v>4.8876957634761124E-2</v>
      </c>
      <c r="X25" s="150">
        <f t="shared" si="9"/>
        <v>-3.6076674334053566E-2</v>
      </c>
      <c r="Y25" s="99"/>
      <c r="Z25" s="123">
        <f t="array" ref="Z25">PRODUCT(1+W$4:W25)-1</f>
        <v>0.67094781367859135</v>
      </c>
      <c r="AA25" s="99">
        <f t="array" ref="AA25">PRODUCT(1+$X$4:X25)-1</f>
        <v>-0.2235615412750841</v>
      </c>
      <c r="AB25" s="94">
        <f t="array" ref="AB25">PRODUCT(1+W14:W25)-1</f>
        <v>0.4468875704347457</v>
      </c>
      <c r="AC25" s="94">
        <f t="array" ref="AC25">PRODUCT(1+X14:X25)-1</f>
        <v>-0.1708806683146884</v>
      </c>
      <c r="AE25" s="95">
        <f t="shared" si="7"/>
        <v>39507</v>
      </c>
      <c r="AF25" s="637">
        <f>Benchmark!B25</f>
        <v>4.620045016961434E-2</v>
      </c>
      <c r="AG25" s="637">
        <f>Benchmark!C25</f>
        <v>-3.6862334422567637E-2</v>
      </c>
      <c r="AI25" s="123">
        <f t="array" ref="AI25">PRODUCT(1+AF$4:AF25)-1</f>
        <v>0.34592822982257765</v>
      </c>
      <c r="AJ25" s="123">
        <f t="array" ref="AJ25">PRODUCT(1+AG$4:AG25)-1</f>
        <v>-0.2735973205226484</v>
      </c>
      <c r="AK25" s="123">
        <f t="array" ref="AK25">PRODUCT(1+AF14:AF25)-1</f>
        <v>0.23615735351592892</v>
      </c>
      <c r="AL25" s="123">
        <f t="array" ref="AL25">PRODUCT(1+AG14:AG25)-1</f>
        <v>-0.18153691239540615</v>
      </c>
    </row>
    <row r="26" spans="2:38" x14ac:dyDescent="0.25">
      <c r="B26" s="2">
        <f t="shared" si="3"/>
        <v>39538</v>
      </c>
      <c r="C26" s="150">
        <f>INDEX('Exposure Data'!$A$1:$Y$391,MATCH($B26&amp;C$3,'Exposure Data'!$A$1:$A$391,0),MATCH("Total",'Exposure Data'!$A$1:$Y$1,0))</f>
        <v>1.3904270066023909</v>
      </c>
      <c r="D26" s="150">
        <f>INDEX('Exposure Data'!$A$1:$Y$391,MATCH($B26&amp;D$3,'Exposure Data'!$A$1:$A$391,0),MATCH("Total",'Exposure Data'!$A$1:$Y$1,0))</f>
        <v>-1.4175239919553244</v>
      </c>
      <c r="E26" s="99">
        <f t="shared" si="0"/>
        <v>-2.7096985352933478E-2</v>
      </c>
      <c r="F26" s="99">
        <f t="shared" si="1"/>
        <v>2.8079509985577156</v>
      </c>
      <c r="H26" s="118">
        <f t="shared" si="4"/>
        <v>39538</v>
      </c>
      <c r="I26" s="119">
        <f>C26-INDEX('Region --&gt;'!$K$3:$K$101,MATCH(H26,'Region --&gt;'!$B$3:$B$101,0))</f>
        <v>1.3904270066023909</v>
      </c>
      <c r="J26" s="119">
        <f>-D26+INDEX('Region --&gt;'!$K$105:$K$202,MATCH(H26,'Region --&gt;'!$B$105:$B$202,0))</f>
        <v>1.4175239919553244</v>
      </c>
      <c r="K26" s="119">
        <f>'Region --&gt;'!K228</f>
        <v>0</v>
      </c>
      <c r="N26" s="95">
        <f t="shared" si="5"/>
        <v>39538</v>
      </c>
      <c r="O26" s="94">
        <f>HLOOKUP(N26,'Perfattr Data'!$A$1:$CW$7,MATCH(O$3,'Perfattr Data'!$A$1:$A$7,0),FALSE)</f>
        <v>-0.12020781108248042</v>
      </c>
      <c r="P26" s="94">
        <f>HLOOKUP($N26,'Perfattr Data'!$A$1:$CW$7,MATCH(P$3,'Perfattr Data'!$A$1:$A$7,0),FALSE)</f>
        <v>5.9852835442227033E-2</v>
      </c>
      <c r="Q26" s="94">
        <f>HLOOKUP($N26,'Perfattr Data'!$A$1:$CW$7,MATCH(Q$3,'Perfattr Data'!$A$1:$A$7,0),FALSE)</f>
        <v>0</v>
      </c>
      <c r="R26" s="94">
        <f>HLOOKUP($N26,'Perfattr Data'!$A$1:$CW$7,MATCH(R$3,'Perfattr Data'!$A$1:$A$7,0),FALSE)</f>
        <v>-3.0150243597465653E-3</v>
      </c>
      <c r="S26" s="99">
        <f t="shared" si="2"/>
        <v>-6.3369999999999954E-2</v>
      </c>
      <c r="V26" s="95">
        <f t="shared" si="6"/>
        <v>39538</v>
      </c>
      <c r="W26" s="150">
        <f t="shared" si="8"/>
        <v>-8.0522656826161679E-2</v>
      </c>
      <c r="X26" s="150">
        <f t="shared" si="9"/>
        <v>4.1832500947669098E-2</v>
      </c>
      <c r="Y26" s="99"/>
      <c r="Z26" s="123">
        <f t="array" ref="Z26">PRODUCT(1+W$4:W26)-1</f>
        <v>0.53639865630332495</v>
      </c>
      <c r="AA26" s="99">
        <f t="array" ref="AA26">PRODUCT(1+$X$4:X26)-1</f>
        <v>-0.19108117871466745</v>
      </c>
      <c r="AB26" s="94">
        <f t="array" ref="AB26">PRODUCT(1+W15:W26)-1</f>
        <v>0.22383235220777986</v>
      </c>
      <c r="AC26" s="94">
        <f t="array" ref="AC26">PRODUCT(1+X15:X26)-1</f>
        <v>-6.470269833601705E-2</v>
      </c>
      <c r="AE26" s="95">
        <f t="shared" si="7"/>
        <v>39538</v>
      </c>
      <c r="AF26" s="637">
        <f>Benchmark!B26</f>
        <v>-2.7099060127158577E-2</v>
      </c>
      <c r="AG26" s="637">
        <f>Benchmark!C26</f>
        <v>4.5928259613910415E-2</v>
      </c>
      <c r="AI26" s="123">
        <f t="array" ref="AI26">PRODUCT(1+AF$4:AF26)-1</f>
        <v>0.30945483979577548</v>
      </c>
      <c r="AJ26" s="123">
        <f t="array" ref="AJ26">PRODUCT(1+AG$4:AG26)-1</f>
        <v>-0.24023490967537253</v>
      </c>
      <c r="AK26" s="123">
        <f t="array" ref="AK26">PRODUCT(1+AF15:AF26)-1</f>
        <v>0.17727421304520941</v>
      </c>
      <c r="AL26" s="123">
        <f t="array" ref="AL26">PRODUCT(1+AG15:AG26)-1</f>
        <v>-0.11943374384660299</v>
      </c>
    </row>
    <row r="27" spans="2:38" x14ac:dyDescent="0.25">
      <c r="B27" s="2">
        <f t="shared" si="3"/>
        <v>39568</v>
      </c>
      <c r="C27" s="150">
        <f>INDEX('Exposure Data'!$A$1:$Y$391,MATCH($B27&amp;C$3,'Exposure Data'!$A$1:$A$391,0),MATCH("Total",'Exposure Data'!$A$1:$Y$1,0))</f>
        <v>1.3287647945197636</v>
      </c>
      <c r="D27" s="150">
        <f>INDEX('Exposure Data'!$A$1:$Y$391,MATCH($B27&amp;D$3,'Exposure Data'!$A$1:$A$391,0),MATCH("Total",'Exposure Data'!$A$1:$Y$1,0))</f>
        <v>-1.431480297571011</v>
      </c>
      <c r="E27" s="99">
        <f t="shared" si="0"/>
        <v>-0.10271550305124744</v>
      </c>
      <c r="F27" s="99">
        <f t="shared" si="1"/>
        <v>2.7602450920907744</v>
      </c>
      <c r="H27" s="118">
        <f t="shared" si="4"/>
        <v>39568</v>
      </c>
      <c r="I27" s="119">
        <f>C27-INDEX('Region --&gt;'!$K$3:$K$101,MATCH(H27,'Region --&gt;'!$B$3:$B$101,0))</f>
        <v>1.3287647945197636</v>
      </c>
      <c r="J27" s="119">
        <f>-D27+INDEX('Region --&gt;'!$K$105:$K$202,MATCH(H27,'Region --&gt;'!$B$105:$B$202,0))</f>
        <v>1.431480297571011</v>
      </c>
      <c r="K27" s="119">
        <f>'Region --&gt;'!K229</f>
        <v>0</v>
      </c>
      <c r="N27" s="95">
        <f t="shared" si="5"/>
        <v>39568</v>
      </c>
      <c r="O27" s="94">
        <f>HLOOKUP(N27,'Perfattr Data'!$A$1:$CW$7,MATCH(O$3,'Perfattr Data'!$A$1:$A$7,0),FALSE)</f>
        <v>0.1098487003894552</v>
      </c>
      <c r="P27" s="94">
        <f>HLOOKUP($N27,'Perfattr Data'!$A$1:$CW$7,MATCH(P$3,'Perfattr Data'!$A$1:$A$7,0),FALSE)</f>
        <v>-9.9445638068256056E-2</v>
      </c>
      <c r="Q27" s="94">
        <f>HLOOKUP($N27,'Perfattr Data'!$A$1:$CW$7,MATCH(Q$3,'Perfattr Data'!$A$1:$A$7,0),FALSE)</f>
        <v>0</v>
      </c>
      <c r="R27" s="94">
        <f>HLOOKUP($N27,'Perfattr Data'!$A$1:$CW$7,MATCH(R$3,'Perfattr Data'!$A$1:$A$7,0),FALSE)</f>
        <v>-1.2600206302222695E-3</v>
      </c>
      <c r="S27" s="99">
        <f t="shared" si="2"/>
        <v>9.1430416909768723E-3</v>
      </c>
      <c r="V27" s="95">
        <f t="shared" si="6"/>
        <v>39568</v>
      </c>
      <c r="W27" s="150">
        <f t="shared" si="8"/>
        <v>7.9003572188861934E-2</v>
      </c>
      <c r="X27" s="150">
        <f t="shared" si="9"/>
        <v>-7.0154465555874873E-2</v>
      </c>
      <c r="Y27" s="99"/>
      <c r="Z27" s="123">
        <f t="array" ref="Z27">PRODUCT(1+W$4:W27)-1</f>
        <v>0.65777963845745524</v>
      </c>
      <c r="AA27" s="99">
        <f t="array" ref="AA27">PRODUCT(1+$X$4:X27)-1</f>
        <v>-0.24783044630002826</v>
      </c>
      <c r="AB27" s="94">
        <f t="array" ref="AB27">PRODUCT(1+W16:W27)-1</f>
        <v>0.19935384991586425</v>
      </c>
      <c r="AC27" s="94">
        <f t="array" ref="AC27">PRODUCT(1+X16:X27)-1</f>
        <v>-7.8134479846978411E-2</v>
      </c>
      <c r="AE27" s="95">
        <f t="shared" si="7"/>
        <v>39568</v>
      </c>
      <c r="AF27" s="637">
        <f>Benchmark!B27</f>
        <v>7.0029405117058185E-2</v>
      </c>
      <c r="AG27" s="637">
        <f>Benchmark!C27</f>
        <v>-7.8726486779219645E-2</v>
      </c>
      <c r="AI27" s="123">
        <f t="array" ref="AI27">PRODUCT(1+AF$4:AF27)-1</f>
        <v>0.40115518325432653</v>
      </c>
      <c r="AJ27" s="123">
        <f t="array" ref="AJ27">PRODUCT(1+AG$4:AG27)-1</f>
        <v>-0.300048546014127</v>
      </c>
      <c r="AK27" s="123">
        <f t="array" ref="AK27">PRODUCT(1+AF16:AF27)-1</f>
        <v>0.21665458540935978</v>
      </c>
      <c r="AL27" s="123">
        <f t="array" ref="AL27">PRODUCT(1+AG16:AG27)-1</f>
        <v>-0.15421100493313866</v>
      </c>
    </row>
    <row r="28" spans="2:38" x14ac:dyDescent="0.25">
      <c r="B28" s="2">
        <f t="shared" si="3"/>
        <v>39599</v>
      </c>
      <c r="C28" s="150">
        <f>INDEX('Exposure Data'!$A$1:$Y$391,MATCH($B28&amp;C$3,'Exposure Data'!$A$1:$A$391,0),MATCH("Total",'Exposure Data'!$A$1:$Y$1,0))</f>
        <v>1.2289708838857656</v>
      </c>
      <c r="D28" s="150">
        <f>INDEX('Exposure Data'!$A$1:$Y$391,MATCH($B28&amp;D$3,'Exposure Data'!$A$1:$A$391,0),MATCH("Total",'Exposure Data'!$A$1:$Y$1,0))</f>
        <v>-1.2961073197273043</v>
      </c>
      <c r="E28" s="99">
        <f t="shared" si="0"/>
        <v>-6.7136435841538722E-2</v>
      </c>
      <c r="F28" s="99">
        <f t="shared" si="1"/>
        <v>2.5250782036130701</v>
      </c>
      <c r="H28" s="118">
        <f t="shared" si="4"/>
        <v>39599</v>
      </c>
      <c r="I28" s="119">
        <f>C28-INDEX('Region --&gt;'!$K$3:$K$101,MATCH(H28,'Region --&gt;'!$B$3:$B$101,0))</f>
        <v>1.2289708838857656</v>
      </c>
      <c r="J28" s="119">
        <f>-D28+INDEX('Region --&gt;'!$K$105:$K$202,MATCH(H28,'Region --&gt;'!$B$105:$B$202,0))</f>
        <v>1.2961073197273043</v>
      </c>
      <c r="K28" s="119">
        <f>'Region --&gt;'!K230</f>
        <v>0</v>
      </c>
      <c r="N28" s="95">
        <f t="shared" si="5"/>
        <v>39599</v>
      </c>
      <c r="O28" s="94">
        <f>HLOOKUP(N28,'Perfattr Data'!$A$1:$CW$7,MATCH(O$3,'Perfattr Data'!$A$1:$A$7,0),FALSE)</f>
        <v>7.0613255724149976E-2</v>
      </c>
      <c r="P28" s="94">
        <f>HLOOKUP($N28,'Perfattr Data'!$A$1:$CW$7,MATCH(P$3,'Perfattr Data'!$A$1:$A$7,0),FALSE)</f>
        <v>-2.7371785545426228E-2</v>
      </c>
      <c r="Q28" s="94">
        <f>HLOOKUP($N28,'Perfattr Data'!$A$1:$CW$7,MATCH(Q$3,'Perfattr Data'!$A$1:$A$7,0),FALSE)</f>
        <v>0</v>
      </c>
      <c r="R28" s="94">
        <f>HLOOKUP($N28,'Perfattr Data'!$A$1:$CW$7,MATCH(R$3,'Perfattr Data'!$A$1:$A$7,0),FALSE)</f>
        <v>-7.2015398377934582E-4</v>
      </c>
      <c r="S28" s="99">
        <f t="shared" si="2"/>
        <v>4.2521316194944404E-2</v>
      </c>
      <c r="V28" s="95">
        <f t="shared" si="6"/>
        <v>39599</v>
      </c>
      <c r="W28" s="150">
        <f t="shared" si="8"/>
        <v>5.3142027855780684E-2</v>
      </c>
      <c r="X28" s="150">
        <f t="shared" si="9"/>
        <v>-1.9121314901694206E-2</v>
      </c>
      <c r="Y28" s="99"/>
      <c r="Z28" s="123">
        <f t="array" ref="Z28">PRODUCT(1+W$4:W28)-1</f>
        <v>0.74587741018310716</v>
      </c>
      <c r="AA28" s="99">
        <f t="array" ref="AA28">PRODUCT(1+$X$4:X28)-1</f>
        <v>-0.26221291719579221</v>
      </c>
      <c r="AB28" s="94">
        <f t="array" ref="AB28">PRODUCT(1+W17:W28)-1</f>
        <v>0.19583907787193011</v>
      </c>
      <c r="AC28" s="94">
        <f t="array" ref="AC28">PRODUCT(1+X17:X28)-1</f>
        <v>-3.2390621208607584E-2</v>
      </c>
      <c r="AE28" s="95">
        <f t="shared" si="7"/>
        <v>39599</v>
      </c>
      <c r="AF28" s="637">
        <f>Benchmark!B28</f>
        <v>6.6754020280100929E-3</v>
      </c>
      <c r="AG28" s="637">
        <f>Benchmark!C28</f>
        <v>-8.4319719978562385E-3</v>
      </c>
      <c r="AI28" s="123">
        <f t="array" ref="AI28">PRODUCT(1+AF$4:AF28)-1</f>
        <v>0.41050845740617947</v>
      </c>
      <c r="AJ28" s="123">
        <f t="array" ref="AJ28">PRODUCT(1+AG$4:AG28)-1</f>
        <v>-0.30595051707399468</v>
      </c>
      <c r="AK28" s="123">
        <f t="array" ref="AK28">PRODUCT(1+AF17:AF28)-1</f>
        <v>0.16715335535230458</v>
      </c>
      <c r="AL28" s="123">
        <f t="array" ref="AL28">PRODUCT(1+AG17:AG28)-1</f>
        <v>-0.11513037033970963</v>
      </c>
    </row>
    <row r="29" spans="2:38" x14ac:dyDescent="0.25">
      <c r="B29" s="2">
        <f t="shared" si="3"/>
        <v>39629</v>
      </c>
      <c r="C29" s="150">
        <f>INDEX('Exposure Data'!$A$1:$Y$391,MATCH($B29&amp;C$3,'Exposure Data'!$A$1:$A$391,0),MATCH("Total",'Exposure Data'!$A$1:$Y$1,0))</f>
        <v>1.2049827995896456</v>
      </c>
      <c r="D29" s="150">
        <f>INDEX('Exposure Data'!$A$1:$Y$391,MATCH($B29&amp;D$3,'Exposure Data'!$A$1:$A$391,0),MATCH("Total",'Exposure Data'!$A$1:$Y$1,0))</f>
        <v>-1.2141031574187982</v>
      </c>
      <c r="E29" s="99">
        <f t="shared" si="0"/>
        <v>-9.1203578291525478E-3</v>
      </c>
      <c r="F29" s="99">
        <f t="shared" si="1"/>
        <v>2.419085957008444</v>
      </c>
      <c r="H29" s="118">
        <f t="shared" si="4"/>
        <v>39629</v>
      </c>
      <c r="I29" s="119">
        <f>C29-INDEX('Region --&gt;'!$K$3:$K$101,MATCH(H29,'Region --&gt;'!$B$3:$B$101,0))</f>
        <v>1.2049827995896456</v>
      </c>
      <c r="J29" s="119">
        <f>-D29+INDEX('Region --&gt;'!$K$105:$K$202,MATCH(H29,'Region --&gt;'!$B$105:$B$202,0))</f>
        <v>1.2141031574187982</v>
      </c>
      <c r="K29" s="119">
        <f>'Region --&gt;'!K231</f>
        <v>0</v>
      </c>
      <c r="N29" s="95">
        <f t="shared" si="5"/>
        <v>39629</v>
      </c>
      <c r="O29" s="94">
        <f>HLOOKUP(N29,'Perfattr Data'!$A$1:$CW$7,MATCH(O$3,'Perfattr Data'!$A$1:$A$7,0),FALSE)</f>
        <v>-0.12903609391870374</v>
      </c>
      <c r="P29" s="94">
        <f>HLOOKUP($N29,'Perfattr Data'!$A$1:$CW$7,MATCH(P$3,'Perfattr Data'!$A$1:$A$7,0),FALSE)</f>
        <v>0.13121334278462915</v>
      </c>
      <c r="Q29" s="94">
        <f>HLOOKUP($N29,'Perfattr Data'!$A$1:$CW$7,MATCH(Q$3,'Perfattr Data'!$A$1:$A$7,0),FALSE)</f>
        <v>0</v>
      </c>
      <c r="R29" s="94">
        <f>HLOOKUP($N29,'Perfattr Data'!$A$1:$CW$7,MATCH(R$3,'Perfattr Data'!$A$1:$A$7,0),FALSE)</f>
        <v>-2.1724886592551591E-4</v>
      </c>
      <c r="S29" s="99">
        <f t="shared" si="2"/>
        <v>1.9599999999998915E-3</v>
      </c>
      <c r="V29" s="95">
        <f t="shared" si="6"/>
        <v>39629</v>
      </c>
      <c r="W29" s="150">
        <f t="shared" si="8"/>
        <v>-0.10499524082353916</v>
      </c>
      <c r="X29" s="150">
        <f t="shared" si="9"/>
        <v>0.10123648002561694</v>
      </c>
      <c r="Y29" s="99"/>
      <c r="Z29" s="123">
        <f t="array" ref="Z29">PRODUCT(1+W$4:W29)-1</f>
        <v>0.56256859105255486</v>
      </c>
      <c r="AA29" s="99">
        <f t="array" ref="AA29">PRODUCT(1+$X$4:X29)-1</f>
        <v>-0.1875219499243258</v>
      </c>
      <c r="AB29" s="94">
        <f t="array" ref="AB29">PRODUCT(1+W18:W29)-1</f>
        <v>-1.1412278511157892E-2</v>
      </c>
      <c r="AC29" s="94">
        <f t="array" ref="AC29">PRODUCT(1+X18:X29)-1</f>
        <v>8.5953137485608622E-2</v>
      </c>
      <c r="AE29" s="95">
        <f t="shared" si="7"/>
        <v>39629</v>
      </c>
      <c r="AF29" s="637">
        <f>Benchmark!B29</f>
        <v>-8.6567740783475233E-2</v>
      </c>
      <c r="AG29" s="637">
        <f>Benchmark!C29</f>
        <v>9.550332082649976E-2</v>
      </c>
      <c r="AI29" s="123">
        <f t="array" ref="AI29">PRODUCT(1+AF$4:AF29)-1</f>
        <v>0.2884039268925418</v>
      </c>
      <c r="AJ29" s="123">
        <f t="array" ref="AJ29">PRODUCT(1+AG$4:AG29)-1</f>
        <v>-0.23966648663664614</v>
      </c>
      <c r="AK29" s="123">
        <f t="array" ref="AK29">PRODUCT(1+AF18:AF29)-1</f>
        <v>3.7302456962328145E-2</v>
      </c>
      <c r="AL29" s="123">
        <f t="array" ref="AL29">PRODUCT(1+AG18:AG29)-1</f>
        <v>-7.1458495661408383E-3</v>
      </c>
    </row>
    <row r="30" spans="2:38" x14ac:dyDescent="0.25">
      <c r="B30" s="2">
        <f t="shared" si="3"/>
        <v>39660</v>
      </c>
      <c r="C30" s="150">
        <f>INDEX('Exposure Data'!$A$1:$Y$391,MATCH($B30&amp;C$3,'Exposure Data'!$A$1:$A$391,0),MATCH("Total",'Exposure Data'!$A$1:$Y$1,0))</f>
        <v>1.2883128604164948</v>
      </c>
      <c r="D30" s="150">
        <f>INDEX('Exposure Data'!$A$1:$Y$391,MATCH($B30&amp;D$3,'Exposure Data'!$A$1:$A$391,0),MATCH("Total",'Exposure Data'!$A$1:$Y$1,0))</f>
        <v>-1.3893344908021439</v>
      </c>
      <c r="E30" s="99">
        <f t="shared" si="0"/>
        <v>-0.10102163038564904</v>
      </c>
      <c r="F30" s="99">
        <f t="shared" si="1"/>
        <v>2.6776473512186385</v>
      </c>
      <c r="H30" s="118">
        <f t="shared" si="4"/>
        <v>39660</v>
      </c>
      <c r="I30" s="119">
        <f>C30-INDEX('Region --&gt;'!$K$3:$K$101,MATCH(H30,'Region --&gt;'!$B$3:$B$101,0))</f>
        <v>1.2883128604164948</v>
      </c>
      <c r="J30" s="119">
        <f>-D30+INDEX('Region --&gt;'!$K$105:$K$202,MATCH(H30,'Region --&gt;'!$B$105:$B$202,0))</f>
        <v>1.3893344908021439</v>
      </c>
      <c r="K30" s="119">
        <f>'Region --&gt;'!K232</f>
        <v>0</v>
      </c>
      <c r="N30" s="95">
        <f t="shared" si="5"/>
        <v>39660</v>
      </c>
      <c r="O30" s="94">
        <f>HLOOKUP(N30,'Perfattr Data'!$A$1:$CW$7,MATCH(O$3,'Perfattr Data'!$A$1:$A$7,0),FALSE)</f>
        <v>-9.0709445070844816E-2</v>
      </c>
      <c r="P30" s="94">
        <f>HLOOKUP($N30,'Perfattr Data'!$A$1:$CW$7,MATCH(P$3,'Perfattr Data'!$A$1:$A$7,0),FALSE)</f>
        <v>5.6962197111841632E-2</v>
      </c>
      <c r="Q30" s="94">
        <f>HLOOKUP($N30,'Perfattr Data'!$A$1:$CW$7,MATCH(Q$3,'Perfattr Data'!$A$1:$A$7,0),FALSE)</f>
        <v>0</v>
      </c>
      <c r="R30" s="94">
        <f>HLOOKUP($N30,'Perfattr Data'!$A$1:$CW$7,MATCH(R$3,'Perfattr Data'!$A$1:$A$7,0),FALSE)</f>
        <v>-2.4927520409968196E-3</v>
      </c>
      <c r="S30" s="99">
        <f t="shared" si="2"/>
        <v>-3.6240000000000001E-2</v>
      </c>
      <c r="V30" s="95">
        <f t="shared" si="6"/>
        <v>39660</v>
      </c>
      <c r="W30" s="150">
        <f t="shared" si="8"/>
        <v>-7.5278622318705066E-2</v>
      </c>
      <c r="X30" s="150">
        <f t="shared" si="9"/>
        <v>4.6917098241424669E-2</v>
      </c>
      <c r="Y30" s="99"/>
      <c r="Z30" s="123">
        <f t="array" ref="Z30">PRODUCT(1+W$4:W30)-1</f>
        <v>0.44494058023963845</v>
      </c>
      <c r="AA30" s="99">
        <f t="array" ref="AA30">PRODUCT(1+$X$4:X30)-1</f>
        <v>-0.14940283742992422</v>
      </c>
      <c r="AB30" s="94">
        <f t="array" ref="AB30">PRODUCT(1+W19:W30)-1</f>
        <v>-0.13399943953340254</v>
      </c>
      <c r="AC30" s="94">
        <f t="array" ref="AC30">PRODUCT(1+X19:X30)-1</f>
        <v>0.17158890183005093</v>
      </c>
      <c r="AE30" s="95">
        <f t="shared" si="7"/>
        <v>39660</v>
      </c>
      <c r="AF30" s="637">
        <f>Benchmark!B30</f>
        <v>-2.4461754198254956E-2</v>
      </c>
      <c r="AG30" s="637">
        <f>Benchmark!C30</f>
        <v>1.928782106795892E-2</v>
      </c>
      <c r="AI30" s="123">
        <f t="array" ref="AI30">PRODUCT(1+AF$4:AF30)-1</f>
        <v>0.25688730672483007</v>
      </c>
      <c r="AJ30" s="123">
        <f t="array" ref="AJ30">PRODUCT(1+AG$4:AG30)-1</f>
        <v>-0.2250013098789212</v>
      </c>
      <c r="AK30" s="123">
        <f t="array" ref="AK30">PRODUCT(1+AF19:AF30)-1</f>
        <v>-2.1722992094688642E-2</v>
      </c>
      <c r="AL30" s="123">
        <f t="array" ref="AL30">PRODUCT(1+AG19:AG30)-1</f>
        <v>3.9581629275802444E-2</v>
      </c>
    </row>
    <row r="31" spans="2:38" x14ac:dyDescent="0.25">
      <c r="B31" s="2">
        <f t="shared" si="3"/>
        <v>39691</v>
      </c>
      <c r="C31" s="150">
        <f>INDEX('Exposure Data'!$A$1:$Y$391,MATCH($B31&amp;C$3,'Exposure Data'!$A$1:$A$391,0),MATCH("Total",'Exposure Data'!$A$1:$Y$1,0))</f>
        <v>1.2956371182332811</v>
      </c>
      <c r="D31" s="150">
        <f>INDEX('Exposure Data'!$A$1:$Y$391,MATCH($B31&amp;D$3,'Exposure Data'!$A$1:$A$391,0),MATCH("Total",'Exposure Data'!$A$1:$Y$1,0))</f>
        <v>-1.4205876038429259</v>
      </c>
      <c r="E31" s="99">
        <f t="shared" si="0"/>
        <v>-0.12495048560964483</v>
      </c>
      <c r="F31" s="99">
        <f t="shared" si="1"/>
        <v>2.7162247220762072</v>
      </c>
      <c r="H31" s="118">
        <f t="shared" si="4"/>
        <v>39691</v>
      </c>
      <c r="I31" s="119">
        <f>C31-INDEX('Region --&gt;'!$K$3:$K$101,MATCH(H31,'Region --&gt;'!$B$3:$B$101,0))</f>
        <v>1.2956371182332811</v>
      </c>
      <c r="J31" s="119">
        <f>-D31+INDEX('Region --&gt;'!$K$105:$K$202,MATCH(H31,'Region --&gt;'!$B$105:$B$202,0))</f>
        <v>1.4205876038429259</v>
      </c>
      <c r="K31" s="119">
        <f>'Region --&gt;'!K233</f>
        <v>0</v>
      </c>
      <c r="N31" s="95">
        <f t="shared" si="5"/>
        <v>39691</v>
      </c>
      <c r="O31" s="94">
        <f>HLOOKUP(N31,'Perfattr Data'!$A$1:$CW$7,MATCH(O$3,'Perfattr Data'!$A$1:$A$7,0),FALSE)</f>
        <v>-7.633750000249194E-2</v>
      </c>
      <c r="P31" s="94">
        <f>HLOOKUP($N31,'Perfattr Data'!$A$1:$CW$7,MATCH(P$3,'Perfattr Data'!$A$1:$A$7,0),FALSE)</f>
        <v>4.8453936990434571E-2</v>
      </c>
      <c r="Q31" s="94">
        <f>HLOOKUP($N31,'Perfattr Data'!$A$1:$CW$7,MATCH(Q$3,'Perfattr Data'!$A$1:$A$7,0),FALSE)</f>
        <v>0</v>
      </c>
      <c r="R31" s="94">
        <f>HLOOKUP($N31,'Perfattr Data'!$A$1:$CW$7,MATCH(R$3,'Perfattr Data'!$A$1:$A$7,0),FALSE)</f>
        <v>-4.4643698794262222E-4</v>
      </c>
      <c r="S31" s="99">
        <f t="shared" si="2"/>
        <v>-2.8329999999999991E-2</v>
      </c>
      <c r="V31" s="95">
        <f t="shared" si="6"/>
        <v>39691</v>
      </c>
      <c r="W31" s="150">
        <f t="shared" si="8"/>
        <v>-5.9253852342833105E-2</v>
      </c>
      <c r="X31" s="150">
        <f t="shared" si="9"/>
        <v>3.4875645362017385E-2</v>
      </c>
      <c r="Y31" s="99"/>
      <c r="Z31" s="123">
        <f t="array" ref="Z31">PRODUCT(1+W$4:W31)-1</f>
        <v>0.35932228445395142</v>
      </c>
      <c r="AA31" s="99">
        <f t="array" ref="AA31">PRODUCT(1+$X$4:X31)-1</f>
        <v>-0.119737712442192</v>
      </c>
      <c r="AB31" s="94">
        <f t="array" ref="AB31">PRODUCT(1+W20:W31)-1</f>
        <v>-0.17019233629717745</v>
      </c>
      <c r="AC31" s="94">
        <f t="array" ref="AC31">PRODUCT(1+X20:X31)-1</f>
        <v>0.18574013834193037</v>
      </c>
      <c r="AE31" s="95">
        <f t="shared" si="7"/>
        <v>39691</v>
      </c>
      <c r="AF31" s="637">
        <f>Benchmark!B31</f>
        <v>-6.0066652515860047E-2</v>
      </c>
      <c r="AG31" s="637">
        <f>Benchmark!C31</f>
        <v>4.4298048960112468E-2</v>
      </c>
      <c r="AI31" s="123">
        <f t="array" ref="AI31">PRODUCT(1+AF$4:AF31)-1</f>
        <v>0.18139029362019454</v>
      </c>
      <c r="AJ31" s="123">
        <f t="array" ref="AJ31">PRODUCT(1+AG$4:AG31)-1</f>
        <v>-0.19067037995991465</v>
      </c>
      <c r="AK31" s="123">
        <f t="array" ref="AK31">PRODUCT(1+AF20:AF31)-1</f>
        <v>-6.092452705031437E-2</v>
      </c>
      <c r="AL31" s="123">
        <f t="array" ref="AL31">PRODUCT(1+AG20:AG31)-1</f>
        <v>7.0966692350744154E-2</v>
      </c>
    </row>
    <row r="32" spans="2:38" x14ac:dyDescent="0.25">
      <c r="B32" s="2">
        <f t="shared" si="3"/>
        <v>39721</v>
      </c>
      <c r="C32" s="150">
        <f>INDEX('Exposure Data'!$A$1:$Y$391,MATCH($B32&amp;C$3,'Exposure Data'!$A$1:$A$391,0),MATCH("Total",'Exposure Data'!$A$1:$Y$1,0))</f>
        <v>1.0740211820394008</v>
      </c>
      <c r="D32" s="150">
        <f>INDEX('Exposure Data'!$A$1:$Y$391,MATCH($B32&amp;D$3,'Exposure Data'!$A$1:$A$391,0),MATCH("Total",'Exposure Data'!$A$1:$Y$1,0))</f>
        <v>-1.1589305174292515</v>
      </c>
      <c r="E32" s="99">
        <f t="shared" si="0"/>
        <v>-8.4909335389850682E-2</v>
      </c>
      <c r="F32" s="99">
        <f t="shared" si="1"/>
        <v>2.2329516994686522</v>
      </c>
      <c r="H32" s="118">
        <f t="shared" si="4"/>
        <v>39721</v>
      </c>
      <c r="I32" s="119">
        <f>C32-INDEX('Region --&gt;'!$K$3:$K$101,MATCH(H32,'Region --&gt;'!$B$3:$B$101,0))</f>
        <v>1.0740211820394008</v>
      </c>
      <c r="J32" s="119">
        <f>-D32+INDEX('Region --&gt;'!$K$105:$K$202,MATCH(H32,'Region --&gt;'!$B$105:$B$202,0))</f>
        <v>1.1589305174292515</v>
      </c>
      <c r="K32" s="119">
        <f>'Region --&gt;'!K234</f>
        <v>0</v>
      </c>
      <c r="N32" s="95">
        <f t="shared" si="5"/>
        <v>39721</v>
      </c>
      <c r="O32" s="94">
        <f>HLOOKUP(N32,'Perfattr Data'!$A$1:$CW$7,MATCH(O$3,'Perfattr Data'!$A$1:$A$7,0),FALSE)</f>
        <v>-0.32787149482672379</v>
      </c>
      <c r="P32" s="94">
        <f>HLOOKUP($N32,'Perfattr Data'!$A$1:$CW$7,MATCH(P$3,'Perfattr Data'!$A$1:$A$7,0),FALSE)</f>
        <v>0.23115269387655288</v>
      </c>
      <c r="Q32" s="94">
        <f>HLOOKUP($N32,'Perfattr Data'!$A$1:$CW$7,MATCH(Q$3,'Perfattr Data'!$A$1:$A$7,0),FALSE)</f>
        <v>0</v>
      </c>
      <c r="R32" s="94">
        <f>HLOOKUP($N32,'Perfattr Data'!$A$1:$CW$7,MATCH(R$3,'Perfattr Data'!$A$1:$A$7,0),FALSE)</f>
        <v>-2.0119904982893289E-4</v>
      </c>
      <c r="S32" s="99">
        <f t="shared" si="2"/>
        <v>-9.691999999999984E-2</v>
      </c>
      <c r="V32" s="95">
        <f t="shared" si="6"/>
        <v>39721</v>
      </c>
      <c r="W32" s="150">
        <f t="shared" si="8"/>
        <v>-0.25305812114568493</v>
      </c>
      <c r="X32" s="150">
        <f t="shared" si="9"/>
        <v>0.16271625435224576</v>
      </c>
      <c r="Y32" s="99"/>
      <c r="Z32" s="123">
        <f t="array" ref="Z32">PRODUCT(1+W$4:W32)-1</f>
        <v>1.5334741118574247E-2</v>
      </c>
      <c r="AA32" s="99">
        <f t="array" ref="AA32">PRODUCT(1+$X$4:X32)-1</f>
        <v>2.3495269836754096E-2</v>
      </c>
      <c r="AB32" s="94">
        <f t="array" ref="AB32">PRODUCT(1+W21:W32)-1</f>
        <v>-0.42557535768585242</v>
      </c>
      <c r="AC32" s="94">
        <f t="array" ref="AC32">PRODUCT(1+X21:X32)-1</f>
        <v>0.50047116813702441</v>
      </c>
      <c r="AE32" s="95">
        <f t="shared" si="7"/>
        <v>39721</v>
      </c>
      <c r="AF32" s="637">
        <f>Benchmark!B32</f>
        <v>-0.14445223308418759</v>
      </c>
      <c r="AG32" s="637">
        <f>Benchmark!C32</f>
        <v>0.14378679535907044</v>
      </c>
      <c r="AI32" s="123">
        <f t="array" ref="AI32">PRODUCT(1+AF$4:AF32)-1</f>
        <v>1.0735827562773359E-2</v>
      </c>
      <c r="AJ32" s="123">
        <f t="array" ref="AJ32">PRODUCT(1+AG$4:AG32)-1</f>
        <v>-7.4299467505176686E-2</v>
      </c>
      <c r="AK32" s="123">
        <f t="array" ref="AK32">PRODUCT(1+AF21:AF32)-1</f>
        <v>-0.26079022553082576</v>
      </c>
      <c r="AL32" s="123">
        <f t="array" ref="AL32">PRODUCT(1+AG21:AG32)-1</f>
        <v>0.33805357650272083</v>
      </c>
    </row>
    <row r="33" spans="2:38" x14ac:dyDescent="0.25">
      <c r="B33" s="2">
        <f t="shared" si="3"/>
        <v>39752</v>
      </c>
      <c r="C33" s="150">
        <f>INDEX('Exposure Data'!$A$1:$Y$391,MATCH($B33&amp;C$3,'Exposure Data'!$A$1:$A$391,0),MATCH("Total",'Exposure Data'!$A$1:$Y$1,0))</f>
        <v>0.93493684847033109</v>
      </c>
      <c r="D33" s="150">
        <f>INDEX('Exposure Data'!$A$1:$Y$391,MATCH($B33&amp;D$3,'Exposure Data'!$A$1:$A$391,0),MATCH("Total",'Exposure Data'!$A$1:$Y$1,0))</f>
        <v>-0.94770330041212503</v>
      </c>
      <c r="E33" s="99">
        <f t="shared" si="0"/>
        <v>-1.2766451941793933E-2</v>
      </c>
      <c r="F33" s="99">
        <f t="shared" si="1"/>
        <v>1.882640148882456</v>
      </c>
      <c r="H33" s="118">
        <f t="shared" si="4"/>
        <v>39752</v>
      </c>
      <c r="I33" s="119">
        <f>C33-INDEX('Region --&gt;'!$K$3:$K$101,MATCH(H33,'Region --&gt;'!$B$3:$B$101,0))</f>
        <v>0.93493684847033109</v>
      </c>
      <c r="J33" s="119">
        <f>-D33+INDEX('Region --&gt;'!$K$105:$K$202,MATCH(H33,'Region --&gt;'!$B$105:$B$202,0))</f>
        <v>0.94770330041212503</v>
      </c>
      <c r="K33" s="119">
        <f>'Region --&gt;'!K235</f>
        <v>0</v>
      </c>
      <c r="N33" s="95">
        <f t="shared" si="5"/>
        <v>39752</v>
      </c>
      <c r="O33" s="94">
        <f>HLOOKUP(N33,'Perfattr Data'!$A$1:$CW$7,MATCH(O$3,'Perfattr Data'!$A$1:$A$7,0),FALSE)</f>
        <v>-0.57004293257790051</v>
      </c>
      <c r="P33" s="94">
        <f>HLOOKUP($N33,'Perfattr Data'!$A$1:$CW$7,MATCH(P$3,'Perfattr Data'!$A$1:$A$7,0),FALSE)</f>
        <v>0.49177752043679307</v>
      </c>
      <c r="Q33" s="94">
        <f>HLOOKUP($N33,'Perfattr Data'!$A$1:$CW$7,MATCH(Q$3,'Perfattr Data'!$A$1:$A$7,0),FALSE)</f>
        <v>0</v>
      </c>
      <c r="R33" s="94">
        <f>HLOOKUP($N33,'Perfattr Data'!$A$1:$CW$7,MATCH(R$3,'Perfattr Data'!$A$1:$A$7,0),FALSE)</f>
        <v>-2.4245878588925952E-3</v>
      </c>
      <c r="S33" s="99">
        <f t="shared" si="2"/>
        <v>-8.0690000000000039E-2</v>
      </c>
      <c r="V33" s="95">
        <f t="shared" si="6"/>
        <v>39752</v>
      </c>
      <c r="W33" s="150">
        <f t="shared" si="8"/>
        <v>-0.53075576358324406</v>
      </c>
      <c r="X33" s="150">
        <f t="shared" si="9"/>
        <v>0.424337363664957</v>
      </c>
      <c r="Y33" s="99"/>
      <c r="Z33" s="123">
        <f t="array" ref="Z33">PRODUCT(1+W$4:W33)-1</f>
        <v>-0.52356002469641005</v>
      </c>
      <c r="AA33" s="99">
        <f t="array" ref="AA33">PRODUCT(1+$X$4:X33)-1</f>
        <v>0.45780255436283612</v>
      </c>
      <c r="AB33" s="94">
        <f t="array" ref="AB33">PRODUCT(1+W22:W33)-1</f>
        <v>-0.75308500419271851</v>
      </c>
      <c r="AC33" s="94">
        <f t="array" ref="AC33">PRODUCT(1+X22:X33)-1</f>
        <v>1.3015068223505137</v>
      </c>
      <c r="AE33" s="95">
        <f t="shared" si="7"/>
        <v>39752</v>
      </c>
      <c r="AF33" s="637">
        <f>Benchmark!B33</f>
        <v>-0.23340645511916974</v>
      </c>
      <c r="AG33" s="637">
        <f>Benchmark!C33</f>
        <v>0.22319780047997714</v>
      </c>
      <c r="AI33" s="123">
        <f t="array" ref="AI33">PRODUCT(1+AF$4:AF33)-1</f>
        <v>-0.22517643901059392</v>
      </c>
      <c r="AJ33" s="123">
        <f t="array" ref="AJ33">PRODUCT(1+AG$4:AG33)-1</f>
        <v>0.13231485525081133</v>
      </c>
      <c r="AK33" s="123">
        <f t="array" ref="AK33">PRODUCT(1+AF22:AF33)-1</f>
        <v>-0.47723051714154918</v>
      </c>
      <c r="AL33" s="123">
        <f t="array" ref="AL33">PRODUCT(1+AG22:AG33)-1</f>
        <v>0.77134040033156248</v>
      </c>
    </row>
    <row r="34" spans="2:38" x14ac:dyDescent="0.25">
      <c r="B34" s="2">
        <f t="shared" si="3"/>
        <v>39782</v>
      </c>
      <c r="C34" s="150">
        <f>INDEX('Exposure Data'!$A$1:$Y$391,MATCH($B34&amp;C$3,'Exposure Data'!$A$1:$A$391,0),MATCH("Total",'Exposure Data'!$A$1:$Y$1,0))</f>
        <v>0.89048422129096816</v>
      </c>
      <c r="D34" s="150">
        <f>INDEX('Exposure Data'!$A$1:$Y$391,MATCH($B34&amp;D$3,'Exposure Data'!$A$1:$A$391,0),MATCH("Total",'Exposure Data'!$A$1:$Y$1,0))</f>
        <v>-0.92325065987269395</v>
      </c>
      <c r="E34" s="99">
        <f t="shared" si="0"/>
        <v>-3.2766438581725787E-2</v>
      </c>
      <c r="F34" s="99">
        <f t="shared" si="1"/>
        <v>1.8137348811636622</v>
      </c>
      <c r="H34" s="118">
        <f t="shared" si="4"/>
        <v>39782</v>
      </c>
      <c r="I34" s="119">
        <f>C34-INDEX('Region --&gt;'!$K$3:$K$101,MATCH(H34,'Region --&gt;'!$B$3:$B$101,0))</f>
        <v>0.89048422129096816</v>
      </c>
      <c r="J34" s="119">
        <f>-D34+INDEX('Region --&gt;'!$K$105:$K$202,MATCH(H34,'Region --&gt;'!$B$105:$B$202,0))</f>
        <v>0.92325065987269395</v>
      </c>
      <c r="K34" s="119">
        <f>'Region --&gt;'!K236</f>
        <v>0</v>
      </c>
      <c r="N34" s="95">
        <f t="shared" si="5"/>
        <v>39782</v>
      </c>
      <c r="O34" s="94">
        <f>HLOOKUP(N34,'Perfattr Data'!$A$1:$CW$7,MATCH(O$3,'Perfattr Data'!$A$1:$A$7,0),FALSE)</f>
        <v>-3.4350410704956202E-2</v>
      </c>
      <c r="P34" s="94">
        <f>HLOOKUP($N34,'Perfattr Data'!$A$1:$CW$7,MATCH(P$3,'Perfattr Data'!$A$1:$A$7,0),FALSE)</f>
        <v>3.0684487519451333E-2</v>
      </c>
      <c r="Q34" s="94">
        <f>HLOOKUP($N34,'Perfattr Data'!$A$1:$CW$7,MATCH(Q$3,'Perfattr Data'!$A$1:$A$7,0),FALSE)</f>
        <v>0</v>
      </c>
      <c r="R34" s="94">
        <f>HLOOKUP($N34,'Perfattr Data'!$A$1:$CW$7,MATCH(R$3,'Perfattr Data'!$A$1:$A$7,0),FALSE)</f>
        <v>-6.1140768144951748E-3</v>
      </c>
      <c r="S34" s="99">
        <f t="shared" si="2"/>
        <v>-9.7800000000000456E-3</v>
      </c>
      <c r="V34" s="95">
        <f t="shared" si="6"/>
        <v>39782</v>
      </c>
      <c r="W34" s="150">
        <f t="shared" si="8"/>
        <v>-3.6740888714737893E-2</v>
      </c>
      <c r="X34" s="150">
        <f t="shared" si="9"/>
        <v>3.2377736266305773E-2</v>
      </c>
      <c r="Y34" s="99"/>
      <c r="Z34" s="123">
        <f t="array" ref="Z34">PRODUCT(1+W$4:W34)-1</f>
        <v>-0.54106485280829175</v>
      </c>
      <c r="AA34" s="99">
        <f t="array" ref="AA34">PRODUCT(1+$X$4:X34)-1</f>
        <v>0.50500290099634304</v>
      </c>
      <c r="AB34" s="94">
        <f t="array" ref="AB34">PRODUCT(1+W23:W34)-1</f>
        <v>-0.75248155745044976</v>
      </c>
      <c r="AC34" s="94">
        <f t="array" ref="AC34">PRODUCT(1+X23:X34)-1</f>
        <v>1.2329438134332071</v>
      </c>
      <c r="AE34" s="95">
        <f t="shared" si="7"/>
        <v>39782</v>
      </c>
      <c r="AF34" s="637">
        <f>Benchmark!B34</f>
        <v>-7.7048975422889271E-2</v>
      </c>
      <c r="AG34" s="637">
        <f>Benchmark!C34</f>
        <v>5.931783614030274E-2</v>
      </c>
      <c r="AI34" s="123">
        <f t="array" ref="AI34">PRODUCT(1+AF$4:AF34)-1</f>
        <v>-0.28487580051834216</v>
      </c>
      <c r="AJ34" s="123">
        <f t="array" ref="AJ34">PRODUCT(1+AG$4:AG34)-1</f>
        <v>0.19948132229380966</v>
      </c>
      <c r="AK34" s="123">
        <f t="array" ref="AK34">PRODUCT(1+AF23:AF34)-1</f>
        <v>-0.49307136353761538</v>
      </c>
      <c r="AL34" s="123">
        <f t="array" ref="AL34">PRODUCT(1+AG23:AG34)-1</f>
        <v>0.76394374652250074</v>
      </c>
    </row>
    <row r="35" spans="2:38" x14ac:dyDescent="0.25">
      <c r="B35" s="2">
        <f t="shared" si="3"/>
        <v>39813</v>
      </c>
      <c r="C35" s="150">
        <f>INDEX('Exposure Data'!$A$1:$Y$391,MATCH($B35&amp;C$3,'Exposure Data'!$A$1:$A$391,0),MATCH("Total",'Exposure Data'!$A$1:$Y$1,0))</f>
        <v>0.97953803925934191</v>
      </c>
      <c r="D35" s="150">
        <f>INDEX('Exposure Data'!$A$1:$Y$391,MATCH($B35&amp;D$3,'Exposure Data'!$A$1:$A$391,0),MATCH("Total",'Exposure Data'!$A$1:$Y$1,0))</f>
        <v>-0.88337487617587518</v>
      </c>
      <c r="E35" s="99">
        <f t="shared" si="0"/>
        <v>9.6163163083466729E-2</v>
      </c>
      <c r="F35" s="99">
        <f t="shared" si="1"/>
        <v>1.8629129154352171</v>
      </c>
      <c r="H35" s="118">
        <f t="shared" si="4"/>
        <v>39813</v>
      </c>
      <c r="I35" s="119">
        <f>C35-INDEX('Region --&gt;'!$K$3:$K$101,MATCH(H35,'Region --&gt;'!$B$3:$B$101,0))</f>
        <v>0.97953803925934191</v>
      </c>
      <c r="J35" s="119">
        <f>-D35+INDEX('Region --&gt;'!$K$105:$K$202,MATCH(H35,'Region --&gt;'!$B$105:$B$202,0))</f>
        <v>0.88337487617587518</v>
      </c>
      <c r="K35" s="119">
        <f>'Region --&gt;'!K237</f>
        <v>0</v>
      </c>
      <c r="N35" s="95">
        <f t="shared" si="5"/>
        <v>39813</v>
      </c>
      <c r="O35" s="94">
        <f>HLOOKUP(N35,'Perfattr Data'!$A$1:$CW$7,MATCH(O$3,'Perfattr Data'!$A$1:$A$7,0),FALSE)</f>
        <v>0.12329047526133957</v>
      </c>
      <c r="P35" s="94">
        <f>HLOOKUP($N35,'Perfattr Data'!$A$1:$CW$7,MATCH(P$3,'Perfattr Data'!$A$1:$A$7,0),FALSE)</f>
        <v>-0.10126770447698664</v>
      </c>
      <c r="Q35" s="94">
        <f>HLOOKUP($N35,'Perfattr Data'!$A$1:$CW$7,MATCH(Q$3,'Perfattr Data'!$A$1:$A$7,0),FALSE)</f>
        <v>0</v>
      </c>
      <c r="R35" s="94">
        <f>HLOOKUP($N35,'Perfattr Data'!$A$1:$CW$7,MATCH(R$3,'Perfattr Data'!$A$1:$A$7,0),FALSE)</f>
        <v>4.3883981902097698E-3</v>
      </c>
      <c r="S35" s="99">
        <f t="shared" si="2"/>
        <v>2.6411168974562697E-2</v>
      </c>
      <c r="V35" s="95">
        <f t="shared" si="6"/>
        <v>39813</v>
      </c>
      <c r="W35" s="150">
        <f t="shared" si="8"/>
        <v>0.13845329576149118</v>
      </c>
      <c r="X35" s="150">
        <f t="shared" si="9"/>
        <v>-0.10968603530806069</v>
      </c>
      <c r="Y35" s="99"/>
      <c r="Z35" s="123">
        <f t="array" ref="Z35">PRODUCT(1+W$4:W35)-1</f>
        <v>-0.47752376913881467</v>
      </c>
      <c r="AA35" s="99">
        <f t="array" ref="AA35">PRODUCT(1+$X$4:X35)-1</f>
        <v>0.33992509965892448</v>
      </c>
      <c r="AB35" s="94">
        <f t="array" ref="AB35">PRODUCT(1+W24:W35)-1</f>
        <v>-0.7228576424820542</v>
      </c>
      <c r="AC35" s="94">
        <f t="array" ref="AC35">PRODUCT(1+X24:X35)-1</f>
        <v>0.99202563437950064</v>
      </c>
      <c r="AE35" s="95">
        <f t="shared" si="7"/>
        <v>39813</v>
      </c>
      <c r="AF35" s="637">
        <f>Benchmark!B35</f>
        <v>5.438125246420307E-2</v>
      </c>
      <c r="AG35" s="637">
        <f>Benchmark!C35</f>
        <v>-5.0791625476867941E-2</v>
      </c>
      <c r="AI35" s="123">
        <f t="array" ref="AI35">PRODUCT(1+AF$4:AF35)-1</f>
        <v>-0.24598645088306903</v>
      </c>
      <c r="AJ35" s="123">
        <f t="array" ref="AJ35">PRODUCT(1+AG$4:AG35)-1</f>
        <v>0.13855771620536417</v>
      </c>
      <c r="AK35" s="123">
        <f t="array" ref="AK35">PRODUCT(1+AF24:AF35)-1</f>
        <v>-0.47263474337372979</v>
      </c>
      <c r="AL35" s="123">
        <f t="array" ref="AL35">PRODUCT(1+AG24:AG35)-1</f>
        <v>0.67112680219914767</v>
      </c>
    </row>
    <row r="36" spans="2:38" x14ac:dyDescent="0.25">
      <c r="B36" s="2">
        <f t="shared" si="3"/>
        <v>39844</v>
      </c>
      <c r="C36" s="150">
        <f>INDEX('Exposure Data'!$A$1:$Y$391,MATCH($B36&amp;C$3,'Exposure Data'!$A$1:$A$391,0),MATCH("Total",'Exposure Data'!$A$1:$Y$1,0))</f>
        <v>0.79918508942611954</v>
      </c>
      <c r="D36" s="150">
        <f>INDEX('Exposure Data'!$A$1:$Y$391,MATCH($B36&amp;D$3,'Exposure Data'!$A$1:$A$391,0),MATCH("Total",'Exposure Data'!$A$1:$Y$1,0))</f>
        <v>-0.80640002084296436</v>
      </c>
      <c r="E36" s="99">
        <f t="shared" ref="E36:E67" si="10">C36+D36</f>
        <v>-7.2149314168448164E-3</v>
      </c>
      <c r="F36" s="99">
        <f t="shared" ref="F36:F67" si="11">C36-D36</f>
        <v>1.6055851102690839</v>
      </c>
      <c r="H36" s="118">
        <f t="shared" si="4"/>
        <v>39844</v>
      </c>
      <c r="I36" s="119">
        <f>C36-INDEX('Region --&gt;'!$K$3:$K$101,MATCH(H36,'Region --&gt;'!$B$3:$B$101,0))</f>
        <v>0.79918508942611954</v>
      </c>
      <c r="J36" s="119">
        <f>-D36+INDEX('Region --&gt;'!$K$105:$K$202,MATCH(H36,'Region --&gt;'!$B$105:$B$202,0))</f>
        <v>0.80640002084296436</v>
      </c>
      <c r="K36" s="119">
        <f>'Region --&gt;'!K238</f>
        <v>0</v>
      </c>
      <c r="N36" s="95">
        <f t="shared" si="5"/>
        <v>39844</v>
      </c>
      <c r="O36" s="94">
        <f>HLOOKUP(N36,'Perfattr Data'!$A$1:$CW$7,MATCH(O$3,'Perfattr Data'!$A$1:$A$7,0),FALSE)</f>
        <v>-7.8893140054785205E-2</v>
      </c>
      <c r="P36" s="94">
        <f>HLOOKUP($N36,'Perfattr Data'!$A$1:$CW$7,MATCH(P$3,'Perfattr Data'!$A$1:$A$7,0),FALSE)</f>
        <v>7.8973301067105608E-2</v>
      </c>
      <c r="Q36" s="94">
        <f>HLOOKUP($N36,'Perfattr Data'!$A$1:$CW$7,MATCH(Q$3,'Perfattr Data'!$A$1:$A$7,0),FALSE)</f>
        <v>0</v>
      </c>
      <c r="R36" s="94">
        <f>HLOOKUP($N36,'Perfattr Data'!$A$1:$CW$7,MATCH(R$3,'Perfattr Data'!$A$1:$A$7,0),FALSE)</f>
        <v>-2.080161012320387E-3</v>
      </c>
      <c r="S36" s="99">
        <f t="shared" ref="S36:S67" si="12">SUM(O36:R36)</f>
        <v>-1.9999999999999831E-3</v>
      </c>
      <c r="V36" s="95">
        <f t="shared" si="6"/>
        <v>39844</v>
      </c>
      <c r="W36" s="150">
        <f t="shared" si="8"/>
        <v>-8.0541170319877189E-2</v>
      </c>
      <c r="X36" s="150">
        <f t="shared" si="9"/>
        <v>8.9399532629884815E-2</v>
      </c>
      <c r="Y36" s="99"/>
      <c r="Z36" s="123">
        <f t="array" ref="Z36">PRODUCT(1+W$4:W36)-1</f>
        <v>-0.51960461623669285</v>
      </c>
      <c r="AA36" s="99">
        <f t="array" ref="AA36">PRODUCT(1+$X$4:X36)-1</f>
        <v>0.4597137773274842</v>
      </c>
      <c r="AB36" s="94">
        <f t="array" ref="AB36">PRODUCT(1+W25:W36)-1</f>
        <v>-0.69844920083161721</v>
      </c>
      <c r="AC36" s="94">
        <f t="array" ref="AC36">PRODUCT(1+X25:X36)-1</f>
        <v>0.81218761506559178</v>
      </c>
      <c r="AE36" s="95">
        <f t="shared" si="7"/>
        <v>39844</v>
      </c>
      <c r="AF36" s="637">
        <f>Benchmark!B36</f>
        <v>-6.8567774550147106E-2</v>
      </c>
      <c r="AG36" s="637">
        <f>Benchmark!C36</f>
        <v>5.1972960569676006E-2</v>
      </c>
      <c r="AI36" s="123">
        <f t="array" ref="AI36">PRODUCT(1+AF$4:AF36)-1</f>
        <v>-0.29768748192667505</v>
      </c>
      <c r="AJ36" s="123">
        <f t="array" ref="AJ36">PRODUCT(1+AG$4:AG36)-1</f>
        <v>0.19773193149600576</v>
      </c>
      <c r="AK36" s="123">
        <f t="array" ref="AK36">PRODUCT(1+AF25:AF36)-1</f>
        <v>-0.45408703355235736</v>
      </c>
      <c r="AL36" s="123">
        <f t="array" ref="AL36">PRODUCT(1+AG25:AG36)-1</f>
        <v>0.58807334978254255</v>
      </c>
    </row>
    <row r="37" spans="2:38" x14ac:dyDescent="0.25">
      <c r="B37" s="2">
        <f t="shared" ref="B37:B68" si="13">EOMONTH(B36,1)</f>
        <v>39872</v>
      </c>
      <c r="C37" s="150">
        <f>INDEX('Exposure Data'!$A$1:$Y$391,MATCH($B37&amp;C$3,'Exposure Data'!$A$1:$A$391,0),MATCH("Total",'Exposure Data'!$A$1:$Y$1,0))</f>
        <v>0.79043581930103779</v>
      </c>
      <c r="D37" s="150">
        <f>INDEX('Exposure Data'!$A$1:$Y$391,MATCH($B37&amp;D$3,'Exposure Data'!$A$1:$A$391,0),MATCH("Total",'Exposure Data'!$A$1:$Y$1,0))</f>
        <v>-0.73787307324356499</v>
      </c>
      <c r="E37" s="99">
        <f t="shared" si="10"/>
        <v>5.2562746057472798E-2</v>
      </c>
      <c r="F37" s="99">
        <f t="shared" si="11"/>
        <v>1.5283088925446027</v>
      </c>
      <c r="H37" s="118">
        <f t="shared" ref="H37:H68" si="14">EOMONTH(H36,1)</f>
        <v>39872</v>
      </c>
      <c r="I37" s="119">
        <f>C37-INDEX('Region --&gt;'!$K$3:$K$101,MATCH(H37,'Region --&gt;'!$B$3:$B$101,0))</f>
        <v>0.79043581930103779</v>
      </c>
      <c r="J37" s="119">
        <f>-D37+INDEX('Region --&gt;'!$K$105:$K$202,MATCH(H37,'Region --&gt;'!$B$105:$B$202,0))</f>
        <v>0.73787307324356499</v>
      </c>
      <c r="K37" s="119">
        <f>'Region --&gt;'!K239</f>
        <v>0</v>
      </c>
      <c r="N37" s="95">
        <f t="shared" ref="N37:N68" si="15">EOMONTH(N36,1)</f>
        <v>39872</v>
      </c>
      <c r="O37" s="94">
        <f>HLOOKUP(N37,'Perfattr Data'!$A$1:$CW$7,MATCH(O$3,'Perfattr Data'!$A$1:$A$7,0),FALSE)</f>
        <v>-5.9290497449788801E-2</v>
      </c>
      <c r="P37" s="94">
        <f>HLOOKUP($N37,'Perfattr Data'!$A$1:$CW$7,MATCH(P$3,'Perfattr Data'!$A$1:$A$7,0),FALSE)</f>
        <v>7.6663723303280251E-2</v>
      </c>
      <c r="Q37" s="94">
        <f>HLOOKUP($N37,'Perfattr Data'!$A$1:$CW$7,MATCH(Q$3,'Perfattr Data'!$A$1:$A$7,0),FALSE)</f>
        <v>0</v>
      </c>
      <c r="R37" s="94">
        <f>HLOOKUP($N37,'Perfattr Data'!$A$1:$CW$7,MATCH(R$3,'Perfattr Data'!$A$1:$A$7,0),FALSE)</f>
        <v>-8.6322585349138728E-4</v>
      </c>
      <c r="S37" s="99">
        <f t="shared" si="12"/>
        <v>1.6510000000000063E-2</v>
      </c>
      <c r="V37" s="95">
        <f t="shared" ref="V37:V68" si="16">EOMONTH(V36,1)</f>
        <v>39872</v>
      </c>
      <c r="W37" s="150">
        <f t="shared" si="8"/>
        <v>-7.4188693250476237E-2</v>
      </c>
      <c r="X37" s="150">
        <f t="shared" si="9"/>
        <v>9.5069098861307558E-2</v>
      </c>
      <c r="Y37" s="99"/>
      <c r="Z37" s="123">
        <f t="array" ref="Z37">PRODUCT(1+W$4:W37)-1</f>
        <v>-0.55524452200165375</v>
      </c>
      <c r="AA37" s="99">
        <f t="array" ref="AA37">PRODUCT(1+$X$4:X37)-1</f>
        <v>0.59848745073344367</v>
      </c>
      <c r="AB37" s="94">
        <f t="array" ref="AB37">PRODUCT(1+W26:W37)-1</f>
        <v>-0.73383041986259445</v>
      </c>
      <c r="AC37" s="94">
        <f t="array" ref="AC37">PRODUCT(1+X26:X37)-1</f>
        <v>1.0587432690525329</v>
      </c>
      <c r="AE37" s="95">
        <f t="shared" ref="AE37:AE68" si="17">EOMONTH(AE36,1)</f>
        <v>39872</v>
      </c>
      <c r="AF37" s="637">
        <f>Benchmark!B37</f>
        <v>-5.7743117530988181E-2</v>
      </c>
      <c r="AG37" s="637">
        <f>Benchmark!C37</f>
        <v>6.972755986689623E-2</v>
      </c>
      <c r="AI37" s="123">
        <f t="array" ref="AI37">PRODUCT(1+AF$4:AF37)-1</f>
        <v>-0.33824119620126725</v>
      </c>
      <c r="AJ37" s="123">
        <f t="array" ref="AJ37">PRODUCT(1+AG$4:AG37)-1</f>
        <v>0.28124685645388681</v>
      </c>
      <c r="AK37" s="123">
        <f t="array" ref="AK37">PRODUCT(1+AF26:AF37)-1</f>
        <v>-0.50832534073086011</v>
      </c>
      <c r="AL37" s="123">
        <f t="array" ref="AL37">PRODUCT(1+AG26:AG37)-1</f>
        <v>0.76382451862064604</v>
      </c>
    </row>
    <row r="38" spans="2:38" x14ac:dyDescent="0.25">
      <c r="B38" s="2">
        <f t="shared" si="13"/>
        <v>39903</v>
      </c>
      <c r="C38" s="150">
        <f>INDEX('Exposure Data'!$A$1:$Y$391,MATCH($B38&amp;C$3,'Exposure Data'!$A$1:$A$391,0),MATCH("Total",'Exposure Data'!$A$1:$Y$1,0))</f>
        <v>0.96083751580084453</v>
      </c>
      <c r="D38" s="150">
        <f>INDEX('Exposure Data'!$A$1:$Y$391,MATCH($B38&amp;D$3,'Exposure Data'!$A$1:$A$391,0),MATCH("Total",'Exposure Data'!$A$1:$Y$1,0))</f>
        <v>-0.86044776441891146</v>
      </c>
      <c r="E38" s="99">
        <f t="shared" si="10"/>
        <v>0.10038975138193307</v>
      </c>
      <c r="F38" s="99">
        <f t="shared" si="11"/>
        <v>1.8212852802197559</v>
      </c>
      <c r="H38" s="118">
        <f t="shared" si="14"/>
        <v>39903</v>
      </c>
      <c r="I38" s="119">
        <f>C38-INDEX('Region --&gt;'!$K$3:$K$101,MATCH(H38,'Region --&gt;'!$B$3:$B$101,0))</f>
        <v>0.96083751580084453</v>
      </c>
      <c r="J38" s="119">
        <f>-D38+INDEX('Region --&gt;'!$K$105:$K$202,MATCH(H38,'Region --&gt;'!$B$105:$B$202,0))</f>
        <v>0.86044776441891146</v>
      </c>
      <c r="K38" s="119">
        <f>'Region --&gt;'!K240</f>
        <v>0</v>
      </c>
      <c r="N38" s="95">
        <f t="shared" si="15"/>
        <v>39903</v>
      </c>
      <c r="O38" s="94">
        <f>HLOOKUP(N38,'Perfattr Data'!$A$1:$CW$7,MATCH(O$3,'Perfattr Data'!$A$1:$A$7,0),FALSE)</f>
        <v>9.7149490959150167E-2</v>
      </c>
      <c r="P38" s="94">
        <f>HLOOKUP($N38,'Perfattr Data'!$A$1:$CW$7,MATCH(P$3,'Perfattr Data'!$A$1:$A$7,0),FALSE)</f>
        <v>-0.10427454560803076</v>
      </c>
      <c r="Q38" s="94">
        <f>HLOOKUP($N38,'Perfattr Data'!$A$1:$CW$7,MATCH(Q$3,'Perfattr Data'!$A$1:$A$7,0),FALSE)</f>
        <v>0</v>
      </c>
      <c r="R38" s="94">
        <f>HLOOKUP($N38,'Perfattr Data'!$A$1:$CW$7,MATCH(R$3,'Perfattr Data'!$A$1:$A$7,0),FALSE)</f>
        <v>-1.2449453511194774E-3</v>
      </c>
      <c r="S38" s="99">
        <f t="shared" si="12"/>
        <v>-8.3700000000000718E-3</v>
      </c>
      <c r="V38" s="95">
        <f t="shared" si="16"/>
        <v>39903</v>
      </c>
      <c r="W38" s="150">
        <f t="shared" si="8"/>
        <v>0.12290623550569479</v>
      </c>
      <c r="X38" s="150">
        <f t="shared" si="9"/>
        <v>-0.14131772711214075</v>
      </c>
      <c r="Y38" s="99"/>
      <c r="Z38" s="123">
        <f t="array" ref="Z38">PRODUCT(1+W$4:W38)-1</f>
        <v>-0.500581300480341</v>
      </c>
      <c r="AA38" s="99">
        <f t="array" ref="AA38">PRODUCT(1+$X$4:X38)-1</f>
        <v>0.37259283737851345</v>
      </c>
      <c r="AB38" s="94">
        <f t="array" ref="AB38">PRODUCT(1+W27:W38)-1</f>
        <v>-0.6749419836637367</v>
      </c>
      <c r="AC38" s="94">
        <f t="array" ref="AC38">PRODUCT(1+X27:X38)-1</f>
        <v>0.69682395966202115</v>
      </c>
      <c r="AE38" s="95">
        <f t="shared" si="17"/>
        <v>39903</v>
      </c>
      <c r="AF38" s="637">
        <f>Benchmark!B38</f>
        <v>0.11079892949061071</v>
      </c>
      <c r="AG38" s="637">
        <f>Benchmark!C38</f>
        <v>-0.1036774775231986</v>
      </c>
      <c r="AI38" s="123">
        <f t="array" ref="AI38">PRODUCT(1+AF$4:AF38)-1</f>
        <v>-0.26491902915938059</v>
      </c>
      <c r="AJ38" s="123">
        <f t="array" ref="AJ38">PRODUCT(1+AG$4:AG38)-1</f>
        <v>0.14841041429222024</v>
      </c>
      <c r="AK38" s="123">
        <f t="array" ref="AK38">PRODUCT(1+AF27:AF38)-1</f>
        <v>-0.43863587463981302</v>
      </c>
      <c r="AL38" s="123">
        <f t="array" ref="AL38">PRODUCT(1+AG27:AG38)-1</f>
        <v>0.5115335370325258</v>
      </c>
    </row>
    <row r="39" spans="2:38" x14ac:dyDescent="0.25">
      <c r="B39" s="2">
        <f t="shared" si="13"/>
        <v>39933</v>
      </c>
      <c r="C39" s="150">
        <f>INDEX('Exposure Data'!$A$1:$Y$391,MATCH($B39&amp;C$3,'Exposure Data'!$A$1:$A$391,0),MATCH("Total",'Exposure Data'!$A$1:$Y$1,0))</f>
        <v>1.1366358089589688</v>
      </c>
      <c r="D39" s="150">
        <f>INDEX('Exposure Data'!$A$1:$Y$391,MATCH($B39&amp;D$3,'Exposure Data'!$A$1:$A$391,0),MATCH("Total",'Exposure Data'!$A$1:$Y$1,0))</f>
        <v>-1.01603017140473</v>
      </c>
      <c r="E39" s="99">
        <f t="shared" si="10"/>
        <v>0.12060563755423881</v>
      </c>
      <c r="F39" s="99">
        <f t="shared" si="11"/>
        <v>2.1526659803636985</v>
      </c>
      <c r="H39" s="118">
        <f t="shared" si="14"/>
        <v>39933</v>
      </c>
      <c r="I39" s="119">
        <f>C39-INDEX('Region --&gt;'!$K$3:$K$101,MATCH(H39,'Region --&gt;'!$B$3:$B$101,0))</f>
        <v>1.1366358089589688</v>
      </c>
      <c r="J39" s="119">
        <f>-D39+INDEX('Region --&gt;'!$K$105:$K$202,MATCH(H39,'Region --&gt;'!$B$105:$B$202,0))</f>
        <v>1.01603017140473</v>
      </c>
      <c r="K39" s="119">
        <f>'Region --&gt;'!K241</f>
        <v>0</v>
      </c>
      <c r="N39" s="95">
        <f t="shared" si="15"/>
        <v>39933</v>
      </c>
      <c r="O39" s="94">
        <f>HLOOKUP(N39,'Perfattr Data'!$A$1:$CW$7,MATCH(O$3,'Perfattr Data'!$A$1:$A$7,0),FALSE)</f>
        <v>0.241716728706765</v>
      </c>
      <c r="P39" s="94">
        <f>HLOOKUP($N39,'Perfattr Data'!$A$1:$CW$7,MATCH(P$3,'Perfattr Data'!$A$1:$A$7,0),FALSE)</f>
        <v>-0.2050257726927105</v>
      </c>
      <c r="Q39" s="94">
        <f>HLOOKUP($N39,'Perfattr Data'!$A$1:$CW$7,MATCH(Q$3,'Perfattr Data'!$A$1:$A$7,0),FALSE)</f>
        <v>0</v>
      </c>
      <c r="R39" s="94">
        <f>HLOOKUP($N39,'Perfattr Data'!$A$1:$CW$7,MATCH(R$3,'Perfattr Data'!$A$1:$A$7,0),FALSE)</f>
        <v>-1.2609560140541421E-3</v>
      </c>
      <c r="S39" s="99">
        <f t="shared" si="12"/>
        <v>3.5430000000000364E-2</v>
      </c>
      <c r="V39" s="95">
        <f t="shared" si="16"/>
        <v>39933</v>
      </c>
      <c r="W39" s="150">
        <f t="shared" si="8"/>
        <v>0.25156878736702687</v>
      </c>
      <c r="X39" s="150">
        <f t="shared" si="9"/>
        <v>-0.23827800032831872</v>
      </c>
      <c r="Y39" s="99"/>
      <c r="Z39" s="123">
        <f t="array" ref="Z39">PRODUCT(1+W$4:W39)-1</f>
        <v>-0.37494314385376282</v>
      </c>
      <c r="AA39" s="99">
        <f t="array" ref="AA39">PRODUCT(1+$X$4:X39)-1</f>
        <v>4.5534160822988223E-2</v>
      </c>
      <c r="AB39" s="94">
        <f t="array" ref="AB39">PRODUCT(1+W28:W39)-1</f>
        <v>-0.62295540272901095</v>
      </c>
      <c r="AC39" s="94">
        <f t="array" ref="AC39">PRODUCT(1+X28:X39)-1</f>
        <v>0.39002457049735173</v>
      </c>
      <c r="AE39" s="95">
        <f t="shared" si="17"/>
        <v>39933</v>
      </c>
      <c r="AF39" s="637">
        <f>Benchmark!B39</f>
        <v>0.15196018438898917</v>
      </c>
      <c r="AG39" s="637">
        <f>Benchmark!C39</f>
        <v>-0.14340605428664011</v>
      </c>
      <c r="AI39" s="123">
        <f t="array" ref="AI39">PRODUCT(1+AF$4:AF39)-1</f>
        <v>-0.15321598928960278</v>
      </c>
      <c r="AJ39" s="123">
        <f t="array" ref="AJ39">PRODUCT(1+AG$4:AG39)-1</f>
        <v>-1.6278591923112762E-2</v>
      </c>
      <c r="AK39" s="123">
        <f t="array" ref="AK39">PRODUCT(1+AF28:AF39)-1</f>
        <v>-0.39565294349220159</v>
      </c>
      <c r="AL39" s="123">
        <f t="array" ref="AL39">PRODUCT(1+AG28:AG39)-1</f>
        <v>0.40541376473337776</v>
      </c>
    </row>
    <row r="40" spans="2:38" x14ac:dyDescent="0.25">
      <c r="B40" s="2">
        <f t="shared" si="13"/>
        <v>39964</v>
      </c>
      <c r="C40" s="150">
        <f>INDEX('Exposure Data'!$A$1:$Y$391,MATCH($B40&amp;C$3,'Exposure Data'!$A$1:$A$391,0),MATCH("Total",'Exposure Data'!$A$1:$Y$1,0))</f>
        <v>1.0576594466014029</v>
      </c>
      <c r="D40" s="150">
        <f>INDEX('Exposure Data'!$A$1:$Y$391,MATCH($B40&amp;D$3,'Exposure Data'!$A$1:$A$391,0),MATCH("Total",'Exposure Data'!$A$1:$Y$1,0))</f>
        <v>-0.97882863941500786</v>
      </c>
      <c r="E40" s="99">
        <f t="shared" si="10"/>
        <v>7.8830807186395013E-2</v>
      </c>
      <c r="F40" s="99">
        <f t="shared" si="11"/>
        <v>2.0364880860164107</v>
      </c>
      <c r="H40" s="118">
        <f t="shared" si="14"/>
        <v>39964</v>
      </c>
      <c r="I40" s="119">
        <f>C40-INDEX('Region --&gt;'!$K$3:$K$101,MATCH(H40,'Region --&gt;'!$B$3:$B$101,0))</f>
        <v>1.0576594466014029</v>
      </c>
      <c r="J40" s="119">
        <f>-D40+INDEX('Region --&gt;'!$K$105:$K$202,MATCH(H40,'Region --&gt;'!$B$105:$B$202,0))</f>
        <v>0.97882863941500786</v>
      </c>
      <c r="K40" s="119">
        <f>'Region --&gt;'!K242</f>
        <v>0</v>
      </c>
      <c r="N40" s="95">
        <f t="shared" si="15"/>
        <v>39964</v>
      </c>
      <c r="O40" s="94">
        <f>HLOOKUP(N40,'Perfattr Data'!$A$1:$CW$7,MATCH(O$3,'Perfattr Data'!$A$1:$A$7,0),FALSE)</f>
        <v>0.27635065951914001</v>
      </c>
      <c r="P40" s="94">
        <f>HLOOKUP($N40,'Perfattr Data'!$A$1:$CW$7,MATCH(P$3,'Perfattr Data'!$A$1:$A$7,0),FALSE)</f>
        <v>-0.12225659460052256</v>
      </c>
      <c r="Q40" s="94">
        <f>HLOOKUP($N40,'Perfattr Data'!$A$1:$CW$7,MATCH(Q$3,'Perfattr Data'!$A$1:$A$7,0),FALSE)</f>
        <v>0</v>
      </c>
      <c r="R40" s="94">
        <f>HLOOKUP($N40,'Perfattr Data'!$A$1:$CW$7,MATCH(R$3,'Perfattr Data'!$A$1:$A$7,0),FALSE)</f>
        <v>-2.2740649186172137E-3</v>
      </c>
      <c r="S40" s="99">
        <f t="shared" si="12"/>
        <v>0.15182000000000023</v>
      </c>
      <c r="V40" s="95">
        <f t="shared" si="16"/>
        <v>39964</v>
      </c>
      <c r="W40" s="150">
        <f t="shared" si="8"/>
        <v>0.24313034776921755</v>
      </c>
      <c r="X40" s="150">
        <f t="shared" si="9"/>
        <v>-0.12032772061433432</v>
      </c>
      <c r="Y40" s="99"/>
      <c r="Z40" s="123">
        <f t="array" ref="Z40">PRODUCT(1+W$4:W40)-1</f>
        <v>-0.22297285304339443</v>
      </c>
      <c r="AA40" s="99">
        <f t="array" ref="AA40">PRODUCT(1+$X$4:X40)-1</f>
        <v>-8.027258157326278E-2</v>
      </c>
      <c r="AB40" s="94">
        <f t="array" ref="AB40">PRODUCT(1+W29:W40)-1</f>
        <v>-0.55493602103763329</v>
      </c>
      <c r="AC40" s="94">
        <f t="array" ref="AC40">PRODUCT(1+X29:X40)-1</f>
        <v>0.24660276638485401</v>
      </c>
      <c r="AE40" s="95">
        <f t="shared" si="17"/>
        <v>39964</v>
      </c>
      <c r="AF40" s="637">
        <f>Benchmark!B40</f>
        <v>0.1394074574642136</v>
      </c>
      <c r="AG40" s="637">
        <f>Benchmark!C40</f>
        <v>-0.13176427805100902</v>
      </c>
      <c r="AI40" s="123">
        <f t="array" ref="AI40">PRODUCT(1+AF$4:AF40)-1</f>
        <v>-3.5167983335116837E-2</v>
      </c>
      <c r="AJ40" s="123">
        <f t="array" ref="AJ40">PRODUCT(1+AG$4:AG40)-1</f>
        <v>-0.14589793306168586</v>
      </c>
      <c r="AK40" s="123">
        <f t="array" ref="AK40">PRODUCT(1+AF29:AF40)-1</f>
        <v>-0.31596864123797053</v>
      </c>
      <c r="AL40" s="123">
        <f t="array" ref="AL40">PRODUCT(1+AG29:AG40)-1</f>
        <v>0.2306068773908625</v>
      </c>
    </row>
    <row r="41" spans="2:38" x14ac:dyDescent="0.25">
      <c r="B41" s="2">
        <f t="shared" si="13"/>
        <v>39994</v>
      </c>
      <c r="C41" s="150">
        <f>INDEX('Exposure Data'!$A$1:$Y$391,MATCH($B41&amp;C$3,'Exposure Data'!$A$1:$A$391,0),MATCH("Total",'Exposure Data'!$A$1:$Y$1,0))</f>
        <v>1.0249998126248667</v>
      </c>
      <c r="D41" s="150">
        <f>INDEX('Exposure Data'!$A$1:$Y$391,MATCH($B41&amp;D$3,'Exposure Data'!$A$1:$A$391,0),MATCH("Total",'Exposure Data'!$A$1:$Y$1,0))</f>
        <v>-0.92075737272359892</v>
      </c>
      <c r="E41" s="99">
        <f t="shared" si="10"/>
        <v>0.1042424399012678</v>
      </c>
      <c r="F41" s="99">
        <f t="shared" si="11"/>
        <v>1.9457571853484656</v>
      </c>
      <c r="H41" s="118">
        <f t="shared" si="14"/>
        <v>39994</v>
      </c>
      <c r="I41" s="119">
        <f>C41-INDEX('Region --&gt;'!$K$3:$K$101,MATCH(H41,'Region --&gt;'!$B$3:$B$101,0))</f>
        <v>1.0249998126248667</v>
      </c>
      <c r="J41" s="119">
        <f>-D41+INDEX('Region --&gt;'!$K$105:$K$202,MATCH(H41,'Region --&gt;'!$B$105:$B$202,0))</f>
        <v>0.92075737272359892</v>
      </c>
      <c r="K41" s="119">
        <f>'Region --&gt;'!K243</f>
        <v>0</v>
      </c>
      <c r="N41" s="95">
        <f t="shared" si="15"/>
        <v>39994</v>
      </c>
      <c r="O41" s="94">
        <f>HLOOKUP(N41,'Perfattr Data'!$A$1:$CW$7,MATCH(O$3,'Perfattr Data'!$A$1:$A$7,0),FALSE)</f>
        <v>3.4289170495565624E-2</v>
      </c>
      <c r="P41" s="94">
        <f>HLOOKUP($N41,'Perfattr Data'!$A$1:$CW$7,MATCH(P$3,'Perfattr Data'!$A$1:$A$7,0),FALSE)</f>
        <v>-6.5368914060074937E-3</v>
      </c>
      <c r="Q41" s="94">
        <f>HLOOKUP($N41,'Perfattr Data'!$A$1:$CW$7,MATCH(Q$3,'Perfattr Data'!$A$1:$A$7,0),FALSE)</f>
        <v>0</v>
      </c>
      <c r="R41" s="94">
        <f>HLOOKUP($N41,'Perfattr Data'!$A$1:$CW$7,MATCH(R$3,'Perfattr Data'!$A$1:$A$7,0),FALSE)</f>
        <v>-1.0322790895580568E-3</v>
      </c>
      <c r="S41" s="99">
        <f t="shared" si="12"/>
        <v>2.6720000000000074E-2</v>
      </c>
      <c r="V41" s="95">
        <f t="shared" si="16"/>
        <v>39994</v>
      </c>
      <c r="W41" s="150">
        <f t="shared" si="8"/>
        <v>3.2419859346737426E-2</v>
      </c>
      <c r="X41" s="150">
        <f t="shared" si="9"/>
        <v>-6.678279673053125E-3</v>
      </c>
      <c r="Y41" s="99"/>
      <c r="Z41" s="123">
        <f t="array" ref="Z41">PRODUCT(1+W$4:W41)-1</f>
        <v>-0.19778174223046452</v>
      </c>
      <c r="AA41" s="99">
        <f t="array" ref="AA41">PRODUCT(1+$X$4:X41)-1</f>
        <v>-8.6414778496491707E-2</v>
      </c>
      <c r="AB41" s="94">
        <f t="array" ref="AB41">PRODUCT(1+W30:W41)-1</f>
        <v>-0.48660285227597144</v>
      </c>
      <c r="AC41" s="94">
        <f t="array" ref="AC41">PRODUCT(1+X30:X41)-1</f>
        <v>0.12444295746625578</v>
      </c>
      <c r="AE41" s="95">
        <f t="shared" si="17"/>
        <v>39994</v>
      </c>
      <c r="AF41" s="637">
        <f>Benchmark!B41</f>
        <v>-1.0936222805041562E-2</v>
      </c>
      <c r="AG41" s="637">
        <f>Benchmark!C41</f>
        <v>5.0945472888064888E-3</v>
      </c>
      <c r="AI41" s="123">
        <f t="array" ref="AI41">PRODUCT(1+AF$4:AF41)-1</f>
        <v>-4.5719601238801588E-2</v>
      </c>
      <c r="AJ41" s="123">
        <f t="array" ref="AJ41">PRODUCT(1+AG$4:AG41)-1</f>
        <v>-0.14154666969220131</v>
      </c>
      <c r="AK41" s="123">
        <f t="array" ref="AK41">PRODUCT(1+AF30:AF41)-1</f>
        <v>-0.2593313487775567</v>
      </c>
      <c r="AL41" s="123">
        <f t="array" ref="AL41">PRODUCT(1+AG30:AG41)-1</f>
        <v>0.12904839155439762</v>
      </c>
    </row>
    <row r="42" spans="2:38" x14ac:dyDescent="0.25">
      <c r="B42" s="2">
        <f t="shared" si="13"/>
        <v>40025</v>
      </c>
      <c r="C42" s="150">
        <f>INDEX('Exposure Data'!$A$1:$Y$391,MATCH($B42&amp;C$3,'Exposure Data'!$A$1:$A$391,0),MATCH("Total",'Exposure Data'!$A$1:$Y$1,0))</f>
        <v>1.1670958646993592</v>
      </c>
      <c r="D42" s="150">
        <f>INDEX('Exposure Data'!$A$1:$Y$391,MATCH($B42&amp;D$3,'Exposure Data'!$A$1:$A$391,0),MATCH("Total",'Exposure Data'!$A$1:$Y$1,0))</f>
        <v>-0.95936205054642953</v>
      </c>
      <c r="E42" s="99">
        <f t="shared" si="10"/>
        <v>0.20773381415292969</v>
      </c>
      <c r="F42" s="99">
        <f t="shared" si="11"/>
        <v>2.1264579152457888</v>
      </c>
      <c r="H42" s="118">
        <f t="shared" si="14"/>
        <v>40025</v>
      </c>
      <c r="I42" s="119">
        <f>C42-INDEX('Region --&gt;'!$K$3:$K$101,MATCH(H42,'Region --&gt;'!$B$3:$B$101,0))</f>
        <v>1.1670958646993592</v>
      </c>
      <c r="J42" s="119">
        <f>-D42+INDEX('Region --&gt;'!$K$105:$K$202,MATCH(H42,'Region --&gt;'!$B$105:$B$202,0))</f>
        <v>0.95936205054642953</v>
      </c>
      <c r="K42" s="119">
        <f>'Region --&gt;'!K244</f>
        <v>0</v>
      </c>
      <c r="N42" s="95">
        <f t="shared" si="15"/>
        <v>40025</v>
      </c>
      <c r="O42" s="94">
        <f>HLOOKUP(N42,'Perfattr Data'!$A$1:$CW$7,MATCH(O$3,'Perfattr Data'!$A$1:$A$7,0),FALSE)</f>
        <v>0.15907619945772419</v>
      </c>
      <c r="P42" s="94">
        <f>HLOOKUP($N42,'Perfattr Data'!$A$1:$CW$7,MATCH(P$3,'Perfattr Data'!$A$1:$A$7,0),FALSE)</f>
        <v>-0.10586601384090638</v>
      </c>
      <c r="Q42" s="94">
        <f>HLOOKUP($N42,'Perfattr Data'!$A$1:$CW$7,MATCH(Q$3,'Perfattr Data'!$A$1:$A$7,0),FALSE)</f>
        <v>0</v>
      </c>
      <c r="R42" s="94">
        <f>HLOOKUP($N42,'Perfattr Data'!$A$1:$CW$7,MATCH(R$3,'Perfattr Data'!$A$1:$A$7,0),FALSE)</f>
        <v>-1.6701856168179052E-3</v>
      </c>
      <c r="S42" s="99">
        <f t="shared" si="12"/>
        <v>5.1539999999999905E-2</v>
      </c>
      <c r="V42" s="95">
        <f t="shared" si="16"/>
        <v>40025</v>
      </c>
      <c r="W42" s="150">
        <f t="shared" si="8"/>
        <v>0.15519632052454188</v>
      </c>
      <c r="X42" s="150">
        <f t="shared" si="9"/>
        <v>-0.1149771014352618</v>
      </c>
      <c r="Y42" s="99"/>
      <c r="Z42" s="123">
        <f t="array" ref="Z42">PRODUCT(1+W$4:W42)-1</f>
        <v>-7.3280420367024091E-2</v>
      </c>
      <c r="AA42" s="99">
        <f t="array" ref="AA42">PRODUCT(1+$X$4:X42)-1</f>
        <v>-0.19145615917905678</v>
      </c>
      <c r="AB42" s="94">
        <f t="array" ref="AB42">PRODUCT(1+W31:W42)-1</f>
        <v>-0.3586451980750085</v>
      </c>
      <c r="AC42" s="94">
        <f t="array" ref="AC42">PRODUCT(1+X31:X42)-1</f>
        <v>-4.9439762557011879E-2</v>
      </c>
      <c r="AE42" s="95">
        <f t="shared" si="17"/>
        <v>40025</v>
      </c>
      <c r="AF42" s="637">
        <f>Benchmark!B42</f>
        <v>9.9567528420059587E-2</v>
      </c>
      <c r="AG42" s="637">
        <f>Benchmark!C42</f>
        <v>-0.10270851096778921</v>
      </c>
      <c r="AI42" s="123">
        <f t="array" ref="AI42">PRODUCT(1+AF$4:AF42)-1</f>
        <v>4.9295739485559986E-2</v>
      </c>
      <c r="AJ42" s="123">
        <f t="array" ref="AJ42">PRODUCT(1+AG$4:AG42)-1</f>
        <v>-0.22971713298345497</v>
      </c>
      <c r="AK42" s="123">
        <f t="array" ref="AK42">PRODUCT(1+AF31:AF42)-1</f>
        <v>-0.16516322993205146</v>
      </c>
      <c r="AL42" s="123">
        <f t="array" ref="AL42">PRODUCT(1+AG31:AG42)-1</f>
        <v>-6.0849433226745075E-3</v>
      </c>
    </row>
    <row r="43" spans="2:38" x14ac:dyDescent="0.25">
      <c r="B43" s="2">
        <f t="shared" si="13"/>
        <v>40056</v>
      </c>
      <c r="C43" s="150">
        <f>INDEX('Exposure Data'!$A$1:$Y$391,MATCH($B43&amp;C$3,'Exposure Data'!$A$1:$A$391,0),MATCH("Total",'Exposure Data'!$A$1:$Y$1,0))</f>
        <v>1.0866266136524054</v>
      </c>
      <c r="D43" s="150">
        <f>INDEX('Exposure Data'!$A$1:$Y$391,MATCH($B43&amp;D$3,'Exposure Data'!$A$1:$A$391,0),MATCH("Total",'Exposure Data'!$A$1:$Y$1,0))</f>
        <v>-0.89718989477516786</v>
      </c>
      <c r="E43" s="99">
        <f t="shared" si="10"/>
        <v>0.18943671887723756</v>
      </c>
      <c r="F43" s="99">
        <f t="shared" si="11"/>
        <v>1.9838165084275734</v>
      </c>
      <c r="H43" s="118">
        <f t="shared" si="14"/>
        <v>40056</v>
      </c>
      <c r="I43" s="119">
        <f>C43-INDEX('Region --&gt;'!$K$3:$K$101,MATCH(H43,'Region --&gt;'!$B$3:$B$101,0))</f>
        <v>1.0866266136524054</v>
      </c>
      <c r="J43" s="119">
        <f>-D43+INDEX('Region --&gt;'!$K$105:$K$202,MATCH(H43,'Region --&gt;'!$B$105:$B$202,0))</f>
        <v>0.89718989477516786</v>
      </c>
      <c r="K43" s="119">
        <f>'Region --&gt;'!K245</f>
        <v>0</v>
      </c>
      <c r="N43" s="95">
        <f t="shared" si="15"/>
        <v>40056</v>
      </c>
      <c r="O43" s="94">
        <f>HLOOKUP(N43,'Perfattr Data'!$A$1:$CW$7,MATCH(O$3,'Perfattr Data'!$A$1:$A$7,0),FALSE)</f>
        <v>8.1891990000657749E-3</v>
      </c>
      <c r="P43" s="94">
        <f>HLOOKUP($N43,'Perfattr Data'!$A$1:$CW$7,MATCH(P$3,'Perfattr Data'!$A$1:$A$7,0),FALSE)</f>
        <v>1.0507189087738702E-2</v>
      </c>
      <c r="Q43" s="94">
        <f>HLOOKUP($N43,'Perfattr Data'!$A$1:$CW$7,MATCH(Q$3,'Perfattr Data'!$A$1:$A$7,0),FALSE)</f>
        <v>0</v>
      </c>
      <c r="R43" s="94">
        <f>HLOOKUP($N43,'Perfattr Data'!$A$1:$CW$7,MATCH(R$3,'Perfattr Data'!$A$1:$A$7,0),FALSE)</f>
        <v>-1.4163880878044744E-3</v>
      </c>
      <c r="S43" s="99">
        <f t="shared" si="12"/>
        <v>1.7280000000000004E-2</v>
      </c>
      <c r="V43" s="95">
        <f t="shared" si="16"/>
        <v>40056</v>
      </c>
      <c r="W43" s="150">
        <f t="shared" si="8"/>
        <v>7.0167320849648376E-3</v>
      </c>
      <c r="X43" s="150">
        <f t="shared" si="9"/>
        <v>1.0952266750341083E-2</v>
      </c>
      <c r="Y43" s="99"/>
      <c r="Z43" s="123">
        <f t="array" ref="Z43">PRODUCT(1+W$4:W43)-1</f>
        <v>-6.6777877358848325E-2</v>
      </c>
      <c r="AA43" s="99">
        <f t="array" ref="AA43">PRODUCT(1+$X$4:X43)-1</f>
        <v>-0.1826007713550406</v>
      </c>
      <c r="AB43" s="94">
        <f t="array" ref="AB43">PRODUCT(1+W32:W43)-1</f>
        <v>-0.31346514854199325</v>
      </c>
      <c r="AC43" s="94">
        <f t="array" ref="AC43">PRODUCT(1+X32:X43)-1</f>
        <v>-7.1414008985044242E-2</v>
      </c>
      <c r="AE43" s="95">
        <f t="shared" si="17"/>
        <v>40056</v>
      </c>
      <c r="AF43" s="637">
        <f>Benchmark!B43</f>
        <v>1.0594555856364188E-2</v>
      </c>
      <c r="AG43" s="637">
        <f>Benchmark!C43</f>
        <v>-5.3926048343540863E-3</v>
      </c>
      <c r="AI43" s="123">
        <f t="array" ref="AI43">PRODUCT(1+AF$4:AF43)-1</f>
        <v>6.0412561807384746E-2</v>
      </c>
      <c r="AJ43" s="123">
        <f t="array" ref="AJ43">PRODUCT(1+AG$4:AG43)-1</f>
        <v>-0.23387096409594854</v>
      </c>
      <c r="AK43" s="123">
        <f t="array" ref="AK43">PRODUCT(1+AF32:AF43)-1</f>
        <v>-0.10240284897050544</v>
      </c>
      <c r="AL43" s="123">
        <f t="array" ref="AL43">PRODUCT(1+AG32:AG43)-1</f>
        <v>-5.3378231892580508E-2</v>
      </c>
    </row>
    <row r="44" spans="2:38" x14ac:dyDescent="0.25">
      <c r="B44" s="2">
        <f t="shared" si="13"/>
        <v>40086</v>
      </c>
      <c r="C44" s="150">
        <f>INDEX('Exposure Data'!$A$1:$Y$391,MATCH($B44&amp;C$3,'Exposure Data'!$A$1:$A$391,0),MATCH("Total",'Exposure Data'!$A$1:$Y$1,0))</f>
        <v>1.1624998776098601</v>
      </c>
      <c r="D44" s="150">
        <f>INDEX('Exposure Data'!$A$1:$Y$391,MATCH($B44&amp;D$3,'Exposure Data'!$A$1:$A$391,0),MATCH("Total",'Exposure Data'!$A$1:$Y$1,0))</f>
        <v>-0.94119245478855251</v>
      </c>
      <c r="E44" s="99">
        <f t="shared" si="10"/>
        <v>0.22130742282130755</v>
      </c>
      <c r="F44" s="99">
        <f t="shared" si="11"/>
        <v>2.1036923323984125</v>
      </c>
      <c r="H44" s="118">
        <f t="shared" si="14"/>
        <v>40086</v>
      </c>
      <c r="I44" s="119">
        <f>C44-INDEX('Region --&gt;'!$K$3:$K$101,MATCH(H44,'Region --&gt;'!$B$3:$B$101,0))</f>
        <v>1.1624998776098601</v>
      </c>
      <c r="J44" s="119">
        <f>-D44+INDEX('Region --&gt;'!$K$105:$K$202,MATCH(H44,'Region --&gt;'!$B$105:$B$202,0))</f>
        <v>0.94119245478855251</v>
      </c>
      <c r="K44" s="119">
        <f>'Region --&gt;'!K246</f>
        <v>0</v>
      </c>
      <c r="N44" s="95">
        <f t="shared" si="15"/>
        <v>40086</v>
      </c>
      <c r="O44" s="94">
        <f>HLOOKUP(N44,'Perfattr Data'!$A$1:$CW$7,MATCH(O$3,'Perfattr Data'!$A$1:$A$7,0),FALSE)</f>
        <v>0.1113986319171944</v>
      </c>
      <c r="P44" s="94">
        <f>HLOOKUP($N44,'Perfattr Data'!$A$1:$CW$7,MATCH(P$3,'Perfattr Data'!$A$1:$A$7,0),FALSE)</f>
        <v>-7.1184821132359716E-2</v>
      </c>
      <c r="Q44" s="94">
        <f>HLOOKUP($N44,'Perfattr Data'!$A$1:$CW$7,MATCH(Q$3,'Perfattr Data'!$A$1:$A$7,0),FALSE)</f>
        <v>0</v>
      </c>
      <c r="R44" s="94">
        <f>HLOOKUP($N44,'Perfattr Data'!$A$1:$CW$7,MATCH(R$3,'Perfattr Data'!$A$1:$A$7,0),FALSE)</f>
        <v>-1.2738107848347725E-3</v>
      </c>
      <c r="S44" s="99">
        <f t="shared" si="12"/>
        <v>3.8939999999999912E-2</v>
      </c>
      <c r="V44" s="95">
        <f t="shared" si="16"/>
        <v>40086</v>
      </c>
      <c r="W44" s="150">
        <f t="shared" si="8"/>
        <v>0.10251785711630752</v>
      </c>
      <c r="X44" s="150">
        <f t="shared" si="9"/>
        <v>-7.9341978266706123E-2</v>
      </c>
      <c r="Y44" s="99"/>
      <c r="Z44" s="123">
        <f t="array" ref="Z44">PRODUCT(1+W$4:W44)-1</f>
        <v>2.8894054867854457E-2</v>
      </c>
      <c r="AA44" s="99">
        <f t="array" ref="AA44">PRODUCT(1+$X$4:X44)-1</f>
        <v>-0.24745484318941124</v>
      </c>
      <c r="AB44" s="94">
        <f t="array" ref="AB44">PRODUCT(1+W33:W44)-1</f>
        <v>1.3354525557100816E-2</v>
      </c>
      <c r="AC44" s="94">
        <f t="array" ref="AC44">PRODUCT(1+X33:X44)-1</f>
        <v>-0.26473020541597758</v>
      </c>
      <c r="AE44" s="95">
        <f t="shared" si="17"/>
        <v>40086</v>
      </c>
      <c r="AF44" s="637">
        <f>Benchmark!B44</f>
        <v>6.5036906041673642E-2</v>
      </c>
      <c r="AG44" s="637">
        <f>Benchmark!C44</f>
        <v>-6.3684694404211775E-2</v>
      </c>
      <c r="AI44" s="123">
        <f t="array" ref="AI44">PRODUCT(1+AF$4:AF44)-1</f>
        <v>0.12937851395506206</v>
      </c>
      <c r="AJ44" s="123">
        <f t="array" ref="AJ44">PRODUCT(1+AG$4:AG44)-1</f>
        <v>-0.28266165762169149</v>
      </c>
      <c r="AK44" s="123">
        <f t="array" ref="AK44">PRODUCT(1+AF33:AF44)-1</f>
        <v>0.11738248823965836</v>
      </c>
      <c r="AL44" s="123">
        <f t="array" ref="AL44">PRODUCT(1+AG33:AG44)-1</f>
        <v>-0.22508595685363264</v>
      </c>
    </row>
    <row r="45" spans="2:38" x14ac:dyDescent="0.25">
      <c r="B45" s="2">
        <f t="shared" si="13"/>
        <v>40117</v>
      </c>
      <c r="C45" s="150">
        <f>INDEX('Exposure Data'!$A$1:$Y$391,MATCH($B45&amp;C$3,'Exposure Data'!$A$1:$A$391,0),MATCH("Total",'Exposure Data'!$A$1:$Y$1,0))</f>
        <v>1.1360063804761262</v>
      </c>
      <c r="D45" s="150">
        <f>INDEX('Exposure Data'!$A$1:$Y$391,MATCH($B45&amp;D$3,'Exposure Data'!$A$1:$A$391,0),MATCH("Total",'Exposure Data'!$A$1:$Y$1,0))</f>
        <v>-0.89609308143509192</v>
      </c>
      <c r="E45" s="99">
        <f t="shared" si="10"/>
        <v>0.23991329904103431</v>
      </c>
      <c r="F45" s="99">
        <f t="shared" si="11"/>
        <v>2.0320994619112183</v>
      </c>
      <c r="H45" s="118">
        <f t="shared" si="14"/>
        <v>40117</v>
      </c>
      <c r="I45" s="119">
        <f>C45-INDEX('Region --&gt;'!$K$3:$K$101,MATCH(H45,'Region --&gt;'!$B$3:$B$101,0))</f>
        <v>1.1360063804761262</v>
      </c>
      <c r="J45" s="119">
        <f>-D45+INDEX('Region --&gt;'!$K$105:$K$202,MATCH(H45,'Region --&gt;'!$B$105:$B$202,0))</f>
        <v>0.89609308143509192</v>
      </c>
      <c r="K45" s="119">
        <f>'Region --&gt;'!K247</f>
        <v>0</v>
      </c>
      <c r="N45" s="95">
        <f t="shared" si="15"/>
        <v>40117</v>
      </c>
      <c r="O45" s="94">
        <f>HLOOKUP(N45,'Perfattr Data'!$A$1:$CW$7,MATCH(O$3,'Perfattr Data'!$A$1:$A$7,0),FALSE)</f>
        <v>2.0054633268814343E-4</v>
      </c>
      <c r="P45" s="94">
        <f>HLOOKUP($N45,'Perfattr Data'!$A$1:$CW$7,MATCH(P$3,'Perfattr Data'!$A$1:$A$7,0),FALSE)</f>
        <v>2.6694754031311954E-2</v>
      </c>
      <c r="Q45" s="94">
        <f>HLOOKUP($N45,'Perfattr Data'!$A$1:$CW$7,MATCH(Q$3,'Perfattr Data'!$A$1:$A$7,0),FALSE)</f>
        <v>0</v>
      </c>
      <c r="R45" s="94">
        <f>HLOOKUP($N45,'Perfattr Data'!$A$1:$CW$7,MATCH(R$3,'Perfattr Data'!$A$1:$A$7,0),FALSE)</f>
        <v>-2.6530036400013835E-4</v>
      </c>
      <c r="S45" s="99">
        <f t="shared" si="12"/>
        <v>2.6629999999999959E-2</v>
      </c>
      <c r="V45" s="95">
        <f t="shared" si="16"/>
        <v>40117</v>
      </c>
      <c r="W45" s="150">
        <f t="shared" si="8"/>
        <v>1.7251299251787761E-4</v>
      </c>
      <c r="X45" s="150">
        <f t="shared" si="9"/>
        <v>2.8362694468592159E-2</v>
      </c>
      <c r="Y45" s="99"/>
      <c r="Z45" s="123">
        <f t="array" ref="Z45">PRODUCT(1+W$4:W45)-1</f>
        <v>2.9071552460243621E-2</v>
      </c>
      <c r="AA45" s="99">
        <f t="array" ref="AA45">PRODUCT(1+$X$4:X45)-1</f>
        <v>-0.22611063483297367</v>
      </c>
      <c r="AB45" s="94">
        <f t="array" ref="AB45">PRODUCT(1+W34:W45)-1</f>
        <v>1.1599185748519831</v>
      </c>
      <c r="AC45" s="94">
        <f t="array" ref="AC45">PRODUCT(1+X34:X45)-1</f>
        <v>-0.46913979341648837</v>
      </c>
      <c r="AE45" s="95">
        <f t="shared" si="17"/>
        <v>40117</v>
      </c>
      <c r="AF45" s="637">
        <f>Benchmark!B45</f>
        <v>2.2442283333081129E-3</v>
      </c>
      <c r="AG45" s="637">
        <f>Benchmark!C45</f>
        <v>5.4474598332214692E-3</v>
      </c>
      <c r="AI45" s="123">
        <f t="array" ref="AI45">PRODUCT(1+AF$4:AF45)-1</f>
        <v>0.13191309721510946</v>
      </c>
      <c r="AJ45" s="123">
        <f t="array" ref="AJ45">PRODUCT(1+AG$4:AG45)-1</f>
        <v>-0.27875398581475597</v>
      </c>
      <c r="AK45" s="123">
        <f t="array" ref="AK45">PRODUCT(1+AF34:AF45)-1</f>
        <v>0.4608656140627938</v>
      </c>
      <c r="AL45" s="123">
        <f t="array" ref="AL45">PRODUCT(1+AG34:AG45)-1</f>
        <v>-0.36303404407293971</v>
      </c>
    </row>
    <row r="46" spans="2:38" x14ac:dyDescent="0.25">
      <c r="B46" s="2">
        <f t="shared" si="13"/>
        <v>40147</v>
      </c>
      <c r="C46" s="150">
        <f>INDEX('Exposure Data'!$A$1:$Y$391,MATCH($B46&amp;C$3,'Exposure Data'!$A$1:$A$391,0),MATCH("Total",'Exposure Data'!$A$1:$Y$1,0))</f>
        <v>1.1903171816193208</v>
      </c>
      <c r="D46" s="150">
        <f>INDEX('Exposure Data'!$A$1:$Y$391,MATCH($B46&amp;D$3,'Exposure Data'!$A$1:$A$391,0),MATCH("Total",'Exposure Data'!$A$1:$Y$1,0))</f>
        <v>-0.94429934812791583</v>
      </c>
      <c r="E46" s="99">
        <f t="shared" si="10"/>
        <v>0.24601783349140494</v>
      </c>
      <c r="F46" s="99">
        <f t="shared" si="11"/>
        <v>2.1346165297472366</v>
      </c>
      <c r="H46" s="118">
        <f t="shared" si="14"/>
        <v>40147</v>
      </c>
      <c r="I46" s="119">
        <f>C46-INDEX('Region --&gt;'!$K$3:$K$101,MATCH(H46,'Region --&gt;'!$B$3:$B$101,0))</f>
        <v>1.1903171816193208</v>
      </c>
      <c r="J46" s="119">
        <f>-D46+INDEX('Region --&gt;'!$K$105:$K$202,MATCH(H46,'Region --&gt;'!$B$105:$B$202,0))</f>
        <v>0.94429934812791583</v>
      </c>
      <c r="K46" s="119">
        <f>'Region --&gt;'!K248</f>
        <v>0</v>
      </c>
      <c r="N46" s="95">
        <f t="shared" si="15"/>
        <v>40147</v>
      </c>
      <c r="O46" s="94">
        <f>HLOOKUP(N46,'Perfattr Data'!$A$1:$CW$7,MATCH(O$3,'Perfattr Data'!$A$1:$A$7,0),FALSE)</f>
        <v>2.7110518906935419E-2</v>
      </c>
      <c r="P46" s="94">
        <f>HLOOKUP($N46,'Perfattr Data'!$A$1:$CW$7,MATCH(P$3,'Perfattr Data'!$A$1:$A$7,0),FALSE)</f>
        <v>-5.4849968082774814E-2</v>
      </c>
      <c r="Q46" s="94">
        <f>HLOOKUP($N46,'Perfattr Data'!$A$1:$CW$7,MATCH(Q$3,'Perfattr Data'!$A$1:$A$7,0),FALSE)</f>
        <v>0</v>
      </c>
      <c r="R46" s="94">
        <f>HLOOKUP($N46,'Perfattr Data'!$A$1:$CW$7,MATCH(R$3,'Perfattr Data'!$A$1:$A$7,0),FALSE)</f>
        <v>-1.1605508241606178E-3</v>
      </c>
      <c r="S46" s="99">
        <f t="shared" si="12"/>
        <v>-2.8900000000000012E-2</v>
      </c>
      <c r="V46" s="95">
        <f t="shared" si="16"/>
        <v>40147</v>
      </c>
      <c r="W46" s="150">
        <f t="shared" si="8"/>
        <v>2.3864759364795804E-2</v>
      </c>
      <c r="X46" s="150">
        <f t="shared" si="9"/>
        <v>-6.1210123389115627E-2</v>
      </c>
      <c r="Y46" s="99"/>
      <c r="Z46" s="123">
        <f t="array" ref="Z46">PRODUCT(1+W$4:W46)-1</f>
        <v>5.3630097428864154E-2</v>
      </c>
      <c r="AA46" s="99">
        <f t="array" ref="AA46">PRODUCT(1+$X$4:X46)-1</f>
        <v>-0.27348049836437172</v>
      </c>
      <c r="AB46" s="94">
        <f t="array" ref="AB46">PRODUCT(1+W35:W46)-1</f>
        <v>1.2958147875057766</v>
      </c>
      <c r="AC46" s="94">
        <f t="array" ref="AC46">PRODUCT(1+X35:X46)-1</f>
        <v>-0.51726372011996968</v>
      </c>
      <c r="AE46" s="95">
        <f t="shared" si="17"/>
        <v>40147</v>
      </c>
      <c r="AF46" s="637">
        <f>Benchmark!B46</f>
        <v>7.1044569740454514E-3</v>
      </c>
      <c r="AG46" s="637">
        <f>Benchmark!C46</f>
        <v>-3.0180162819606553E-2</v>
      </c>
      <c r="AI46" s="123">
        <f t="array" ref="AI46">PRODUCT(1+AF$4:AF46)-1</f>
        <v>0.13995472511263274</v>
      </c>
      <c r="AJ46" s="123">
        <f t="array" ref="AJ46">PRODUCT(1+AG$4:AG46)-1</f>
        <v>-0.30052130795585885</v>
      </c>
      <c r="AK46" s="123">
        <f t="array" ref="AK46">PRODUCT(1+AF35:AF46)-1</f>
        <v>0.59406537485223398</v>
      </c>
      <c r="AL46" s="123">
        <f t="array" ref="AL46">PRODUCT(1+AG35:AG46)-1</f>
        <v>-0.41684903379195282</v>
      </c>
    </row>
    <row r="47" spans="2:38" x14ac:dyDescent="0.25">
      <c r="B47" s="2">
        <f t="shared" si="13"/>
        <v>40178</v>
      </c>
      <c r="C47" s="150">
        <f>INDEX('Exposure Data'!$A$1:$Y$391,MATCH($B47&amp;C$3,'Exposure Data'!$A$1:$A$391,0),MATCH("Total",'Exposure Data'!$A$1:$Y$1,0))</f>
        <v>1.1599525236112982</v>
      </c>
      <c r="D47" s="150">
        <f>INDEX('Exposure Data'!$A$1:$Y$391,MATCH($B47&amp;D$3,'Exposure Data'!$A$1:$A$391,0),MATCH("Total",'Exposure Data'!$A$1:$Y$1,0))</f>
        <v>-0.87826622986989067</v>
      </c>
      <c r="E47" s="99">
        <f t="shared" si="10"/>
        <v>0.28168629374140752</v>
      </c>
      <c r="F47" s="99">
        <f t="shared" si="11"/>
        <v>2.0382187534811891</v>
      </c>
      <c r="H47" s="118">
        <f t="shared" si="14"/>
        <v>40178</v>
      </c>
      <c r="I47" s="119">
        <f>C47-INDEX('Region --&gt;'!$K$3:$K$101,MATCH(H47,'Region --&gt;'!$B$3:$B$101,0))</f>
        <v>1.1599525236112982</v>
      </c>
      <c r="J47" s="119">
        <f>-D47+INDEX('Region --&gt;'!$K$105:$K$202,MATCH(H47,'Region --&gt;'!$B$105:$B$202,0))</f>
        <v>0.87826622986989067</v>
      </c>
      <c r="K47" s="119">
        <f>'Region --&gt;'!K249</f>
        <v>0</v>
      </c>
      <c r="N47" s="95">
        <f t="shared" si="15"/>
        <v>40178</v>
      </c>
      <c r="O47" s="94">
        <f>HLOOKUP(N47,'Perfattr Data'!$A$1:$CW$7,MATCH(O$3,'Perfattr Data'!$A$1:$A$7,0),FALSE)</f>
        <v>6.7366383238824504E-2</v>
      </c>
      <c r="P47" s="94">
        <f>HLOOKUP($N47,'Perfattr Data'!$A$1:$CW$7,MATCH(P$3,'Perfattr Data'!$A$1:$A$7,0),FALSE)</f>
        <v>-4.2994604862445877E-2</v>
      </c>
      <c r="Q47" s="94">
        <f>HLOOKUP($N47,'Perfattr Data'!$A$1:$CW$7,MATCH(Q$3,'Perfattr Data'!$A$1:$A$7,0),FALSE)</f>
        <v>0</v>
      </c>
      <c r="R47" s="94">
        <f>HLOOKUP($N47,'Perfattr Data'!$A$1:$CW$7,MATCH(R$3,'Perfattr Data'!$A$1:$A$7,0),FALSE)</f>
        <v>-1.656519865860544E-3</v>
      </c>
      <c r="S47" s="99">
        <f t="shared" si="12"/>
        <v>2.2715258510518081E-2</v>
      </c>
      <c r="V47" s="95">
        <f t="shared" si="16"/>
        <v>40178</v>
      </c>
      <c r="W47" s="150">
        <f t="shared" si="8"/>
        <v>5.6595321212769965E-2</v>
      </c>
      <c r="X47" s="150">
        <f t="shared" si="9"/>
        <v>-4.553069421013916E-2</v>
      </c>
      <c r="Y47" s="99"/>
      <c r="Z47" s="123">
        <f t="array" ref="Z47">PRODUCT(1+W$4:W47)-1</f>
        <v>0.1132606312322928</v>
      </c>
      <c r="AA47" s="99">
        <f t="array" ref="AA47">PRODUCT(1+$X$4:X47)-1</f>
        <v>-0.30655943563104615</v>
      </c>
      <c r="AB47" s="94">
        <f t="array" ref="AB47">PRODUCT(1+W36:W47)-1</f>
        <v>1.1307392862586898</v>
      </c>
      <c r="AC47" s="94">
        <f t="array" ref="AC47">PRODUCT(1+X36:X47)-1</f>
        <v>-0.48247811422782683</v>
      </c>
      <c r="AE47" s="95">
        <f t="shared" si="17"/>
        <v>40178</v>
      </c>
      <c r="AF47" s="637">
        <f>Benchmark!B47</f>
        <v>4.2436077872243558E-2</v>
      </c>
      <c r="AG47" s="637">
        <f>Benchmark!C47</f>
        <v>-4.5571487360565918E-2</v>
      </c>
      <c r="AI47" s="123">
        <f t="array" ref="AI47">PRODUCT(1+AF$4:AF47)-1</f>
        <v>0.1883299325983443</v>
      </c>
      <c r="AJ47" s="123">
        <f t="array" ref="AJ47">PRODUCT(1+AG$4:AG47)-1</f>
        <v>-0.33239759232933364</v>
      </c>
      <c r="AK47" s="123">
        <f t="array" ref="AK47">PRODUCT(1+AF36:AF47)-1</f>
        <v>0.57600607308723606</v>
      </c>
      <c r="AL47" s="123">
        <f t="array" ref="AL47">PRODUCT(1+AG36:AG47)-1</f>
        <v>-0.41364201553551327</v>
      </c>
    </row>
    <row r="48" spans="2:38" x14ac:dyDescent="0.25">
      <c r="B48" s="2">
        <f t="shared" si="13"/>
        <v>40209</v>
      </c>
      <c r="C48" s="150">
        <f>INDEX('Exposure Data'!$A$1:$Y$391,MATCH($B48&amp;C$3,'Exposure Data'!$A$1:$A$391,0),MATCH("Total",'Exposure Data'!$A$1:$Y$1,0))</f>
        <v>1.1433749043527428</v>
      </c>
      <c r="D48" s="150">
        <f>INDEX('Exposure Data'!$A$1:$Y$391,MATCH($B48&amp;D$3,'Exposure Data'!$A$1:$A$391,0),MATCH("Total",'Exposure Data'!$A$1:$Y$1,0))</f>
        <v>-0.87410561635026474</v>
      </c>
      <c r="E48" s="99">
        <f t="shared" si="10"/>
        <v>0.26926928800247807</v>
      </c>
      <c r="F48" s="99">
        <f t="shared" si="11"/>
        <v>2.0174805207030078</v>
      </c>
      <c r="H48" s="118">
        <f t="shared" si="14"/>
        <v>40209</v>
      </c>
      <c r="I48" s="119">
        <f>C48-INDEX('Region --&gt;'!$K$3:$K$101,MATCH(H48,'Region --&gt;'!$B$3:$B$101,0))</f>
        <v>1.1433749043527428</v>
      </c>
      <c r="J48" s="119">
        <f>-D48+INDEX('Region --&gt;'!$K$105:$K$202,MATCH(H48,'Region --&gt;'!$B$105:$B$202,0))</f>
        <v>0.87410561635026474</v>
      </c>
      <c r="K48" s="119">
        <f>'Region --&gt;'!K250</f>
        <v>0</v>
      </c>
      <c r="N48" s="95">
        <f t="shared" si="15"/>
        <v>40209</v>
      </c>
      <c r="O48" s="94">
        <f>HLOOKUP(N48,'Perfattr Data'!$A$1:$CW$7,MATCH(O$3,'Perfattr Data'!$A$1:$A$7,0),FALSE)</f>
        <v>-1.3189518529432715E-2</v>
      </c>
      <c r="P48" s="94">
        <f>HLOOKUP($N48,'Perfattr Data'!$A$1:$CW$7,MATCH(P$3,'Perfattr Data'!$A$1:$A$7,0),FALSE)</f>
        <v>6.5351149312072213E-2</v>
      </c>
      <c r="Q48" s="94">
        <f>HLOOKUP($N48,'Perfattr Data'!$A$1:$CW$7,MATCH(Q$3,'Perfattr Data'!$A$1:$A$7,0),FALSE)</f>
        <v>0</v>
      </c>
      <c r="R48" s="94">
        <f>HLOOKUP($N48,'Perfattr Data'!$A$1:$CW$7,MATCH(R$3,'Perfattr Data'!$A$1:$A$7,0),FALSE)</f>
        <v>-1.6116307826395371E-3</v>
      </c>
      <c r="S48" s="99">
        <f t="shared" si="12"/>
        <v>5.0549999999999956E-2</v>
      </c>
      <c r="V48" s="95">
        <f t="shared" si="16"/>
        <v>40209</v>
      </c>
      <c r="W48" s="150">
        <f t="shared" si="8"/>
        <v>-1.1370739975089311E-2</v>
      </c>
      <c r="X48" s="150">
        <f t="shared" si="9"/>
        <v>7.4409270320861087E-2</v>
      </c>
      <c r="Y48" s="99"/>
      <c r="Z48" s="123">
        <f t="array" ref="Z48">PRODUCT(1+W$4:W48)-1</f>
        <v>0.10060203407004664</v>
      </c>
      <c r="AA48" s="99">
        <f t="array" ref="AA48">PRODUCT(1+$X$4:X48)-1</f>
        <v>-0.25496102922546626</v>
      </c>
      <c r="AB48" s="94">
        <f t="array" ref="AB48">PRODUCT(1+W37:W48)-1</f>
        <v>1.2910337427645171</v>
      </c>
      <c r="AC48" s="94">
        <f t="array" ref="AC48">PRODUCT(1+X37:X48)-1</f>
        <v>-0.48959927463410846</v>
      </c>
      <c r="AE48" s="95">
        <f t="shared" si="17"/>
        <v>40209</v>
      </c>
      <c r="AF48" s="637">
        <f>Benchmark!B48</f>
        <v>-3.3381210187375256E-2</v>
      </c>
      <c r="AG48" s="637">
        <f>Benchmark!C48</f>
        <v>4.8546733310290503E-2</v>
      </c>
      <c r="AI48" s="123">
        <f t="array" ref="AI48">PRODUCT(1+AF$4:AF48)-1</f>
        <v>0.14866204134632954</v>
      </c>
      <c r="AJ48" s="123">
        <f t="array" ref="AJ48">PRODUCT(1+AG$4:AG48)-1</f>
        <v>-0.29998767628683798</v>
      </c>
      <c r="AK48" s="123">
        <f t="array" ref="AK48">PRODUCT(1+AF37:AF48)-1</f>
        <v>0.63554259932243307</v>
      </c>
      <c r="AL48" s="123">
        <f t="array" ref="AL48">PRODUCT(1+AG37:AG48)-1</f>
        <v>-0.41555175636102148</v>
      </c>
    </row>
    <row r="49" spans="2:38" x14ac:dyDescent="0.25">
      <c r="B49" s="2">
        <f t="shared" si="13"/>
        <v>40237</v>
      </c>
      <c r="C49" s="150">
        <f>INDEX('Exposure Data'!$A$1:$Y$391,MATCH($B49&amp;C$3,'Exposure Data'!$A$1:$A$391,0),MATCH("Total",'Exposure Data'!$A$1:$Y$1,0))</f>
        <v>1.2062279594644292</v>
      </c>
      <c r="D49" s="150">
        <f>INDEX('Exposure Data'!$A$1:$Y$391,MATCH($B49&amp;D$3,'Exposure Data'!$A$1:$A$391,0),MATCH("Total",'Exposure Data'!$A$1:$Y$1,0))</f>
        <v>-0.97911971384636065</v>
      </c>
      <c r="E49" s="99">
        <f t="shared" si="10"/>
        <v>0.22710824561806853</v>
      </c>
      <c r="F49" s="99">
        <f t="shared" si="11"/>
        <v>2.1853476733107899</v>
      </c>
      <c r="H49" s="118">
        <f t="shared" si="14"/>
        <v>40237</v>
      </c>
      <c r="I49" s="119">
        <f>C49-INDEX('Region --&gt;'!$K$3:$K$101,MATCH(H49,'Region --&gt;'!$B$3:$B$101,0))</f>
        <v>1.2062279594644292</v>
      </c>
      <c r="J49" s="119">
        <f>-D49+INDEX('Region --&gt;'!$K$105:$K$202,MATCH(H49,'Region --&gt;'!$B$105:$B$202,0))</f>
        <v>0.97911971384636065</v>
      </c>
      <c r="K49" s="119">
        <f>'Region --&gt;'!K251</f>
        <v>0</v>
      </c>
      <c r="N49" s="95">
        <f t="shared" si="15"/>
        <v>40237</v>
      </c>
      <c r="O49" s="94">
        <f>HLOOKUP(N49,'Perfattr Data'!$A$1:$CW$7,MATCH(O$3,'Perfattr Data'!$A$1:$A$7,0),FALSE)</f>
        <v>1.2864903266880494E-2</v>
      </c>
      <c r="P49" s="94">
        <f>HLOOKUP($N49,'Perfattr Data'!$A$1:$CW$7,MATCH(P$3,'Perfattr Data'!$A$1:$A$7,0),FALSE)</f>
        <v>-2.6589966318591073E-2</v>
      </c>
      <c r="Q49" s="94">
        <f>HLOOKUP($N49,'Perfattr Data'!$A$1:$CW$7,MATCH(Q$3,'Perfattr Data'!$A$1:$A$7,0),FALSE)</f>
        <v>0</v>
      </c>
      <c r="R49" s="94">
        <f>HLOOKUP($N49,'Perfattr Data'!$A$1:$CW$7,MATCH(R$3,'Perfattr Data'!$A$1:$A$7,0),FALSE)</f>
        <v>-5.3527321431122714E-4</v>
      </c>
      <c r="S49" s="99">
        <f t="shared" si="12"/>
        <v>-1.4260336266021807E-2</v>
      </c>
      <c r="V49" s="95">
        <f t="shared" si="16"/>
        <v>40237</v>
      </c>
      <c r="W49" s="150">
        <f t="shared" si="8"/>
        <v>1.1251692876854975E-2</v>
      </c>
      <c r="X49" s="150">
        <f t="shared" si="9"/>
        <v>-3.0419626440125917E-2</v>
      </c>
      <c r="Y49" s="99"/>
      <c r="Z49" s="123">
        <f t="array" ref="Z49">PRODUCT(1+W$4:W49)-1</f>
        <v>0.11298567013704464</v>
      </c>
      <c r="AA49" s="99">
        <f t="array" ref="AA49">PRODUCT(1+$X$4:X49)-1</f>
        <v>-0.27762483639976354</v>
      </c>
      <c r="AB49" s="94">
        <f t="array" ref="AB49">PRODUCT(1+W38:W49)-1</f>
        <v>1.5024664679704807</v>
      </c>
      <c r="AC49" s="94">
        <f t="array" ref="AC49">PRODUCT(1+X38:X49)-1</f>
        <v>-0.54808831106632416</v>
      </c>
      <c r="AE49" s="95">
        <f t="shared" si="17"/>
        <v>40237</v>
      </c>
      <c r="AF49" s="637">
        <f>Benchmark!B49</f>
        <v>2.3259861503329539E-3</v>
      </c>
      <c r="AG49" s="637">
        <f>Benchmark!C49</f>
        <v>-1.0234304958572565E-2</v>
      </c>
      <c r="AI49" s="123">
        <f t="array" ref="AI49">PRODUCT(1+AF$4:AF49)-1</f>
        <v>0.15133381334591411</v>
      </c>
      <c r="AJ49" s="123">
        <f t="array" ref="AJ49">PRODUCT(1+AG$4:AG49)-1</f>
        <v>-0.30715181588247753</v>
      </c>
      <c r="AK49" s="123">
        <f t="array" ref="AK49">PRODUCT(1+AF38:AF49)-1</f>
        <v>0.73980883478518944</v>
      </c>
      <c r="AL49" s="123">
        <f t="array" ref="AL49">PRODUCT(1+AG38:AG49)-1</f>
        <v>-0.45923911490786251</v>
      </c>
    </row>
    <row r="50" spans="2:38" x14ac:dyDescent="0.25">
      <c r="B50" s="2">
        <f t="shared" si="13"/>
        <v>40268</v>
      </c>
      <c r="C50" s="150">
        <f>INDEX('Exposure Data'!$A$1:$Y$391,MATCH($B50&amp;C$3,'Exposure Data'!$A$1:$A$391,0),MATCH("Total",'Exposure Data'!$A$1:$Y$1,0))</f>
        <v>1.2510117784425281</v>
      </c>
      <c r="D50" s="150">
        <f>INDEX('Exposure Data'!$A$1:$Y$391,MATCH($B50&amp;D$3,'Exposure Data'!$A$1:$A$391,0),MATCH("Total",'Exposure Data'!$A$1:$Y$1,0))</f>
        <v>-0.97910045835761228</v>
      </c>
      <c r="E50" s="99">
        <f t="shared" si="10"/>
        <v>0.27191132008491581</v>
      </c>
      <c r="F50" s="99">
        <f t="shared" si="11"/>
        <v>2.2301122368001405</v>
      </c>
      <c r="H50" s="118">
        <f t="shared" si="14"/>
        <v>40268</v>
      </c>
      <c r="I50" s="119">
        <f>C50-INDEX('Region --&gt;'!$K$3:$K$101,MATCH(H50,'Region --&gt;'!$B$3:$B$101,0))</f>
        <v>1.2510117784425281</v>
      </c>
      <c r="J50" s="119">
        <f>-D50+INDEX('Region --&gt;'!$K$105:$K$202,MATCH(H50,'Region --&gt;'!$B$105:$B$202,0))</f>
        <v>0.97910045835761228</v>
      </c>
      <c r="K50" s="119">
        <f>'Region --&gt;'!K252</f>
        <v>0</v>
      </c>
      <c r="N50" s="95">
        <f t="shared" si="15"/>
        <v>40268</v>
      </c>
      <c r="O50" s="94">
        <f>HLOOKUP(N50,'Perfattr Data'!$A$1:$CW$7,MATCH(O$3,'Perfattr Data'!$A$1:$A$7,0),FALSE)</f>
        <v>8.7631289074148133E-2</v>
      </c>
      <c r="P50" s="94">
        <f>HLOOKUP($N50,'Perfattr Data'!$A$1:$CW$7,MATCH(P$3,'Perfattr Data'!$A$1:$A$7,0),FALSE)</f>
        <v>-7.3702225282070502E-2</v>
      </c>
      <c r="Q50" s="94">
        <f>HLOOKUP($N50,'Perfattr Data'!$A$1:$CW$7,MATCH(Q$3,'Perfattr Data'!$A$1:$A$7,0),FALSE)</f>
        <v>0</v>
      </c>
      <c r="R50" s="94">
        <f>HLOOKUP($N50,'Perfattr Data'!$A$1:$CW$7,MATCH(R$3,'Perfattr Data'!$A$1:$A$7,0),FALSE)</f>
        <v>-6.9906379207764098E-4</v>
      </c>
      <c r="S50" s="99">
        <f t="shared" si="12"/>
        <v>1.322999999999999E-2</v>
      </c>
      <c r="V50" s="95">
        <f t="shared" si="16"/>
        <v>40268</v>
      </c>
      <c r="W50" s="150">
        <f t="shared" si="8"/>
        <v>7.2649028226021914E-2</v>
      </c>
      <c r="X50" s="150">
        <f t="shared" si="9"/>
        <v>-7.5273967258344412E-2</v>
      </c>
      <c r="Y50" s="99"/>
      <c r="Z50" s="123">
        <f t="array" ref="Z50">PRODUCT(1+W$4:W50)-1</f>
        <v>0.19384299750198863</v>
      </c>
      <c r="AA50" s="99">
        <f t="array" ref="AA50">PRODUCT(1+$X$4:X50)-1</f>
        <v>-0.33200088081284895</v>
      </c>
      <c r="AB50" s="94">
        <f t="array" ref="AB50">PRODUCT(1+W39:W50)-1</f>
        <v>1.3904651520862692</v>
      </c>
      <c r="AC50" s="94">
        <f t="array" ref="AC50">PRODUCT(1+X39:X50)-1</f>
        <v>-0.5133304640705042</v>
      </c>
      <c r="AE50" s="95">
        <f t="shared" si="17"/>
        <v>40268</v>
      </c>
      <c r="AF50" s="637">
        <f>Benchmark!B50</f>
        <v>7.3792303986693869E-2</v>
      </c>
      <c r="AG50" s="637">
        <f>Benchmark!C50</f>
        <v>-7.4948124312121334E-2</v>
      </c>
      <c r="AI50" s="123">
        <f t="array" ref="AI50">PRODUCT(1+AF$4:AF50)-1</f>
        <v>0.23629338809049538</v>
      </c>
      <c r="AJ50" s="123">
        <f t="array" ref="AJ50">PRODUCT(1+AG$4:AG50)-1</f>
        <v>-0.35907948771514508</v>
      </c>
      <c r="AK50" s="123">
        <f t="array" ref="AK50">PRODUCT(1+AF39:AF50)-1</f>
        <v>0.68184654090106855</v>
      </c>
      <c r="AL50" s="123">
        <f t="array" ref="AL50">PRODUCT(1+AG39:AG50)-1</f>
        <v>-0.44190639138372645</v>
      </c>
    </row>
    <row r="51" spans="2:38" x14ac:dyDescent="0.25">
      <c r="B51" s="2">
        <f t="shared" si="13"/>
        <v>40298</v>
      </c>
      <c r="C51" s="150">
        <f>INDEX('Exposure Data'!$A$1:$Y$391,MATCH($B51&amp;C$3,'Exposure Data'!$A$1:$A$391,0),MATCH("Total",'Exposure Data'!$A$1:$Y$1,0))</f>
        <v>1.2736128073267965</v>
      </c>
      <c r="D51" s="150">
        <f>INDEX('Exposure Data'!$A$1:$Y$391,MATCH($B51&amp;D$3,'Exposure Data'!$A$1:$A$391,0),MATCH("Total",'Exposure Data'!$A$1:$Y$1,0))</f>
        <v>-1.0163853785774237</v>
      </c>
      <c r="E51" s="99">
        <f t="shared" si="10"/>
        <v>0.25722742874937277</v>
      </c>
      <c r="F51" s="99">
        <f t="shared" si="11"/>
        <v>2.2899981859042202</v>
      </c>
      <c r="H51" s="118">
        <f t="shared" si="14"/>
        <v>40298</v>
      </c>
      <c r="I51" s="119">
        <f>C51-INDEX('Region --&gt;'!$K$3:$K$101,MATCH(H51,'Region --&gt;'!$B$3:$B$101,0))</f>
        <v>1.2736128073267965</v>
      </c>
      <c r="J51" s="119">
        <f>-D51+INDEX('Region --&gt;'!$K$105:$K$202,MATCH(H51,'Region --&gt;'!$B$105:$B$202,0))</f>
        <v>1.0163853785774237</v>
      </c>
      <c r="K51" s="119">
        <f>'Region --&gt;'!K253</f>
        <v>0</v>
      </c>
      <c r="N51" s="95">
        <f t="shared" si="15"/>
        <v>40298</v>
      </c>
      <c r="O51" s="94">
        <f>HLOOKUP(N51,'Perfattr Data'!$A$1:$CW$7,MATCH(O$3,'Perfattr Data'!$A$1:$A$7,0),FALSE)</f>
        <v>2.8558708067975558E-2</v>
      </c>
      <c r="P51" s="94">
        <f>HLOOKUP($N51,'Perfattr Data'!$A$1:$CW$7,MATCH(P$3,'Perfattr Data'!$A$1:$A$7,0),FALSE)</f>
        <v>-3.5216307953628262E-2</v>
      </c>
      <c r="Q51" s="94">
        <f>HLOOKUP($N51,'Perfattr Data'!$A$1:$CW$7,MATCH(Q$3,'Perfattr Data'!$A$1:$A$7,0),FALSE)</f>
        <v>0</v>
      </c>
      <c r="R51" s="94">
        <f>HLOOKUP($N51,'Perfattr Data'!$A$1:$CW$7,MATCH(R$3,'Perfattr Data'!$A$1:$A$7,0),FALSE)</f>
        <v>-8.6241376600432293E-4</v>
      </c>
      <c r="S51" s="99">
        <f t="shared" si="12"/>
        <v>-7.5200136516570268E-3</v>
      </c>
      <c r="V51" s="95">
        <f t="shared" si="16"/>
        <v>40298</v>
      </c>
      <c r="W51" s="150">
        <f t="shared" si="8"/>
        <v>2.2828488556303032E-2</v>
      </c>
      <c r="X51" s="150">
        <f t="shared" si="9"/>
        <v>-3.5968023151272649E-2</v>
      </c>
      <c r="Y51" s="99"/>
      <c r="Z51" s="123">
        <f t="array" ref="Z51">PRODUCT(1+W$4:W51)-1</f>
        <v>0.22109662870848523</v>
      </c>
      <c r="AA51" s="99">
        <f t="array" ref="AA51">PRODUCT(1+$X$4:X51)-1</f>
        <v>-0.35602748859680211</v>
      </c>
      <c r="AB51" s="94">
        <f t="array" ref="AB51">PRODUCT(1+W40:W51)-1</f>
        <v>0.95357688936828411</v>
      </c>
      <c r="AC51" s="94">
        <f t="array" ref="AC51">PRODUCT(1+X40:X51)-1</f>
        <v>-0.38407319862576517</v>
      </c>
      <c r="AE51" s="95">
        <f t="shared" si="17"/>
        <v>40298</v>
      </c>
      <c r="AF51" s="637">
        <f>Benchmark!B51</f>
        <v>1.6178442121242795E-2</v>
      </c>
      <c r="AG51" s="637">
        <f>Benchmark!C51</f>
        <v>-1.201969995228698E-2</v>
      </c>
      <c r="AI51" s="123">
        <f t="array" ref="AI51">PRODUCT(1+AF$4:AF51)-1</f>
        <v>0.25629468911459252</v>
      </c>
      <c r="AJ51" s="123">
        <f t="array" ref="AJ51">PRODUCT(1+AG$4:AG51)-1</f>
        <v>-0.36678315996607513</v>
      </c>
      <c r="AK51" s="123">
        <f t="array" ref="AK51">PRODUCT(1+AF40:AF51)-1</f>
        <v>0.48360700394028711</v>
      </c>
      <c r="AL51" s="123">
        <f t="array" ref="AL51">PRODUCT(1+AG40:AG51)-1</f>
        <v>-0.35630470696797822</v>
      </c>
    </row>
    <row r="52" spans="2:38" x14ac:dyDescent="0.25">
      <c r="B52" s="2">
        <f t="shared" si="13"/>
        <v>40329</v>
      </c>
      <c r="C52" s="150">
        <f>INDEX('Exposure Data'!$A$1:$Y$391,MATCH($B52&amp;C$3,'Exposure Data'!$A$1:$A$391,0),MATCH("Total",'Exposure Data'!$A$1:$Y$1,0))</f>
        <v>1.1001962511218659</v>
      </c>
      <c r="D52" s="150">
        <f>INDEX('Exposure Data'!$A$1:$Y$391,MATCH($B52&amp;D$3,'Exposure Data'!$A$1:$A$391,0),MATCH("Total",'Exposure Data'!$A$1:$Y$1,0))</f>
        <v>-0.935762841740995</v>
      </c>
      <c r="E52" s="99">
        <f t="shared" si="10"/>
        <v>0.16443340938087092</v>
      </c>
      <c r="F52" s="99">
        <f t="shared" si="11"/>
        <v>2.035959092862861</v>
      </c>
      <c r="H52" s="118">
        <f t="shared" si="14"/>
        <v>40329</v>
      </c>
      <c r="I52" s="119">
        <f>C52-INDEX('Region --&gt;'!$K$3:$K$101,MATCH(H52,'Region --&gt;'!$B$3:$B$101,0))</f>
        <v>1.1001962511218659</v>
      </c>
      <c r="J52" s="119">
        <f>-D52+INDEX('Region --&gt;'!$K$105:$K$202,MATCH(H52,'Region --&gt;'!$B$105:$B$202,0))</f>
        <v>0.935762841740995</v>
      </c>
      <c r="K52" s="119">
        <f>'Region --&gt;'!K254</f>
        <v>0</v>
      </c>
      <c r="N52" s="95">
        <f t="shared" si="15"/>
        <v>40329</v>
      </c>
      <c r="O52" s="94">
        <f>HLOOKUP(N52,'Perfattr Data'!$A$1:$CW$7,MATCH(O$3,'Perfattr Data'!$A$1:$A$7,0),FALSE)</f>
        <v>-9.6002706762794612E-2</v>
      </c>
      <c r="P52" s="94">
        <f>HLOOKUP($N52,'Perfattr Data'!$A$1:$CW$7,MATCH(P$3,'Perfattr Data'!$A$1:$A$7,0),FALSE)</f>
        <v>0.10238133360553955</v>
      </c>
      <c r="Q52" s="94">
        <f>HLOOKUP($N52,'Perfattr Data'!$A$1:$CW$7,MATCH(Q$3,'Perfattr Data'!$A$1:$A$7,0),FALSE)</f>
        <v>0</v>
      </c>
      <c r="R52" s="94">
        <f>HLOOKUP($N52,'Perfattr Data'!$A$1:$CW$7,MATCH(R$3,'Perfattr Data'!$A$1:$A$7,0),FALSE)</f>
        <v>-1.0386116418300373E-3</v>
      </c>
      <c r="S52" s="99">
        <f t="shared" si="12"/>
        <v>5.3400152009149045E-3</v>
      </c>
      <c r="V52" s="95">
        <f t="shared" si="16"/>
        <v>40329</v>
      </c>
      <c r="W52" s="150">
        <f t="shared" si="8"/>
        <v>-7.5378251702961446E-2</v>
      </c>
      <c r="X52" s="150">
        <f t="shared" si="9"/>
        <v>0.10073082096953896</v>
      </c>
      <c r="Y52" s="99"/>
      <c r="Z52" s="123">
        <f t="array" ref="Z52">PRODUCT(1+W$4:W52)-1</f>
        <v>0.12905249967605936</v>
      </c>
      <c r="AA52" s="99">
        <f t="array" ref="AA52">PRODUCT(1+$X$4:X52)-1</f>
        <v>-0.29115960884134218</v>
      </c>
      <c r="AB52" s="94">
        <f t="array" ref="AB52">PRODUCT(1+W41:W52)-1</f>
        <v>0.45304125357554992</v>
      </c>
      <c r="AC52" s="94">
        <f t="array" ref="AC52">PRODUCT(1+X41:X52)-1</f>
        <v>-0.229292965549312</v>
      </c>
      <c r="AE52" s="95">
        <f t="shared" si="17"/>
        <v>40329</v>
      </c>
      <c r="AF52" s="637">
        <f>Benchmark!B52</f>
        <v>-8.2988869103062732E-2</v>
      </c>
      <c r="AG52" s="637">
        <f>Benchmark!C52</f>
        <v>7.9784666839272655E-2</v>
      </c>
      <c r="AI52" s="123">
        <f t="array" ref="AI52">PRODUCT(1+AF$4:AF52)-1</f>
        <v>0.15203621360478881</v>
      </c>
      <c r="AJ52" s="123">
        <f t="array" ref="AJ52">PRODUCT(1+AG$4:AG52)-1</f>
        <v>-0.3162621653469514</v>
      </c>
      <c r="AK52" s="123">
        <f t="array" ref="AK52">PRODUCT(1+AF41:AF52)-1</f>
        <v>0.19402776204194683</v>
      </c>
      <c r="AL52" s="123">
        <f t="array" ref="AL52">PRODUCT(1+AG41:AG52)-1</f>
        <v>-0.19946589392526282</v>
      </c>
    </row>
    <row r="53" spans="2:38" x14ac:dyDescent="0.25">
      <c r="B53" s="2">
        <f t="shared" si="13"/>
        <v>40359</v>
      </c>
      <c r="C53" s="150">
        <f>INDEX('Exposure Data'!$A$1:$Y$391,MATCH($B53&amp;C$3,'Exposure Data'!$A$1:$A$391,0),MATCH("Total",'Exposure Data'!$A$1:$Y$1,0))</f>
        <v>1.1247918381784876</v>
      </c>
      <c r="D53" s="150">
        <f>INDEX('Exposure Data'!$A$1:$Y$391,MATCH($B53&amp;D$3,'Exposure Data'!$A$1:$A$391,0),MATCH("Total",'Exposure Data'!$A$1:$Y$1,0))</f>
        <v>-0.94086065022787546</v>
      </c>
      <c r="E53" s="99">
        <f t="shared" si="10"/>
        <v>0.18393118795061214</v>
      </c>
      <c r="F53" s="99">
        <f t="shared" si="11"/>
        <v>2.065652488406363</v>
      </c>
      <c r="H53" s="118">
        <f t="shared" si="14"/>
        <v>40359</v>
      </c>
      <c r="I53" s="119">
        <f>C53-INDEX('Region --&gt;'!$K$3:$K$101,MATCH(H53,'Region --&gt;'!$B$3:$B$101,0))</f>
        <v>1.1247918381784876</v>
      </c>
      <c r="J53" s="119">
        <f>-D53+INDEX('Region --&gt;'!$K$105:$K$202,MATCH(H53,'Region --&gt;'!$B$105:$B$202,0))</f>
        <v>0.94086065022787546</v>
      </c>
      <c r="K53" s="119">
        <f>'Region --&gt;'!K255</f>
        <v>0</v>
      </c>
      <c r="N53" s="95">
        <f t="shared" si="15"/>
        <v>40359</v>
      </c>
      <c r="O53" s="94">
        <f>HLOOKUP(N53,'Perfattr Data'!$A$1:$CW$7,MATCH(O$3,'Perfattr Data'!$A$1:$A$7,0),FALSE)</f>
        <v>-3.2226724864248828E-3</v>
      </c>
      <c r="P53" s="94">
        <f>HLOOKUP($N53,'Perfattr Data'!$A$1:$CW$7,MATCH(P$3,'Perfattr Data'!$A$1:$A$7,0),FALSE)</f>
        <v>-3.1054057088931559E-3</v>
      </c>
      <c r="Q53" s="94">
        <f>HLOOKUP($N53,'Perfattr Data'!$A$1:$CW$7,MATCH(Q$3,'Perfattr Data'!$A$1:$A$7,0),FALSE)</f>
        <v>0</v>
      </c>
      <c r="R53" s="94">
        <f>HLOOKUP($N53,'Perfattr Data'!$A$1:$CW$7,MATCH(R$3,'Perfattr Data'!$A$1:$A$7,0),FALSE)</f>
        <v>-9.0192180468196882E-4</v>
      </c>
      <c r="S53" s="99">
        <f t="shared" si="12"/>
        <v>-7.2300000000000073E-3</v>
      </c>
      <c r="V53" s="95">
        <f t="shared" si="16"/>
        <v>40359</v>
      </c>
      <c r="W53" s="150">
        <f t="shared" si="8"/>
        <v>-2.929179665117688E-3</v>
      </c>
      <c r="X53" s="150">
        <f t="shared" si="9"/>
        <v>-3.3185819850631397E-3</v>
      </c>
      <c r="Y53" s="99"/>
      <c r="Z53" s="123">
        <f t="array" ref="Z53">PRODUCT(1+W$4:W53)-1</f>
        <v>0.12574530205315781</v>
      </c>
      <c r="AA53" s="99">
        <f t="array" ref="AA53">PRODUCT(1+$X$4:X53)-1</f>
        <v>-0.29351195379372641</v>
      </c>
      <c r="AB53" s="94">
        <f t="array" ref="AB53">PRODUCT(1+W42:W53)-1</f>
        <v>0.40329055235310585</v>
      </c>
      <c r="AC53" s="94">
        <f t="array" ref="AC53">PRODUCT(1+X42:X53)-1</f>
        <v>-0.2266862142936269</v>
      </c>
      <c r="AE53" s="95">
        <f t="shared" si="17"/>
        <v>40359</v>
      </c>
      <c r="AF53" s="637">
        <f>Benchmark!B53</f>
        <v>-1.6458789310828652E-2</v>
      </c>
      <c r="AG53" s="637">
        <f>Benchmark!C53</f>
        <v>1.2980071174179183E-2</v>
      </c>
      <c r="AI53" s="123">
        <f t="array" ref="AI53">PRODUCT(1+AF$4:AF53)-1</f>
        <v>0.13307509228662284</v>
      </c>
      <c r="AJ53" s="123">
        <f t="array" ref="AJ53">PRODUCT(1+AG$4:AG53)-1</f>
        <v>-0.30738719958867566</v>
      </c>
      <c r="AK53" s="123">
        <f t="array" ref="AK53">PRODUCT(1+AF42:AF53)-1</f>
        <v>0.18736075241357475</v>
      </c>
      <c r="AL53" s="123">
        <f t="array" ref="AL53">PRODUCT(1+AG42:AG53)-1</f>
        <v>-0.19318526009679771</v>
      </c>
    </row>
    <row r="54" spans="2:38" x14ac:dyDescent="0.25">
      <c r="B54" s="2">
        <f t="shared" si="13"/>
        <v>40390</v>
      </c>
      <c r="C54" s="150">
        <f>INDEX('Exposure Data'!$A$1:$Y$391,MATCH($B54&amp;C$3,'Exposure Data'!$A$1:$A$391,0),MATCH("Total",'Exposure Data'!$A$1:$Y$1,0))</f>
        <v>1.1028518211507365</v>
      </c>
      <c r="D54" s="150">
        <f>INDEX('Exposure Data'!$A$1:$Y$391,MATCH($B54&amp;D$3,'Exposure Data'!$A$1:$A$391,0),MATCH("Total",'Exposure Data'!$A$1:$Y$1,0))</f>
        <v>-0.9363594484433293</v>
      </c>
      <c r="E54" s="99">
        <f t="shared" si="10"/>
        <v>0.16649237270740724</v>
      </c>
      <c r="F54" s="99">
        <f t="shared" si="11"/>
        <v>2.0392112695940661</v>
      </c>
      <c r="H54" s="118">
        <f t="shared" si="14"/>
        <v>40390</v>
      </c>
      <c r="I54" s="119">
        <f>C54-INDEX('Region --&gt;'!$K$3:$K$101,MATCH(H54,'Region --&gt;'!$B$3:$B$101,0))</f>
        <v>1.1028518211507365</v>
      </c>
      <c r="J54" s="119">
        <f>-D54+INDEX('Region --&gt;'!$K$105:$K$202,MATCH(H54,'Region --&gt;'!$B$105:$B$202,0))</f>
        <v>0.9363594484433293</v>
      </c>
      <c r="K54" s="119">
        <f>'Region --&gt;'!K256</f>
        <v>0</v>
      </c>
      <c r="N54" s="95">
        <f t="shared" si="15"/>
        <v>40390</v>
      </c>
      <c r="O54" s="94">
        <f>HLOOKUP(N54,'Perfattr Data'!$A$1:$CW$7,MATCH(O$3,'Perfattr Data'!$A$1:$A$7,0),FALSE)</f>
        <v>8.5080937603105949E-2</v>
      </c>
      <c r="P54" s="94">
        <f>HLOOKUP($N54,'Perfattr Data'!$A$1:$CW$7,MATCH(P$3,'Perfattr Data'!$A$1:$A$7,0),FALSE)</f>
        <v>-8.3787290280414095E-2</v>
      </c>
      <c r="Q54" s="94">
        <f>HLOOKUP($N54,'Perfattr Data'!$A$1:$CW$7,MATCH(Q$3,'Perfattr Data'!$A$1:$A$7,0),FALSE)</f>
        <v>0</v>
      </c>
      <c r="R54" s="94">
        <f>HLOOKUP($N54,'Perfattr Data'!$A$1:$CW$7,MATCH(R$3,'Perfattr Data'!$A$1:$A$7,0),FALSE)</f>
        <v>-1.0236473226920453E-3</v>
      </c>
      <c r="S54" s="99">
        <f t="shared" si="12"/>
        <v>2.6999999999980902E-4</v>
      </c>
      <c r="V54" s="95">
        <f t="shared" si="16"/>
        <v>40390</v>
      </c>
      <c r="W54" s="150">
        <f t="shared" si="8"/>
        <v>7.5641496244218731E-2</v>
      </c>
      <c r="X54" s="150">
        <f t="shared" si="9"/>
        <v>-8.905387876527826E-2</v>
      </c>
      <c r="Y54" s="99"/>
      <c r="Z54" s="123">
        <f t="array" ref="Z54">PRODUCT(1+W$4:W54)-1</f>
        <v>0.21089836109035853</v>
      </c>
      <c r="AA54" s="99">
        <f t="array" ref="AA54">PRODUCT(1+$X$4:X54)-1</f>
        <v>-0.35642745460969816</v>
      </c>
      <c r="AB54" s="94">
        <f t="array" ref="AB54">PRODUCT(1+W43:W54)-1</f>
        <v>0.30665023994629625</v>
      </c>
      <c r="AC54" s="94">
        <f t="array" ref="AC54">PRODUCT(1+X43:X54)-1</f>
        <v>-0.20403506538759886</v>
      </c>
      <c r="AE54" s="95">
        <f t="shared" si="17"/>
        <v>40390</v>
      </c>
      <c r="AF54" s="637">
        <f>Benchmark!B54</f>
        <v>6.4870204492966835E-2</v>
      </c>
      <c r="AG54" s="637">
        <f>Benchmark!C54</f>
        <v>-6.7559451873015153E-2</v>
      </c>
      <c r="AI54" s="123">
        <f t="array" ref="AI54">PRODUCT(1+AF$4:AF54)-1</f>
        <v>0.20657790522914321</v>
      </c>
      <c r="AJ54" s="123">
        <f t="array" ref="AJ54">PRODUCT(1+AG$4:AG54)-1</f>
        <v>-0.35417974074469882</v>
      </c>
      <c r="AK54" s="123">
        <f t="array" ref="AK54">PRODUCT(1+AF43:AF54)-1</f>
        <v>0.14989307573162747</v>
      </c>
      <c r="AL54" s="123">
        <f t="array" ref="AL54">PRODUCT(1+AG43:AG54)-1</f>
        <v>-0.16158039220489417</v>
      </c>
    </row>
    <row r="55" spans="2:38" x14ac:dyDescent="0.25">
      <c r="B55" s="2">
        <f t="shared" si="13"/>
        <v>40421</v>
      </c>
      <c r="C55" s="150">
        <f>INDEX('Exposure Data'!$A$1:$Y$391,MATCH($B55&amp;C$3,'Exposure Data'!$A$1:$A$391,0),MATCH("Total",'Exposure Data'!$A$1:$Y$1,0))</f>
        <v>1.0724526303749737</v>
      </c>
      <c r="D55" s="150">
        <f>INDEX('Exposure Data'!$A$1:$Y$391,MATCH($B55&amp;D$3,'Exposure Data'!$A$1:$A$391,0),MATCH("Total",'Exposure Data'!$A$1:$Y$1,0))</f>
        <v>-0.88852053509529805</v>
      </c>
      <c r="E55" s="99">
        <f t="shared" si="10"/>
        <v>0.18393209527967569</v>
      </c>
      <c r="F55" s="99">
        <f t="shared" si="11"/>
        <v>1.9609731654702718</v>
      </c>
      <c r="H55" s="118">
        <f t="shared" si="14"/>
        <v>40421</v>
      </c>
      <c r="I55" s="119">
        <f>C55-INDEX('Region --&gt;'!$K$3:$K$101,MATCH(H55,'Region --&gt;'!$B$3:$B$101,0))</f>
        <v>1.0724526303749737</v>
      </c>
      <c r="J55" s="119">
        <f>-D55+INDEX('Region --&gt;'!$K$105:$K$202,MATCH(H55,'Region --&gt;'!$B$105:$B$202,0))</f>
        <v>0.88852053509529805</v>
      </c>
      <c r="K55" s="119">
        <f>'Region --&gt;'!K257</f>
        <v>0</v>
      </c>
      <c r="N55" s="95">
        <f t="shared" si="15"/>
        <v>40421</v>
      </c>
      <c r="O55" s="94">
        <f>HLOOKUP(N55,'Perfattr Data'!$A$1:$CW$7,MATCH(O$3,'Perfattr Data'!$A$1:$A$7,0),FALSE)</f>
        <v>-1.6239545530609623E-2</v>
      </c>
      <c r="P55" s="94">
        <f>HLOOKUP($N55,'Perfattr Data'!$A$1:$CW$7,MATCH(P$3,'Perfattr Data'!$A$1:$A$7,0),FALSE)</f>
        <v>3.0818404152550612E-2</v>
      </c>
      <c r="Q55" s="94">
        <f>HLOOKUP($N55,'Perfattr Data'!$A$1:$CW$7,MATCH(Q$3,'Perfattr Data'!$A$1:$A$7,0),FALSE)</f>
        <v>0</v>
      </c>
      <c r="R55" s="94">
        <f>HLOOKUP($N55,'Perfattr Data'!$A$1:$CW$7,MATCH(R$3,'Perfattr Data'!$A$1:$A$7,0),FALSE)</f>
        <v>-8.2885862194097769E-4</v>
      </c>
      <c r="S55" s="99">
        <f t="shared" si="12"/>
        <v>1.375000000000001E-2</v>
      </c>
      <c r="V55" s="95">
        <f t="shared" si="16"/>
        <v>40421</v>
      </c>
      <c r="W55" s="150">
        <f t="shared" si="8"/>
        <v>-1.4725047571363642E-2</v>
      </c>
      <c r="X55" s="150">
        <f t="shared" si="9"/>
        <v>3.2913006008307308E-2</v>
      </c>
      <c r="Y55" s="99"/>
      <c r="Z55" s="123">
        <f t="array" ref="Z55">PRODUCT(1+W$4:W55)-1</f>
        <v>0.19306782511921683</v>
      </c>
      <c r="AA55" s="99">
        <f t="array" ref="AA55">PRODUCT(1+$X$4:X55)-1</f>
        <v>-0.3352455475564855</v>
      </c>
      <c r="AB55" s="94">
        <f t="array" ref="AB55">PRODUCT(1+W44:W55)-1</f>
        <v>0.27843928703990084</v>
      </c>
      <c r="AC55" s="94">
        <f t="array" ref="AC55">PRODUCT(1+X44:X55)-1</f>
        <v>-0.18674445834074416</v>
      </c>
      <c r="AE55" s="95">
        <f t="shared" si="17"/>
        <v>40421</v>
      </c>
      <c r="AF55" s="637">
        <f>Benchmark!B55</f>
        <v>-1.4916439036537759E-2</v>
      </c>
      <c r="AG55" s="637">
        <f>Benchmark!C55</f>
        <v>2.141378204815949E-2</v>
      </c>
      <c r="AI55" s="123">
        <f t="array" ref="AI55">PRODUCT(1+AF$4:AF55)-1</f>
        <v>0.18858005946295942</v>
      </c>
      <c r="AJ55" s="123">
        <f t="array" ref="AJ55">PRODUCT(1+AG$4:AG55)-1</f>
        <v>-0.34035028647071996</v>
      </c>
      <c r="AK55" s="123">
        <f t="array" ref="AK55">PRODUCT(1+AF44:AF55)-1</f>
        <v>0.12086569159188731</v>
      </c>
      <c r="AL55" s="123">
        <f t="array" ref="AL55">PRODUCT(1+AG44:AG55)-1</f>
        <v>-0.13898353591196699</v>
      </c>
    </row>
    <row r="56" spans="2:38" x14ac:dyDescent="0.25">
      <c r="B56" s="2">
        <f t="shared" si="13"/>
        <v>40451</v>
      </c>
      <c r="C56" s="150">
        <f>INDEX('Exposure Data'!$A$1:$Y$391,MATCH($B56&amp;C$3,'Exposure Data'!$A$1:$A$391,0),MATCH("Total",'Exposure Data'!$A$1:$Y$1,0))</f>
        <v>1.1216503165833565</v>
      </c>
      <c r="D56" s="150">
        <f>INDEX('Exposure Data'!$A$1:$Y$391,MATCH($B56&amp;D$3,'Exposure Data'!$A$1:$A$391,0),MATCH("Total",'Exposure Data'!$A$1:$Y$1,0))</f>
        <v>-0.96016089308252561</v>
      </c>
      <c r="E56" s="99">
        <f t="shared" si="10"/>
        <v>0.16148942350083084</v>
      </c>
      <c r="F56" s="99">
        <f t="shared" si="11"/>
        <v>2.0818112096658821</v>
      </c>
      <c r="H56" s="118">
        <f t="shared" si="14"/>
        <v>40451</v>
      </c>
      <c r="I56" s="119">
        <f>C56-INDEX('Region --&gt;'!$K$3:$K$101,MATCH(H56,'Region --&gt;'!$B$3:$B$101,0))</f>
        <v>1.1216503165833565</v>
      </c>
      <c r="J56" s="119">
        <f>-D56+INDEX('Region --&gt;'!$K$105:$K$202,MATCH(H56,'Region --&gt;'!$B$105:$B$202,0))</f>
        <v>0.96016089308252561</v>
      </c>
      <c r="K56" s="119">
        <f>'Region --&gt;'!K258</f>
        <v>0</v>
      </c>
      <c r="N56" s="95">
        <f t="shared" si="15"/>
        <v>40451</v>
      </c>
      <c r="O56" s="94">
        <f>HLOOKUP(N56,'Perfattr Data'!$A$1:$CW$7,MATCH(O$3,'Perfattr Data'!$A$1:$A$7,0),FALSE)</f>
        <v>0.12393950493392024</v>
      </c>
      <c r="P56" s="94">
        <f>HLOOKUP($N56,'Perfattr Data'!$A$1:$CW$7,MATCH(P$3,'Perfattr Data'!$A$1:$A$7,0),FALSE)</f>
        <v>-0.11009513608849245</v>
      </c>
      <c r="Q56" s="94">
        <f>HLOOKUP($N56,'Perfattr Data'!$A$1:$CW$7,MATCH(Q$3,'Perfattr Data'!$A$1:$A$7,0),FALSE)</f>
        <v>0</v>
      </c>
      <c r="R56" s="94">
        <f>HLOOKUP($N56,'Perfattr Data'!$A$1:$CW$7,MATCH(R$3,'Perfattr Data'!$A$1:$A$7,0),FALSE)</f>
        <v>-5.0436884542779618E-4</v>
      </c>
      <c r="S56" s="99">
        <f t="shared" si="12"/>
        <v>1.3339999999999998E-2</v>
      </c>
      <c r="V56" s="95">
        <f t="shared" si="16"/>
        <v>40451</v>
      </c>
      <c r="W56" s="150">
        <f t="shared" si="8"/>
        <v>0.11556641423928055</v>
      </c>
      <c r="X56" s="150">
        <f t="shared" si="9"/>
        <v>-0.12390837548474241</v>
      </c>
      <c r="Y56" s="99"/>
      <c r="Z56" s="123">
        <f t="array" ref="Z56">PRODUCT(1+W$4:W56)-1</f>
        <v>0.33094639561250161</v>
      </c>
      <c r="AA56" s="99">
        <f t="array" ref="AA56">PRODUCT(1+$X$4:X56)-1</f>
        <v>-0.41761419185501081</v>
      </c>
      <c r="AB56" s="94">
        <f t="array" ref="AB56">PRODUCT(1+W45:W56)-1</f>
        <v>0.29356991549867728</v>
      </c>
      <c r="AC56" s="94">
        <f t="array" ref="AC56">PRODUCT(1+X45:X56)-1</f>
        <v>-0.22611181153136806</v>
      </c>
      <c r="AE56" s="95">
        <f t="shared" si="17"/>
        <v>40451</v>
      </c>
      <c r="AF56" s="637">
        <f>Benchmark!B56</f>
        <v>8.4469136581621473E-2</v>
      </c>
      <c r="AG56" s="637">
        <f>Benchmark!C56</f>
        <v>-9.2638396844496818E-2</v>
      </c>
      <c r="AI56" s="123">
        <f t="array" ref="AI56">PRODUCT(1+AF$4:AF56)-1</f>
        <v>0.28897839084392785</v>
      </c>
      <c r="AJ56" s="123">
        <f t="array" ref="AJ56">PRODUCT(1+AG$4:AG56)-1</f>
        <v>-0.40145917841100409</v>
      </c>
      <c r="AK56" s="123">
        <f t="array" ref="AK56">PRODUCT(1+AF45:AF56)-1</f>
        <v>0.14131655146329103</v>
      </c>
      <c r="AL56" s="123">
        <f t="array" ref="AL56">PRODUCT(1+AG45:AG56)-1</f>
        <v>-0.16560877032648746</v>
      </c>
    </row>
    <row r="57" spans="2:38" x14ac:dyDescent="0.25">
      <c r="B57" s="2">
        <f t="shared" si="13"/>
        <v>40482</v>
      </c>
      <c r="C57" s="150">
        <f>INDEX('Exposure Data'!$A$1:$Y$391,MATCH($B57&amp;C$3,'Exposure Data'!$A$1:$A$391,0),MATCH("Total",'Exposure Data'!$A$1:$Y$1,0))</f>
        <v>1.142111375297121</v>
      </c>
      <c r="D57" s="150">
        <f>INDEX('Exposure Data'!$A$1:$Y$391,MATCH($B57&amp;D$3,'Exposure Data'!$A$1:$A$391,0),MATCH("Total",'Exposure Data'!$A$1:$Y$1,0))</f>
        <v>-0.88041629923383591</v>
      </c>
      <c r="E57" s="99">
        <f t="shared" si="10"/>
        <v>0.26169507606328513</v>
      </c>
      <c r="F57" s="99">
        <f t="shared" si="11"/>
        <v>2.0225276745309571</v>
      </c>
      <c r="H57" s="118">
        <f t="shared" si="14"/>
        <v>40482</v>
      </c>
      <c r="I57" s="119">
        <f>C57-INDEX('Region --&gt;'!$K$3:$K$101,MATCH(H57,'Region --&gt;'!$B$3:$B$101,0))</f>
        <v>1.142111375297121</v>
      </c>
      <c r="J57" s="119">
        <f>-D57+INDEX('Region --&gt;'!$K$105:$K$202,MATCH(H57,'Region --&gt;'!$B$105:$B$202,0))</f>
        <v>0.88041629923383591</v>
      </c>
      <c r="K57" s="119">
        <f>'Region --&gt;'!K259</f>
        <v>0</v>
      </c>
      <c r="N57" s="95">
        <f t="shared" si="15"/>
        <v>40482</v>
      </c>
      <c r="O57" s="94">
        <f>HLOOKUP(N57,'Perfattr Data'!$A$1:$CW$7,MATCH(O$3,'Perfattr Data'!$A$1:$A$7,0),FALSE)</f>
        <v>5.2468132054904519E-2</v>
      </c>
      <c r="P57" s="94">
        <f>HLOOKUP($N57,'Perfattr Data'!$A$1:$CW$7,MATCH(P$3,'Perfattr Data'!$A$1:$A$7,0),FALSE)</f>
        <v>-3.010700164455607E-2</v>
      </c>
      <c r="Q57" s="94">
        <f>HLOOKUP($N57,'Perfattr Data'!$A$1:$CW$7,MATCH(Q$3,'Perfattr Data'!$A$1:$A$7,0),FALSE)</f>
        <v>0</v>
      </c>
      <c r="R57" s="94">
        <f>HLOOKUP($N57,'Perfattr Data'!$A$1:$CW$7,MATCH(R$3,'Perfattr Data'!$A$1:$A$7,0),FALSE)</f>
        <v>-8.4113041034846511E-4</v>
      </c>
      <c r="S57" s="99">
        <f t="shared" si="12"/>
        <v>2.1519999999999984E-2</v>
      </c>
      <c r="V57" s="95">
        <f t="shared" si="16"/>
        <v>40482</v>
      </c>
      <c r="W57" s="150">
        <f t="shared" si="8"/>
        <v>4.6777619797520292E-2</v>
      </c>
      <c r="X57" s="150">
        <f t="shared" si="9"/>
        <v>-3.1356204841773719E-2</v>
      </c>
      <c r="Y57" s="99"/>
      <c r="Z57" s="123">
        <f t="array" ref="Z57">PRODUCT(1+W$4:W57)-1</f>
        <v>0.39320490007734321</v>
      </c>
      <c r="AA57" s="99">
        <f t="array" ref="AA57">PRODUCT(1+$X$4:X57)-1</f>
        <v>-0.43587560055214702</v>
      </c>
      <c r="AB57" s="94">
        <f t="array" ref="AB57">PRODUCT(1+W46:W57)-1</f>
        <v>0.35384648107952343</v>
      </c>
      <c r="AC57" s="94">
        <f t="array" ref="AC57">PRODUCT(1+X46:X57)-1</f>
        <v>-0.27105291164441891</v>
      </c>
      <c r="AE57" s="95">
        <f t="shared" si="17"/>
        <v>40482</v>
      </c>
      <c r="AF57" s="637">
        <f>Benchmark!B57</f>
        <v>2.4560156643104718E-2</v>
      </c>
      <c r="AG57" s="637">
        <f>Benchmark!C57</f>
        <v>-2.6201455723370497E-2</v>
      </c>
      <c r="AI57" s="123">
        <f t="array" ref="AI57">PRODUCT(1+AF$4:AF57)-1</f>
        <v>0.3206359020326317</v>
      </c>
      <c r="AJ57" s="123">
        <f t="array" ref="AJ57">PRODUCT(1+AG$4:AG57)-1</f>
        <v>-0.41714181924649796</v>
      </c>
      <c r="AK57" s="123">
        <f t="array" ref="AK57">PRODUCT(1+AF46:AF57)-1</f>
        <v>0.16672905833658458</v>
      </c>
      <c r="AL57" s="123">
        <f t="array" ref="AL57">PRODUCT(1+AG46:AG57)-1</f>
        <v>-0.19187327307184054</v>
      </c>
    </row>
    <row r="58" spans="2:38" x14ac:dyDescent="0.25">
      <c r="B58" s="2">
        <f t="shared" si="13"/>
        <v>40512</v>
      </c>
      <c r="C58" s="150">
        <f>INDEX('Exposure Data'!$A$1:$Y$391,MATCH($B58&amp;C$3,'Exposure Data'!$A$1:$A$391,0),MATCH("Total",'Exposure Data'!$A$1:$Y$1,0))</f>
        <v>1.1213847360349185</v>
      </c>
      <c r="D58" s="150">
        <f>INDEX('Exposure Data'!$A$1:$Y$391,MATCH($B58&amp;D$3,'Exposure Data'!$A$1:$A$391,0),MATCH("Total",'Exposure Data'!$A$1:$Y$1,0))</f>
        <v>-0.8340669439269266</v>
      </c>
      <c r="E58" s="99">
        <f t="shared" si="10"/>
        <v>0.28731779210799191</v>
      </c>
      <c r="F58" s="99">
        <f t="shared" si="11"/>
        <v>1.9554516799618451</v>
      </c>
      <c r="H58" s="118">
        <f t="shared" si="14"/>
        <v>40512</v>
      </c>
      <c r="I58" s="119">
        <f>C58-INDEX('Region --&gt;'!$K$3:$K$101,MATCH(H58,'Region --&gt;'!$B$3:$B$101,0))</f>
        <v>1.1213847360349185</v>
      </c>
      <c r="J58" s="119">
        <f>-D58+INDEX('Region --&gt;'!$K$105:$K$202,MATCH(H58,'Region --&gt;'!$B$105:$B$202,0))</f>
        <v>0.8340669439269266</v>
      </c>
      <c r="K58" s="119">
        <f>'Region --&gt;'!K260</f>
        <v>0</v>
      </c>
      <c r="N58" s="95">
        <f t="shared" si="15"/>
        <v>40512</v>
      </c>
      <c r="O58" s="94">
        <f>HLOOKUP(N58,'Perfattr Data'!$A$1:$CW$7,MATCH(O$3,'Perfattr Data'!$A$1:$A$7,0),FALSE)</f>
        <v>-4.4373527868037492E-3</v>
      </c>
      <c r="P58" s="94">
        <f>HLOOKUP($N58,'Perfattr Data'!$A$1:$CW$7,MATCH(P$3,'Perfattr Data'!$A$1:$A$7,0),FALSE)</f>
        <v>1.8274685946432386E-2</v>
      </c>
      <c r="Q58" s="94">
        <f>HLOOKUP($N58,'Perfattr Data'!$A$1:$CW$7,MATCH(Q$3,'Perfattr Data'!$A$1:$A$7,0),FALSE)</f>
        <v>0</v>
      </c>
      <c r="R58" s="94">
        <f>HLOOKUP($N58,'Perfattr Data'!$A$1:$CW$7,MATCH(R$3,'Perfattr Data'!$A$1:$A$7,0),FALSE)</f>
        <v>-8.4733315962864486E-4</v>
      </c>
      <c r="S58" s="99">
        <f t="shared" si="12"/>
        <v>1.2989999999999993E-2</v>
      </c>
      <c r="V58" s="95">
        <f t="shared" si="16"/>
        <v>40512</v>
      </c>
      <c r="W58" s="150">
        <f t="shared" si="8"/>
        <v>-3.8852189749439881E-3</v>
      </c>
      <c r="X58" s="150">
        <f t="shared" si="9"/>
        <v>2.0756869179200287E-2</v>
      </c>
      <c r="Y58" s="99"/>
      <c r="Z58" s="123">
        <f t="array" ref="Z58">PRODUCT(1+W$4:W58)-1</f>
        <v>0.38779199396357789</v>
      </c>
      <c r="AA58" s="99">
        <f t="array" ref="AA58">PRODUCT(1+$X$4:X58)-1</f>
        <v>-0.42416614419201293</v>
      </c>
      <c r="AB58" s="94">
        <f t="array" ref="AB58">PRODUCT(1+W47:W58)-1</f>
        <v>0.31715295277740951</v>
      </c>
      <c r="AC58" s="94">
        <f t="array" ref="AC58">PRODUCT(1+X47:X58)-1</f>
        <v>-0.2074075719762507</v>
      </c>
      <c r="AE58" s="95">
        <f t="shared" si="17"/>
        <v>40512</v>
      </c>
      <c r="AF58" s="637">
        <f>Benchmark!B58</f>
        <v>-1.3385828593844407E-2</v>
      </c>
      <c r="AG58" s="637">
        <f>Benchmark!C58</f>
        <v>1.0088463872247192E-2</v>
      </c>
      <c r="AI58" s="123">
        <f t="array" ref="AI58">PRODUCT(1+AF$4:AF58)-1</f>
        <v>0.30295809621314573</v>
      </c>
      <c r="AJ58" s="123">
        <f t="array" ref="AJ58">PRODUCT(1+AG$4:AG58)-1</f>
        <v>-0.41126167554732251</v>
      </c>
      <c r="AK58" s="123">
        <f t="array" ref="AK58">PRODUCT(1+AF47:AF58)-1</f>
        <v>0.14299109211061634</v>
      </c>
      <c r="AL58" s="123">
        <f t="array" ref="AL58">PRODUCT(1+AG47:AG58)-1</f>
        <v>-0.15831842892574521</v>
      </c>
    </row>
    <row r="59" spans="2:38" x14ac:dyDescent="0.25">
      <c r="B59" s="2">
        <f t="shared" si="13"/>
        <v>40543</v>
      </c>
      <c r="C59" s="150">
        <f>INDEX('Exposure Data'!$A$1:$Y$391,MATCH($B59&amp;C$3,'Exposure Data'!$A$1:$A$391,0),MATCH("Total",'Exposure Data'!$A$1:$Y$1,0))</f>
        <v>1.1516758237468276</v>
      </c>
      <c r="D59" s="150">
        <f>INDEX('Exposure Data'!$A$1:$Y$391,MATCH($B59&amp;D$3,'Exposure Data'!$A$1:$A$391,0),MATCH("Total",'Exposure Data'!$A$1:$Y$1,0))</f>
        <v>-0.86429116799208161</v>
      </c>
      <c r="E59" s="99">
        <f t="shared" si="10"/>
        <v>0.28738465575474603</v>
      </c>
      <c r="F59" s="99">
        <f t="shared" si="11"/>
        <v>2.0159669917389094</v>
      </c>
      <c r="H59" s="118">
        <f t="shared" si="14"/>
        <v>40543</v>
      </c>
      <c r="I59" s="119">
        <f>C59-INDEX('Region --&gt;'!$K$3:$K$101,MATCH(H59,'Region --&gt;'!$B$3:$B$101,0))</f>
        <v>1.1516758237468276</v>
      </c>
      <c r="J59" s="119">
        <f>-D59+INDEX('Region --&gt;'!$K$105:$K$202,MATCH(H59,'Region --&gt;'!$B$105:$B$202,0))</f>
        <v>0.86429116799208161</v>
      </c>
      <c r="K59" s="119">
        <f>'Region --&gt;'!K261</f>
        <v>0</v>
      </c>
      <c r="N59" s="95">
        <f t="shared" si="15"/>
        <v>40543</v>
      </c>
      <c r="O59" s="94">
        <f>HLOOKUP(N59,'Perfattr Data'!$A$1:$CW$7,MATCH(O$3,'Perfattr Data'!$A$1:$A$7,0),FALSE)</f>
        <v>5.9611168399966517E-2</v>
      </c>
      <c r="P59" s="94">
        <f>HLOOKUP($N59,'Perfattr Data'!$A$1:$CW$7,MATCH(P$3,'Perfattr Data'!$A$1:$A$7,0),FALSE)</f>
        <v>-3.2973277611569582E-2</v>
      </c>
      <c r="Q59" s="94">
        <f>HLOOKUP($N59,'Perfattr Data'!$A$1:$CW$7,MATCH(Q$3,'Perfattr Data'!$A$1:$A$7,0),FALSE)</f>
        <v>0</v>
      </c>
      <c r="R59" s="94">
        <f>HLOOKUP($N59,'Perfattr Data'!$A$1:$CW$7,MATCH(R$3,'Perfattr Data'!$A$1:$A$7,0),FALSE)</f>
        <v>-1.3978998732420056E-3</v>
      </c>
      <c r="S59" s="99">
        <f t="shared" si="12"/>
        <v>2.5239990915154931E-2</v>
      </c>
      <c r="V59" s="95">
        <f t="shared" si="16"/>
        <v>40543</v>
      </c>
      <c r="W59" s="150">
        <f t="shared" si="8"/>
        <v>5.3158533805930365E-2</v>
      </c>
      <c r="X59" s="150">
        <f t="shared" si="9"/>
        <v>-3.9533130825597618E-2</v>
      </c>
      <c r="Y59" s="99"/>
      <c r="Z59" s="123">
        <f t="array" ref="Z59">PRODUCT(1+W$4:W59)-1</f>
        <v>0.46156498159029025</v>
      </c>
      <c r="AA59" s="99">
        <f t="array" ref="AA59">PRODUCT(1+$X$4:X59)-1</f>
        <v>-0.44693065934747844</v>
      </c>
      <c r="AB59" s="94">
        <f t="array" ref="AB59">PRODUCT(1+W48:W59)-1</f>
        <v>0.31286864961033589</v>
      </c>
      <c r="AC59" s="94">
        <f t="array" ref="AC59">PRODUCT(1+X48:X59)-1</f>
        <v>-0.20242718832604389</v>
      </c>
      <c r="AE59" s="95">
        <f t="shared" si="17"/>
        <v>40543</v>
      </c>
      <c r="AF59" s="637">
        <f>Benchmark!B59</f>
        <v>5.545699033786268E-2</v>
      </c>
      <c r="AG59" s="637">
        <f>Benchmark!C59</f>
        <v>-5.7487331791427294E-2</v>
      </c>
      <c r="AI59" s="123">
        <f t="array" ref="AI59">PRODUCT(1+AF$4:AF59)-1</f>
        <v>0.37521623076547828</v>
      </c>
      <c r="AJ59" s="123">
        <f t="array" ref="AJ59">PRODUCT(1+AG$4:AG59)-1</f>
        <v>-0.44510667094346257</v>
      </c>
      <c r="AK59" s="123">
        <f t="array" ref="AK59">PRODUCT(1+AF48:AF59)-1</f>
        <v>0.15726802215483815</v>
      </c>
      <c r="AL59" s="123">
        <f t="array" ref="AL59">PRODUCT(1+AG48:AG59)-1</f>
        <v>-0.16882665089148274</v>
      </c>
    </row>
    <row r="60" spans="2:38" x14ac:dyDescent="0.25">
      <c r="B60" s="2">
        <f t="shared" si="13"/>
        <v>40574</v>
      </c>
      <c r="C60" s="150">
        <f>INDEX('Exposure Data'!$A$1:$Y$391,MATCH($B60&amp;C$3,'Exposure Data'!$A$1:$A$391,0),MATCH("Total",'Exposure Data'!$A$1:$Y$1,0))</f>
        <v>1.1295197621989936</v>
      </c>
      <c r="D60" s="150">
        <f>INDEX('Exposure Data'!$A$1:$Y$391,MATCH($B60&amp;D$3,'Exposure Data'!$A$1:$A$391,0),MATCH("Total",'Exposure Data'!$A$1:$Y$1,0))</f>
        <v>-0.88415786384835693</v>
      </c>
      <c r="E60" s="99">
        <f t="shared" si="10"/>
        <v>0.24536189835063671</v>
      </c>
      <c r="F60" s="99">
        <f t="shared" si="11"/>
        <v>2.0136776260473503</v>
      </c>
      <c r="H60" s="118">
        <f t="shared" si="14"/>
        <v>40574</v>
      </c>
      <c r="I60" s="119">
        <f>C60-INDEX('Region --&gt;'!$K$3:$K$101,MATCH(H60,'Region --&gt;'!$B$3:$B$101,0))</f>
        <v>1.1295197621989936</v>
      </c>
      <c r="J60" s="119">
        <f>-D60+INDEX('Region --&gt;'!$K$105:$K$202,MATCH(H60,'Region --&gt;'!$B$105:$B$202,0))</f>
        <v>0.88415786384835693</v>
      </c>
      <c r="K60" s="119">
        <f>'Region --&gt;'!K262</f>
        <v>0</v>
      </c>
      <c r="N60" s="95">
        <f t="shared" si="15"/>
        <v>40574</v>
      </c>
      <c r="O60" s="94">
        <f>HLOOKUP(N60,'Perfattr Data'!$A$1:$CW$7,MATCH(O$3,'Perfattr Data'!$A$1:$A$7,0),FALSE)</f>
        <v>-2.5529581074407833E-2</v>
      </c>
      <c r="P60" s="94">
        <f>HLOOKUP($N60,'Perfattr Data'!$A$1:$CW$7,MATCH(P$3,'Perfattr Data'!$A$1:$A$7,0),FALSE)</f>
        <v>1.513712784061574E-2</v>
      </c>
      <c r="Q60" s="94">
        <f>HLOOKUP($N60,'Perfattr Data'!$A$1:$CW$7,MATCH(Q$3,'Perfattr Data'!$A$1:$A$7,0),FALSE)</f>
        <v>0</v>
      </c>
      <c r="R60" s="94">
        <f>HLOOKUP($N60,'Perfattr Data'!$A$1:$CW$7,MATCH(R$3,'Perfattr Data'!$A$1:$A$7,0),FALSE)</f>
        <v>-8.2753781741625734E-4</v>
      </c>
      <c r="S60" s="99">
        <f t="shared" si="12"/>
        <v>-1.121999105120835E-2</v>
      </c>
      <c r="V60" s="95">
        <f t="shared" si="16"/>
        <v>40574</v>
      </c>
      <c r="W60" s="150">
        <f t="shared" si="8"/>
        <v>-2.2167332636497186E-2</v>
      </c>
      <c r="X60" s="150">
        <f t="shared" si="9"/>
        <v>1.7513921698149786E-2</v>
      </c>
      <c r="Y60" s="99"/>
      <c r="Z60" s="123">
        <f t="array" ref="Z60">PRODUCT(1+W$4:W60)-1</f>
        <v>0.4291659844735225</v>
      </c>
      <c r="AA60" s="99">
        <f t="array" ref="AA60">PRODUCT(1+$X$4:X60)-1</f>
        <v>-0.43724424622164293</v>
      </c>
      <c r="AB60" s="94">
        <f t="array" ref="AB60">PRODUCT(1+W49:W60)-1</f>
        <v>0.29853111318397274</v>
      </c>
      <c r="AC60" s="94">
        <f t="array" ref="AC60">PRODUCT(1+X49:X60)-1</f>
        <v>-0.24466266080910792</v>
      </c>
      <c r="AE60" s="95">
        <f t="shared" si="17"/>
        <v>40574</v>
      </c>
      <c r="AF60" s="637">
        <f>Benchmark!B60</f>
        <v>-2.377012007980223E-2</v>
      </c>
      <c r="AG60" s="637">
        <f>Benchmark!C60</f>
        <v>8.0948646681790522E-3</v>
      </c>
      <c r="AI60" s="123">
        <f t="array" ref="AI60">PRODUCT(1+AF$4:AF60)-1</f>
        <v>0.34252717582448988</v>
      </c>
      <c r="AJ60" s="123">
        <f t="array" ref="AJ60">PRODUCT(1+AG$4:AG60)-1</f>
        <v>-0.44061488453947451</v>
      </c>
      <c r="AK60" s="123">
        <f t="array" ref="AK60">PRODUCT(1+AF49:AF60)-1</f>
        <v>0.16877473747712046</v>
      </c>
      <c r="AL60" s="123">
        <f t="array" ref="AL60">PRODUCT(1+AG49:AG60)-1</f>
        <v>-0.20089247501628282</v>
      </c>
    </row>
    <row r="61" spans="2:38" x14ac:dyDescent="0.25">
      <c r="B61" s="2">
        <f t="shared" si="13"/>
        <v>40602</v>
      </c>
      <c r="C61" s="150">
        <f>INDEX('Exposure Data'!$A$1:$Y$391,MATCH($B61&amp;C$3,'Exposure Data'!$A$1:$A$391,0),MATCH("Total",'Exposure Data'!$A$1:$Y$1,0))</f>
        <v>1.1865901637342846</v>
      </c>
      <c r="D61" s="150">
        <f>INDEX('Exposure Data'!$A$1:$Y$391,MATCH($B61&amp;D$3,'Exposure Data'!$A$1:$A$391,0),MATCH("Total",'Exposure Data'!$A$1:$Y$1,0))</f>
        <v>-0.93159780267673187</v>
      </c>
      <c r="E61" s="99">
        <f t="shared" si="10"/>
        <v>0.25499236105755274</v>
      </c>
      <c r="F61" s="99">
        <f t="shared" si="11"/>
        <v>2.1181879664110164</v>
      </c>
      <c r="H61" s="118">
        <f t="shared" si="14"/>
        <v>40602</v>
      </c>
      <c r="I61" s="119">
        <f>C61-INDEX('Region --&gt;'!$K$3:$K$101,MATCH(H61,'Region --&gt;'!$B$3:$B$101,0))</f>
        <v>1.1865901637342846</v>
      </c>
      <c r="J61" s="119">
        <f>-D61+INDEX('Region --&gt;'!$K$105:$K$202,MATCH(H61,'Region --&gt;'!$B$105:$B$202,0))</f>
        <v>0.93159780267673187</v>
      </c>
      <c r="K61" s="119">
        <f>'Region --&gt;'!K263</f>
        <v>0</v>
      </c>
      <c r="N61" s="95">
        <f t="shared" si="15"/>
        <v>40602</v>
      </c>
      <c r="O61" s="94">
        <f>HLOOKUP(N61,'Perfattr Data'!$A$1:$CW$7,MATCH(O$3,'Perfattr Data'!$A$1:$A$7,0),FALSE)</f>
        <v>-1.3041466434576607E-2</v>
      </c>
      <c r="P61" s="94">
        <f>HLOOKUP($N61,'Perfattr Data'!$A$1:$CW$7,MATCH(P$3,'Perfattr Data'!$A$1:$A$7,0),FALSE)</f>
        <v>1.1837803878992793E-2</v>
      </c>
      <c r="Q61" s="94">
        <f>HLOOKUP($N61,'Perfattr Data'!$A$1:$CW$7,MATCH(Q$3,'Perfattr Data'!$A$1:$A$7,0),FALSE)</f>
        <v>0</v>
      </c>
      <c r="R61" s="94">
        <f>HLOOKUP($N61,'Perfattr Data'!$A$1:$CW$7,MATCH(R$3,'Perfattr Data'!$A$1:$A$7,0),FALSE)</f>
        <v>-2.6563512367494962E-3</v>
      </c>
      <c r="S61" s="99">
        <f t="shared" si="12"/>
        <v>-3.8600137923333108E-3</v>
      </c>
      <c r="V61" s="95">
        <f t="shared" si="16"/>
        <v>40602</v>
      </c>
      <c r="W61" s="150">
        <f t="shared" si="8"/>
        <v>-1.1546027675679587E-2</v>
      </c>
      <c r="X61" s="150">
        <f t="shared" si="9"/>
        <v>1.3388789901690124E-2</v>
      </c>
      <c r="Y61" s="99"/>
      <c r="Z61" s="123">
        <f t="array" ref="Z61">PRODUCT(1+W$4:W61)-1</f>
        <v>0.41266479446365145</v>
      </c>
      <c r="AA61" s="99">
        <f t="array" ref="AA61">PRODUCT(1+$X$4:X61)-1</f>
        <v>-0.4297096276683372</v>
      </c>
      <c r="AB61" s="94">
        <f t="array" ref="AB61">PRODUCT(1+W50:W61)-1</f>
        <v>0.2692569476565736</v>
      </c>
      <c r="AC61" s="94">
        <f t="array" ref="AC61">PRODUCT(1+X50:X61)-1</f>
        <v>-0.21053435795134523</v>
      </c>
      <c r="AE61" s="95">
        <f t="shared" si="17"/>
        <v>40602</v>
      </c>
      <c r="AF61" s="637">
        <f>Benchmark!B61</f>
        <v>-6.481094500459696E-3</v>
      </c>
      <c r="AG61" s="637">
        <f>Benchmark!C61</f>
        <v>5.3966763689002745E-4</v>
      </c>
      <c r="AI61" s="123">
        <f t="array" ref="AI61">PRODUCT(1+AF$4:AF61)-1</f>
        <v>0.33382613032853592</v>
      </c>
      <c r="AJ61" s="123">
        <f t="array" ref="AJ61">PRODUCT(1+AG$4:AG61)-1</f>
        <v>-0.4403130024961025</v>
      </c>
      <c r="AK61" s="123">
        <f t="array" ref="AK61">PRODUCT(1+AF50:AF61)-1</f>
        <v>0.15850513106383701</v>
      </c>
      <c r="AL61" s="123">
        <f t="array" ref="AL61">PRODUCT(1+AG50:AG61)-1</f>
        <v>-0.19219388845369001</v>
      </c>
    </row>
    <row r="62" spans="2:38" x14ac:dyDescent="0.25">
      <c r="B62" s="2">
        <f t="shared" si="13"/>
        <v>40633</v>
      </c>
      <c r="C62" s="150">
        <f>INDEX('Exposure Data'!$A$1:$Y$391,MATCH($B62&amp;C$3,'Exposure Data'!$A$1:$A$391,0),MATCH("Total",'Exposure Data'!$A$1:$Y$1,0))</f>
        <v>1.1810745962780691</v>
      </c>
      <c r="D62" s="150">
        <f>INDEX('Exposure Data'!$A$1:$Y$391,MATCH($B62&amp;D$3,'Exposure Data'!$A$1:$A$391,0),MATCH("Total",'Exposure Data'!$A$1:$Y$1,0))</f>
        <v>-1.036797343841336</v>
      </c>
      <c r="E62" s="99">
        <f t="shared" si="10"/>
        <v>0.14427725243673306</v>
      </c>
      <c r="F62" s="99">
        <f t="shared" si="11"/>
        <v>2.2178719401194051</v>
      </c>
      <c r="H62" s="118">
        <f t="shared" si="14"/>
        <v>40633</v>
      </c>
      <c r="I62" s="119">
        <f>C62-INDEX('Region --&gt;'!$K$3:$K$101,MATCH(H62,'Region --&gt;'!$B$3:$B$101,0))</f>
        <v>1.1810745962780691</v>
      </c>
      <c r="J62" s="119">
        <f>-D62+INDEX('Region --&gt;'!$K$105:$K$202,MATCH(H62,'Region --&gt;'!$B$105:$B$202,0))</f>
        <v>1.036797343841336</v>
      </c>
      <c r="K62" s="119">
        <f>'Region --&gt;'!K264</f>
        <v>0</v>
      </c>
      <c r="N62" s="95">
        <f t="shared" si="15"/>
        <v>40633</v>
      </c>
      <c r="O62" s="94">
        <f>HLOOKUP(N62,'Perfattr Data'!$A$1:$CW$7,MATCH(O$3,'Perfattr Data'!$A$1:$A$7,0),FALSE)</f>
        <v>3.2883058553360281E-2</v>
      </c>
      <c r="P62" s="94">
        <f>HLOOKUP($N62,'Perfattr Data'!$A$1:$CW$7,MATCH(P$3,'Perfattr Data'!$A$1:$A$7,0),FALSE)</f>
        <v>-3.9359027201747082E-2</v>
      </c>
      <c r="Q62" s="94">
        <f>HLOOKUP($N62,'Perfattr Data'!$A$1:$CW$7,MATCH(Q$3,'Perfattr Data'!$A$1:$A$7,0),FALSE)</f>
        <v>0</v>
      </c>
      <c r="R62" s="94">
        <f>HLOOKUP($N62,'Perfattr Data'!$A$1:$CW$7,MATCH(R$3,'Perfattr Data'!$A$1:$A$7,0),FALSE)</f>
        <v>1.7659686483868042E-3</v>
      </c>
      <c r="S62" s="99">
        <f t="shared" si="12"/>
        <v>-4.7099999999999972E-3</v>
      </c>
      <c r="V62" s="95">
        <f t="shared" si="16"/>
        <v>40633</v>
      </c>
      <c r="W62" s="150">
        <f t="shared" si="8"/>
        <v>2.7712229174287884E-2</v>
      </c>
      <c r="X62" s="150">
        <f t="shared" si="9"/>
        <v>-4.2248948085384035E-2</v>
      </c>
      <c r="Y62" s="99"/>
      <c r="Z62" s="123">
        <f t="array" ref="Z62">PRODUCT(1+W$4:W62)-1</f>
        <v>0.45181288499427663</v>
      </c>
      <c r="AA62" s="99">
        <f t="array" ref="AA62">PRODUCT(1+$X$4:X62)-1</f>
        <v>-0.45380379600257192</v>
      </c>
      <c r="AB62" s="94">
        <f t="array" ref="AB62">PRODUCT(1+W51:W62)-1</f>
        <v>0.2160835956085243</v>
      </c>
      <c r="AC62" s="94">
        <f t="array" ref="AC62">PRODUCT(1+X51:X62)-1</f>
        <v>-0.18233993382796365</v>
      </c>
      <c r="AE62" s="95">
        <f t="shared" si="17"/>
        <v>40633</v>
      </c>
      <c r="AF62" s="637">
        <f>Benchmark!B62</f>
        <v>3.1951447905488525E-2</v>
      </c>
      <c r="AG62" s="637">
        <f>Benchmark!C62</f>
        <v>-2.6146172579726568E-2</v>
      </c>
      <c r="AI62" s="123">
        <f t="array" ref="AI62">PRODUCT(1+AF$4:AF62)-1</f>
        <v>0.3764438064467075</v>
      </c>
      <c r="AJ62" s="123">
        <f t="array" ref="AJ62">PRODUCT(1+AG$4:AG62)-1</f>
        <v>-0.45494667532346833</v>
      </c>
      <c r="AK62" s="123">
        <f t="array" ref="AK62">PRODUCT(1+AF51:AF62)-1</f>
        <v>0.1133633971566248</v>
      </c>
      <c r="AL62" s="123">
        <f t="array" ref="AL62">PRODUCT(1+AG51:AG62)-1</f>
        <v>-0.14957734347830542</v>
      </c>
    </row>
    <row r="63" spans="2:38" x14ac:dyDescent="0.25">
      <c r="B63" s="2">
        <f t="shared" si="13"/>
        <v>40663</v>
      </c>
      <c r="C63" s="150">
        <f>INDEX('Exposure Data'!$A$1:$Y$391,MATCH($B63&amp;C$3,'Exposure Data'!$A$1:$A$391,0),MATCH("Total",'Exposure Data'!$A$1:$Y$1,0))</f>
        <v>1.1655495021973201</v>
      </c>
      <c r="D63" s="150">
        <f>INDEX('Exposure Data'!$A$1:$Y$391,MATCH($B63&amp;D$3,'Exposure Data'!$A$1:$A$391,0),MATCH("Total",'Exposure Data'!$A$1:$Y$1,0))</f>
        <v>-1.019854613472122</v>
      </c>
      <c r="E63" s="99">
        <f t="shared" si="10"/>
        <v>0.14569488872519809</v>
      </c>
      <c r="F63" s="99">
        <f t="shared" si="11"/>
        <v>2.1854041156694421</v>
      </c>
      <c r="H63" s="118">
        <f t="shared" si="14"/>
        <v>40663</v>
      </c>
      <c r="I63" s="119">
        <f>C63-INDEX('Region --&gt;'!$K$3:$K$101,MATCH(H63,'Region --&gt;'!$B$3:$B$101,0))</f>
        <v>1.1655495021973201</v>
      </c>
      <c r="J63" s="119">
        <f>-D63+INDEX('Region --&gt;'!$K$105:$K$202,MATCH(H63,'Region --&gt;'!$B$105:$B$202,0))</f>
        <v>1.019854613472122</v>
      </c>
      <c r="K63" s="119">
        <f>'Region --&gt;'!K265</f>
        <v>0</v>
      </c>
      <c r="N63" s="95">
        <f t="shared" si="15"/>
        <v>40663</v>
      </c>
      <c r="O63" s="94">
        <f>HLOOKUP(N63,'Perfattr Data'!$A$1:$CW$7,MATCH(O$3,'Perfattr Data'!$A$1:$A$7,0),FALSE)</f>
        <v>6.8008984450139365E-2</v>
      </c>
      <c r="P63" s="94">
        <f>HLOOKUP($N63,'Perfattr Data'!$A$1:$CW$7,MATCH(P$3,'Perfattr Data'!$A$1:$A$7,0),FALSE)</f>
        <v>-6.6075851586557752E-2</v>
      </c>
      <c r="Q63" s="94">
        <f>HLOOKUP($N63,'Perfattr Data'!$A$1:$CW$7,MATCH(Q$3,'Perfattr Data'!$A$1:$A$7,0),FALSE)</f>
        <v>0</v>
      </c>
      <c r="R63" s="94">
        <f>HLOOKUP($N63,'Perfattr Data'!$A$1:$CW$7,MATCH(R$3,'Perfattr Data'!$A$1:$A$7,0),FALSE)</f>
        <v>-7.8313286358163022E-4</v>
      </c>
      <c r="S63" s="99">
        <f t="shared" si="12"/>
        <v>1.1499999999999829E-3</v>
      </c>
      <c r="V63" s="95">
        <f t="shared" si="16"/>
        <v>40663</v>
      </c>
      <c r="W63" s="150">
        <f t="shared" si="8"/>
        <v>5.7582293840250806E-2</v>
      </c>
      <c r="X63" s="150">
        <f t="shared" si="9"/>
        <v>-6.3730730001435573E-2</v>
      </c>
      <c r="Y63" s="99"/>
      <c r="Z63" s="123">
        <f t="array" ref="Z63">PRODUCT(1+W$4:W63)-1</f>
        <v>0.53541160113907926</v>
      </c>
      <c r="AA63" s="99">
        <f t="array" ref="AA63">PRODUCT(1+$X$4:X63)-1</f>
        <v>-0.48861327880734107</v>
      </c>
      <c r="AB63" s="94">
        <f t="array" ref="AB63">PRODUCT(1+W52:W63)-1</f>
        <v>0.25740384916387393</v>
      </c>
      <c r="AC63" s="94">
        <f t="array" ref="AC63">PRODUCT(1+X52:X63)-1</f>
        <v>-0.20588734435517786</v>
      </c>
      <c r="AE63" s="95">
        <f t="shared" si="17"/>
        <v>40663</v>
      </c>
      <c r="AF63" s="637">
        <f>Benchmark!B63</f>
        <v>2.0064130101095149E-2</v>
      </c>
      <c r="AG63" s="637">
        <f>Benchmark!C63</f>
        <v>-2.7035367843199633E-2</v>
      </c>
      <c r="AI63" s="123">
        <f t="array" ref="AI63">PRODUCT(1+AF$4:AF63)-1</f>
        <v>0.40406095405610087</v>
      </c>
      <c r="AJ63" s="123">
        <f t="array" ref="AJ63">PRODUCT(1+AG$4:AG63)-1</f>
        <v>-0.46968239245025722</v>
      </c>
      <c r="AK63" s="123">
        <f t="array" ref="AK63">PRODUCT(1+AF52:AF63)-1</f>
        <v>0.11762070334441188</v>
      </c>
      <c r="AL63" s="123">
        <f t="array" ref="AL63">PRODUCT(1+AG52:AG63)-1</f>
        <v>-0.16250236250613492</v>
      </c>
    </row>
    <row r="64" spans="2:38" x14ac:dyDescent="0.25">
      <c r="B64" s="2">
        <f t="shared" si="13"/>
        <v>40694</v>
      </c>
      <c r="C64" s="150">
        <f>INDEX('Exposure Data'!$A$1:$Y$391,MATCH($B64&amp;C$3,'Exposure Data'!$A$1:$A$391,0),MATCH("Total",'Exposure Data'!$A$1:$Y$1,0))</f>
        <v>1.1434248692627349</v>
      </c>
      <c r="D64" s="150">
        <f>INDEX('Exposure Data'!$A$1:$Y$391,MATCH($B64&amp;D$3,'Exposure Data'!$A$1:$A$391,0),MATCH("Total",'Exposure Data'!$A$1:$Y$1,0))</f>
        <v>-0.94000334046608902</v>
      </c>
      <c r="E64" s="99">
        <f t="shared" si="10"/>
        <v>0.20342152879664588</v>
      </c>
      <c r="F64" s="99">
        <f t="shared" si="11"/>
        <v>2.0834282097288241</v>
      </c>
      <c r="H64" s="118">
        <f t="shared" si="14"/>
        <v>40694</v>
      </c>
      <c r="I64" s="119">
        <f>C64-INDEX('Region --&gt;'!$K$3:$K$101,MATCH(H64,'Region --&gt;'!$B$3:$B$101,0))</f>
        <v>1.1434248692627349</v>
      </c>
      <c r="J64" s="119">
        <f>-D64+INDEX('Region --&gt;'!$K$105:$K$202,MATCH(H64,'Region --&gt;'!$B$105:$B$202,0))</f>
        <v>0.94000334046608902</v>
      </c>
      <c r="K64" s="119">
        <f>'Region --&gt;'!K266</f>
        <v>0</v>
      </c>
      <c r="N64" s="95">
        <f t="shared" si="15"/>
        <v>40694</v>
      </c>
      <c r="O64" s="94">
        <f>HLOOKUP(N64,'Perfattr Data'!$A$1:$CW$7,MATCH(O$3,'Perfattr Data'!$A$1:$A$7,0),FALSE)</f>
        <v>-2.5380785831958404E-2</v>
      </c>
      <c r="P64" s="94">
        <f>HLOOKUP($N64,'Perfattr Data'!$A$1:$CW$7,MATCH(P$3,'Perfattr Data'!$A$1:$A$7,0),FALSE)</f>
        <v>4.3888388758584168E-2</v>
      </c>
      <c r="Q64" s="94">
        <f>HLOOKUP($N64,'Perfattr Data'!$A$1:$CW$7,MATCH(Q$3,'Perfattr Data'!$A$1:$A$7,0),FALSE)</f>
        <v>0</v>
      </c>
      <c r="R64" s="94">
        <f>HLOOKUP($N64,'Perfattr Data'!$A$1:$CW$7,MATCH(R$3,'Perfattr Data'!$A$1:$A$7,0),FALSE)</f>
        <v>-9.4760292662573911E-4</v>
      </c>
      <c r="S64" s="99">
        <f t="shared" si="12"/>
        <v>1.7560000000000024E-2</v>
      </c>
      <c r="V64" s="95">
        <f t="shared" si="16"/>
        <v>40694</v>
      </c>
      <c r="W64" s="150">
        <f t="shared" si="8"/>
        <v>-2.177581113810265E-2</v>
      </c>
      <c r="X64" s="150">
        <f t="shared" si="9"/>
        <v>4.3033965997530753E-2</v>
      </c>
      <c r="Y64" s="99"/>
      <c r="Z64" s="123">
        <f t="array" ref="Z64">PRODUCT(1+W$4:W64)-1</f>
        <v>0.50197676809342284</v>
      </c>
      <c r="AA64" s="99">
        <f t="array" ref="AA64">PRODUCT(1+$X$4:X64)-1</f>
        <v>-0.46660628003594751</v>
      </c>
      <c r="AB64" s="94">
        <f t="array" ref="AB64">PRODUCT(1+W53:W64)-1</f>
        <v>0.33029843034257533</v>
      </c>
      <c r="AC64" s="94">
        <f t="array" ref="AC64">PRODUCT(1+X53:X64)-1</f>
        <v>-0.24751223742741757</v>
      </c>
      <c r="AE64" s="95">
        <f t="shared" si="17"/>
        <v>40694</v>
      </c>
      <c r="AF64" s="637">
        <f>Benchmark!B64</f>
        <v>-9.1346885799190591E-3</v>
      </c>
      <c r="AG64" s="637">
        <f>Benchmark!C64</f>
        <v>1.6633488275861381E-2</v>
      </c>
      <c r="AI64" s="123">
        <f t="array" ref="AI64">PRODUCT(1+AF$4:AF64)-1</f>
        <v>0.39123529449357441</v>
      </c>
      <c r="AJ64" s="123">
        <f t="array" ref="AJ64">PRODUCT(1+AG$4:AG64)-1</f>
        <v>-0.46086136074259565</v>
      </c>
      <c r="AK64" s="123">
        <f t="array" ref="AK64">PRODUCT(1+AF53:AF64)-1</f>
        <v>0.20763156406370009</v>
      </c>
      <c r="AL64" s="123">
        <f t="array" ref="AL64">PRODUCT(1+AG53:AG64)-1</f>
        <v>-0.21148339036850095</v>
      </c>
    </row>
    <row r="65" spans="2:38" x14ac:dyDescent="0.25">
      <c r="B65" s="2">
        <f t="shared" si="13"/>
        <v>40724</v>
      </c>
      <c r="C65" s="150">
        <f>INDEX('Exposure Data'!$A$1:$Y$391,MATCH($B65&amp;C$3,'Exposure Data'!$A$1:$A$391,0),MATCH("Total",'Exposure Data'!$A$1:$Y$1,0))</f>
        <v>1.1907166980338955</v>
      </c>
      <c r="D65" s="150">
        <f>INDEX('Exposure Data'!$A$1:$Y$391,MATCH($B65&amp;D$3,'Exposure Data'!$A$1:$A$391,0),MATCH("Total",'Exposure Data'!$A$1:$Y$1,0))</f>
        <v>-1.0074285560460148</v>
      </c>
      <c r="E65" s="99">
        <f t="shared" si="10"/>
        <v>0.18328814198788068</v>
      </c>
      <c r="F65" s="99">
        <f t="shared" si="11"/>
        <v>2.1981452540799102</v>
      </c>
      <c r="H65" s="118">
        <f t="shared" si="14"/>
        <v>40724</v>
      </c>
      <c r="I65" s="119">
        <f>C65-INDEX('Region --&gt;'!$K$3:$K$101,MATCH(H65,'Region --&gt;'!$B$3:$B$101,0))</f>
        <v>1.1907166980338955</v>
      </c>
      <c r="J65" s="119">
        <f>-D65+INDEX('Region --&gt;'!$K$105:$K$202,MATCH(H65,'Region --&gt;'!$B$105:$B$202,0))</f>
        <v>1.0074285560460148</v>
      </c>
      <c r="K65" s="119">
        <f>'Region --&gt;'!K267</f>
        <v>0</v>
      </c>
      <c r="N65" s="95">
        <f t="shared" si="15"/>
        <v>40724</v>
      </c>
      <c r="O65" s="94">
        <f>HLOOKUP(N65,'Perfattr Data'!$A$1:$CW$7,MATCH(O$3,'Perfattr Data'!$A$1:$A$7,0),FALSE)</f>
        <v>-1.3463594727250151E-2</v>
      </c>
      <c r="P65" s="94">
        <f>HLOOKUP($N65,'Perfattr Data'!$A$1:$CW$7,MATCH(P$3,'Perfattr Data'!$A$1:$A$7,0),FALSE)</f>
        <v>1.4601838411322829E-2</v>
      </c>
      <c r="Q65" s="94">
        <f>HLOOKUP($N65,'Perfattr Data'!$A$1:$CW$7,MATCH(Q$3,'Perfattr Data'!$A$1:$A$7,0),FALSE)</f>
        <v>0</v>
      </c>
      <c r="R65" s="94">
        <f>HLOOKUP($N65,'Perfattr Data'!$A$1:$CW$7,MATCH(R$3,'Perfattr Data'!$A$1:$A$7,0),FALSE)</f>
        <v>-9.6822702696318342E-4</v>
      </c>
      <c r="S65" s="99">
        <f t="shared" si="12"/>
        <v>1.7001665710949414E-4</v>
      </c>
      <c r="V65" s="95">
        <f t="shared" si="16"/>
        <v>40724</v>
      </c>
      <c r="W65" s="150">
        <f t="shared" si="8"/>
        <v>-1.1774796131495109E-2</v>
      </c>
      <c r="X65" s="150">
        <f t="shared" si="9"/>
        <v>1.553381544802031E-2</v>
      </c>
      <c r="Y65" s="99"/>
      <c r="Z65" s="123">
        <f t="array" ref="Z65">PRODUCT(1+W$4:W65)-1</f>
        <v>0.48429129785488079</v>
      </c>
      <c r="AA65" s="99">
        <f t="array" ref="AA65">PRODUCT(1+$X$4:X65)-1</f>
        <v>-0.45832064042889298</v>
      </c>
      <c r="AB65" s="94">
        <f t="array" ref="AB65">PRODUCT(1+W54:W65)-1</f>
        <v>0.31849655081642281</v>
      </c>
      <c r="AC65" s="94">
        <f t="array" ref="AC65">PRODUCT(1+X54:X65)-1</f>
        <v>-0.23327880424893599</v>
      </c>
      <c r="AE65" s="95">
        <f t="shared" si="17"/>
        <v>40724</v>
      </c>
      <c r="AF65" s="637">
        <f>Benchmark!B65</f>
        <v>-1.6165406573880079E-2</v>
      </c>
      <c r="AG65" s="637">
        <f>Benchmark!C65</f>
        <v>1.5745906611928422E-2</v>
      </c>
      <c r="AI65" s="123">
        <f t="array" ref="AI65">PRODUCT(1+AF$4:AF65)-1</f>
        <v>0.368745410318154</v>
      </c>
      <c r="AJ65" s="123">
        <f t="array" ref="AJ65">PRODUCT(1+AG$4:AG65)-1</f>
        <v>-0.4523721340779665</v>
      </c>
      <c r="AK65" s="123">
        <f t="array" ref="AK65">PRODUCT(1+AF54:AF65)-1</f>
        <v>0.20799179122006106</v>
      </c>
      <c r="AL65" s="123">
        <f t="array" ref="AL65">PRODUCT(1+AG54:AG65)-1</f>
        <v>-0.20933042878096986</v>
      </c>
    </row>
    <row r="66" spans="2:38" x14ac:dyDescent="0.25">
      <c r="B66" s="2">
        <f t="shared" si="13"/>
        <v>40755</v>
      </c>
      <c r="C66" s="150">
        <f>INDEX('Exposure Data'!$A$1:$Y$391,MATCH($B66&amp;C$3,'Exposure Data'!$A$1:$A$391,0),MATCH("Total",'Exposure Data'!$A$1:$Y$1,0))</f>
        <v>1.1803075104765428</v>
      </c>
      <c r="D66" s="150">
        <f>INDEX('Exposure Data'!$A$1:$Y$391,MATCH($B66&amp;D$3,'Exposure Data'!$A$1:$A$391,0),MATCH("Total",'Exposure Data'!$A$1:$Y$1,0))</f>
        <v>-1.0188764536678405</v>
      </c>
      <c r="E66" s="99">
        <f t="shared" si="10"/>
        <v>0.16143105680870229</v>
      </c>
      <c r="F66" s="99">
        <f t="shared" si="11"/>
        <v>2.1991839641443836</v>
      </c>
      <c r="H66" s="118">
        <f t="shared" si="14"/>
        <v>40755</v>
      </c>
      <c r="I66" s="119">
        <f>C66-INDEX('Region --&gt;'!$K$3:$K$101,MATCH(H66,'Region --&gt;'!$B$3:$B$101,0))</f>
        <v>1.1803075104765428</v>
      </c>
      <c r="J66" s="119">
        <f>-D66+INDEX('Region --&gt;'!$K$105:$K$202,MATCH(H66,'Region --&gt;'!$B$105:$B$202,0))</f>
        <v>1.0188764536678405</v>
      </c>
      <c r="K66" s="119">
        <f>'Region --&gt;'!K268</f>
        <v>0</v>
      </c>
      <c r="N66" s="95">
        <f t="shared" si="15"/>
        <v>40755</v>
      </c>
      <c r="O66" s="94">
        <f>HLOOKUP(N66,'Perfattr Data'!$A$1:$CW$7,MATCH(O$3,'Perfattr Data'!$A$1:$A$7,0),FALSE)</f>
        <v>-1.8850121253423176E-2</v>
      </c>
      <c r="P66" s="94">
        <f>HLOOKUP($N66,'Perfattr Data'!$A$1:$CW$7,MATCH(P$3,'Perfattr Data'!$A$1:$A$7,0),FALSE)</f>
        <v>1.8505303477743252E-2</v>
      </c>
      <c r="Q66" s="94">
        <f>HLOOKUP($N66,'Perfattr Data'!$A$1:$CW$7,MATCH(Q$3,'Perfattr Data'!$A$1:$A$7,0),FALSE)</f>
        <v>0</v>
      </c>
      <c r="R66" s="94">
        <f>HLOOKUP($N66,'Perfattr Data'!$A$1:$CW$7,MATCH(R$3,'Perfattr Data'!$A$1:$A$7,0),FALSE)</f>
        <v>-7.3518222432011166E-4</v>
      </c>
      <c r="S66" s="99">
        <f t="shared" si="12"/>
        <v>-1.0800000000000354E-3</v>
      </c>
      <c r="V66" s="95">
        <f t="shared" si="16"/>
        <v>40755</v>
      </c>
      <c r="W66" s="150">
        <f t="shared" si="8"/>
        <v>-1.5830903593229511E-2</v>
      </c>
      <c r="X66" s="150">
        <f t="shared" si="9"/>
        <v>1.8368849450102358E-2</v>
      </c>
      <c r="Y66" s="99"/>
      <c r="Z66" s="123">
        <f t="array" ref="Z66">PRODUCT(1+W$4:W66)-1</f>
        <v>0.46079362541427082</v>
      </c>
      <c r="AA66" s="99">
        <f t="array" ref="AA66">PRODUCT(1+$X$4:X66)-1</f>
        <v>-0.44837061382270338</v>
      </c>
      <c r="AB66" s="94">
        <f t="array" ref="AB66">PRODUCT(1+W55:W66)-1</f>
        <v>0.206371791682741</v>
      </c>
      <c r="AC66" s="94">
        <f t="array" ref="AC66">PRODUCT(1+X55:X66)-1</f>
        <v>-0.14286370646411761</v>
      </c>
      <c r="AE66" s="95">
        <f t="shared" si="17"/>
        <v>40755</v>
      </c>
      <c r="AF66" s="637">
        <f>Benchmark!B66</f>
        <v>-8.3308077998768028E-3</v>
      </c>
      <c r="AG66" s="637">
        <f>Benchmark!C66</f>
        <v>7.6370646817185165E-3</v>
      </c>
      <c r="AI66" s="123">
        <f t="array" ref="AI66">PRODUCT(1+AF$4:AF66)-1</f>
        <v>0.35734265537782983</v>
      </c>
      <c r="AJ66" s="123">
        <f t="array" ref="AJ66">PRODUCT(1+AG$4:AG66)-1</f>
        <v>-0.44818986464440846</v>
      </c>
      <c r="AK66" s="123">
        <f t="array" ref="AK66">PRODUCT(1+AF55:AF66)-1</f>
        <v>0.12495235450217712</v>
      </c>
      <c r="AL66" s="123">
        <f t="array" ref="AL66">PRODUCT(1+AG55:AG66)-1</f>
        <v>-0.14556700963223612</v>
      </c>
    </row>
    <row r="67" spans="2:38" x14ac:dyDescent="0.25">
      <c r="B67" s="2">
        <f t="shared" si="13"/>
        <v>40786</v>
      </c>
      <c r="C67" s="150">
        <f>INDEX('Exposure Data'!$A$1:$Y$391,MATCH($B67&amp;C$3,'Exposure Data'!$A$1:$A$391,0),MATCH("Total",'Exposure Data'!$A$1:$Y$1,0))</f>
        <v>1.1360355567227969</v>
      </c>
      <c r="D67" s="150">
        <f>INDEX('Exposure Data'!$A$1:$Y$391,MATCH($B67&amp;D$3,'Exposure Data'!$A$1:$A$391,0),MATCH("Total",'Exposure Data'!$A$1:$Y$1,0))</f>
        <v>-0.96489620486746108</v>
      </c>
      <c r="E67" s="99">
        <f t="shared" si="10"/>
        <v>0.1711393518553358</v>
      </c>
      <c r="F67" s="99">
        <f t="shared" si="11"/>
        <v>2.1009317615902581</v>
      </c>
      <c r="H67" s="118">
        <f t="shared" si="14"/>
        <v>40786</v>
      </c>
      <c r="I67" s="119">
        <f>C67-INDEX('Region --&gt;'!$K$3:$K$101,MATCH(H67,'Region --&gt;'!$B$3:$B$101,0))</f>
        <v>1.1360355567227969</v>
      </c>
      <c r="J67" s="119">
        <f>-D67+INDEX('Region --&gt;'!$K$105:$K$202,MATCH(H67,'Region --&gt;'!$B$105:$B$202,0))</f>
        <v>0.96489620486746108</v>
      </c>
      <c r="K67" s="119">
        <f>'Region --&gt;'!K269</f>
        <v>0</v>
      </c>
      <c r="N67" s="95">
        <f t="shared" si="15"/>
        <v>40786</v>
      </c>
      <c r="O67" s="94">
        <f>HLOOKUP(N67,'Perfattr Data'!$A$1:$CW$7,MATCH(O$3,'Perfattr Data'!$A$1:$A$7,0),FALSE)</f>
        <v>-9.2223449670288268E-2</v>
      </c>
      <c r="P67" s="94">
        <f>HLOOKUP($N67,'Perfattr Data'!$A$1:$CW$7,MATCH(P$3,'Perfattr Data'!$A$1:$A$7,0),FALSE)</f>
        <v>8.4606480832771266E-2</v>
      </c>
      <c r="Q67" s="94">
        <f>HLOOKUP($N67,'Perfattr Data'!$A$1:$CW$7,MATCH(Q$3,'Perfattr Data'!$A$1:$A$7,0),FALSE)</f>
        <v>0</v>
      </c>
      <c r="R67" s="94">
        <f>HLOOKUP($N67,'Perfattr Data'!$A$1:$CW$7,MATCH(R$3,'Perfattr Data'!$A$1:$A$7,0),FALSE)</f>
        <v>-9.4303116248308785E-4</v>
      </c>
      <c r="S67" s="99">
        <f t="shared" si="12"/>
        <v>-8.5600000000000901E-3</v>
      </c>
      <c r="V67" s="95">
        <f t="shared" si="16"/>
        <v>40786</v>
      </c>
      <c r="W67" s="150">
        <f t="shared" si="8"/>
        <v>-7.8135103650279703E-2</v>
      </c>
      <c r="X67" s="150">
        <f t="shared" si="9"/>
        <v>8.3038999015236301E-2</v>
      </c>
      <c r="Y67" s="99"/>
      <c r="Z67" s="123">
        <f t="array" ref="Z67">PRODUCT(1+W$4:W67)-1</f>
        <v>0.34665436408085881</v>
      </c>
      <c r="AA67" s="99">
        <f t="array" ref="AA67">PRODUCT(1+$X$4:X67)-1</f>
        <v>-0.40256386176715142</v>
      </c>
      <c r="AB67" s="94">
        <f t="array" ref="AB67">PRODUCT(1+W56:W67)-1</f>
        <v>0.12873244565646935</v>
      </c>
      <c r="AC67" s="94">
        <f t="array" ref="AC67">PRODUCT(1+X56:X67)-1</f>
        <v>-0.10126794030971298</v>
      </c>
      <c r="AE67" s="95">
        <f t="shared" si="17"/>
        <v>40786</v>
      </c>
      <c r="AF67" s="637">
        <f>Benchmark!B67</f>
        <v>-7.9758464140216118E-2</v>
      </c>
      <c r="AG67" s="637">
        <f>Benchmark!C67</f>
        <v>7.9803610831430533E-2</v>
      </c>
      <c r="AI67" s="123">
        <f t="array" ref="AI67">PRODUCT(1+AF$4:AF67)-1</f>
        <v>0.24908308987289152</v>
      </c>
      <c r="AJ67" s="123">
        <f t="array" ref="AJ67">PRODUCT(1+AG$4:AG67)-1</f>
        <v>-0.40415342334965176</v>
      </c>
      <c r="AK67" s="123">
        <f t="array" ref="AK67">PRODUCT(1+AF56:AF67)-1</f>
        <v>5.0903622291349038E-2</v>
      </c>
      <c r="AL67" s="123">
        <f t="array" ref="AL67">PRODUCT(1+AG56:AG67)-1</f>
        <v>-9.6722753865184252E-2</v>
      </c>
    </row>
    <row r="68" spans="2:38" x14ac:dyDescent="0.25">
      <c r="B68" s="2">
        <f t="shared" si="13"/>
        <v>40816</v>
      </c>
      <c r="C68" s="150">
        <f>INDEX('Exposure Data'!$A$1:$Y$391,MATCH($B68&amp;C$3,'Exposure Data'!$A$1:$A$391,0),MATCH("Total",'Exposure Data'!$A$1:$Y$1,0))</f>
        <v>1.1006418126780302</v>
      </c>
      <c r="D68" s="150">
        <f>INDEX('Exposure Data'!$A$1:$Y$391,MATCH($B68&amp;D$3,'Exposure Data'!$A$1:$A$391,0),MATCH("Total",'Exposure Data'!$A$1:$Y$1,0))</f>
        <v>-1.0077923594722655</v>
      </c>
      <c r="E68" s="99">
        <f t="shared" ref="E68:E99" si="18">C68+D68</f>
        <v>9.2849453205764654E-2</v>
      </c>
      <c r="F68" s="99">
        <f t="shared" ref="F68:F101" si="19">C68-D68</f>
        <v>2.1084341721502957</v>
      </c>
      <c r="H68" s="118">
        <f t="shared" si="14"/>
        <v>40816</v>
      </c>
      <c r="I68" s="119">
        <f>C68-INDEX('Region --&gt;'!$K$3:$K$101,MATCH(H68,'Region --&gt;'!$B$3:$B$101,0))</f>
        <v>1.1006418126780302</v>
      </c>
      <c r="J68" s="119">
        <f>-D68+INDEX('Region --&gt;'!$K$105:$K$202,MATCH(H68,'Region --&gt;'!$B$105:$B$202,0))</f>
        <v>1.0077923594722655</v>
      </c>
      <c r="K68" s="119">
        <f>'Region --&gt;'!K270</f>
        <v>0</v>
      </c>
      <c r="N68" s="95">
        <f t="shared" si="15"/>
        <v>40816</v>
      </c>
      <c r="O68" s="94">
        <f>HLOOKUP(N68,'Perfattr Data'!$A$1:$CW$7,MATCH(O$3,'Perfattr Data'!$A$1:$A$7,0),FALSE)</f>
        <v>-0.17482930228255417</v>
      </c>
      <c r="P68" s="94">
        <f>HLOOKUP($N68,'Perfattr Data'!$A$1:$CW$7,MATCH(P$3,'Perfattr Data'!$A$1:$A$7,0),FALSE)</f>
        <v>0.1524044459895941</v>
      </c>
      <c r="Q68" s="94">
        <f>HLOOKUP($N68,'Perfattr Data'!$A$1:$CW$7,MATCH(Q$3,'Perfattr Data'!$A$1:$A$7,0),FALSE)</f>
        <v>0</v>
      </c>
      <c r="R68" s="94">
        <f>HLOOKUP($N68,'Perfattr Data'!$A$1:$CW$7,MATCH(R$3,'Perfattr Data'!$A$1:$A$7,0),FALSE)</f>
        <v>-1.2051635049026288E-3</v>
      </c>
      <c r="S68" s="99">
        <f t="shared" ref="S68:S99" si="20">SUM(O68:R68)</f>
        <v>-2.3630019797862695E-2</v>
      </c>
      <c r="V68" s="95">
        <f t="shared" si="16"/>
        <v>40816</v>
      </c>
      <c r="W68" s="150">
        <f t="shared" si="8"/>
        <v>-0.15389421682090371</v>
      </c>
      <c r="X68" s="150">
        <f t="shared" si="9"/>
        <v>0.15794905733982911</v>
      </c>
      <c r="Y68" s="99"/>
      <c r="Z68" s="123">
        <f t="array" ref="Z68">PRODUCT(1+W$4:W68)-1</f>
        <v>0.13941204539218299</v>
      </c>
      <c r="AA68" s="99">
        <f t="array" ref="AA68">PRODUCT(1+$X$4:X68)-1</f>
        <v>-0.30819938691252513</v>
      </c>
      <c r="AB68" s="94">
        <f t="array" ref="AB68">PRODUCT(1+W57:W68)-1</f>
        <v>-0.14390838793486838</v>
      </c>
      <c r="AC68" s="94">
        <f t="array" ref="AC68">PRODUCT(1+X57:X68)-1</f>
        <v>0.18787340524487206</v>
      </c>
      <c r="AE68" s="95">
        <f t="shared" si="17"/>
        <v>40816</v>
      </c>
      <c r="AF68" s="637">
        <f>Benchmark!B68</f>
        <v>-0.10449296059590762</v>
      </c>
      <c r="AG68" s="637">
        <f>Benchmark!C68</f>
        <v>0.10087115871446115</v>
      </c>
      <c r="AI68" s="123">
        <f t="array" ref="AI68">PRODUCT(1+AF$4:AF68)-1</f>
        <v>0.11856269978178902</v>
      </c>
      <c r="AJ68" s="123">
        <f t="array" ref="AJ68">PRODUCT(1+AG$4:AG68)-1</f>
        <v>-0.34404968874688624</v>
      </c>
      <c r="AK68" s="123">
        <f t="array" ref="AK68">PRODUCT(1+AF57:AF68)-1</f>
        <v>-0.13220988984195747</v>
      </c>
      <c r="AL68" s="123">
        <f t="array" ref="AL68">PRODUCT(1+AG57:AG68)-1</f>
        <v>9.5915746417609693E-2</v>
      </c>
    </row>
    <row r="69" spans="2:38" x14ac:dyDescent="0.25">
      <c r="B69" s="2">
        <f t="shared" ref="B69:B101" si="21">EOMONTH(B68,1)</f>
        <v>40847</v>
      </c>
      <c r="C69" s="150">
        <f>INDEX('Exposure Data'!$A$1:$Y$391,MATCH($B69&amp;C$3,'Exposure Data'!$A$1:$A$391,0),MATCH("Total",'Exposure Data'!$A$1:$Y$1,0))</f>
        <v>1.079807264891282</v>
      </c>
      <c r="D69" s="150">
        <f>INDEX('Exposure Data'!$A$1:$Y$391,MATCH($B69&amp;D$3,'Exposure Data'!$A$1:$A$391,0),MATCH("Total",'Exposure Data'!$A$1:$Y$1,0))</f>
        <v>-1.0498108027601247</v>
      </c>
      <c r="E69" s="99">
        <f t="shared" si="18"/>
        <v>2.9996462131157253E-2</v>
      </c>
      <c r="F69" s="99">
        <f t="shared" si="19"/>
        <v>2.1296180676514069</v>
      </c>
      <c r="H69" s="118">
        <f t="shared" ref="H69:H101" si="22">EOMONTH(H68,1)</f>
        <v>40847</v>
      </c>
      <c r="I69" s="119">
        <f>C69-INDEX('Region --&gt;'!$K$3:$K$101,MATCH(H69,'Region --&gt;'!$B$3:$B$101,0))</f>
        <v>1.079807264891282</v>
      </c>
      <c r="J69" s="119">
        <f>-D69+INDEX('Region --&gt;'!$K$105:$K$202,MATCH(H69,'Region --&gt;'!$B$105:$B$202,0))</f>
        <v>1.0498108027601247</v>
      </c>
      <c r="K69" s="119">
        <f>'Region --&gt;'!K271</f>
        <v>0</v>
      </c>
      <c r="N69" s="95">
        <f t="shared" ref="N69:N101" si="23">EOMONTH(N68,1)</f>
        <v>40847</v>
      </c>
      <c r="O69" s="94">
        <f>HLOOKUP(N69,'Perfattr Data'!$A$1:$CW$7,MATCH(O$3,'Perfattr Data'!$A$1:$A$7,0),FALSE)</f>
        <v>0.13946637360850767</v>
      </c>
      <c r="P69" s="94">
        <f>HLOOKUP($N69,'Perfattr Data'!$A$1:$CW$7,MATCH(P$3,'Perfattr Data'!$A$1:$A$7,0),FALSE)</f>
        <v>-0.11608133845779507</v>
      </c>
      <c r="Q69" s="94">
        <f>HLOOKUP($N69,'Perfattr Data'!$A$1:$CW$7,MATCH(Q$3,'Perfattr Data'!$A$1:$A$7,0),FALSE)</f>
        <v>0</v>
      </c>
      <c r="R69" s="94">
        <f>HLOOKUP($N69,'Perfattr Data'!$A$1:$CW$7,MATCH(R$3,'Perfattr Data'!$A$1:$A$7,0),FALSE)</f>
        <v>-1.0050351507125787E-3</v>
      </c>
      <c r="S69" s="99">
        <f t="shared" si="20"/>
        <v>2.2380000000000014E-2</v>
      </c>
      <c r="V69" s="95">
        <f t="shared" ref="V69:V101" si="24">EOMONTH(V68,1)</f>
        <v>40847</v>
      </c>
      <c r="W69" s="150">
        <f t="shared" si="8"/>
        <v>0.12671367923881122</v>
      </c>
      <c r="X69" s="150">
        <f t="shared" si="9"/>
        <v>-0.11518378499970125</v>
      </c>
      <c r="Y69" s="99"/>
      <c r="Z69" s="123">
        <f t="array" ref="Z69">PRODUCT(1+W$4:W69)-1</f>
        <v>0.28379113783284593</v>
      </c>
      <c r="AA69" s="99">
        <f t="array" ref="AA69">PRODUCT(1+$X$4:X69)-1</f>
        <v>-0.38788359999305433</v>
      </c>
      <c r="AB69" s="94">
        <f t="array" ref="AB69">PRODUCT(1+W58:W69)-1</f>
        <v>-7.853386263457951E-2</v>
      </c>
      <c r="AC69" s="94">
        <f t="array" ref="AC69">PRODUCT(1+X58:X69)-1</f>
        <v>8.5073435231778571E-2</v>
      </c>
      <c r="AE69" s="95">
        <f t="shared" ref="AE69:AE101" si="25">EOMONTH(AE68,1)</f>
        <v>40847</v>
      </c>
      <c r="AF69" s="637">
        <f>Benchmark!B69</f>
        <v>0.10093377582987295</v>
      </c>
      <c r="AG69" s="637">
        <f>Benchmark!C69</f>
        <v>-0.10671301895817328</v>
      </c>
      <c r="AI69" s="123">
        <f t="array" ref="AI69">PRODUCT(1+AF$4:AF69)-1</f>
        <v>0.23146345657322165</v>
      </c>
      <c r="AJ69" s="123">
        <f t="array" ref="AJ69">PRODUCT(1+AG$4:AG69)-1</f>
        <v>-0.41404812674725944</v>
      </c>
      <c r="AK69" s="123">
        <f t="array" ref="AK69">PRODUCT(1+AF58:AF69)-1</f>
        <v>-6.7522354437102861E-2</v>
      </c>
      <c r="AL69" s="123">
        <f t="array" ref="AL69">PRODUCT(1+AG58:AG69)-1</f>
        <v>5.3077963068801637E-3</v>
      </c>
    </row>
    <row r="70" spans="2:38" x14ac:dyDescent="0.25">
      <c r="B70" s="2">
        <f t="shared" si="21"/>
        <v>40877</v>
      </c>
      <c r="C70" s="150">
        <f>INDEX('Exposure Data'!$A$1:$Y$391,MATCH($B70&amp;C$3,'Exposure Data'!$A$1:$A$391,0),MATCH("Total",'Exposure Data'!$A$1:$Y$1,0))</f>
        <v>1.1068043229426383</v>
      </c>
      <c r="D70" s="150">
        <f>INDEX('Exposure Data'!$A$1:$Y$391,MATCH($B70&amp;D$3,'Exposure Data'!$A$1:$A$391,0),MATCH("Total",'Exposure Data'!$A$1:$Y$1,0))</f>
        <v>-1.0530539537318304</v>
      </c>
      <c r="E70" s="99">
        <f t="shared" si="18"/>
        <v>5.3750369210807891E-2</v>
      </c>
      <c r="F70" s="99">
        <f t="shared" si="19"/>
        <v>2.1598582766744689</v>
      </c>
      <c r="H70" s="118">
        <f t="shared" si="22"/>
        <v>40877</v>
      </c>
      <c r="I70" s="119">
        <f>C70-INDEX('Region --&gt;'!$K$3:$K$101,MATCH(H70,'Region --&gt;'!$B$3:$B$101,0))</f>
        <v>1.1068043229426383</v>
      </c>
      <c r="J70" s="119">
        <f>-D70+INDEX('Region --&gt;'!$K$105:$K$202,MATCH(H70,'Region --&gt;'!$B$105:$B$202,0))</f>
        <v>1.0530539537318304</v>
      </c>
      <c r="K70" s="119">
        <f>'Region --&gt;'!K272</f>
        <v>0</v>
      </c>
      <c r="N70" s="95">
        <f t="shared" si="23"/>
        <v>40877</v>
      </c>
      <c r="O70" s="94">
        <f>HLOOKUP(N70,'Perfattr Data'!$A$1:$CW$7,MATCH(O$3,'Perfattr Data'!$A$1:$A$7,0),FALSE)</f>
        <v>-6.5467453258381325E-2</v>
      </c>
      <c r="P70" s="94">
        <f>HLOOKUP($N70,'Perfattr Data'!$A$1:$CW$7,MATCH(P$3,'Perfattr Data'!$A$1:$A$7,0),FALSE)</f>
        <v>5.2508857494411476E-2</v>
      </c>
      <c r="Q70" s="94">
        <f>HLOOKUP($N70,'Perfattr Data'!$A$1:$CW$7,MATCH(Q$3,'Perfattr Data'!$A$1:$A$7,0),FALSE)</f>
        <v>0</v>
      </c>
      <c r="R70" s="94">
        <f>HLOOKUP($N70,'Perfattr Data'!$A$1:$CW$7,MATCH(R$3,'Perfattr Data'!$A$1:$A$7,0),FALSE)</f>
        <v>-1.1514042360301268E-3</v>
      </c>
      <c r="S70" s="99">
        <f t="shared" si="20"/>
        <v>-1.4109999999999977E-2</v>
      </c>
      <c r="V70" s="95">
        <f t="shared" si="24"/>
        <v>40877</v>
      </c>
      <c r="W70" s="150">
        <f t="shared" ref="W70:W101" si="26">IFERROR(VLOOKUP($V70,$N$3:$Q$101,MATCH(W$3,$N$3:$Q$3,0),FALSE)/VLOOKUP($V69,$H$3:$K$101,MATCH(W$3,$H$3:$K$3,0),FALSE),"")</f>
        <v>-6.0628832002693346E-2</v>
      </c>
      <c r="X70" s="150">
        <f t="shared" ref="X70:X101" si="27">IFERROR(VLOOKUP($V70,$N$3:$Q$101,MATCH(X$3,$N$3:$Q$3,0),FALSE)/VLOOKUP($V69,$H$3:$K$101,MATCH(X$3,$H$3:$K$3,0),FALSE),"")</f>
        <v>5.0017448245300085E-2</v>
      </c>
      <c r="Y70" s="99"/>
      <c r="Z70" s="123">
        <f t="array" ref="Z70">PRODUCT(1+W$4:W70)-1</f>
        <v>0.20595638061063193</v>
      </c>
      <c r="AA70" s="99">
        <f t="array" ref="AA70">PRODUCT(1+$X$4:X70)-1</f>
        <v>-0.35726709963560743</v>
      </c>
      <c r="AB70" s="94">
        <f t="array" ref="AB70">PRODUCT(1+W59:W70)-1</f>
        <v>-0.13102512058281734</v>
      </c>
      <c r="AC70" s="94">
        <f t="array" ref="AC70">PRODUCT(1+X59:X70)-1</f>
        <v>0.11617768542375084</v>
      </c>
      <c r="AE70" s="95">
        <f t="shared" si="25"/>
        <v>40877</v>
      </c>
      <c r="AF70" s="637">
        <f>Benchmark!B70</f>
        <v>-5.3844812320323593E-2</v>
      </c>
      <c r="AG70" s="637">
        <f>Benchmark!C70</f>
        <v>4.9585984191460639E-2</v>
      </c>
      <c r="AI70" s="123">
        <f t="array" ref="AI70">PRODUCT(1+AF$4:AF70)-1</f>
        <v>0.16515553787469961</v>
      </c>
      <c r="AJ70" s="123">
        <f t="array" ref="AJ70">PRODUCT(1+AG$4:AG70)-1</f>
        <v>-0.38499312642319239</v>
      </c>
      <c r="AK70" s="123">
        <f t="array" ref="AK70">PRODUCT(1+AF59:AF70)-1</f>
        <v>-0.10576131246196585</v>
      </c>
      <c r="AL70" s="123">
        <f t="array" ref="AL70">PRODUCT(1+AG59:AG70)-1</f>
        <v>4.4618378035014006E-2</v>
      </c>
    </row>
    <row r="71" spans="2:38" x14ac:dyDescent="0.25">
      <c r="B71" s="2">
        <f t="shared" si="21"/>
        <v>40908</v>
      </c>
      <c r="C71" s="150">
        <f>INDEX('Exposure Data'!$A$1:$Y$391,MATCH($B71&amp;C$3,'Exposure Data'!$A$1:$A$391,0),MATCH("Total",'Exposure Data'!$A$1:$Y$1,0))</f>
        <v>1.0645940529237221</v>
      </c>
      <c r="D71" s="150">
        <f>INDEX('Exposure Data'!$A$1:$Y$391,MATCH($B71&amp;D$3,'Exposure Data'!$A$1:$A$391,0),MATCH("Total",'Exposure Data'!$A$1:$Y$1,0))</f>
        <v>-0.99599213740040082</v>
      </c>
      <c r="E71" s="99">
        <f t="shared" si="18"/>
        <v>6.8601915523321289E-2</v>
      </c>
      <c r="F71" s="99">
        <f t="shared" si="19"/>
        <v>2.0605861903241229</v>
      </c>
      <c r="H71" s="118">
        <f t="shared" si="22"/>
        <v>40908</v>
      </c>
      <c r="I71" s="119">
        <f>C71-INDEX('Region --&gt;'!$K$3:$K$101,MATCH(H71,'Region --&gt;'!$B$3:$B$101,0))</f>
        <v>1.0645940529237221</v>
      </c>
      <c r="J71" s="119">
        <f>-D71+INDEX('Region --&gt;'!$K$105:$K$202,MATCH(H71,'Region --&gt;'!$B$105:$B$202,0))</f>
        <v>0.99599213740040082</v>
      </c>
      <c r="K71" s="119">
        <f>'Region --&gt;'!K273</f>
        <v>0</v>
      </c>
      <c r="N71" s="95">
        <f t="shared" si="23"/>
        <v>40908</v>
      </c>
      <c r="O71" s="94">
        <f>HLOOKUP(N71,'Perfattr Data'!$A$1:$CW$7,MATCH(O$3,'Perfattr Data'!$A$1:$A$7,0),FALSE)</f>
        <v>-6.360526630040989E-3</v>
      </c>
      <c r="P71" s="94">
        <f>HLOOKUP($N71,'Perfattr Data'!$A$1:$CW$7,MATCH(P$3,'Perfattr Data'!$A$1:$A$7,0),FALSE)</f>
        <v>1.4657662178704411E-2</v>
      </c>
      <c r="Q71" s="94">
        <f>HLOOKUP($N71,'Perfattr Data'!$A$1:$CW$7,MATCH(Q$3,'Perfattr Data'!$A$1:$A$7,0),FALSE)</f>
        <v>0</v>
      </c>
      <c r="R71" s="94">
        <f>HLOOKUP($N71,'Perfattr Data'!$A$1:$CW$7,MATCH(R$3,'Perfattr Data'!$A$1:$A$7,0),FALSE)</f>
        <v>-1.0375984977708197E-4</v>
      </c>
      <c r="S71" s="99">
        <f t="shared" si="20"/>
        <v>8.1933756988863387E-3</v>
      </c>
      <c r="V71" s="95">
        <f t="shared" si="24"/>
        <v>40908</v>
      </c>
      <c r="W71" s="150">
        <f t="shared" si="26"/>
        <v>-5.7467489945561339E-3</v>
      </c>
      <c r="X71" s="150">
        <f t="shared" si="27"/>
        <v>1.3919193909068324E-2</v>
      </c>
      <c r="Y71" s="99"/>
      <c r="Z71" s="123">
        <f t="array" ref="Z71">PRODUCT(1+W$4:W71)-1</f>
        <v>0.19902605199287926</v>
      </c>
      <c r="AA71" s="99">
        <f t="array" ref="AA71">PRODUCT(1+$X$4:X71)-1</f>
        <v>-0.34832077576369758</v>
      </c>
      <c r="AB71" s="94">
        <f t="array" ref="AB71">PRODUCT(1+W60:W71)-1</f>
        <v>-0.17962863978291932</v>
      </c>
      <c r="AC71" s="94">
        <f t="array" ref="AC71">PRODUCT(1+X60:X71)-1</f>
        <v>0.1782956970050793</v>
      </c>
      <c r="AE71" s="95">
        <f t="shared" si="25"/>
        <v>40908</v>
      </c>
      <c r="AF71" s="637">
        <f>Benchmark!B71</f>
        <v>-1.6593001008987838E-2</v>
      </c>
      <c r="AG71" s="637">
        <f>Benchmark!C71</f>
        <v>6.9248521860399998E-4</v>
      </c>
      <c r="AI71" s="123">
        <f t="array" ref="AI71">PRODUCT(1+AF$4:AF71)-1</f>
        <v>0.14582211085911689</v>
      </c>
      <c r="AJ71" s="123">
        <f t="array" ref="AJ71">PRODUCT(1+AG$4:AG71)-1</f>
        <v>-0.38456724325390057</v>
      </c>
      <c r="AK71" s="123">
        <f t="array" ref="AK71">PRODUCT(1+AF60:AF71)-1</f>
        <v>-0.16680585552620719</v>
      </c>
      <c r="AL71" s="123">
        <f t="array" ref="AL71">PRODUCT(1+AG60:AG71)-1</f>
        <v>0.10910101909585856</v>
      </c>
    </row>
    <row r="72" spans="2:38" x14ac:dyDescent="0.25">
      <c r="B72" s="2">
        <f t="shared" si="21"/>
        <v>40939</v>
      </c>
      <c r="C72" s="150">
        <f>INDEX('Exposure Data'!$A$1:$Y$391,MATCH($B72&amp;C$3,'Exposure Data'!$A$1:$A$391,0),MATCH("Total",'Exposure Data'!$A$1:$Y$1,0))</f>
        <v>1.1444294095808514</v>
      </c>
      <c r="D72" s="150">
        <f>INDEX('Exposure Data'!$A$1:$Y$391,MATCH($B72&amp;D$3,'Exposure Data'!$A$1:$A$391,0),MATCH("Total",'Exposure Data'!$A$1:$Y$1,0))</f>
        <v>-1.0750894583752184</v>
      </c>
      <c r="E72" s="99">
        <f t="shared" si="18"/>
        <v>6.9339951205632966E-2</v>
      </c>
      <c r="F72" s="99">
        <f t="shared" si="19"/>
        <v>2.2195188679560696</v>
      </c>
      <c r="H72" s="118">
        <f t="shared" si="22"/>
        <v>40939</v>
      </c>
      <c r="I72" s="119">
        <f>C72-INDEX('Region --&gt;'!$K$3:$K$101,MATCH(H72,'Region --&gt;'!$B$3:$B$101,0))</f>
        <v>1.1444294095808514</v>
      </c>
      <c r="J72" s="119">
        <f>-D72+INDEX('Region --&gt;'!$K$105:$K$202,MATCH(H72,'Region --&gt;'!$B$105:$B$202,0))</f>
        <v>1.0750894583752184</v>
      </c>
      <c r="K72" s="119">
        <f>'Region --&gt;'!K274</f>
        <v>0</v>
      </c>
      <c r="N72" s="95">
        <f t="shared" si="23"/>
        <v>40939</v>
      </c>
      <c r="O72" s="94">
        <f>HLOOKUP(N72,'Perfattr Data'!$A$1:$CW$7,MATCH(O$3,'Perfattr Data'!$A$1:$A$7,0),FALSE)</f>
        <v>0.13336430122813137</v>
      </c>
      <c r="P72" s="94">
        <f>HLOOKUP($N72,'Perfattr Data'!$A$1:$CW$7,MATCH(P$3,'Perfattr Data'!$A$1:$A$7,0),FALSE)</f>
        <v>-8.7089597228249438E-2</v>
      </c>
      <c r="Q72" s="94">
        <f>HLOOKUP($N72,'Perfattr Data'!$A$1:$CW$7,MATCH(Q$3,'Perfattr Data'!$A$1:$A$7,0),FALSE)</f>
        <v>0</v>
      </c>
      <c r="R72" s="94">
        <f>HLOOKUP($N72,'Perfattr Data'!$A$1:$CW$7,MATCH(R$3,'Perfattr Data'!$A$1:$A$7,0),FALSE)</f>
        <v>-9.9470399988190296E-4</v>
      </c>
      <c r="S72" s="99">
        <f t="shared" si="20"/>
        <v>4.5280000000000022E-2</v>
      </c>
      <c r="V72" s="95">
        <f t="shared" si="24"/>
        <v>40939</v>
      </c>
      <c r="W72" s="150">
        <f t="shared" si="26"/>
        <v>0.12527244620789449</v>
      </c>
      <c r="X72" s="150">
        <f t="shared" si="27"/>
        <v>-8.7440044913967396E-2</v>
      </c>
      <c r="Y72" s="99"/>
      <c r="Z72" s="123">
        <f t="array" ref="Z72">PRODUCT(1+W$4:W72)-1</f>
        <v>0.34923097859302121</v>
      </c>
      <c r="AA72" s="99">
        <f t="array" ref="AA72">PRODUCT(1+$X$4:X72)-1</f>
        <v>-0.40530363640041933</v>
      </c>
      <c r="AB72" s="94">
        <f t="array" ref="AB72">PRODUCT(1+W61:W72)-1</f>
        <v>-5.5931226147918789E-2</v>
      </c>
      <c r="AC72" s="94">
        <f t="array" ref="AC72">PRODUCT(1+X61:X72)-1</f>
        <v>5.6757500224162261E-2</v>
      </c>
      <c r="AE72" s="95">
        <f t="shared" si="25"/>
        <v>40939</v>
      </c>
      <c r="AF72" s="637">
        <f>Benchmark!B72</f>
        <v>0.10502735379394702</v>
      </c>
      <c r="AG72" s="637">
        <f>Benchmark!C72</f>
        <v>-8.6460601979004736E-2</v>
      </c>
      <c r="AI72" s="123">
        <f t="array" ref="AI72">PRODUCT(1+AF$4:AF72)-1</f>
        <v>0.26616477508124459</v>
      </c>
      <c r="AJ72" s="123">
        <f t="array" ref="AJ72">PRODUCT(1+AG$4:AG72)-1</f>
        <v>-0.43777792987976671</v>
      </c>
      <c r="AK72" s="123">
        <f t="array" ref="AK72">PRODUCT(1+AF61:AF72)-1</f>
        <v>-5.6879594036037928E-2</v>
      </c>
      <c r="AL72" s="123">
        <f t="array" ref="AL72">PRODUCT(1+AG61:AG72)-1</f>
        <v>5.0715590767416163E-3</v>
      </c>
    </row>
    <row r="73" spans="2:38" x14ac:dyDescent="0.25">
      <c r="B73" s="2">
        <f t="shared" si="21"/>
        <v>40968</v>
      </c>
      <c r="C73" s="150">
        <f>INDEX('Exposure Data'!$A$1:$Y$391,MATCH($B73&amp;C$3,'Exposure Data'!$A$1:$A$391,0),MATCH("Total",'Exposure Data'!$A$1:$Y$1,0))</f>
        <v>1.1679127856667295</v>
      </c>
      <c r="D73" s="150">
        <f>INDEX('Exposure Data'!$A$1:$Y$391,MATCH($B73&amp;D$3,'Exposure Data'!$A$1:$A$391,0),MATCH("Total",'Exposure Data'!$A$1:$Y$1,0))</f>
        <v>-1.1214655727412721</v>
      </c>
      <c r="E73" s="99">
        <f t="shared" si="18"/>
        <v>4.6447212925457393E-2</v>
      </c>
      <c r="F73" s="99">
        <f t="shared" si="19"/>
        <v>2.2893783584080016</v>
      </c>
      <c r="H73" s="118">
        <f t="shared" si="22"/>
        <v>40968</v>
      </c>
      <c r="I73" s="119">
        <f>C73-INDEX('Region --&gt;'!$K$3:$K$101,MATCH(H73,'Region --&gt;'!$B$3:$B$101,0))</f>
        <v>1.1679127856667295</v>
      </c>
      <c r="J73" s="119">
        <f>-D73+INDEX('Region --&gt;'!$K$105:$K$202,MATCH(H73,'Region --&gt;'!$B$105:$B$202,0))</f>
        <v>1.1214655727412721</v>
      </c>
      <c r="K73" s="119">
        <f>'Region --&gt;'!K275</f>
        <v>0</v>
      </c>
      <c r="N73" s="95">
        <f t="shared" si="23"/>
        <v>40968</v>
      </c>
      <c r="O73" s="94">
        <f>HLOOKUP(N73,'Perfattr Data'!$A$1:$CW$7,MATCH(O$3,'Perfattr Data'!$A$1:$A$7,0),FALSE)</f>
        <v>0.11189172832133641</v>
      </c>
      <c r="P73" s="94">
        <f>HLOOKUP($N73,'Perfattr Data'!$A$1:$CW$7,MATCH(P$3,'Perfattr Data'!$A$1:$A$7,0),FALSE)</f>
        <v>-7.4254876043564885E-2</v>
      </c>
      <c r="Q73" s="94">
        <f>HLOOKUP($N73,'Perfattr Data'!$A$1:$CW$7,MATCH(Q$3,'Perfattr Data'!$A$1:$A$7,0),FALSE)</f>
        <v>0</v>
      </c>
      <c r="R73" s="94">
        <f>HLOOKUP($N73,'Perfattr Data'!$A$1:$CW$7,MATCH(R$3,'Perfattr Data'!$A$1:$A$7,0),FALSE)</f>
        <v>-8.9685227777152492E-4</v>
      </c>
      <c r="S73" s="99">
        <f t="shared" si="20"/>
        <v>3.6740000000000002E-2</v>
      </c>
      <c r="V73" s="95">
        <f t="shared" si="24"/>
        <v>40968</v>
      </c>
      <c r="W73" s="150">
        <f t="shared" si="26"/>
        <v>9.7770755788525995E-2</v>
      </c>
      <c r="X73" s="150">
        <f t="shared" si="27"/>
        <v>-6.9068555611908056E-2</v>
      </c>
      <c r="Y73" s="99"/>
      <c r="Z73" s="123">
        <f t="array" ref="Z73">PRODUCT(1+W$4:W73)-1</f>
        <v>0.48114631110335337</v>
      </c>
      <c r="AA73" s="99">
        <f t="array" ref="AA73">PRODUCT(1+$X$4:X73)-1</f>
        <v>-0.44637845526189646</v>
      </c>
      <c r="AB73" s="94">
        <f t="array" ref="AB73">PRODUCT(1+W62:W73)-1</f>
        <v>4.8476833929808283E-2</v>
      </c>
      <c r="AC73" s="94">
        <f t="array" ref="AC73">PRODUCT(1+X62:X73)-1</f>
        <v>-2.9228667363623506E-2</v>
      </c>
      <c r="AE73" s="95">
        <f t="shared" si="25"/>
        <v>40968</v>
      </c>
      <c r="AF73" s="637">
        <f>Benchmark!B73</f>
        <v>6.3928073145705991E-2</v>
      </c>
      <c r="AG73" s="637">
        <f>Benchmark!C73</f>
        <v>-5.595286799854246E-2</v>
      </c>
      <c r="AI73" s="123">
        <f t="array" ref="AI73">PRODUCT(1+AF$4:AF73)-1</f>
        <v>0.34710824943715468</v>
      </c>
      <c r="AJ73" s="123">
        <f t="array" ref="AJ73">PRODUCT(1+AG$4:AG73)-1</f>
        <v>-0.46923586715507137</v>
      </c>
      <c r="AK73" s="123">
        <f t="array" ref="AK73">PRODUCT(1+AF62:AF73)-1</f>
        <v>9.957908910771307E-3</v>
      </c>
      <c r="AL73" s="123">
        <f t="array" ref="AL73">PRODUCT(1+AG62:AG73)-1</f>
        <v>-5.1676856507225866E-2</v>
      </c>
    </row>
    <row r="74" spans="2:38" x14ac:dyDescent="0.25">
      <c r="B74" s="2">
        <f t="shared" si="21"/>
        <v>40999</v>
      </c>
      <c r="C74" s="150">
        <f>INDEX('Exposure Data'!$A$1:$Y$391,MATCH($B74&amp;C$3,'Exposure Data'!$A$1:$A$391,0),MATCH("Total",'Exposure Data'!$A$1:$Y$1,0))</f>
        <v>1.1499743220621965</v>
      </c>
      <c r="D74" s="150">
        <f>INDEX('Exposure Data'!$A$1:$Y$391,MATCH($B74&amp;D$3,'Exposure Data'!$A$1:$A$391,0),MATCH("Total",'Exposure Data'!$A$1:$Y$1,0))</f>
        <v>-1.1033492309185784</v>
      </c>
      <c r="E74" s="99">
        <f t="shared" si="18"/>
        <v>4.6625091143618125E-2</v>
      </c>
      <c r="F74" s="99">
        <f t="shared" si="19"/>
        <v>2.2533235529807749</v>
      </c>
      <c r="H74" s="118">
        <f t="shared" si="22"/>
        <v>40999</v>
      </c>
      <c r="I74" s="119">
        <f>C74-INDEX('Region --&gt;'!$K$3:$K$101,MATCH(H74,'Region --&gt;'!$B$3:$B$101,0))</f>
        <v>1.1499743220621965</v>
      </c>
      <c r="J74" s="119">
        <f>-D74+INDEX('Region --&gt;'!$K$105:$K$202,MATCH(H74,'Region --&gt;'!$B$105:$B$202,0))</f>
        <v>1.1033492309185784</v>
      </c>
      <c r="K74" s="119">
        <f>'Region --&gt;'!K276</f>
        <v>0</v>
      </c>
      <c r="N74" s="95">
        <f t="shared" si="23"/>
        <v>40999</v>
      </c>
      <c r="O74" s="94">
        <f>HLOOKUP(N74,'Perfattr Data'!$A$1:$CW$7,MATCH(O$3,'Perfattr Data'!$A$1:$A$7,0),FALSE)</f>
        <v>-1.9857650288302785E-2</v>
      </c>
      <c r="P74" s="94">
        <f>HLOOKUP($N74,'Perfattr Data'!$A$1:$CW$7,MATCH(P$3,'Perfattr Data'!$A$1:$A$7,0),FALSE)</f>
        <v>4.7755862874408021E-3</v>
      </c>
      <c r="Q74" s="94">
        <f>HLOOKUP($N74,'Perfattr Data'!$A$1:$CW$7,MATCH(Q$3,'Perfattr Data'!$A$1:$A$7,0),FALSE)</f>
        <v>0</v>
      </c>
      <c r="R74" s="94">
        <f>HLOOKUP($N74,'Perfattr Data'!$A$1:$CW$7,MATCH(R$3,'Perfattr Data'!$A$1:$A$7,0),FALSE)</f>
        <v>-9.7791481206878296E-4</v>
      </c>
      <c r="S74" s="99">
        <f t="shared" si="20"/>
        <v>-1.6059978812930767E-2</v>
      </c>
      <c r="V74" s="95">
        <f t="shared" si="24"/>
        <v>40999</v>
      </c>
      <c r="W74" s="150">
        <f t="shared" si="26"/>
        <v>-1.7002682505069585E-2</v>
      </c>
      <c r="X74" s="150">
        <f t="shared" si="27"/>
        <v>4.2583440843106061E-3</v>
      </c>
      <c r="Y74" s="99"/>
      <c r="Z74" s="123">
        <f t="array" ref="Z74">PRODUCT(1+W$4:W74)-1</f>
        <v>0.45596285063210806</v>
      </c>
      <c r="AA74" s="99">
        <f t="array" ref="AA74">PRODUCT(1+$X$4:X74)-1</f>
        <v>-0.44402094423191396</v>
      </c>
      <c r="AB74" s="94">
        <f t="array" ref="AB74">PRODUCT(1+W63:W74)-1</f>
        <v>2.8584714192336769E-3</v>
      </c>
      <c r="AC74" s="94">
        <f t="array" ref="AC74">PRODUCT(1+X63:X74)-1</f>
        <v>1.7910874698616741E-2</v>
      </c>
      <c r="AE74" s="95">
        <f t="shared" si="25"/>
        <v>40999</v>
      </c>
      <c r="AF74" s="637">
        <f>Benchmark!B74</f>
        <v>-1.9670375672044563E-2</v>
      </c>
      <c r="AG74" s="637">
        <f>Benchmark!C74</f>
        <v>1.1083147448666439E-2</v>
      </c>
      <c r="AI74" s="123">
        <f t="array" ref="AI74">PRODUCT(1+AF$4:AF74)-1</f>
        <v>0.3206101240998156</v>
      </c>
      <c r="AJ74" s="123">
        <f t="array" ref="AJ74">PRODUCT(1+AG$4:AG74)-1</f>
        <v>-0.46335333001028745</v>
      </c>
      <c r="AK74" s="123">
        <f t="array" ref="AK74">PRODUCT(1+AF63:AF74)-1</f>
        <v>-4.0563720861970243E-2</v>
      </c>
      <c r="AL74" s="123">
        <f t="array" ref="AL74">PRODUCT(1+AG63:AG74)-1</f>
        <v>-1.5423545378442038E-2</v>
      </c>
    </row>
    <row r="75" spans="2:38" x14ac:dyDescent="0.25">
      <c r="B75" s="2">
        <f t="shared" si="21"/>
        <v>41029</v>
      </c>
      <c r="C75" s="150">
        <f>INDEX('Exposure Data'!$A$1:$Y$391,MATCH($B75&amp;C$3,'Exposure Data'!$A$1:$A$391,0),MATCH("Total",'Exposure Data'!$A$1:$Y$1,0))</f>
        <v>1.2104102113877742</v>
      </c>
      <c r="D75" s="150">
        <f>INDEX('Exposure Data'!$A$1:$Y$391,MATCH($B75&amp;D$3,'Exposure Data'!$A$1:$A$391,0),MATCH("Total",'Exposure Data'!$A$1:$Y$1,0))</f>
        <v>-1.1419454470424122</v>
      </c>
      <c r="E75" s="99">
        <f t="shared" si="18"/>
        <v>6.8464764345361973E-2</v>
      </c>
      <c r="F75" s="99">
        <f t="shared" si="19"/>
        <v>2.3523556584301861</v>
      </c>
      <c r="H75" s="118">
        <f t="shared" si="22"/>
        <v>41029</v>
      </c>
      <c r="I75" s="119">
        <f>C75-INDEX('Region --&gt;'!$K$3:$K$101,MATCH(H75,'Region --&gt;'!$B$3:$B$101,0))</f>
        <v>1.2104102113877742</v>
      </c>
      <c r="J75" s="119">
        <f>-D75+INDEX('Region --&gt;'!$K$105:$K$202,MATCH(H75,'Region --&gt;'!$B$105:$B$202,0))</f>
        <v>1.1419454470424122</v>
      </c>
      <c r="K75" s="119">
        <f>'Region --&gt;'!K277</f>
        <v>0</v>
      </c>
      <c r="N75" s="95">
        <f t="shared" si="23"/>
        <v>41029</v>
      </c>
      <c r="O75" s="94">
        <f>HLOOKUP(N75,'Perfattr Data'!$A$1:$CW$7,MATCH(O$3,'Perfattr Data'!$A$1:$A$7,0),FALSE)</f>
        <v>-1.753538551535902E-2</v>
      </c>
      <c r="P75" s="94">
        <f>HLOOKUP($N75,'Perfattr Data'!$A$1:$CW$7,MATCH(P$3,'Perfattr Data'!$A$1:$A$7,0),FALSE)</f>
        <v>1.8128811286723723E-2</v>
      </c>
      <c r="Q75" s="94">
        <f>HLOOKUP($N75,'Perfattr Data'!$A$1:$CW$7,MATCH(Q$3,'Perfattr Data'!$A$1:$A$7,0),FALSE)</f>
        <v>0</v>
      </c>
      <c r="R75" s="94">
        <f>HLOOKUP($N75,'Perfattr Data'!$A$1:$CW$7,MATCH(R$3,'Perfattr Data'!$A$1:$A$7,0),FALSE)</f>
        <v>-5.3342577136472928E-4</v>
      </c>
      <c r="S75" s="99">
        <f t="shared" si="20"/>
        <v>5.9999999999973594E-5</v>
      </c>
      <c r="V75" s="95">
        <f t="shared" si="24"/>
        <v>41029</v>
      </c>
      <c r="W75" s="150">
        <f t="shared" si="26"/>
        <v>-1.5248501796034552E-2</v>
      </c>
      <c r="X75" s="150">
        <f t="shared" si="27"/>
        <v>1.6430710040583277E-2</v>
      </c>
      <c r="Y75" s="99"/>
      <c r="Z75" s="123">
        <f t="array" ref="Z75">PRODUCT(1+W$4:W75)-1</f>
        <v>0.43376159848928486</v>
      </c>
      <c r="AA75" s="99">
        <f t="array" ref="AA75">PRODUCT(1+$X$4:X75)-1</f>
        <v>-0.4348858135779512</v>
      </c>
      <c r="AB75" s="94">
        <f t="array" ref="AB75">PRODUCT(1+W64:W75)-1</f>
        <v>-6.6203747955521086E-2</v>
      </c>
      <c r="AC75" s="94">
        <f t="array" ref="AC75">PRODUCT(1+X64:X75)-1</f>
        <v>0.10506230021789875</v>
      </c>
      <c r="AE75" s="95">
        <f t="shared" si="25"/>
        <v>41029</v>
      </c>
      <c r="AF75" s="637">
        <f>Benchmark!B75</f>
        <v>-1.0094685055345548E-2</v>
      </c>
      <c r="AG75" s="637">
        <f>Benchmark!C75</f>
        <v>1.2688133031623203E-2</v>
      </c>
      <c r="AI75" s="123">
        <f t="array" ref="AI75">PRODUCT(1+AF$4:AF75)-1</f>
        <v>0.30727898081612715</v>
      </c>
      <c r="AJ75" s="123">
        <f t="array" ref="AJ75">PRODUCT(1+AG$4:AG75)-1</f>
        <v>-0.45654428567048033</v>
      </c>
      <c r="AK75" s="123">
        <f t="array" ref="AK75">PRODUCT(1+AF64:AF75)-1</f>
        <v>-6.8930036805301853E-2</v>
      </c>
      <c r="AL75" s="123">
        <f t="array" ref="AL75">PRODUCT(1+AG64:AG75)-1</f>
        <v>2.4774034640259179E-2</v>
      </c>
    </row>
    <row r="76" spans="2:38" x14ac:dyDescent="0.25">
      <c r="B76" s="2">
        <f t="shared" si="21"/>
        <v>41060</v>
      </c>
      <c r="C76" s="150">
        <f>INDEX('Exposure Data'!$A$1:$Y$391,MATCH($B76&amp;C$3,'Exposure Data'!$A$1:$A$391,0),MATCH("Total",'Exposure Data'!$A$1:$Y$1,0))</f>
        <v>1.1453572807123371</v>
      </c>
      <c r="D76" s="150">
        <f>INDEX('Exposure Data'!$A$1:$Y$391,MATCH($B76&amp;D$3,'Exposure Data'!$A$1:$A$391,0),MATCH("Total",'Exposure Data'!$A$1:$Y$1,0))</f>
        <v>-1.0962444494743884</v>
      </c>
      <c r="E76" s="99">
        <f t="shared" si="18"/>
        <v>4.911283123794874E-2</v>
      </c>
      <c r="F76" s="99">
        <f t="shared" si="19"/>
        <v>2.2416017301867255</v>
      </c>
      <c r="H76" s="118">
        <f t="shared" si="22"/>
        <v>41060</v>
      </c>
      <c r="I76" s="119">
        <f>C76-INDEX('Region --&gt;'!$K$3:$K$101,MATCH(H76,'Region --&gt;'!$B$3:$B$101,0))</f>
        <v>1.1453572807123371</v>
      </c>
      <c r="J76" s="119">
        <f>-D76+INDEX('Region --&gt;'!$K$105:$K$202,MATCH(H76,'Region --&gt;'!$B$105:$B$202,0))</f>
        <v>1.0962444494743884</v>
      </c>
      <c r="K76" s="119">
        <f>'Region --&gt;'!K278</f>
        <v>0</v>
      </c>
      <c r="N76" s="95">
        <f t="shared" si="23"/>
        <v>41060</v>
      </c>
      <c r="O76" s="94">
        <f>HLOOKUP(N76,'Perfattr Data'!$A$1:$CW$7,MATCH(O$3,'Perfattr Data'!$A$1:$A$7,0),FALSE)</f>
        <v>-0.13163105576721457</v>
      </c>
      <c r="P76" s="94">
        <f>HLOOKUP($N76,'Perfattr Data'!$A$1:$CW$7,MATCH(P$3,'Perfattr Data'!$A$1:$A$7,0),FALSE)</f>
        <v>0.13074161302970361</v>
      </c>
      <c r="Q76" s="94">
        <f>HLOOKUP($N76,'Perfattr Data'!$A$1:$CW$7,MATCH(Q$3,'Perfattr Data'!$A$1:$A$7,0),FALSE)</f>
        <v>0</v>
      </c>
      <c r="R76" s="94">
        <f>HLOOKUP($N76,'Perfattr Data'!$A$1:$CW$7,MATCH(R$3,'Perfattr Data'!$A$1:$A$7,0),FALSE)</f>
        <v>3.0944273751124483E-4</v>
      </c>
      <c r="S76" s="99">
        <f t="shared" si="20"/>
        <v>-5.7999999999971442E-4</v>
      </c>
      <c r="V76" s="95">
        <f t="shared" si="24"/>
        <v>41060</v>
      </c>
      <c r="W76" s="150">
        <f t="shared" si="26"/>
        <v>-0.10874912862499345</v>
      </c>
      <c r="X76" s="150">
        <f t="shared" si="27"/>
        <v>0.11449024414285162</v>
      </c>
      <c r="Y76" s="99"/>
      <c r="Z76" s="123">
        <f t="array" ref="Z76">PRODUCT(1+W$4:W76)-1</f>
        <v>0.2778412739975975</v>
      </c>
      <c r="AA76" s="99">
        <f t="array" ref="AA76">PRODUCT(1+$X$4:X76)-1</f>
        <v>-0.37018575240590179</v>
      </c>
      <c r="AB76" s="94">
        <f t="array" ref="AB76">PRODUCT(1+W65:W76)-1</f>
        <v>-0.14922700460962413</v>
      </c>
      <c r="AC76" s="94">
        <f t="array" ref="AC76">PRODUCT(1+X65:X76)-1</f>
        <v>0.18076802185924468</v>
      </c>
      <c r="AE76" s="95">
        <f t="shared" si="25"/>
        <v>41060</v>
      </c>
      <c r="AF76" s="637">
        <f>Benchmark!B76</f>
        <v>-9.0091877668803777E-2</v>
      </c>
      <c r="AG76" s="637">
        <f>Benchmark!C76</f>
        <v>9.0342538992919968E-2</v>
      </c>
      <c r="AI76" s="123">
        <f t="array" ref="AI76">PRODUCT(1+AF$4:AF76)-1</f>
        <v>0.18950376279744208</v>
      </c>
      <c r="AJ76" s="123">
        <f t="array" ref="AJ76">PRODUCT(1+AG$4:AG76)-1</f>
        <v>-0.40744711660774047</v>
      </c>
      <c r="AK76" s="123">
        <f t="array" ref="AK76">PRODUCT(1+AF65:AF76)-1</f>
        <v>-0.14500173514471182</v>
      </c>
      <c r="AL76" s="123">
        <f t="array" ref="AL76">PRODUCT(1+AG65:AG76)-1</f>
        <v>9.9073299974245188E-2</v>
      </c>
    </row>
    <row r="77" spans="2:38" x14ac:dyDescent="0.25">
      <c r="B77" s="2">
        <f t="shared" si="21"/>
        <v>41090</v>
      </c>
      <c r="C77" s="150">
        <f>INDEX('Exposure Data'!$A$1:$Y$391,MATCH($B77&amp;C$3,'Exposure Data'!$A$1:$A$391,0),MATCH("Total",'Exposure Data'!$A$1:$Y$1,0))</f>
        <v>1.1764094374444571</v>
      </c>
      <c r="D77" s="150">
        <f>INDEX('Exposure Data'!$A$1:$Y$391,MATCH($B77&amp;D$3,'Exposure Data'!$A$1:$A$391,0),MATCH("Total",'Exposure Data'!$A$1:$Y$1,0))</f>
        <v>-1.1563735850134256</v>
      </c>
      <c r="E77" s="99">
        <f t="shared" si="18"/>
        <v>2.0035852431031564E-2</v>
      </c>
      <c r="F77" s="99">
        <f t="shared" si="19"/>
        <v>2.3327830224578827</v>
      </c>
      <c r="H77" s="118">
        <f t="shared" si="22"/>
        <v>41090</v>
      </c>
      <c r="I77" s="119">
        <f>C77-INDEX('Region --&gt;'!$K$3:$K$101,MATCH(H77,'Region --&gt;'!$B$3:$B$101,0))</f>
        <v>1.1764094374444571</v>
      </c>
      <c r="J77" s="119">
        <f>-D77+INDEX('Region --&gt;'!$K$105:$K$202,MATCH(H77,'Region --&gt;'!$B$105:$B$202,0))</f>
        <v>1.1563735850134256</v>
      </c>
      <c r="K77" s="119">
        <f>'Region --&gt;'!K279</f>
        <v>0</v>
      </c>
      <c r="N77" s="95">
        <f t="shared" si="23"/>
        <v>41090</v>
      </c>
      <c r="O77" s="94">
        <f>HLOOKUP(N77,'Perfattr Data'!$A$1:$CW$7,MATCH(O$3,'Perfattr Data'!$A$1:$A$7,0),FALSE)</f>
        <v>-5.2554710648736527E-3</v>
      </c>
      <c r="P77" s="94">
        <f>HLOOKUP($N77,'Perfattr Data'!$A$1:$CW$7,MATCH(P$3,'Perfattr Data'!$A$1:$A$7,0),FALSE)</f>
        <v>-2.6427559572618699E-2</v>
      </c>
      <c r="Q77" s="94">
        <f>HLOOKUP($N77,'Perfattr Data'!$A$1:$CW$7,MATCH(Q$3,'Perfattr Data'!$A$1:$A$7,0),FALSE)</f>
        <v>0</v>
      </c>
      <c r="R77" s="94">
        <f>HLOOKUP($N77,'Perfattr Data'!$A$1:$CW$7,MATCH(R$3,'Perfattr Data'!$A$1:$A$7,0),FALSE)</f>
        <v>-1.9869365776905034E-3</v>
      </c>
      <c r="S77" s="99">
        <f t="shared" si="20"/>
        <v>-3.3669967215182853E-2</v>
      </c>
      <c r="V77" s="95">
        <f t="shared" si="24"/>
        <v>41090</v>
      </c>
      <c r="W77" s="150">
        <f t="shared" si="26"/>
        <v>-4.5884992860962077E-3</v>
      </c>
      <c r="X77" s="150">
        <f t="shared" si="27"/>
        <v>-2.4107359982793806E-2</v>
      </c>
      <c r="Y77" s="99"/>
      <c r="Z77" s="123">
        <f t="array" ref="Z77">PRODUCT(1+W$4:W77)-1</f>
        <v>0.27197790022411539</v>
      </c>
      <c r="AA77" s="99">
        <f t="array" ref="AA77">PRODUCT(1+$X$4:X77)-1</f>
        <v>-0.3853689111949451</v>
      </c>
      <c r="AB77" s="94">
        <f t="array" ref="AB77">PRODUCT(1+W66:W77)-1</f>
        <v>-0.14304024953700412</v>
      </c>
      <c r="AC77" s="94">
        <f t="array" ref="AC77">PRODUCT(1+X66:X77)-1</f>
        <v>0.13467695961631221</v>
      </c>
      <c r="AE77" s="95">
        <f t="shared" si="25"/>
        <v>41090</v>
      </c>
      <c r="AF77" s="637">
        <f>Benchmark!B77</f>
        <v>3.7829979507403189E-2</v>
      </c>
      <c r="AG77" s="637">
        <f>Benchmark!C77</f>
        <v>-4.1147227404476308E-2</v>
      </c>
      <c r="AI77" s="123">
        <f t="array" ref="AI77">PRODUCT(1+AF$4:AF77)-1</f>
        <v>0.23450266576804824</v>
      </c>
      <c r="AJ77" s="123">
        <f t="array" ref="AJ77">PRODUCT(1+AG$4:AG77)-1</f>
        <v>-0.43182902484985985</v>
      </c>
      <c r="AK77" s="123">
        <f t="array" ref="AK77">PRODUCT(1+AF66:AF77)-1</f>
        <v>-9.8077219867281351E-2</v>
      </c>
      <c r="AL77" s="123">
        <f t="array" ref="AL77">PRODUCT(1+AG66:AG77)-1</f>
        <v>3.7512899738070038E-2</v>
      </c>
    </row>
    <row r="78" spans="2:38" x14ac:dyDescent="0.25">
      <c r="B78" s="2">
        <f t="shared" si="21"/>
        <v>41121</v>
      </c>
      <c r="C78" s="150">
        <f>INDEX('Exposure Data'!$A$1:$Y$391,MATCH($B78&amp;C$3,'Exposure Data'!$A$1:$A$391,0),MATCH("Total",'Exposure Data'!$A$1:$Y$1,0))</f>
        <v>1.1207991536288917</v>
      </c>
      <c r="D78" s="150">
        <f>INDEX('Exposure Data'!$A$1:$Y$391,MATCH($B78&amp;D$3,'Exposure Data'!$A$1:$A$391,0),MATCH("Total",'Exposure Data'!$A$1:$Y$1,0))</f>
        <v>-1.1136302845758448</v>
      </c>
      <c r="E78" s="99">
        <f t="shared" si="18"/>
        <v>7.1688690530469223E-3</v>
      </c>
      <c r="F78" s="99">
        <f t="shared" si="19"/>
        <v>2.2344294382047365</v>
      </c>
      <c r="H78" s="118">
        <f t="shared" si="22"/>
        <v>41121</v>
      </c>
      <c r="I78" s="119">
        <f>C78-INDEX('Region --&gt;'!$K$3:$K$101,MATCH(H78,'Region --&gt;'!$B$3:$B$101,0))</f>
        <v>1.1207991536288917</v>
      </c>
      <c r="J78" s="119">
        <f>-D78+INDEX('Region --&gt;'!$K$105:$K$202,MATCH(H78,'Region --&gt;'!$B$105:$B$202,0))</f>
        <v>1.1136302845758448</v>
      </c>
      <c r="K78" s="119">
        <f>'Region --&gt;'!K280</f>
        <v>0</v>
      </c>
      <c r="N78" s="95">
        <f t="shared" si="23"/>
        <v>41121</v>
      </c>
      <c r="O78" s="94">
        <f>HLOOKUP(N78,'Perfattr Data'!$A$1:$CW$7,MATCH(O$3,'Perfattr Data'!$A$1:$A$7,0),FALSE)</f>
        <v>1.065302917538943E-4</v>
      </c>
      <c r="P78" s="94">
        <f>HLOOKUP($N78,'Perfattr Data'!$A$1:$CW$7,MATCH(P$3,'Perfattr Data'!$A$1:$A$7,0),FALSE)</f>
        <v>9.1433804615752342E-3</v>
      </c>
      <c r="Q78" s="94">
        <f>HLOOKUP($N78,'Perfattr Data'!$A$1:$CW$7,MATCH(Q$3,'Perfattr Data'!$A$1:$A$7,0),FALSE)</f>
        <v>0</v>
      </c>
      <c r="R78" s="94">
        <f>HLOOKUP($N78,'Perfattr Data'!$A$1:$CW$7,MATCH(R$3,'Perfattr Data'!$A$1:$A$7,0),FALSE)</f>
        <v>-1.4499037807835069E-3</v>
      </c>
      <c r="S78" s="99">
        <f t="shared" si="20"/>
        <v>7.8000069725456212E-3</v>
      </c>
      <c r="V78" s="95">
        <f t="shared" si="24"/>
        <v>41121</v>
      </c>
      <c r="W78" s="150">
        <f t="shared" si="26"/>
        <v>9.055545489783952E-5</v>
      </c>
      <c r="X78" s="150">
        <f t="shared" si="27"/>
        <v>7.9069433789159746E-3</v>
      </c>
      <c r="Y78" s="99"/>
      <c r="Z78" s="123">
        <f t="array" ref="Z78">PRODUCT(1+W$4:W78)-1</f>
        <v>0.27209308476149019</v>
      </c>
      <c r="AA78" s="99">
        <f t="array" ref="AA78">PRODUCT(1+$X$4:X78)-1</f>
        <v>-0.38050905797684198</v>
      </c>
      <c r="AB78" s="94">
        <f t="array" ref="AB78">PRODUCT(1+W67:W78)-1</f>
        <v>-0.12917672788944901</v>
      </c>
      <c r="AC78" s="94">
        <f t="array" ref="AC78">PRODUCT(1+X67:X78)-1</f>
        <v>0.12302019715833312</v>
      </c>
      <c r="AE78" s="95">
        <f t="shared" si="25"/>
        <v>41121</v>
      </c>
      <c r="AF78" s="637">
        <f>Benchmark!B78</f>
        <v>2.3810921472472234E-2</v>
      </c>
      <c r="AG78" s="637">
        <f>Benchmark!C78</f>
        <v>-1.9176519509614774E-2</v>
      </c>
      <c r="AI78" s="123">
        <f t="array" ref="AI78">PRODUCT(1+AF$4:AF78)-1</f>
        <v>0.26389731180020881</v>
      </c>
      <c r="AJ78" s="123">
        <f t="array" ref="AJ78">PRODUCT(1+AG$4:AG78)-1</f>
        <v>-0.44272456663962334</v>
      </c>
      <c r="AK78" s="123">
        <f t="array" ref="AK78">PRODUCT(1+AF67:AF78)-1</f>
        <v>-6.8844328443807612E-2</v>
      </c>
      <c r="AL78" s="123">
        <f t="array" ref="AL78">PRODUCT(1+AG67:AG78)-1</f>
        <v>9.9043088457644313E-3</v>
      </c>
    </row>
    <row r="79" spans="2:38" x14ac:dyDescent="0.25">
      <c r="B79" s="2">
        <f t="shared" si="21"/>
        <v>41152</v>
      </c>
      <c r="C79" s="150">
        <f>INDEX('Exposure Data'!$A$1:$Y$391,MATCH($B79&amp;C$3,'Exposure Data'!$A$1:$A$391,0),MATCH("Total",'Exposure Data'!$A$1:$Y$1,0))</f>
        <v>1.112730323265132</v>
      </c>
      <c r="D79" s="150">
        <f>INDEX('Exposure Data'!$A$1:$Y$391,MATCH($B79&amp;D$3,'Exposure Data'!$A$1:$A$391,0),MATCH("Total",'Exposure Data'!$A$1:$Y$1,0))</f>
        <v>-1.09591208187014</v>
      </c>
      <c r="E79" s="99">
        <f t="shared" si="18"/>
        <v>1.6818241394991995E-2</v>
      </c>
      <c r="F79" s="99">
        <f t="shared" si="19"/>
        <v>2.2086424051352722</v>
      </c>
      <c r="H79" s="118">
        <f t="shared" si="22"/>
        <v>41152</v>
      </c>
      <c r="I79" s="119">
        <f>C79-INDEX('Region --&gt;'!$K$3:$K$101,MATCH(H79,'Region --&gt;'!$B$3:$B$101,0))</f>
        <v>1.112730323265132</v>
      </c>
      <c r="J79" s="119">
        <f>-D79+INDEX('Region --&gt;'!$K$105:$K$202,MATCH(H79,'Region --&gt;'!$B$105:$B$202,0))</f>
        <v>1.09591208187014</v>
      </c>
      <c r="K79" s="119">
        <f>'Region --&gt;'!K281</f>
        <v>0</v>
      </c>
      <c r="N79" s="95">
        <f t="shared" si="23"/>
        <v>41152</v>
      </c>
      <c r="O79" s="94">
        <f>HLOOKUP(N79,'Perfattr Data'!$A$1:$CW$7,MATCH(O$3,'Perfattr Data'!$A$1:$A$7,0),FALSE)</f>
        <v>3.6109371957293648E-2</v>
      </c>
      <c r="P79" s="94">
        <f>HLOOKUP($N79,'Perfattr Data'!$A$1:$CW$7,MATCH(P$3,'Perfattr Data'!$A$1:$A$7,0),FALSE)</f>
        <v>-1.8174682920132811E-2</v>
      </c>
      <c r="Q79" s="94">
        <f>HLOOKUP($N79,'Perfattr Data'!$A$1:$CW$7,MATCH(Q$3,'Perfattr Data'!$A$1:$A$7,0),FALSE)</f>
        <v>0</v>
      </c>
      <c r="R79" s="94">
        <f>HLOOKUP($N79,'Perfattr Data'!$A$1:$CW$7,MATCH(R$3,'Perfattr Data'!$A$1:$A$7,0),FALSE)</f>
        <v>-6.2468903716086151E-4</v>
      </c>
      <c r="S79" s="99">
        <f t="shared" si="20"/>
        <v>1.7309999999999975E-2</v>
      </c>
      <c r="V79" s="95">
        <f t="shared" si="24"/>
        <v>41152</v>
      </c>
      <c r="W79" s="150">
        <f t="shared" si="26"/>
        <v>3.2217522506489897E-2</v>
      </c>
      <c r="X79" s="150">
        <f t="shared" si="27"/>
        <v>-1.6320212526417702E-2</v>
      </c>
      <c r="Y79" s="99"/>
      <c r="Z79" s="123">
        <f t="array" ref="Z79">PRODUCT(1+W$4:W79)-1</f>
        <v>0.31307677235014353</v>
      </c>
      <c r="AA79" s="99">
        <f t="array" ref="AA79">PRODUCT(1+$X$4:X79)-1</f>
        <v>-0.39061928180885064</v>
      </c>
      <c r="AB79" s="94">
        <f t="array" ref="AB79">PRODUCT(1+W68:W79)-1</f>
        <v>-2.4934083032979171E-2</v>
      </c>
      <c r="AC79" s="94">
        <f t="array" ref="AC79">PRODUCT(1+X68:X79)-1</f>
        <v>1.9993065691726652E-2</v>
      </c>
      <c r="AE79" s="95">
        <f t="shared" si="25"/>
        <v>41152</v>
      </c>
      <c r="AF79" s="637">
        <f>Benchmark!B79</f>
        <v>1.1370832320835429E-2</v>
      </c>
      <c r="AG79" s="637">
        <f>Benchmark!C79</f>
        <v>-6.0138590751373129E-3</v>
      </c>
      <c r="AI79" s="123">
        <f t="array" ref="AI79">PRODUCT(1+AF$4:AF79)-1</f>
        <v>0.27826887620344376</v>
      </c>
      <c r="AJ79" s="123">
        <f t="array" ref="AJ79">PRODUCT(1+AG$4:AG79)-1</f>
        <v>-0.44607594256188876</v>
      </c>
      <c r="AK79" s="123">
        <f t="array" ref="AK79">PRODUCT(1+AF68:AF79)-1</f>
        <v>2.3365768512262575E-2</v>
      </c>
      <c r="AL79" s="123">
        <f t="array" ref="AL79">PRODUCT(1+AG68:AG79)-1</f>
        <v>-7.0357908990451246E-2</v>
      </c>
    </row>
    <row r="80" spans="2:38" x14ac:dyDescent="0.25">
      <c r="B80" s="2">
        <f t="shared" si="21"/>
        <v>41182</v>
      </c>
      <c r="C80" s="150">
        <f>INDEX('Exposure Data'!$A$1:$Y$391,MATCH($B80&amp;C$3,'Exposure Data'!$A$1:$A$391,0),MATCH("Total",'Exposure Data'!$A$1:$Y$1,0))</f>
        <v>1.1126371529304877</v>
      </c>
      <c r="D80" s="150">
        <f>INDEX('Exposure Data'!$A$1:$Y$391,MATCH($B80&amp;D$3,'Exposure Data'!$A$1:$A$391,0),MATCH("Total",'Exposure Data'!$A$1:$Y$1,0))</f>
        <v>-1.0996619291746215</v>
      </c>
      <c r="E80" s="99">
        <f t="shared" si="18"/>
        <v>1.2975223755866239E-2</v>
      </c>
      <c r="F80" s="99">
        <f t="shared" si="19"/>
        <v>2.2122990821051092</v>
      </c>
      <c r="H80" s="118">
        <f t="shared" si="22"/>
        <v>41182</v>
      </c>
      <c r="I80" s="119">
        <f>C80-INDEX('Region --&gt;'!$K$3:$K$101,MATCH(H80,'Region --&gt;'!$B$3:$B$101,0))</f>
        <v>1.1126371529304877</v>
      </c>
      <c r="J80" s="119">
        <f>-D80+INDEX('Region --&gt;'!$K$105:$K$202,MATCH(H80,'Region --&gt;'!$B$105:$B$202,0))</f>
        <v>1.0996619291746215</v>
      </c>
      <c r="K80" s="119">
        <f>'Region --&gt;'!K282</f>
        <v>0</v>
      </c>
      <c r="N80" s="95">
        <f t="shared" si="23"/>
        <v>41182</v>
      </c>
      <c r="O80" s="94">
        <f>HLOOKUP(N80,'Perfattr Data'!$A$1:$CW$7,MATCH(O$3,'Perfattr Data'!$A$1:$A$7,0),FALSE)</f>
        <v>6.6336690883828903E-2</v>
      </c>
      <c r="P80" s="94">
        <f>HLOOKUP($N80,'Perfattr Data'!$A$1:$CW$7,MATCH(P$3,'Perfattr Data'!$A$1:$A$7,0),FALSE)</f>
        <v>-4.4549738377153029E-2</v>
      </c>
      <c r="Q80" s="94">
        <f>HLOOKUP($N80,'Perfattr Data'!$A$1:$CW$7,MATCH(Q$3,'Perfattr Data'!$A$1:$A$7,0),FALSE)</f>
        <v>0</v>
      </c>
      <c r="R80" s="94">
        <f>HLOOKUP($N80,'Perfattr Data'!$A$1:$CW$7,MATCH(R$3,'Perfattr Data'!$A$1:$A$7,0),FALSE)</f>
        <v>-1.0169525066759278E-3</v>
      </c>
      <c r="S80" s="99">
        <f t="shared" si="20"/>
        <v>2.0769999999999945E-2</v>
      </c>
      <c r="V80" s="95">
        <f t="shared" si="24"/>
        <v>41182</v>
      </c>
      <c r="W80" s="150">
        <f t="shared" si="26"/>
        <v>5.9616143729393771E-2</v>
      </c>
      <c r="X80" s="150">
        <f t="shared" si="27"/>
        <v>-4.0650832410872119E-2</v>
      </c>
      <c r="Y80" s="99"/>
      <c r="Z80" s="123">
        <f t="array" ref="Z80">PRODUCT(1+W$4:W80)-1</f>
        <v>0.39135734593829818</v>
      </c>
      <c r="AA80" s="99">
        <f t="array" ref="AA80">PRODUCT(1+$X$4:X80)-1</f>
        <v>-0.41539111525845596</v>
      </c>
      <c r="AB80" s="94">
        <f t="array" ref="AB80">PRODUCT(1+W69:W80)-1</f>
        <v>0.22111869149092267</v>
      </c>
      <c r="AC80" s="94">
        <f t="array" ref="AC80">PRODUCT(1+X69:X80)-1</f>
        <v>-0.15494598634068713</v>
      </c>
      <c r="AE80" s="95">
        <f t="shared" si="25"/>
        <v>41182</v>
      </c>
      <c r="AF80" s="637">
        <f>Benchmark!B80</f>
        <v>4.8515774805211284E-2</v>
      </c>
      <c r="AG80" s="637">
        <f>Benchmark!C80</f>
        <v>-4.3776137971310955E-2</v>
      </c>
      <c r="AI80" s="123">
        <f t="array" ref="AI80">PRODUCT(1+AF$4:AF80)-1</f>
        <v>0.34028508114184031</v>
      </c>
      <c r="AJ80" s="123">
        <f t="array" ref="AJ80">PRODUCT(1+AG$4:AG80)-1</f>
        <v>-0.47032459852592789</v>
      </c>
      <c r="AK80" s="123">
        <f t="array" ref="AK80">PRODUCT(1+AF69:AF80)-1</f>
        <v>0.19822078941422361</v>
      </c>
      <c r="AL80" s="123">
        <f t="array" ref="AL80">PRODUCT(1+AG69:AG80)-1</f>
        <v>-0.19250682195395075</v>
      </c>
    </row>
    <row r="81" spans="2:38" x14ac:dyDescent="0.25">
      <c r="B81" s="2">
        <f t="shared" si="21"/>
        <v>41213</v>
      </c>
      <c r="C81" s="150">
        <f>INDEX('Exposure Data'!$A$1:$Y$391,MATCH($B81&amp;C$3,'Exposure Data'!$A$1:$A$391,0),MATCH("Total",'Exposure Data'!$A$1:$Y$1,0))</f>
        <v>1.1369842869326992</v>
      </c>
      <c r="D81" s="150">
        <f>INDEX('Exposure Data'!$A$1:$Y$391,MATCH($B81&amp;D$3,'Exposure Data'!$A$1:$A$391,0),MATCH("Total",'Exposure Data'!$A$1:$Y$1,0))</f>
        <v>-1.0806568819397138</v>
      </c>
      <c r="E81" s="99">
        <f t="shared" si="18"/>
        <v>5.6327404992985386E-2</v>
      </c>
      <c r="F81" s="99">
        <f t="shared" si="19"/>
        <v>2.2176411688724129</v>
      </c>
      <c r="H81" s="118">
        <f t="shared" si="22"/>
        <v>41213</v>
      </c>
      <c r="I81" s="119">
        <f>C81-INDEX('Region --&gt;'!$K$3:$K$101,MATCH(H81,'Region --&gt;'!$B$3:$B$101,0))</f>
        <v>1.1335739192697232</v>
      </c>
      <c r="J81" s="119">
        <f>-D81+INDEX('Region --&gt;'!$K$105:$K$202,MATCH(H81,'Region --&gt;'!$B$105:$B$202,0))</f>
        <v>1.083944056990811</v>
      </c>
      <c r="K81" s="119">
        <f>'Region --&gt;'!K283</f>
        <v>6.697542714073355E-3</v>
      </c>
      <c r="N81" s="95">
        <f t="shared" si="23"/>
        <v>41213</v>
      </c>
      <c r="O81" s="94">
        <f>HLOOKUP(N81,'Perfattr Data'!$A$1:$CW$7,MATCH(O$3,'Perfattr Data'!$A$1:$A$7,0),FALSE)</f>
        <v>2.7946679602313056E-2</v>
      </c>
      <c r="P81" s="94">
        <f>HLOOKUP($N81,'Perfattr Data'!$A$1:$CW$7,MATCH(P$3,'Perfattr Data'!$A$1:$A$7,0),FALSE)</f>
        <v>-8.029086120950886E-3</v>
      </c>
      <c r="Q81" s="94">
        <f>HLOOKUP($N81,'Perfattr Data'!$A$1:$CW$7,MATCH(Q$3,'Perfattr Data'!$A$1:$A$7,0),FALSE)</f>
        <v>-1.4520931427015951E-5</v>
      </c>
      <c r="R81" s="94">
        <f>HLOOKUP($N81,'Perfattr Data'!$A$1:$CW$7,MATCH(R$3,'Perfattr Data'!$A$1:$A$7,0),FALSE)</f>
        <v>-4.5307254993508071E-4</v>
      </c>
      <c r="S81" s="99">
        <f t="shared" si="20"/>
        <v>1.9450000000000071E-2</v>
      </c>
      <c r="V81" s="95">
        <f t="shared" si="24"/>
        <v>41213</v>
      </c>
      <c r="W81" s="150">
        <f t="shared" si="26"/>
        <v>2.5117514302579677E-2</v>
      </c>
      <c r="X81" s="150">
        <f t="shared" si="27"/>
        <v>-7.3014131961241175E-3</v>
      </c>
      <c r="Y81" s="99"/>
      <c r="Z81" s="123">
        <f t="array" ref="Z81">PRODUCT(1+W$4:W81)-1</f>
        <v>0.42630478397490279</v>
      </c>
      <c r="AA81" s="99">
        <f t="array" ref="AA81">PRODUCT(1+$X$4:X81)-1</f>
        <v>-0.41965958628407929</v>
      </c>
      <c r="AB81" s="94">
        <f t="array" ref="AB81">PRODUCT(1+W70:W81)-1</f>
        <v>0.11100999371489029</v>
      </c>
      <c r="AC81" s="94">
        <f t="array" ref="AC81">PRODUCT(1+X70:X81)-1</f>
        <v>-5.1911672829978661E-2</v>
      </c>
      <c r="AE81" s="95">
        <f t="shared" si="25"/>
        <v>41213</v>
      </c>
      <c r="AF81" s="637">
        <f>Benchmark!B81</f>
        <v>-2.1946538128424218E-3</v>
      </c>
      <c r="AG81" s="637">
        <f>Benchmark!C81</f>
        <v>-5.1815154264474761E-4</v>
      </c>
      <c r="AI81" s="123">
        <f t="array" ref="AI81">PRODUCT(1+AF$4:AF81)-1</f>
        <v>0.33734361937821644</v>
      </c>
      <c r="AJ81" s="123">
        <f t="array" ref="AJ81">PRODUCT(1+AG$4:AG81)-1</f>
        <v>-0.47059905065230268</v>
      </c>
      <c r="AK81" s="123">
        <f t="array" ref="AK81">PRODUCT(1+AF70:AF81)-1</f>
        <v>8.5979135020073372E-2</v>
      </c>
      <c r="AL81" s="123">
        <f t="array" ref="AL81">PRODUCT(1+AG70:AG81)-1</f>
        <v>-9.6511209344066762E-2</v>
      </c>
    </row>
    <row r="82" spans="2:38" x14ac:dyDescent="0.25">
      <c r="B82" s="2">
        <f t="shared" si="21"/>
        <v>41243</v>
      </c>
      <c r="C82" s="150">
        <f>INDEX('Exposure Data'!$A$1:$Y$391,MATCH($B82&amp;C$3,'Exposure Data'!$A$1:$A$391,0),MATCH("Total",'Exposure Data'!$A$1:$Y$1,0))</f>
        <v>1.210732541429921</v>
      </c>
      <c r="D82" s="150">
        <f>INDEX('Exposure Data'!$A$1:$Y$391,MATCH($B82&amp;D$3,'Exposure Data'!$A$1:$A$391,0),MATCH("Total",'Exposure Data'!$A$1:$Y$1,0))</f>
        <v>-1.1491505053159836</v>
      </c>
      <c r="E82" s="99">
        <f t="shared" si="18"/>
        <v>6.1582036113937422E-2</v>
      </c>
      <c r="F82" s="99">
        <f t="shared" si="19"/>
        <v>2.3598830467459049</v>
      </c>
      <c r="H82" s="118">
        <f t="shared" si="22"/>
        <v>41243</v>
      </c>
      <c r="I82" s="119">
        <f>C82-INDEX('Region --&gt;'!$K$3:$K$101,MATCH(H82,'Region --&gt;'!$B$3:$B$101,0))</f>
        <v>1.2022608874719778</v>
      </c>
      <c r="J82" s="119">
        <f>-D82+INDEX('Region --&gt;'!$K$105:$K$202,MATCH(H82,'Region --&gt;'!$B$105:$B$202,0))</f>
        <v>1.1576594553188273</v>
      </c>
      <c r="K82" s="119">
        <f>'Region --&gt;'!K284</f>
        <v>1.6980603960786794E-2</v>
      </c>
      <c r="N82" s="95">
        <f t="shared" si="23"/>
        <v>41243</v>
      </c>
      <c r="O82" s="94">
        <f>HLOOKUP(N82,'Perfattr Data'!$A$1:$CW$7,MATCH(O$3,'Perfattr Data'!$A$1:$A$7,0),FALSE)</f>
        <v>2.306389578953047E-2</v>
      </c>
      <c r="P82" s="94">
        <f>HLOOKUP($N82,'Perfattr Data'!$A$1:$CW$7,MATCH(P$3,'Perfattr Data'!$A$1:$A$7,0),FALSE)</f>
        <v>-3.7216781507683844E-2</v>
      </c>
      <c r="Q82" s="94">
        <f>HLOOKUP($N82,'Perfattr Data'!$A$1:$CW$7,MATCH(Q$3,'Perfattr Data'!$A$1:$A$7,0),FALSE)</f>
        <v>3.1971415547266643E-5</v>
      </c>
      <c r="R82" s="94">
        <f>HLOOKUP($N82,'Perfattr Data'!$A$1:$CW$7,MATCH(R$3,'Perfattr Data'!$A$1:$A$7,0),FALSE)</f>
        <v>-6.2908569739390742E-4</v>
      </c>
      <c r="S82" s="99">
        <f t="shared" si="20"/>
        <v>-1.4750000000000015E-2</v>
      </c>
      <c r="V82" s="95">
        <f t="shared" si="24"/>
        <v>41243</v>
      </c>
      <c r="W82" s="150">
        <f t="shared" si="26"/>
        <v>2.0346177163628475E-2</v>
      </c>
      <c r="X82" s="150">
        <f t="shared" si="27"/>
        <v>-3.4334596206932612E-2</v>
      </c>
      <c r="Y82" s="99"/>
      <c r="Z82" s="123">
        <f t="array" ref="Z82">PRODUCT(1+W$4:W82)-1</f>
        <v>0.45532463379898691</v>
      </c>
      <c r="AA82" s="99">
        <f t="array" ref="AA82">PRODUCT(1+$X$4:X82)-1</f>
        <v>-0.43958534005157968</v>
      </c>
      <c r="AB82" s="94">
        <f t="array" ref="AB82">PRODUCT(1+W71:W82)-1</f>
        <v>0.20678049156478417</v>
      </c>
      <c r="AC82" s="94">
        <f t="array" ref="AC82">PRODUCT(1+X71:X82)-1</f>
        <v>-0.12807534882577587</v>
      </c>
      <c r="AE82" s="95">
        <f t="shared" si="25"/>
        <v>41243</v>
      </c>
      <c r="AF82" s="637">
        <f>Benchmark!B82</f>
        <v>1.5692960886267721E-3</v>
      </c>
      <c r="AG82" s="637">
        <f>Benchmark!C82</f>
        <v>-1.6452769150384624E-2</v>
      </c>
      <c r="AI82" s="123">
        <f t="array" ref="AI82">PRODUCT(1+AF$4:AF82)-1</f>
        <v>0.33944230748925674</v>
      </c>
      <c r="AJ82" s="123">
        <f t="array" ref="AJ82">PRODUCT(1+AG$4:AG82)-1</f>
        <v>-0.47930916225991482</v>
      </c>
      <c r="AK82" s="123">
        <f t="array" ref="AK82">PRODUCT(1+AF71:AF82)-1</f>
        <v>0.14958240676816836</v>
      </c>
      <c r="AL82" s="123">
        <f t="array" ref="AL82">PRODUCT(1+AG71:AG82)-1</f>
        <v>-0.15335769385501585</v>
      </c>
    </row>
    <row r="83" spans="2:38" x14ac:dyDescent="0.25">
      <c r="B83" s="2">
        <f t="shared" si="21"/>
        <v>41274</v>
      </c>
      <c r="C83" s="150">
        <f>INDEX('Exposure Data'!$A$1:$Y$391,MATCH($B83&amp;C$3,'Exposure Data'!$A$1:$A$391,0),MATCH("Total",'Exposure Data'!$A$1:$Y$1,0))</f>
        <v>1.2893568704841121</v>
      </c>
      <c r="D83" s="150">
        <f>INDEX('Exposure Data'!$A$1:$Y$391,MATCH($B83&amp;D$3,'Exposure Data'!$A$1:$A$391,0),MATCH("Total",'Exposure Data'!$A$1:$Y$1,0))</f>
        <v>-1.1684803414831852</v>
      </c>
      <c r="E83" s="99">
        <f t="shared" si="18"/>
        <v>0.12087652900092682</v>
      </c>
      <c r="F83" s="99">
        <f t="shared" si="19"/>
        <v>2.4578372119672975</v>
      </c>
      <c r="H83" s="118">
        <f t="shared" si="22"/>
        <v>41274</v>
      </c>
      <c r="I83" s="119">
        <f>C83-INDEX('Region --&gt;'!$K$3:$K$101,MATCH(H83,'Region --&gt;'!$B$3:$B$101,0))</f>
        <v>1.2774549173298064</v>
      </c>
      <c r="J83" s="119">
        <f>-D83+INDEX('Region --&gt;'!$K$105:$K$202,MATCH(H83,'Region --&gt;'!$B$105:$B$202,0))</f>
        <v>1.1797834818357491</v>
      </c>
      <c r="K83" s="119">
        <f>'Region --&gt;'!K285</f>
        <v>2.3205093506869424E-2</v>
      </c>
      <c r="N83" s="95">
        <f t="shared" si="23"/>
        <v>41274</v>
      </c>
      <c r="O83" s="94">
        <f>HLOOKUP(N83,'Perfattr Data'!$A$1:$CW$7,MATCH(O$3,'Perfattr Data'!$A$1:$A$7,0),FALSE)</f>
        <v>8.1779905558839072E-2</v>
      </c>
      <c r="P83" s="94">
        <f>HLOOKUP($N83,'Perfattr Data'!$A$1:$CW$7,MATCH(P$3,'Perfattr Data'!$A$1:$A$7,0),FALSE)</f>
        <v>-5.1181508946456997E-2</v>
      </c>
      <c r="Q83" s="94">
        <f>HLOOKUP($N83,'Perfattr Data'!$A$1:$CW$7,MATCH(Q$3,'Perfattr Data'!$A$1:$A$7,0),FALSE)</f>
        <v>-1.7812029232948189E-4</v>
      </c>
      <c r="R83" s="94">
        <f>HLOOKUP($N83,'Perfattr Data'!$A$1:$CW$7,MATCH(R$3,'Perfattr Data'!$A$1:$A$7,0),FALSE)</f>
        <v>-2.0785331258025509E-4</v>
      </c>
      <c r="S83" s="99">
        <f t="shared" si="20"/>
        <v>3.0212423007472341E-2</v>
      </c>
      <c r="V83" s="95">
        <f t="shared" si="24"/>
        <v>41274</v>
      </c>
      <c r="W83" s="150">
        <f t="shared" si="26"/>
        <v>6.8021763338570879E-2</v>
      </c>
      <c r="X83" s="150">
        <f t="shared" si="27"/>
        <v>-4.421119588433825E-2</v>
      </c>
      <c r="Y83" s="99"/>
      <c r="Z83" s="123">
        <f t="array" ref="Z83">PRODUCT(1+W$4:W83)-1</f>
        <v>0.55431838162005387</v>
      </c>
      <c r="AA83" s="99">
        <f t="array" ref="AA83">PRODUCT(1+$X$4:X83)-1</f>
        <v>-0.46436194235901418</v>
      </c>
      <c r="AB83" s="94">
        <f t="array" ref="AB83">PRODUCT(1+W72:W83)-1</f>
        <v>0.29631743950571332</v>
      </c>
      <c r="AC83" s="94">
        <f t="array" ref="AC83">PRODUCT(1+X72:X83)-1</f>
        <v>-0.17806485503861846</v>
      </c>
      <c r="AE83" s="95">
        <f t="shared" si="25"/>
        <v>41274</v>
      </c>
      <c r="AF83" s="637">
        <f>Benchmark!B83</f>
        <v>4.3522081498938103E-2</v>
      </c>
      <c r="AG83" s="637">
        <f>Benchmark!C83</f>
        <v>-3.9006213514381008E-2</v>
      </c>
      <c r="AI83" s="123">
        <f t="array" ref="AI83">PRODUCT(1+AF$4:AF83)-1</f>
        <v>0.39773762475892993</v>
      </c>
      <c r="AJ83" s="123">
        <f t="array" ref="AJ83">PRODUCT(1+AG$4:AG83)-1</f>
        <v>-0.49961934025178656</v>
      </c>
      <c r="AK83" s="123">
        <f t="array" ref="AK83">PRODUCT(1+AF72:AF83)-1</f>
        <v>0.21985569270515426</v>
      </c>
      <c r="AL83" s="123">
        <f t="array" ref="AL83">PRODUCT(1+AG72:AG83)-1</f>
        <v>-0.1869450329653991</v>
      </c>
    </row>
    <row r="84" spans="2:38" x14ac:dyDescent="0.25">
      <c r="B84" s="2">
        <f t="shared" si="21"/>
        <v>41305</v>
      </c>
      <c r="C84" s="150">
        <f>INDEX('Exposure Data'!$A$1:$Y$391,MATCH($B84&amp;C$3,'Exposure Data'!$A$1:$A$391,0),MATCH("Total",'Exposure Data'!$A$1:$Y$1,0))</f>
        <v>1.3199847719604749</v>
      </c>
      <c r="D84" s="150">
        <f>INDEX('Exposure Data'!$A$1:$Y$391,MATCH($B84&amp;D$3,'Exposure Data'!$A$1:$A$391,0),MATCH("Total",'Exposure Data'!$A$1:$Y$1,0))</f>
        <v>-1.1747985107819656</v>
      </c>
      <c r="E84" s="99">
        <f t="shared" si="18"/>
        <v>0.1451862611785093</v>
      </c>
      <c r="F84" s="99">
        <f t="shared" si="19"/>
        <v>2.4947832827424405</v>
      </c>
      <c r="H84" s="118">
        <f t="shared" si="22"/>
        <v>41305</v>
      </c>
      <c r="I84" s="119">
        <f>C84-INDEX('Region --&gt;'!$K$3:$K$101,MATCH(H84,'Region --&gt;'!$B$3:$B$101,0))</f>
        <v>1.3013819907526152</v>
      </c>
      <c r="J84" s="119">
        <f>-D84+INDEX('Region --&gt;'!$K$105:$K$202,MATCH(H84,'Region --&gt;'!$B$105:$B$202,0))</f>
        <v>1.1873004586601297</v>
      </c>
      <c r="K84" s="119">
        <f>'Region --&gt;'!K286</f>
        <v>3.1104729086023873E-2</v>
      </c>
      <c r="N84" s="95">
        <f t="shared" si="23"/>
        <v>41305</v>
      </c>
      <c r="O84" s="94">
        <f>HLOOKUP(N84,'Perfattr Data'!$A$1:$CW$7,MATCH(O$3,'Perfattr Data'!$A$1:$A$7,0),FALSE)</f>
        <v>9.1352611948792739E-2</v>
      </c>
      <c r="P84" s="94">
        <f>HLOOKUP($N84,'Perfattr Data'!$A$1:$CW$7,MATCH(P$3,'Perfattr Data'!$A$1:$A$7,0),FALSE)</f>
        <v>-2.289231851734122E-2</v>
      </c>
      <c r="Q84" s="94">
        <f>HLOOKUP($N84,'Perfattr Data'!$A$1:$CW$7,MATCH(Q$3,'Perfattr Data'!$A$1:$A$7,0),FALSE)</f>
        <v>7.9053647674403113E-5</v>
      </c>
      <c r="R84" s="94">
        <f>HLOOKUP($N84,'Perfattr Data'!$A$1:$CW$7,MATCH(R$3,'Perfattr Data'!$A$1:$A$7,0),FALSE)</f>
        <v>-1.5293470791261576E-3</v>
      </c>
      <c r="S84" s="99">
        <f t="shared" si="20"/>
        <v>6.7009999999999764E-2</v>
      </c>
      <c r="V84" s="95">
        <f t="shared" si="24"/>
        <v>41305</v>
      </c>
      <c r="W84" s="150">
        <f t="shared" si="26"/>
        <v>7.1511417514241574E-2</v>
      </c>
      <c r="X84" s="150">
        <f t="shared" si="27"/>
        <v>-1.9403830338191087E-2</v>
      </c>
      <c r="Y84" s="99"/>
      <c r="Z84" s="123">
        <f t="array" ref="Z84">PRODUCT(1+W$4:W84)-1</f>
        <v>0.66546989235814569</v>
      </c>
      <c r="AA84" s="99">
        <f t="array" ref="AA84">PRODUCT(1+$X$4:X84)-1</f>
        <v>-0.47475537235215803</v>
      </c>
      <c r="AB84" s="94">
        <f t="array" ref="AB84">PRODUCT(1+W73:W84)-1</f>
        <v>0.2343845633420738</v>
      </c>
      <c r="AC84" s="94">
        <f t="array" ref="AC84">PRODUCT(1+X73:X84)-1</f>
        <v>-0.11678520368169187</v>
      </c>
      <c r="AE84" s="95">
        <f t="shared" si="25"/>
        <v>41305</v>
      </c>
      <c r="AF84" s="637">
        <f>Benchmark!B84</f>
        <v>3.1749233862548035E-2</v>
      </c>
      <c r="AG84" s="637">
        <f>Benchmark!C84</f>
        <v>-3.1304187183097874E-2</v>
      </c>
      <c r="AI84" s="123">
        <f t="array" ref="AI84">PRODUCT(1+AF$4:AF84)-1</f>
        <v>0.44211472348588354</v>
      </c>
      <c r="AJ84" s="123">
        <f t="array" ref="AJ84">PRODUCT(1+AG$4:AG84)-1</f>
        <v>-0.5152833500873466</v>
      </c>
      <c r="AK84" s="123">
        <f t="array" ref="AK84">PRODUCT(1+AF73:AF84)-1</f>
        <v>0.13896291530725047</v>
      </c>
      <c r="AL84" s="123">
        <f t="array" ref="AL84">PRODUCT(1+AG73:AG84)-1</f>
        <v>-0.13785552778283017</v>
      </c>
    </row>
    <row r="85" spans="2:38" x14ac:dyDescent="0.25">
      <c r="B85" s="2">
        <f t="shared" si="21"/>
        <v>41333</v>
      </c>
      <c r="C85" s="150">
        <f>INDEX('Exposure Data'!$A$1:$Y$391,MATCH($B85&amp;C$3,'Exposure Data'!$A$1:$A$391,0),MATCH("Total",'Exposure Data'!$A$1:$Y$1,0))</f>
        <v>1.3027063226978317</v>
      </c>
      <c r="D85" s="150">
        <f>INDEX('Exposure Data'!$A$1:$Y$391,MATCH($B85&amp;D$3,'Exposure Data'!$A$1:$A$391,0),MATCH("Total",'Exposure Data'!$A$1:$Y$1,0))</f>
        <v>-1.1585612764156059</v>
      </c>
      <c r="E85" s="99">
        <f t="shared" si="18"/>
        <v>0.1441450462822258</v>
      </c>
      <c r="F85" s="99">
        <f t="shared" si="19"/>
        <v>2.4612675991134374</v>
      </c>
      <c r="H85" s="118">
        <f t="shared" si="22"/>
        <v>41333</v>
      </c>
      <c r="I85" s="119">
        <f>C85-INDEX('Region --&gt;'!$K$3:$K$101,MATCH(H85,'Region --&gt;'!$B$3:$B$101,0))</f>
        <v>1.2841420823380572</v>
      </c>
      <c r="J85" s="119">
        <f>-D85+INDEX('Region --&gt;'!$K$105:$K$202,MATCH(H85,'Region --&gt;'!$B$105:$B$202,0))</f>
        <v>1.1694820572460718</v>
      </c>
      <c r="K85" s="119">
        <f>'Region --&gt;'!K287</f>
        <v>2.9485021190240386E-2</v>
      </c>
      <c r="N85" s="95">
        <f t="shared" si="23"/>
        <v>41333</v>
      </c>
      <c r="O85" s="94">
        <f>HLOOKUP(N85,'Perfattr Data'!$A$1:$CW$7,MATCH(O$3,'Perfattr Data'!$A$1:$A$7,0),FALSE)</f>
        <v>-3.5200395990759381E-3</v>
      </c>
      <c r="P85" s="94">
        <f>HLOOKUP($N85,'Perfattr Data'!$A$1:$CW$7,MATCH(P$3,'Perfattr Data'!$A$1:$A$7,0),FALSE)</f>
        <v>1.2975886166424462E-2</v>
      </c>
      <c r="Q85" s="94">
        <f>HLOOKUP($N85,'Perfattr Data'!$A$1:$CW$7,MATCH(Q$3,'Perfattr Data'!$A$1:$A$7,0),FALSE)</f>
        <v>-9.6152711222070184E-6</v>
      </c>
      <c r="R85" s="94">
        <f>HLOOKUP($N85,'Perfattr Data'!$A$1:$CW$7,MATCH(R$3,'Perfattr Data'!$A$1:$A$7,0),FALSE)</f>
        <v>-8.162312962263019E-4</v>
      </c>
      <c r="S85" s="99">
        <f t="shared" si="20"/>
        <v>8.6300000000000127E-3</v>
      </c>
      <c r="V85" s="95">
        <f t="shared" si="24"/>
        <v>41333</v>
      </c>
      <c r="W85" s="150">
        <f t="shared" si="26"/>
        <v>-2.7048473269867743E-3</v>
      </c>
      <c r="X85" s="150">
        <f t="shared" si="27"/>
        <v>1.0928898470289288E-2</v>
      </c>
      <c r="Y85" s="99"/>
      <c r="Z85" s="123">
        <f t="array" ref="Z85">PRODUCT(1+W$4:W85)-1</f>
        <v>0.6609650505716238</v>
      </c>
      <c r="AA85" s="99">
        <f t="array" ref="AA85">PRODUCT(1+$X$4:X85)-1</f>
        <v>-0.46901502714452981</v>
      </c>
      <c r="AB85" s="94">
        <f t="array" ref="AB85">PRODUCT(1+W74:W85)-1</f>
        <v>0.12140511583512459</v>
      </c>
      <c r="AC85" s="94">
        <f t="array" ref="AC85">PRODUCT(1+X74:X85)-1</f>
        <v>-4.0888170082581943E-2</v>
      </c>
      <c r="AE85" s="95">
        <f t="shared" si="25"/>
        <v>41333</v>
      </c>
      <c r="AF85" s="637">
        <f>Benchmark!B85</f>
        <v>-5.0899791192233444E-3</v>
      </c>
      <c r="AG85" s="637">
        <f>Benchmark!C85</f>
        <v>-1.5221451381202756E-4</v>
      </c>
      <c r="AI85" s="123">
        <f t="array" ref="AI85">PRODUCT(1+AF$4:AF85)-1</f>
        <v>0.43477438965581583</v>
      </c>
      <c r="AJ85" s="123">
        <f t="array" ref="AJ85">PRODUCT(1+AG$4:AG85)-1</f>
        <v>-0.51535713099654967</v>
      </c>
      <c r="AK85" s="123">
        <f t="array" ref="AK85">PRODUCT(1+AF74:AF85)-1</f>
        <v>6.5077279613787509E-2</v>
      </c>
      <c r="AL85" s="123">
        <f t="array" ref="AL85">PRODUCT(1+AG74:AG85)-1</f>
        <v>-8.6895969390896055E-2</v>
      </c>
    </row>
    <row r="86" spans="2:38" x14ac:dyDescent="0.25">
      <c r="B86" s="2">
        <f t="shared" si="21"/>
        <v>41364</v>
      </c>
      <c r="C86" s="150">
        <f>INDEX('Exposure Data'!$A$1:$Y$391,MATCH($B86&amp;C$3,'Exposure Data'!$A$1:$A$391,0),MATCH("Total",'Exposure Data'!$A$1:$Y$1,0))</f>
        <v>1.2853598342887336</v>
      </c>
      <c r="D86" s="150">
        <f>INDEX('Exposure Data'!$A$1:$Y$391,MATCH($B86&amp;D$3,'Exposure Data'!$A$1:$A$391,0),MATCH("Total",'Exposure Data'!$A$1:$Y$1,0))</f>
        <v>-1.1584423793787464</v>
      </c>
      <c r="E86" s="99">
        <f t="shared" si="18"/>
        <v>0.12691745490998718</v>
      </c>
      <c r="F86" s="99">
        <f t="shared" si="19"/>
        <v>2.44380221366748</v>
      </c>
      <c r="H86" s="118">
        <f t="shared" si="22"/>
        <v>41364</v>
      </c>
      <c r="I86" s="119">
        <f>C86-INDEX('Region --&gt;'!$K$3:$K$101,MATCH(H86,'Region --&gt;'!$B$3:$B$101,0))</f>
        <v>1.245118328533293</v>
      </c>
      <c r="J86" s="119">
        <f>-D86+INDEX('Region --&gt;'!$K$105:$K$202,MATCH(H86,'Region --&gt;'!$B$105:$B$202,0))</f>
        <v>1.1715725635072654</v>
      </c>
      <c r="K86" s="119">
        <f>'Region --&gt;'!K288</f>
        <v>5.3371689883959579E-2</v>
      </c>
      <c r="N86" s="95">
        <f t="shared" si="23"/>
        <v>41364</v>
      </c>
      <c r="O86" s="94">
        <f>HLOOKUP(N86,'Perfattr Data'!$A$1:$CW$7,MATCH(O$3,'Perfattr Data'!$A$1:$A$7,0),FALSE)</f>
        <v>3.5732644643637624E-4</v>
      </c>
      <c r="P86" s="94">
        <f>HLOOKUP($N86,'Perfattr Data'!$A$1:$CW$7,MATCH(P$3,'Perfattr Data'!$A$1:$A$7,0),FALSE)</f>
        <v>-2.0446375332312675E-3</v>
      </c>
      <c r="Q86" s="94">
        <f>HLOOKUP($N86,'Perfattr Data'!$A$1:$CW$7,MATCH(Q$3,'Perfattr Data'!$A$1:$A$7,0),FALSE)</f>
        <v>4.8229590106524994E-5</v>
      </c>
      <c r="R86" s="94">
        <f>HLOOKUP($N86,'Perfattr Data'!$A$1:$CW$7,MATCH(R$3,'Perfattr Data'!$A$1:$A$7,0),FALSE)</f>
        <v>-6.3091850331164936E-4</v>
      </c>
      <c r="S86" s="99">
        <f t="shared" si="20"/>
        <v>-2.2700000000000159E-3</v>
      </c>
      <c r="V86" s="95">
        <f t="shared" si="24"/>
        <v>41364</v>
      </c>
      <c r="W86" s="150">
        <f t="shared" si="26"/>
        <v>2.7826083371225284E-4</v>
      </c>
      <c r="X86" s="150">
        <f t="shared" si="27"/>
        <v>-1.7483274074730447E-3</v>
      </c>
      <c r="Y86" s="99"/>
      <c r="Z86" s="123">
        <f t="array" ref="Z86">PRODUCT(1+W$4:W86)-1</f>
        <v>0.66142723209136256</v>
      </c>
      <c r="AA86" s="99">
        <f t="array" ref="AA86">PRODUCT(1+$X$4:X86)-1</f>
        <v>-0.46994336272552928</v>
      </c>
      <c r="AB86" s="94">
        <f t="array" ref="AB86">PRODUCT(1+W75:W86)-1</f>
        <v>0.14111924721846525</v>
      </c>
      <c r="AC86" s="94">
        <f t="array" ref="AC86">PRODUCT(1+X75:X86)-1</f>
        <v>-4.6624811177110703E-2</v>
      </c>
      <c r="AE86" s="95">
        <f t="shared" si="25"/>
        <v>41364</v>
      </c>
      <c r="AF86" s="637">
        <f>Benchmark!B86</f>
        <v>-5.1048348981751679E-3</v>
      </c>
      <c r="AG86" s="637">
        <f>Benchmark!C86</f>
        <v>-6.7501301722542907E-3</v>
      </c>
      <c r="AI86" s="123">
        <f t="array" ref="AI86">PRODUCT(1+AF$4:AF86)-1</f>
        <v>0.42745010328049293</v>
      </c>
      <c r="AJ86" s="123">
        <f t="array" ref="AJ86">PRODUCT(1+AG$4:AG86)-1</f>
        <v>-0.51862853344937776</v>
      </c>
      <c r="AK86" s="123">
        <f t="array" ref="AK86">PRODUCT(1+AF75:AF86)-1</f>
        <v>8.0901984038251884E-2</v>
      </c>
      <c r="AL86" s="123">
        <f t="array" ref="AL86">PRODUCT(1+AG75:AG86)-1</f>
        <v>-0.10300111140193946</v>
      </c>
    </row>
    <row r="87" spans="2:38" x14ac:dyDescent="0.25">
      <c r="B87" s="2">
        <f t="shared" si="21"/>
        <v>41394</v>
      </c>
      <c r="C87" s="150">
        <f>INDEX('Exposure Data'!$A$1:$Y$391,MATCH($B87&amp;C$3,'Exposure Data'!$A$1:$A$391,0),MATCH("Total",'Exposure Data'!$A$1:$Y$1,0))</f>
        <v>1.3499545108233533</v>
      </c>
      <c r="D87" s="150">
        <f>INDEX('Exposure Data'!$A$1:$Y$391,MATCH($B87&amp;D$3,'Exposure Data'!$A$1:$A$391,0),MATCH("Total",'Exposure Data'!$A$1:$Y$1,0))</f>
        <v>-1.2327999391388933</v>
      </c>
      <c r="E87" s="99">
        <f t="shared" si="18"/>
        <v>0.11715457168445997</v>
      </c>
      <c r="F87" s="99">
        <f t="shared" si="19"/>
        <v>2.5827544499622466</v>
      </c>
      <c r="H87" s="118">
        <f t="shared" si="22"/>
        <v>41394</v>
      </c>
      <c r="I87" s="119">
        <f>C87-INDEX('Region --&gt;'!$K$3:$K$101,MATCH(H87,'Region --&gt;'!$B$3:$B$101,0))</f>
        <v>1.281735999644412</v>
      </c>
      <c r="J87" s="119">
        <f>-D87+INDEX('Region --&gt;'!$K$105:$K$202,MATCH(H87,'Region --&gt;'!$B$105:$B$202,0))</f>
        <v>1.2607800554085384</v>
      </c>
      <c r="K87" s="119">
        <f>'Region --&gt;'!K289</f>
        <v>9.6198627448586496E-2</v>
      </c>
      <c r="N87" s="95">
        <f t="shared" si="23"/>
        <v>41394</v>
      </c>
      <c r="O87" s="94">
        <f>HLOOKUP(N87,'Perfattr Data'!$A$1:$CW$7,MATCH(O$3,'Perfattr Data'!$A$1:$A$7,0),FALSE)</f>
        <v>6.3533153837821266E-2</v>
      </c>
      <c r="P87" s="94">
        <f>HLOOKUP($N87,'Perfattr Data'!$A$1:$CW$7,MATCH(P$3,'Perfattr Data'!$A$1:$A$7,0),FALSE)</f>
        <v>-2.9928003498907098E-2</v>
      </c>
      <c r="Q87" s="94">
        <f>HLOOKUP($N87,'Perfattr Data'!$A$1:$CW$7,MATCH(Q$3,'Perfattr Data'!$A$1:$A$7,0),FALSE)</f>
        <v>-1.2064806044207273E-5</v>
      </c>
      <c r="R87" s="94">
        <f>HLOOKUP($N87,'Perfattr Data'!$A$1:$CW$7,MATCH(R$3,'Perfattr Data'!$A$1:$A$7,0),FALSE)</f>
        <v>-9.5308553286990619E-4</v>
      </c>
      <c r="S87" s="99">
        <f t="shared" si="20"/>
        <v>3.2640000000000051E-2</v>
      </c>
      <c r="V87" s="95">
        <f t="shared" si="24"/>
        <v>41394</v>
      </c>
      <c r="W87" s="150">
        <f t="shared" si="26"/>
        <v>5.1025796008208439E-2</v>
      </c>
      <c r="X87" s="150">
        <f t="shared" si="27"/>
        <v>-2.5545155657549251E-2</v>
      </c>
      <c r="Y87" s="99"/>
      <c r="Z87" s="123">
        <f t="array" ref="Z87">PRODUCT(1+W$4:W87)-1</f>
        <v>0.74620287911853866</v>
      </c>
      <c r="AA87" s="99">
        <f t="array" ref="AA87">PRODUCT(1+$X$4:X87)-1</f>
        <v>-0.48348374203202271</v>
      </c>
      <c r="AB87" s="94">
        <f t="array" ref="AB87">PRODUCT(1+W76:W87)-1</f>
        <v>0.21791717741531391</v>
      </c>
      <c r="AC87" s="94">
        <f t="array" ref="AC87">PRODUCT(1+X76:X87)-1</f>
        <v>-8.5996652750417457E-2</v>
      </c>
      <c r="AE87" s="95">
        <f t="shared" si="25"/>
        <v>41394</v>
      </c>
      <c r="AF87" s="637">
        <f>Benchmark!B87</f>
        <v>1.8199238403251196E-2</v>
      </c>
      <c r="AG87" s="637">
        <f>Benchmark!C87</f>
        <v>-2.0392543372729808E-2</v>
      </c>
      <c r="AI87" s="123">
        <f t="array" ref="AI87">PRODUCT(1+AF$4:AF87)-1</f>
        <v>0.45342860801884011</v>
      </c>
      <c r="AJ87" s="123">
        <f t="array" ref="AJ87">PRODUCT(1+AG$4:AG87)-1</f>
        <v>-0.52844492195940584</v>
      </c>
      <c r="AK87" s="123">
        <f t="array" ref="AK87">PRODUCT(1+AF76:AF87)-1</f>
        <v>0.11179681563569033</v>
      </c>
      <c r="AL87" s="123">
        <f t="array" ref="AL87">PRODUCT(1+AG76:AG87)-1</f>
        <v>-0.13230265943128761</v>
      </c>
    </row>
    <row r="88" spans="2:38" x14ac:dyDescent="0.25">
      <c r="B88" s="2">
        <f t="shared" si="21"/>
        <v>41425</v>
      </c>
      <c r="C88" s="150">
        <f>INDEX('Exposure Data'!$A$1:$Y$391,MATCH($B88&amp;C$3,'Exposure Data'!$A$1:$A$391,0),MATCH("Total",'Exposure Data'!$A$1:$Y$1,0))</f>
        <v>1.3626861216191357</v>
      </c>
      <c r="D88" s="150">
        <f>INDEX('Exposure Data'!$A$1:$Y$391,MATCH($B88&amp;D$3,'Exposure Data'!$A$1:$A$391,0),MATCH("Total",'Exposure Data'!$A$1:$Y$1,0))</f>
        <v>-1.2228866450201972</v>
      </c>
      <c r="E88" s="99">
        <f t="shared" si="18"/>
        <v>0.13979947659893854</v>
      </c>
      <c r="F88" s="99">
        <f t="shared" si="19"/>
        <v>2.5855727666393329</v>
      </c>
      <c r="H88" s="118">
        <f t="shared" si="22"/>
        <v>41425</v>
      </c>
      <c r="I88" s="119">
        <f>C88-INDEX('Region --&gt;'!$K$3:$K$101,MATCH(H88,'Region --&gt;'!$B$3:$B$101,0))</f>
        <v>1.2780289631640611</v>
      </c>
      <c r="J88" s="119">
        <f>-D88+INDEX('Region --&gt;'!$K$105:$K$202,MATCH(H88,'Region --&gt;'!$B$105:$B$202,0))</f>
        <v>1.256316257572575</v>
      </c>
      <c r="K88" s="119">
        <f>'Region --&gt;'!K290</f>
        <v>0.11808677100745253</v>
      </c>
      <c r="N88" s="95">
        <f t="shared" si="23"/>
        <v>41425</v>
      </c>
      <c r="O88" s="94">
        <f>HLOOKUP(N88,'Perfattr Data'!$A$1:$CW$7,MATCH(O$3,'Perfattr Data'!$A$1:$A$7,0),FALSE)</f>
        <v>1.4533285833858808E-2</v>
      </c>
      <c r="P88" s="94">
        <f>HLOOKUP($N88,'Perfattr Data'!$A$1:$CW$7,MATCH(P$3,'Perfattr Data'!$A$1:$A$7,0),FALSE)</f>
        <v>1.2737991141667539E-2</v>
      </c>
      <c r="Q88" s="94">
        <f>HLOOKUP($N88,'Perfattr Data'!$A$1:$CW$7,MATCH(Q$3,'Perfattr Data'!$A$1:$A$7,0),FALSE)</f>
        <v>5.0378464732070579E-4</v>
      </c>
      <c r="R88" s="94">
        <f>HLOOKUP($N88,'Perfattr Data'!$A$1:$CW$7,MATCH(R$3,'Perfattr Data'!$A$1:$A$7,0),FALSE)</f>
        <v>-6.9506162284703075E-4</v>
      </c>
      <c r="S88" s="99">
        <f t="shared" si="20"/>
        <v>2.7080000000000021E-2</v>
      </c>
      <c r="V88" s="95">
        <f t="shared" si="24"/>
        <v>41425</v>
      </c>
      <c r="W88" s="150">
        <f t="shared" si="26"/>
        <v>1.1338751379293967E-2</v>
      </c>
      <c r="X88" s="150">
        <f t="shared" si="27"/>
        <v>1.0103261934564763E-2</v>
      </c>
      <c r="Y88" s="99"/>
      <c r="Z88" s="123">
        <f t="array" ref="Z88">PRODUCT(1+W$4:W88)-1</f>
        <v>0.76600263942267111</v>
      </c>
      <c r="AA88" s="99">
        <f t="array" ref="AA88">PRODUCT(1+$X$4:X88)-1</f>
        <v>-0.47826524298431106</v>
      </c>
      <c r="AB88" s="94">
        <f t="array" ref="AB88">PRODUCT(1+W77:W88)-1</f>
        <v>0.38202034584304068</v>
      </c>
      <c r="AC88" s="94">
        <f t="array" ref="AC88">PRODUCT(1+X77:X88)-1</f>
        <v>-0.17160534394271809</v>
      </c>
      <c r="AE88" s="95">
        <f t="shared" si="25"/>
        <v>41425</v>
      </c>
      <c r="AF88" s="637">
        <f>Benchmark!B88</f>
        <v>-5.109669485807147E-3</v>
      </c>
      <c r="AG88" s="637">
        <f>Benchmark!C88</f>
        <v>1.0021322157323058E-2</v>
      </c>
      <c r="AI88" s="123">
        <f t="array" ref="AI88">PRODUCT(1+AF$4:AF88)-1</f>
        <v>0.44600206821064714</v>
      </c>
      <c r="AJ88" s="123">
        <f t="array" ref="AJ88">PRODUCT(1+AG$4:AG88)-1</f>
        <v>-0.52371931660743942</v>
      </c>
      <c r="AK88" s="123">
        <f t="array" ref="AK88">PRODUCT(1+AF77:AF88)-1</f>
        <v>0.21563471544636337</v>
      </c>
      <c r="AL88" s="123">
        <f t="array" ref="AL88">PRODUCT(1+AG77:AG88)-1</f>
        <v>-0.19622248622614324</v>
      </c>
    </row>
    <row r="89" spans="2:38" x14ac:dyDescent="0.25">
      <c r="B89" s="2">
        <f t="shared" si="21"/>
        <v>41455</v>
      </c>
      <c r="C89" s="150">
        <f>INDEX('Exposure Data'!$A$1:$Y$391,MATCH($B89&amp;C$3,'Exposure Data'!$A$1:$A$391,0),MATCH("Total",'Exposure Data'!$A$1:$Y$1,0))</f>
        <v>1.260120789706582</v>
      </c>
      <c r="D89" s="150">
        <f>INDEX('Exposure Data'!$A$1:$Y$391,MATCH($B89&amp;D$3,'Exposure Data'!$A$1:$A$391,0),MATCH("Total",'Exposure Data'!$A$1:$Y$1,0))</f>
        <v>-1.1211962850580621</v>
      </c>
      <c r="E89" s="99">
        <f t="shared" si="18"/>
        <v>0.13892450464851991</v>
      </c>
      <c r="F89" s="99">
        <f t="shared" si="19"/>
        <v>2.3813170747646444</v>
      </c>
      <c r="H89" s="118">
        <f t="shared" si="22"/>
        <v>41455</v>
      </c>
      <c r="I89" s="119">
        <f>C89-INDEX('Region --&gt;'!$K$3:$K$101,MATCH(H89,'Region --&gt;'!$B$3:$B$101,0))</f>
        <v>1.1827898986685845</v>
      </c>
      <c r="J89" s="119">
        <f>-D89+INDEX('Region --&gt;'!$K$105:$K$202,MATCH(H89,'Region --&gt;'!$B$105:$B$202,0))</f>
        <v>1.1463518689858538</v>
      </c>
      <c r="K89" s="119">
        <f>'Region --&gt;'!K291</f>
        <v>0.10248647496578926</v>
      </c>
      <c r="N89" s="95">
        <f t="shared" si="23"/>
        <v>41455</v>
      </c>
      <c r="O89" s="94">
        <f>HLOOKUP(N89,'Perfattr Data'!$A$1:$CW$7,MATCH(O$3,'Perfattr Data'!$A$1:$A$7,0),FALSE)</f>
        <v>-6.0912867411374173E-2</v>
      </c>
      <c r="P89" s="94">
        <f>HLOOKUP($N89,'Perfattr Data'!$A$1:$CW$7,MATCH(P$3,'Perfattr Data'!$A$1:$A$7,0),FALSE)</f>
        <v>7.1876757558376622E-2</v>
      </c>
      <c r="Q89" s="94">
        <f>HLOOKUP($N89,'Perfattr Data'!$A$1:$CW$7,MATCH(Q$3,'Perfattr Data'!$A$1:$A$7,0),FALSE)</f>
        <v>6.05216186641518E-4</v>
      </c>
      <c r="R89" s="94">
        <f>HLOOKUP($N89,'Perfattr Data'!$A$1:$CW$7,MATCH(R$3,'Perfattr Data'!$A$1:$A$7,0),FALSE)</f>
        <v>-9.0756806498813129E-4</v>
      </c>
      <c r="S89" s="99">
        <f t="shared" si="20"/>
        <v>1.0661538268655835E-2</v>
      </c>
      <c r="V89" s="95">
        <f t="shared" si="24"/>
        <v>41455</v>
      </c>
      <c r="W89" s="150">
        <f t="shared" si="26"/>
        <v>-4.7661570408052453E-2</v>
      </c>
      <c r="X89" s="150">
        <f t="shared" si="27"/>
        <v>5.7212311888134935E-2</v>
      </c>
      <c r="Y89" s="99"/>
      <c r="Z89" s="123">
        <f t="array" ref="Z89">PRODUCT(1+W$4:W89)-1</f>
        <v>0.68183218028302117</v>
      </c>
      <c r="AA89" s="99">
        <f t="array" ref="AA89">PRODUCT(1+$X$4:X89)-1</f>
        <v>-0.4484155913430492</v>
      </c>
      <c r="AB89" s="94">
        <f t="array" ref="AB89">PRODUCT(1+W78:W89)-1</f>
        <v>0.32221808255213524</v>
      </c>
      <c r="AC89" s="94">
        <f t="array" ref="AC89">PRODUCT(1+X78:X89)-1</f>
        <v>-0.1025764581330848</v>
      </c>
      <c r="AE89" s="95">
        <f t="shared" si="25"/>
        <v>41455</v>
      </c>
      <c r="AF89" s="637">
        <f>Benchmark!B89</f>
        <v>-5.4864521616545342E-2</v>
      </c>
      <c r="AG89" s="637">
        <f>Benchmark!C89</f>
        <v>4.9687484174808269E-2</v>
      </c>
      <c r="AI89" s="123">
        <f t="array" ref="AI89">PRODUCT(1+AF$4:AF89)-1</f>
        <v>0.36666785648173494</v>
      </c>
      <c r="AJ89" s="123">
        <f t="array" ref="AJ89">PRODUCT(1+AG$4:AG89)-1</f>
        <v>-0.50005412768860469</v>
      </c>
      <c r="AK89" s="123">
        <f t="array" ref="AK89">PRODUCT(1+AF78:AF89)-1</f>
        <v>0.10705946157796276</v>
      </c>
      <c r="AL89" s="123">
        <f t="array" ref="AL89">PRODUCT(1+AG78:AG89)-1</f>
        <v>-0.12007847254203041</v>
      </c>
    </row>
    <row r="90" spans="2:38" x14ac:dyDescent="0.25">
      <c r="B90" s="2">
        <f t="shared" si="21"/>
        <v>41486</v>
      </c>
      <c r="C90" s="150">
        <f>INDEX('Exposure Data'!$A$1:$Y$391,MATCH($B90&amp;C$3,'Exposure Data'!$A$1:$A$391,0),MATCH("Total",'Exposure Data'!$A$1:$Y$1,0))</f>
        <v>1.2621685318919524</v>
      </c>
      <c r="D90" s="150">
        <f>INDEX('Exposure Data'!$A$1:$Y$391,MATCH($B90&amp;D$3,'Exposure Data'!$A$1:$A$391,0),MATCH("Total",'Exposure Data'!$A$1:$Y$1,0))</f>
        <v>-1.1936812414869498</v>
      </c>
      <c r="E90" s="99">
        <f t="shared" si="18"/>
        <v>6.8487290405002677E-2</v>
      </c>
      <c r="F90" s="99">
        <f t="shared" si="19"/>
        <v>2.455849773378902</v>
      </c>
      <c r="H90" s="118">
        <f t="shared" si="22"/>
        <v>41486</v>
      </c>
      <c r="I90" s="119">
        <f>C90-INDEX('Region --&gt;'!$K$3:$K$101,MATCH(H90,'Region --&gt;'!$B$3:$B$101,0))</f>
        <v>1.1869519043851513</v>
      </c>
      <c r="J90" s="119">
        <f>-D90+INDEX('Region --&gt;'!$K$105:$K$202,MATCH(H90,'Region --&gt;'!$B$105:$B$202,0))</f>
        <v>1.2268388584003536</v>
      </c>
      <c r="K90" s="119">
        <f>'Region --&gt;'!K292</f>
        <v>0.10837424442020491</v>
      </c>
      <c r="N90" s="95">
        <f t="shared" si="23"/>
        <v>41486</v>
      </c>
      <c r="O90" s="94">
        <f>HLOOKUP(N90,'Perfattr Data'!$A$1:$CW$7,MATCH(O$3,'Perfattr Data'!$A$1:$A$7,0),FALSE)</f>
        <v>5.6650375428616916E-2</v>
      </c>
      <c r="P90" s="94">
        <f>HLOOKUP($N90,'Perfattr Data'!$A$1:$CW$7,MATCH(P$3,'Perfattr Data'!$A$1:$A$7,0),FALSE)</f>
        <v>-5.3899079602716497E-2</v>
      </c>
      <c r="Q90" s="94">
        <f>HLOOKUP($N90,'Perfattr Data'!$A$1:$CW$7,MATCH(Q$3,'Perfattr Data'!$A$1:$A$7,0),FALSE)</f>
        <v>3.8412145733167618E-4</v>
      </c>
      <c r="R90" s="94">
        <f>HLOOKUP($N90,'Perfattr Data'!$A$1:$CW$7,MATCH(R$3,'Perfattr Data'!$A$1:$A$7,0),FALSE)</f>
        <v>-3.7541728323212841E-4</v>
      </c>
      <c r="S90" s="99">
        <f t="shared" si="20"/>
        <v>2.759999999999966E-3</v>
      </c>
      <c r="V90" s="95">
        <f t="shared" si="24"/>
        <v>41486</v>
      </c>
      <c r="W90" s="150">
        <f t="shared" si="26"/>
        <v>4.7895552280574759E-2</v>
      </c>
      <c r="X90" s="150">
        <f t="shared" si="27"/>
        <v>-4.7017919245335674E-2</v>
      </c>
      <c r="Y90" s="99"/>
      <c r="Z90" s="123">
        <f t="array" ref="Z90">PRODUCT(1+W$4:W90)-1</f>
        <v>0.76238446140091987</v>
      </c>
      <c r="AA90" s="99">
        <f t="array" ref="AA90">PRODUCT(1+$X$4:X90)-1</f>
        <v>-0.47434994252626794</v>
      </c>
      <c r="AB90" s="94">
        <f t="array" ref="AB90">PRODUCT(1+W79:W90)-1</f>
        <v>0.38542099042331968</v>
      </c>
      <c r="AC90" s="94">
        <f t="array" ref="AC90">PRODUCT(1+X79:X90)-1</f>
        <v>-0.15148064028661457</v>
      </c>
      <c r="AE90" s="95">
        <f t="shared" si="25"/>
        <v>41486</v>
      </c>
      <c r="AF90" s="637">
        <f>Benchmark!B90</f>
        <v>2.8673329396604365E-2</v>
      </c>
      <c r="AG90" s="637">
        <f>Benchmark!C90</f>
        <v>-2.065747113593705E-2</v>
      </c>
      <c r="AI90" s="123">
        <f t="array" ref="AI90">PRODUCT(1+AF$4:AF90)-1</f>
        <v>0.40585477410638693</v>
      </c>
      <c r="AJ90" s="123">
        <f t="array" ref="AJ90">PRODUCT(1+AG$4:AG90)-1</f>
        <v>-0.51038174511540824</v>
      </c>
      <c r="AK90" s="123">
        <f t="array" ref="AK90">PRODUCT(1+AF79:AF90)-1</f>
        <v>0.11231724364061169</v>
      </c>
      <c r="AL90" s="123">
        <f t="array" ref="AL90">PRODUCT(1+AG79:AG90)-1</f>
        <v>-0.12140707166618003</v>
      </c>
    </row>
    <row r="91" spans="2:38" x14ac:dyDescent="0.25">
      <c r="B91" s="2">
        <f t="shared" si="21"/>
        <v>41517</v>
      </c>
      <c r="C91" s="150">
        <f>INDEX('Exposure Data'!$A$1:$Y$391,MATCH($B91&amp;C$3,'Exposure Data'!$A$1:$A$391,0),MATCH("Total",'Exposure Data'!$A$1:$Y$1,0))</f>
        <v>1.2585092221071603</v>
      </c>
      <c r="D91" s="150">
        <f>INDEX('Exposure Data'!$A$1:$Y$391,MATCH($B91&amp;D$3,'Exposure Data'!$A$1:$A$391,0),MATCH("Total",'Exposure Data'!$A$1:$Y$1,0))</f>
        <v>-1.1808932940671868</v>
      </c>
      <c r="E91" s="99">
        <f t="shared" si="18"/>
        <v>7.7615928039973525E-2</v>
      </c>
      <c r="F91" s="99">
        <f t="shared" si="19"/>
        <v>2.4394025161743471</v>
      </c>
      <c r="H91" s="118">
        <f t="shared" si="22"/>
        <v>41517</v>
      </c>
      <c r="I91" s="119">
        <f>C91-INDEX('Region --&gt;'!$K$3:$K$101,MATCH(H91,'Region --&gt;'!$B$3:$B$101,0))</f>
        <v>1.167744736869667</v>
      </c>
      <c r="J91" s="119">
        <f>-D91+INDEX('Region --&gt;'!$K$105:$K$202,MATCH(H91,'Region --&gt;'!$B$105:$B$202,0))</f>
        <v>1.2307552396391956</v>
      </c>
      <c r="K91" s="119">
        <f>'Region --&gt;'!K293</f>
        <v>0.1406264308095023</v>
      </c>
      <c r="N91" s="95">
        <f t="shared" si="23"/>
        <v>41517</v>
      </c>
      <c r="O91" s="94">
        <f>HLOOKUP(N91,'Perfattr Data'!$A$1:$CW$7,MATCH(O$3,'Perfattr Data'!$A$1:$A$7,0),FALSE)</f>
        <v>1.4300194148363511E-2</v>
      </c>
      <c r="P91" s="94">
        <f>HLOOKUP($N91,'Perfattr Data'!$A$1:$CW$7,MATCH(P$3,'Perfattr Data'!$A$1:$A$7,0),FALSE)</f>
        <v>2.1557167823957873E-2</v>
      </c>
      <c r="Q91" s="94">
        <f>HLOOKUP($N91,'Perfattr Data'!$A$1:$CW$7,MATCH(Q$3,'Perfattr Data'!$A$1:$A$7,0),FALSE)</f>
        <v>3.1148090398720263E-4</v>
      </c>
      <c r="R91" s="94">
        <f>HLOOKUP($N91,'Perfattr Data'!$A$1:$CW$7,MATCH(R$3,'Perfattr Data'!$A$1:$A$7,0),FALSE)</f>
        <v>-7.9884287630859418E-4</v>
      </c>
      <c r="S91" s="99">
        <f t="shared" si="20"/>
        <v>3.5369999999999985E-2</v>
      </c>
      <c r="V91" s="95">
        <f t="shared" si="24"/>
        <v>41517</v>
      </c>
      <c r="W91" s="150">
        <f t="shared" si="26"/>
        <v>1.2047829482839159E-2</v>
      </c>
      <c r="X91" s="150">
        <f t="shared" si="27"/>
        <v>1.7571311567409723E-2</v>
      </c>
      <c r="Y91" s="99"/>
      <c r="Z91" s="123">
        <f t="array" ref="Z91">PRODUCT(1+W$4:W91)-1</f>
        <v>0.7836173688750836</v>
      </c>
      <c r="AA91" s="99">
        <f t="array" ref="AA91">PRODUCT(1+$X$4:X91)-1</f>
        <v>-0.46511358159097016</v>
      </c>
      <c r="AB91" s="94">
        <f t="array" ref="AB91">PRODUCT(1+W80:W91)-1</f>
        <v>0.35834964598662933</v>
      </c>
      <c r="AC91" s="94">
        <f t="array" ref="AC91">PRODUCT(1+X80:X91)-1</f>
        <v>-0.12224590893398157</v>
      </c>
      <c r="AE91" s="95">
        <f t="shared" si="25"/>
        <v>41517</v>
      </c>
      <c r="AF91" s="637">
        <f>Benchmark!B91</f>
        <v>-2.1377285963451124E-2</v>
      </c>
      <c r="AG91" s="637">
        <f>Benchmark!C91</f>
        <v>1.9588173941103012E-2</v>
      </c>
      <c r="AI91" s="123">
        <f t="array" ref="AI91">PRODUCT(1+AF$4:AF91)-1</f>
        <v>0.37580141457723171</v>
      </c>
      <c r="AJ91" s="123">
        <f t="array" ref="AJ91">PRODUCT(1+AG$4:AG91)-1</f>
        <v>-0.50079101757398958</v>
      </c>
      <c r="AK91" s="123">
        <f t="array" ref="AK91">PRODUCT(1+AF80:AF91)-1</f>
        <v>7.6300487471358203E-2</v>
      </c>
      <c r="AL91" s="123">
        <f t="array" ref="AL91">PRODUCT(1+AG80:AG91)-1</f>
        <v>-9.8777213730627533E-2</v>
      </c>
    </row>
    <row r="92" spans="2:38" x14ac:dyDescent="0.25">
      <c r="B92" s="2">
        <f t="shared" si="21"/>
        <v>41547</v>
      </c>
      <c r="C92" s="150">
        <f>INDEX('Exposure Data'!$A$1:$Y$391,MATCH($B92&amp;C$3,'Exposure Data'!$A$1:$A$391,0),MATCH("Total",'Exposure Data'!$A$1:$Y$1,0))</f>
        <v>1.227794403335674</v>
      </c>
      <c r="D92" s="150">
        <f>INDEX('Exposure Data'!$A$1:$Y$391,MATCH($B92&amp;D$3,'Exposure Data'!$A$1:$A$391,0),MATCH("Total",'Exposure Data'!$A$1:$Y$1,0))</f>
        <v>-1.1869348498558541</v>
      </c>
      <c r="E92" s="99">
        <f t="shared" si="18"/>
        <v>4.0859553479819954E-2</v>
      </c>
      <c r="F92" s="99">
        <f t="shared" si="19"/>
        <v>2.4147292531915281</v>
      </c>
      <c r="H92" s="118">
        <f t="shared" si="22"/>
        <v>41547</v>
      </c>
      <c r="I92" s="119">
        <f>C92-INDEX('Region --&gt;'!$K$3:$K$101,MATCH(H92,'Region --&gt;'!$B$3:$B$101,0))</f>
        <v>1.1451065472713191</v>
      </c>
      <c r="J92" s="119">
        <f>-D92+INDEX('Region --&gt;'!$K$105:$K$202,MATCH(H92,'Region --&gt;'!$B$105:$B$202,0))</f>
        <v>1.2321291092203075</v>
      </c>
      <c r="K92" s="119">
        <f>'Region --&gt;'!K294</f>
        <v>0.12788211542880848</v>
      </c>
      <c r="N92" s="95">
        <f t="shared" si="23"/>
        <v>41547</v>
      </c>
      <c r="O92" s="94">
        <f>HLOOKUP(N92,'Perfattr Data'!$A$1:$CW$7,MATCH(O$3,'Perfattr Data'!$A$1:$A$7,0),FALSE)</f>
        <v>9.6433012634000156E-2</v>
      </c>
      <c r="P92" s="94">
        <f>HLOOKUP($N92,'Perfattr Data'!$A$1:$CW$7,MATCH(P$3,'Perfattr Data'!$A$1:$A$7,0),FALSE)</f>
        <v>-8.0005717656396913E-2</v>
      </c>
      <c r="Q92" s="94">
        <f>HLOOKUP($N92,'Perfattr Data'!$A$1:$CW$7,MATCH(Q$3,'Perfattr Data'!$A$1:$A$7,0),FALSE)</f>
        <v>4.7573077119743051E-4</v>
      </c>
      <c r="R92" s="94">
        <f>HLOOKUP($N92,'Perfattr Data'!$A$1:$CW$7,MATCH(R$3,'Perfattr Data'!$A$1:$A$7,0),FALSE)</f>
        <v>-2.3025748800653557E-5</v>
      </c>
      <c r="S92" s="99">
        <f t="shared" si="20"/>
        <v>1.688000000000002E-2</v>
      </c>
      <c r="V92" s="95">
        <f t="shared" si="24"/>
        <v>41547</v>
      </c>
      <c r="W92" s="150">
        <f t="shared" si="26"/>
        <v>8.2580558566681964E-2</v>
      </c>
      <c r="X92" s="150">
        <f t="shared" si="27"/>
        <v>-6.5005384563588078E-2</v>
      </c>
      <c r="Y92" s="99"/>
      <c r="Z92" s="123">
        <f t="array" ref="Z92">PRODUCT(1+W$4:W92)-1</f>
        <v>0.93090948746602353</v>
      </c>
      <c r="AA92" s="99">
        <f t="array" ref="AA92">PRODUCT(1+$X$4:X92)-1</f>
        <v>-0.49988407891748943</v>
      </c>
      <c r="AB92" s="94">
        <f t="array" ref="AB92">PRODUCT(1+W81:W92)-1</f>
        <v>0.3877883299375291</v>
      </c>
      <c r="AC92" s="94">
        <f t="array" ref="AC92">PRODUCT(1+X81:X92)-1</f>
        <v>-0.14452904474140515</v>
      </c>
      <c r="AE92" s="95">
        <f t="shared" si="25"/>
        <v>41547</v>
      </c>
      <c r="AF92" s="637">
        <f>Benchmark!B92</f>
        <v>5.7277128799984867E-2</v>
      </c>
      <c r="AG92" s="637">
        <f>Benchmark!C92</f>
        <v>-5.8867201495345509E-2</v>
      </c>
      <c r="AI92" s="123">
        <f t="array" ref="AI92">PRODUCT(1+AF$4:AF92)-1</f>
        <v>0.45460336940317325</v>
      </c>
      <c r="AJ92" s="123">
        <f t="array" ref="AJ92">PRODUCT(1+AG$4:AG92)-1</f>
        <v>-0.53017805333074786</v>
      </c>
      <c r="AK92" s="123">
        <f t="array" ref="AK92">PRODUCT(1+AF81:AF92)-1</f>
        <v>8.5294009363993339E-2</v>
      </c>
      <c r="AL92" s="123">
        <f t="array" ref="AL92">PRODUCT(1+AG81:AG92)-1</f>
        <v>-0.11300025381252243</v>
      </c>
    </row>
    <row r="93" spans="2:38" x14ac:dyDescent="0.25">
      <c r="B93" s="2">
        <f t="shared" si="21"/>
        <v>41578</v>
      </c>
      <c r="C93" s="150">
        <f>INDEX('Exposure Data'!$A$1:$Y$391,MATCH($B93&amp;C$3,'Exposure Data'!$A$1:$A$391,0),MATCH("Total",'Exposure Data'!$A$1:$Y$1,0))</f>
        <v>1.2842734530526108</v>
      </c>
      <c r="D93" s="150">
        <f>INDEX('Exposure Data'!$A$1:$Y$391,MATCH($B93&amp;D$3,'Exposure Data'!$A$1:$A$391,0),MATCH("Total",'Exposure Data'!$A$1:$Y$1,0))</f>
        <v>-1.2023573504098406</v>
      </c>
      <c r="E93" s="99">
        <f t="shared" si="18"/>
        <v>8.1916102642770161E-2</v>
      </c>
      <c r="F93" s="99">
        <f t="shared" si="19"/>
        <v>2.4866308034624511</v>
      </c>
      <c r="H93" s="118">
        <f t="shared" si="22"/>
        <v>41578</v>
      </c>
      <c r="I93" s="119">
        <f>C93-INDEX('Region --&gt;'!$K$3:$K$101,MATCH(H93,'Region --&gt;'!$B$3:$B$101,0))</f>
        <v>1.176603019817644</v>
      </c>
      <c r="J93" s="119">
        <f>-D93+INDEX('Region --&gt;'!$K$105:$K$202,MATCH(H93,'Region --&gt;'!$B$105:$B$202,0))</f>
        <v>1.2704303765327132</v>
      </c>
      <c r="K93" s="119">
        <f>'Region --&gt;'!K295</f>
        <v>0.17574345935783936</v>
      </c>
      <c r="N93" s="95">
        <f t="shared" si="23"/>
        <v>41578</v>
      </c>
      <c r="O93" s="94">
        <f>HLOOKUP(N93,'Perfattr Data'!$A$1:$CW$7,MATCH(O$3,'Perfattr Data'!$A$1:$A$7,0),FALSE)</f>
        <v>4.3210256916138563E-2</v>
      </c>
      <c r="P93" s="94">
        <f>HLOOKUP($N93,'Perfattr Data'!$A$1:$CW$7,MATCH(P$3,'Perfattr Data'!$A$1:$A$7,0),FALSE)</f>
        <v>-1.5829569416949428E-2</v>
      </c>
      <c r="Q93" s="94">
        <f>HLOOKUP($N93,'Perfattr Data'!$A$1:$CW$7,MATCH(Q$3,'Perfattr Data'!$A$1:$A$7,0),FALSE)</f>
        <v>5.8616899338930113E-4</v>
      </c>
      <c r="R93" s="94">
        <f>HLOOKUP($N93,'Perfattr Data'!$A$1:$CW$7,MATCH(R$3,'Perfattr Data'!$A$1:$A$7,0),FALSE)</f>
        <v>-7.8685649257847156E-4</v>
      </c>
      <c r="S93" s="99">
        <f t="shared" si="20"/>
        <v>2.7179999999999965E-2</v>
      </c>
      <c r="V93" s="95">
        <f t="shared" si="24"/>
        <v>41578</v>
      </c>
      <c r="W93" s="150">
        <f t="shared" si="26"/>
        <v>3.7734704267567531E-2</v>
      </c>
      <c r="X93" s="150">
        <f t="shared" si="27"/>
        <v>-1.2847330120271564E-2</v>
      </c>
      <c r="Y93" s="99"/>
      <c r="Z93" s="123">
        <f t="array" ref="Z93">PRODUCT(1+W$4:W93)-1</f>
        <v>1.0037717859429942</v>
      </c>
      <c r="AA93" s="99">
        <f t="array" ref="AA93">PRODUCT(1+$X$4:X93)-1</f>
        <v>-0.5063092332540402</v>
      </c>
      <c r="AB93" s="94">
        <f t="array" ref="AB93">PRODUCT(1+W82:W93)-1</f>
        <v>0.40486928772599007</v>
      </c>
      <c r="AC93" s="94">
        <f t="array" ref="AC93">PRODUCT(1+X82:X93)-1</f>
        <v>-0.14930831098793051</v>
      </c>
      <c r="AE93" s="95">
        <f t="shared" si="25"/>
        <v>41578</v>
      </c>
      <c r="AF93" s="637">
        <f>Benchmark!B93</f>
        <v>4.195895796900645E-2</v>
      </c>
      <c r="AG93" s="637">
        <f>Benchmark!C93</f>
        <v>-4.0278686900174596E-2</v>
      </c>
      <c r="AI93" s="123">
        <f t="array" ref="AI93">PRODUCT(1+AF$4:AF93)-1</f>
        <v>0.51563701104153625</v>
      </c>
      <c r="AJ93" s="123">
        <f t="array" ref="AJ93">PRODUCT(1+AG$4:AG93)-1</f>
        <v>-0.54910186441946918</v>
      </c>
      <c r="AK93" s="123">
        <f t="array" ref="AK93">PRODUCT(1+AF82:AF93)-1</f>
        <v>0.13331905807889144</v>
      </c>
      <c r="AL93" s="123">
        <f t="array" ref="AL93">PRODUCT(1+AG82:AG93)-1</f>
        <v>-0.14828612200996993</v>
      </c>
    </row>
    <row r="94" spans="2:38" x14ac:dyDescent="0.25">
      <c r="B94" s="2">
        <f t="shared" si="21"/>
        <v>41608</v>
      </c>
      <c r="C94" s="150">
        <f>INDEX('Exposure Data'!$A$1:$Y$391,MATCH($B94&amp;C$3,'Exposure Data'!$A$1:$A$391,0),MATCH("Total",'Exposure Data'!$A$1:$Y$1,0))</f>
        <v>1.2505951349179325</v>
      </c>
      <c r="D94" s="150">
        <f>INDEX('Exposure Data'!$A$1:$Y$391,MATCH($B94&amp;D$3,'Exposure Data'!$A$1:$A$391,0),MATCH("Total",'Exposure Data'!$A$1:$Y$1,0))</f>
        <v>-1.1391555081300446</v>
      </c>
      <c r="E94" s="99">
        <f t="shared" si="18"/>
        <v>0.11143962678788788</v>
      </c>
      <c r="F94" s="99">
        <f t="shared" si="19"/>
        <v>2.3897506430479769</v>
      </c>
      <c r="H94" s="118">
        <f t="shared" si="22"/>
        <v>41608</v>
      </c>
      <c r="I94" s="119">
        <f>C94-INDEX('Region --&gt;'!$K$3:$K$101,MATCH(H94,'Region --&gt;'!$B$3:$B$101,0))</f>
        <v>1.1507220655894133</v>
      </c>
      <c r="J94" s="119">
        <f>-D94+INDEX('Region --&gt;'!$K$105:$K$202,MATCH(H94,'Region --&gt;'!$B$105:$B$202,0))</f>
        <v>1.2011902934271721</v>
      </c>
      <c r="K94" s="119">
        <f>'Region --&gt;'!K296</f>
        <v>0.16190785462564672</v>
      </c>
      <c r="N94" s="95">
        <f t="shared" si="23"/>
        <v>41608</v>
      </c>
      <c r="O94" s="94">
        <f>HLOOKUP(N94,'Perfattr Data'!$A$1:$CW$7,MATCH(O$3,'Perfattr Data'!$A$1:$A$7,0),FALSE)</f>
        <v>1.5406268778175447E-2</v>
      </c>
      <c r="P94" s="94">
        <f>HLOOKUP($N94,'Perfattr Data'!$A$1:$CW$7,MATCH(P$3,'Perfattr Data'!$A$1:$A$7,0),FALSE)</f>
        <v>-6.0851879694107805E-3</v>
      </c>
      <c r="Q94" s="94">
        <f>HLOOKUP($N94,'Perfattr Data'!$A$1:$CW$7,MATCH(Q$3,'Perfattr Data'!$A$1:$A$7,0),FALSE)</f>
        <v>1.5249358372076632E-4</v>
      </c>
      <c r="R94" s="94">
        <f>HLOOKUP($N94,'Perfattr Data'!$A$1:$CW$7,MATCH(R$3,'Perfattr Data'!$A$1:$A$7,0),FALSE)</f>
        <v>-2.13574392485405E-4</v>
      </c>
      <c r="S94" s="99">
        <f t="shared" si="20"/>
        <v>9.2600000000000269E-3</v>
      </c>
      <c r="V94" s="95">
        <f t="shared" si="24"/>
        <v>41608</v>
      </c>
      <c r="W94" s="150">
        <f t="shared" si="26"/>
        <v>1.3093854527556107E-2</v>
      </c>
      <c r="X94" s="150">
        <f t="shared" si="27"/>
        <v>-4.789863405201795E-3</v>
      </c>
      <c r="Y94" s="99"/>
      <c r="Z94" s="123">
        <f t="array" ref="Z94">PRODUCT(1+W$4:W94)-1</f>
        <v>1.030008882214553</v>
      </c>
      <c r="AA94" s="99">
        <f t="array" ref="AA94">PRODUCT(1+$X$4:X94)-1</f>
        <v>-0.50867394459116266</v>
      </c>
      <c r="AB94" s="94">
        <f t="array" ref="AB94">PRODUCT(1+W83:W94)-1</f>
        <v>0.39488388711967848</v>
      </c>
      <c r="AC94" s="94">
        <f t="array" ref="AC94">PRODUCT(1+X83:X94)-1</f>
        <v>-0.12328122277518916</v>
      </c>
      <c r="AE94" s="95">
        <f t="shared" si="25"/>
        <v>41608</v>
      </c>
      <c r="AF94" s="637">
        <f>Benchmark!B94</f>
        <v>-2.2534616272907163E-3</v>
      </c>
      <c r="AG94" s="637">
        <f>Benchmark!C94</f>
        <v>-2.1575432925013648E-3</v>
      </c>
      <c r="AI94" s="123">
        <f t="array" ref="AI94">PRODUCT(1+AF$4:AF94)-1</f>
        <v>0.51222158119625272</v>
      </c>
      <c r="AJ94" s="123">
        <f t="array" ref="AJ94">PRODUCT(1+AG$4:AG94)-1</f>
        <v>-0.55007469666749231</v>
      </c>
      <c r="AK94" s="123">
        <f t="array" ref="AK94">PRODUCT(1+AF83:AF94)-1</f>
        <v>0.12899344207729646</v>
      </c>
      <c r="AL94" s="123">
        <f t="array" ref="AL94">PRODUCT(1+AG83:AG94)-1</f>
        <v>-0.13590700907032638</v>
      </c>
    </row>
    <row r="95" spans="2:38" x14ac:dyDescent="0.25">
      <c r="B95" s="2">
        <f t="shared" si="21"/>
        <v>41639</v>
      </c>
      <c r="C95" s="150">
        <f>INDEX('Exposure Data'!$A$1:$Y$391,MATCH($B95&amp;C$3,'Exposure Data'!$A$1:$A$391,0),MATCH("Total",'Exposure Data'!$A$1:$Y$1,0))</f>
        <v>1.3387796545911905</v>
      </c>
      <c r="D95" s="150">
        <f>INDEX('Exposure Data'!$A$1:$Y$391,MATCH($B95&amp;D$3,'Exposure Data'!$A$1:$A$391,0),MATCH("Total",'Exposure Data'!$A$1:$Y$1,0))</f>
        <v>-1.2486644700682479</v>
      </c>
      <c r="E95" s="99">
        <f t="shared" si="18"/>
        <v>9.0115184522942648E-2</v>
      </c>
      <c r="F95" s="99">
        <f t="shared" si="19"/>
        <v>2.5874441246594384</v>
      </c>
      <c r="H95" s="118">
        <f t="shared" si="22"/>
        <v>41639</v>
      </c>
      <c r="I95" s="119">
        <f>C95-INDEX('Region --&gt;'!$K$3:$K$101,MATCH(H95,'Region --&gt;'!$B$3:$B$101,0))</f>
        <v>1.1912264749289343</v>
      </c>
      <c r="J95" s="119">
        <f>-D95+INDEX('Region --&gt;'!$K$105:$K$202,MATCH(H95,'Region --&gt;'!$B$105:$B$202,0))</f>
        <v>1.3533409143990383</v>
      </c>
      <c r="K95" s="119">
        <f>'Region --&gt;'!K297</f>
        <v>0.25222962399304649</v>
      </c>
      <c r="N95" s="95">
        <f t="shared" si="23"/>
        <v>41639</v>
      </c>
      <c r="O95" s="94">
        <f>HLOOKUP(N95,'Perfattr Data'!$A$1:$CW$7,MATCH(O$3,'Perfattr Data'!$A$1:$A$7,0),FALSE)</f>
        <v>2.3825452998118588E-2</v>
      </c>
      <c r="P95" s="94">
        <f>HLOOKUP($N95,'Perfattr Data'!$A$1:$CW$7,MATCH(P$3,'Perfattr Data'!$A$1:$A$7,0),FALSE)</f>
        <v>-1.6075289722136399E-2</v>
      </c>
      <c r="Q95" s="94">
        <f>HLOOKUP($N95,'Perfattr Data'!$A$1:$CW$7,MATCH(Q$3,'Perfattr Data'!$A$1:$A$7,0),FALSE)</f>
        <v>-2.5372950788858238E-4</v>
      </c>
      <c r="R95" s="94">
        <f>HLOOKUP($N95,'Perfattr Data'!$A$1:$CW$7,MATCH(R$3,'Perfattr Data'!$A$1:$A$7,0),FALSE)</f>
        <v>-4.417600375041586E-4</v>
      </c>
      <c r="S95" s="99">
        <f t="shared" si="20"/>
        <v>7.0546737305894483E-3</v>
      </c>
      <c r="V95" s="95">
        <f t="shared" si="24"/>
        <v>41639</v>
      </c>
      <c r="W95" s="150">
        <f t="shared" si="26"/>
        <v>2.0704785030705841E-2</v>
      </c>
      <c r="X95" s="150">
        <f t="shared" si="27"/>
        <v>-1.3382800219165308E-2</v>
      </c>
      <c r="Y95" s="99"/>
      <c r="Z95" s="123">
        <f t="array" ref="Z95">PRODUCT(1+W$4:W95)-1</f>
        <v>1.0720397797312287</v>
      </c>
      <c r="AA95" s="99">
        <f t="array" ref="AA95">PRODUCT(1+$X$4:X95)-1</f>
        <v>-0.51524926303316965</v>
      </c>
      <c r="AB95" s="94">
        <f t="array" ref="AB95">PRODUCT(1+W84:W95)-1</f>
        <v>0.33308581062494946</v>
      </c>
      <c r="AC95" s="94">
        <f t="array" ref="AC95">PRODUCT(1+X84:X95)-1</f>
        <v>-9.5003183489742127E-2</v>
      </c>
      <c r="AE95" s="95">
        <f t="shared" si="25"/>
        <v>41639</v>
      </c>
      <c r="AF95" s="637">
        <f>Benchmark!B95</f>
        <v>8.4241371326616334E-3</v>
      </c>
      <c r="AG95" s="637">
        <f>Benchmark!C95</f>
        <v>4.5788408746420036E-4</v>
      </c>
      <c r="AI95" s="123">
        <f t="array" ref="AI95">PRODUCT(1+AF$4:AF95)-1</f>
        <v>0.52496074317122043</v>
      </c>
      <c r="AJ95" s="123">
        <f t="array" ref="AJ95">PRODUCT(1+AG$4:AG95)-1</f>
        <v>-0.54986868303054881</v>
      </c>
      <c r="AK95" s="123">
        <f t="array" ref="AK95">PRODUCT(1+AF84:AF95)-1</f>
        <v>9.1020743921258251E-2</v>
      </c>
      <c r="AL95" s="123">
        <f t="array" ref="AL95">PRODUCT(1+AG84:AG95)-1</f>
        <v>-0.10042223215431079</v>
      </c>
    </row>
    <row r="96" spans="2:38" x14ac:dyDescent="0.25">
      <c r="B96" s="2">
        <f t="shared" si="21"/>
        <v>41670</v>
      </c>
      <c r="C96" s="150">
        <f>INDEX('Exposure Data'!$A$1:$Y$391,MATCH($B96&amp;C$3,'Exposure Data'!$A$1:$A$391,0),MATCH("Total",'Exposure Data'!$A$1:$Y$1,0))</f>
        <v>1.3026021463181214</v>
      </c>
      <c r="D96" s="150">
        <f>INDEX('Exposure Data'!$A$1:$Y$391,MATCH($B96&amp;D$3,'Exposure Data'!$A$1:$A$391,0),MATCH("Total",'Exposure Data'!$A$1:$Y$1,0))</f>
        <v>-1.0823160659918094</v>
      </c>
      <c r="E96" s="99">
        <f t="shared" si="18"/>
        <v>0.22028608032631203</v>
      </c>
      <c r="F96" s="99">
        <f t="shared" si="19"/>
        <v>2.3849182123099308</v>
      </c>
      <c r="H96" s="118">
        <f t="shared" si="22"/>
        <v>41670</v>
      </c>
      <c r="I96" s="119">
        <f>C96-INDEX('Region --&gt;'!$K$3:$K$101,MATCH(H96,'Region --&gt;'!$B$3:$B$101,0))</f>
        <v>1.1722625269027875</v>
      </c>
      <c r="J96" s="119">
        <f>-D96+INDEX('Region --&gt;'!$K$105:$K$202,MATCH(H96,'Region --&gt;'!$B$105:$B$202,0))</f>
        <v>1.1658834843001336</v>
      </c>
      <c r="K96" s="119">
        <f>'Region --&gt;'!K298</f>
        <v>0.21390703772365816</v>
      </c>
      <c r="N96" s="95">
        <f t="shared" si="23"/>
        <v>41670</v>
      </c>
      <c r="O96" s="94">
        <f>HLOOKUP(N96,'Perfattr Data'!$A$1:$CW$7,MATCH(O$3,'Perfattr Data'!$A$1:$A$7,0),FALSE)</f>
        <v>-5.3327239793547268E-2</v>
      </c>
      <c r="P96" s="94">
        <f>HLOOKUP($N96,'Perfattr Data'!$A$1:$CW$7,MATCH(P$3,'Perfattr Data'!$A$1:$A$7,0),FALSE)</f>
        <v>7.283281947402595E-2</v>
      </c>
      <c r="Q96" s="94">
        <f>HLOOKUP($N96,'Perfattr Data'!$A$1:$CW$7,MATCH(Q$3,'Perfattr Data'!$A$1:$A$7,0),FALSE)</f>
        <v>6.2529129031916502E-4</v>
      </c>
      <c r="R96" s="94">
        <f>HLOOKUP($N96,'Perfattr Data'!$A$1:$CW$7,MATCH(R$3,'Perfattr Data'!$A$1:$A$7,0),FALSE)</f>
        <v>-3.920660386067287E-4</v>
      </c>
      <c r="S96" s="99">
        <f t="shared" si="20"/>
        <v>1.9738804932191118E-2</v>
      </c>
      <c r="V96" s="95">
        <f t="shared" si="24"/>
        <v>41670</v>
      </c>
      <c r="W96" s="150">
        <f t="shared" si="26"/>
        <v>-4.476666772934898E-2</v>
      </c>
      <c r="X96" s="150">
        <f t="shared" si="27"/>
        <v>5.381705282025552E-2</v>
      </c>
      <c r="Y96" s="99"/>
      <c r="Z96" s="123">
        <f t="array" ref="Z96">PRODUCT(1+W$4:W96)-1</f>
        <v>0.97928146339000732</v>
      </c>
      <c r="AA96" s="99">
        <f t="array" ref="AA96">PRODUCT(1+$X$4:X96)-1</f>
        <v>-0.48916140701716793</v>
      </c>
      <c r="AB96" s="94">
        <f t="array" ref="AB96">PRODUCT(1+W85:W96)-1</f>
        <v>0.18842224195811452</v>
      </c>
      <c r="AC96" s="94">
        <f t="array" ref="AC96">PRODUCT(1+X85:X96)-1</f>
        <v>-2.7427286081008528E-2</v>
      </c>
      <c r="AE96" s="95">
        <f t="shared" si="25"/>
        <v>41670</v>
      </c>
      <c r="AF96" s="637">
        <f>Benchmark!B96</f>
        <v>-3.8045840403894221E-2</v>
      </c>
      <c r="AG96" s="637">
        <f>Benchmark!C96</f>
        <v>5.2664972588574624E-2</v>
      </c>
      <c r="AI96" s="123">
        <f t="array" ref="AI96">PRODUCT(1+AF$4:AF96)-1</f>
        <v>0.46694233011432429</v>
      </c>
      <c r="AJ96" s="123">
        <f t="array" ref="AJ96">PRODUCT(1+AG$4:AG96)-1</f>
        <v>-0.52616252956109366</v>
      </c>
      <c r="AK96" s="123">
        <f t="array" ref="AK96">PRODUCT(1+AF85:AF96)-1</f>
        <v>1.721611063537809E-2</v>
      </c>
      <c r="AL96" s="123">
        <f t="array" ref="AL96">PRODUCT(1+AG85:AG96)-1</f>
        <v>-2.2444410514282365E-2</v>
      </c>
    </row>
    <row r="97" spans="2:38" x14ac:dyDescent="0.25">
      <c r="B97" s="2">
        <f t="shared" si="21"/>
        <v>41698</v>
      </c>
      <c r="C97" s="150">
        <f>INDEX('Exposure Data'!$A$1:$Y$391,MATCH($B97&amp;C$3,'Exposure Data'!$A$1:$A$391,0),MATCH("Total",'Exposure Data'!$A$1:$Y$1,0))</f>
        <v>1.3079219669004181</v>
      </c>
      <c r="D97" s="150">
        <f>INDEX('Exposure Data'!$A$1:$Y$391,MATCH($B97&amp;D$3,'Exposure Data'!$A$1:$A$391,0),MATCH("Total",'Exposure Data'!$A$1:$Y$1,0))</f>
        <v>-1.1015892634058537</v>
      </c>
      <c r="E97" s="99">
        <f t="shared" si="18"/>
        <v>0.20633270349456434</v>
      </c>
      <c r="F97" s="99">
        <f t="shared" si="19"/>
        <v>2.409511230306272</v>
      </c>
      <c r="H97" s="118">
        <f t="shared" si="22"/>
        <v>41698</v>
      </c>
      <c r="I97" s="119">
        <f>C97-INDEX('Region --&gt;'!$K$3:$K$101,MATCH(H97,'Region --&gt;'!$B$3:$B$101,0))</f>
        <v>1.1533797376018642</v>
      </c>
      <c r="J97" s="119">
        <f>-D97+INDEX('Region --&gt;'!$K$105:$K$202,MATCH(H97,'Region --&gt;'!$B$105:$B$202,0))</f>
        <v>1.207505504041215</v>
      </c>
      <c r="K97" s="119">
        <f>'Region --&gt;'!K299</f>
        <v>0.26045846993391519</v>
      </c>
      <c r="N97" s="95">
        <f t="shared" si="23"/>
        <v>41698</v>
      </c>
      <c r="O97" s="94">
        <f>HLOOKUP(N97,'Perfattr Data'!$A$1:$CW$7,MATCH(O$3,'Perfattr Data'!$A$1:$A$7,0),FALSE)</f>
        <v>2.7760909277462668E-2</v>
      </c>
      <c r="P97" s="94">
        <f>HLOOKUP($N97,'Perfattr Data'!$A$1:$CW$7,MATCH(P$3,'Perfattr Data'!$A$1:$A$7,0),FALSE)</f>
        <v>-4.3281609983289081E-2</v>
      </c>
      <c r="Q97" s="94">
        <f>HLOOKUP($N97,'Perfattr Data'!$A$1:$CW$7,MATCH(Q$3,'Perfattr Data'!$A$1:$A$7,0),FALSE)</f>
        <v>1.4826727172339276E-3</v>
      </c>
      <c r="R97" s="94">
        <f>HLOOKUP($N97,'Perfattr Data'!$A$1:$CW$7,MATCH(R$3,'Perfattr Data'!$A$1:$A$7,0),FALSE)</f>
        <v>-3.6197201140746537E-4</v>
      </c>
      <c r="S97" s="99">
        <f t="shared" si="20"/>
        <v>-1.4399999999999951E-2</v>
      </c>
      <c r="V97" s="95">
        <f t="shared" si="24"/>
        <v>41698</v>
      </c>
      <c r="W97" s="150">
        <f t="shared" si="26"/>
        <v>2.3681478031042445E-2</v>
      </c>
      <c r="X97" s="150">
        <f t="shared" si="27"/>
        <v>-3.7123443779864963E-2</v>
      </c>
      <c r="Y97" s="99"/>
      <c r="Z97" s="123">
        <f t="array" ref="Z97">PRODUCT(1+W$4:W97)-1</f>
        <v>1.0261537738825273</v>
      </c>
      <c r="AA97" s="99">
        <f t="array" ref="AA97">PRODUCT(1+$X$4:X97)-1</f>
        <v>-0.50812549480435143</v>
      </c>
      <c r="AB97" s="94">
        <f t="array" ref="AB97">PRODUCT(1+W86:W97)-1</f>
        <v>0.2198653868034266</v>
      </c>
      <c r="AC97" s="94">
        <f t="array" ref="AC97">PRODUCT(1+X86:X97)-1</f>
        <v>-7.3656449163707838E-2</v>
      </c>
      <c r="AE97" s="95">
        <f t="shared" si="25"/>
        <v>41698</v>
      </c>
      <c r="AF97" s="637">
        <f>Benchmark!B97</f>
        <v>3.0704792356494794E-2</v>
      </c>
      <c r="AG97" s="637">
        <f>Benchmark!C97</f>
        <v>-3.1995599604598926E-2</v>
      </c>
      <c r="AI97" s="123">
        <f t="array" ref="AI97">PRODUCT(1+AF$4:AF97)-1</f>
        <v>0.51198448975943722</v>
      </c>
      <c r="AJ97" s="123">
        <f t="array" ref="AJ97">PRODUCT(1+AG$4:AG97)-1</f>
        <v>-0.54132324354291295</v>
      </c>
      <c r="AK97" s="123">
        <f t="array" ref="AK97">PRODUCT(1+AF86:AF97)-1</f>
        <v>5.3813408338116986E-2</v>
      </c>
      <c r="AL97" s="123">
        <f t="array" ref="AL97">PRODUCT(1+AG86:AG97)-1</f>
        <v>-5.3577828556017781E-2</v>
      </c>
    </row>
    <row r="98" spans="2:38" x14ac:dyDescent="0.25">
      <c r="B98" s="2">
        <f t="shared" si="21"/>
        <v>41729</v>
      </c>
      <c r="C98" s="150">
        <f>INDEX('Exposure Data'!$A$1:$Y$391,MATCH($B98&amp;C$3,'Exposure Data'!$A$1:$A$391,0),MATCH("Total",'Exposure Data'!$A$1:$Y$1,0))</f>
        <v>1.2758462173916509</v>
      </c>
      <c r="D98" s="150">
        <f>INDEX('Exposure Data'!$A$1:$Y$391,MATCH($B98&amp;D$3,'Exposure Data'!$A$1:$A$391,0),MATCH("Total",'Exposure Data'!$A$1:$Y$1,0))</f>
        <v>-1.1507545412022306</v>
      </c>
      <c r="E98" s="99">
        <f t="shared" si="18"/>
        <v>0.1250916761894203</v>
      </c>
      <c r="F98" s="99">
        <f t="shared" si="19"/>
        <v>2.4266007585938816</v>
      </c>
      <c r="H98" s="118">
        <f t="shared" si="22"/>
        <v>41729</v>
      </c>
      <c r="I98" s="119">
        <f>C98-INDEX('Region --&gt;'!$K$3:$K$101,MATCH(H98,'Region --&gt;'!$B$3:$B$101,0))</f>
        <v>1.0834241945436254</v>
      </c>
      <c r="J98" s="119">
        <f>-D98+INDEX('Region --&gt;'!$K$105:$K$202,MATCH(H98,'Region --&gt;'!$B$105:$B$202,0))</f>
        <v>1.2953338880022329</v>
      </c>
      <c r="K98" s="119">
        <f>'Region --&gt;'!K300</f>
        <v>0.33700136964802785</v>
      </c>
      <c r="N98" s="95">
        <f t="shared" si="23"/>
        <v>41729</v>
      </c>
      <c r="O98" s="94">
        <f>HLOOKUP(N98,'Perfattr Data'!$A$1:$CW$7,MATCH(O$3,'Perfattr Data'!$A$1:$A$7,0),FALSE)</f>
        <v>1.1977615701995825E-3</v>
      </c>
      <c r="P98" s="94">
        <f>HLOOKUP($N98,'Perfattr Data'!$A$1:$CW$7,MATCH(P$3,'Perfattr Data'!$A$1:$A$7,0),FALSE)</f>
        <v>-2.9529153013089986E-2</v>
      </c>
      <c r="Q98" s="94">
        <f>HLOOKUP($N98,'Perfattr Data'!$A$1:$CW$7,MATCH(Q$3,'Perfattr Data'!$A$1:$A$7,0),FALSE)</f>
        <v>1.0228954268446644E-3</v>
      </c>
      <c r="R98" s="94">
        <f>HLOOKUP($N98,'Perfattr Data'!$A$1:$CW$7,MATCH(R$3,'Perfattr Data'!$A$1:$A$7,0),FALSE)</f>
        <v>-3.9150398395431106E-4</v>
      </c>
      <c r="S98" s="99">
        <f t="shared" si="20"/>
        <v>-2.7700000000000051E-2</v>
      </c>
      <c r="V98" s="95">
        <f t="shared" si="24"/>
        <v>41729</v>
      </c>
      <c r="W98" s="150">
        <f t="shared" si="26"/>
        <v>1.0384798095118249E-3</v>
      </c>
      <c r="X98" s="150">
        <f t="shared" si="27"/>
        <v>-2.4454673634416897E-2</v>
      </c>
      <c r="Y98" s="99"/>
      <c r="Z98" s="123">
        <f t="array" ref="Z98">PRODUCT(1+W$4:W98)-1</f>
        <v>1.0282578936676705</v>
      </c>
      <c r="AA98" s="99">
        <f t="array" ref="AA98">PRODUCT(1+$X$4:X98)-1</f>
        <v>-0.52015412529800131</v>
      </c>
      <c r="AB98" s="94">
        <f t="array" ref="AB98">PRODUCT(1+W87:W98)-1</f>
        <v>0.22079249364087428</v>
      </c>
      <c r="AC98" s="94">
        <f t="array" ref="AC98">PRODUCT(1+X87:X98)-1</f>
        <v>-9.4727165064197427E-2</v>
      </c>
      <c r="AE98" s="95">
        <f t="shared" si="25"/>
        <v>41729</v>
      </c>
      <c r="AF98" s="637">
        <f>Benchmark!B98</f>
        <v>1.6633241917109444E-2</v>
      </c>
      <c r="AG98" s="637">
        <f>Benchmark!C98</f>
        <v>-2.33239809843417E-2</v>
      </c>
      <c r="AI98" s="123">
        <f t="array" ref="AI98">PRODUCT(1+AF$4:AF98)-1</f>
        <v>0.53713369355252305</v>
      </c>
      <c r="AJ98" s="123">
        <f t="array" ref="AJ98">PRODUCT(1+AG$4:AG98)-1</f>
        <v>-0.55202141148847761</v>
      </c>
      <c r="AK98" s="123">
        <f t="array" ref="AK98">PRODUCT(1+AF87:AF98)-1</f>
        <v>7.6838826113754033E-2</v>
      </c>
      <c r="AL98" s="123">
        <f t="array" ref="AL98">PRODUCT(1+AG87:AG98)-1</f>
        <v>-6.9370289598559287E-2</v>
      </c>
    </row>
    <row r="99" spans="2:38" x14ac:dyDescent="0.25">
      <c r="B99" s="2">
        <f t="shared" si="21"/>
        <v>41759</v>
      </c>
      <c r="C99" s="150">
        <f>INDEX('Exposure Data'!$A$1:$Y$391,MATCH($B99&amp;C$3,'Exposure Data'!$A$1:$A$391,0),MATCH("Total",'Exposure Data'!$A$1:$Y$1,0))</f>
        <v>1.3180419808598014</v>
      </c>
      <c r="D99" s="150">
        <f>INDEX('Exposure Data'!$A$1:$Y$391,MATCH($B99&amp;D$3,'Exposure Data'!$A$1:$A$391,0),MATCH("Total",'Exposure Data'!$A$1:$Y$1,0))</f>
        <v>-1.1803406016681126</v>
      </c>
      <c r="E99" s="99">
        <f t="shared" si="18"/>
        <v>0.13770137919168879</v>
      </c>
      <c r="F99" s="99">
        <f t="shared" si="19"/>
        <v>2.4983825825279142</v>
      </c>
      <c r="H99" s="118">
        <f t="shared" si="22"/>
        <v>41759</v>
      </c>
      <c r="I99" s="119">
        <f>C99-INDEX('Region --&gt;'!$K$3:$K$101,MATCH(H99,'Region --&gt;'!$B$3:$B$101,0))</f>
        <v>1.1004809881730573</v>
      </c>
      <c r="J99" s="119">
        <f>-D99+INDEX('Region --&gt;'!$K$105:$K$202,MATCH(H99,'Region --&gt;'!$B$105:$B$202,0))</f>
        <v>1.3434784852757382</v>
      </c>
      <c r="K99" s="119">
        <f>'Region --&gt;'!K301</f>
        <v>0.3806988762943696</v>
      </c>
      <c r="N99" s="95">
        <f t="shared" si="23"/>
        <v>41759</v>
      </c>
      <c r="O99" s="94">
        <f>HLOOKUP(N99,'Perfattr Data'!$A$1:$CW$7,MATCH(O$3,'Perfattr Data'!$A$1:$A$7,0),FALSE)</f>
        <v>7.8053870400238536E-3</v>
      </c>
      <c r="P99" s="94">
        <f>HLOOKUP($N99,'Perfattr Data'!$A$1:$CW$7,MATCH(P$3,'Perfattr Data'!$A$1:$A$7,0),FALSE)</f>
        <v>3.9160545553995748E-4</v>
      </c>
      <c r="Q99" s="94">
        <f>HLOOKUP($N99,'Perfattr Data'!$A$1:$CW$7,MATCH(Q$3,'Perfattr Data'!$A$1:$A$7,0),FALSE)</f>
        <v>3.9844133633870865E-4</v>
      </c>
      <c r="R99" s="94">
        <f>HLOOKUP($N99,'Perfattr Data'!$A$1:$CW$7,MATCH(R$3,'Perfattr Data'!$A$1:$A$7,0),FALSE)</f>
        <v>-3.154338319025307E-4</v>
      </c>
      <c r="S99" s="99">
        <f t="shared" si="20"/>
        <v>8.2799999999999888E-3</v>
      </c>
      <c r="V99" s="95">
        <f t="shared" si="24"/>
        <v>41759</v>
      </c>
      <c r="W99" s="150">
        <f t="shared" si="26"/>
        <v>7.2043684083608122E-3</v>
      </c>
      <c r="X99" s="150">
        <f t="shared" si="27"/>
        <v>3.023200884089604E-4</v>
      </c>
      <c r="Y99" s="99"/>
      <c r="Z99" s="123">
        <f t="array" ref="Z99">PRODUCT(1+W$4:W99)-1</f>
        <v>1.0428702107608183</v>
      </c>
      <c r="AA99" s="99">
        <f t="array" ref="AA99">PRODUCT(1+$X$4:X99)-1</f>
        <v>-0.52000905825073873</v>
      </c>
      <c r="AB99" s="94">
        <f t="array" ref="AB99">PRODUCT(1+W88:W99)-1</f>
        <v>0.16989282012410478</v>
      </c>
      <c r="AC99" s="94">
        <f t="array" ref="AC99">PRODUCT(1+X88:X99)-1</f>
        <v>-7.0714746448466315E-2</v>
      </c>
      <c r="AE99" s="95">
        <f t="shared" si="25"/>
        <v>41759</v>
      </c>
      <c r="AF99" s="637">
        <f>Benchmark!B99</f>
        <v>1.4340281538518749E-2</v>
      </c>
      <c r="AG99" s="637">
        <f>Benchmark!C99</f>
        <v>-8.9259747302937766E-3</v>
      </c>
      <c r="AI99" s="123">
        <f t="array" ref="AI99">PRODUCT(1+AF$4:AF99)-1</f>
        <v>0.55917662348040942</v>
      </c>
      <c r="AJ99" s="123">
        <f t="array" ref="AJ99">PRODUCT(1+AG$4:AG99)-1</f>
        <v>-0.55602005704924418</v>
      </c>
      <c r="AK99" s="123">
        <f t="array" ref="AK99">PRODUCT(1+AF88:AF99)-1</f>
        <v>7.2757626262574426E-2</v>
      </c>
      <c r="AL99" s="123">
        <f t="array" ref="AL99">PRODUCT(1+AG88:AG99)-1</f>
        <v>-5.847701864312127E-2</v>
      </c>
    </row>
    <row r="100" spans="2:38" x14ac:dyDescent="0.25">
      <c r="B100" s="2">
        <f t="shared" si="21"/>
        <v>41790</v>
      </c>
      <c r="C100" s="150">
        <f>INDEX('Exposure Data'!$A$1:$Y$391,MATCH($B100&amp;C$3,'Exposure Data'!$A$1:$A$391,0),MATCH("Total",'Exposure Data'!$A$1:$Y$1,0))</f>
        <v>1.3788601008001933</v>
      </c>
      <c r="D100" s="150">
        <f>INDEX('Exposure Data'!$A$1:$Y$391,MATCH($B100&amp;D$3,'Exposure Data'!$A$1:$A$391,0),MATCH("Total",'Exposure Data'!$A$1:$Y$1,0))</f>
        <v>-1.17444673964366</v>
      </c>
      <c r="E100" s="99">
        <f t="shared" ref="E100:E101" si="28">C100+D100</f>
        <v>0.2044133611565333</v>
      </c>
      <c r="F100" s="99">
        <f t="shared" si="19"/>
        <v>2.5533068404438533</v>
      </c>
      <c r="H100" s="118">
        <f t="shared" si="22"/>
        <v>41790</v>
      </c>
      <c r="I100" s="119">
        <f>C100-INDEX('Region --&gt;'!$K$3:$K$101,MATCH(H100,'Region --&gt;'!$B$3:$B$101,0))</f>
        <v>1.1277549169379184</v>
      </c>
      <c r="J100" s="119">
        <f>-D100+INDEX('Region --&gt;'!$K$105:$K$202,MATCH(H100,'Region --&gt;'!$B$105:$B$202,0))</f>
        <v>1.3515470918471975</v>
      </c>
      <c r="K100" s="119">
        <f>'Region --&gt;'!K302</f>
        <v>0.4282055360658123</v>
      </c>
      <c r="N100" s="95">
        <f t="shared" si="23"/>
        <v>41790</v>
      </c>
      <c r="O100" s="94">
        <f>HLOOKUP(N100,'Perfattr Data'!$A$1:$CW$7,MATCH(O$3,'Perfattr Data'!$A$1:$A$7,0),FALSE)</f>
        <v>5.6297968986332318E-2</v>
      </c>
      <c r="P100" s="94">
        <f>HLOOKUP($N100,'Perfattr Data'!$A$1:$CW$7,MATCH(P$3,'Perfattr Data'!$A$1:$A$7,0),FALSE)</f>
        <v>-2.9498585613028695E-2</v>
      </c>
      <c r="Q100" s="94">
        <f>HLOOKUP($N100,'Perfattr Data'!$A$1:$CW$7,MATCH(Q$3,'Perfattr Data'!$A$1:$A$7,0),FALSE)</f>
        <v>1.1204716084221311E-3</v>
      </c>
      <c r="R100" s="94">
        <f>HLOOKUP($N100,'Perfattr Data'!$A$1:$CW$7,MATCH(R$3,'Perfattr Data'!$A$1:$A$7,0),FALSE)</f>
        <v>-5.9212716797478308E-4</v>
      </c>
      <c r="S100" s="99">
        <f t="shared" ref="S100:S101" si="29">SUM(O100:R100)</f>
        <v>2.7327727813750969E-2</v>
      </c>
      <c r="V100" s="95">
        <f t="shared" si="24"/>
        <v>41790</v>
      </c>
      <c r="W100" s="150">
        <f t="shared" si="26"/>
        <v>5.1157602531411585E-2</v>
      </c>
      <c r="X100" s="150">
        <f t="shared" si="27"/>
        <v>-2.1956872355104625E-2</v>
      </c>
      <c r="Y100" s="99"/>
      <c r="Z100" s="123">
        <f t="array" ref="Z100">PRODUCT(1+W$4:W100)-1</f>
        <v>1.1473785530261811</v>
      </c>
      <c r="AA100" s="99">
        <f t="array" ref="AA100">PRODUCT(1+$X$4:X100)-1</f>
        <v>-0.53054815809033373</v>
      </c>
      <c r="AB100" s="94">
        <f t="array" ref="AB100">PRODUCT(1+W89:W100)-1</f>
        <v>0.21595432820428129</v>
      </c>
      <c r="AC100" s="94">
        <f t="array" ref="AC100">PRODUCT(1+X89:X100)-1</f>
        <v>-0.10020976061683118</v>
      </c>
      <c r="AE100" s="95">
        <f t="shared" si="25"/>
        <v>41790</v>
      </c>
      <c r="AF100" s="637">
        <f>Benchmark!B100</f>
        <v>3.3231348868638426E-2</v>
      </c>
      <c r="AG100" s="637">
        <f>Benchmark!C100</f>
        <v>-3.1412468073342512E-2</v>
      </c>
      <c r="AI100" s="123">
        <f t="array" ref="AI100">PRODUCT(1+AF$4:AF100)-1</f>
        <v>0.61099016580311272</v>
      </c>
      <c r="AJ100" s="123">
        <f t="array" ref="AJ100">PRODUCT(1+AG$4:AG100)-1</f>
        <v>-0.56996656283238911</v>
      </c>
      <c r="AK100" s="123">
        <f t="array" ref="AK100">PRODUCT(1+AF89:AF100)-1</f>
        <v>0.11409948935732106</v>
      </c>
      <c r="AL100" s="123">
        <f t="array" ref="AL100">PRODUCT(1+AG89:AG100)-1</f>
        <v>-9.7100822765956663E-2</v>
      </c>
    </row>
    <row r="101" spans="2:38" x14ac:dyDescent="0.25">
      <c r="B101" s="2">
        <f t="shared" si="21"/>
        <v>41820</v>
      </c>
      <c r="C101" s="150">
        <f>INDEX('Exposure Data'!$A$1:$Y$391,MATCH($B101&amp;C$3,'Exposure Data'!$A$1:$A$391,0),MATCH("Total",'Exposure Data'!$A$1:$Y$1,0))</f>
        <v>1.3687371663894168</v>
      </c>
      <c r="D101" s="150">
        <f>INDEX('Exposure Data'!$A$1:$Y$391,MATCH($B101&amp;D$3,'Exposure Data'!$A$1:$A$391,0),MATCH("Total",'Exposure Data'!$A$1:$Y$1,0))</f>
        <v>-1.1912995645387463</v>
      </c>
      <c r="E101" s="99">
        <f t="shared" si="28"/>
        <v>0.17743760185067048</v>
      </c>
      <c r="F101" s="99">
        <f t="shared" si="19"/>
        <v>2.5600367309281631</v>
      </c>
      <c r="H101" s="118">
        <f t="shared" si="22"/>
        <v>41820</v>
      </c>
      <c r="I101" s="119">
        <f>C101-INDEX('Region --&gt;'!$K$3:$K$101,MATCH(H101,'Region --&gt;'!$B$3:$B$101,0))</f>
        <v>1.106068009953725</v>
      </c>
      <c r="J101" s="119">
        <f>-D101+INDEX('Region --&gt;'!$K$105:$K$202,MATCH(H101,'Region --&gt;'!$B$105:$B$202,0))</f>
        <v>1.3935059478722784</v>
      </c>
      <c r="K101" s="119">
        <f>'Region --&gt;'!K303</f>
        <v>0.46487553976922402</v>
      </c>
      <c r="N101" s="95">
        <f t="shared" si="23"/>
        <v>41820</v>
      </c>
      <c r="O101" s="94">
        <f>HLOOKUP(N101,'Perfattr Data'!$A$1:$CW$7,MATCH(O$3,'Perfattr Data'!$A$1:$A$7,0),FALSE)</f>
        <v>2.706326932479157E-2</v>
      </c>
      <c r="P101" s="94">
        <f>HLOOKUP($N101,'Perfattr Data'!$A$1:$CW$7,MATCH(P$3,'Perfattr Data'!$A$1:$A$7,0),FALSE)</f>
        <v>-1.6136798447377886E-2</v>
      </c>
      <c r="Q101" s="94">
        <f>HLOOKUP($N101,'Perfattr Data'!$A$1:$CW$7,MATCH(Q$3,'Perfattr Data'!$A$1:$A$7,0),FALSE)</f>
        <v>1.7203635768680034E-3</v>
      </c>
      <c r="R101" s="94">
        <f>HLOOKUP($N101,'Perfattr Data'!$A$1:$CW$7,MATCH(R$3,'Perfattr Data'!$A$1:$A$7,0),FALSE)</f>
        <v>-4.1683445428169818E-4</v>
      </c>
      <c r="S101" s="99">
        <f t="shared" si="29"/>
        <v>1.2229999999999989E-2</v>
      </c>
      <c r="V101" s="95">
        <f t="shared" si="24"/>
        <v>41820</v>
      </c>
      <c r="W101" s="150">
        <f t="shared" si="26"/>
        <v>2.3997474024120235E-2</v>
      </c>
      <c r="X101" s="150">
        <f t="shared" si="27"/>
        <v>-1.1939501438550149E-2</v>
      </c>
      <c r="Y101" s="99"/>
      <c r="Z101" s="123">
        <f t="array" ref="Z101">PRODUCT(1+W$4:W101)-1</f>
        <v>1.1989102140723795</v>
      </c>
      <c r="AA101" s="99">
        <f t="array" ref="AA101">PRODUCT(1+$X$4:X101)-1</f>
        <v>-0.5361531790321441</v>
      </c>
      <c r="AB101" s="94">
        <f t="array" ref="AB101">PRODUCT(1+W90:W101)-1</f>
        <v>0.30744924484816538</v>
      </c>
      <c r="AC101" s="94">
        <f t="array" ref="AC101">PRODUCT(1+X90:X101)-1</f>
        <v>-0.15906466229298744</v>
      </c>
      <c r="AE101" s="95">
        <f t="shared" si="25"/>
        <v>41820</v>
      </c>
      <c r="AF101" s="637">
        <f>Benchmark!B101</f>
        <v>1.0825515151277653E-2</v>
      </c>
      <c r="AG101" s="637">
        <f>Benchmark!C101</f>
        <v>-2.477992263021811E-2</v>
      </c>
      <c r="AI101" s="123">
        <f t="array" ref="AI101">PRODUCT(1+AF$4:AF101)-1</f>
        <v>0.62842996425157382</v>
      </c>
      <c r="AJ101" s="123">
        <f t="array" ref="AJ101">PRODUCT(1+AG$4:AG101)-1</f>
        <v>-0.58062275813380926</v>
      </c>
      <c r="AK101" s="123">
        <f t="array" ref="AK101">PRODUCT(1+AF90:AF101)-1</f>
        <v>0.19153308283967596</v>
      </c>
      <c r="AL101" s="123">
        <f t="array" ref="AL101">PRODUCT(1+AG90:AG101)-1</f>
        <v>-0.16115470675397803</v>
      </c>
    </row>
  </sheetData>
  <mergeCells count="4">
    <mergeCell ref="N2:S2"/>
    <mergeCell ref="B2:K2"/>
    <mergeCell ref="V2:X2"/>
    <mergeCell ref="AE2:A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7"/>
  </sheetPr>
  <dimension ref="B1:AO430"/>
  <sheetViews>
    <sheetView workbookViewId="0">
      <selection activeCell="E29" sqref="E29"/>
    </sheetView>
  </sheetViews>
  <sheetFormatPr defaultRowHeight="15" outlineLevelRow="1" x14ac:dyDescent="0.25"/>
  <cols>
    <col min="1" max="1" width="9.140625" style="6"/>
    <col min="2" max="2" width="14.7109375" style="6" bestFit="1" customWidth="1"/>
    <col min="3" max="3" width="22.5703125" style="6" bestFit="1" customWidth="1"/>
    <col min="4" max="4" width="17" style="6" bestFit="1" customWidth="1"/>
    <col min="5" max="5" width="7.85546875" style="6" bestFit="1" customWidth="1"/>
    <col min="6" max="6" width="9.7109375" style="6" bestFit="1" customWidth="1"/>
    <col min="7" max="7" width="11.28515625" style="6" bestFit="1" customWidth="1"/>
    <col min="8" max="8" width="7.85546875" style="6" bestFit="1" customWidth="1"/>
    <col min="9" max="9" width="10.28515625" style="6" bestFit="1" customWidth="1"/>
    <col min="10" max="10" width="22.5703125" style="6" bestFit="1" customWidth="1"/>
    <col min="11" max="11" width="9.28515625" style="6" bestFit="1" customWidth="1"/>
    <col min="12" max="12" width="26.85546875" style="6" bestFit="1" customWidth="1"/>
    <col min="13" max="13" width="8" style="6" bestFit="1" customWidth="1"/>
    <col min="14" max="14" width="13.42578125" style="6" bestFit="1" customWidth="1"/>
    <col min="15" max="16" width="9.140625" style="6"/>
    <col min="17" max="17" width="7.42578125" style="90" bestFit="1" customWidth="1"/>
    <col min="18" max="18" width="22.5703125" bestFit="1" customWidth="1"/>
    <col min="19" max="19" width="17" bestFit="1" customWidth="1"/>
    <col min="20" max="20" width="7" bestFit="1" customWidth="1"/>
    <col min="21" max="21" width="9.7109375" bestFit="1" customWidth="1"/>
    <col min="22" max="22" width="11.28515625" bestFit="1" customWidth="1"/>
    <col min="23" max="23" width="7.85546875" bestFit="1" customWidth="1"/>
    <col min="24" max="24" width="10.28515625" bestFit="1" customWidth="1"/>
    <col min="25" max="25" width="22.5703125" bestFit="1" customWidth="1"/>
    <col min="26" max="26" width="9.28515625" bestFit="1" customWidth="1"/>
    <col min="27" max="27" width="26.85546875" bestFit="1" customWidth="1"/>
    <col min="28" max="28" width="8" bestFit="1" customWidth="1"/>
    <col min="29" max="30" width="9.140625" style="6"/>
    <col min="42" max="16384" width="9.140625" style="6"/>
  </cols>
  <sheetData>
    <row r="1" spans="2:28" x14ac:dyDescent="0.25"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</row>
    <row r="2" spans="2:28" ht="21" x14ac:dyDescent="0.35">
      <c r="B2" s="647" t="s">
        <v>61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9"/>
      <c r="Q2" s="644" t="s">
        <v>62</v>
      </c>
      <c r="R2" s="645"/>
      <c r="S2" s="645"/>
      <c r="T2" s="645"/>
      <c r="U2" s="645"/>
      <c r="V2" s="645"/>
      <c r="W2" s="645"/>
      <c r="X2" s="645"/>
      <c r="Y2" s="645"/>
      <c r="Z2" s="645"/>
      <c r="AA2" s="645"/>
      <c r="AB2" s="646"/>
    </row>
    <row r="3" spans="2:28" s="120" customFormat="1" x14ac:dyDescent="0.25">
      <c r="B3" s="9" t="s">
        <v>12</v>
      </c>
      <c r="C3" s="120" t="s">
        <v>0</v>
      </c>
      <c r="D3" s="120" t="s">
        <v>1</v>
      </c>
      <c r="E3" s="120" t="s">
        <v>2</v>
      </c>
      <c r="F3" s="120" t="s">
        <v>3</v>
      </c>
      <c r="G3" s="120" t="s">
        <v>4</v>
      </c>
      <c r="H3" s="120" t="s">
        <v>5</v>
      </c>
      <c r="I3" s="120" t="s">
        <v>6</v>
      </c>
      <c r="J3" s="120" t="s">
        <v>7</v>
      </c>
      <c r="K3" s="120" t="s">
        <v>8</v>
      </c>
      <c r="L3" s="120" t="s">
        <v>10</v>
      </c>
      <c r="M3" s="120" t="s">
        <v>11</v>
      </c>
      <c r="N3" s="120" t="s">
        <v>9</v>
      </c>
      <c r="Q3" s="1" t="s">
        <v>12</v>
      </c>
      <c r="R3" s="121" t="s">
        <v>0</v>
      </c>
      <c r="S3" s="121" t="s">
        <v>1</v>
      </c>
      <c r="T3" s="121" t="s">
        <v>2</v>
      </c>
      <c r="U3" s="121" t="s">
        <v>3</v>
      </c>
      <c r="V3" s="121" t="s">
        <v>4</v>
      </c>
      <c r="W3" s="121" t="s">
        <v>5</v>
      </c>
      <c r="X3" s="121" t="s">
        <v>6</v>
      </c>
      <c r="Y3" s="121" t="s">
        <v>7</v>
      </c>
      <c r="Z3" s="121" t="s">
        <v>8</v>
      </c>
      <c r="AA3" s="121" t="s">
        <v>10</v>
      </c>
      <c r="AB3" s="121" t="s">
        <v>11</v>
      </c>
    </row>
    <row r="4" spans="2:28" ht="15" customHeight="1" outlineLevel="1" x14ac:dyDescent="0.25">
      <c r="B4" s="4">
        <v>38868</v>
      </c>
      <c r="C4" s="5">
        <f>INDEX('Exposure Data'!$A$1:$Y$391,MATCH($B4&amp;$B$3,'Exposure Data'!$A$1:$A$391,0),MATCH(C$3,'Exposure Data'!$A$1:$Y$1,0))</f>
        <v>0.16759831786048193</v>
      </c>
      <c r="D4" s="130">
        <f>INDEX('Exposure Data'!$A$1:$Y$391,MATCH($B4&amp;$B$3,'Exposure Data'!$A$1:$A$391,0),MATCH(D$3,'Exposure Data'!$A$1:$Y$1,0))</f>
        <v>7.4289809378215249E-2</v>
      </c>
      <c r="E4" s="130">
        <f>INDEX('Exposure Data'!$A$1:$Y$391,MATCH($B4&amp;$B$3,'Exposure Data'!$A$1:$A$391,0),MATCH(E$3,'Exposure Data'!$A$1:$Y$1,0))</f>
        <v>8.9228241238673969E-2</v>
      </c>
      <c r="F4" s="130">
        <f>INDEX('Exposure Data'!$A$1:$Y$391,MATCH($B4&amp;$B$3,'Exposure Data'!$A$1:$A$391,0),MATCH(F$3,'Exposure Data'!$A$1:$Y$1,0))</f>
        <v>0.40034948534264836</v>
      </c>
      <c r="G4" s="130">
        <f>INDEX('Exposure Data'!$A$1:$Y$391,MATCH($B4&amp;$B$3,'Exposure Data'!$A$1:$A$391,0),MATCH(G$3,'Exposure Data'!$A$1:$Y$1,0))</f>
        <v>4.4864784518779399E-3</v>
      </c>
      <c r="H4" s="130">
        <f>INDEX('Exposure Data'!$A$1:$Y$391,MATCH($B4&amp;$B$3,'Exposure Data'!$A$1:$A$391,0),MATCH(H$3,'Exposure Data'!$A$1:$Y$1,0))</f>
        <v>0</v>
      </c>
      <c r="I4" s="130">
        <f>INDEX('Exposure Data'!$A$1:$Y$391,MATCH($B4&amp;$B$3,'Exposure Data'!$A$1:$A$391,0),MATCH(I$3,'Exposure Data'!$A$1:$Y$1,0))</f>
        <v>0.17275991028895099</v>
      </c>
      <c r="J4" s="130">
        <f>INDEX('Exposure Data'!$A$1:$Y$391,MATCH($B4&amp;$B$3,'Exposure Data'!$A$1:$A$391,0),MATCH(J$3,'Exposure Data'!$A$1:$Y$1,0))</f>
        <v>0.22284754284911368</v>
      </c>
      <c r="K4" s="130">
        <f>INDEX('Exposure Data'!$A$1:$Y$391,MATCH($B4&amp;$B$3,'Exposure Data'!$A$1:$A$391,0),MATCH(K$3,'Exposure Data'!$A$1:$Y$1,0))</f>
        <v>2.7473048286556959E-2</v>
      </c>
      <c r="L4" s="130">
        <f>INDEX('Exposure Data'!$A$1:$Y$391,MATCH($B4&amp;$B$3,'Exposure Data'!$A$1:$A$391,0),MATCH(L$3,'Exposure Data'!$A$1:$Y$1,0))</f>
        <v>0.1487470678179712</v>
      </c>
      <c r="M4" s="130">
        <f>INDEX('Exposure Data'!$A$1:$Y$391,MATCH($B4&amp;$B$3,'Exposure Data'!$A$1:$A$391,0),MATCH(M$3,'Exposure Data'!$A$1:$Y$1,0))</f>
        <v>1.0322570258606665E-2</v>
      </c>
      <c r="N4" s="130">
        <f>INDEX('Exposure Data'!$A$1:$Y$391,MATCH($B4&amp;$B$3,'Exposure Data'!$A$1:$A$391,0),MATCH(N$3,'Exposure Data'!$A$1:$Y$1,0))</f>
        <v>0</v>
      </c>
      <c r="O4" s="7"/>
      <c r="P4" s="4"/>
      <c r="Q4" s="95">
        <v>38868</v>
      </c>
      <c r="R4" s="94">
        <f>HLOOKUP($Q4,'Perfattr Data'!$A$11:$CW$67,MATCH(R$3&amp;"Long",'Perfattr Data'!$B$11:$B$67,0),FALSE)</f>
        <v>-7.7988161068024029E-3</v>
      </c>
      <c r="S4" s="94">
        <f>HLOOKUP($Q4,'Perfattr Data'!$A$11:$CW$67,MATCH(S$3&amp;"Long",'Perfattr Data'!$B$11:$B$67,0),FALSE)</f>
        <v>-6.5777858820751569E-3</v>
      </c>
      <c r="T4" s="94">
        <f>HLOOKUP($Q4,'Perfattr Data'!$A$11:$CW$67,MATCH(T$3&amp;"Long",'Perfattr Data'!$B$11:$B$67,0),FALSE)</f>
        <v>-2.5425685522610552E-2</v>
      </c>
      <c r="U4" s="94">
        <f>HLOOKUP($Q4,'Perfattr Data'!$A$11:$CW$67,MATCH(U$3&amp;"Long",'Perfattr Data'!$B$11:$B$67,0),FALSE)</f>
        <v>-2.0943308226355324E-2</v>
      </c>
      <c r="V4" s="94">
        <f>HLOOKUP($Q4,'Perfattr Data'!$A$11:$CW$67,MATCH(V$3&amp;"Long",'Perfattr Data'!$B$11:$B$67,0),FALSE)</f>
        <v>-1.8235260887580307E-4</v>
      </c>
      <c r="W4" s="94">
        <f>HLOOKUP($Q4,'Perfattr Data'!$A$11:$CW$67,MATCH(W$3&amp;"Long",'Perfattr Data'!$B$11:$B$67,0),FALSE)</f>
        <v>-4.7393533323181968E-6</v>
      </c>
      <c r="X4" s="94">
        <f>HLOOKUP($Q4,'Perfattr Data'!$A$11:$CW$67,MATCH(X$3&amp;"Long",'Perfattr Data'!$B$11:$B$67,0),FALSE)</f>
        <v>-1.1597582097380781E-2</v>
      </c>
      <c r="Y4" s="94">
        <f>HLOOKUP($Q4,'Perfattr Data'!$A$11:$CW$67,MATCH(Y$3&amp;"Long",'Perfattr Data'!$B$11:$B$67,0),FALSE)</f>
        <v>-9.0789181690371767E-3</v>
      </c>
      <c r="Z4" s="94">
        <f>HLOOKUP($Q4,'Perfattr Data'!$A$11:$CW$67,MATCH(Z$3&amp;"Long",'Perfattr Data'!$B$11:$B$67,0),FALSE)</f>
        <v>-1.049602323664434E-3</v>
      </c>
      <c r="AA4" s="94">
        <f>HLOOKUP($Q4,'Perfattr Data'!$A$11:$CW$67,MATCH(AA$3&amp;"Long",'Perfattr Data'!$B$11:$B$67,0),FALSE)</f>
        <v>-9.7656314230043176E-3</v>
      </c>
      <c r="AB4" s="94">
        <f>HLOOKUP($Q4,'Perfattr Data'!$A$11:$CW$67,MATCH(AB$3&amp;"Long",'Perfattr Data'!$B$11:$B$67,0),FALSE)</f>
        <v>-1.9056514780839107E-3</v>
      </c>
    </row>
    <row r="5" spans="2:28" ht="15" customHeight="1" outlineLevel="1" x14ac:dyDescent="0.25">
      <c r="B5" s="4">
        <f t="shared" ref="B5:B36" si="0">EOMONTH(B4,1)</f>
        <v>38898</v>
      </c>
      <c r="C5" s="130">
        <f>INDEX('Exposure Data'!$A$1:$Y$391,MATCH($B5&amp;$B$3,'Exposure Data'!$A$1:$A$391,0),MATCH(C$3,'Exposure Data'!$A$1:$Y$1,0))</f>
        <v>0.15501464768007098</v>
      </c>
      <c r="D5" s="130">
        <f>INDEX('Exposure Data'!$A$1:$Y$391,MATCH($B5&amp;$B$3,'Exposure Data'!$A$1:$A$391,0),MATCH(D$3,'Exposure Data'!$A$1:$Y$1,0))</f>
        <v>4.0373986189114933E-2</v>
      </c>
      <c r="E5" s="130">
        <f>INDEX('Exposure Data'!$A$1:$Y$391,MATCH($B5&amp;$B$3,'Exposure Data'!$A$1:$A$391,0),MATCH(E$3,'Exposure Data'!$A$1:$Y$1,0))</f>
        <v>7.5974703010804084E-2</v>
      </c>
      <c r="F5" s="130">
        <f>INDEX('Exposure Data'!$A$1:$Y$391,MATCH($B5&amp;$B$3,'Exposure Data'!$A$1:$A$391,0),MATCH(F$3,'Exposure Data'!$A$1:$Y$1,0))</f>
        <v>0.45586117778571877</v>
      </c>
      <c r="G5" s="130">
        <f>INDEX('Exposure Data'!$A$1:$Y$391,MATCH($B5&amp;$B$3,'Exposure Data'!$A$1:$A$391,0),MATCH(G$3,'Exposure Data'!$A$1:$Y$1,0))</f>
        <v>1.702066904628777E-3</v>
      </c>
      <c r="H5" s="130">
        <f>INDEX('Exposure Data'!$A$1:$Y$391,MATCH($B5&amp;$B$3,'Exposure Data'!$A$1:$A$391,0),MATCH(H$3,'Exposure Data'!$A$1:$Y$1,0))</f>
        <v>0</v>
      </c>
      <c r="I5" s="130">
        <f>INDEX('Exposure Data'!$A$1:$Y$391,MATCH($B5&amp;$B$3,'Exposure Data'!$A$1:$A$391,0),MATCH(I$3,'Exposure Data'!$A$1:$Y$1,0))</f>
        <v>0.19577708220501491</v>
      </c>
      <c r="J5" s="130">
        <f>INDEX('Exposure Data'!$A$1:$Y$391,MATCH($B5&amp;$B$3,'Exposure Data'!$A$1:$A$391,0),MATCH(J$3,'Exposure Data'!$A$1:$Y$1,0))</f>
        <v>0.19047980917021742</v>
      </c>
      <c r="K5" s="130">
        <f>INDEX('Exposure Data'!$A$1:$Y$391,MATCH($B5&amp;$B$3,'Exposure Data'!$A$1:$A$391,0),MATCH(K$3,'Exposure Data'!$A$1:$Y$1,0))</f>
        <v>2.588744914891683E-2</v>
      </c>
      <c r="L5" s="130">
        <f>INDEX('Exposure Data'!$A$1:$Y$391,MATCH($B5&amp;$B$3,'Exposure Data'!$A$1:$A$391,0),MATCH(L$3,'Exposure Data'!$A$1:$Y$1,0))</f>
        <v>0.15226582944385073</v>
      </c>
      <c r="M5" s="130">
        <f>INDEX('Exposure Data'!$A$1:$Y$391,MATCH($B5&amp;$B$3,'Exposure Data'!$A$1:$A$391,0),MATCH(M$3,'Exposure Data'!$A$1:$Y$1,0))</f>
        <v>6.4852049800752654E-3</v>
      </c>
      <c r="N5" s="130">
        <f>INDEX('Exposure Data'!$A$1:$Y$391,MATCH($B5&amp;$B$3,'Exposure Data'!$A$1:$A$391,0),MATCH(N$3,'Exposure Data'!$A$1:$Y$1,0))</f>
        <v>0</v>
      </c>
      <c r="O5" s="7"/>
      <c r="P5" s="4"/>
      <c r="Q5" s="95">
        <f t="shared" ref="Q5:Q36" si="1">EOMONTH(Q4,1)</f>
        <v>38898</v>
      </c>
      <c r="R5" s="94">
        <f>HLOOKUP($Q5,'Perfattr Data'!$A$11:$CW$67,MATCH(R$3&amp;"Long",'Perfattr Data'!$B$11:$B$67,0),FALSE)</f>
        <v>-6.7917681041431014E-3</v>
      </c>
      <c r="S5" s="94">
        <f>HLOOKUP($Q5,'Perfattr Data'!$A$11:$CW$67,MATCH(S$3&amp;"Long",'Perfattr Data'!$B$11:$B$67,0),FALSE)</f>
        <v>-2.6744412819838283E-3</v>
      </c>
      <c r="T5" s="94">
        <f>HLOOKUP($Q5,'Perfattr Data'!$A$11:$CW$67,MATCH(T$3&amp;"Long",'Perfattr Data'!$B$11:$B$67,0),FALSE)</f>
        <v>-1.9956761619605704E-3</v>
      </c>
      <c r="U5" s="94">
        <f>HLOOKUP($Q5,'Perfattr Data'!$A$11:$CW$67,MATCH(U$3&amp;"Long",'Perfattr Data'!$B$11:$B$67,0),FALSE)</f>
        <v>-1.5735038368118549E-2</v>
      </c>
      <c r="V5" s="94">
        <f>HLOOKUP($Q5,'Perfattr Data'!$A$11:$CW$67,MATCH(V$3&amp;"Long",'Perfattr Data'!$B$11:$B$67,0),FALSE)</f>
        <v>1.0108604311743943E-4</v>
      </c>
      <c r="W5" s="94">
        <f>HLOOKUP($Q5,'Perfattr Data'!$A$11:$CW$67,MATCH(W$3&amp;"Long",'Perfattr Data'!$B$11:$B$67,0),FALSE)</f>
        <v>0</v>
      </c>
      <c r="X5" s="94">
        <f>HLOOKUP($Q5,'Perfattr Data'!$A$11:$CW$67,MATCH(X$3&amp;"Long",'Perfattr Data'!$B$11:$B$67,0),FALSE)</f>
        <v>3.1289558428849865E-4</v>
      </c>
      <c r="Y5" s="94">
        <f>HLOOKUP($Q5,'Perfattr Data'!$A$11:$CW$67,MATCH(Y$3&amp;"Long",'Perfattr Data'!$B$11:$B$67,0),FALSE)</f>
        <v>-1.7722568557418609E-2</v>
      </c>
      <c r="Z5" s="94">
        <f>HLOOKUP($Q5,'Perfattr Data'!$A$11:$CW$67,MATCH(Z$3&amp;"Long",'Perfattr Data'!$B$11:$B$67,0),FALSE)</f>
        <v>1.6534382682348693E-3</v>
      </c>
      <c r="AA5" s="94">
        <f>HLOOKUP($Q5,'Perfattr Data'!$A$11:$CW$67,MATCH(AA$3&amp;"Long",'Perfattr Data'!$B$11:$B$67,0),FALSE)</f>
        <v>-7.8084745807883559E-3</v>
      </c>
      <c r="AB5" s="94">
        <f>HLOOKUP($Q5,'Perfattr Data'!$A$11:$CW$67,MATCH(AB$3&amp;"Long",'Perfattr Data'!$B$11:$B$67,0),FALSE)</f>
        <v>5.2164376855124274E-4</v>
      </c>
    </row>
    <row r="6" spans="2:28" ht="15" customHeight="1" outlineLevel="1" x14ac:dyDescent="0.25">
      <c r="B6" s="4">
        <f t="shared" si="0"/>
        <v>38929</v>
      </c>
      <c r="C6" s="130">
        <f>INDEX('Exposure Data'!$A$1:$Y$391,MATCH($B6&amp;$B$3,'Exposure Data'!$A$1:$A$391,0),MATCH(C$3,'Exposure Data'!$A$1:$Y$1,0))</f>
        <v>0.15949822282297824</v>
      </c>
      <c r="D6" s="130">
        <f>INDEX('Exposure Data'!$A$1:$Y$391,MATCH($B6&amp;$B$3,'Exposure Data'!$A$1:$A$391,0),MATCH(D$3,'Exposure Data'!$A$1:$Y$1,0))</f>
        <v>4.8210902847256237E-2</v>
      </c>
      <c r="E6" s="130">
        <f>INDEX('Exposure Data'!$A$1:$Y$391,MATCH($B6&amp;$B$3,'Exposure Data'!$A$1:$A$391,0),MATCH(E$3,'Exposure Data'!$A$1:$Y$1,0))</f>
        <v>6.8897186522658971E-2</v>
      </c>
      <c r="F6" s="130">
        <f>INDEX('Exposure Data'!$A$1:$Y$391,MATCH($B6&amp;$B$3,'Exposure Data'!$A$1:$A$391,0),MATCH(F$3,'Exposure Data'!$A$1:$Y$1,0))</f>
        <v>0.40144218728084935</v>
      </c>
      <c r="G6" s="130">
        <f>INDEX('Exposure Data'!$A$1:$Y$391,MATCH($B6&amp;$B$3,'Exposure Data'!$A$1:$A$391,0),MATCH(G$3,'Exposure Data'!$A$1:$Y$1,0))</f>
        <v>1.7523607073957959E-3</v>
      </c>
      <c r="H6" s="130">
        <f>INDEX('Exposure Data'!$A$1:$Y$391,MATCH($B6&amp;$B$3,'Exposure Data'!$A$1:$A$391,0),MATCH(H$3,'Exposure Data'!$A$1:$Y$1,0))</f>
        <v>0</v>
      </c>
      <c r="I6" s="130">
        <f>INDEX('Exposure Data'!$A$1:$Y$391,MATCH($B6&amp;$B$3,'Exposure Data'!$A$1:$A$391,0),MATCH(I$3,'Exposure Data'!$A$1:$Y$1,0))</f>
        <v>0.17757628745913803</v>
      </c>
      <c r="J6" s="130">
        <f>INDEX('Exposure Data'!$A$1:$Y$391,MATCH($B6&amp;$B$3,'Exposure Data'!$A$1:$A$391,0),MATCH(J$3,'Exposure Data'!$A$1:$Y$1,0))</f>
        <v>0.14557380462062536</v>
      </c>
      <c r="K6" s="130">
        <f>INDEX('Exposure Data'!$A$1:$Y$391,MATCH($B6&amp;$B$3,'Exposure Data'!$A$1:$A$391,0),MATCH(K$3,'Exposure Data'!$A$1:$Y$1,0))</f>
        <v>2.3833551480909359E-2</v>
      </c>
      <c r="L6" s="130">
        <f>INDEX('Exposure Data'!$A$1:$Y$391,MATCH($B6&amp;$B$3,'Exposure Data'!$A$1:$A$391,0),MATCH(L$3,'Exposure Data'!$A$1:$Y$1,0))</f>
        <v>0.14800073753392939</v>
      </c>
      <c r="M6" s="130">
        <f>INDEX('Exposure Data'!$A$1:$Y$391,MATCH($B6&amp;$B$3,'Exposure Data'!$A$1:$A$391,0),MATCH(M$3,'Exposure Data'!$A$1:$Y$1,0))</f>
        <v>8.3661492410753522E-3</v>
      </c>
      <c r="N6" s="130">
        <f>INDEX('Exposure Data'!$A$1:$Y$391,MATCH($B6&amp;$B$3,'Exposure Data'!$A$1:$A$391,0),MATCH(N$3,'Exposure Data'!$A$1:$Y$1,0))</f>
        <v>0</v>
      </c>
      <c r="O6" s="7"/>
      <c r="P6" s="4"/>
      <c r="Q6" s="95">
        <f t="shared" si="1"/>
        <v>38929</v>
      </c>
      <c r="R6" s="94">
        <f>HLOOKUP($Q6,'Perfattr Data'!$A$11:$CW$67,MATCH(R$3&amp;"Long",'Perfattr Data'!$B$11:$B$67,0),FALSE)</f>
        <v>-6.7615477060450641E-4</v>
      </c>
      <c r="S6" s="94">
        <f>HLOOKUP($Q6,'Perfattr Data'!$A$11:$CW$67,MATCH(S$3&amp;"Long",'Perfattr Data'!$B$11:$B$67,0),FALSE)</f>
        <v>6.8662058549523984E-4</v>
      </c>
      <c r="T6" s="94">
        <f>HLOOKUP($Q6,'Perfattr Data'!$A$11:$CW$67,MATCH(T$3&amp;"Long",'Perfattr Data'!$B$11:$B$67,0),FALSE)</f>
        <v>4.8311444594000318E-3</v>
      </c>
      <c r="U6" s="94">
        <f>HLOOKUP($Q6,'Perfattr Data'!$A$11:$CW$67,MATCH(U$3&amp;"Long",'Perfattr Data'!$B$11:$B$67,0),FALSE)</f>
        <v>-5.0630004681936002E-4</v>
      </c>
      <c r="V6" s="94">
        <f>HLOOKUP($Q6,'Perfattr Data'!$A$11:$CW$67,MATCH(V$3&amp;"Long",'Perfattr Data'!$B$11:$B$67,0),FALSE)</f>
        <v>8.331824922146217E-5</v>
      </c>
      <c r="W6" s="94">
        <f>HLOOKUP($Q6,'Perfattr Data'!$A$11:$CW$67,MATCH(W$3&amp;"Long",'Perfattr Data'!$B$11:$B$67,0),FALSE)</f>
        <v>0</v>
      </c>
      <c r="X6" s="94">
        <f>HLOOKUP($Q6,'Perfattr Data'!$A$11:$CW$67,MATCH(X$3&amp;"Long",'Perfattr Data'!$B$11:$B$67,0),FALSE)</f>
        <v>8.4921281210474549E-3</v>
      </c>
      <c r="Y6" s="94">
        <f>HLOOKUP($Q6,'Perfattr Data'!$A$11:$CW$67,MATCH(Y$3&amp;"Long",'Perfattr Data'!$B$11:$B$67,0),FALSE)</f>
        <v>-5.4329048635438904E-4</v>
      </c>
      <c r="Z6" s="94">
        <f>HLOOKUP($Q6,'Perfattr Data'!$A$11:$CW$67,MATCH(Z$3&amp;"Long",'Perfattr Data'!$B$11:$B$67,0),FALSE)</f>
        <v>3.3855593330118795E-4</v>
      </c>
      <c r="AA6" s="94">
        <f>HLOOKUP($Q6,'Perfattr Data'!$A$11:$CW$67,MATCH(AA$3&amp;"Long",'Perfattr Data'!$B$11:$B$67,0),FALSE)</f>
        <v>9.2870101049139335E-3</v>
      </c>
      <c r="AB6" s="94">
        <f>HLOOKUP($Q6,'Perfattr Data'!$A$11:$CW$67,MATCH(AB$3&amp;"Long",'Perfattr Data'!$B$11:$B$67,0),FALSE)</f>
        <v>-1.1591930664585332E-4</v>
      </c>
    </row>
    <row r="7" spans="2:28" ht="15" customHeight="1" outlineLevel="1" x14ac:dyDescent="0.25">
      <c r="B7" s="4">
        <f t="shared" si="0"/>
        <v>38960</v>
      </c>
      <c r="C7" s="130">
        <f>INDEX('Exposure Data'!$A$1:$Y$391,MATCH($B7&amp;$B$3,'Exposure Data'!$A$1:$A$391,0),MATCH(C$3,'Exposure Data'!$A$1:$Y$1,0))</f>
        <v>0.16727569522541719</v>
      </c>
      <c r="D7" s="130">
        <f>INDEX('Exposure Data'!$A$1:$Y$391,MATCH($B7&amp;$B$3,'Exposure Data'!$A$1:$A$391,0),MATCH(D$3,'Exposure Data'!$A$1:$Y$1,0))</f>
        <v>3.8294220187119643E-2</v>
      </c>
      <c r="E7" s="130">
        <f>INDEX('Exposure Data'!$A$1:$Y$391,MATCH($B7&amp;$B$3,'Exposure Data'!$A$1:$A$391,0),MATCH(E$3,'Exposure Data'!$A$1:$Y$1,0))</f>
        <v>5.6972683169312886E-2</v>
      </c>
      <c r="F7" s="130">
        <f>INDEX('Exposure Data'!$A$1:$Y$391,MATCH($B7&amp;$B$3,'Exposure Data'!$A$1:$A$391,0),MATCH(F$3,'Exposure Data'!$A$1:$Y$1,0))</f>
        <v>0.37814514292781803</v>
      </c>
      <c r="G7" s="130">
        <f>INDEX('Exposure Data'!$A$1:$Y$391,MATCH($B7&amp;$B$3,'Exposure Data'!$A$1:$A$391,0),MATCH(G$3,'Exposure Data'!$A$1:$Y$1,0))</f>
        <v>1.756031422563289E-3</v>
      </c>
      <c r="H7" s="130">
        <f>INDEX('Exposure Data'!$A$1:$Y$391,MATCH($B7&amp;$B$3,'Exposure Data'!$A$1:$A$391,0),MATCH(H$3,'Exposure Data'!$A$1:$Y$1,0))</f>
        <v>0</v>
      </c>
      <c r="I7" s="130">
        <f>INDEX('Exposure Data'!$A$1:$Y$391,MATCH($B7&amp;$B$3,'Exposure Data'!$A$1:$A$391,0),MATCH(I$3,'Exposure Data'!$A$1:$Y$1,0))</f>
        <v>0.16380202969582441</v>
      </c>
      <c r="J7" s="130">
        <f>INDEX('Exposure Data'!$A$1:$Y$391,MATCH($B7&amp;$B$3,'Exposure Data'!$A$1:$A$391,0),MATCH(J$3,'Exposure Data'!$A$1:$Y$1,0))</f>
        <v>0.14357321682768898</v>
      </c>
      <c r="K7" s="130">
        <f>INDEX('Exposure Data'!$A$1:$Y$391,MATCH($B7&amp;$B$3,'Exposure Data'!$A$1:$A$391,0),MATCH(K$3,'Exposure Data'!$A$1:$Y$1,0))</f>
        <v>1.9787990030082536E-2</v>
      </c>
      <c r="L7" s="130">
        <f>INDEX('Exposure Data'!$A$1:$Y$391,MATCH($B7&amp;$B$3,'Exposure Data'!$A$1:$A$391,0),MATCH(L$3,'Exposure Data'!$A$1:$Y$1,0))</f>
        <v>0.14831537411712134</v>
      </c>
      <c r="M7" s="130">
        <f>INDEX('Exposure Data'!$A$1:$Y$391,MATCH($B7&amp;$B$3,'Exposure Data'!$A$1:$A$391,0),MATCH(M$3,'Exposure Data'!$A$1:$Y$1,0))</f>
        <v>7.5174785627723974E-3</v>
      </c>
      <c r="N7" s="130">
        <f>INDEX('Exposure Data'!$A$1:$Y$391,MATCH($B7&amp;$B$3,'Exposure Data'!$A$1:$A$391,0),MATCH(N$3,'Exposure Data'!$A$1:$Y$1,0))</f>
        <v>0</v>
      </c>
      <c r="O7" s="7"/>
      <c r="P7" s="4"/>
      <c r="Q7" s="95">
        <f t="shared" si="1"/>
        <v>38960</v>
      </c>
      <c r="R7" s="94">
        <f>HLOOKUP($Q7,'Perfattr Data'!$A$11:$CW$67,MATCH(R$3&amp;"Long",'Perfattr Data'!$B$11:$B$67,0),FALSE)</f>
        <v>3.2078945343048952E-3</v>
      </c>
      <c r="S7" s="94">
        <f>HLOOKUP($Q7,'Perfattr Data'!$A$11:$CW$67,MATCH(S$3&amp;"Long",'Perfattr Data'!$B$11:$B$67,0),FALSE)</f>
        <v>5.3069153689396117E-4</v>
      </c>
      <c r="T7" s="94">
        <f>HLOOKUP($Q7,'Perfattr Data'!$A$11:$CW$67,MATCH(T$3&amp;"Long",'Perfattr Data'!$B$11:$B$67,0),FALSE)</f>
        <v>-3.0695408226351791E-3</v>
      </c>
      <c r="U7" s="94">
        <f>HLOOKUP($Q7,'Perfattr Data'!$A$11:$CW$67,MATCH(U$3&amp;"Long",'Perfattr Data'!$B$11:$B$67,0),FALSE)</f>
        <v>1.7932296176582742E-2</v>
      </c>
      <c r="V7" s="94">
        <f>HLOOKUP($Q7,'Perfattr Data'!$A$11:$CW$67,MATCH(V$3&amp;"Long",'Perfattr Data'!$B$11:$B$67,0),FALSE)</f>
        <v>2.1237883571781692E-5</v>
      </c>
      <c r="W7" s="94">
        <f>HLOOKUP($Q7,'Perfattr Data'!$A$11:$CW$67,MATCH(W$3&amp;"Long",'Perfattr Data'!$B$11:$B$67,0),FALSE)</f>
        <v>0</v>
      </c>
      <c r="X7" s="94">
        <f>HLOOKUP($Q7,'Perfattr Data'!$A$11:$CW$67,MATCH(X$3&amp;"Long",'Perfattr Data'!$B$11:$B$67,0),FALSE)</f>
        <v>8.3245461277794801E-3</v>
      </c>
      <c r="Y7" s="94">
        <f>HLOOKUP($Q7,'Perfattr Data'!$A$11:$CW$67,MATCH(Y$3&amp;"Long",'Perfattr Data'!$B$11:$B$67,0),FALSE)</f>
        <v>8.3883756657116889E-3</v>
      </c>
      <c r="Z7" s="94">
        <f>HLOOKUP($Q7,'Perfattr Data'!$A$11:$CW$67,MATCH(Z$3&amp;"Long",'Perfattr Data'!$B$11:$B$67,0),FALSE)</f>
        <v>2.171976977759157E-3</v>
      </c>
      <c r="AA7" s="94">
        <f>HLOOKUP($Q7,'Perfattr Data'!$A$11:$CW$67,MATCH(AA$3&amp;"Long",'Perfattr Data'!$B$11:$B$67,0),FALSE)</f>
        <v>6.6875451483809981E-3</v>
      </c>
      <c r="AB7" s="94">
        <f>HLOOKUP($Q7,'Perfattr Data'!$A$11:$CW$67,MATCH(AB$3&amp;"Long",'Perfattr Data'!$B$11:$B$67,0),FALSE)</f>
        <v>6.7354795729098328E-4</v>
      </c>
    </row>
    <row r="8" spans="2:28" ht="15" customHeight="1" outlineLevel="1" x14ac:dyDescent="0.25">
      <c r="B8" s="4">
        <f t="shared" si="0"/>
        <v>38990</v>
      </c>
      <c r="C8" s="130">
        <f>INDEX('Exposure Data'!$A$1:$Y$391,MATCH($B8&amp;$B$3,'Exposure Data'!$A$1:$A$391,0),MATCH(C$3,'Exposure Data'!$A$1:$Y$1,0))</f>
        <v>0.17417702124558712</v>
      </c>
      <c r="D8" s="130">
        <f>INDEX('Exposure Data'!$A$1:$Y$391,MATCH($B8&amp;$B$3,'Exposure Data'!$A$1:$A$391,0),MATCH(D$3,'Exposure Data'!$A$1:$Y$1,0))</f>
        <v>4.450233441372678E-2</v>
      </c>
      <c r="E8" s="130">
        <f>INDEX('Exposure Data'!$A$1:$Y$391,MATCH($B8&amp;$B$3,'Exposure Data'!$A$1:$A$391,0),MATCH(E$3,'Exposure Data'!$A$1:$Y$1,0))</f>
        <v>5.8506596992116772E-2</v>
      </c>
      <c r="F8" s="130">
        <f>INDEX('Exposure Data'!$A$1:$Y$391,MATCH($B8&amp;$B$3,'Exposure Data'!$A$1:$A$391,0),MATCH(F$3,'Exposure Data'!$A$1:$Y$1,0))</f>
        <v>0.36084083492227953</v>
      </c>
      <c r="G8" s="130">
        <f>INDEX('Exposure Data'!$A$1:$Y$391,MATCH($B8&amp;$B$3,'Exposure Data'!$A$1:$A$391,0),MATCH(G$3,'Exposure Data'!$A$1:$Y$1,0))</f>
        <v>1.7778632700683058E-3</v>
      </c>
      <c r="H8" s="130">
        <f>INDEX('Exposure Data'!$A$1:$Y$391,MATCH($B8&amp;$B$3,'Exposure Data'!$A$1:$A$391,0),MATCH(H$3,'Exposure Data'!$A$1:$Y$1,0))</f>
        <v>0</v>
      </c>
      <c r="I8" s="130">
        <f>INDEX('Exposure Data'!$A$1:$Y$391,MATCH($B8&amp;$B$3,'Exposure Data'!$A$1:$A$391,0),MATCH(I$3,'Exposure Data'!$A$1:$Y$1,0))</f>
        <v>0.17432769852538749</v>
      </c>
      <c r="J8" s="130">
        <f>INDEX('Exposure Data'!$A$1:$Y$391,MATCH($B8&amp;$B$3,'Exposure Data'!$A$1:$A$391,0),MATCH(J$3,'Exposure Data'!$A$1:$Y$1,0))</f>
        <v>0.17990295384397639</v>
      </c>
      <c r="K8" s="130">
        <f>INDEX('Exposure Data'!$A$1:$Y$391,MATCH($B8&amp;$B$3,'Exposure Data'!$A$1:$A$391,0),MATCH(K$3,'Exposure Data'!$A$1:$Y$1,0))</f>
        <v>2.5332727546341798E-2</v>
      </c>
      <c r="L8" s="130">
        <f>INDEX('Exposure Data'!$A$1:$Y$391,MATCH($B8&amp;$B$3,'Exposure Data'!$A$1:$A$391,0),MATCH(L$3,'Exposure Data'!$A$1:$Y$1,0))</f>
        <v>0.16479344413541711</v>
      </c>
      <c r="M8" s="130">
        <f>INDEX('Exposure Data'!$A$1:$Y$391,MATCH($B8&amp;$B$3,'Exposure Data'!$A$1:$A$391,0),MATCH(M$3,'Exposure Data'!$A$1:$Y$1,0))</f>
        <v>1.7880803346634781E-2</v>
      </c>
      <c r="N8" s="130">
        <f>INDEX('Exposure Data'!$A$1:$Y$391,MATCH($B8&amp;$B$3,'Exposure Data'!$A$1:$A$391,0),MATCH(N$3,'Exposure Data'!$A$1:$Y$1,0))</f>
        <v>0</v>
      </c>
      <c r="O8" s="7"/>
      <c r="P8" s="4"/>
      <c r="Q8" s="95">
        <f t="shared" si="1"/>
        <v>38990</v>
      </c>
      <c r="R8" s="94">
        <f>HLOOKUP($Q8,'Perfattr Data'!$A$11:$CW$67,MATCH(R$3&amp;"Long",'Perfattr Data'!$B$11:$B$67,0),FALSE)</f>
        <v>2.84742530374118E-3</v>
      </c>
      <c r="S8" s="94">
        <f>HLOOKUP($Q8,'Perfattr Data'!$A$11:$CW$67,MATCH(S$3&amp;"Long",'Perfattr Data'!$B$11:$B$67,0),FALSE)</f>
        <v>1.0953026122656141E-3</v>
      </c>
      <c r="T8" s="94">
        <f>HLOOKUP($Q8,'Perfattr Data'!$A$11:$CW$67,MATCH(T$3&amp;"Long",'Perfattr Data'!$B$11:$B$67,0),FALSE)</f>
        <v>-4.3700811935355752E-3</v>
      </c>
      <c r="U8" s="94">
        <f>HLOOKUP($Q8,'Perfattr Data'!$A$11:$CW$67,MATCH(U$3&amp;"Long",'Perfattr Data'!$B$11:$B$67,0),FALSE)</f>
        <v>1.5132217041306685E-2</v>
      </c>
      <c r="V8" s="94">
        <f>HLOOKUP($Q8,'Perfattr Data'!$A$11:$CW$67,MATCH(V$3&amp;"Long",'Perfattr Data'!$B$11:$B$67,0),FALSE)</f>
        <v>2.4414014918486347E-4</v>
      </c>
      <c r="W8" s="94">
        <f>HLOOKUP($Q8,'Perfattr Data'!$A$11:$CW$67,MATCH(W$3&amp;"Long",'Perfattr Data'!$B$11:$B$67,0),FALSE)</f>
        <v>0</v>
      </c>
      <c r="X8" s="94">
        <f>HLOOKUP($Q8,'Perfattr Data'!$A$11:$CW$67,MATCH(X$3&amp;"Long",'Perfattr Data'!$B$11:$B$67,0),FALSE)</f>
        <v>7.6581289559381257E-3</v>
      </c>
      <c r="Y8" s="94">
        <f>HLOOKUP($Q8,'Perfattr Data'!$A$11:$CW$67,MATCH(Y$3&amp;"Long",'Perfattr Data'!$B$11:$B$67,0),FALSE)</f>
        <v>-1.2260408603783062E-3</v>
      </c>
      <c r="Z8" s="94">
        <f>HLOOKUP($Q8,'Perfattr Data'!$A$11:$CW$67,MATCH(Z$3&amp;"Long",'Perfattr Data'!$B$11:$B$67,0),FALSE)</f>
        <v>5.1747050813023626E-4</v>
      </c>
      <c r="AA8" s="94">
        <f>HLOOKUP($Q8,'Perfattr Data'!$A$11:$CW$67,MATCH(AA$3&amp;"Long",'Perfattr Data'!$B$11:$B$67,0),FALSE)</f>
        <v>7.1284526502197517E-3</v>
      </c>
      <c r="AB8" s="94">
        <f>HLOOKUP($Q8,'Perfattr Data'!$A$11:$CW$67,MATCH(AB$3&amp;"Long",'Perfattr Data'!$B$11:$B$67,0),FALSE)</f>
        <v>2.1783168992218029E-4</v>
      </c>
    </row>
    <row r="9" spans="2:28" ht="15" customHeight="1" outlineLevel="1" x14ac:dyDescent="0.25">
      <c r="B9" s="4">
        <f t="shared" si="0"/>
        <v>39021</v>
      </c>
      <c r="C9" s="130">
        <f>INDEX('Exposure Data'!$A$1:$Y$391,MATCH($B9&amp;$B$3,'Exposure Data'!$A$1:$A$391,0),MATCH(C$3,'Exposure Data'!$A$1:$Y$1,0))</f>
        <v>0.19017135361883242</v>
      </c>
      <c r="D9" s="130">
        <f>INDEX('Exposure Data'!$A$1:$Y$391,MATCH($B9&amp;$B$3,'Exposure Data'!$A$1:$A$391,0),MATCH(D$3,'Exposure Data'!$A$1:$Y$1,0))</f>
        <v>5.3835453888935694E-2</v>
      </c>
      <c r="E9" s="130">
        <f>INDEX('Exposure Data'!$A$1:$Y$391,MATCH($B9&amp;$B$3,'Exposure Data'!$A$1:$A$391,0),MATCH(E$3,'Exposure Data'!$A$1:$Y$1,0))</f>
        <v>5.0207673782949318E-2</v>
      </c>
      <c r="F9" s="130">
        <f>INDEX('Exposure Data'!$A$1:$Y$391,MATCH($B9&amp;$B$3,'Exposure Data'!$A$1:$A$391,0),MATCH(F$3,'Exposure Data'!$A$1:$Y$1,0))</f>
        <v>0.36005325677591626</v>
      </c>
      <c r="G9" s="130">
        <f>INDEX('Exposure Data'!$A$1:$Y$391,MATCH($B9&amp;$B$3,'Exposure Data'!$A$1:$A$391,0),MATCH(G$3,'Exposure Data'!$A$1:$Y$1,0))</f>
        <v>1.0875174341875746E-2</v>
      </c>
      <c r="H9" s="130">
        <f>INDEX('Exposure Data'!$A$1:$Y$391,MATCH($B9&amp;$B$3,'Exposure Data'!$A$1:$A$391,0),MATCH(H$3,'Exposure Data'!$A$1:$Y$1,0))</f>
        <v>0</v>
      </c>
      <c r="I9" s="130">
        <f>INDEX('Exposure Data'!$A$1:$Y$391,MATCH($B9&amp;$B$3,'Exposure Data'!$A$1:$A$391,0),MATCH(I$3,'Exposure Data'!$A$1:$Y$1,0))</f>
        <v>0.16858930992012447</v>
      </c>
      <c r="J9" s="130">
        <f>INDEX('Exposure Data'!$A$1:$Y$391,MATCH($B9&amp;$B$3,'Exposure Data'!$A$1:$A$391,0),MATCH(J$3,'Exposure Data'!$A$1:$Y$1,0))</f>
        <v>0.13759610435115754</v>
      </c>
      <c r="K9" s="130">
        <f>INDEX('Exposure Data'!$A$1:$Y$391,MATCH($B9&amp;$B$3,'Exposure Data'!$A$1:$A$391,0),MATCH(K$3,'Exposure Data'!$A$1:$Y$1,0))</f>
        <v>3.9596660224893214E-2</v>
      </c>
      <c r="L9" s="130">
        <f>INDEX('Exposure Data'!$A$1:$Y$391,MATCH($B9&amp;$B$3,'Exposure Data'!$A$1:$A$391,0),MATCH(L$3,'Exposure Data'!$A$1:$Y$1,0))</f>
        <v>0.17703575585093678</v>
      </c>
      <c r="M9" s="130">
        <f>INDEX('Exposure Data'!$A$1:$Y$391,MATCH($B9&amp;$B$3,'Exposure Data'!$A$1:$A$391,0),MATCH(M$3,'Exposure Data'!$A$1:$Y$1,0))</f>
        <v>1.2413996652628587E-2</v>
      </c>
      <c r="N9" s="130">
        <f>INDEX('Exposure Data'!$A$1:$Y$391,MATCH($B9&amp;$B$3,'Exposure Data'!$A$1:$A$391,0),MATCH(N$3,'Exposure Data'!$A$1:$Y$1,0))</f>
        <v>0</v>
      </c>
      <c r="O9" s="7"/>
      <c r="P9" s="4"/>
      <c r="Q9" s="95">
        <f t="shared" si="1"/>
        <v>39021</v>
      </c>
      <c r="R9" s="94">
        <f>HLOOKUP($Q9,'Perfattr Data'!$A$11:$CW$67,MATCH(R$3&amp;"Long",'Perfattr Data'!$B$11:$B$67,0),FALSE)</f>
        <v>1.3452386332502463E-2</v>
      </c>
      <c r="S9" s="94">
        <f>HLOOKUP($Q9,'Perfattr Data'!$A$11:$CW$67,MATCH(S$3&amp;"Long",'Perfattr Data'!$B$11:$B$67,0),FALSE)</f>
        <v>4.2286419481757341E-3</v>
      </c>
      <c r="T9" s="94">
        <f>HLOOKUP($Q9,'Perfattr Data'!$A$11:$CW$67,MATCH(T$3&amp;"Long",'Perfattr Data'!$B$11:$B$67,0),FALSE)</f>
        <v>-8.1394463313344875E-3</v>
      </c>
      <c r="U9" s="94">
        <f>HLOOKUP($Q9,'Perfattr Data'!$A$11:$CW$67,MATCH(U$3&amp;"Long",'Perfattr Data'!$B$11:$B$67,0),FALSE)</f>
        <v>2.932448644257123E-2</v>
      </c>
      <c r="V9" s="94">
        <f>HLOOKUP($Q9,'Perfattr Data'!$A$11:$CW$67,MATCH(V$3&amp;"Long",'Perfattr Data'!$B$11:$B$67,0),FALSE)</f>
        <v>1.4711478452053093E-3</v>
      </c>
      <c r="W9" s="94">
        <f>HLOOKUP($Q9,'Perfattr Data'!$A$11:$CW$67,MATCH(W$3&amp;"Long",'Perfattr Data'!$B$11:$B$67,0),FALSE)</f>
        <v>0</v>
      </c>
      <c r="X9" s="94">
        <f>HLOOKUP($Q9,'Perfattr Data'!$A$11:$CW$67,MATCH(X$3&amp;"Long",'Perfattr Data'!$B$11:$B$67,0),FALSE)</f>
        <v>9.7291291669207632E-3</v>
      </c>
      <c r="Y9" s="94">
        <f>HLOOKUP($Q9,'Perfattr Data'!$A$11:$CW$67,MATCH(Y$3&amp;"Long",'Perfattr Data'!$B$11:$B$67,0),FALSE)</f>
        <v>-9.5526583479694921E-3</v>
      </c>
      <c r="Z9" s="94">
        <f>HLOOKUP($Q9,'Perfattr Data'!$A$11:$CW$67,MATCH(Z$3&amp;"Long",'Perfattr Data'!$B$11:$B$67,0),FALSE)</f>
        <v>1.301598658226272E-3</v>
      </c>
      <c r="AA9" s="94">
        <f>HLOOKUP($Q9,'Perfattr Data'!$A$11:$CW$67,MATCH(AA$3&amp;"Long",'Perfattr Data'!$B$11:$B$67,0),FALSE)</f>
        <v>1.1725676232029752E-2</v>
      </c>
      <c r="AB9" s="94">
        <f>HLOOKUP($Q9,'Perfattr Data'!$A$11:$CW$67,MATCH(AB$3&amp;"Long",'Perfattr Data'!$B$11:$B$67,0),FALSE)</f>
        <v>9.363524074607689E-4</v>
      </c>
    </row>
    <row r="10" spans="2:28" ht="15" customHeight="1" outlineLevel="1" x14ac:dyDescent="0.25">
      <c r="B10" s="4">
        <f t="shared" si="0"/>
        <v>39051</v>
      </c>
      <c r="C10" s="130">
        <f>INDEX('Exposure Data'!$A$1:$Y$391,MATCH($B10&amp;$B$3,'Exposure Data'!$A$1:$A$391,0),MATCH(C$3,'Exposure Data'!$A$1:$Y$1,0))</f>
        <v>0.19998858417685408</v>
      </c>
      <c r="D10" s="130">
        <f>INDEX('Exposure Data'!$A$1:$Y$391,MATCH($B10&amp;$B$3,'Exposure Data'!$A$1:$A$391,0),MATCH(D$3,'Exposure Data'!$A$1:$Y$1,0))</f>
        <v>4.4187454653133791E-2</v>
      </c>
      <c r="E10" s="130">
        <f>INDEX('Exposure Data'!$A$1:$Y$391,MATCH($B10&amp;$B$3,'Exposure Data'!$A$1:$A$391,0),MATCH(E$3,'Exposure Data'!$A$1:$Y$1,0))</f>
        <v>5.2024465754706387E-2</v>
      </c>
      <c r="F10" s="130">
        <f>INDEX('Exposure Data'!$A$1:$Y$391,MATCH($B10&amp;$B$3,'Exposure Data'!$A$1:$A$391,0),MATCH(F$3,'Exposure Data'!$A$1:$Y$1,0))</f>
        <v>0.29991322071515641</v>
      </c>
      <c r="G10" s="130">
        <f>INDEX('Exposure Data'!$A$1:$Y$391,MATCH($B10&amp;$B$3,'Exposure Data'!$A$1:$A$391,0),MATCH(G$3,'Exposure Data'!$A$1:$Y$1,0))</f>
        <v>1.2533413051492782E-2</v>
      </c>
      <c r="H10" s="130">
        <f>INDEX('Exposure Data'!$A$1:$Y$391,MATCH($B10&amp;$B$3,'Exposure Data'!$A$1:$A$391,0),MATCH(H$3,'Exposure Data'!$A$1:$Y$1,0))</f>
        <v>1.1883974775289202E-17</v>
      </c>
      <c r="I10" s="130">
        <f>INDEX('Exposure Data'!$A$1:$Y$391,MATCH($B10&amp;$B$3,'Exposure Data'!$A$1:$A$391,0),MATCH(I$3,'Exposure Data'!$A$1:$Y$1,0))</f>
        <v>0.13573424468688938</v>
      </c>
      <c r="J10" s="130">
        <f>INDEX('Exposure Data'!$A$1:$Y$391,MATCH($B10&amp;$B$3,'Exposure Data'!$A$1:$A$391,0),MATCH(J$3,'Exposure Data'!$A$1:$Y$1,0))</f>
        <v>0.14686297264026754</v>
      </c>
      <c r="K10" s="130">
        <f>INDEX('Exposure Data'!$A$1:$Y$391,MATCH($B10&amp;$B$3,'Exposure Data'!$A$1:$A$391,0),MATCH(K$3,'Exposure Data'!$A$1:$Y$1,0))</f>
        <v>4.0737471722998506E-2</v>
      </c>
      <c r="L10" s="130">
        <f>INDEX('Exposure Data'!$A$1:$Y$391,MATCH($B10&amp;$B$3,'Exposure Data'!$A$1:$A$391,0),MATCH(L$3,'Exposure Data'!$A$1:$Y$1,0))</f>
        <v>0.19525085958867031</v>
      </c>
      <c r="M10" s="130">
        <f>INDEX('Exposure Data'!$A$1:$Y$391,MATCH($B10&amp;$B$3,'Exposure Data'!$A$1:$A$391,0),MATCH(M$3,'Exposure Data'!$A$1:$Y$1,0))</f>
        <v>1.2941215789362432E-2</v>
      </c>
      <c r="N10" s="130">
        <f>INDEX('Exposure Data'!$A$1:$Y$391,MATCH($B10&amp;$B$3,'Exposure Data'!$A$1:$A$391,0),MATCH(N$3,'Exposure Data'!$A$1:$Y$1,0))</f>
        <v>0</v>
      </c>
      <c r="O10" s="7"/>
      <c r="P10" s="4"/>
      <c r="Q10" s="95">
        <f t="shared" si="1"/>
        <v>39051</v>
      </c>
      <c r="R10" s="94">
        <f>HLOOKUP($Q10,'Perfattr Data'!$A$11:$CW$67,MATCH(R$3&amp;"Long",'Perfattr Data'!$B$11:$B$67,0),FALSE)</f>
        <v>2.7546744280050194E-3</v>
      </c>
      <c r="S10" s="94">
        <f>HLOOKUP($Q10,'Perfattr Data'!$A$11:$CW$67,MATCH(S$3&amp;"Long",'Perfattr Data'!$B$11:$B$67,0),FALSE)</f>
        <v>-9.9744087078199755E-4</v>
      </c>
      <c r="T10" s="94">
        <f>HLOOKUP($Q10,'Perfattr Data'!$A$11:$CW$67,MATCH(T$3&amp;"Long",'Perfattr Data'!$B$11:$B$67,0),FALSE)</f>
        <v>8.0691919359429272E-3</v>
      </c>
      <c r="U10" s="94">
        <f>HLOOKUP($Q10,'Perfattr Data'!$A$11:$CW$67,MATCH(U$3&amp;"Long",'Perfattr Data'!$B$11:$B$67,0),FALSE)</f>
        <v>2.3605424544615596E-2</v>
      </c>
      <c r="V10" s="94">
        <f>HLOOKUP($Q10,'Perfattr Data'!$A$11:$CW$67,MATCH(V$3&amp;"Long",'Perfattr Data'!$B$11:$B$67,0),FALSE)</f>
        <v>2.8191871760589537E-4</v>
      </c>
      <c r="W10" s="94">
        <f>HLOOKUP($Q10,'Perfattr Data'!$A$11:$CW$67,MATCH(W$3&amp;"Long",'Perfattr Data'!$B$11:$B$67,0),FALSE)</f>
        <v>0</v>
      </c>
      <c r="X10" s="94">
        <f>HLOOKUP($Q10,'Perfattr Data'!$A$11:$CW$67,MATCH(X$3&amp;"Long",'Perfattr Data'!$B$11:$B$67,0),FALSE)</f>
        <v>5.5899236338127212E-3</v>
      </c>
      <c r="Y10" s="94">
        <f>HLOOKUP($Q10,'Perfattr Data'!$A$11:$CW$67,MATCH(Y$3&amp;"Long",'Perfattr Data'!$B$11:$B$67,0),FALSE)</f>
        <v>1.4385704277925578E-2</v>
      </c>
      <c r="Z10" s="94">
        <f>HLOOKUP($Q10,'Perfattr Data'!$A$11:$CW$67,MATCH(Z$3&amp;"Long",'Perfattr Data'!$B$11:$B$67,0),FALSE)</f>
        <v>-6.1479175722755762E-5</v>
      </c>
      <c r="AA10" s="94">
        <f>HLOOKUP($Q10,'Perfattr Data'!$A$11:$CW$67,MATCH(AA$3&amp;"Long",'Perfattr Data'!$B$11:$B$67,0),FALSE)</f>
        <v>1.6022551102368988E-2</v>
      </c>
      <c r="AB10" s="94">
        <f>HLOOKUP($Q10,'Perfattr Data'!$A$11:$CW$67,MATCH(AB$3&amp;"Long",'Perfattr Data'!$B$11:$B$67,0),FALSE)</f>
        <v>1.7577050211626244E-3</v>
      </c>
    </row>
    <row r="11" spans="2:28" ht="15" customHeight="1" outlineLevel="1" x14ac:dyDescent="0.25">
      <c r="B11" s="4">
        <f t="shared" si="0"/>
        <v>39082</v>
      </c>
      <c r="C11" s="130">
        <f>INDEX('Exposure Data'!$A$1:$Y$391,MATCH($B11&amp;$B$3,'Exposure Data'!$A$1:$A$391,0),MATCH(C$3,'Exposure Data'!$A$1:$Y$1,0))</f>
        <v>0.19590831984188267</v>
      </c>
      <c r="D11" s="130">
        <f>INDEX('Exposure Data'!$A$1:$Y$391,MATCH($B11&amp;$B$3,'Exposure Data'!$A$1:$A$391,0),MATCH(D$3,'Exposure Data'!$A$1:$Y$1,0))</f>
        <v>4.4506364268734534E-2</v>
      </c>
      <c r="E11" s="130">
        <f>INDEX('Exposure Data'!$A$1:$Y$391,MATCH($B11&amp;$B$3,'Exposure Data'!$A$1:$A$391,0),MATCH(E$3,'Exposure Data'!$A$1:$Y$1,0))</f>
        <v>6.4741247121263418E-2</v>
      </c>
      <c r="F11" s="130">
        <f>INDEX('Exposure Data'!$A$1:$Y$391,MATCH($B11&amp;$B$3,'Exposure Data'!$A$1:$A$391,0),MATCH(F$3,'Exposure Data'!$A$1:$Y$1,0))</f>
        <v>0.30626442663479575</v>
      </c>
      <c r="G11" s="130">
        <f>INDEX('Exposure Data'!$A$1:$Y$391,MATCH($B11&amp;$B$3,'Exposure Data'!$A$1:$A$391,0),MATCH(G$3,'Exposure Data'!$A$1:$Y$1,0))</f>
        <v>6.1058783995656014E-3</v>
      </c>
      <c r="H11" s="130">
        <f>INDEX('Exposure Data'!$A$1:$Y$391,MATCH($B11&amp;$B$3,'Exposure Data'!$A$1:$A$391,0),MATCH(H$3,'Exposure Data'!$A$1:$Y$1,0))</f>
        <v>0</v>
      </c>
      <c r="I11" s="130">
        <f>INDEX('Exposure Data'!$A$1:$Y$391,MATCH($B11&amp;$B$3,'Exposure Data'!$A$1:$A$391,0),MATCH(I$3,'Exposure Data'!$A$1:$Y$1,0))</f>
        <v>0.13253872562055599</v>
      </c>
      <c r="J11" s="130">
        <f>INDEX('Exposure Data'!$A$1:$Y$391,MATCH($B11&amp;$B$3,'Exposure Data'!$A$1:$A$391,0),MATCH(J$3,'Exposure Data'!$A$1:$Y$1,0))</f>
        <v>0.16225059872204331</v>
      </c>
      <c r="K11" s="130">
        <f>INDEX('Exposure Data'!$A$1:$Y$391,MATCH($B11&amp;$B$3,'Exposure Data'!$A$1:$A$391,0),MATCH(K$3,'Exposure Data'!$A$1:$Y$1,0))</f>
        <v>5.234432562295923E-2</v>
      </c>
      <c r="L11" s="130">
        <f>INDEX('Exposure Data'!$A$1:$Y$391,MATCH($B11&amp;$B$3,'Exposure Data'!$A$1:$A$391,0),MATCH(L$3,'Exposure Data'!$A$1:$Y$1,0))</f>
        <v>0.22785313912673552</v>
      </c>
      <c r="M11" s="130">
        <f>INDEX('Exposure Data'!$A$1:$Y$391,MATCH($B11&amp;$B$3,'Exposure Data'!$A$1:$A$391,0),MATCH(M$3,'Exposure Data'!$A$1:$Y$1,0))</f>
        <v>9.4219716250949544E-3</v>
      </c>
      <c r="N11" s="130">
        <f>INDEX('Exposure Data'!$A$1:$Y$391,MATCH($B11&amp;$B$3,'Exposure Data'!$A$1:$A$391,0),MATCH(N$3,'Exposure Data'!$A$1:$Y$1,0))</f>
        <v>0</v>
      </c>
      <c r="O11" s="7"/>
      <c r="P11" s="4"/>
      <c r="Q11" s="95">
        <f t="shared" si="1"/>
        <v>39082</v>
      </c>
      <c r="R11" s="94">
        <f>HLOOKUP($Q11,'Perfattr Data'!$A$11:$CW$67,MATCH(R$3&amp;"Long",'Perfattr Data'!$B$11:$B$67,0),FALSE)</f>
        <v>5.7366817113953606E-3</v>
      </c>
      <c r="S11" s="94">
        <f>HLOOKUP($Q11,'Perfattr Data'!$A$11:$CW$67,MATCH(S$3&amp;"Long",'Perfattr Data'!$B$11:$B$67,0),FALSE)</f>
        <v>8.8533149918139625E-4</v>
      </c>
      <c r="T11" s="94">
        <f>HLOOKUP($Q11,'Perfattr Data'!$A$11:$CW$67,MATCH(T$3&amp;"Long",'Perfattr Data'!$B$11:$B$67,0),FALSE)</f>
        <v>2.2343925635552064E-3</v>
      </c>
      <c r="U11" s="94">
        <f>HLOOKUP($Q11,'Perfattr Data'!$A$11:$CW$67,MATCH(U$3&amp;"Long",'Perfattr Data'!$B$11:$B$67,0),FALSE)</f>
        <v>9.2145293120937787E-3</v>
      </c>
      <c r="V11" s="94">
        <f>HLOOKUP($Q11,'Perfattr Data'!$A$11:$CW$67,MATCH(V$3&amp;"Long",'Perfattr Data'!$B$11:$B$67,0),FALSE)</f>
        <v>1.0261145526914346E-3</v>
      </c>
      <c r="W11" s="94">
        <f>HLOOKUP($Q11,'Perfattr Data'!$A$11:$CW$67,MATCH(W$3&amp;"Long",'Perfattr Data'!$B$11:$B$67,0),FALSE)</f>
        <v>0</v>
      </c>
      <c r="X11" s="94">
        <f>HLOOKUP($Q11,'Perfattr Data'!$A$11:$CW$67,MATCH(X$3&amp;"Long",'Perfattr Data'!$B$11:$B$67,0),FALSE)</f>
        <v>3.7980641426934355E-3</v>
      </c>
      <c r="Y11" s="94">
        <f>HLOOKUP($Q11,'Perfattr Data'!$A$11:$CW$67,MATCH(Y$3&amp;"Long",'Perfattr Data'!$B$11:$B$67,0),FALSE)</f>
        <v>-2.8928131958737874E-3</v>
      </c>
      <c r="Z11" s="94">
        <f>HLOOKUP($Q11,'Perfattr Data'!$A$11:$CW$67,MATCH(Z$3&amp;"Long",'Perfattr Data'!$B$11:$B$67,0),FALSE)</f>
        <v>3.5638008251044013E-3</v>
      </c>
      <c r="AA11" s="94">
        <f>HLOOKUP($Q11,'Perfattr Data'!$A$11:$CW$67,MATCH(AA$3&amp;"Long",'Perfattr Data'!$B$11:$B$67,0),FALSE)</f>
        <v>2.2156196535650624E-2</v>
      </c>
      <c r="AB11" s="94">
        <f>HLOOKUP($Q11,'Perfattr Data'!$A$11:$CW$67,MATCH(AB$3&amp;"Long",'Perfattr Data'!$B$11:$B$67,0),FALSE)</f>
        <v>3.9593106249880434E-4</v>
      </c>
    </row>
    <row r="12" spans="2:28" ht="15" customHeight="1" outlineLevel="1" x14ac:dyDescent="0.25">
      <c r="B12" s="4">
        <f t="shared" si="0"/>
        <v>39113</v>
      </c>
      <c r="C12" s="130">
        <f>INDEX('Exposure Data'!$A$1:$Y$391,MATCH($B12&amp;$B$3,'Exposure Data'!$A$1:$A$391,0),MATCH(C$3,'Exposure Data'!$A$1:$Y$1,0))</f>
        <v>0.211141506012614</v>
      </c>
      <c r="D12" s="130">
        <f>INDEX('Exposure Data'!$A$1:$Y$391,MATCH($B12&amp;$B$3,'Exposure Data'!$A$1:$A$391,0),MATCH(D$3,'Exposure Data'!$A$1:$Y$1,0))</f>
        <v>3.9788450875141913E-2</v>
      </c>
      <c r="E12" s="130">
        <f>INDEX('Exposure Data'!$A$1:$Y$391,MATCH($B12&amp;$B$3,'Exposure Data'!$A$1:$A$391,0),MATCH(E$3,'Exposure Data'!$A$1:$Y$1,0))</f>
        <v>6.4738288555757612E-2</v>
      </c>
      <c r="F12" s="130">
        <f>INDEX('Exposure Data'!$A$1:$Y$391,MATCH($B12&amp;$B$3,'Exposure Data'!$A$1:$A$391,0),MATCH(F$3,'Exposure Data'!$A$1:$Y$1,0))</f>
        <v>0.32637963471807951</v>
      </c>
      <c r="G12" s="130">
        <f>INDEX('Exposure Data'!$A$1:$Y$391,MATCH($B12&amp;$B$3,'Exposure Data'!$A$1:$A$391,0),MATCH(G$3,'Exposure Data'!$A$1:$Y$1,0))</f>
        <v>4.8310571085551172E-4</v>
      </c>
      <c r="H12" s="130">
        <f>INDEX('Exposure Data'!$A$1:$Y$391,MATCH($B12&amp;$B$3,'Exposure Data'!$A$1:$A$391,0),MATCH(H$3,'Exposure Data'!$A$1:$Y$1,0))</f>
        <v>0</v>
      </c>
      <c r="I12" s="130">
        <f>INDEX('Exposure Data'!$A$1:$Y$391,MATCH($B12&amp;$B$3,'Exposure Data'!$A$1:$A$391,0),MATCH(I$3,'Exposure Data'!$A$1:$Y$1,0))</f>
        <v>0.13337166573980502</v>
      </c>
      <c r="J12" s="130">
        <f>INDEX('Exposure Data'!$A$1:$Y$391,MATCH($B12&amp;$B$3,'Exposure Data'!$A$1:$A$391,0),MATCH(J$3,'Exposure Data'!$A$1:$Y$1,0))</f>
        <v>0.15248325447355945</v>
      </c>
      <c r="K12" s="130">
        <f>INDEX('Exposure Data'!$A$1:$Y$391,MATCH($B12&amp;$B$3,'Exposure Data'!$A$1:$A$391,0),MATCH(K$3,'Exposure Data'!$A$1:$Y$1,0))</f>
        <v>6.5141400736593177E-2</v>
      </c>
      <c r="L12" s="130">
        <f>INDEX('Exposure Data'!$A$1:$Y$391,MATCH($B12&amp;$B$3,'Exposure Data'!$A$1:$A$391,0),MATCH(L$3,'Exposure Data'!$A$1:$Y$1,0))</f>
        <v>0.24830072719118124</v>
      </c>
      <c r="M12" s="130">
        <f>INDEX('Exposure Data'!$A$1:$Y$391,MATCH($B12&amp;$B$3,'Exposure Data'!$A$1:$A$391,0),MATCH(M$3,'Exposure Data'!$A$1:$Y$1,0))</f>
        <v>2.0964030556392E-2</v>
      </c>
      <c r="N12" s="130">
        <f>INDEX('Exposure Data'!$A$1:$Y$391,MATCH($B12&amp;$B$3,'Exposure Data'!$A$1:$A$391,0),MATCH(N$3,'Exposure Data'!$A$1:$Y$1,0))</f>
        <v>0</v>
      </c>
      <c r="O12" s="7"/>
      <c r="P12" s="4"/>
      <c r="Q12" s="95">
        <f t="shared" si="1"/>
        <v>39113</v>
      </c>
      <c r="R12" s="94">
        <f>HLOOKUP($Q12,'Perfattr Data'!$A$11:$CW$67,MATCH(R$3&amp;"Long",'Perfattr Data'!$B$11:$B$67,0),FALSE)</f>
        <v>5.2734011923155737E-3</v>
      </c>
      <c r="S12" s="94">
        <f>HLOOKUP($Q12,'Perfattr Data'!$A$11:$CW$67,MATCH(S$3&amp;"Long",'Perfattr Data'!$B$11:$B$67,0),FALSE)</f>
        <v>9.9565961652403243E-5</v>
      </c>
      <c r="T12" s="94">
        <f>HLOOKUP($Q12,'Perfattr Data'!$A$11:$CW$67,MATCH(T$3&amp;"Long",'Perfattr Data'!$B$11:$B$67,0),FALSE)</f>
        <v>-5.4517391905329728E-3</v>
      </c>
      <c r="U12" s="94">
        <f>HLOOKUP($Q12,'Perfattr Data'!$A$11:$CW$67,MATCH(U$3&amp;"Long",'Perfattr Data'!$B$11:$B$67,0),FALSE)</f>
        <v>2.2190341610442678E-2</v>
      </c>
      <c r="V12" s="94">
        <f>HLOOKUP($Q12,'Perfattr Data'!$A$11:$CW$67,MATCH(V$3&amp;"Long",'Perfattr Data'!$B$11:$B$67,0),FALSE)</f>
        <v>8.1425607987331225E-4</v>
      </c>
      <c r="W12" s="94">
        <f>HLOOKUP($Q12,'Perfattr Data'!$A$11:$CW$67,MATCH(W$3&amp;"Long",'Perfattr Data'!$B$11:$B$67,0),FALSE)</f>
        <v>0</v>
      </c>
      <c r="X12" s="94">
        <f>HLOOKUP($Q12,'Perfattr Data'!$A$11:$CW$67,MATCH(X$3&amp;"Long",'Perfattr Data'!$B$11:$B$67,0),FALSE)</f>
        <v>4.7232190173487247E-3</v>
      </c>
      <c r="Y12" s="94">
        <f>HLOOKUP($Q12,'Perfattr Data'!$A$11:$CW$67,MATCH(Y$3&amp;"Long",'Perfattr Data'!$B$11:$B$67,0),FALSE)</f>
        <v>-8.0710047769243405E-3</v>
      </c>
      <c r="Z12" s="94">
        <f>HLOOKUP($Q12,'Perfattr Data'!$A$11:$CW$67,MATCH(Z$3&amp;"Long",'Perfattr Data'!$B$11:$B$67,0),FALSE)</f>
        <v>3.514779329372256E-3</v>
      </c>
      <c r="AA12" s="94">
        <f>HLOOKUP($Q12,'Perfattr Data'!$A$11:$CW$67,MATCH(AA$3&amp;"Long",'Perfattr Data'!$B$11:$B$67,0),FALSE)</f>
        <v>1.0355894419245752E-2</v>
      </c>
      <c r="AB12" s="94">
        <f>HLOOKUP($Q12,'Perfattr Data'!$A$11:$CW$67,MATCH(AB$3&amp;"Long",'Perfattr Data'!$B$11:$B$67,0),FALSE)</f>
        <v>7.2016165790544494E-4</v>
      </c>
    </row>
    <row r="13" spans="2:28" ht="15" customHeight="1" outlineLevel="1" x14ac:dyDescent="0.25">
      <c r="B13" s="4">
        <f t="shared" si="0"/>
        <v>39141</v>
      </c>
      <c r="C13" s="130">
        <f>INDEX('Exposure Data'!$A$1:$Y$391,MATCH($B13&amp;$B$3,'Exposure Data'!$A$1:$A$391,0),MATCH(C$3,'Exposure Data'!$A$1:$Y$1,0))</f>
        <v>0.11128926342808629</v>
      </c>
      <c r="D13" s="130">
        <f>INDEX('Exposure Data'!$A$1:$Y$391,MATCH($B13&amp;$B$3,'Exposure Data'!$A$1:$A$391,0),MATCH(D$3,'Exposure Data'!$A$1:$Y$1,0))</f>
        <v>1.3444510479378106E-2</v>
      </c>
      <c r="E13" s="130">
        <f>INDEX('Exposure Data'!$A$1:$Y$391,MATCH($B13&amp;$B$3,'Exposure Data'!$A$1:$A$391,0),MATCH(E$3,'Exposure Data'!$A$1:$Y$1,0))</f>
        <v>2.3327141587516392E-2</v>
      </c>
      <c r="F13" s="130">
        <f>INDEX('Exposure Data'!$A$1:$Y$391,MATCH($B13&amp;$B$3,'Exposure Data'!$A$1:$A$391,0),MATCH(F$3,'Exposure Data'!$A$1:$Y$1,0))</f>
        <v>0.16699914463024881</v>
      </c>
      <c r="G13" s="130">
        <f>INDEX('Exposure Data'!$A$1:$Y$391,MATCH($B13&amp;$B$3,'Exposure Data'!$A$1:$A$391,0),MATCH(G$3,'Exposure Data'!$A$1:$Y$1,0))</f>
        <v>0</v>
      </c>
      <c r="H13" s="130">
        <f>INDEX('Exposure Data'!$A$1:$Y$391,MATCH($B13&amp;$B$3,'Exposure Data'!$A$1:$A$391,0),MATCH(H$3,'Exposure Data'!$A$1:$Y$1,0))</f>
        <v>-2.2927730399653139E-17</v>
      </c>
      <c r="I13" s="130">
        <f>INDEX('Exposure Data'!$A$1:$Y$391,MATCH($B13&amp;$B$3,'Exposure Data'!$A$1:$A$391,0),MATCH(I$3,'Exposure Data'!$A$1:$Y$1,0))</f>
        <v>5.8618793726408852E-2</v>
      </c>
      <c r="J13" s="130">
        <f>INDEX('Exposure Data'!$A$1:$Y$391,MATCH($B13&amp;$B$3,'Exposure Data'!$A$1:$A$391,0),MATCH(J$3,'Exposure Data'!$A$1:$Y$1,0))</f>
        <v>8.5031813418005198E-2</v>
      </c>
      <c r="K13" s="130">
        <f>INDEX('Exposure Data'!$A$1:$Y$391,MATCH($B13&amp;$B$3,'Exposure Data'!$A$1:$A$391,0),MATCH(K$3,'Exposure Data'!$A$1:$Y$1,0))</f>
        <v>2.8775132477221254E-2</v>
      </c>
      <c r="L13" s="130">
        <f>INDEX('Exposure Data'!$A$1:$Y$391,MATCH($B13&amp;$B$3,'Exposure Data'!$A$1:$A$391,0),MATCH(L$3,'Exposure Data'!$A$1:$Y$1,0))</f>
        <v>0.12990671558476741</v>
      </c>
      <c r="M13" s="130">
        <f>INDEX('Exposure Data'!$A$1:$Y$391,MATCH($B13&amp;$B$3,'Exposure Data'!$A$1:$A$391,0),MATCH(M$3,'Exposure Data'!$A$1:$Y$1,0))</f>
        <v>1.5731822774249348E-2</v>
      </c>
      <c r="N13" s="130">
        <f>INDEX('Exposure Data'!$A$1:$Y$391,MATCH($B13&amp;$B$3,'Exposure Data'!$A$1:$A$391,0),MATCH(N$3,'Exposure Data'!$A$1:$Y$1,0))</f>
        <v>0</v>
      </c>
      <c r="O13" s="7"/>
      <c r="P13" s="4"/>
      <c r="Q13" s="95">
        <f t="shared" si="1"/>
        <v>39141</v>
      </c>
      <c r="R13" s="94">
        <f>HLOOKUP($Q13,'Perfattr Data'!$A$11:$CW$67,MATCH(R$3&amp;"Long",'Perfattr Data'!$B$11:$B$67,0),FALSE)</f>
        <v>1.0652658739200937E-2</v>
      </c>
      <c r="S13" s="94">
        <f>HLOOKUP($Q13,'Perfattr Data'!$A$11:$CW$67,MATCH(S$3&amp;"Long",'Perfattr Data'!$B$11:$B$67,0),FALSE)</f>
        <v>-1.6108639628864541E-3</v>
      </c>
      <c r="T13" s="94">
        <f>HLOOKUP($Q13,'Perfattr Data'!$A$11:$CW$67,MATCH(T$3&amp;"Long",'Perfattr Data'!$B$11:$B$67,0),FALSE)</f>
        <v>5.7508181582095795E-4</v>
      </c>
      <c r="U13" s="94">
        <f>HLOOKUP($Q13,'Perfattr Data'!$A$11:$CW$67,MATCH(U$3&amp;"Long",'Perfattr Data'!$B$11:$B$67,0),FALSE)</f>
        <v>-4.0016292671648905E-3</v>
      </c>
      <c r="V13" s="94">
        <f>HLOOKUP($Q13,'Perfattr Data'!$A$11:$CW$67,MATCH(V$3&amp;"Long",'Perfattr Data'!$B$11:$B$67,0),FALSE)</f>
        <v>4.981964836997129E-5</v>
      </c>
      <c r="W13" s="94">
        <f>HLOOKUP($Q13,'Perfattr Data'!$A$11:$CW$67,MATCH(W$3&amp;"Long",'Perfattr Data'!$B$11:$B$67,0),FALSE)</f>
        <v>0</v>
      </c>
      <c r="X13" s="94">
        <f>HLOOKUP($Q13,'Perfattr Data'!$A$11:$CW$67,MATCH(X$3&amp;"Long",'Perfattr Data'!$B$11:$B$67,0),FALSE)</f>
        <v>1.8463473727354184E-3</v>
      </c>
      <c r="Y13" s="94">
        <f>HLOOKUP($Q13,'Perfattr Data'!$A$11:$CW$67,MATCH(Y$3&amp;"Long",'Perfattr Data'!$B$11:$B$67,0),FALSE)</f>
        <v>2.2922354300592635E-3</v>
      </c>
      <c r="Z13" s="94">
        <f>HLOOKUP($Q13,'Perfattr Data'!$A$11:$CW$67,MATCH(Z$3&amp;"Long",'Perfattr Data'!$B$11:$B$67,0),FALSE)</f>
        <v>1.4119774866207618E-4</v>
      </c>
      <c r="AA13" s="94">
        <f>HLOOKUP($Q13,'Perfattr Data'!$A$11:$CW$67,MATCH(AA$3&amp;"Long",'Perfattr Data'!$B$11:$B$67,0),FALSE)</f>
        <v>1.0533200542404797E-3</v>
      </c>
      <c r="AB13" s="94">
        <f>HLOOKUP($Q13,'Perfattr Data'!$A$11:$CW$67,MATCH(AB$3&amp;"Long",'Perfattr Data'!$B$11:$B$67,0),FALSE)</f>
        <v>1.2053169067035234E-3</v>
      </c>
    </row>
    <row r="14" spans="2:28" ht="15" customHeight="1" outlineLevel="1" x14ac:dyDescent="0.25">
      <c r="B14" s="4">
        <f t="shared" si="0"/>
        <v>39172</v>
      </c>
      <c r="C14" s="130">
        <f>INDEX('Exposure Data'!$A$1:$Y$391,MATCH($B14&amp;$B$3,'Exposure Data'!$A$1:$A$391,0),MATCH(C$3,'Exposure Data'!$A$1:$Y$1,0))</f>
        <v>0.19542373917720166</v>
      </c>
      <c r="D14" s="130">
        <f>INDEX('Exposure Data'!$A$1:$Y$391,MATCH($B14&amp;$B$3,'Exposure Data'!$A$1:$A$391,0),MATCH(D$3,'Exposure Data'!$A$1:$Y$1,0))</f>
        <v>3.0317783843344475E-2</v>
      </c>
      <c r="E14" s="130">
        <f>INDEX('Exposure Data'!$A$1:$Y$391,MATCH($B14&amp;$B$3,'Exposure Data'!$A$1:$A$391,0),MATCH(E$3,'Exposure Data'!$A$1:$Y$1,0))</f>
        <v>5.321061451101991E-2</v>
      </c>
      <c r="F14" s="130">
        <f>INDEX('Exposure Data'!$A$1:$Y$391,MATCH($B14&amp;$B$3,'Exposure Data'!$A$1:$A$391,0),MATCH(F$3,'Exposure Data'!$A$1:$Y$1,0))</f>
        <v>0.28112576320225696</v>
      </c>
      <c r="G14" s="130">
        <f>INDEX('Exposure Data'!$A$1:$Y$391,MATCH($B14&amp;$B$3,'Exposure Data'!$A$1:$A$391,0),MATCH(G$3,'Exposure Data'!$A$1:$Y$1,0))</f>
        <v>0</v>
      </c>
      <c r="H14" s="130">
        <f>INDEX('Exposure Data'!$A$1:$Y$391,MATCH($B14&amp;$B$3,'Exposure Data'!$A$1:$A$391,0),MATCH(H$3,'Exposure Data'!$A$1:$Y$1,0))</f>
        <v>0</v>
      </c>
      <c r="I14" s="130">
        <f>INDEX('Exposure Data'!$A$1:$Y$391,MATCH($B14&amp;$B$3,'Exposure Data'!$A$1:$A$391,0),MATCH(I$3,'Exposure Data'!$A$1:$Y$1,0))</f>
        <v>9.4762539351525732E-2</v>
      </c>
      <c r="J14" s="130">
        <f>INDEX('Exposure Data'!$A$1:$Y$391,MATCH($B14&amp;$B$3,'Exposure Data'!$A$1:$A$391,0),MATCH(J$3,'Exposure Data'!$A$1:$Y$1,0))</f>
        <v>0.13731939462555012</v>
      </c>
      <c r="K14" s="130">
        <f>INDEX('Exposure Data'!$A$1:$Y$391,MATCH($B14&amp;$B$3,'Exposure Data'!$A$1:$A$391,0),MATCH(K$3,'Exposure Data'!$A$1:$Y$1,0))</f>
        <v>8.0877133484551098E-2</v>
      </c>
      <c r="L14" s="130">
        <f>INDEX('Exposure Data'!$A$1:$Y$391,MATCH($B14&amp;$B$3,'Exposure Data'!$A$1:$A$391,0),MATCH(L$3,'Exposure Data'!$A$1:$Y$1,0))</f>
        <v>0.23258043683521096</v>
      </c>
      <c r="M14" s="130">
        <f>INDEX('Exposure Data'!$A$1:$Y$391,MATCH($B14&amp;$B$3,'Exposure Data'!$A$1:$A$391,0),MATCH(M$3,'Exposure Data'!$A$1:$Y$1,0))</f>
        <v>3.6393282200150853E-2</v>
      </c>
      <c r="N14" s="130">
        <f>INDEX('Exposure Data'!$A$1:$Y$391,MATCH($B14&amp;$B$3,'Exposure Data'!$A$1:$A$391,0),MATCH(N$3,'Exposure Data'!$A$1:$Y$1,0))</f>
        <v>0</v>
      </c>
      <c r="O14" s="7"/>
      <c r="P14" s="4"/>
      <c r="Q14" s="95">
        <f t="shared" si="1"/>
        <v>39172</v>
      </c>
      <c r="R14" s="94">
        <f>HLOOKUP($Q14,'Perfattr Data'!$A$11:$CW$67,MATCH(R$3&amp;"Long",'Perfattr Data'!$B$11:$B$67,0),FALSE)</f>
        <v>3.5357859807126834E-3</v>
      </c>
      <c r="S14" s="94">
        <f>HLOOKUP($Q14,'Perfattr Data'!$A$11:$CW$67,MATCH(S$3&amp;"Long",'Perfattr Data'!$B$11:$B$67,0),FALSE)</f>
        <v>2.2633466884787144E-3</v>
      </c>
      <c r="T14" s="94">
        <f>HLOOKUP($Q14,'Perfattr Data'!$A$11:$CW$67,MATCH(T$3&amp;"Long",'Perfattr Data'!$B$11:$B$67,0),FALSE)</f>
        <v>4.6488970946843306E-3</v>
      </c>
      <c r="U14" s="94">
        <f>HLOOKUP($Q14,'Perfattr Data'!$A$11:$CW$67,MATCH(U$3&amp;"Long",'Perfattr Data'!$B$11:$B$67,0),FALSE)</f>
        <v>1.4595948457541497E-2</v>
      </c>
      <c r="V14" s="94">
        <f>HLOOKUP($Q14,'Perfattr Data'!$A$11:$CW$67,MATCH(V$3&amp;"Long",'Perfattr Data'!$B$11:$B$67,0),FALSE)</f>
        <v>0</v>
      </c>
      <c r="W14" s="94">
        <f>HLOOKUP($Q14,'Perfattr Data'!$A$11:$CW$67,MATCH(W$3&amp;"Long",'Perfattr Data'!$B$11:$B$67,0),FALSE)</f>
        <v>0</v>
      </c>
      <c r="X14" s="94">
        <f>HLOOKUP($Q14,'Perfattr Data'!$A$11:$CW$67,MATCH(X$3&amp;"Long",'Perfattr Data'!$B$11:$B$67,0),FALSE)</f>
        <v>-4.0884943241988893E-4</v>
      </c>
      <c r="Y14" s="94">
        <f>HLOOKUP($Q14,'Perfattr Data'!$A$11:$CW$67,MATCH(Y$3&amp;"Long",'Perfattr Data'!$B$11:$B$67,0),FALSE)</f>
        <v>-7.2252330723962446E-4</v>
      </c>
      <c r="Z14" s="94">
        <f>HLOOKUP($Q14,'Perfattr Data'!$A$11:$CW$67,MATCH(Z$3&amp;"Long",'Perfattr Data'!$B$11:$B$67,0),FALSE)</f>
        <v>8.4400573391015983E-3</v>
      </c>
      <c r="AA14" s="94">
        <f>HLOOKUP($Q14,'Perfattr Data'!$A$11:$CW$67,MATCH(AA$3&amp;"Long",'Perfattr Data'!$B$11:$B$67,0),FALSE)</f>
        <v>2.1160887778876047E-2</v>
      </c>
      <c r="AB14" s="94">
        <f>HLOOKUP($Q14,'Perfattr Data'!$A$11:$CW$67,MATCH(AB$3&amp;"Long",'Perfattr Data'!$B$11:$B$67,0),FALSE)</f>
        <v>1.8889631925431256E-3</v>
      </c>
    </row>
    <row r="15" spans="2:28" ht="15" customHeight="1" outlineLevel="1" x14ac:dyDescent="0.25">
      <c r="B15" s="4">
        <f t="shared" si="0"/>
        <v>39202</v>
      </c>
      <c r="C15" s="130">
        <f>INDEX('Exposure Data'!$A$1:$Y$391,MATCH($B15&amp;$B$3,'Exposure Data'!$A$1:$A$391,0),MATCH(C$3,'Exposure Data'!$A$1:$Y$1,0))</f>
        <v>0.22528408591433738</v>
      </c>
      <c r="D15" s="130">
        <f>INDEX('Exposure Data'!$A$1:$Y$391,MATCH($B15&amp;$B$3,'Exposure Data'!$A$1:$A$391,0),MATCH(D$3,'Exposure Data'!$A$1:$Y$1,0))</f>
        <v>2.850885439661207E-2</v>
      </c>
      <c r="E15" s="130">
        <f>INDEX('Exposure Data'!$A$1:$Y$391,MATCH($B15&amp;$B$3,'Exposure Data'!$A$1:$A$391,0),MATCH(E$3,'Exposure Data'!$A$1:$Y$1,0))</f>
        <v>5.1944189463968726E-2</v>
      </c>
      <c r="F15" s="130">
        <f>INDEX('Exposure Data'!$A$1:$Y$391,MATCH($B15&amp;$B$3,'Exposure Data'!$A$1:$A$391,0),MATCH(F$3,'Exposure Data'!$A$1:$Y$1,0))</f>
        <v>0.38747326410761607</v>
      </c>
      <c r="G15" s="130">
        <f>INDEX('Exposure Data'!$A$1:$Y$391,MATCH($B15&amp;$B$3,'Exposure Data'!$A$1:$A$391,0),MATCH(G$3,'Exposure Data'!$A$1:$Y$1,0))</f>
        <v>0</v>
      </c>
      <c r="H15" s="130">
        <f>INDEX('Exposure Data'!$A$1:$Y$391,MATCH($B15&amp;$B$3,'Exposure Data'!$A$1:$A$391,0),MATCH(H$3,'Exposure Data'!$A$1:$Y$1,0))</f>
        <v>-3.1679793680368682E-17</v>
      </c>
      <c r="I15" s="130">
        <f>INDEX('Exposure Data'!$A$1:$Y$391,MATCH($B15&amp;$B$3,'Exposure Data'!$A$1:$A$391,0),MATCH(I$3,'Exposure Data'!$A$1:$Y$1,0))</f>
        <v>0.11626631889656064</v>
      </c>
      <c r="J15" s="130">
        <f>INDEX('Exposure Data'!$A$1:$Y$391,MATCH($B15&amp;$B$3,'Exposure Data'!$A$1:$A$391,0),MATCH(J$3,'Exposure Data'!$A$1:$Y$1,0))</f>
        <v>0.12767298874275471</v>
      </c>
      <c r="K15" s="130">
        <f>INDEX('Exposure Data'!$A$1:$Y$391,MATCH($B15&amp;$B$3,'Exposure Data'!$A$1:$A$391,0),MATCH(K$3,'Exposure Data'!$A$1:$Y$1,0))</f>
        <v>0.1045906308565203</v>
      </c>
      <c r="L15" s="130">
        <f>INDEX('Exposure Data'!$A$1:$Y$391,MATCH($B15&amp;$B$3,'Exposure Data'!$A$1:$A$391,0),MATCH(L$3,'Exposure Data'!$A$1:$Y$1,0))</f>
        <v>0.27579781686177823</v>
      </c>
      <c r="M15" s="130">
        <f>INDEX('Exposure Data'!$A$1:$Y$391,MATCH($B15&amp;$B$3,'Exposure Data'!$A$1:$A$391,0),MATCH(M$3,'Exposure Data'!$A$1:$Y$1,0))</f>
        <v>4.9832221835842593E-2</v>
      </c>
      <c r="N15" s="130">
        <f>INDEX('Exposure Data'!$A$1:$Y$391,MATCH($B15&amp;$B$3,'Exposure Data'!$A$1:$A$391,0),MATCH(N$3,'Exposure Data'!$A$1:$Y$1,0))</f>
        <v>0</v>
      </c>
      <c r="O15" s="7"/>
      <c r="P15" s="4"/>
      <c r="Q15" s="95">
        <f t="shared" si="1"/>
        <v>39202</v>
      </c>
      <c r="R15" s="94">
        <f>HLOOKUP($Q15,'Perfattr Data'!$A$11:$CW$67,MATCH(R$3&amp;"Long",'Perfattr Data'!$B$11:$B$67,0),FALSE)</f>
        <v>8.7304822002744319E-3</v>
      </c>
      <c r="S15" s="94">
        <f>HLOOKUP($Q15,'Perfattr Data'!$A$11:$CW$67,MATCH(S$3&amp;"Long",'Perfattr Data'!$B$11:$B$67,0),FALSE)</f>
        <v>3.2245976535341604E-4</v>
      </c>
      <c r="T15" s="94">
        <f>HLOOKUP($Q15,'Perfattr Data'!$A$11:$CW$67,MATCH(T$3&amp;"Long",'Perfattr Data'!$B$11:$B$67,0),FALSE)</f>
        <v>2.0029340175930911E-3</v>
      </c>
      <c r="U15" s="94">
        <f>HLOOKUP($Q15,'Perfattr Data'!$A$11:$CW$67,MATCH(U$3&amp;"Long",'Perfattr Data'!$B$11:$B$67,0),FALSE)</f>
        <v>4.1738324308969579E-2</v>
      </c>
      <c r="V15" s="94">
        <f>HLOOKUP($Q15,'Perfattr Data'!$A$11:$CW$67,MATCH(V$3&amp;"Long",'Perfattr Data'!$B$11:$B$67,0),FALSE)</f>
        <v>1.3964578645568922E-5</v>
      </c>
      <c r="W15" s="94">
        <f>HLOOKUP($Q15,'Perfattr Data'!$A$11:$CW$67,MATCH(W$3&amp;"Long",'Perfattr Data'!$B$11:$B$67,0),FALSE)</f>
        <v>0</v>
      </c>
      <c r="X15" s="94">
        <f>HLOOKUP($Q15,'Perfattr Data'!$A$11:$CW$67,MATCH(X$3&amp;"Long",'Perfattr Data'!$B$11:$B$67,0),FALSE)</f>
        <v>1.2645617667119071E-2</v>
      </c>
      <c r="Y15" s="94">
        <f>HLOOKUP($Q15,'Perfattr Data'!$A$11:$CW$67,MATCH(Y$3&amp;"Long",'Perfattr Data'!$B$11:$B$67,0),FALSE)</f>
        <v>1.1453505517601331E-2</v>
      </c>
      <c r="Z15" s="94">
        <f>HLOOKUP($Q15,'Perfattr Data'!$A$11:$CW$67,MATCH(Z$3&amp;"Long",'Perfattr Data'!$B$11:$B$67,0),FALSE)</f>
        <v>1.1232364971533014E-2</v>
      </c>
      <c r="AA15" s="94">
        <f>HLOOKUP($Q15,'Perfattr Data'!$A$11:$CW$67,MATCH(AA$3&amp;"Long",'Perfattr Data'!$B$11:$B$67,0),FALSE)</f>
        <v>2.498558871164901E-2</v>
      </c>
      <c r="AB15" s="94">
        <f>HLOOKUP($Q15,'Perfattr Data'!$A$11:$CW$67,MATCH(AB$3&amp;"Long",'Perfattr Data'!$B$11:$B$67,0),FALSE)</f>
        <v>2.0407255046043203E-3</v>
      </c>
    </row>
    <row r="16" spans="2:28" ht="15" customHeight="1" outlineLevel="1" x14ac:dyDescent="0.25">
      <c r="B16" s="4">
        <f t="shared" si="0"/>
        <v>39233</v>
      </c>
      <c r="C16" s="130">
        <f>INDEX('Exposure Data'!$A$1:$Y$391,MATCH($B16&amp;$B$3,'Exposure Data'!$A$1:$A$391,0),MATCH(C$3,'Exposure Data'!$A$1:$Y$1,0))</f>
        <v>0.23874511128394724</v>
      </c>
      <c r="D16" s="130">
        <f>INDEX('Exposure Data'!$A$1:$Y$391,MATCH($B16&amp;$B$3,'Exposure Data'!$A$1:$A$391,0),MATCH(D$3,'Exposure Data'!$A$1:$Y$1,0))</f>
        <v>3.8204177534455548E-2</v>
      </c>
      <c r="E16" s="130">
        <f>INDEX('Exposure Data'!$A$1:$Y$391,MATCH($B16&amp;$B$3,'Exposure Data'!$A$1:$A$391,0),MATCH(E$3,'Exposure Data'!$A$1:$Y$1,0))</f>
        <v>5.4982071056008559E-2</v>
      </c>
      <c r="F16" s="130">
        <f>INDEX('Exposure Data'!$A$1:$Y$391,MATCH($B16&amp;$B$3,'Exposure Data'!$A$1:$A$391,0),MATCH(F$3,'Exposure Data'!$A$1:$Y$1,0))</f>
        <v>0.42261898107881185</v>
      </c>
      <c r="G16" s="130">
        <f>INDEX('Exposure Data'!$A$1:$Y$391,MATCH($B16&amp;$B$3,'Exposure Data'!$A$1:$A$391,0),MATCH(G$3,'Exposure Data'!$A$1:$Y$1,0))</f>
        <v>0</v>
      </c>
      <c r="H16" s="130">
        <f>INDEX('Exposure Data'!$A$1:$Y$391,MATCH($B16&amp;$B$3,'Exposure Data'!$A$1:$A$391,0),MATCH(H$3,'Exposure Data'!$A$1:$Y$1,0))</f>
        <v>-3.1567046558501797E-17</v>
      </c>
      <c r="I16" s="130">
        <f>INDEX('Exposure Data'!$A$1:$Y$391,MATCH($B16&amp;$B$3,'Exposure Data'!$A$1:$A$391,0),MATCH(I$3,'Exposure Data'!$A$1:$Y$1,0))</f>
        <v>0.14264222430647641</v>
      </c>
      <c r="J16" s="130">
        <f>INDEX('Exposure Data'!$A$1:$Y$391,MATCH($B16&amp;$B$3,'Exposure Data'!$A$1:$A$391,0),MATCH(J$3,'Exposure Data'!$A$1:$Y$1,0))</f>
        <v>0.15251875293737224</v>
      </c>
      <c r="K16" s="130">
        <f>INDEX('Exposure Data'!$A$1:$Y$391,MATCH($B16&amp;$B$3,'Exposure Data'!$A$1:$A$391,0),MATCH(K$3,'Exposure Data'!$A$1:$Y$1,0))</f>
        <v>0.11938594115745463</v>
      </c>
      <c r="L16" s="130">
        <f>INDEX('Exposure Data'!$A$1:$Y$391,MATCH($B16&amp;$B$3,'Exposure Data'!$A$1:$A$391,0),MATCH(L$3,'Exposure Data'!$A$1:$Y$1,0))</f>
        <v>0.28635502575047567</v>
      </c>
      <c r="M16" s="130">
        <f>INDEX('Exposure Data'!$A$1:$Y$391,MATCH($B16&amp;$B$3,'Exposure Data'!$A$1:$A$391,0),MATCH(M$3,'Exposure Data'!$A$1:$Y$1,0))</f>
        <v>5.0699118165014656E-2</v>
      </c>
      <c r="N16" s="130">
        <f>INDEX('Exposure Data'!$A$1:$Y$391,MATCH($B16&amp;$B$3,'Exposure Data'!$A$1:$A$391,0),MATCH(N$3,'Exposure Data'!$A$1:$Y$1,0))</f>
        <v>0</v>
      </c>
      <c r="O16" s="7"/>
      <c r="Q16" s="95">
        <f t="shared" si="1"/>
        <v>39233</v>
      </c>
      <c r="R16" s="94">
        <f>HLOOKUP($Q16,'Perfattr Data'!$A$11:$CW$67,MATCH(R$3&amp;"Long",'Perfattr Data'!$B$11:$B$67,0),FALSE)</f>
        <v>7.0768025067766667E-3</v>
      </c>
      <c r="S16" s="94">
        <f>HLOOKUP($Q16,'Perfattr Data'!$A$11:$CW$67,MATCH(S$3&amp;"Long",'Perfattr Data'!$B$11:$B$67,0),FALSE)</f>
        <v>1.2382281443106239E-3</v>
      </c>
      <c r="T16" s="94">
        <f>HLOOKUP($Q16,'Perfattr Data'!$A$11:$CW$67,MATCH(T$3&amp;"Long",'Perfattr Data'!$B$11:$B$67,0),FALSE)</f>
        <v>2.8790831801705692E-3</v>
      </c>
      <c r="U16" s="94">
        <f>HLOOKUP($Q16,'Perfattr Data'!$A$11:$CW$67,MATCH(U$3&amp;"Long",'Perfattr Data'!$B$11:$B$67,0),FALSE)</f>
        <v>2.3977395752307836E-2</v>
      </c>
      <c r="V16" s="94">
        <f>HLOOKUP($Q16,'Perfattr Data'!$A$11:$CW$67,MATCH(V$3&amp;"Long",'Perfattr Data'!$B$11:$B$67,0),FALSE)</f>
        <v>1.992880468059052E-4</v>
      </c>
      <c r="W16" s="94">
        <f>HLOOKUP($Q16,'Perfattr Data'!$A$11:$CW$67,MATCH(W$3&amp;"Long",'Perfattr Data'!$B$11:$B$67,0),FALSE)</f>
        <v>0</v>
      </c>
      <c r="X16" s="94">
        <f>HLOOKUP($Q16,'Perfattr Data'!$A$11:$CW$67,MATCH(X$3&amp;"Long",'Perfattr Data'!$B$11:$B$67,0),FALSE)</f>
        <v>1.4846274909275892E-2</v>
      </c>
      <c r="Y16" s="94">
        <f>HLOOKUP($Q16,'Perfattr Data'!$A$11:$CW$67,MATCH(Y$3&amp;"Long",'Perfattr Data'!$B$11:$B$67,0),FALSE)</f>
        <v>3.1070594691121954E-3</v>
      </c>
      <c r="Z16" s="94">
        <f>HLOOKUP($Q16,'Perfattr Data'!$A$11:$CW$67,MATCH(Z$3&amp;"Long",'Perfattr Data'!$B$11:$B$67,0),FALSE)</f>
        <v>7.406658190843394E-3</v>
      </c>
      <c r="AA16" s="94">
        <f>HLOOKUP($Q16,'Perfattr Data'!$A$11:$CW$67,MATCH(AA$3&amp;"Long",'Perfattr Data'!$B$11:$B$67,0),FALSE)</f>
        <v>1.4903136560997662E-2</v>
      </c>
      <c r="AB16" s="94">
        <f>HLOOKUP($Q16,'Perfattr Data'!$A$11:$CW$67,MATCH(AB$3&amp;"Long",'Perfattr Data'!$B$11:$B$67,0),FALSE)</f>
        <v>1.1794189458010254E-3</v>
      </c>
    </row>
    <row r="17" spans="2:28" ht="15" customHeight="1" outlineLevel="1" x14ac:dyDescent="0.25">
      <c r="B17" s="4">
        <f t="shared" si="0"/>
        <v>39263</v>
      </c>
      <c r="C17" s="130">
        <f>INDEX('Exposure Data'!$A$1:$Y$391,MATCH($B17&amp;$B$3,'Exposure Data'!$A$1:$A$391,0),MATCH(C$3,'Exposure Data'!$A$1:$Y$1,0))</f>
        <v>0.19505080532082864</v>
      </c>
      <c r="D17" s="130">
        <f>INDEX('Exposure Data'!$A$1:$Y$391,MATCH($B17&amp;$B$3,'Exposure Data'!$A$1:$A$391,0),MATCH(D$3,'Exposure Data'!$A$1:$Y$1,0))</f>
        <v>4.6128225350330378E-2</v>
      </c>
      <c r="E17" s="130">
        <f>INDEX('Exposure Data'!$A$1:$Y$391,MATCH($B17&amp;$B$3,'Exposure Data'!$A$1:$A$391,0),MATCH(E$3,'Exposure Data'!$A$1:$Y$1,0))</f>
        <v>5.6367151497225987E-2</v>
      </c>
      <c r="F17" s="130">
        <f>INDEX('Exposure Data'!$A$1:$Y$391,MATCH($B17&amp;$B$3,'Exposure Data'!$A$1:$A$391,0),MATCH(F$3,'Exposure Data'!$A$1:$Y$1,0))</f>
        <v>0.30692189045722801</v>
      </c>
      <c r="G17" s="130">
        <f>INDEX('Exposure Data'!$A$1:$Y$391,MATCH($B17&amp;$B$3,'Exposure Data'!$A$1:$A$391,0),MATCH(G$3,'Exposure Data'!$A$1:$Y$1,0))</f>
        <v>0</v>
      </c>
      <c r="H17" s="130">
        <f>INDEX('Exposure Data'!$A$1:$Y$391,MATCH($B17&amp;$B$3,'Exposure Data'!$A$1:$A$391,0),MATCH(H$3,'Exposure Data'!$A$1:$Y$1,0))</f>
        <v>0</v>
      </c>
      <c r="I17" s="130">
        <f>INDEX('Exposure Data'!$A$1:$Y$391,MATCH($B17&amp;$B$3,'Exposure Data'!$A$1:$A$391,0),MATCH(I$3,'Exposure Data'!$A$1:$Y$1,0))</f>
        <v>0.11146740830629953</v>
      </c>
      <c r="J17" s="130">
        <f>INDEX('Exposure Data'!$A$1:$Y$391,MATCH($B17&amp;$B$3,'Exposure Data'!$A$1:$A$391,0),MATCH(J$3,'Exposure Data'!$A$1:$Y$1,0))</f>
        <v>0.14988551644330872</v>
      </c>
      <c r="K17" s="130">
        <f>INDEX('Exposure Data'!$A$1:$Y$391,MATCH($B17&amp;$B$3,'Exposure Data'!$A$1:$A$391,0),MATCH(K$3,'Exposure Data'!$A$1:$Y$1,0))</f>
        <v>0.10076929183469913</v>
      </c>
      <c r="L17" s="130">
        <f>INDEX('Exposure Data'!$A$1:$Y$391,MATCH($B17&amp;$B$3,'Exposure Data'!$A$1:$A$391,0),MATCH(L$3,'Exposure Data'!$A$1:$Y$1,0))</f>
        <v>0.17724277006800332</v>
      </c>
      <c r="M17" s="130">
        <f>INDEX('Exposure Data'!$A$1:$Y$391,MATCH($B17&amp;$B$3,'Exposure Data'!$A$1:$A$391,0),MATCH(M$3,'Exposure Data'!$A$1:$Y$1,0))</f>
        <v>4.3664707729621395E-2</v>
      </c>
      <c r="N17" s="130">
        <f>INDEX('Exposure Data'!$A$1:$Y$391,MATCH($B17&amp;$B$3,'Exposure Data'!$A$1:$A$391,0),MATCH(N$3,'Exposure Data'!$A$1:$Y$1,0))</f>
        <v>0</v>
      </c>
      <c r="O17" s="7"/>
      <c r="Q17" s="95">
        <f t="shared" si="1"/>
        <v>39263</v>
      </c>
      <c r="R17" s="94">
        <f>HLOOKUP($Q17,'Perfattr Data'!$A$11:$CW$67,MATCH(R$3&amp;"Long",'Perfattr Data'!$B$11:$B$67,0),FALSE)</f>
        <v>2.0801789616823784E-2</v>
      </c>
      <c r="S17" s="94">
        <f>HLOOKUP($Q17,'Perfattr Data'!$A$11:$CW$67,MATCH(S$3&amp;"Long",'Perfattr Data'!$B$11:$B$67,0),FALSE)</f>
        <v>5.8688699165545862E-3</v>
      </c>
      <c r="T17" s="94">
        <f>HLOOKUP($Q17,'Perfattr Data'!$A$11:$CW$67,MATCH(T$3&amp;"Long",'Perfattr Data'!$B$11:$B$67,0),FALSE)</f>
        <v>8.3143492469452789E-3</v>
      </c>
      <c r="U17" s="94">
        <f>HLOOKUP($Q17,'Perfattr Data'!$A$11:$CW$67,MATCH(U$3&amp;"Long",'Perfattr Data'!$B$11:$B$67,0),FALSE)</f>
        <v>3.2240605022797075E-2</v>
      </c>
      <c r="V17" s="94">
        <f>HLOOKUP($Q17,'Perfattr Data'!$A$11:$CW$67,MATCH(V$3&amp;"Long",'Perfattr Data'!$B$11:$B$67,0),FALSE)</f>
        <v>0</v>
      </c>
      <c r="W17" s="94">
        <f>HLOOKUP($Q17,'Perfattr Data'!$A$11:$CW$67,MATCH(W$3&amp;"Long",'Perfattr Data'!$B$11:$B$67,0),FALSE)</f>
        <v>0</v>
      </c>
      <c r="X17" s="94">
        <f>HLOOKUP($Q17,'Perfattr Data'!$A$11:$CW$67,MATCH(X$3&amp;"Long",'Perfattr Data'!$B$11:$B$67,0),FALSE)</f>
        <v>1.6511310958736009E-2</v>
      </c>
      <c r="Y17" s="94">
        <f>HLOOKUP($Q17,'Perfattr Data'!$A$11:$CW$67,MATCH(Y$3&amp;"Long",'Perfattr Data'!$B$11:$B$67,0),FALSE)</f>
        <v>1.7135040394550514E-2</v>
      </c>
      <c r="Z17" s="94">
        <f>HLOOKUP($Q17,'Perfattr Data'!$A$11:$CW$67,MATCH(Z$3&amp;"Long",'Perfattr Data'!$B$11:$B$67,0),FALSE)</f>
        <v>2.5749851982486659E-3</v>
      </c>
      <c r="AA17" s="94">
        <f>HLOOKUP($Q17,'Perfattr Data'!$A$11:$CW$67,MATCH(AA$3&amp;"Long",'Perfattr Data'!$B$11:$B$67,0),FALSE)</f>
        <v>2.0631707766995987E-2</v>
      </c>
      <c r="AB17" s="94">
        <f>HLOOKUP($Q17,'Perfattr Data'!$A$11:$CW$67,MATCH(AB$3&amp;"Long",'Perfattr Data'!$B$11:$B$67,0),FALSE)</f>
        <v>3.8520719431746022E-4</v>
      </c>
    </row>
    <row r="18" spans="2:28" ht="15" customHeight="1" outlineLevel="1" x14ac:dyDescent="0.25">
      <c r="B18" s="4">
        <f t="shared" si="0"/>
        <v>39294</v>
      </c>
      <c r="C18" s="130">
        <f>INDEX('Exposure Data'!$A$1:$Y$391,MATCH($B18&amp;$B$3,'Exposure Data'!$A$1:$A$391,0),MATCH(C$3,'Exposure Data'!$A$1:$Y$1,0))</f>
        <v>0.2716819343088781</v>
      </c>
      <c r="D18" s="130">
        <f>INDEX('Exposure Data'!$A$1:$Y$391,MATCH($B18&amp;$B$3,'Exposure Data'!$A$1:$A$391,0),MATCH(D$3,'Exposure Data'!$A$1:$Y$1,0))</f>
        <v>2.955948757642772E-2</v>
      </c>
      <c r="E18" s="130">
        <f>INDEX('Exposure Data'!$A$1:$Y$391,MATCH($B18&amp;$B$3,'Exposure Data'!$A$1:$A$391,0),MATCH(E$3,'Exposure Data'!$A$1:$Y$1,0))</f>
        <v>6.9722172098133542E-2</v>
      </c>
      <c r="F18" s="130">
        <f>INDEX('Exposure Data'!$A$1:$Y$391,MATCH($B18&amp;$B$3,'Exposure Data'!$A$1:$A$391,0),MATCH(F$3,'Exposure Data'!$A$1:$Y$1,0))</f>
        <v>0.37429324140085013</v>
      </c>
      <c r="G18" s="130">
        <f>INDEX('Exposure Data'!$A$1:$Y$391,MATCH($B18&amp;$B$3,'Exposure Data'!$A$1:$A$391,0),MATCH(G$3,'Exposure Data'!$A$1:$Y$1,0))</f>
        <v>0</v>
      </c>
      <c r="H18" s="130">
        <f>INDEX('Exposure Data'!$A$1:$Y$391,MATCH($B18&amp;$B$3,'Exposure Data'!$A$1:$A$391,0),MATCH(H$3,'Exposure Data'!$A$1:$Y$1,0))</f>
        <v>5.1153397943782412E-17</v>
      </c>
      <c r="I18" s="130">
        <f>INDEX('Exposure Data'!$A$1:$Y$391,MATCH($B18&amp;$B$3,'Exposure Data'!$A$1:$A$391,0),MATCH(I$3,'Exposure Data'!$A$1:$Y$1,0))</f>
        <v>0.15371476952111268</v>
      </c>
      <c r="J18" s="130">
        <f>INDEX('Exposure Data'!$A$1:$Y$391,MATCH($B18&amp;$B$3,'Exposure Data'!$A$1:$A$391,0),MATCH(J$3,'Exposure Data'!$A$1:$Y$1,0))</f>
        <v>0.21603304416214308</v>
      </c>
      <c r="K18" s="130">
        <f>INDEX('Exposure Data'!$A$1:$Y$391,MATCH($B18&amp;$B$3,'Exposure Data'!$A$1:$A$391,0),MATCH(K$3,'Exposure Data'!$A$1:$Y$1,0))</f>
        <v>0.13211683898733578</v>
      </c>
      <c r="L18" s="130">
        <f>INDEX('Exposure Data'!$A$1:$Y$391,MATCH($B18&amp;$B$3,'Exposure Data'!$A$1:$A$391,0),MATCH(L$3,'Exposure Data'!$A$1:$Y$1,0))</f>
        <v>0.25444886630598512</v>
      </c>
      <c r="M18" s="130">
        <f>INDEX('Exposure Data'!$A$1:$Y$391,MATCH($B18&amp;$B$3,'Exposure Data'!$A$1:$A$391,0),MATCH(M$3,'Exposure Data'!$A$1:$Y$1,0))</f>
        <v>4.4985753748267729E-2</v>
      </c>
      <c r="N18" s="130">
        <f>INDEX('Exposure Data'!$A$1:$Y$391,MATCH($B18&amp;$B$3,'Exposure Data'!$A$1:$A$391,0),MATCH(N$3,'Exposure Data'!$A$1:$Y$1,0))</f>
        <v>0</v>
      </c>
      <c r="O18" s="7"/>
      <c r="Q18" s="95">
        <f t="shared" si="1"/>
        <v>39294</v>
      </c>
      <c r="R18" s="94">
        <f>HLOOKUP($Q18,'Perfattr Data'!$A$11:$CW$67,MATCH(R$3&amp;"Long",'Perfattr Data'!$B$11:$B$67,0),FALSE)</f>
        <v>-1.1335849690136337E-2</v>
      </c>
      <c r="S18" s="94">
        <f>HLOOKUP($Q18,'Perfattr Data'!$A$11:$CW$67,MATCH(S$3&amp;"Long",'Perfattr Data'!$B$11:$B$67,0),FALSE)</f>
        <v>6.2103959370221411E-4</v>
      </c>
      <c r="T18" s="94">
        <f>HLOOKUP($Q18,'Perfattr Data'!$A$11:$CW$67,MATCH(T$3&amp;"Long",'Perfattr Data'!$B$11:$B$67,0),FALSE)</f>
        <v>4.3423444971082423E-3</v>
      </c>
      <c r="U18" s="94">
        <f>HLOOKUP($Q18,'Perfattr Data'!$A$11:$CW$67,MATCH(U$3&amp;"Long",'Perfattr Data'!$B$11:$B$67,0),FALSE)</f>
        <v>2.7481168159507026E-2</v>
      </c>
      <c r="V18" s="94">
        <f>HLOOKUP($Q18,'Perfattr Data'!$A$11:$CW$67,MATCH(V$3&amp;"Long",'Perfattr Data'!$B$11:$B$67,0),FALSE)</f>
        <v>0</v>
      </c>
      <c r="W18" s="94">
        <f>HLOOKUP($Q18,'Perfattr Data'!$A$11:$CW$67,MATCH(W$3&amp;"Long",'Perfattr Data'!$B$11:$B$67,0),FALSE)</f>
        <v>0</v>
      </c>
      <c r="X18" s="94">
        <f>HLOOKUP($Q18,'Perfattr Data'!$A$11:$CW$67,MATCH(X$3&amp;"Long",'Perfattr Data'!$B$11:$B$67,0),FALSE)</f>
        <v>1.1054429119154436E-2</v>
      </c>
      <c r="Y18" s="94">
        <f>HLOOKUP($Q18,'Perfattr Data'!$A$11:$CW$67,MATCH(Y$3&amp;"Long",'Perfattr Data'!$B$11:$B$67,0),FALSE)</f>
        <v>9.7709100231350276E-3</v>
      </c>
      <c r="Z18" s="94">
        <f>HLOOKUP($Q18,'Perfattr Data'!$A$11:$CW$67,MATCH(Z$3&amp;"Long",'Perfattr Data'!$B$11:$B$67,0),FALSE)</f>
        <v>7.5359345619561303E-3</v>
      </c>
      <c r="AA18" s="94">
        <f>HLOOKUP($Q18,'Perfattr Data'!$A$11:$CW$67,MATCH(AA$3&amp;"Long",'Perfattr Data'!$B$11:$B$67,0),FALSE)</f>
        <v>1.7192936535130442E-2</v>
      </c>
      <c r="AB18" s="94">
        <f>HLOOKUP($Q18,'Perfattr Data'!$A$11:$CW$67,MATCH(AB$3&amp;"Long",'Perfattr Data'!$B$11:$B$67,0),FALSE)</f>
        <v>-6.1334339891376305E-4</v>
      </c>
    </row>
    <row r="19" spans="2:28" ht="15" customHeight="1" outlineLevel="1" x14ac:dyDescent="0.25">
      <c r="B19" s="4">
        <f t="shared" si="0"/>
        <v>39325</v>
      </c>
      <c r="C19" s="130">
        <f>INDEX('Exposure Data'!$A$1:$Y$391,MATCH($B19&amp;$B$3,'Exposure Data'!$A$1:$A$391,0),MATCH(C$3,'Exposure Data'!$A$1:$Y$1,0))</f>
        <v>0.32520397174875681</v>
      </c>
      <c r="D19" s="130">
        <f>INDEX('Exposure Data'!$A$1:$Y$391,MATCH($B19&amp;$B$3,'Exposure Data'!$A$1:$A$391,0),MATCH(D$3,'Exposure Data'!$A$1:$Y$1,0))</f>
        <v>3.2556297592518955E-2</v>
      </c>
      <c r="E19" s="130">
        <f>INDEX('Exposure Data'!$A$1:$Y$391,MATCH($B19&amp;$B$3,'Exposure Data'!$A$1:$A$391,0),MATCH(E$3,'Exposure Data'!$A$1:$Y$1,0))</f>
        <v>6.4709137607145306E-2</v>
      </c>
      <c r="F19" s="130">
        <f>INDEX('Exposure Data'!$A$1:$Y$391,MATCH($B19&amp;$B$3,'Exposure Data'!$A$1:$A$391,0),MATCH(F$3,'Exposure Data'!$A$1:$Y$1,0))</f>
        <v>0.3568763344575841</v>
      </c>
      <c r="G19" s="130">
        <f>INDEX('Exposure Data'!$A$1:$Y$391,MATCH($B19&amp;$B$3,'Exposure Data'!$A$1:$A$391,0),MATCH(G$3,'Exposure Data'!$A$1:$Y$1,0))</f>
        <v>0</v>
      </c>
      <c r="H19" s="130">
        <f>INDEX('Exposure Data'!$A$1:$Y$391,MATCH($B19&amp;$B$3,'Exposure Data'!$A$1:$A$391,0),MATCH(H$3,'Exposure Data'!$A$1:$Y$1,0))</f>
        <v>0</v>
      </c>
      <c r="I19" s="130">
        <f>INDEX('Exposure Data'!$A$1:$Y$391,MATCH($B19&amp;$B$3,'Exposure Data'!$A$1:$A$391,0),MATCH(I$3,'Exposure Data'!$A$1:$Y$1,0))</f>
        <v>0.12295910013478314</v>
      </c>
      <c r="J19" s="130">
        <f>INDEX('Exposure Data'!$A$1:$Y$391,MATCH($B19&amp;$B$3,'Exposure Data'!$A$1:$A$391,0),MATCH(J$3,'Exposure Data'!$A$1:$Y$1,0))</f>
        <v>0.19442261493485044</v>
      </c>
      <c r="K19" s="130">
        <f>INDEX('Exposure Data'!$A$1:$Y$391,MATCH($B19&amp;$B$3,'Exposure Data'!$A$1:$A$391,0),MATCH(K$3,'Exposure Data'!$A$1:$Y$1,0))</f>
        <v>0.14827905448361245</v>
      </c>
      <c r="L19" s="130">
        <f>INDEX('Exposure Data'!$A$1:$Y$391,MATCH($B19&amp;$B$3,'Exposure Data'!$A$1:$A$391,0),MATCH(L$3,'Exposure Data'!$A$1:$Y$1,0))</f>
        <v>0.2714519313114136</v>
      </c>
      <c r="M19" s="130">
        <f>INDEX('Exposure Data'!$A$1:$Y$391,MATCH($B19&amp;$B$3,'Exposure Data'!$A$1:$A$391,0),MATCH(M$3,'Exposure Data'!$A$1:$Y$1,0))</f>
        <v>3.8455109528399319E-2</v>
      </c>
      <c r="N19" s="130">
        <f>INDEX('Exposure Data'!$A$1:$Y$391,MATCH($B19&amp;$B$3,'Exposure Data'!$A$1:$A$391,0),MATCH(N$3,'Exposure Data'!$A$1:$Y$1,0))</f>
        <v>0</v>
      </c>
      <c r="O19" s="7"/>
      <c r="Q19" s="95">
        <f t="shared" si="1"/>
        <v>39325</v>
      </c>
      <c r="R19" s="94">
        <f>HLOOKUP($Q19,'Perfattr Data'!$A$11:$CW$67,MATCH(R$3&amp;"Long",'Perfattr Data'!$B$11:$B$67,0),FALSE)</f>
        <v>-9.1788660700153652E-4</v>
      </c>
      <c r="S19" s="94">
        <f>HLOOKUP($Q19,'Perfattr Data'!$A$11:$CW$67,MATCH(S$3&amp;"Long",'Perfattr Data'!$B$11:$B$67,0),FALSE)</f>
        <v>-6.366467353016717E-4</v>
      </c>
      <c r="T19" s="94">
        <f>HLOOKUP($Q19,'Perfattr Data'!$A$11:$CW$67,MATCH(T$3&amp;"Long",'Perfattr Data'!$B$11:$B$67,0),FALSE)</f>
        <v>-2.958792654317781E-4</v>
      </c>
      <c r="U19" s="94">
        <f>HLOOKUP($Q19,'Perfattr Data'!$A$11:$CW$67,MATCH(U$3&amp;"Long",'Perfattr Data'!$B$11:$B$67,0),FALSE)</f>
        <v>-1.0622554531604189E-2</v>
      </c>
      <c r="V19" s="94">
        <f>HLOOKUP($Q19,'Perfattr Data'!$A$11:$CW$67,MATCH(V$3&amp;"Long",'Perfattr Data'!$B$11:$B$67,0),FALSE)</f>
        <v>1.0530791935021872E-4</v>
      </c>
      <c r="W19" s="94">
        <f>HLOOKUP($Q19,'Perfattr Data'!$A$11:$CW$67,MATCH(W$3&amp;"Long",'Perfattr Data'!$B$11:$B$67,0),FALSE)</f>
        <v>-2.1602215987942275E-6</v>
      </c>
      <c r="X19" s="94">
        <f>HLOOKUP($Q19,'Perfattr Data'!$A$11:$CW$67,MATCH(X$3&amp;"Long",'Perfattr Data'!$B$11:$B$67,0),FALSE)</f>
        <v>1.2978274007543479E-5</v>
      </c>
      <c r="Y19" s="94">
        <f>HLOOKUP($Q19,'Perfattr Data'!$A$11:$CW$67,MATCH(Y$3&amp;"Long",'Perfattr Data'!$B$11:$B$67,0),FALSE)</f>
        <v>-1.4924728098063268E-2</v>
      </c>
      <c r="Z19" s="94">
        <f>HLOOKUP($Q19,'Perfattr Data'!$A$11:$CW$67,MATCH(Z$3&amp;"Long",'Perfattr Data'!$B$11:$B$67,0),FALSE)</f>
        <v>4.4299707000560688E-3</v>
      </c>
      <c r="AA19" s="94">
        <f>HLOOKUP($Q19,'Perfattr Data'!$A$11:$CW$67,MATCH(AA$3&amp;"Long",'Perfattr Data'!$B$11:$B$67,0),FALSE)</f>
        <v>-2.51765705584332E-3</v>
      </c>
      <c r="AB19" s="94">
        <f>HLOOKUP($Q19,'Perfattr Data'!$A$11:$CW$67,MATCH(AB$3&amp;"Long",'Perfattr Data'!$B$11:$B$67,0),FALSE)</f>
        <v>-2.4389136640963756E-3</v>
      </c>
    </row>
    <row r="20" spans="2:28" ht="15" customHeight="1" outlineLevel="1" x14ac:dyDescent="0.25">
      <c r="B20" s="4">
        <f t="shared" si="0"/>
        <v>39355</v>
      </c>
      <c r="C20" s="130">
        <f>INDEX('Exposure Data'!$A$1:$Y$391,MATCH($B20&amp;$B$3,'Exposure Data'!$A$1:$A$391,0),MATCH(C$3,'Exposure Data'!$A$1:$Y$1,0))</f>
        <v>0.35144042281729276</v>
      </c>
      <c r="D20" s="130">
        <f>INDEX('Exposure Data'!$A$1:$Y$391,MATCH($B20&amp;$B$3,'Exposure Data'!$A$1:$A$391,0),MATCH(D$3,'Exposure Data'!$A$1:$Y$1,0))</f>
        <v>3.7942545055340095E-2</v>
      </c>
      <c r="E20" s="130">
        <f>INDEX('Exposure Data'!$A$1:$Y$391,MATCH($B20&amp;$B$3,'Exposure Data'!$A$1:$A$391,0),MATCH(E$3,'Exposure Data'!$A$1:$Y$1,0))</f>
        <v>5.9218209865942437E-2</v>
      </c>
      <c r="F20" s="130">
        <f>INDEX('Exposure Data'!$A$1:$Y$391,MATCH($B20&amp;$B$3,'Exposure Data'!$A$1:$A$391,0),MATCH(F$3,'Exposure Data'!$A$1:$Y$1,0))</f>
        <v>0.36609512345307066</v>
      </c>
      <c r="G20" s="130">
        <f>INDEX('Exposure Data'!$A$1:$Y$391,MATCH($B20&amp;$B$3,'Exposure Data'!$A$1:$A$391,0),MATCH(G$3,'Exposure Data'!$A$1:$Y$1,0))</f>
        <v>0</v>
      </c>
      <c r="H20" s="130">
        <f>INDEX('Exposure Data'!$A$1:$Y$391,MATCH($B20&amp;$B$3,'Exposure Data'!$A$1:$A$391,0),MATCH(H$3,'Exposure Data'!$A$1:$Y$1,0))</f>
        <v>-4.7752785449186203E-17</v>
      </c>
      <c r="I20" s="130">
        <f>INDEX('Exposure Data'!$A$1:$Y$391,MATCH($B20&amp;$B$3,'Exposure Data'!$A$1:$A$391,0),MATCH(I$3,'Exposure Data'!$A$1:$Y$1,0))</f>
        <v>0.13090174372369864</v>
      </c>
      <c r="J20" s="130">
        <f>INDEX('Exposure Data'!$A$1:$Y$391,MATCH($B20&amp;$B$3,'Exposure Data'!$A$1:$A$391,0),MATCH(J$3,'Exposure Data'!$A$1:$Y$1,0))</f>
        <v>0.2073007549323444</v>
      </c>
      <c r="K20" s="130">
        <f>INDEX('Exposure Data'!$A$1:$Y$391,MATCH($B20&amp;$B$3,'Exposure Data'!$A$1:$A$391,0),MATCH(K$3,'Exposure Data'!$A$1:$Y$1,0))</f>
        <v>0.15857666367803433</v>
      </c>
      <c r="L20" s="130">
        <f>INDEX('Exposure Data'!$A$1:$Y$391,MATCH($B20&amp;$B$3,'Exposure Data'!$A$1:$A$391,0),MATCH(L$3,'Exposure Data'!$A$1:$Y$1,0))</f>
        <v>0.27862179045996616</v>
      </c>
      <c r="M20" s="130">
        <f>INDEX('Exposure Data'!$A$1:$Y$391,MATCH($B20&amp;$B$3,'Exposure Data'!$A$1:$A$391,0),MATCH(M$3,'Exposure Data'!$A$1:$Y$1,0))</f>
        <v>4.2234227537830259E-2</v>
      </c>
      <c r="N20" s="130">
        <f>INDEX('Exposure Data'!$A$1:$Y$391,MATCH($B20&amp;$B$3,'Exposure Data'!$A$1:$A$391,0),MATCH(N$3,'Exposure Data'!$A$1:$Y$1,0))</f>
        <v>0</v>
      </c>
      <c r="O20" s="7"/>
      <c r="Q20" s="95">
        <f t="shared" si="1"/>
        <v>39355</v>
      </c>
      <c r="R20" s="94">
        <f>HLOOKUP($Q20,'Perfattr Data'!$A$11:$CW$67,MATCH(R$3&amp;"Long",'Perfattr Data'!$B$11:$B$67,0),FALSE)</f>
        <v>2.3913975328304592E-2</v>
      </c>
      <c r="S20" s="94">
        <f>HLOOKUP($Q20,'Perfattr Data'!$A$11:$CW$67,MATCH(S$3&amp;"Long",'Perfattr Data'!$B$11:$B$67,0),FALSE)</f>
        <v>2.8793451278532716E-4</v>
      </c>
      <c r="T20" s="94">
        <f>HLOOKUP($Q20,'Perfattr Data'!$A$11:$CW$67,MATCH(T$3&amp;"Long",'Perfattr Data'!$B$11:$B$67,0),FALSE)</f>
        <v>1.3982219401105049E-2</v>
      </c>
      <c r="U20" s="94">
        <f>HLOOKUP($Q20,'Perfattr Data'!$A$11:$CW$67,MATCH(U$3&amp;"Long",'Perfattr Data'!$B$11:$B$67,0),FALSE)</f>
        <v>3.1785484666430289E-2</v>
      </c>
      <c r="V20" s="94">
        <f>HLOOKUP($Q20,'Perfattr Data'!$A$11:$CW$67,MATCH(V$3&amp;"Long",'Perfattr Data'!$B$11:$B$67,0),FALSE)</f>
        <v>0</v>
      </c>
      <c r="W20" s="94">
        <f>HLOOKUP($Q20,'Perfattr Data'!$A$11:$CW$67,MATCH(W$3&amp;"Long",'Perfattr Data'!$B$11:$B$67,0),FALSE)</f>
        <v>1.3720288340432007E-7</v>
      </c>
      <c r="X20" s="94">
        <f>HLOOKUP($Q20,'Perfattr Data'!$A$11:$CW$67,MATCH(X$3&amp;"Long",'Perfattr Data'!$B$11:$B$67,0),FALSE)</f>
        <v>8.5621612333505867E-4</v>
      </c>
      <c r="Y20" s="94">
        <f>HLOOKUP($Q20,'Perfattr Data'!$A$11:$CW$67,MATCH(Y$3&amp;"Long",'Perfattr Data'!$B$11:$B$67,0),FALSE)</f>
        <v>5.8529505004507789E-3</v>
      </c>
      <c r="Z20" s="94">
        <f>HLOOKUP($Q20,'Perfattr Data'!$A$11:$CW$67,MATCH(Z$3&amp;"Long",'Perfattr Data'!$B$11:$B$67,0),FALSE)</f>
        <v>2.2865639673421475E-2</v>
      </c>
      <c r="AA20" s="94">
        <f>HLOOKUP($Q20,'Perfattr Data'!$A$11:$CW$67,MATCH(AA$3&amp;"Long",'Perfattr Data'!$B$11:$B$67,0),FALSE)</f>
        <v>1.8779371831480797E-2</v>
      </c>
      <c r="AB20" s="94">
        <f>HLOOKUP($Q20,'Perfattr Data'!$A$11:$CW$67,MATCH(AB$3&amp;"Long",'Perfattr Data'!$B$11:$B$67,0),FALSE)</f>
        <v>3.2537576948626599E-3</v>
      </c>
    </row>
    <row r="21" spans="2:28" ht="15" customHeight="1" outlineLevel="1" x14ac:dyDescent="0.25">
      <c r="B21" s="4">
        <f t="shared" si="0"/>
        <v>39386</v>
      </c>
      <c r="C21" s="130">
        <f>INDEX('Exposure Data'!$A$1:$Y$391,MATCH($B21&amp;$B$3,'Exposure Data'!$A$1:$A$391,0),MATCH(C$3,'Exposure Data'!$A$1:$Y$1,0))</f>
        <v>0.43726660518468735</v>
      </c>
      <c r="D21" s="130">
        <f>INDEX('Exposure Data'!$A$1:$Y$391,MATCH($B21&amp;$B$3,'Exposure Data'!$A$1:$A$391,0),MATCH(D$3,'Exposure Data'!$A$1:$Y$1,0))</f>
        <v>6.9171157003248246E-2</v>
      </c>
      <c r="E21" s="130">
        <f>INDEX('Exposure Data'!$A$1:$Y$391,MATCH($B21&amp;$B$3,'Exposure Data'!$A$1:$A$391,0),MATCH(E$3,'Exposure Data'!$A$1:$Y$1,0))</f>
        <v>6.1070442944653941E-2</v>
      </c>
      <c r="F21" s="130">
        <f>INDEX('Exposure Data'!$A$1:$Y$391,MATCH($B21&amp;$B$3,'Exposure Data'!$A$1:$A$391,0),MATCH(F$3,'Exposure Data'!$A$1:$Y$1,0))</f>
        <v>0.41565678503714842</v>
      </c>
      <c r="G21" s="130">
        <f>INDEX('Exposure Data'!$A$1:$Y$391,MATCH($B21&amp;$B$3,'Exposure Data'!$A$1:$A$391,0),MATCH(G$3,'Exposure Data'!$A$1:$Y$1,0))</f>
        <v>1.2844435198591717E-2</v>
      </c>
      <c r="H21" s="130">
        <f>INDEX('Exposure Data'!$A$1:$Y$391,MATCH($B21&amp;$B$3,'Exposure Data'!$A$1:$A$391,0),MATCH(H$3,'Exposure Data'!$A$1:$Y$1,0))</f>
        <v>0</v>
      </c>
      <c r="I21" s="130">
        <f>INDEX('Exposure Data'!$A$1:$Y$391,MATCH($B21&amp;$B$3,'Exposure Data'!$A$1:$A$391,0),MATCH(I$3,'Exposure Data'!$A$1:$Y$1,0))</f>
        <v>0.14541888063893446</v>
      </c>
      <c r="J21" s="130">
        <f>INDEX('Exposure Data'!$A$1:$Y$391,MATCH($B21&amp;$B$3,'Exposure Data'!$A$1:$A$391,0),MATCH(J$3,'Exposure Data'!$A$1:$Y$1,0))</f>
        <v>0.16581525667734465</v>
      </c>
      <c r="K21" s="130">
        <f>INDEX('Exposure Data'!$A$1:$Y$391,MATCH($B21&amp;$B$3,'Exposure Data'!$A$1:$A$391,0),MATCH(K$3,'Exposure Data'!$A$1:$Y$1,0))</f>
        <v>0.15839650844849026</v>
      </c>
      <c r="L21" s="130">
        <f>INDEX('Exposure Data'!$A$1:$Y$391,MATCH($B21&amp;$B$3,'Exposure Data'!$A$1:$A$391,0),MATCH(L$3,'Exposure Data'!$A$1:$Y$1,0))</f>
        <v>0.27776718695570329</v>
      </c>
      <c r="M21" s="130">
        <f>INDEX('Exposure Data'!$A$1:$Y$391,MATCH($B21&amp;$B$3,'Exposure Data'!$A$1:$A$391,0),MATCH(M$3,'Exposure Data'!$A$1:$Y$1,0))</f>
        <v>3.5992865345623147E-2</v>
      </c>
      <c r="N21" s="130">
        <f>INDEX('Exposure Data'!$A$1:$Y$391,MATCH($B21&amp;$B$3,'Exposure Data'!$A$1:$A$391,0),MATCH(N$3,'Exposure Data'!$A$1:$Y$1,0))</f>
        <v>0</v>
      </c>
      <c r="O21" s="7"/>
      <c r="Q21" s="95">
        <f t="shared" si="1"/>
        <v>39386</v>
      </c>
      <c r="R21" s="94">
        <f>HLOOKUP($Q21,'Perfattr Data'!$A$11:$CW$67,MATCH(R$3&amp;"Long",'Perfattr Data'!$B$11:$B$67,0),FALSE)</f>
        <v>4.1953309114762014E-2</v>
      </c>
      <c r="S21" s="94">
        <f>HLOOKUP($Q21,'Perfattr Data'!$A$11:$CW$67,MATCH(S$3&amp;"Long",'Perfattr Data'!$B$11:$B$67,0),FALSE)</f>
        <v>8.8729082285972469E-4</v>
      </c>
      <c r="T21" s="94">
        <f>HLOOKUP($Q21,'Perfattr Data'!$A$11:$CW$67,MATCH(T$3&amp;"Long",'Perfattr Data'!$B$11:$B$67,0),FALSE)</f>
        <v>-4.4166585297677737E-4</v>
      </c>
      <c r="U21" s="94">
        <f>HLOOKUP($Q21,'Perfattr Data'!$A$11:$CW$67,MATCH(U$3&amp;"Long",'Perfattr Data'!$B$11:$B$67,0),FALSE)</f>
        <v>2.4588974132274982E-2</v>
      </c>
      <c r="V21" s="94">
        <f>HLOOKUP($Q21,'Perfattr Data'!$A$11:$CW$67,MATCH(V$3&amp;"Long",'Perfattr Data'!$B$11:$B$67,0),FALSE)</f>
        <v>1.964378397626291E-3</v>
      </c>
      <c r="W21" s="94">
        <f>HLOOKUP($Q21,'Perfattr Data'!$A$11:$CW$67,MATCH(W$3&amp;"Long",'Perfattr Data'!$B$11:$B$67,0),FALSE)</f>
        <v>3.4340870635285645E-7</v>
      </c>
      <c r="X21" s="94">
        <f>HLOOKUP($Q21,'Perfattr Data'!$A$11:$CW$67,MATCH(X$3&amp;"Long",'Perfattr Data'!$B$11:$B$67,0),FALSE)</f>
        <v>6.0351829174067782E-3</v>
      </c>
      <c r="Y21" s="94">
        <f>HLOOKUP($Q21,'Perfattr Data'!$A$11:$CW$67,MATCH(Y$3&amp;"Long",'Perfattr Data'!$B$11:$B$67,0),FALSE)</f>
        <v>9.794576106897955E-3</v>
      </c>
      <c r="Z21" s="94">
        <f>HLOOKUP($Q21,'Perfattr Data'!$A$11:$CW$67,MATCH(Z$3&amp;"Long",'Perfattr Data'!$B$11:$B$67,0),FALSE)</f>
        <v>2.0003285009753249E-2</v>
      </c>
      <c r="AA21" s="94">
        <f>HLOOKUP($Q21,'Perfattr Data'!$A$11:$CW$67,MATCH(AA$3&amp;"Long",'Perfattr Data'!$B$11:$B$67,0),FALSE)</f>
        <v>4.1957295651872444E-2</v>
      </c>
      <c r="AB21" s="94">
        <f>HLOOKUP($Q21,'Perfattr Data'!$A$11:$CW$67,MATCH(AB$3&amp;"Long",'Perfattr Data'!$B$11:$B$67,0),FALSE)</f>
        <v>3.0017982223639024E-3</v>
      </c>
    </row>
    <row r="22" spans="2:28" ht="15" customHeight="1" outlineLevel="1" x14ac:dyDescent="0.25">
      <c r="B22" s="4">
        <f t="shared" si="0"/>
        <v>39416</v>
      </c>
      <c r="C22" s="130">
        <f>INDEX('Exposure Data'!$A$1:$Y$391,MATCH($B22&amp;$B$3,'Exposure Data'!$A$1:$A$391,0),MATCH(C$3,'Exposure Data'!$A$1:$Y$1,0))</f>
        <v>0.38049408209282298</v>
      </c>
      <c r="D22" s="130">
        <f>INDEX('Exposure Data'!$A$1:$Y$391,MATCH($B22&amp;$B$3,'Exposure Data'!$A$1:$A$391,0),MATCH(D$3,'Exposure Data'!$A$1:$Y$1,0))</f>
        <v>7.1513801736906163E-2</v>
      </c>
      <c r="E22" s="130">
        <f>INDEX('Exposure Data'!$A$1:$Y$391,MATCH($B22&amp;$B$3,'Exposure Data'!$A$1:$A$391,0),MATCH(E$3,'Exposure Data'!$A$1:$Y$1,0))</f>
        <v>6.0727975596225565E-2</v>
      </c>
      <c r="F22" s="130">
        <f>INDEX('Exposure Data'!$A$1:$Y$391,MATCH($B22&amp;$B$3,'Exposure Data'!$A$1:$A$391,0),MATCH(F$3,'Exposure Data'!$A$1:$Y$1,0))</f>
        <v>0.41560459320618193</v>
      </c>
      <c r="G22" s="130">
        <f>INDEX('Exposure Data'!$A$1:$Y$391,MATCH($B22&amp;$B$3,'Exposure Data'!$A$1:$A$391,0),MATCH(G$3,'Exposure Data'!$A$1:$Y$1,0))</f>
        <v>1.0253140493934609E-2</v>
      </c>
      <c r="H22" s="130">
        <f>INDEX('Exposure Data'!$A$1:$Y$391,MATCH($B22&amp;$B$3,'Exposure Data'!$A$1:$A$391,0),MATCH(H$3,'Exposure Data'!$A$1:$Y$1,0))</f>
        <v>6.4748531604589534E-3</v>
      </c>
      <c r="I22" s="130">
        <f>INDEX('Exposure Data'!$A$1:$Y$391,MATCH($B22&amp;$B$3,'Exposure Data'!$A$1:$A$391,0),MATCH(I$3,'Exposure Data'!$A$1:$Y$1,0))</f>
        <v>0.12106573579501076</v>
      </c>
      <c r="J22" s="130">
        <f>INDEX('Exposure Data'!$A$1:$Y$391,MATCH($B22&amp;$B$3,'Exposure Data'!$A$1:$A$391,0),MATCH(J$3,'Exposure Data'!$A$1:$Y$1,0))</f>
        <v>0.15202243356216849</v>
      </c>
      <c r="K22" s="130">
        <f>INDEX('Exposure Data'!$A$1:$Y$391,MATCH($B22&amp;$B$3,'Exposure Data'!$A$1:$A$391,0),MATCH(K$3,'Exposure Data'!$A$1:$Y$1,0))</f>
        <v>0.16018580182213779</v>
      </c>
      <c r="L22" s="130">
        <f>INDEX('Exposure Data'!$A$1:$Y$391,MATCH($B22&amp;$B$3,'Exposure Data'!$A$1:$A$391,0),MATCH(L$3,'Exposure Data'!$A$1:$Y$1,0))</f>
        <v>0.32392923533237439</v>
      </c>
      <c r="M22" s="130">
        <f>INDEX('Exposure Data'!$A$1:$Y$391,MATCH($B22&amp;$B$3,'Exposure Data'!$A$1:$A$391,0),MATCH(M$3,'Exposure Data'!$A$1:$Y$1,0))</f>
        <v>2.4174341423675912E-2</v>
      </c>
      <c r="N22" s="130">
        <f>INDEX('Exposure Data'!$A$1:$Y$391,MATCH($B22&amp;$B$3,'Exposure Data'!$A$1:$A$391,0),MATCH(N$3,'Exposure Data'!$A$1:$Y$1,0))</f>
        <v>0</v>
      </c>
      <c r="O22" s="7"/>
      <c r="Q22" s="95">
        <f t="shared" si="1"/>
        <v>39416</v>
      </c>
      <c r="R22" s="94">
        <f>HLOOKUP($Q22,'Perfattr Data'!$A$11:$CW$67,MATCH(R$3&amp;"Long",'Perfattr Data'!$B$11:$B$67,0),FALSE)</f>
        <v>-2.4107303266761047E-2</v>
      </c>
      <c r="S22" s="94">
        <f>HLOOKUP($Q22,'Perfattr Data'!$A$11:$CW$67,MATCH(S$3&amp;"Long",'Perfattr Data'!$B$11:$B$67,0),FALSE)</f>
        <v>-1.3439996627265401E-3</v>
      </c>
      <c r="T22" s="94">
        <f>HLOOKUP($Q22,'Perfattr Data'!$A$11:$CW$67,MATCH(T$3&amp;"Long",'Perfattr Data'!$B$11:$B$67,0),FALSE)</f>
        <v>-1.1104680340814888E-3</v>
      </c>
      <c r="U22" s="94">
        <f>HLOOKUP($Q22,'Perfattr Data'!$A$11:$CW$67,MATCH(U$3&amp;"Long",'Perfattr Data'!$B$11:$B$67,0),FALSE)</f>
        <v>-3.3413641079445555E-3</v>
      </c>
      <c r="V22" s="94">
        <f>HLOOKUP($Q22,'Perfattr Data'!$A$11:$CW$67,MATCH(V$3&amp;"Long",'Perfattr Data'!$B$11:$B$67,0),FALSE)</f>
        <v>-9.8408876077493018E-4</v>
      </c>
      <c r="W22" s="94">
        <f>HLOOKUP($Q22,'Perfattr Data'!$A$11:$CW$67,MATCH(W$3&amp;"Long",'Perfattr Data'!$B$11:$B$67,0),FALSE)</f>
        <v>-2.8247169036342649E-4</v>
      </c>
      <c r="X22" s="94">
        <f>HLOOKUP($Q22,'Perfattr Data'!$A$11:$CW$67,MATCH(X$3&amp;"Long",'Perfattr Data'!$B$11:$B$67,0),FALSE)</f>
        <v>-7.5728734088931484E-3</v>
      </c>
      <c r="Y22" s="94">
        <f>HLOOKUP($Q22,'Perfattr Data'!$A$11:$CW$67,MATCH(Y$3&amp;"Long",'Perfattr Data'!$B$11:$B$67,0),FALSE)</f>
        <v>-1.3113412469257891E-2</v>
      </c>
      <c r="Z22" s="94">
        <f>HLOOKUP($Q22,'Perfattr Data'!$A$11:$CW$67,MATCH(Z$3&amp;"Long",'Perfattr Data'!$B$11:$B$67,0),FALSE)</f>
        <v>-1.0079065333063844E-2</v>
      </c>
      <c r="AA22" s="94">
        <f>HLOOKUP($Q22,'Perfattr Data'!$A$11:$CW$67,MATCH(AA$3&amp;"Long",'Perfattr Data'!$B$11:$B$67,0),FALSE)</f>
        <v>-5.9049778877621473E-3</v>
      </c>
      <c r="AB22" s="94">
        <f>HLOOKUP($Q22,'Perfattr Data'!$A$11:$CW$67,MATCH(AB$3&amp;"Long",'Perfattr Data'!$B$11:$B$67,0),FALSE)</f>
        <v>-7.1145212850069165E-4</v>
      </c>
    </row>
    <row r="23" spans="2:28" ht="15" customHeight="1" outlineLevel="1" x14ac:dyDescent="0.25">
      <c r="B23" s="4">
        <f t="shared" si="0"/>
        <v>39447</v>
      </c>
      <c r="C23" s="130">
        <f>INDEX('Exposure Data'!$A$1:$Y$391,MATCH($B23&amp;$B$3,'Exposure Data'!$A$1:$A$391,0),MATCH(C$3,'Exposure Data'!$A$1:$Y$1,0))</f>
        <v>0.25372828760552574</v>
      </c>
      <c r="D23" s="130">
        <f>INDEX('Exposure Data'!$A$1:$Y$391,MATCH($B23&amp;$B$3,'Exposure Data'!$A$1:$A$391,0),MATCH(D$3,'Exposure Data'!$A$1:$Y$1,0))</f>
        <v>5.1646966646514789E-2</v>
      </c>
      <c r="E23" s="130">
        <f>INDEX('Exposure Data'!$A$1:$Y$391,MATCH($B23&amp;$B$3,'Exposure Data'!$A$1:$A$391,0),MATCH(E$3,'Exposure Data'!$A$1:$Y$1,0))</f>
        <v>4.4066578810510411E-2</v>
      </c>
      <c r="F23" s="130">
        <f>INDEX('Exposure Data'!$A$1:$Y$391,MATCH($B23&amp;$B$3,'Exposure Data'!$A$1:$A$391,0),MATCH(F$3,'Exposure Data'!$A$1:$Y$1,0))</f>
        <v>0.27782884796064317</v>
      </c>
      <c r="G23" s="130">
        <f>INDEX('Exposure Data'!$A$1:$Y$391,MATCH($B23&amp;$B$3,'Exposure Data'!$A$1:$A$391,0),MATCH(G$3,'Exposure Data'!$A$1:$Y$1,0))</f>
        <v>6.8037934416579071E-3</v>
      </c>
      <c r="H23" s="130">
        <f>INDEX('Exposure Data'!$A$1:$Y$391,MATCH($B23&amp;$B$3,'Exposure Data'!$A$1:$A$391,0),MATCH(H$3,'Exposure Data'!$A$1:$Y$1,0))</f>
        <v>6.6292328594685637E-3</v>
      </c>
      <c r="I23" s="130">
        <f>INDEX('Exposure Data'!$A$1:$Y$391,MATCH($B23&amp;$B$3,'Exposure Data'!$A$1:$A$391,0),MATCH(I$3,'Exposure Data'!$A$1:$Y$1,0))</f>
        <v>7.7501979082964828E-2</v>
      </c>
      <c r="J23" s="130">
        <f>INDEX('Exposure Data'!$A$1:$Y$391,MATCH($B23&amp;$B$3,'Exposure Data'!$A$1:$A$391,0),MATCH(J$3,'Exposure Data'!$A$1:$Y$1,0))</f>
        <v>9.7346086024476239E-2</v>
      </c>
      <c r="K23" s="130">
        <f>INDEX('Exposure Data'!$A$1:$Y$391,MATCH($B23&amp;$B$3,'Exposure Data'!$A$1:$A$391,0),MATCH(K$3,'Exposure Data'!$A$1:$Y$1,0))</f>
        <v>9.4932679599633599E-2</v>
      </c>
      <c r="L23" s="130">
        <f>INDEX('Exposure Data'!$A$1:$Y$391,MATCH($B23&amp;$B$3,'Exposure Data'!$A$1:$A$391,0),MATCH(L$3,'Exposure Data'!$A$1:$Y$1,0))</f>
        <v>0.22590595016191536</v>
      </c>
      <c r="M23" s="130">
        <f>INDEX('Exposure Data'!$A$1:$Y$391,MATCH($B23&amp;$B$3,'Exposure Data'!$A$1:$A$391,0),MATCH(M$3,'Exposure Data'!$A$1:$Y$1,0))</f>
        <v>1.6893917811793238E-2</v>
      </c>
      <c r="N23" s="130">
        <f>INDEX('Exposure Data'!$A$1:$Y$391,MATCH($B23&amp;$B$3,'Exposure Data'!$A$1:$A$391,0),MATCH(N$3,'Exposure Data'!$A$1:$Y$1,0))</f>
        <v>0</v>
      </c>
      <c r="O23" s="7"/>
      <c r="Q23" s="95">
        <f t="shared" si="1"/>
        <v>39447</v>
      </c>
      <c r="R23" s="94">
        <f>HLOOKUP($Q23,'Perfattr Data'!$A$11:$CW$67,MATCH(R$3&amp;"Long",'Perfattr Data'!$B$11:$B$67,0),FALSE)</f>
        <v>-3.3513194768855347E-3</v>
      </c>
      <c r="S23" s="94">
        <f>HLOOKUP($Q23,'Perfattr Data'!$A$11:$CW$67,MATCH(S$3&amp;"Long",'Perfattr Data'!$B$11:$B$67,0),FALSE)</f>
        <v>8.7386817070808712E-3</v>
      </c>
      <c r="T23" s="94">
        <f>HLOOKUP($Q23,'Perfattr Data'!$A$11:$CW$67,MATCH(T$3&amp;"Long",'Perfattr Data'!$B$11:$B$67,0),FALSE)</f>
        <v>2.0982386533864588E-3</v>
      </c>
      <c r="U23" s="94">
        <f>HLOOKUP($Q23,'Perfattr Data'!$A$11:$CW$67,MATCH(U$3&amp;"Long",'Perfattr Data'!$B$11:$B$67,0),FALSE)</f>
        <v>2.1596455872134879E-2</v>
      </c>
      <c r="V23" s="94">
        <f>HLOOKUP($Q23,'Perfattr Data'!$A$11:$CW$67,MATCH(V$3&amp;"Long",'Perfattr Data'!$B$11:$B$67,0),FALSE)</f>
        <v>-2.4141860541837084E-5</v>
      </c>
      <c r="W23" s="94">
        <f>HLOOKUP($Q23,'Perfattr Data'!$A$11:$CW$67,MATCH(W$3&amp;"Long",'Perfattr Data'!$B$11:$B$67,0),FALSE)</f>
        <v>1.4398170010120761E-4</v>
      </c>
      <c r="X23" s="94">
        <f>HLOOKUP($Q23,'Perfattr Data'!$A$11:$CW$67,MATCH(X$3&amp;"Long",'Perfattr Data'!$B$11:$B$67,0),FALSE)</f>
        <v>-5.489051476812121E-3</v>
      </c>
      <c r="Y23" s="94">
        <f>HLOOKUP($Q23,'Perfattr Data'!$A$11:$CW$67,MATCH(Y$3&amp;"Long",'Perfattr Data'!$B$11:$B$67,0),FALSE)</f>
        <v>-3.2240145543773358E-4</v>
      </c>
      <c r="Z23" s="94">
        <f>HLOOKUP($Q23,'Perfattr Data'!$A$11:$CW$67,MATCH(Z$3&amp;"Long",'Perfattr Data'!$B$11:$B$67,0),FALSE)</f>
        <v>-8.0600281417355524E-3</v>
      </c>
      <c r="AA23" s="94">
        <f>HLOOKUP($Q23,'Perfattr Data'!$A$11:$CW$67,MATCH(AA$3&amp;"Long",'Perfattr Data'!$B$11:$B$67,0),FALSE)</f>
        <v>1.3926875492277762E-2</v>
      </c>
      <c r="AB23" s="94">
        <f>HLOOKUP($Q23,'Perfattr Data'!$A$11:$CW$67,MATCH(AB$3&amp;"Long",'Perfattr Data'!$B$11:$B$67,0),FALSE)</f>
        <v>5.3342496420267583E-4</v>
      </c>
    </row>
    <row r="24" spans="2:28" ht="15" customHeight="1" outlineLevel="1" x14ac:dyDescent="0.25">
      <c r="B24" s="4">
        <f t="shared" si="0"/>
        <v>39478</v>
      </c>
      <c r="C24" s="130">
        <f>INDEX('Exposure Data'!$A$1:$Y$391,MATCH($B24&amp;$B$3,'Exposure Data'!$A$1:$A$391,0),MATCH(C$3,'Exposure Data'!$A$1:$Y$1,0))</f>
        <v>0.27948667213854489</v>
      </c>
      <c r="D24" s="130">
        <f>INDEX('Exposure Data'!$A$1:$Y$391,MATCH($B24&amp;$B$3,'Exposure Data'!$A$1:$A$391,0),MATCH(D$3,'Exposure Data'!$A$1:$Y$1,0))</f>
        <v>8.093518925816498E-2</v>
      </c>
      <c r="E24" s="130">
        <f>INDEX('Exposure Data'!$A$1:$Y$391,MATCH($B24&amp;$B$3,'Exposure Data'!$A$1:$A$391,0),MATCH(E$3,'Exposure Data'!$A$1:$Y$1,0))</f>
        <v>5.7588646241692326E-2</v>
      </c>
      <c r="F24" s="130">
        <f>INDEX('Exposure Data'!$A$1:$Y$391,MATCH($B24&amp;$B$3,'Exposure Data'!$A$1:$A$391,0),MATCH(F$3,'Exposure Data'!$A$1:$Y$1,0))</f>
        <v>0.3135367729494693</v>
      </c>
      <c r="G24" s="130">
        <f>INDEX('Exposure Data'!$A$1:$Y$391,MATCH($B24&amp;$B$3,'Exposure Data'!$A$1:$A$391,0),MATCH(G$3,'Exposure Data'!$A$1:$Y$1,0))</f>
        <v>1.0265853964552464E-2</v>
      </c>
      <c r="H24" s="130">
        <f>INDEX('Exposure Data'!$A$1:$Y$391,MATCH($B24&amp;$B$3,'Exposure Data'!$A$1:$A$391,0),MATCH(H$3,'Exposure Data'!$A$1:$Y$1,0))</f>
        <v>1.0636720016797867E-2</v>
      </c>
      <c r="I24" s="130">
        <f>INDEX('Exposure Data'!$A$1:$Y$391,MATCH($B24&amp;$B$3,'Exposure Data'!$A$1:$A$391,0),MATCH(I$3,'Exposure Data'!$A$1:$Y$1,0))</f>
        <v>0.12509693065011923</v>
      </c>
      <c r="J24" s="130">
        <f>INDEX('Exposure Data'!$A$1:$Y$391,MATCH($B24&amp;$B$3,'Exposure Data'!$A$1:$A$391,0),MATCH(J$3,'Exposure Data'!$A$1:$Y$1,0))</f>
        <v>8.8913353905103576E-2</v>
      </c>
      <c r="K24" s="130">
        <f>INDEX('Exposure Data'!$A$1:$Y$391,MATCH($B24&amp;$B$3,'Exposure Data'!$A$1:$A$391,0),MATCH(K$3,'Exposure Data'!$A$1:$Y$1,0))</f>
        <v>0.12899199681148826</v>
      </c>
      <c r="L24" s="130">
        <f>INDEX('Exposure Data'!$A$1:$Y$391,MATCH($B24&amp;$B$3,'Exposure Data'!$A$1:$A$391,0),MATCH(L$3,'Exposure Data'!$A$1:$Y$1,0))</f>
        <v>0.23937741109907421</v>
      </c>
      <c r="M24" s="130">
        <f>INDEX('Exposure Data'!$A$1:$Y$391,MATCH($B24&amp;$B$3,'Exposure Data'!$A$1:$A$391,0),MATCH(M$3,'Exposure Data'!$A$1:$Y$1,0))</f>
        <v>3.0647483182246745E-2</v>
      </c>
      <c r="N24" s="130">
        <f>INDEX('Exposure Data'!$A$1:$Y$391,MATCH($B24&amp;$B$3,'Exposure Data'!$A$1:$A$391,0),MATCH(N$3,'Exposure Data'!$A$1:$Y$1,0))</f>
        <v>0</v>
      </c>
      <c r="O24" s="7"/>
      <c r="Q24" s="95">
        <f t="shared" si="1"/>
        <v>39478</v>
      </c>
      <c r="R24" s="94">
        <f>HLOOKUP($Q24,'Perfattr Data'!$A$11:$CW$67,MATCH(R$3&amp;"Long",'Perfattr Data'!$B$11:$B$67,0),FALSE)</f>
        <v>-5.2943625695896876E-2</v>
      </c>
      <c r="S24" s="94">
        <f>HLOOKUP($Q24,'Perfattr Data'!$A$11:$CW$67,MATCH(S$3&amp;"Long",'Perfattr Data'!$B$11:$B$67,0),FALSE)</f>
        <v>-1.2406803910869518E-2</v>
      </c>
      <c r="T24" s="94">
        <f>HLOOKUP($Q24,'Perfattr Data'!$A$11:$CW$67,MATCH(T$3&amp;"Long",'Perfattr Data'!$B$11:$B$67,0),FALSE)</f>
        <v>-1.5782368250061466E-2</v>
      </c>
      <c r="U24" s="94">
        <f>HLOOKUP($Q24,'Perfattr Data'!$A$11:$CW$67,MATCH(U$3&amp;"Long",'Perfattr Data'!$B$11:$B$67,0),FALSE)</f>
        <v>-2.5547969424196699E-2</v>
      </c>
      <c r="V24" s="94">
        <f>HLOOKUP($Q24,'Perfattr Data'!$A$11:$CW$67,MATCH(V$3&amp;"Long",'Perfattr Data'!$B$11:$B$67,0),FALSE)</f>
        <v>-1.1718851977715139E-3</v>
      </c>
      <c r="W24" s="94">
        <f>HLOOKUP($Q24,'Perfattr Data'!$A$11:$CW$67,MATCH(W$3&amp;"Long",'Perfattr Data'!$B$11:$B$67,0),FALSE)</f>
        <v>-2.1676668474721393E-3</v>
      </c>
      <c r="X24" s="94">
        <f>HLOOKUP($Q24,'Perfattr Data'!$A$11:$CW$67,MATCH(X$3&amp;"Long",'Perfattr Data'!$B$11:$B$67,0),FALSE)</f>
        <v>-8.2534577941628506E-3</v>
      </c>
      <c r="Y24" s="94">
        <f>HLOOKUP($Q24,'Perfattr Data'!$A$11:$CW$67,MATCH(Y$3&amp;"Long",'Perfattr Data'!$B$11:$B$67,0),FALSE)</f>
        <v>-2.7200675594783386E-2</v>
      </c>
      <c r="Z24" s="94">
        <f>HLOOKUP($Q24,'Perfattr Data'!$A$11:$CW$67,MATCH(Z$3&amp;"Long",'Perfattr Data'!$B$11:$B$67,0),FALSE)</f>
        <v>-9.8628925438129893E-3</v>
      </c>
      <c r="AA24" s="94">
        <f>HLOOKUP($Q24,'Perfattr Data'!$A$11:$CW$67,MATCH(AA$3&amp;"Long",'Perfattr Data'!$B$11:$B$67,0),FALSE)</f>
        <v>-1.8712853597019911E-2</v>
      </c>
      <c r="AB24" s="94">
        <f>HLOOKUP($Q24,'Perfattr Data'!$A$11:$CW$67,MATCH(AB$3&amp;"Long",'Perfattr Data'!$B$11:$B$67,0),FALSE)</f>
        <v>-2.9494529725946706E-3</v>
      </c>
    </row>
    <row r="25" spans="2:28" ht="15" customHeight="1" outlineLevel="1" x14ac:dyDescent="0.25">
      <c r="B25" s="4">
        <f t="shared" si="0"/>
        <v>39507</v>
      </c>
      <c r="C25" s="130">
        <f>INDEX('Exposure Data'!$A$1:$Y$391,MATCH($B25&amp;$B$3,'Exposure Data'!$A$1:$A$391,0),MATCH(C$3,'Exposure Data'!$A$1:$Y$1,0))</f>
        <v>0.30547503205234156</v>
      </c>
      <c r="D25" s="130">
        <f>INDEX('Exposure Data'!$A$1:$Y$391,MATCH($B25&amp;$B$3,'Exposure Data'!$A$1:$A$391,0),MATCH(D$3,'Exposure Data'!$A$1:$Y$1,0))</f>
        <v>3.116289263687674E-2</v>
      </c>
      <c r="E25" s="130">
        <f>INDEX('Exposure Data'!$A$1:$Y$391,MATCH($B25&amp;$B$3,'Exposure Data'!$A$1:$A$391,0),MATCH(E$3,'Exposure Data'!$A$1:$Y$1,0))</f>
        <v>8.5251623334584303E-2</v>
      </c>
      <c r="F25" s="130">
        <f>INDEX('Exposure Data'!$A$1:$Y$391,MATCH($B25&amp;$B$3,'Exposure Data'!$A$1:$A$391,0),MATCH(F$3,'Exposure Data'!$A$1:$Y$1,0))</f>
        <v>0.38923142294622709</v>
      </c>
      <c r="G25" s="130">
        <f>INDEX('Exposure Data'!$A$1:$Y$391,MATCH($B25&amp;$B$3,'Exposure Data'!$A$1:$A$391,0),MATCH(G$3,'Exposure Data'!$A$1:$Y$1,0))</f>
        <v>5.360280962820544E-3</v>
      </c>
      <c r="H25" s="130">
        <f>INDEX('Exposure Data'!$A$1:$Y$391,MATCH($B25&amp;$B$3,'Exposure Data'!$A$1:$A$391,0),MATCH(H$3,'Exposure Data'!$A$1:$Y$1,0))</f>
        <v>1.29665556725755E-2</v>
      </c>
      <c r="I25" s="130">
        <f>INDEX('Exposure Data'!$A$1:$Y$391,MATCH($B25&amp;$B$3,'Exposure Data'!$A$1:$A$391,0),MATCH(I$3,'Exposure Data'!$A$1:$Y$1,0))</f>
        <v>0.12352184806997309</v>
      </c>
      <c r="J25" s="130">
        <f>INDEX('Exposure Data'!$A$1:$Y$391,MATCH($B25&amp;$B$3,'Exposure Data'!$A$1:$A$391,0),MATCH(J$3,'Exposure Data'!$A$1:$Y$1,0))</f>
        <v>9.0888714318494324E-2</v>
      </c>
      <c r="K25" s="130">
        <f>INDEX('Exposure Data'!$A$1:$Y$391,MATCH($B25&amp;$B$3,'Exposure Data'!$A$1:$A$391,0),MATCH(K$3,'Exposure Data'!$A$1:$Y$1,0))</f>
        <v>0.15716046416848692</v>
      </c>
      <c r="L25" s="130">
        <f>INDEX('Exposure Data'!$A$1:$Y$391,MATCH($B25&amp;$B$3,'Exposure Data'!$A$1:$A$391,0),MATCH(L$3,'Exposure Data'!$A$1:$Y$1,0))</f>
        <v>0.26132838178665285</v>
      </c>
      <c r="M25" s="130">
        <f>INDEX('Exposure Data'!$A$1:$Y$391,MATCH($B25&amp;$B$3,'Exposure Data'!$A$1:$A$391,0),MATCH(M$3,'Exposure Data'!$A$1:$Y$1,0))</f>
        <v>3.0497355014316871E-2</v>
      </c>
      <c r="N25" s="130">
        <f>INDEX('Exposure Data'!$A$1:$Y$391,MATCH($B25&amp;$B$3,'Exposure Data'!$A$1:$A$391,0),MATCH(N$3,'Exposure Data'!$A$1:$Y$1,0))</f>
        <v>0</v>
      </c>
      <c r="O25" s="7"/>
      <c r="Q25" s="95">
        <f t="shared" si="1"/>
        <v>39507</v>
      </c>
      <c r="R25" s="94">
        <f>HLOOKUP($Q25,'Perfattr Data'!$A$11:$CW$67,MATCH(R$3&amp;"Long",'Perfattr Data'!$B$11:$B$67,0),FALSE)</f>
        <v>2.0115443004162313E-2</v>
      </c>
      <c r="S25" s="94">
        <f>HLOOKUP($Q25,'Perfattr Data'!$A$11:$CW$67,MATCH(S$3&amp;"Long",'Perfattr Data'!$B$11:$B$67,0),FALSE)</f>
        <v>-4.0754093285989886E-3</v>
      </c>
      <c r="T25" s="94">
        <f>HLOOKUP($Q25,'Perfattr Data'!$A$11:$CW$67,MATCH(T$3&amp;"Long",'Perfattr Data'!$B$11:$B$67,0),FALSE)</f>
        <v>2.4758233380742568E-3</v>
      </c>
      <c r="U25" s="94">
        <f>HLOOKUP($Q25,'Perfattr Data'!$A$11:$CW$67,MATCH(U$3&amp;"Long",'Perfattr Data'!$B$11:$B$67,0),FALSE)</f>
        <v>1.2429628937560508E-2</v>
      </c>
      <c r="V25" s="94">
        <f>HLOOKUP($Q25,'Perfattr Data'!$A$11:$CW$67,MATCH(V$3&amp;"Long",'Perfattr Data'!$B$11:$B$67,0),FALSE)</f>
        <v>4.5725656202028243E-4</v>
      </c>
      <c r="W25" s="94">
        <f>HLOOKUP($Q25,'Perfattr Data'!$A$11:$CW$67,MATCH(W$3&amp;"Long",'Perfattr Data'!$B$11:$B$67,0),FALSE)</f>
        <v>3.8894249996151796E-4</v>
      </c>
      <c r="X25" s="94">
        <f>HLOOKUP($Q25,'Perfattr Data'!$A$11:$CW$67,MATCH(X$3&amp;"Long",'Perfattr Data'!$B$11:$B$67,0),FALSE)</f>
        <v>4.5565074578434034E-3</v>
      </c>
      <c r="Y25" s="94">
        <f>HLOOKUP($Q25,'Perfattr Data'!$A$11:$CW$67,MATCH(Y$3&amp;"Long",'Perfattr Data'!$B$11:$B$67,0),FALSE)</f>
        <v>6.1814923168412063E-3</v>
      </c>
      <c r="Z25" s="94">
        <f>HLOOKUP($Q25,'Perfattr Data'!$A$11:$CW$67,MATCH(Z$3&amp;"Long",'Perfattr Data'!$B$11:$B$67,0),FALSE)</f>
        <v>1.431841961935611E-2</v>
      </c>
      <c r="AA25" s="94">
        <f>HLOOKUP($Q25,'Perfattr Data'!$A$11:$CW$67,MATCH(AA$3&amp;"Long",'Perfattr Data'!$B$11:$B$67,0),FALSE)</f>
        <v>5.8866172406992759E-3</v>
      </c>
      <c r="AB25" s="94">
        <f>HLOOKUP($Q25,'Perfattr Data'!$A$11:$CW$67,MATCH(AB$3&amp;"Long",'Perfattr Data'!$B$11:$B$67,0),FALSE)</f>
        <v>1.6652037622556432E-3</v>
      </c>
    </row>
    <row r="26" spans="2:28" ht="15" customHeight="1" outlineLevel="1" x14ac:dyDescent="0.25">
      <c r="B26" s="4">
        <f t="shared" si="0"/>
        <v>39538</v>
      </c>
      <c r="C26" s="130">
        <f>INDEX('Exposure Data'!$A$1:$Y$391,MATCH($B26&amp;$B$3,'Exposure Data'!$A$1:$A$391,0),MATCH(C$3,'Exposure Data'!$A$1:$Y$1,0))</f>
        <v>0.26862205013064488</v>
      </c>
      <c r="D26" s="130">
        <f>INDEX('Exposure Data'!$A$1:$Y$391,MATCH($B26&amp;$B$3,'Exposure Data'!$A$1:$A$391,0),MATCH(D$3,'Exposure Data'!$A$1:$Y$1,0))</f>
        <v>3.1270255024229816E-2</v>
      </c>
      <c r="E26" s="130">
        <f>INDEX('Exposure Data'!$A$1:$Y$391,MATCH($B26&amp;$B$3,'Exposure Data'!$A$1:$A$391,0),MATCH(E$3,'Exposure Data'!$A$1:$Y$1,0))</f>
        <v>8.8936421149508393E-2</v>
      </c>
      <c r="F26" s="130">
        <f>INDEX('Exposure Data'!$A$1:$Y$391,MATCH($B26&amp;$B$3,'Exposure Data'!$A$1:$A$391,0),MATCH(F$3,'Exposure Data'!$A$1:$Y$1,0))</f>
        <v>0.3085576514709214</v>
      </c>
      <c r="G26" s="130">
        <f>INDEX('Exposure Data'!$A$1:$Y$391,MATCH($B26&amp;$B$3,'Exposure Data'!$A$1:$A$391,0),MATCH(G$3,'Exposure Data'!$A$1:$Y$1,0))</f>
        <v>3.5254421181373013E-3</v>
      </c>
      <c r="H26" s="130">
        <f>INDEX('Exposure Data'!$A$1:$Y$391,MATCH($B26&amp;$B$3,'Exposure Data'!$A$1:$A$391,0),MATCH(H$3,'Exposure Data'!$A$1:$Y$1,0))</f>
        <v>9.8828223875203503E-3</v>
      </c>
      <c r="I26" s="130">
        <f>INDEX('Exposure Data'!$A$1:$Y$391,MATCH($B26&amp;$B$3,'Exposure Data'!$A$1:$A$391,0),MATCH(I$3,'Exposure Data'!$A$1:$Y$1,0))</f>
        <v>0.1116260002765281</v>
      </c>
      <c r="J26" s="130">
        <f>INDEX('Exposure Data'!$A$1:$Y$391,MATCH($B26&amp;$B$3,'Exposure Data'!$A$1:$A$391,0),MATCH(J$3,'Exposure Data'!$A$1:$Y$1,0))</f>
        <v>0.12932517224675416</v>
      </c>
      <c r="K26" s="130">
        <f>INDEX('Exposure Data'!$A$1:$Y$391,MATCH($B26&amp;$B$3,'Exposure Data'!$A$1:$A$391,0),MATCH(K$3,'Exposure Data'!$A$1:$Y$1,0))</f>
        <v>0.13679918822121526</v>
      </c>
      <c r="L26" s="130">
        <f>INDEX('Exposure Data'!$A$1:$Y$391,MATCH($B26&amp;$B$3,'Exposure Data'!$A$1:$A$391,0),MATCH(L$3,'Exposure Data'!$A$1:$Y$1,0))</f>
        <v>0.26856904343257626</v>
      </c>
      <c r="M26" s="130">
        <f>INDEX('Exposure Data'!$A$1:$Y$391,MATCH($B26&amp;$B$3,'Exposure Data'!$A$1:$A$391,0),MATCH(M$3,'Exposure Data'!$A$1:$Y$1,0))</f>
        <v>3.1021366936003377E-2</v>
      </c>
      <c r="N26" s="130">
        <f>INDEX('Exposure Data'!$A$1:$Y$391,MATCH($B26&amp;$B$3,'Exposure Data'!$A$1:$A$391,0),MATCH(N$3,'Exposure Data'!$A$1:$Y$1,0))</f>
        <v>2.2915932083511677E-3</v>
      </c>
      <c r="O26" s="7"/>
      <c r="Q26" s="95">
        <f t="shared" si="1"/>
        <v>39538</v>
      </c>
      <c r="R26" s="94">
        <f>HLOOKUP($Q26,'Perfattr Data'!$A$11:$CW$67,MATCH(R$3&amp;"Long",'Perfattr Data'!$B$11:$B$67,0),FALSE)</f>
        <v>-2.8150325880000718E-2</v>
      </c>
      <c r="S26" s="94">
        <f>HLOOKUP($Q26,'Perfattr Data'!$A$11:$CW$67,MATCH(S$3&amp;"Long",'Perfattr Data'!$B$11:$B$67,0),FALSE)</f>
        <v>-3.4111917062442281E-3</v>
      </c>
      <c r="T26" s="94">
        <f>HLOOKUP($Q26,'Perfattr Data'!$A$11:$CW$67,MATCH(T$3&amp;"Long",'Perfattr Data'!$B$11:$B$67,0),FALSE)</f>
        <v>-6.3907633763837027E-3</v>
      </c>
      <c r="U26" s="94">
        <f>HLOOKUP($Q26,'Perfattr Data'!$A$11:$CW$67,MATCH(U$3&amp;"Long",'Perfattr Data'!$B$11:$B$67,0),FALSE)</f>
        <v>-4.4814738884182567E-2</v>
      </c>
      <c r="V26" s="94">
        <f>HLOOKUP($Q26,'Perfattr Data'!$A$11:$CW$67,MATCH(V$3&amp;"Long",'Perfattr Data'!$B$11:$B$67,0),FALSE)</f>
        <v>-1.7296352133030793E-4</v>
      </c>
      <c r="W26" s="94">
        <f>HLOOKUP($Q26,'Perfattr Data'!$A$11:$CW$67,MATCH(W$3&amp;"Long",'Perfattr Data'!$B$11:$B$67,0),FALSE)</f>
        <v>8.0977974519859958E-5</v>
      </c>
      <c r="X26" s="94">
        <f>HLOOKUP($Q26,'Perfattr Data'!$A$11:$CW$67,MATCH(X$3&amp;"Long",'Perfattr Data'!$B$11:$B$67,0),FALSE)</f>
        <v>-5.4822131817894382E-3</v>
      </c>
      <c r="Y26" s="94">
        <f>HLOOKUP($Q26,'Perfattr Data'!$A$11:$CW$67,MATCH(Y$3&amp;"Long",'Perfattr Data'!$B$11:$B$67,0),FALSE)</f>
        <v>-3.5712140104528041E-3</v>
      </c>
      <c r="Z26" s="94">
        <f>HLOOKUP($Q26,'Perfattr Data'!$A$11:$CW$67,MATCH(Z$3&amp;"Long",'Perfattr Data'!$B$11:$B$67,0),FALSE)</f>
        <v>-5.961825656630497E-3</v>
      </c>
      <c r="AA26" s="94">
        <f>HLOOKUP($Q26,'Perfattr Data'!$A$11:$CW$67,MATCH(AA$3&amp;"Long",'Perfattr Data'!$B$11:$B$67,0),FALSE)</f>
        <v>-2.1901655851925331E-2</v>
      </c>
      <c r="AB26" s="94">
        <f>HLOOKUP($Q26,'Perfattr Data'!$A$11:$CW$67,MATCH(AB$3&amp;"Long",'Perfattr Data'!$B$11:$B$67,0),FALSE)</f>
        <v>-9.4659478191002385E-4</v>
      </c>
    </row>
    <row r="27" spans="2:28" ht="15" customHeight="1" outlineLevel="1" x14ac:dyDescent="0.25">
      <c r="B27" s="4">
        <f t="shared" si="0"/>
        <v>39568</v>
      </c>
      <c r="C27" s="130">
        <f>INDEX('Exposure Data'!$A$1:$Y$391,MATCH($B27&amp;$B$3,'Exposure Data'!$A$1:$A$391,0),MATCH(C$3,'Exposure Data'!$A$1:$Y$1,0))</f>
        <v>0.26258307471130271</v>
      </c>
      <c r="D27" s="130">
        <f>INDEX('Exposure Data'!$A$1:$Y$391,MATCH($B27&amp;$B$3,'Exposure Data'!$A$1:$A$391,0),MATCH(D$3,'Exposure Data'!$A$1:$Y$1,0))</f>
        <v>2.7881973517704616E-2</v>
      </c>
      <c r="E27" s="130">
        <f>INDEX('Exposure Data'!$A$1:$Y$391,MATCH($B27&amp;$B$3,'Exposure Data'!$A$1:$A$391,0),MATCH(E$3,'Exposure Data'!$A$1:$Y$1,0))</f>
        <v>7.8623399197024796E-2</v>
      </c>
      <c r="F27" s="130">
        <f>INDEX('Exposure Data'!$A$1:$Y$391,MATCH($B27&amp;$B$3,'Exposure Data'!$A$1:$A$391,0),MATCH(F$3,'Exposure Data'!$A$1:$Y$1,0))</f>
        <v>0.34113663169809721</v>
      </c>
      <c r="G27" s="130">
        <f>INDEX('Exposure Data'!$A$1:$Y$391,MATCH($B27&amp;$B$3,'Exposure Data'!$A$1:$A$391,0),MATCH(G$3,'Exposure Data'!$A$1:$Y$1,0))</f>
        <v>3.9401142992785609E-3</v>
      </c>
      <c r="H27" s="130">
        <f>INDEX('Exposure Data'!$A$1:$Y$391,MATCH($B27&amp;$B$3,'Exposure Data'!$A$1:$A$391,0),MATCH(H$3,'Exposure Data'!$A$1:$Y$1,0))</f>
        <v>2.4066189859371992E-2</v>
      </c>
      <c r="I27" s="130">
        <f>INDEX('Exposure Data'!$A$1:$Y$391,MATCH($B27&amp;$B$3,'Exposure Data'!$A$1:$A$391,0),MATCH(I$3,'Exposure Data'!$A$1:$Y$1,0))</f>
        <v>0.13217569626801651</v>
      </c>
      <c r="J27" s="130">
        <f>INDEX('Exposure Data'!$A$1:$Y$391,MATCH($B27&amp;$B$3,'Exposure Data'!$A$1:$A$391,0),MATCH(J$3,'Exposure Data'!$A$1:$Y$1,0))</f>
        <v>8.0003811363624291E-2</v>
      </c>
      <c r="K27" s="130">
        <f>INDEX('Exposure Data'!$A$1:$Y$391,MATCH($B27&amp;$B$3,'Exposure Data'!$A$1:$A$391,0),MATCH(K$3,'Exposure Data'!$A$1:$Y$1,0))</f>
        <v>0.11622823202005432</v>
      </c>
      <c r="L27" s="130">
        <f>INDEX('Exposure Data'!$A$1:$Y$391,MATCH($B27&amp;$B$3,'Exposure Data'!$A$1:$A$391,0),MATCH(L$3,'Exposure Data'!$A$1:$Y$1,0))</f>
        <v>0.25929309989709765</v>
      </c>
      <c r="M27" s="130">
        <f>INDEX('Exposure Data'!$A$1:$Y$391,MATCH($B27&amp;$B$3,'Exposure Data'!$A$1:$A$391,0),MATCH(M$3,'Exposure Data'!$A$1:$Y$1,0))</f>
        <v>0</v>
      </c>
      <c r="N27" s="130">
        <f>INDEX('Exposure Data'!$A$1:$Y$391,MATCH($B27&amp;$B$3,'Exposure Data'!$A$1:$A$391,0),MATCH(N$3,'Exposure Data'!$A$1:$Y$1,0))</f>
        <v>2.8325716881917383E-3</v>
      </c>
      <c r="O27" s="7"/>
      <c r="Q27" s="95">
        <f t="shared" si="1"/>
        <v>39568</v>
      </c>
      <c r="R27" s="94">
        <f>HLOOKUP($Q27,'Perfattr Data'!$A$11:$CW$67,MATCH(R$3&amp;"Long",'Perfattr Data'!$B$11:$B$67,0),FALSE)</f>
        <v>2.0806084880830099E-2</v>
      </c>
      <c r="S27" s="94">
        <f>HLOOKUP($Q27,'Perfattr Data'!$A$11:$CW$67,MATCH(S$3&amp;"Long",'Perfattr Data'!$B$11:$B$67,0),FALSE)</f>
        <v>4.6266638961259995E-5</v>
      </c>
      <c r="T27" s="94">
        <f>HLOOKUP($Q27,'Perfattr Data'!$A$11:$CW$67,MATCH(T$3&amp;"Long",'Perfattr Data'!$B$11:$B$67,0),FALSE)</f>
        <v>8.263228559351736E-3</v>
      </c>
      <c r="U27" s="94">
        <f>HLOOKUP($Q27,'Perfattr Data'!$A$11:$CW$67,MATCH(U$3&amp;"Long",'Perfattr Data'!$B$11:$B$67,0),FALSE)</f>
        <v>1.8436661905516075E-2</v>
      </c>
      <c r="V27" s="94">
        <f>HLOOKUP($Q27,'Perfattr Data'!$A$11:$CW$67,MATCH(V$3&amp;"Long",'Perfattr Data'!$B$11:$B$67,0),FALSE)</f>
        <v>1.1697891562730956E-4</v>
      </c>
      <c r="W27" s="94">
        <f>HLOOKUP($Q27,'Perfattr Data'!$A$11:$CW$67,MATCH(W$3&amp;"Long",'Perfattr Data'!$B$11:$B$67,0),FALSE)</f>
        <v>7.9909793507372921E-3</v>
      </c>
      <c r="X27" s="94">
        <f>HLOOKUP($Q27,'Perfattr Data'!$A$11:$CW$67,MATCH(X$3&amp;"Long",'Perfattr Data'!$B$11:$B$67,0),FALSE)</f>
        <v>1.3037136157277134E-2</v>
      </c>
      <c r="Y27" s="94">
        <f>HLOOKUP($Q27,'Perfattr Data'!$A$11:$CW$67,MATCH(Y$3&amp;"Long",'Perfattr Data'!$B$11:$B$67,0),FALSE)</f>
        <v>1.7894404071240128E-2</v>
      </c>
      <c r="Z27" s="94">
        <f>HLOOKUP($Q27,'Perfattr Data'!$A$11:$CW$67,MATCH(Z$3&amp;"Long",'Perfattr Data'!$B$11:$B$67,0),FALSE)</f>
        <v>2.7661498400018726E-2</v>
      </c>
      <c r="AA27" s="94">
        <f>HLOOKUP($Q27,'Perfattr Data'!$A$11:$CW$67,MATCH(AA$3&amp;"Long",'Perfattr Data'!$B$11:$B$67,0),FALSE)</f>
        <v>-6.0384400821997227E-3</v>
      </c>
      <c r="AB27" s="94">
        <f>HLOOKUP($Q27,'Perfattr Data'!$A$11:$CW$67,MATCH(AB$3&amp;"Long",'Perfattr Data'!$B$11:$B$67,0),FALSE)</f>
        <v>1.3032167448525115E-4</v>
      </c>
    </row>
    <row r="28" spans="2:28" ht="15" customHeight="1" outlineLevel="1" x14ac:dyDescent="0.25">
      <c r="B28" s="4">
        <f t="shared" si="0"/>
        <v>39599</v>
      </c>
      <c r="C28" s="130">
        <f>INDEX('Exposure Data'!$A$1:$Y$391,MATCH($B28&amp;$B$3,'Exposure Data'!$A$1:$A$391,0),MATCH(C$3,'Exposure Data'!$A$1:$Y$1,0))</f>
        <v>0.22610178763087674</v>
      </c>
      <c r="D28" s="130">
        <f>INDEX('Exposure Data'!$A$1:$Y$391,MATCH($B28&amp;$B$3,'Exposure Data'!$A$1:$A$391,0),MATCH(D$3,'Exposure Data'!$A$1:$Y$1,0))</f>
        <v>2.5015229874015305E-2</v>
      </c>
      <c r="E28" s="130">
        <f>INDEX('Exposure Data'!$A$1:$Y$391,MATCH($B28&amp;$B$3,'Exposure Data'!$A$1:$A$391,0),MATCH(E$3,'Exposure Data'!$A$1:$Y$1,0))</f>
        <v>7.6139626610484623E-2</v>
      </c>
      <c r="F28" s="130">
        <f>INDEX('Exposure Data'!$A$1:$Y$391,MATCH($B28&amp;$B$3,'Exposure Data'!$A$1:$A$391,0),MATCH(F$3,'Exposure Data'!$A$1:$Y$1,0))</f>
        <v>0.32199185595799762</v>
      </c>
      <c r="G28" s="130">
        <f>INDEX('Exposure Data'!$A$1:$Y$391,MATCH($B28&amp;$B$3,'Exposure Data'!$A$1:$A$391,0),MATCH(G$3,'Exposure Data'!$A$1:$Y$1,0))</f>
        <v>0</v>
      </c>
      <c r="H28" s="130">
        <f>INDEX('Exposure Data'!$A$1:$Y$391,MATCH($B28&amp;$B$3,'Exposure Data'!$A$1:$A$391,0),MATCH(H$3,'Exposure Data'!$A$1:$Y$1,0))</f>
        <v>5.0039531520249939E-2</v>
      </c>
      <c r="I28" s="130">
        <f>INDEX('Exposure Data'!$A$1:$Y$391,MATCH($B28&amp;$B$3,'Exposure Data'!$A$1:$A$391,0),MATCH(I$3,'Exposure Data'!$A$1:$Y$1,0))</f>
        <v>0.1052591844469752</v>
      </c>
      <c r="J28" s="130">
        <f>INDEX('Exposure Data'!$A$1:$Y$391,MATCH($B28&amp;$B$3,'Exposure Data'!$A$1:$A$391,0),MATCH(J$3,'Exposure Data'!$A$1:$Y$1,0))</f>
        <v>8.9864088163576272E-2</v>
      </c>
      <c r="K28" s="130">
        <f>INDEX('Exposure Data'!$A$1:$Y$391,MATCH($B28&amp;$B$3,'Exposure Data'!$A$1:$A$391,0),MATCH(K$3,'Exposure Data'!$A$1:$Y$1,0))</f>
        <v>8.3802482771058798E-2</v>
      </c>
      <c r="L28" s="130">
        <f>INDEX('Exposure Data'!$A$1:$Y$391,MATCH($B28&amp;$B$3,'Exposure Data'!$A$1:$A$391,0),MATCH(L$3,'Exposure Data'!$A$1:$Y$1,0))</f>
        <v>0.24776788431042227</v>
      </c>
      <c r="M28" s="130">
        <f>INDEX('Exposure Data'!$A$1:$Y$391,MATCH($B28&amp;$B$3,'Exposure Data'!$A$1:$A$391,0),MATCH(M$3,'Exposure Data'!$A$1:$Y$1,0))</f>
        <v>0</v>
      </c>
      <c r="N28" s="130">
        <f>INDEX('Exposure Data'!$A$1:$Y$391,MATCH($B28&amp;$B$3,'Exposure Data'!$A$1:$A$391,0),MATCH(N$3,'Exposure Data'!$A$1:$Y$1,0))</f>
        <v>2.9892126001088313E-3</v>
      </c>
      <c r="O28" s="7"/>
      <c r="Q28" s="95">
        <f t="shared" si="1"/>
        <v>39599</v>
      </c>
      <c r="R28" s="94">
        <f>HLOOKUP($Q28,'Perfattr Data'!$A$11:$CW$67,MATCH(R$3&amp;"Long",'Perfattr Data'!$B$11:$B$67,0),FALSE)</f>
        <v>1.0001160217412732E-2</v>
      </c>
      <c r="S28" s="94">
        <f>HLOOKUP($Q28,'Perfattr Data'!$A$11:$CW$67,MATCH(S$3&amp;"Long",'Perfattr Data'!$B$11:$B$67,0),FALSE)</f>
        <v>1.2803460256572657E-3</v>
      </c>
      <c r="T28" s="94">
        <f>HLOOKUP($Q28,'Perfattr Data'!$A$11:$CW$67,MATCH(T$3&amp;"Long",'Perfattr Data'!$B$11:$B$67,0),FALSE)</f>
        <v>8.1604123437856464E-3</v>
      </c>
      <c r="U28" s="94">
        <f>HLOOKUP($Q28,'Perfattr Data'!$A$11:$CW$67,MATCH(U$3&amp;"Long",'Perfattr Data'!$B$11:$B$67,0),FALSE)</f>
        <v>1.2600053126771442E-2</v>
      </c>
      <c r="V28" s="94">
        <f>HLOOKUP($Q28,'Perfattr Data'!$A$11:$CW$67,MATCH(V$3&amp;"Long",'Perfattr Data'!$B$11:$B$67,0),FALSE)</f>
        <v>6.8147404012973835E-4</v>
      </c>
      <c r="W28" s="94">
        <f>HLOOKUP($Q28,'Perfattr Data'!$A$11:$CW$67,MATCH(W$3&amp;"Long",'Perfattr Data'!$B$11:$B$67,0),FALSE)</f>
        <v>3.5184558758841094E-3</v>
      </c>
      <c r="X28" s="94">
        <f>HLOOKUP($Q28,'Perfattr Data'!$A$11:$CW$67,MATCH(X$3&amp;"Long",'Perfattr Data'!$B$11:$B$67,0),FALSE)</f>
        <v>9.4804231295807888E-3</v>
      </c>
      <c r="Y28" s="94">
        <f>HLOOKUP($Q28,'Perfattr Data'!$A$11:$CW$67,MATCH(Y$3&amp;"Long",'Perfattr Data'!$B$11:$B$67,0),FALSE)</f>
        <v>-9.1313333296407352E-4</v>
      </c>
      <c r="Z28" s="94">
        <f>HLOOKUP($Q28,'Perfattr Data'!$A$11:$CW$67,MATCH(Z$3&amp;"Long",'Perfattr Data'!$B$11:$B$67,0),FALSE)</f>
        <v>2.1500341667156754E-3</v>
      </c>
      <c r="AA28" s="94">
        <f>HLOOKUP($Q28,'Perfattr Data'!$A$11:$CW$67,MATCH(AA$3&amp;"Long",'Perfattr Data'!$B$11:$B$67,0),FALSE)</f>
        <v>2.1959302630144631E-2</v>
      </c>
      <c r="AB28" s="94">
        <f>HLOOKUP($Q28,'Perfattr Data'!$A$11:$CW$67,MATCH(AB$3&amp;"Long",'Perfattr Data'!$B$11:$B$67,0),FALSE)</f>
        <v>0</v>
      </c>
    </row>
    <row r="29" spans="2:28" ht="15" customHeight="1" outlineLevel="1" x14ac:dyDescent="0.25">
      <c r="B29" s="4">
        <f t="shared" si="0"/>
        <v>39629</v>
      </c>
      <c r="C29" s="130">
        <f>INDEX('Exposure Data'!$A$1:$Y$391,MATCH($B29&amp;$B$3,'Exposure Data'!$A$1:$A$391,0),MATCH(C$3,'Exposure Data'!$A$1:$Y$1,0))</f>
        <v>0.24614229186424119</v>
      </c>
      <c r="D29" s="130">
        <f>INDEX('Exposure Data'!$A$1:$Y$391,MATCH($B29&amp;$B$3,'Exposure Data'!$A$1:$A$391,0),MATCH(D$3,'Exposure Data'!$A$1:$Y$1,0))</f>
        <v>2.6406566628777758E-2</v>
      </c>
      <c r="E29" s="130">
        <f>INDEX('Exposure Data'!$A$1:$Y$391,MATCH($B29&amp;$B$3,'Exposure Data'!$A$1:$A$391,0),MATCH(E$3,'Exposure Data'!$A$1:$Y$1,0))</f>
        <v>0.13360733937453878</v>
      </c>
      <c r="F29" s="130">
        <f>INDEX('Exposure Data'!$A$1:$Y$391,MATCH($B29&amp;$B$3,'Exposure Data'!$A$1:$A$391,0),MATCH(F$3,'Exposure Data'!$A$1:$Y$1,0))</f>
        <v>0.27621013442675385</v>
      </c>
      <c r="G29" s="130">
        <f>INDEX('Exposure Data'!$A$1:$Y$391,MATCH($B29&amp;$B$3,'Exposure Data'!$A$1:$A$391,0),MATCH(G$3,'Exposure Data'!$A$1:$Y$1,0))</f>
        <v>0</v>
      </c>
      <c r="H29" s="130">
        <f>INDEX('Exposure Data'!$A$1:$Y$391,MATCH($B29&amp;$B$3,'Exposure Data'!$A$1:$A$391,0),MATCH(H$3,'Exposure Data'!$A$1:$Y$1,0))</f>
        <v>5.699112290260884E-2</v>
      </c>
      <c r="I29" s="130">
        <f>INDEX('Exposure Data'!$A$1:$Y$391,MATCH($B29&amp;$B$3,'Exposure Data'!$A$1:$A$391,0),MATCH(I$3,'Exposure Data'!$A$1:$Y$1,0))</f>
        <v>9.0137038939439085E-2</v>
      </c>
      <c r="J29" s="130">
        <f>INDEX('Exposure Data'!$A$1:$Y$391,MATCH($B29&amp;$B$3,'Exposure Data'!$A$1:$A$391,0),MATCH(J$3,'Exposure Data'!$A$1:$Y$1,0))</f>
        <v>8.39604755407036E-2</v>
      </c>
      <c r="K29" s="130">
        <f>INDEX('Exposure Data'!$A$1:$Y$391,MATCH($B29&amp;$B$3,'Exposure Data'!$A$1:$A$391,0),MATCH(K$3,'Exposure Data'!$A$1:$Y$1,0))</f>
        <v>7.9808987337041282E-2</v>
      </c>
      <c r="L29" s="130">
        <f>INDEX('Exposure Data'!$A$1:$Y$391,MATCH($B29&amp;$B$3,'Exposure Data'!$A$1:$A$391,0),MATCH(L$3,'Exposure Data'!$A$1:$Y$1,0))</f>
        <v>0.20944129992334129</v>
      </c>
      <c r="M29" s="130">
        <f>INDEX('Exposure Data'!$A$1:$Y$391,MATCH($B29&amp;$B$3,'Exposure Data'!$A$1:$A$391,0),MATCH(M$3,'Exposure Data'!$A$1:$Y$1,0))</f>
        <v>1.2754688475561986E-18</v>
      </c>
      <c r="N29" s="130">
        <f>INDEX('Exposure Data'!$A$1:$Y$391,MATCH($B29&amp;$B$3,'Exposure Data'!$A$1:$A$391,0),MATCH(N$3,'Exposure Data'!$A$1:$Y$1,0))</f>
        <v>2.2775426522004686E-3</v>
      </c>
      <c r="O29" s="7"/>
      <c r="Q29" s="95">
        <f t="shared" si="1"/>
        <v>39629</v>
      </c>
      <c r="R29" s="94">
        <f>HLOOKUP($Q29,'Perfattr Data'!$A$11:$CW$67,MATCH(R$3&amp;"Long",'Perfattr Data'!$B$11:$B$67,0),FALSE)</f>
        <v>-2.7811646059777675E-2</v>
      </c>
      <c r="S29" s="94">
        <f>HLOOKUP($Q29,'Perfattr Data'!$A$11:$CW$67,MATCH(S$3&amp;"Long",'Perfattr Data'!$B$11:$B$67,0),FALSE)</f>
        <v>-3.4920254754135312E-3</v>
      </c>
      <c r="T29" s="94">
        <f>HLOOKUP($Q29,'Perfattr Data'!$A$11:$CW$67,MATCH(T$3&amp;"Long",'Perfattr Data'!$B$11:$B$67,0),FALSE)</f>
        <v>-7.6214960078335361E-3</v>
      </c>
      <c r="U29" s="94">
        <f>HLOOKUP($Q29,'Perfattr Data'!$A$11:$CW$67,MATCH(U$3&amp;"Long",'Perfattr Data'!$B$11:$B$67,0),FALSE)</f>
        <v>-3.1342439020856497E-2</v>
      </c>
      <c r="V29" s="94">
        <f>HLOOKUP($Q29,'Perfattr Data'!$A$11:$CW$67,MATCH(V$3&amp;"Long",'Perfattr Data'!$B$11:$B$67,0),FALSE)</f>
        <v>0</v>
      </c>
      <c r="W29" s="94">
        <f>HLOOKUP($Q29,'Perfattr Data'!$A$11:$CW$67,MATCH(W$3&amp;"Long",'Perfattr Data'!$B$11:$B$67,0),FALSE)</f>
        <v>-1.3778267204826603E-3</v>
      </c>
      <c r="X29" s="94">
        <f>HLOOKUP($Q29,'Perfattr Data'!$A$11:$CW$67,MATCH(X$3&amp;"Long",'Perfattr Data'!$B$11:$B$67,0),FALSE)</f>
        <v>-9.040753555568876E-3</v>
      </c>
      <c r="Y29" s="94">
        <f>HLOOKUP($Q29,'Perfattr Data'!$A$11:$CW$67,MATCH(Y$3&amp;"Long",'Perfattr Data'!$B$11:$B$67,0),FALSE)</f>
        <v>-1.7156600033812024E-2</v>
      </c>
      <c r="Z29" s="94">
        <f>HLOOKUP($Q29,'Perfattr Data'!$A$11:$CW$67,MATCH(Z$3&amp;"Long",'Perfattr Data'!$B$11:$B$67,0),FALSE)</f>
        <v>-4.9581270243810403E-3</v>
      </c>
      <c r="AA29" s="94">
        <f>HLOOKUP($Q29,'Perfattr Data'!$A$11:$CW$67,MATCH(AA$3&amp;"Long",'Perfattr Data'!$B$11:$B$67,0),FALSE)</f>
        <v>-2.7265418352288046E-2</v>
      </c>
      <c r="AB29" s="94">
        <f>HLOOKUP($Q29,'Perfattr Data'!$A$11:$CW$67,MATCH(AB$3&amp;"Long",'Perfattr Data'!$B$11:$B$67,0),FALSE)</f>
        <v>6.2092861381167852E-5</v>
      </c>
    </row>
    <row r="30" spans="2:28" ht="15" customHeight="1" outlineLevel="1" x14ac:dyDescent="0.25">
      <c r="B30" s="4">
        <f t="shared" si="0"/>
        <v>39660</v>
      </c>
      <c r="C30" s="130">
        <f>INDEX('Exposure Data'!$A$1:$Y$391,MATCH($B30&amp;$B$3,'Exposure Data'!$A$1:$A$391,0),MATCH(C$3,'Exposure Data'!$A$1:$Y$1,0))</f>
        <v>0.25530398242525371</v>
      </c>
      <c r="D30" s="130">
        <f>INDEX('Exposure Data'!$A$1:$Y$391,MATCH($B30&amp;$B$3,'Exposure Data'!$A$1:$A$391,0),MATCH(D$3,'Exposure Data'!$A$1:$Y$1,0))</f>
        <v>3.5364697637154038E-2</v>
      </c>
      <c r="E30" s="130">
        <f>INDEX('Exposure Data'!$A$1:$Y$391,MATCH($B30&amp;$B$3,'Exposure Data'!$A$1:$A$391,0),MATCH(E$3,'Exposure Data'!$A$1:$Y$1,0))</f>
        <v>0.16925064389956845</v>
      </c>
      <c r="F30" s="130">
        <f>INDEX('Exposure Data'!$A$1:$Y$391,MATCH($B30&amp;$B$3,'Exposure Data'!$A$1:$A$391,0),MATCH(F$3,'Exposure Data'!$A$1:$Y$1,0))</f>
        <v>0.28406031742953158</v>
      </c>
      <c r="G30" s="130">
        <f>INDEX('Exposure Data'!$A$1:$Y$391,MATCH($B30&amp;$B$3,'Exposure Data'!$A$1:$A$391,0),MATCH(G$3,'Exposure Data'!$A$1:$Y$1,0))</f>
        <v>0</v>
      </c>
      <c r="H30" s="130">
        <f>INDEX('Exposure Data'!$A$1:$Y$391,MATCH($B30&amp;$B$3,'Exposure Data'!$A$1:$A$391,0),MATCH(H$3,'Exposure Data'!$A$1:$Y$1,0))</f>
        <v>8.1632448621334064E-2</v>
      </c>
      <c r="I30" s="130">
        <f>INDEX('Exposure Data'!$A$1:$Y$391,MATCH($B30&amp;$B$3,'Exposure Data'!$A$1:$A$391,0),MATCH(I$3,'Exposure Data'!$A$1:$Y$1,0))</f>
        <v>0.11352710475672895</v>
      </c>
      <c r="J30" s="130">
        <f>INDEX('Exposure Data'!$A$1:$Y$391,MATCH($B30&amp;$B$3,'Exposure Data'!$A$1:$A$391,0),MATCH(J$3,'Exposure Data'!$A$1:$Y$1,0))</f>
        <v>9.1530146691394018E-2</v>
      </c>
      <c r="K30" s="130">
        <f>INDEX('Exposure Data'!$A$1:$Y$391,MATCH($B30&amp;$B$3,'Exposure Data'!$A$1:$A$391,0),MATCH(K$3,'Exposure Data'!$A$1:$Y$1,0))</f>
        <v>1.0693459737668611E-2</v>
      </c>
      <c r="L30" s="130">
        <f>INDEX('Exposure Data'!$A$1:$Y$391,MATCH($B30&amp;$B$3,'Exposure Data'!$A$1:$A$391,0),MATCH(L$3,'Exposure Data'!$A$1:$Y$1,0))</f>
        <v>0.24695005921786087</v>
      </c>
      <c r="M30" s="130">
        <f>INDEX('Exposure Data'!$A$1:$Y$391,MATCH($B30&amp;$B$3,'Exposure Data'!$A$1:$A$391,0),MATCH(M$3,'Exposure Data'!$A$1:$Y$1,0))</f>
        <v>0</v>
      </c>
      <c r="N30" s="130">
        <f>INDEX('Exposure Data'!$A$1:$Y$391,MATCH($B30&amp;$B$3,'Exposure Data'!$A$1:$A$391,0),MATCH(N$3,'Exposure Data'!$A$1:$Y$1,0))</f>
        <v>0</v>
      </c>
      <c r="O30" s="7"/>
      <c r="Q30" s="95">
        <f t="shared" si="1"/>
        <v>39660</v>
      </c>
      <c r="R30" s="94">
        <f>HLOOKUP($Q30,'Perfattr Data'!$A$11:$CW$67,MATCH(R$3&amp;"Long",'Perfattr Data'!$B$11:$B$67,0),FALSE)</f>
        <v>-1.3114945245946703E-2</v>
      </c>
      <c r="S30" s="94">
        <f>HLOOKUP($Q30,'Perfattr Data'!$A$11:$CW$67,MATCH(S$3&amp;"Long",'Perfattr Data'!$B$11:$B$67,0),FALSE)</f>
        <v>-1.3921335623253912E-3</v>
      </c>
      <c r="T30" s="94">
        <f>HLOOKUP($Q30,'Perfattr Data'!$A$11:$CW$67,MATCH(T$3&amp;"Long",'Perfattr Data'!$B$11:$B$67,0),FALSE)</f>
        <v>-1.9739464823387162E-2</v>
      </c>
      <c r="U30" s="94">
        <f>HLOOKUP($Q30,'Perfattr Data'!$A$11:$CW$67,MATCH(U$3&amp;"Long",'Perfattr Data'!$B$11:$B$67,0),FALSE)</f>
        <v>-1.4378828797430685E-2</v>
      </c>
      <c r="V30" s="94">
        <f>HLOOKUP($Q30,'Perfattr Data'!$A$11:$CW$67,MATCH(V$3&amp;"Long",'Perfattr Data'!$B$11:$B$67,0),FALSE)</f>
        <v>0</v>
      </c>
      <c r="W30" s="94">
        <f>HLOOKUP($Q30,'Perfattr Data'!$A$11:$CW$67,MATCH(W$3&amp;"Long",'Perfattr Data'!$B$11:$B$67,0),FALSE)</f>
        <v>3.6142359142652758E-3</v>
      </c>
      <c r="X30" s="94">
        <f>HLOOKUP($Q30,'Perfattr Data'!$A$11:$CW$67,MATCH(X$3&amp;"Long",'Perfattr Data'!$B$11:$B$67,0),FALSE)</f>
        <v>5.0358845896376452E-3</v>
      </c>
      <c r="Y30" s="94">
        <f>HLOOKUP($Q30,'Perfattr Data'!$A$11:$CW$67,MATCH(Y$3&amp;"Long",'Perfattr Data'!$B$11:$B$67,0),FALSE)</f>
        <v>-1.3779300247716796E-2</v>
      </c>
      <c r="Z30" s="94">
        <f>HLOOKUP($Q30,'Perfattr Data'!$A$11:$CW$67,MATCH(Z$3&amp;"Long",'Perfattr Data'!$B$11:$B$67,0),FALSE)</f>
        <v>-6.112616780230176E-3</v>
      </c>
      <c r="AA30" s="94">
        <f>HLOOKUP($Q30,'Perfattr Data'!$A$11:$CW$67,MATCH(AA$3&amp;"Long",'Perfattr Data'!$B$11:$B$67,0),FALSE)</f>
        <v>-2.8233064608355622E-2</v>
      </c>
      <c r="AB30" s="94">
        <f>HLOOKUP($Q30,'Perfattr Data'!$A$11:$CW$67,MATCH(AB$3&amp;"Long",'Perfattr Data'!$B$11:$B$67,0),FALSE)</f>
        <v>-5.8054180378061785E-6</v>
      </c>
    </row>
    <row r="31" spans="2:28" ht="15" customHeight="1" outlineLevel="1" x14ac:dyDescent="0.25">
      <c r="B31" s="4">
        <f t="shared" si="0"/>
        <v>39691</v>
      </c>
      <c r="C31" s="130">
        <f>INDEX('Exposure Data'!$A$1:$Y$391,MATCH($B31&amp;$B$3,'Exposure Data'!$A$1:$A$391,0),MATCH(C$3,'Exposure Data'!$A$1:$Y$1,0))</f>
        <v>0.25073757922238743</v>
      </c>
      <c r="D31" s="130">
        <f>INDEX('Exposure Data'!$A$1:$Y$391,MATCH($B31&amp;$B$3,'Exposure Data'!$A$1:$A$391,0),MATCH(D$3,'Exposure Data'!$A$1:$Y$1,0))</f>
        <v>4.2052953787257118E-2</v>
      </c>
      <c r="E31" s="130">
        <f>INDEX('Exposure Data'!$A$1:$Y$391,MATCH($B31&amp;$B$3,'Exposure Data'!$A$1:$A$391,0),MATCH(E$3,'Exposure Data'!$A$1:$Y$1,0))</f>
        <v>0.15516913510013405</v>
      </c>
      <c r="F31" s="130">
        <f>INDEX('Exposure Data'!$A$1:$Y$391,MATCH($B31&amp;$B$3,'Exposure Data'!$A$1:$A$391,0),MATCH(F$3,'Exposure Data'!$A$1:$Y$1,0))</f>
        <v>0.29536829521678704</v>
      </c>
      <c r="G31" s="130">
        <f>INDEX('Exposure Data'!$A$1:$Y$391,MATCH($B31&amp;$B$3,'Exposure Data'!$A$1:$A$391,0),MATCH(G$3,'Exposure Data'!$A$1:$Y$1,0))</f>
        <v>0</v>
      </c>
      <c r="H31" s="130">
        <f>INDEX('Exposure Data'!$A$1:$Y$391,MATCH($B31&amp;$B$3,'Exposure Data'!$A$1:$A$391,0),MATCH(H$3,'Exposure Data'!$A$1:$Y$1,0))</f>
        <v>7.7057828634050751E-2</v>
      </c>
      <c r="I31" s="130">
        <f>INDEX('Exposure Data'!$A$1:$Y$391,MATCH($B31&amp;$B$3,'Exposure Data'!$A$1:$A$391,0),MATCH(I$3,'Exposure Data'!$A$1:$Y$1,0))</f>
        <v>0.10376768790978108</v>
      </c>
      <c r="J31" s="130">
        <f>INDEX('Exposure Data'!$A$1:$Y$391,MATCH($B31&amp;$B$3,'Exposure Data'!$A$1:$A$391,0),MATCH(J$3,'Exposure Data'!$A$1:$Y$1,0))</f>
        <v>9.5617084346200226E-2</v>
      </c>
      <c r="K31" s="130">
        <f>INDEX('Exposure Data'!$A$1:$Y$391,MATCH($B31&amp;$B$3,'Exposure Data'!$A$1:$A$391,0),MATCH(K$3,'Exposure Data'!$A$1:$Y$1,0))</f>
        <v>2.2600551557740305E-2</v>
      </c>
      <c r="L31" s="130">
        <f>INDEX('Exposure Data'!$A$1:$Y$391,MATCH($B31&amp;$B$3,'Exposure Data'!$A$1:$A$391,0),MATCH(L$3,'Exposure Data'!$A$1:$Y$1,0))</f>
        <v>0.25326600245894326</v>
      </c>
      <c r="M31" s="130">
        <f>INDEX('Exposure Data'!$A$1:$Y$391,MATCH($B31&amp;$B$3,'Exposure Data'!$A$1:$A$391,0),MATCH(M$3,'Exposure Data'!$A$1:$Y$1,0))</f>
        <v>0</v>
      </c>
      <c r="N31" s="130">
        <f>INDEX('Exposure Data'!$A$1:$Y$391,MATCH($B31&amp;$B$3,'Exposure Data'!$A$1:$A$391,0),MATCH(N$3,'Exposure Data'!$A$1:$Y$1,0))</f>
        <v>0</v>
      </c>
      <c r="O31" s="7"/>
      <c r="Q31" s="95">
        <f t="shared" si="1"/>
        <v>39691</v>
      </c>
      <c r="R31" s="94">
        <f>HLOOKUP($Q31,'Perfattr Data'!$A$11:$CW$67,MATCH(R$3&amp;"Long",'Perfattr Data'!$B$11:$B$67,0),FALSE)</f>
        <v>-3.7981259682532117E-2</v>
      </c>
      <c r="S31" s="94">
        <f>HLOOKUP($Q31,'Perfattr Data'!$A$11:$CW$67,MATCH(S$3&amp;"Long",'Perfattr Data'!$B$11:$B$67,0),FALSE)</f>
        <v>9.4287447080676826E-4</v>
      </c>
      <c r="T31" s="94">
        <f>HLOOKUP($Q31,'Perfattr Data'!$A$11:$CW$67,MATCH(T$3&amp;"Long",'Perfattr Data'!$B$11:$B$67,0),FALSE)</f>
        <v>-1.1160917115377127E-2</v>
      </c>
      <c r="U31" s="94">
        <f>HLOOKUP($Q31,'Perfattr Data'!$A$11:$CW$67,MATCH(U$3&amp;"Long",'Perfattr Data'!$B$11:$B$67,0),FALSE)</f>
        <v>-1.2198792170195523E-2</v>
      </c>
      <c r="V31" s="94">
        <f>HLOOKUP($Q31,'Perfattr Data'!$A$11:$CW$67,MATCH(V$3&amp;"Long",'Perfattr Data'!$B$11:$B$67,0),FALSE)</f>
        <v>0</v>
      </c>
      <c r="W31" s="94">
        <f>HLOOKUP($Q31,'Perfattr Data'!$A$11:$CW$67,MATCH(W$3&amp;"Long",'Perfattr Data'!$B$11:$B$67,0),FALSE)</f>
        <v>5.0109999307265665E-3</v>
      </c>
      <c r="X31" s="94">
        <f>HLOOKUP($Q31,'Perfattr Data'!$A$11:$CW$67,MATCH(X$3&amp;"Long",'Perfattr Data'!$B$11:$B$67,0),FALSE)</f>
        <v>-1.1711208376504294E-2</v>
      </c>
      <c r="Y31" s="94">
        <f>HLOOKUP($Q31,'Perfattr Data'!$A$11:$CW$67,MATCH(Y$3&amp;"Long",'Perfattr Data'!$B$11:$B$67,0),FALSE)</f>
        <v>1.4607850593019577E-3</v>
      </c>
      <c r="Z31" s="94">
        <f>HLOOKUP($Q31,'Perfattr Data'!$A$11:$CW$67,MATCH(Z$3&amp;"Long",'Perfattr Data'!$B$11:$B$67,0),FALSE)</f>
        <v>-3.9679490997559087E-4</v>
      </c>
      <c r="AA31" s="94">
        <f>HLOOKUP($Q31,'Perfattr Data'!$A$11:$CW$67,MATCH(AA$3&amp;"Long",'Perfattr Data'!$B$11:$B$67,0),FALSE)</f>
        <v>-5.4403072426698288E-3</v>
      </c>
      <c r="AB31" s="94">
        <f>HLOOKUP($Q31,'Perfattr Data'!$A$11:$CW$67,MATCH(AB$3&amp;"Long",'Perfattr Data'!$B$11:$B$67,0),FALSE)</f>
        <v>-7.021315587248804E-5</v>
      </c>
    </row>
    <row r="32" spans="2:28" ht="15" customHeight="1" outlineLevel="1" x14ac:dyDescent="0.25">
      <c r="B32" s="4">
        <f t="shared" si="0"/>
        <v>39721</v>
      </c>
      <c r="C32" s="130">
        <f>INDEX('Exposure Data'!$A$1:$Y$391,MATCH($B32&amp;$B$3,'Exposure Data'!$A$1:$A$391,0),MATCH(C$3,'Exposure Data'!$A$1:$Y$1,0))</f>
        <v>0.24325210693084365</v>
      </c>
      <c r="D32" s="130">
        <f>INDEX('Exposure Data'!$A$1:$Y$391,MATCH($B32&amp;$B$3,'Exposure Data'!$A$1:$A$391,0),MATCH(D$3,'Exposure Data'!$A$1:$Y$1,0))</f>
        <v>3.3812146446652286E-2</v>
      </c>
      <c r="E32" s="130">
        <f>INDEX('Exposure Data'!$A$1:$Y$391,MATCH($B32&amp;$B$3,'Exposure Data'!$A$1:$A$391,0),MATCH(E$3,'Exposure Data'!$A$1:$Y$1,0))</f>
        <v>0.11245591647933369</v>
      </c>
      <c r="F32" s="130">
        <f>INDEX('Exposure Data'!$A$1:$Y$391,MATCH($B32&amp;$B$3,'Exposure Data'!$A$1:$A$391,0),MATCH(F$3,'Exposure Data'!$A$1:$Y$1,0))</f>
        <v>0.20532071734769947</v>
      </c>
      <c r="G32" s="130">
        <f>INDEX('Exposure Data'!$A$1:$Y$391,MATCH($B32&amp;$B$3,'Exposure Data'!$A$1:$A$391,0),MATCH(G$3,'Exposure Data'!$A$1:$Y$1,0))</f>
        <v>0</v>
      </c>
      <c r="H32" s="130">
        <f>INDEX('Exposure Data'!$A$1:$Y$391,MATCH($B32&amp;$B$3,'Exposure Data'!$A$1:$A$391,0),MATCH(H$3,'Exposure Data'!$A$1:$Y$1,0))</f>
        <v>9.7196528340639632E-2</v>
      </c>
      <c r="I32" s="130">
        <f>INDEX('Exposure Data'!$A$1:$Y$391,MATCH($B32&amp;$B$3,'Exposure Data'!$A$1:$A$391,0),MATCH(I$3,'Exposure Data'!$A$1:$Y$1,0))</f>
        <v>9.535189738996934E-2</v>
      </c>
      <c r="J32" s="130">
        <f>INDEX('Exposure Data'!$A$1:$Y$391,MATCH($B32&amp;$B$3,'Exposure Data'!$A$1:$A$391,0),MATCH(J$3,'Exposure Data'!$A$1:$Y$1,0))</f>
        <v>6.8445651231500898E-2</v>
      </c>
      <c r="K32" s="130">
        <f>INDEX('Exposure Data'!$A$1:$Y$391,MATCH($B32&amp;$B$3,'Exposure Data'!$A$1:$A$391,0),MATCH(K$3,'Exposure Data'!$A$1:$Y$1,0))</f>
        <v>2.6262564119111705E-2</v>
      </c>
      <c r="L32" s="130">
        <f>INDEX('Exposure Data'!$A$1:$Y$391,MATCH($B32&amp;$B$3,'Exposure Data'!$A$1:$A$391,0),MATCH(L$3,'Exposure Data'!$A$1:$Y$1,0))</f>
        <v>0.18206368683647653</v>
      </c>
      <c r="M32" s="130">
        <f>INDEX('Exposure Data'!$A$1:$Y$391,MATCH($B32&amp;$B$3,'Exposure Data'!$A$1:$A$391,0),MATCH(M$3,'Exposure Data'!$A$1:$Y$1,0))</f>
        <v>9.8599669171738312E-3</v>
      </c>
      <c r="N32" s="130">
        <f>INDEX('Exposure Data'!$A$1:$Y$391,MATCH($B32&amp;$B$3,'Exposure Data'!$A$1:$A$391,0),MATCH(N$3,'Exposure Data'!$A$1:$Y$1,0))</f>
        <v>0</v>
      </c>
      <c r="O32" s="7"/>
      <c r="Q32" s="95">
        <f t="shared" si="1"/>
        <v>39721</v>
      </c>
      <c r="R32" s="94">
        <f>HLOOKUP($Q32,'Perfattr Data'!$A$11:$CW$67,MATCH(R$3&amp;"Long",'Perfattr Data'!$B$11:$B$67,0),FALSE)</f>
        <v>-4.6563553568081471E-2</v>
      </c>
      <c r="S32" s="94">
        <f>HLOOKUP($Q32,'Perfattr Data'!$A$11:$CW$67,MATCH(S$3&amp;"Long",'Perfattr Data'!$B$11:$B$67,0),FALSE)</f>
        <v>-5.5053420754836921E-3</v>
      </c>
      <c r="T32" s="94">
        <f>HLOOKUP($Q32,'Perfattr Data'!$A$11:$CW$67,MATCH(T$3&amp;"Long",'Perfattr Data'!$B$11:$B$67,0),FALSE)</f>
        <v>-3.8162484712250311E-2</v>
      </c>
      <c r="U32" s="94">
        <f>HLOOKUP($Q32,'Perfattr Data'!$A$11:$CW$67,MATCH(U$3&amp;"Long",'Perfattr Data'!$B$11:$B$67,0),FALSE)</f>
        <v>-4.5383624518365501E-2</v>
      </c>
      <c r="V32" s="94">
        <f>HLOOKUP($Q32,'Perfattr Data'!$A$11:$CW$67,MATCH(V$3&amp;"Long",'Perfattr Data'!$B$11:$B$67,0),FALSE)</f>
        <v>0</v>
      </c>
      <c r="W32" s="94">
        <f>HLOOKUP($Q32,'Perfattr Data'!$A$11:$CW$67,MATCH(W$3&amp;"Long",'Perfattr Data'!$B$11:$B$67,0),FALSE)</f>
        <v>-8.3032345857485132E-2</v>
      </c>
      <c r="X32" s="94">
        <f>HLOOKUP($Q32,'Perfattr Data'!$A$11:$CW$67,MATCH(X$3&amp;"Long",'Perfattr Data'!$B$11:$B$67,0),FALSE)</f>
        <v>-2.4336119417176932E-2</v>
      </c>
      <c r="Y32" s="94">
        <f>HLOOKUP($Q32,'Perfattr Data'!$A$11:$CW$67,MATCH(Y$3&amp;"Long",'Perfattr Data'!$B$11:$B$67,0),FALSE)</f>
        <v>-1.0948186359043169E-2</v>
      </c>
      <c r="Z32" s="94">
        <f>HLOOKUP($Q32,'Perfattr Data'!$A$11:$CW$67,MATCH(Z$3&amp;"Long",'Perfattr Data'!$B$11:$B$67,0),FALSE)</f>
        <v>-1.8215345787473663E-3</v>
      </c>
      <c r="AA32" s="94">
        <f>HLOOKUP($Q32,'Perfattr Data'!$A$11:$CW$67,MATCH(AA$3&amp;"Long",'Perfattr Data'!$B$11:$B$67,0),FALSE)</f>
        <v>-6.179550887642752E-2</v>
      </c>
      <c r="AB32" s="94">
        <f>HLOOKUP($Q32,'Perfattr Data'!$A$11:$CW$67,MATCH(AB$3&amp;"Long",'Perfattr Data'!$B$11:$B$67,0),FALSE)</f>
        <v>-1.7970968387200359E-3</v>
      </c>
    </row>
    <row r="33" spans="2:28" ht="15" customHeight="1" outlineLevel="1" x14ac:dyDescent="0.25">
      <c r="B33" s="4">
        <f t="shared" si="0"/>
        <v>39752</v>
      </c>
      <c r="C33" s="130">
        <f>INDEX('Exposure Data'!$A$1:$Y$391,MATCH($B33&amp;$B$3,'Exposure Data'!$A$1:$A$391,0),MATCH(C$3,'Exposure Data'!$A$1:$Y$1,0))</f>
        <v>0.21075139608392079</v>
      </c>
      <c r="D33" s="130">
        <f>INDEX('Exposure Data'!$A$1:$Y$391,MATCH($B33&amp;$B$3,'Exposure Data'!$A$1:$A$391,0),MATCH(D$3,'Exposure Data'!$A$1:$Y$1,0))</f>
        <v>3.1985048085648123E-2</v>
      </c>
      <c r="E33" s="130">
        <f>INDEX('Exposure Data'!$A$1:$Y$391,MATCH($B33&amp;$B$3,'Exposure Data'!$A$1:$A$391,0),MATCH(E$3,'Exposure Data'!$A$1:$Y$1,0))</f>
        <v>7.2833275880002796E-2</v>
      </c>
      <c r="F33" s="130">
        <f>INDEX('Exposure Data'!$A$1:$Y$391,MATCH($B33&amp;$B$3,'Exposure Data'!$A$1:$A$391,0),MATCH(F$3,'Exposure Data'!$A$1:$Y$1,0))</f>
        <v>0.15300622028148195</v>
      </c>
      <c r="G33" s="130">
        <f>INDEX('Exposure Data'!$A$1:$Y$391,MATCH($B33&amp;$B$3,'Exposure Data'!$A$1:$A$391,0),MATCH(G$3,'Exposure Data'!$A$1:$Y$1,0))</f>
        <v>0</v>
      </c>
      <c r="H33" s="130">
        <f>INDEX('Exposure Data'!$A$1:$Y$391,MATCH($B33&amp;$B$3,'Exposure Data'!$A$1:$A$391,0),MATCH(H$3,'Exposure Data'!$A$1:$Y$1,0))</f>
        <v>0.14778540148684094</v>
      </c>
      <c r="I33" s="130">
        <f>INDEX('Exposure Data'!$A$1:$Y$391,MATCH($B33&amp;$B$3,'Exposure Data'!$A$1:$A$391,0),MATCH(I$3,'Exposure Data'!$A$1:$Y$1,0))</f>
        <v>0.10827458282713705</v>
      </c>
      <c r="J33" s="130">
        <f>INDEX('Exposure Data'!$A$1:$Y$391,MATCH($B33&amp;$B$3,'Exposure Data'!$A$1:$A$391,0),MATCH(J$3,'Exposure Data'!$A$1:$Y$1,0))</f>
        <v>6.3939386190314543E-2</v>
      </c>
      <c r="K33" s="130">
        <f>INDEX('Exposure Data'!$A$1:$Y$391,MATCH($B33&amp;$B$3,'Exposure Data'!$A$1:$A$391,0),MATCH(K$3,'Exposure Data'!$A$1:$Y$1,0))</f>
        <v>1.9336969682858848E-2</v>
      </c>
      <c r="L33" s="130">
        <f>INDEX('Exposure Data'!$A$1:$Y$391,MATCH($B33&amp;$B$3,'Exposure Data'!$A$1:$A$391,0),MATCH(L$3,'Exposure Data'!$A$1:$Y$1,0))</f>
        <v>0.12702456795212561</v>
      </c>
      <c r="M33" s="130">
        <f>INDEX('Exposure Data'!$A$1:$Y$391,MATCH($B33&amp;$B$3,'Exposure Data'!$A$1:$A$391,0),MATCH(M$3,'Exposure Data'!$A$1:$Y$1,0))</f>
        <v>0</v>
      </c>
      <c r="N33" s="130">
        <f>INDEX('Exposure Data'!$A$1:$Y$391,MATCH($B33&amp;$B$3,'Exposure Data'!$A$1:$A$391,0),MATCH(N$3,'Exposure Data'!$A$1:$Y$1,0))</f>
        <v>0</v>
      </c>
      <c r="O33" s="7"/>
      <c r="Q33" s="95">
        <f t="shared" si="1"/>
        <v>39752</v>
      </c>
      <c r="R33" s="94">
        <f>HLOOKUP($Q33,'Perfattr Data'!$A$11:$CW$67,MATCH(R$3&amp;"Long",'Perfattr Data'!$B$11:$B$67,0),FALSE)</f>
        <v>-6.6246240753787836E-2</v>
      </c>
      <c r="S33" s="94">
        <f>HLOOKUP($Q33,'Perfattr Data'!$A$11:$CW$67,MATCH(S$3&amp;"Long",'Perfattr Data'!$B$11:$B$67,0),FALSE)</f>
        <v>-6.1853866094125701E-3</v>
      </c>
      <c r="T33" s="94">
        <f>HLOOKUP($Q33,'Perfattr Data'!$A$11:$CW$67,MATCH(T$3&amp;"Long",'Perfattr Data'!$B$11:$B$67,0),FALSE)</f>
        <v>-4.6572828959350054E-2</v>
      </c>
      <c r="U33" s="94">
        <f>HLOOKUP($Q33,'Perfattr Data'!$A$11:$CW$67,MATCH(U$3&amp;"Long",'Perfattr Data'!$B$11:$B$67,0),FALSE)</f>
        <v>-7.1502414674133208E-2</v>
      </c>
      <c r="V33" s="94">
        <f>HLOOKUP($Q33,'Perfattr Data'!$A$11:$CW$67,MATCH(V$3&amp;"Long",'Perfattr Data'!$B$11:$B$67,0),FALSE)</f>
        <v>0</v>
      </c>
      <c r="W33" s="94">
        <f>HLOOKUP($Q33,'Perfattr Data'!$A$11:$CW$67,MATCH(W$3&amp;"Long",'Perfattr Data'!$B$11:$B$67,0),FALSE)</f>
        <v>-0.25311334911451483</v>
      </c>
      <c r="X33" s="94">
        <f>HLOOKUP($Q33,'Perfattr Data'!$A$11:$CW$67,MATCH(X$3&amp;"Long",'Perfattr Data'!$B$11:$B$67,0),FALSE)</f>
        <v>-3.387076226782941E-2</v>
      </c>
      <c r="Y33" s="94">
        <f>HLOOKUP($Q33,'Perfattr Data'!$A$11:$CW$67,MATCH(Y$3&amp;"Long",'Perfattr Data'!$B$11:$B$67,0),FALSE)</f>
        <v>-1.5839895619243021E-2</v>
      </c>
      <c r="Z33" s="94">
        <f>HLOOKUP($Q33,'Perfattr Data'!$A$11:$CW$67,MATCH(Z$3&amp;"Long",'Perfattr Data'!$B$11:$B$67,0),FALSE)</f>
        <v>-6.1500872707884614E-3</v>
      </c>
      <c r="AA33" s="94">
        <f>HLOOKUP($Q33,'Perfattr Data'!$A$11:$CW$67,MATCH(AA$3&amp;"Long",'Perfattr Data'!$B$11:$B$67,0),FALSE)</f>
        <v>-5.273672245992897E-2</v>
      </c>
      <c r="AB33" s="94">
        <f>HLOOKUP($Q33,'Perfattr Data'!$A$11:$CW$67,MATCH(AB$3&amp;"Long",'Perfattr Data'!$B$11:$B$67,0),FALSE)</f>
        <v>-1.7393615428637808E-4</v>
      </c>
    </row>
    <row r="34" spans="2:28" ht="15" customHeight="1" outlineLevel="1" x14ac:dyDescent="0.25">
      <c r="B34" s="4">
        <f t="shared" si="0"/>
        <v>39782</v>
      </c>
      <c r="C34" s="130">
        <f>INDEX('Exposure Data'!$A$1:$Y$391,MATCH($B34&amp;$B$3,'Exposure Data'!$A$1:$A$391,0),MATCH(C$3,'Exposure Data'!$A$1:$Y$1,0))</f>
        <v>0.20718159739651848</v>
      </c>
      <c r="D34" s="130">
        <f>INDEX('Exposure Data'!$A$1:$Y$391,MATCH($B34&amp;$B$3,'Exposure Data'!$A$1:$A$391,0),MATCH(D$3,'Exposure Data'!$A$1:$Y$1,0))</f>
        <v>4.8570840232399493E-2</v>
      </c>
      <c r="E34" s="130">
        <f>INDEX('Exposure Data'!$A$1:$Y$391,MATCH($B34&amp;$B$3,'Exposure Data'!$A$1:$A$391,0),MATCH(E$3,'Exposure Data'!$A$1:$Y$1,0))</f>
        <v>9.7270132999790426E-2</v>
      </c>
      <c r="F34" s="130">
        <f>INDEX('Exposure Data'!$A$1:$Y$391,MATCH($B34&amp;$B$3,'Exposure Data'!$A$1:$A$391,0),MATCH(F$3,'Exposure Data'!$A$1:$Y$1,0))</f>
        <v>0.16343969459788671</v>
      </c>
      <c r="G34" s="130">
        <f>INDEX('Exposure Data'!$A$1:$Y$391,MATCH($B34&amp;$B$3,'Exposure Data'!$A$1:$A$391,0),MATCH(G$3,'Exposure Data'!$A$1:$Y$1,0))</f>
        <v>0</v>
      </c>
      <c r="H34" s="130">
        <f>INDEX('Exposure Data'!$A$1:$Y$391,MATCH($B34&amp;$B$3,'Exposure Data'!$A$1:$A$391,0),MATCH(H$3,'Exposure Data'!$A$1:$Y$1,0))</f>
        <v>3.672618908563783E-2</v>
      </c>
      <c r="I34" s="130">
        <f>INDEX('Exposure Data'!$A$1:$Y$391,MATCH($B34&amp;$B$3,'Exposure Data'!$A$1:$A$391,0),MATCH(I$3,'Exposure Data'!$A$1:$Y$1,0))</f>
        <v>0.11330993448002913</v>
      </c>
      <c r="J34" s="130">
        <f>INDEX('Exposure Data'!$A$1:$Y$391,MATCH($B34&amp;$B$3,'Exposure Data'!$A$1:$A$391,0),MATCH(J$3,'Exposure Data'!$A$1:$Y$1,0))</f>
        <v>6.7425118666465667E-2</v>
      </c>
      <c r="K34" s="130">
        <f>INDEX('Exposure Data'!$A$1:$Y$391,MATCH($B34&amp;$B$3,'Exposure Data'!$A$1:$A$391,0),MATCH(K$3,'Exposure Data'!$A$1:$Y$1,0))</f>
        <v>2.4045016501047286E-2</v>
      </c>
      <c r="L34" s="130">
        <f>INDEX('Exposure Data'!$A$1:$Y$391,MATCH($B34&amp;$B$3,'Exposure Data'!$A$1:$A$391,0),MATCH(L$3,'Exposure Data'!$A$1:$Y$1,0))</f>
        <v>0.1325156973311932</v>
      </c>
      <c r="M34" s="130">
        <f>INDEX('Exposure Data'!$A$1:$Y$391,MATCH($B34&amp;$B$3,'Exposure Data'!$A$1:$A$391,0),MATCH(M$3,'Exposure Data'!$A$1:$Y$1,0))</f>
        <v>0</v>
      </c>
      <c r="N34" s="130">
        <f>INDEX('Exposure Data'!$A$1:$Y$391,MATCH($B34&amp;$B$3,'Exposure Data'!$A$1:$A$391,0),MATCH(N$3,'Exposure Data'!$A$1:$Y$1,0))</f>
        <v>0</v>
      </c>
      <c r="O34" s="7"/>
      <c r="Q34" s="95">
        <f t="shared" si="1"/>
        <v>39782</v>
      </c>
      <c r="R34" s="94">
        <f>HLOOKUP($Q34,'Perfattr Data'!$A$11:$CW$67,MATCH(R$3&amp;"Long",'Perfattr Data'!$B$11:$B$67,0),FALSE)</f>
        <v>-2.8360923742019279E-2</v>
      </c>
      <c r="S34" s="94">
        <f>HLOOKUP($Q34,'Perfattr Data'!$A$11:$CW$67,MATCH(S$3&amp;"Long",'Perfattr Data'!$B$11:$B$67,0),FALSE)</f>
        <v>-2.8722074244096838E-4</v>
      </c>
      <c r="T34" s="94">
        <f>HLOOKUP($Q34,'Perfattr Data'!$A$11:$CW$67,MATCH(T$3&amp;"Long",'Perfattr Data'!$B$11:$B$67,0),FALSE)</f>
        <v>1.9807174747458077E-3</v>
      </c>
      <c r="U34" s="94">
        <f>HLOOKUP($Q34,'Perfattr Data'!$A$11:$CW$67,MATCH(U$3&amp;"Long",'Perfattr Data'!$B$11:$B$67,0),FALSE)</f>
        <v>-1.1679097392319053E-2</v>
      </c>
      <c r="V34" s="94">
        <f>HLOOKUP($Q34,'Perfattr Data'!$A$11:$CW$67,MATCH(V$3&amp;"Long",'Perfattr Data'!$B$11:$B$67,0),FALSE)</f>
        <v>0</v>
      </c>
      <c r="W34" s="94">
        <f>HLOOKUP($Q34,'Perfattr Data'!$A$11:$CW$67,MATCH(W$3&amp;"Long",'Perfattr Data'!$B$11:$B$67,0),FALSE)</f>
        <v>4.6052913897934526E-2</v>
      </c>
      <c r="X34" s="94">
        <f>HLOOKUP($Q34,'Perfattr Data'!$A$11:$CW$67,MATCH(X$3&amp;"Long",'Perfattr Data'!$B$11:$B$67,0),FALSE)</f>
        <v>-8.9625727108294685E-3</v>
      </c>
      <c r="Y34" s="94">
        <f>HLOOKUP($Q34,'Perfattr Data'!$A$11:$CW$67,MATCH(Y$3&amp;"Long",'Perfattr Data'!$B$11:$B$67,0),FALSE)</f>
        <v>-1.6768485572352367E-2</v>
      </c>
      <c r="Z34" s="94">
        <f>HLOOKUP($Q34,'Perfattr Data'!$A$11:$CW$67,MATCH(Z$3&amp;"Long",'Perfattr Data'!$B$11:$B$67,0),FALSE)</f>
        <v>-3.1645674050682E-3</v>
      </c>
      <c r="AA34" s="94">
        <f>HLOOKUP($Q34,'Perfattr Data'!$A$11:$CW$67,MATCH(AA$3&amp;"Long",'Perfattr Data'!$B$11:$B$67,0),FALSE)</f>
        <v>-6.8571183957023118E-3</v>
      </c>
      <c r="AB34" s="94">
        <f>HLOOKUP($Q34,'Perfattr Data'!$A$11:$CW$67,MATCH(AB$3&amp;"Long",'Perfattr Data'!$B$11:$B$67,0),FALSE)</f>
        <v>0</v>
      </c>
    </row>
    <row r="35" spans="2:28" ht="15" customHeight="1" outlineLevel="1" x14ac:dyDescent="0.25">
      <c r="B35" s="4">
        <f t="shared" si="0"/>
        <v>39813</v>
      </c>
      <c r="C35" s="130">
        <f>INDEX('Exposure Data'!$A$1:$Y$391,MATCH($B35&amp;$B$3,'Exposure Data'!$A$1:$A$391,0),MATCH(C$3,'Exposure Data'!$A$1:$Y$1,0))</f>
        <v>0.21336888790490482</v>
      </c>
      <c r="D35" s="130">
        <f>INDEX('Exposure Data'!$A$1:$Y$391,MATCH($B35&amp;$B$3,'Exposure Data'!$A$1:$A$391,0),MATCH(D$3,'Exposure Data'!$A$1:$Y$1,0))</f>
        <v>5.5787636590841398E-2</v>
      </c>
      <c r="E35" s="130">
        <f>INDEX('Exposure Data'!$A$1:$Y$391,MATCH($B35&amp;$B$3,'Exposure Data'!$A$1:$A$391,0),MATCH(E$3,'Exposure Data'!$A$1:$Y$1,0))</f>
        <v>8.7418410426206045E-2</v>
      </c>
      <c r="F35" s="130">
        <f>INDEX('Exposure Data'!$A$1:$Y$391,MATCH($B35&amp;$B$3,'Exposure Data'!$A$1:$A$391,0),MATCH(F$3,'Exposure Data'!$A$1:$Y$1,0))</f>
        <v>0.16832649523736534</v>
      </c>
      <c r="G35" s="130">
        <f>INDEX('Exposure Data'!$A$1:$Y$391,MATCH($B35&amp;$B$3,'Exposure Data'!$A$1:$A$391,0),MATCH(G$3,'Exposure Data'!$A$1:$Y$1,0))</f>
        <v>0</v>
      </c>
      <c r="H35" s="130">
        <f>INDEX('Exposure Data'!$A$1:$Y$391,MATCH($B35&amp;$B$3,'Exposure Data'!$A$1:$A$391,0),MATCH(H$3,'Exposure Data'!$A$1:$Y$1,0))</f>
        <v>0.10198275304220795</v>
      </c>
      <c r="I35" s="130">
        <f>INDEX('Exposure Data'!$A$1:$Y$391,MATCH($B35&amp;$B$3,'Exposure Data'!$A$1:$A$391,0),MATCH(I$3,'Exposure Data'!$A$1:$Y$1,0))</f>
        <v>0.11772416548735119</v>
      </c>
      <c r="J35" s="130">
        <f>INDEX('Exposure Data'!$A$1:$Y$391,MATCH($B35&amp;$B$3,'Exposure Data'!$A$1:$A$391,0),MATCH(J$3,'Exposure Data'!$A$1:$Y$1,0))</f>
        <v>7.6267966580910049E-2</v>
      </c>
      <c r="K35" s="130">
        <f>INDEX('Exposure Data'!$A$1:$Y$391,MATCH($B35&amp;$B$3,'Exposure Data'!$A$1:$A$391,0),MATCH(K$3,'Exposure Data'!$A$1:$Y$1,0))</f>
        <v>2.6028294225664692E-2</v>
      </c>
      <c r="L35" s="130">
        <f>INDEX('Exposure Data'!$A$1:$Y$391,MATCH($B35&amp;$B$3,'Exposure Data'!$A$1:$A$391,0),MATCH(L$3,'Exposure Data'!$A$1:$Y$1,0))</f>
        <v>0.13263342976389014</v>
      </c>
      <c r="M35" s="130">
        <f>INDEX('Exposure Data'!$A$1:$Y$391,MATCH($B35&amp;$B$3,'Exposure Data'!$A$1:$A$391,0),MATCH(M$3,'Exposure Data'!$A$1:$Y$1,0))</f>
        <v>0</v>
      </c>
      <c r="N35" s="130">
        <f>INDEX('Exposure Data'!$A$1:$Y$391,MATCH($B35&amp;$B$3,'Exposure Data'!$A$1:$A$391,0),MATCH(N$3,'Exposure Data'!$A$1:$Y$1,0))</f>
        <v>0</v>
      </c>
      <c r="O35" s="7"/>
      <c r="Q35" s="95">
        <f t="shared" si="1"/>
        <v>39813</v>
      </c>
      <c r="R35" s="94">
        <f>HLOOKUP($Q35,'Perfattr Data'!$A$11:$CW$67,MATCH(R$3&amp;"Long",'Perfattr Data'!$B$11:$B$67,0),FALSE)</f>
        <v>3.549730135856749E-2</v>
      </c>
      <c r="S35" s="94">
        <f>HLOOKUP($Q35,'Perfattr Data'!$A$11:$CW$67,MATCH(S$3&amp;"Long",'Perfattr Data'!$B$11:$B$67,0),FALSE)</f>
        <v>6.5586513848179262E-3</v>
      </c>
      <c r="T35" s="94">
        <f>HLOOKUP($Q35,'Perfattr Data'!$A$11:$CW$67,MATCH(T$3&amp;"Long",'Perfattr Data'!$B$11:$B$67,0),FALSE)</f>
        <v>9.9911448012738793E-3</v>
      </c>
      <c r="U35" s="94">
        <f>HLOOKUP($Q35,'Perfattr Data'!$A$11:$CW$67,MATCH(U$3&amp;"Long",'Perfattr Data'!$B$11:$B$67,0),FALSE)</f>
        <v>1.6460953731945088E-2</v>
      </c>
      <c r="V35" s="94">
        <f>HLOOKUP($Q35,'Perfattr Data'!$A$11:$CW$67,MATCH(V$3&amp;"Long",'Perfattr Data'!$B$11:$B$67,0),FALSE)</f>
        <v>0</v>
      </c>
      <c r="W35" s="94">
        <f>HLOOKUP($Q35,'Perfattr Data'!$A$11:$CW$67,MATCH(W$3&amp;"Long",'Perfattr Data'!$B$11:$B$67,0),FALSE)</f>
        <v>5.155606843983287E-3</v>
      </c>
      <c r="X35" s="94">
        <f>HLOOKUP($Q35,'Perfattr Data'!$A$11:$CW$67,MATCH(X$3&amp;"Long",'Perfattr Data'!$B$11:$B$67,0),FALSE)</f>
        <v>1.6458114721992788E-2</v>
      </c>
      <c r="Y35" s="94">
        <f>HLOOKUP($Q35,'Perfattr Data'!$A$11:$CW$67,MATCH(Y$3&amp;"Long",'Perfattr Data'!$B$11:$B$67,0),FALSE)</f>
        <v>6.5478377915059918E-3</v>
      </c>
      <c r="Z35" s="94">
        <f>HLOOKUP($Q35,'Perfattr Data'!$A$11:$CW$67,MATCH(Z$3&amp;"Long",'Perfattr Data'!$B$11:$B$67,0),FALSE)</f>
        <v>2.5502435137604606E-3</v>
      </c>
      <c r="AA35" s="94">
        <f>HLOOKUP($Q35,'Perfattr Data'!$A$11:$CW$67,MATCH(AA$3&amp;"Long",'Perfattr Data'!$B$11:$B$67,0),FALSE)</f>
        <v>2.1759768665702443E-2</v>
      </c>
      <c r="AB35" s="94">
        <f>HLOOKUP($Q35,'Perfattr Data'!$A$11:$CW$67,MATCH(AB$3&amp;"Long",'Perfattr Data'!$B$11:$B$67,0),FALSE)</f>
        <v>0</v>
      </c>
    </row>
    <row r="36" spans="2:28" ht="15" customHeight="1" outlineLevel="1" x14ac:dyDescent="0.25">
      <c r="B36" s="4">
        <f t="shared" si="0"/>
        <v>39844</v>
      </c>
      <c r="C36" s="130">
        <f>INDEX('Exposure Data'!$A$1:$Y$391,MATCH($B36&amp;$B$3,'Exposure Data'!$A$1:$A$391,0),MATCH(C$3,'Exposure Data'!$A$1:$Y$1,0))</f>
        <v>0.18183506852122427</v>
      </c>
      <c r="D36" s="130">
        <f>INDEX('Exposure Data'!$A$1:$Y$391,MATCH($B36&amp;$B$3,'Exposure Data'!$A$1:$A$391,0),MATCH(D$3,'Exposure Data'!$A$1:$Y$1,0))</f>
        <v>4.3382039166940077E-2</v>
      </c>
      <c r="E36" s="130">
        <f>INDEX('Exposure Data'!$A$1:$Y$391,MATCH($B36&amp;$B$3,'Exposure Data'!$A$1:$A$391,0),MATCH(E$3,'Exposure Data'!$A$1:$Y$1,0))</f>
        <v>9.5723105500198621E-2</v>
      </c>
      <c r="F36" s="130">
        <f>INDEX('Exposure Data'!$A$1:$Y$391,MATCH($B36&amp;$B$3,'Exposure Data'!$A$1:$A$391,0),MATCH(F$3,'Exposure Data'!$A$1:$Y$1,0))</f>
        <v>0.14046459473161646</v>
      </c>
      <c r="G36" s="130">
        <f>INDEX('Exposure Data'!$A$1:$Y$391,MATCH($B36&amp;$B$3,'Exposure Data'!$A$1:$A$391,0),MATCH(G$3,'Exposure Data'!$A$1:$Y$1,0))</f>
        <v>0</v>
      </c>
      <c r="H36" s="130">
        <f>INDEX('Exposure Data'!$A$1:$Y$391,MATCH($B36&amp;$B$3,'Exposure Data'!$A$1:$A$391,0),MATCH(H$3,'Exposure Data'!$A$1:$Y$1,0))</f>
        <v>1.1852670627849872E-2</v>
      </c>
      <c r="I36" s="130">
        <f>INDEX('Exposure Data'!$A$1:$Y$391,MATCH($B36&amp;$B$3,'Exposure Data'!$A$1:$A$391,0),MATCH(I$3,'Exposure Data'!$A$1:$Y$1,0))</f>
        <v>0.10082025233396903</v>
      </c>
      <c r="J36" s="130">
        <f>INDEX('Exposure Data'!$A$1:$Y$391,MATCH($B36&amp;$B$3,'Exposure Data'!$A$1:$A$391,0),MATCH(J$3,'Exposure Data'!$A$1:$Y$1,0))</f>
        <v>7.5970487848918369E-2</v>
      </c>
      <c r="K36" s="130">
        <f>INDEX('Exposure Data'!$A$1:$Y$391,MATCH($B36&amp;$B$3,'Exposure Data'!$A$1:$A$391,0),MATCH(K$3,'Exposure Data'!$A$1:$Y$1,0))</f>
        <v>2.6162973448746137E-2</v>
      </c>
      <c r="L36" s="130">
        <f>INDEX('Exposure Data'!$A$1:$Y$391,MATCH($B36&amp;$B$3,'Exposure Data'!$A$1:$A$391,0),MATCH(L$3,'Exposure Data'!$A$1:$Y$1,0))</f>
        <v>0.10467365456832592</v>
      </c>
      <c r="M36" s="130">
        <f>INDEX('Exposure Data'!$A$1:$Y$391,MATCH($B36&amp;$B$3,'Exposure Data'!$A$1:$A$391,0),MATCH(M$3,'Exposure Data'!$A$1:$Y$1,0))</f>
        <v>1.8300242678330445E-2</v>
      </c>
      <c r="N36" s="130">
        <f>INDEX('Exposure Data'!$A$1:$Y$391,MATCH($B36&amp;$B$3,'Exposure Data'!$A$1:$A$391,0),MATCH(N$3,'Exposure Data'!$A$1:$Y$1,0))</f>
        <v>0</v>
      </c>
      <c r="O36" s="7"/>
      <c r="Q36" s="95">
        <f t="shared" si="1"/>
        <v>39844</v>
      </c>
      <c r="R36" s="94">
        <f>HLOOKUP($Q36,'Perfattr Data'!$A$11:$CW$67,MATCH(R$3&amp;"Long",'Perfattr Data'!$B$11:$B$67,0),FALSE)</f>
        <v>-1.9621736124279487E-2</v>
      </c>
      <c r="S36" s="94">
        <f>HLOOKUP($Q36,'Perfattr Data'!$A$11:$CW$67,MATCH(S$3&amp;"Long",'Perfattr Data'!$B$11:$B$67,0),FALSE)</f>
        <v>-5.0090056122466262E-3</v>
      </c>
      <c r="T36" s="94">
        <f>HLOOKUP($Q36,'Perfattr Data'!$A$11:$CW$67,MATCH(T$3&amp;"Long",'Perfattr Data'!$B$11:$B$67,0),FALSE)</f>
        <v>-7.6959189552946918E-3</v>
      </c>
      <c r="U36" s="94">
        <f>HLOOKUP($Q36,'Perfattr Data'!$A$11:$CW$67,MATCH(U$3&amp;"Long",'Perfattr Data'!$B$11:$B$67,0),FALSE)</f>
        <v>-1.3255488712995351E-2</v>
      </c>
      <c r="V36" s="94">
        <f>HLOOKUP($Q36,'Perfattr Data'!$A$11:$CW$67,MATCH(V$3&amp;"Long",'Perfattr Data'!$B$11:$B$67,0),FALSE)</f>
        <v>0</v>
      </c>
      <c r="W36" s="94">
        <f>HLOOKUP($Q36,'Perfattr Data'!$A$11:$CW$67,MATCH(W$3&amp;"Long",'Perfattr Data'!$B$11:$B$67,0),FALSE)</f>
        <v>-1.7196731277911547E-3</v>
      </c>
      <c r="X36" s="94">
        <f>HLOOKUP($Q36,'Perfattr Data'!$A$11:$CW$67,MATCH(X$3&amp;"Long",'Perfattr Data'!$B$11:$B$67,0),FALSE)</f>
        <v>-1.1074269149697704E-3</v>
      </c>
      <c r="Y36" s="94">
        <f>HLOOKUP($Q36,'Perfattr Data'!$A$11:$CW$67,MATCH(Y$3&amp;"Long",'Perfattr Data'!$B$11:$B$67,0),FALSE)</f>
        <v>-1.1538173847179798E-3</v>
      </c>
      <c r="Z36" s="94">
        <f>HLOOKUP($Q36,'Perfattr Data'!$A$11:$CW$67,MATCH(Z$3&amp;"Long",'Perfattr Data'!$B$11:$B$67,0),FALSE)</f>
        <v>-3.3633841247036346E-4</v>
      </c>
      <c r="AA36" s="94">
        <f>HLOOKUP($Q36,'Perfattr Data'!$A$11:$CW$67,MATCH(AA$3&amp;"Long",'Perfattr Data'!$B$11:$B$67,0),FALSE)</f>
        <v>-2.5866743439504097E-2</v>
      </c>
      <c r="AB36" s="94">
        <f>HLOOKUP($Q36,'Perfattr Data'!$A$11:$CW$67,MATCH(AB$3&amp;"Long",'Perfattr Data'!$B$11:$B$67,0),FALSE)</f>
        <v>5.8439876082931358E-4</v>
      </c>
    </row>
    <row r="37" spans="2:28" ht="15" customHeight="1" outlineLevel="1" x14ac:dyDescent="0.25">
      <c r="B37" s="4">
        <f t="shared" ref="B37:B68" si="2">EOMONTH(B36,1)</f>
        <v>39872</v>
      </c>
      <c r="C37" s="130">
        <f>INDEX('Exposure Data'!$A$1:$Y$391,MATCH($B37&amp;$B$3,'Exposure Data'!$A$1:$A$391,0),MATCH(C$3,'Exposure Data'!$A$1:$Y$1,0))</f>
        <v>0.18807247362990739</v>
      </c>
      <c r="D37" s="130">
        <f>INDEX('Exposure Data'!$A$1:$Y$391,MATCH($B37&amp;$B$3,'Exposure Data'!$A$1:$A$391,0),MATCH(D$3,'Exposure Data'!$A$1:$Y$1,0))</f>
        <v>4.3446763939730036E-2</v>
      </c>
      <c r="E37" s="130">
        <f>INDEX('Exposure Data'!$A$1:$Y$391,MATCH($B37&amp;$B$3,'Exposure Data'!$A$1:$A$391,0),MATCH(E$3,'Exposure Data'!$A$1:$Y$1,0))</f>
        <v>9.9703197805808302E-2</v>
      </c>
      <c r="F37" s="130">
        <f>INDEX('Exposure Data'!$A$1:$Y$391,MATCH($B37&amp;$B$3,'Exposure Data'!$A$1:$A$391,0),MATCH(F$3,'Exposure Data'!$A$1:$Y$1,0))</f>
        <v>0.10483519896303438</v>
      </c>
      <c r="G37" s="130">
        <f>INDEX('Exposure Data'!$A$1:$Y$391,MATCH($B37&amp;$B$3,'Exposure Data'!$A$1:$A$391,0),MATCH(G$3,'Exposure Data'!$A$1:$Y$1,0))</f>
        <v>0</v>
      </c>
      <c r="H37" s="130">
        <f>INDEX('Exposure Data'!$A$1:$Y$391,MATCH($B37&amp;$B$3,'Exposure Data'!$A$1:$A$391,0),MATCH(H$3,'Exposure Data'!$A$1:$Y$1,0))</f>
        <v>3.4765252897233992E-2</v>
      </c>
      <c r="I37" s="130">
        <f>INDEX('Exposure Data'!$A$1:$Y$391,MATCH($B37&amp;$B$3,'Exposure Data'!$A$1:$A$391,0),MATCH(I$3,'Exposure Data'!$A$1:$Y$1,0))</f>
        <v>9.5268289442036747E-2</v>
      </c>
      <c r="J37" s="130">
        <f>INDEX('Exposure Data'!$A$1:$Y$391,MATCH($B37&amp;$B$3,'Exposure Data'!$A$1:$A$391,0),MATCH(J$3,'Exposure Data'!$A$1:$Y$1,0))</f>
        <v>7.8835513619722949E-2</v>
      </c>
      <c r="K37" s="130">
        <f>INDEX('Exposure Data'!$A$1:$Y$391,MATCH($B37&amp;$B$3,'Exposure Data'!$A$1:$A$391,0),MATCH(K$3,'Exposure Data'!$A$1:$Y$1,0))</f>
        <v>3.8187234511364555E-2</v>
      </c>
      <c r="L37" s="130">
        <f>INDEX('Exposure Data'!$A$1:$Y$391,MATCH($B37&amp;$B$3,'Exposure Data'!$A$1:$A$391,0),MATCH(L$3,'Exposure Data'!$A$1:$Y$1,0))</f>
        <v>8.7619429225772538E-2</v>
      </c>
      <c r="M37" s="130">
        <f>INDEX('Exposure Data'!$A$1:$Y$391,MATCH($B37&amp;$B$3,'Exposure Data'!$A$1:$A$391,0),MATCH(M$3,'Exposure Data'!$A$1:$Y$1,0))</f>
        <v>1.9702465266426897E-2</v>
      </c>
      <c r="N37" s="130">
        <f>INDEX('Exposure Data'!$A$1:$Y$391,MATCH($B37&amp;$B$3,'Exposure Data'!$A$1:$A$391,0),MATCH(N$3,'Exposure Data'!$A$1:$Y$1,0))</f>
        <v>0</v>
      </c>
      <c r="O37" s="7"/>
      <c r="Q37" s="95">
        <f t="shared" ref="Q37:Q68" si="3">EOMONTH(Q36,1)</f>
        <v>39872</v>
      </c>
      <c r="R37" s="94">
        <f>HLOOKUP($Q37,'Perfattr Data'!$A$11:$CW$67,MATCH(R$3&amp;"Long",'Perfattr Data'!$B$11:$B$67,0),FALSE)</f>
        <v>-1.8677679252281067E-2</v>
      </c>
      <c r="S37" s="94">
        <f>HLOOKUP($Q37,'Perfattr Data'!$A$11:$CW$67,MATCH(S$3&amp;"Long",'Perfattr Data'!$B$11:$B$67,0),FALSE)</f>
        <v>-5.9544740713443241E-3</v>
      </c>
      <c r="T37" s="94">
        <f>HLOOKUP($Q37,'Perfattr Data'!$A$11:$CW$67,MATCH(T$3&amp;"Long",'Perfattr Data'!$B$11:$B$67,0),FALSE)</f>
        <v>-1.2444666883891196E-2</v>
      </c>
      <c r="U37" s="94">
        <f>HLOOKUP($Q37,'Perfattr Data'!$A$11:$CW$67,MATCH(U$3&amp;"Long",'Perfattr Data'!$B$11:$B$67,0),FALSE)</f>
        <v>-9.40003420022212E-3</v>
      </c>
      <c r="V37" s="94">
        <f>HLOOKUP($Q37,'Perfattr Data'!$A$11:$CW$67,MATCH(V$3&amp;"Long",'Perfattr Data'!$B$11:$B$67,0),FALSE)</f>
        <v>0</v>
      </c>
      <c r="W37" s="94">
        <f>HLOOKUP($Q37,'Perfattr Data'!$A$11:$CW$67,MATCH(W$3&amp;"Long",'Perfattr Data'!$B$11:$B$67,0),FALSE)</f>
        <v>-4.4079585780032529E-3</v>
      </c>
      <c r="X37" s="94">
        <f>HLOOKUP($Q37,'Perfattr Data'!$A$11:$CW$67,MATCH(X$3&amp;"Long",'Perfattr Data'!$B$11:$B$67,0),FALSE)</f>
        <v>-3.0054974208960166E-3</v>
      </c>
      <c r="Y37" s="94">
        <f>HLOOKUP($Q37,'Perfattr Data'!$A$11:$CW$67,MATCH(Y$3&amp;"Long",'Perfattr Data'!$B$11:$B$67,0),FALSE)</f>
        <v>8.8271566310044126E-4</v>
      </c>
      <c r="Z37" s="94">
        <f>HLOOKUP($Q37,'Perfattr Data'!$A$11:$CW$67,MATCH(Z$3&amp;"Long",'Perfattr Data'!$B$11:$B$67,0),FALSE)</f>
        <v>-1.0762923298961381E-3</v>
      </c>
      <c r="AA37" s="94">
        <f>HLOOKUP($Q37,'Perfattr Data'!$A$11:$CW$67,MATCH(AA$3&amp;"Long",'Perfattr Data'!$B$11:$B$67,0),FALSE)</f>
        <v>3.2950871915610235E-3</v>
      </c>
      <c r="AB37" s="94">
        <f>HLOOKUP($Q37,'Perfattr Data'!$A$11:$CW$67,MATCH(AB$3&amp;"Long",'Perfattr Data'!$B$11:$B$67,0),FALSE)</f>
        <v>-2.9468333206290531E-3</v>
      </c>
    </row>
    <row r="38" spans="2:28" ht="15" customHeight="1" outlineLevel="1" x14ac:dyDescent="0.25">
      <c r="B38" s="4">
        <f t="shared" si="2"/>
        <v>39903</v>
      </c>
      <c r="C38" s="130">
        <f>INDEX('Exposure Data'!$A$1:$Y$391,MATCH($B38&amp;$B$3,'Exposure Data'!$A$1:$A$391,0),MATCH(C$3,'Exposure Data'!$A$1:$Y$1,0))</f>
        <v>0.21394798082685834</v>
      </c>
      <c r="D38" s="130">
        <f>INDEX('Exposure Data'!$A$1:$Y$391,MATCH($B38&amp;$B$3,'Exposure Data'!$A$1:$A$391,0),MATCH(D$3,'Exposure Data'!$A$1:$Y$1,0))</f>
        <v>6.0973128108708738E-2</v>
      </c>
      <c r="E38" s="130">
        <f>INDEX('Exposure Data'!$A$1:$Y$391,MATCH($B38&amp;$B$3,'Exposure Data'!$A$1:$A$391,0),MATCH(E$3,'Exposure Data'!$A$1:$Y$1,0))</f>
        <v>0.14134736033589926</v>
      </c>
      <c r="F38" s="130">
        <f>INDEX('Exposure Data'!$A$1:$Y$391,MATCH($B38&amp;$B$3,'Exposure Data'!$A$1:$A$391,0),MATCH(F$3,'Exposure Data'!$A$1:$Y$1,0))</f>
        <v>0.13969699509080527</v>
      </c>
      <c r="G38" s="130">
        <f>INDEX('Exposure Data'!$A$1:$Y$391,MATCH($B38&amp;$B$3,'Exposure Data'!$A$1:$A$391,0),MATCH(G$3,'Exposure Data'!$A$1:$Y$1,0))</f>
        <v>8.383010475946787E-3</v>
      </c>
      <c r="H38" s="130">
        <f>INDEX('Exposure Data'!$A$1:$Y$391,MATCH($B38&amp;$B$3,'Exposure Data'!$A$1:$A$391,0),MATCH(H$3,'Exposure Data'!$A$1:$Y$1,0))</f>
        <v>1.978366018795653E-2</v>
      </c>
      <c r="I38" s="130">
        <f>INDEX('Exposure Data'!$A$1:$Y$391,MATCH($B38&amp;$B$3,'Exposure Data'!$A$1:$A$391,0),MATCH(I$3,'Exposure Data'!$A$1:$Y$1,0))</f>
        <v>0.13072055199220708</v>
      </c>
      <c r="J38" s="130">
        <f>INDEX('Exposure Data'!$A$1:$Y$391,MATCH($B38&amp;$B$3,'Exposure Data'!$A$1:$A$391,0),MATCH(J$3,'Exposure Data'!$A$1:$Y$1,0))</f>
        <v>8.9692281097988727E-2</v>
      </c>
      <c r="K38" s="130">
        <f>INDEX('Exposure Data'!$A$1:$Y$391,MATCH($B38&amp;$B$3,'Exposure Data'!$A$1:$A$391,0),MATCH(K$3,'Exposure Data'!$A$1:$Y$1,0))</f>
        <v>5.8387909289709113E-2</v>
      </c>
      <c r="L38" s="130">
        <f>INDEX('Exposure Data'!$A$1:$Y$391,MATCH($B38&amp;$B$3,'Exposure Data'!$A$1:$A$391,0),MATCH(L$3,'Exposure Data'!$A$1:$Y$1,0))</f>
        <v>8.9736317867669516E-2</v>
      </c>
      <c r="M38" s="130">
        <f>INDEX('Exposure Data'!$A$1:$Y$391,MATCH($B38&amp;$B$3,'Exposure Data'!$A$1:$A$391,0),MATCH(M$3,'Exposure Data'!$A$1:$Y$1,0))</f>
        <v>8.1683205270949681E-3</v>
      </c>
      <c r="N38" s="130">
        <f>INDEX('Exposure Data'!$A$1:$Y$391,MATCH($B38&amp;$B$3,'Exposure Data'!$A$1:$A$391,0),MATCH(N$3,'Exposure Data'!$A$1:$Y$1,0))</f>
        <v>0</v>
      </c>
      <c r="O38" s="7"/>
      <c r="Q38" s="95">
        <f t="shared" si="3"/>
        <v>39903</v>
      </c>
      <c r="R38" s="94">
        <f>HLOOKUP($Q38,'Perfattr Data'!$A$11:$CW$67,MATCH(R$3&amp;"Long",'Perfattr Data'!$B$11:$B$67,0),FALSE)</f>
        <v>1.4772626281540533E-2</v>
      </c>
      <c r="S38" s="94">
        <f>HLOOKUP($Q38,'Perfattr Data'!$A$11:$CW$67,MATCH(S$3&amp;"Long",'Perfattr Data'!$B$11:$B$67,0),FALSE)</f>
        <v>3.1387141913568799E-3</v>
      </c>
      <c r="T38" s="94">
        <f>HLOOKUP($Q38,'Perfattr Data'!$A$11:$CW$67,MATCH(T$3&amp;"Long",'Perfattr Data'!$B$11:$B$67,0),FALSE)</f>
        <v>2.7174777090622552E-2</v>
      </c>
      <c r="U38" s="94">
        <f>HLOOKUP($Q38,'Perfattr Data'!$A$11:$CW$67,MATCH(U$3&amp;"Long",'Perfattr Data'!$B$11:$B$67,0),FALSE)</f>
        <v>7.159518518270863E-3</v>
      </c>
      <c r="V38" s="94">
        <f>HLOOKUP($Q38,'Perfattr Data'!$A$11:$CW$67,MATCH(V$3&amp;"Long",'Perfattr Data'!$B$11:$B$67,0),FALSE)</f>
        <v>5.5889977298369318E-4</v>
      </c>
      <c r="W38" s="94">
        <f>HLOOKUP($Q38,'Perfattr Data'!$A$11:$CW$67,MATCH(W$3&amp;"Long",'Perfattr Data'!$B$11:$B$67,0),FALSE)</f>
        <v>2.4056725738111E-3</v>
      </c>
      <c r="X38" s="94">
        <f>HLOOKUP($Q38,'Perfattr Data'!$A$11:$CW$67,MATCH(X$3&amp;"Long",'Perfattr Data'!$B$11:$B$67,0),FALSE)</f>
        <v>4.3998899807334646E-3</v>
      </c>
      <c r="Y38" s="94">
        <f>HLOOKUP($Q38,'Perfattr Data'!$A$11:$CW$67,MATCH(Y$3&amp;"Long",'Perfattr Data'!$B$11:$B$67,0),FALSE)</f>
        <v>1.5697977572162486E-2</v>
      </c>
      <c r="Z38" s="94">
        <f>HLOOKUP($Q38,'Perfattr Data'!$A$11:$CW$67,MATCH(Z$3&amp;"Long",'Perfattr Data'!$B$11:$B$67,0),FALSE)</f>
        <v>5.2547245305959865E-4</v>
      </c>
      <c r="AA38" s="94">
        <f>HLOOKUP($Q38,'Perfattr Data'!$A$11:$CW$67,MATCH(AA$3&amp;"Long",'Perfattr Data'!$B$11:$B$67,0),FALSE)</f>
        <v>1.3357169901410696E-2</v>
      </c>
      <c r="AB38" s="94">
        <f>HLOOKUP($Q38,'Perfattr Data'!$A$11:$CW$67,MATCH(AB$3&amp;"Long",'Perfattr Data'!$B$11:$B$67,0),FALSE)</f>
        <v>2.3256381064513123E-3</v>
      </c>
    </row>
    <row r="39" spans="2:28" ht="15" customHeight="1" outlineLevel="1" x14ac:dyDescent="0.25">
      <c r="B39" s="4">
        <f t="shared" si="2"/>
        <v>39933</v>
      </c>
      <c r="C39" s="130">
        <f>INDEX('Exposure Data'!$A$1:$Y$391,MATCH($B39&amp;$B$3,'Exposure Data'!$A$1:$A$391,0),MATCH(C$3,'Exposure Data'!$A$1:$Y$1,0))</f>
        <v>0.25362498208528034</v>
      </c>
      <c r="D39" s="130">
        <f>INDEX('Exposure Data'!$A$1:$Y$391,MATCH($B39&amp;$B$3,'Exposure Data'!$A$1:$A$391,0),MATCH(D$3,'Exposure Data'!$A$1:$Y$1,0))</f>
        <v>0.10706331686480901</v>
      </c>
      <c r="E39" s="130">
        <f>INDEX('Exposure Data'!$A$1:$Y$391,MATCH($B39&amp;$B$3,'Exposure Data'!$A$1:$A$391,0),MATCH(E$3,'Exposure Data'!$A$1:$Y$1,0))</f>
        <v>0.13740924586493131</v>
      </c>
      <c r="F39" s="130">
        <f>INDEX('Exposure Data'!$A$1:$Y$391,MATCH($B39&amp;$B$3,'Exposure Data'!$A$1:$A$391,0),MATCH(F$3,'Exposure Data'!$A$1:$Y$1,0))</f>
        <v>0.16351687259516434</v>
      </c>
      <c r="G39" s="130">
        <f>INDEX('Exposure Data'!$A$1:$Y$391,MATCH($B39&amp;$B$3,'Exposure Data'!$A$1:$A$391,0),MATCH(G$3,'Exposure Data'!$A$1:$Y$1,0))</f>
        <v>4.7778356321482619E-3</v>
      </c>
      <c r="H39" s="130">
        <f>INDEX('Exposure Data'!$A$1:$Y$391,MATCH($B39&amp;$B$3,'Exposure Data'!$A$1:$A$391,0),MATCH(H$3,'Exposure Data'!$A$1:$Y$1,0))</f>
        <v>2.0906021272907842E-2</v>
      </c>
      <c r="I39" s="130">
        <f>INDEX('Exposure Data'!$A$1:$Y$391,MATCH($B39&amp;$B$3,'Exposure Data'!$A$1:$A$391,0),MATCH(I$3,'Exposure Data'!$A$1:$Y$1,0))</f>
        <v>0.15223407296856425</v>
      </c>
      <c r="J39" s="130">
        <f>INDEX('Exposure Data'!$A$1:$Y$391,MATCH($B39&amp;$B$3,'Exposure Data'!$A$1:$A$391,0),MATCH(J$3,'Exposure Data'!$A$1:$Y$1,0))</f>
        <v>9.4154520337370387E-2</v>
      </c>
      <c r="K39" s="130">
        <f>INDEX('Exposure Data'!$A$1:$Y$391,MATCH($B39&amp;$B$3,'Exposure Data'!$A$1:$A$391,0),MATCH(K$3,'Exposure Data'!$A$1:$Y$1,0))</f>
        <v>7.3969490878971311E-2</v>
      </c>
      <c r="L39" s="130">
        <f>INDEX('Exposure Data'!$A$1:$Y$391,MATCH($B39&amp;$B$3,'Exposure Data'!$A$1:$A$391,0),MATCH(L$3,'Exposure Data'!$A$1:$Y$1,0))</f>
        <v>0.12096617895598957</v>
      </c>
      <c r="M39" s="130">
        <f>INDEX('Exposure Data'!$A$1:$Y$391,MATCH($B39&amp;$B$3,'Exposure Data'!$A$1:$A$391,0),MATCH(M$3,'Exposure Data'!$A$1:$Y$1,0))</f>
        <v>8.0132715028311836E-3</v>
      </c>
      <c r="N39" s="130">
        <f>INDEX('Exposure Data'!$A$1:$Y$391,MATCH($B39&amp;$B$3,'Exposure Data'!$A$1:$A$391,0),MATCH(N$3,'Exposure Data'!$A$1:$Y$1,0))</f>
        <v>0</v>
      </c>
      <c r="O39" s="7"/>
      <c r="Q39" s="95">
        <f t="shared" si="3"/>
        <v>39933</v>
      </c>
      <c r="R39" s="94">
        <f>HLOOKUP($Q39,'Perfattr Data'!$A$11:$CW$67,MATCH(R$3&amp;"Long",'Perfattr Data'!$B$11:$B$67,0),FALSE)</f>
        <v>6.7316695353905678E-2</v>
      </c>
      <c r="S39" s="94">
        <f>HLOOKUP($Q39,'Perfattr Data'!$A$11:$CW$67,MATCH(S$3&amp;"Long",'Perfattr Data'!$B$11:$B$67,0),FALSE)</f>
        <v>5.5650503447240603E-3</v>
      </c>
      <c r="T39" s="94">
        <f>HLOOKUP($Q39,'Perfattr Data'!$A$11:$CW$67,MATCH(T$3&amp;"Long",'Perfattr Data'!$B$11:$B$67,0),FALSE)</f>
        <v>3.040886400563371E-2</v>
      </c>
      <c r="U39" s="94">
        <f>HLOOKUP($Q39,'Perfattr Data'!$A$11:$CW$67,MATCH(U$3&amp;"Long",'Perfattr Data'!$B$11:$B$67,0),FALSE)</f>
        <v>4.1222719727035721E-2</v>
      </c>
      <c r="V39" s="94">
        <f>HLOOKUP($Q39,'Perfattr Data'!$A$11:$CW$67,MATCH(V$3&amp;"Long",'Perfattr Data'!$B$11:$B$67,0),FALSE)</f>
        <v>2.2350321449789564E-3</v>
      </c>
      <c r="W39" s="94">
        <f>HLOOKUP($Q39,'Perfattr Data'!$A$11:$CW$67,MATCH(W$3&amp;"Long",'Perfattr Data'!$B$11:$B$67,0),FALSE)</f>
        <v>2.0056524612960878E-3</v>
      </c>
      <c r="X39" s="94">
        <f>HLOOKUP($Q39,'Perfattr Data'!$A$11:$CW$67,MATCH(X$3&amp;"Long",'Perfattr Data'!$B$11:$B$67,0),FALSE)</f>
        <v>2.6435466433143488E-2</v>
      </c>
      <c r="Y39" s="94">
        <f>HLOOKUP($Q39,'Perfattr Data'!$A$11:$CW$67,MATCH(Y$3&amp;"Long",'Perfattr Data'!$B$11:$B$67,0),FALSE)</f>
        <v>2.1541308252999811E-2</v>
      </c>
      <c r="Z39" s="94">
        <f>HLOOKUP($Q39,'Perfattr Data'!$A$11:$CW$67,MATCH(Z$3&amp;"Long",'Perfattr Data'!$B$11:$B$67,0),FALSE)</f>
        <v>1.4434295508794373E-2</v>
      </c>
      <c r="AA39" s="94">
        <f>HLOOKUP($Q39,'Perfattr Data'!$A$11:$CW$67,MATCH(AA$3&amp;"Long",'Perfattr Data'!$B$11:$B$67,0),FALSE)</f>
        <v>2.6678646808945636E-2</v>
      </c>
      <c r="AB39" s="94">
        <f>HLOOKUP($Q39,'Perfattr Data'!$A$11:$CW$67,MATCH(AB$3&amp;"Long",'Perfattr Data'!$B$11:$B$67,0),FALSE)</f>
        <v>4.2466481677985816E-4</v>
      </c>
    </row>
    <row r="40" spans="2:28" ht="15" customHeight="1" outlineLevel="1" x14ac:dyDescent="0.25">
      <c r="B40" s="4">
        <f t="shared" si="2"/>
        <v>39964</v>
      </c>
      <c r="C40" s="130">
        <f>INDEX('Exposure Data'!$A$1:$Y$391,MATCH($B40&amp;$B$3,'Exposure Data'!$A$1:$A$391,0),MATCH(C$3,'Exposure Data'!$A$1:$Y$1,0))</f>
        <v>0.22770004798339966</v>
      </c>
      <c r="D40" s="130">
        <f>INDEX('Exposure Data'!$A$1:$Y$391,MATCH($B40&amp;$B$3,'Exposure Data'!$A$1:$A$391,0),MATCH(D$3,'Exposure Data'!$A$1:$Y$1,0))</f>
        <v>0.11185048893247176</v>
      </c>
      <c r="E40" s="130">
        <f>INDEX('Exposure Data'!$A$1:$Y$391,MATCH($B40&amp;$B$3,'Exposure Data'!$A$1:$A$391,0),MATCH(E$3,'Exposure Data'!$A$1:$Y$1,0))</f>
        <v>0.10931609255849294</v>
      </c>
      <c r="F40" s="130">
        <f>INDEX('Exposure Data'!$A$1:$Y$391,MATCH($B40&amp;$B$3,'Exposure Data'!$A$1:$A$391,0),MATCH(F$3,'Exposure Data'!$A$1:$Y$1,0))</f>
        <v>0.1788247018022836</v>
      </c>
      <c r="G40" s="130">
        <f>INDEX('Exposure Data'!$A$1:$Y$391,MATCH($B40&amp;$B$3,'Exposure Data'!$A$1:$A$391,0),MATCH(G$3,'Exposure Data'!$A$1:$Y$1,0))</f>
        <v>3.1820447821362024E-3</v>
      </c>
      <c r="H40" s="130">
        <f>INDEX('Exposure Data'!$A$1:$Y$391,MATCH($B40&amp;$B$3,'Exposure Data'!$A$1:$A$391,0),MATCH(H$3,'Exposure Data'!$A$1:$Y$1,0))</f>
        <v>9.545869712392123E-3</v>
      </c>
      <c r="I40" s="130">
        <f>INDEX('Exposure Data'!$A$1:$Y$391,MATCH($B40&amp;$B$3,'Exposure Data'!$A$1:$A$391,0),MATCH(I$3,'Exposure Data'!$A$1:$Y$1,0))</f>
        <v>0.1521174515147059</v>
      </c>
      <c r="J40" s="130">
        <f>INDEX('Exposure Data'!$A$1:$Y$391,MATCH($B40&amp;$B$3,'Exposure Data'!$A$1:$A$391,0),MATCH(J$3,'Exposure Data'!$A$1:$Y$1,0))</f>
        <v>7.9928389873212435E-2</v>
      </c>
      <c r="K40" s="130">
        <f>INDEX('Exposure Data'!$A$1:$Y$391,MATCH($B40&amp;$B$3,'Exposure Data'!$A$1:$A$391,0),MATCH(K$3,'Exposure Data'!$A$1:$Y$1,0))</f>
        <v>5.8780721929289431E-2</v>
      </c>
      <c r="L40" s="130">
        <f>INDEX('Exposure Data'!$A$1:$Y$391,MATCH($B40&amp;$B$3,'Exposure Data'!$A$1:$A$391,0),MATCH(L$3,'Exposure Data'!$A$1:$Y$1,0))</f>
        <v>0.1122197400734139</v>
      </c>
      <c r="M40" s="130">
        <f>INDEX('Exposure Data'!$A$1:$Y$391,MATCH($B40&amp;$B$3,'Exposure Data'!$A$1:$A$391,0),MATCH(M$3,'Exposure Data'!$A$1:$Y$1,0))</f>
        <v>1.419389743960461E-2</v>
      </c>
      <c r="N40" s="130">
        <f>INDEX('Exposure Data'!$A$1:$Y$391,MATCH($B40&amp;$B$3,'Exposure Data'!$A$1:$A$391,0),MATCH(N$3,'Exposure Data'!$A$1:$Y$1,0))</f>
        <v>0</v>
      </c>
      <c r="O40" s="7"/>
      <c r="Q40" s="95">
        <f t="shared" si="3"/>
        <v>39964</v>
      </c>
      <c r="R40" s="94">
        <f>HLOOKUP($Q40,'Perfattr Data'!$A$11:$CW$67,MATCH(R$3&amp;"Long",'Perfattr Data'!$B$11:$B$67,0),FALSE)</f>
        <v>5.7206687469553034E-2</v>
      </c>
      <c r="S40" s="94">
        <f>HLOOKUP($Q40,'Perfattr Data'!$A$11:$CW$67,MATCH(S$3&amp;"Long",'Perfattr Data'!$B$11:$B$67,0),FALSE)</f>
        <v>1.9012396947954854E-2</v>
      </c>
      <c r="T40" s="94">
        <f>HLOOKUP($Q40,'Perfattr Data'!$A$11:$CW$67,MATCH(T$3&amp;"Long",'Perfattr Data'!$B$11:$B$67,0),FALSE)</f>
        <v>3.6576122160644063E-2</v>
      </c>
      <c r="U40" s="94">
        <f>HLOOKUP($Q40,'Perfattr Data'!$A$11:$CW$67,MATCH(U$3&amp;"Long",'Perfattr Data'!$B$11:$B$67,0),FALSE)</f>
        <v>4.8818007505632428E-2</v>
      </c>
      <c r="V40" s="94">
        <f>HLOOKUP($Q40,'Perfattr Data'!$A$11:$CW$67,MATCH(V$3&amp;"Long",'Perfattr Data'!$B$11:$B$67,0),FALSE)</f>
        <v>9.1082212909582197E-4</v>
      </c>
      <c r="W40" s="94">
        <f>HLOOKUP($Q40,'Perfattr Data'!$A$11:$CW$67,MATCH(W$3&amp;"Long",'Perfattr Data'!$B$11:$B$67,0),FALSE)</f>
        <v>6.7657116221785216E-4</v>
      </c>
      <c r="X40" s="94">
        <f>HLOOKUP($Q40,'Perfattr Data'!$A$11:$CW$67,MATCH(X$3&amp;"Long",'Perfattr Data'!$B$11:$B$67,0),FALSE)</f>
        <v>5.5411359293280303E-2</v>
      </c>
      <c r="Y40" s="94">
        <f>HLOOKUP($Q40,'Perfattr Data'!$A$11:$CW$67,MATCH(Y$3&amp;"Long",'Perfattr Data'!$B$11:$B$67,0),FALSE)</f>
        <v>1.352014662530532E-2</v>
      </c>
      <c r="Z40" s="94">
        <f>HLOOKUP($Q40,'Perfattr Data'!$A$11:$CW$67,MATCH(Z$3&amp;"Long",'Perfattr Data'!$B$11:$B$67,0),FALSE)</f>
        <v>1.5589035757038882E-2</v>
      </c>
      <c r="AA40" s="94">
        <f>HLOOKUP($Q40,'Perfattr Data'!$A$11:$CW$67,MATCH(AA$3&amp;"Long",'Perfattr Data'!$B$11:$B$67,0),FALSE)</f>
        <v>2.8289299141094931E-2</v>
      </c>
      <c r="AB40" s="94">
        <f>HLOOKUP($Q40,'Perfattr Data'!$A$11:$CW$67,MATCH(AB$3&amp;"Long",'Perfattr Data'!$B$11:$B$67,0),FALSE)</f>
        <v>1.9698591134222E-4</v>
      </c>
    </row>
    <row r="41" spans="2:28" ht="15" customHeight="1" outlineLevel="1" x14ac:dyDescent="0.25">
      <c r="B41" s="4">
        <f t="shared" si="2"/>
        <v>39994</v>
      </c>
      <c r="C41" s="130">
        <f>INDEX('Exposure Data'!$A$1:$Y$391,MATCH($B41&amp;$B$3,'Exposure Data'!$A$1:$A$391,0),MATCH(C$3,'Exposure Data'!$A$1:$Y$1,0))</f>
        <v>0.19771679234642214</v>
      </c>
      <c r="D41" s="130">
        <f>INDEX('Exposure Data'!$A$1:$Y$391,MATCH($B41&amp;$B$3,'Exposure Data'!$A$1:$A$391,0),MATCH(D$3,'Exposure Data'!$A$1:$Y$1,0))</f>
        <v>0.11233163360162295</v>
      </c>
      <c r="E41" s="130">
        <f>INDEX('Exposure Data'!$A$1:$Y$391,MATCH($B41&amp;$B$3,'Exposure Data'!$A$1:$A$391,0),MATCH(E$3,'Exposure Data'!$A$1:$Y$1,0))</f>
        <v>0.14874431290120591</v>
      </c>
      <c r="F41" s="130">
        <f>INDEX('Exposure Data'!$A$1:$Y$391,MATCH($B41&amp;$B$3,'Exposure Data'!$A$1:$A$391,0),MATCH(F$3,'Exposure Data'!$A$1:$Y$1,0))</f>
        <v>0.16971090393616095</v>
      </c>
      <c r="G41" s="130">
        <f>INDEX('Exposure Data'!$A$1:$Y$391,MATCH($B41&amp;$B$3,'Exposure Data'!$A$1:$A$391,0),MATCH(G$3,'Exposure Data'!$A$1:$Y$1,0))</f>
        <v>1.0189581650001101E-3</v>
      </c>
      <c r="H41" s="130">
        <f>INDEX('Exposure Data'!$A$1:$Y$391,MATCH($B41&amp;$B$3,'Exposure Data'!$A$1:$A$391,0),MATCH(H$3,'Exposure Data'!$A$1:$Y$1,0))</f>
        <v>8.742191687857493E-3</v>
      </c>
      <c r="I41" s="130">
        <f>INDEX('Exposure Data'!$A$1:$Y$391,MATCH($B41&amp;$B$3,'Exposure Data'!$A$1:$A$391,0),MATCH(I$3,'Exposure Data'!$A$1:$Y$1,0))</f>
        <v>0.10065141987402733</v>
      </c>
      <c r="J41" s="130">
        <f>INDEX('Exposure Data'!$A$1:$Y$391,MATCH($B41&amp;$B$3,'Exposure Data'!$A$1:$A$391,0),MATCH(J$3,'Exposure Data'!$A$1:$Y$1,0))</f>
        <v>9.0460452685978382E-2</v>
      </c>
      <c r="K41" s="130">
        <f>INDEX('Exposure Data'!$A$1:$Y$391,MATCH($B41&amp;$B$3,'Exposure Data'!$A$1:$A$391,0),MATCH(K$3,'Exposure Data'!$A$1:$Y$1,0))</f>
        <v>6.2810367896657837E-2</v>
      </c>
      <c r="L41" s="130">
        <f>INDEX('Exposure Data'!$A$1:$Y$391,MATCH($B41&amp;$B$3,'Exposure Data'!$A$1:$A$391,0),MATCH(L$3,'Exposure Data'!$A$1:$Y$1,0))</f>
        <v>0.13138595289789257</v>
      </c>
      <c r="M41" s="130">
        <f>INDEX('Exposure Data'!$A$1:$Y$391,MATCH($B41&amp;$B$3,'Exposure Data'!$A$1:$A$391,0),MATCH(M$3,'Exposure Data'!$A$1:$Y$1,0))</f>
        <v>1.4268266320408176E-3</v>
      </c>
      <c r="N41" s="130">
        <f>INDEX('Exposure Data'!$A$1:$Y$391,MATCH($B41&amp;$B$3,'Exposure Data'!$A$1:$A$391,0),MATCH(N$3,'Exposure Data'!$A$1:$Y$1,0))</f>
        <v>0</v>
      </c>
      <c r="O41" s="7"/>
      <c r="Q41" s="95">
        <f t="shared" si="3"/>
        <v>39994</v>
      </c>
      <c r="R41" s="94">
        <f>HLOOKUP($Q41,'Perfattr Data'!$A$11:$CW$67,MATCH(R$3&amp;"Long",'Perfattr Data'!$B$11:$B$67,0),FALSE)</f>
        <v>1.627446702315509E-2</v>
      </c>
      <c r="S41" s="94">
        <f>HLOOKUP($Q41,'Perfattr Data'!$A$11:$CW$67,MATCH(S$3&amp;"Long",'Perfattr Data'!$B$11:$B$67,0),FALSE)</f>
        <v>5.541553132020133E-3</v>
      </c>
      <c r="T41" s="94">
        <f>HLOOKUP($Q41,'Perfattr Data'!$A$11:$CW$67,MATCH(T$3&amp;"Long",'Perfattr Data'!$B$11:$B$67,0),FALSE)</f>
        <v>-6.0998086024605458E-3</v>
      </c>
      <c r="U41" s="94">
        <f>HLOOKUP($Q41,'Perfattr Data'!$A$11:$CW$67,MATCH(U$3&amp;"Long",'Perfattr Data'!$B$11:$B$67,0),FALSE)</f>
        <v>1.5499285950132063E-2</v>
      </c>
      <c r="V41" s="94">
        <f>HLOOKUP($Q41,'Perfattr Data'!$A$11:$CW$67,MATCH(V$3&amp;"Long",'Perfattr Data'!$B$11:$B$67,0),FALSE)</f>
        <v>1.6866689507874543E-4</v>
      </c>
      <c r="W41" s="94">
        <f>HLOOKUP($Q41,'Perfattr Data'!$A$11:$CW$67,MATCH(W$3&amp;"Long",'Perfattr Data'!$B$11:$B$67,0),FALSE)</f>
        <v>5.9006733904347602E-4</v>
      </c>
      <c r="X41" s="94">
        <f>HLOOKUP($Q41,'Perfattr Data'!$A$11:$CW$67,MATCH(X$3&amp;"Long",'Perfattr Data'!$B$11:$B$67,0),FALSE)</f>
        <v>-1.1627158525992685E-3</v>
      </c>
      <c r="Y41" s="94">
        <f>HLOOKUP($Q41,'Perfattr Data'!$A$11:$CW$67,MATCH(Y$3&amp;"Long",'Perfattr Data'!$B$11:$B$67,0),FALSE)</f>
        <v>1.7066321732063766E-3</v>
      </c>
      <c r="Z41" s="94">
        <f>HLOOKUP($Q41,'Perfattr Data'!$A$11:$CW$67,MATCH(Z$3&amp;"Long",'Perfattr Data'!$B$11:$B$67,0),FALSE)</f>
        <v>2.565085261486042E-3</v>
      </c>
      <c r="AA41" s="94">
        <f>HLOOKUP($Q41,'Perfattr Data'!$A$11:$CW$67,MATCH(AA$3&amp;"Long",'Perfattr Data'!$B$11:$B$67,0),FALSE)</f>
        <v>-1.5880708783164495E-3</v>
      </c>
      <c r="AB41" s="94">
        <f>HLOOKUP($Q41,'Perfattr Data'!$A$11:$CW$67,MATCH(AB$3&amp;"Long",'Perfattr Data'!$B$11:$B$67,0),FALSE)</f>
        <v>3.2758171617898999E-4</v>
      </c>
    </row>
    <row r="42" spans="2:28" ht="15" customHeight="1" outlineLevel="1" x14ac:dyDescent="0.25">
      <c r="B42" s="4">
        <f t="shared" si="2"/>
        <v>40025</v>
      </c>
      <c r="C42" s="130">
        <f>INDEX('Exposure Data'!$A$1:$Y$391,MATCH($B42&amp;$B$3,'Exposure Data'!$A$1:$A$391,0),MATCH(C$3,'Exposure Data'!$A$1:$Y$1,0))</f>
        <v>0.21841803199343204</v>
      </c>
      <c r="D42" s="130">
        <f>INDEX('Exposure Data'!$A$1:$Y$391,MATCH($B42&amp;$B$3,'Exposure Data'!$A$1:$A$391,0),MATCH(D$3,'Exposure Data'!$A$1:$Y$1,0))</f>
        <v>0.12193997670403295</v>
      </c>
      <c r="E42" s="130">
        <f>INDEX('Exposure Data'!$A$1:$Y$391,MATCH($B42&amp;$B$3,'Exposure Data'!$A$1:$A$391,0),MATCH(E$3,'Exposure Data'!$A$1:$Y$1,0))</f>
        <v>0.17621360161166105</v>
      </c>
      <c r="F42" s="130">
        <f>INDEX('Exposure Data'!$A$1:$Y$391,MATCH($B42&amp;$B$3,'Exposure Data'!$A$1:$A$391,0),MATCH(F$3,'Exposure Data'!$A$1:$Y$1,0))</f>
        <v>0.1753822913363991</v>
      </c>
      <c r="G42" s="130">
        <f>INDEX('Exposure Data'!$A$1:$Y$391,MATCH($B42&amp;$B$3,'Exposure Data'!$A$1:$A$391,0),MATCH(G$3,'Exposure Data'!$A$1:$Y$1,0))</f>
        <v>0</v>
      </c>
      <c r="H42" s="130">
        <f>INDEX('Exposure Data'!$A$1:$Y$391,MATCH($B42&amp;$B$3,'Exposure Data'!$A$1:$A$391,0),MATCH(H$3,'Exposure Data'!$A$1:$Y$1,0))</f>
        <v>2.9885153333748797E-2</v>
      </c>
      <c r="I42" s="130">
        <f>INDEX('Exposure Data'!$A$1:$Y$391,MATCH($B42&amp;$B$3,'Exposure Data'!$A$1:$A$391,0),MATCH(I$3,'Exposure Data'!$A$1:$Y$1,0))</f>
        <v>0.10817707078746908</v>
      </c>
      <c r="J42" s="130">
        <f>INDEX('Exposure Data'!$A$1:$Y$391,MATCH($B42&amp;$B$3,'Exposure Data'!$A$1:$A$391,0),MATCH(J$3,'Exposure Data'!$A$1:$Y$1,0))</f>
        <v>0.12018024040358423</v>
      </c>
      <c r="K42" s="130">
        <f>INDEX('Exposure Data'!$A$1:$Y$391,MATCH($B42&amp;$B$3,'Exposure Data'!$A$1:$A$391,0),MATCH(K$3,'Exposure Data'!$A$1:$Y$1,0))</f>
        <v>7.1932907376800179E-2</v>
      </c>
      <c r="L42" s="130">
        <f>INDEX('Exposure Data'!$A$1:$Y$391,MATCH($B42&amp;$B$3,'Exposure Data'!$A$1:$A$391,0),MATCH(L$3,'Exposure Data'!$A$1:$Y$1,0))</f>
        <v>0.14336611775428787</v>
      </c>
      <c r="M42" s="130">
        <f>INDEX('Exposure Data'!$A$1:$Y$391,MATCH($B42&amp;$B$3,'Exposure Data'!$A$1:$A$391,0),MATCH(M$3,'Exposure Data'!$A$1:$Y$1,0))</f>
        <v>1.6004733979431702E-3</v>
      </c>
      <c r="N42" s="130">
        <f>INDEX('Exposure Data'!$A$1:$Y$391,MATCH($B42&amp;$B$3,'Exposure Data'!$A$1:$A$391,0),MATCH(N$3,'Exposure Data'!$A$1:$Y$1,0))</f>
        <v>0</v>
      </c>
      <c r="O42" s="7"/>
      <c r="Q42" s="95">
        <f t="shared" si="3"/>
        <v>40025</v>
      </c>
      <c r="R42" s="94">
        <f>HLOOKUP($Q42,'Perfattr Data'!$A$11:$CW$67,MATCH(R$3&amp;"Long",'Perfattr Data'!$B$11:$B$67,0),FALSE)</f>
        <v>3.8811368727390591E-2</v>
      </c>
      <c r="S42" s="94">
        <f>HLOOKUP($Q42,'Perfattr Data'!$A$11:$CW$67,MATCH(S$3&amp;"Long",'Perfattr Data'!$B$11:$B$67,0),FALSE)</f>
        <v>1.0764222492047964E-2</v>
      </c>
      <c r="T42" s="94">
        <f>HLOOKUP($Q42,'Perfattr Data'!$A$11:$CW$67,MATCH(T$3&amp;"Long",'Perfattr Data'!$B$11:$B$67,0),FALSE)</f>
        <v>3.0560518000034405E-2</v>
      </c>
      <c r="U42" s="94">
        <f>HLOOKUP($Q42,'Perfattr Data'!$A$11:$CW$67,MATCH(U$3&amp;"Long",'Perfattr Data'!$B$11:$B$67,0),FALSE)</f>
        <v>1.7583503728988429E-2</v>
      </c>
      <c r="V42" s="94">
        <f>HLOOKUP($Q42,'Perfattr Data'!$A$11:$CW$67,MATCH(V$3&amp;"Long",'Perfattr Data'!$B$11:$B$67,0),FALSE)</f>
        <v>5.4295748132537468E-5</v>
      </c>
      <c r="W42" s="94">
        <f>HLOOKUP($Q42,'Perfattr Data'!$A$11:$CW$67,MATCH(W$3&amp;"Long",'Perfattr Data'!$B$11:$B$67,0),FALSE)</f>
        <v>2.0546201099564433E-3</v>
      </c>
      <c r="X42" s="94">
        <f>HLOOKUP($Q42,'Perfattr Data'!$A$11:$CW$67,MATCH(X$3&amp;"Long",'Perfattr Data'!$B$11:$B$67,0),FALSE)</f>
        <v>1.7123174016690189E-2</v>
      </c>
      <c r="Y42" s="94">
        <f>HLOOKUP($Q42,'Perfattr Data'!$A$11:$CW$67,MATCH(Y$3&amp;"Long",'Perfattr Data'!$B$11:$B$67,0),FALSE)</f>
        <v>1.3739568434107324E-2</v>
      </c>
      <c r="Z42" s="94">
        <f>HLOOKUP($Q42,'Perfattr Data'!$A$11:$CW$67,MATCH(Z$3&amp;"Long",'Perfattr Data'!$B$11:$B$67,0),FALSE)</f>
        <v>9.8619868792855121E-3</v>
      </c>
      <c r="AA42" s="94">
        <f>HLOOKUP($Q42,'Perfattr Data'!$A$11:$CW$67,MATCH(AA$3&amp;"Long",'Perfattr Data'!$B$11:$B$67,0),FALSE)</f>
        <v>1.7400689226818672E-2</v>
      </c>
      <c r="AB42" s="94">
        <f>HLOOKUP($Q42,'Perfattr Data'!$A$11:$CW$67,MATCH(AB$3&amp;"Long",'Perfattr Data'!$B$11:$B$67,0),FALSE)</f>
        <v>8.6243284335527374E-4</v>
      </c>
    </row>
    <row r="43" spans="2:28" ht="15" customHeight="1" outlineLevel="1" x14ac:dyDescent="0.25">
      <c r="B43" s="4">
        <f t="shared" si="2"/>
        <v>40056</v>
      </c>
      <c r="C43" s="130">
        <f>INDEX('Exposure Data'!$A$1:$Y$391,MATCH($B43&amp;$B$3,'Exposure Data'!$A$1:$A$391,0),MATCH(C$3,'Exposure Data'!$A$1:$Y$1,0))</f>
        <v>0.20974619619195586</v>
      </c>
      <c r="D43" s="130">
        <f>INDEX('Exposure Data'!$A$1:$Y$391,MATCH($B43&amp;$B$3,'Exposure Data'!$A$1:$A$391,0),MATCH(D$3,'Exposure Data'!$A$1:$Y$1,0))</f>
        <v>0.12089591778832559</v>
      </c>
      <c r="E43" s="130">
        <f>INDEX('Exposure Data'!$A$1:$Y$391,MATCH($B43&amp;$B$3,'Exposure Data'!$A$1:$A$391,0),MATCH(E$3,'Exposure Data'!$A$1:$Y$1,0))</f>
        <v>0.12108076786084929</v>
      </c>
      <c r="F43" s="130">
        <f>INDEX('Exposure Data'!$A$1:$Y$391,MATCH($B43&amp;$B$3,'Exposure Data'!$A$1:$A$391,0),MATCH(F$3,'Exposure Data'!$A$1:$Y$1,0))</f>
        <v>0.18132551104490496</v>
      </c>
      <c r="G43" s="130">
        <f>INDEX('Exposure Data'!$A$1:$Y$391,MATCH($B43&amp;$B$3,'Exposure Data'!$A$1:$A$391,0),MATCH(G$3,'Exposure Data'!$A$1:$Y$1,0))</f>
        <v>7.5784490594353788E-4</v>
      </c>
      <c r="H43" s="130">
        <f>INDEX('Exposure Data'!$A$1:$Y$391,MATCH($B43&amp;$B$3,'Exposure Data'!$A$1:$A$391,0),MATCH(H$3,'Exposure Data'!$A$1:$Y$1,0))</f>
        <v>4.4512558981079954E-2</v>
      </c>
      <c r="I43" s="130">
        <f>INDEX('Exposure Data'!$A$1:$Y$391,MATCH($B43&amp;$B$3,'Exposure Data'!$A$1:$A$391,0),MATCH(I$3,'Exposure Data'!$A$1:$Y$1,0))</f>
        <v>0.10657906977399614</v>
      </c>
      <c r="J43" s="130">
        <f>INDEX('Exposure Data'!$A$1:$Y$391,MATCH($B43&amp;$B$3,'Exposure Data'!$A$1:$A$391,0),MATCH(J$3,'Exposure Data'!$A$1:$Y$1,0))</f>
        <v>9.8366874906669108E-2</v>
      </c>
      <c r="K43" s="130">
        <f>INDEX('Exposure Data'!$A$1:$Y$391,MATCH($B43&amp;$B$3,'Exposure Data'!$A$1:$A$391,0),MATCH(K$3,'Exposure Data'!$A$1:$Y$1,0))</f>
        <v>5.3939674339930105E-2</v>
      </c>
      <c r="L43" s="130">
        <f>INDEX('Exposure Data'!$A$1:$Y$391,MATCH($B43&amp;$B$3,'Exposure Data'!$A$1:$A$391,0),MATCH(L$3,'Exposure Data'!$A$1:$Y$1,0))</f>
        <v>0.1494221978587503</v>
      </c>
      <c r="M43" s="130">
        <f>INDEX('Exposure Data'!$A$1:$Y$391,MATCH($B43&amp;$B$3,'Exposure Data'!$A$1:$A$391,0),MATCH(M$3,'Exposure Data'!$A$1:$Y$1,0))</f>
        <v>0</v>
      </c>
      <c r="N43" s="130">
        <f>INDEX('Exposure Data'!$A$1:$Y$391,MATCH($B43&amp;$B$3,'Exposure Data'!$A$1:$A$391,0),MATCH(N$3,'Exposure Data'!$A$1:$Y$1,0))</f>
        <v>0</v>
      </c>
      <c r="O43" s="7"/>
      <c r="Q43" s="95">
        <f t="shared" si="3"/>
        <v>40056</v>
      </c>
      <c r="R43" s="94">
        <f>HLOOKUP($Q43,'Perfattr Data'!$A$11:$CW$67,MATCH(R$3&amp;"Long",'Perfattr Data'!$B$11:$B$67,0),FALSE)</f>
        <v>2.3796695119841053E-3</v>
      </c>
      <c r="S43" s="94">
        <f>HLOOKUP($Q43,'Perfattr Data'!$A$11:$CW$67,MATCH(S$3&amp;"Long",'Perfattr Data'!$B$11:$B$67,0),FALSE)</f>
        <v>2.4568918827488082E-3</v>
      </c>
      <c r="T43" s="94">
        <f>HLOOKUP($Q43,'Perfattr Data'!$A$11:$CW$67,MATCH(T$3&amp;"Long",'Perfattr Data'!$B$11:$B$67,0),FALSE)</f>
        <v>-3.8486280378623766E-3</v>
      </c>
      <c r="U43" s="94">
        <f>HLOOKUP($Q43,'Perfattr Data'!$A$11:$CW$67,MATCH(U$3&amp;"Long",'Perfattr Data'!$B$11:$B$67,0),FALSE)</f>
        <v>5.9963798192211727E-4</v>
      </c>
      <c r="V43" s="94">
        <f>HLOOKUP($Q43,'Perfattr Data'!$A$11:$CW$67,MATCH(V$3&amp;"Long",'Perfattr Data'!$B$11:$B$67,0),FALSE)</f>
        <v>-1.1961817894232384E-5</v>
      </c>
      <c r="W43" s="94">
        <f>HLOOKUP($Q43,'Perfattr Data'!$A$11:$CW$67,MATCH(W$3&amp;"Long",'Perfattr Data'!$B$11:$B$67,0),FALSE)</f>
        <v>1.5814847327376388E-3</v>
      </c>
      <c r="X43" s="94">
        <f>HLOOKUP($Q43,'Perfattr Data'!$A$11:$CW$67,MATCH(X$3&amp;"Long",'Perfattr Data'!$B$11:$B$67,0),FALSE)</f>
        <v>1.0305578590031014E-3</v>
      </c>
      <c r="Y43" s="94">
        <f>HLOOKUP($Q43,'Perfattr Data'!$A$11:$CW$67,MATCH(Y$3&amp;"Long",'Perfattr Data'!$B$11:$B$67,0),FALSE)</f>
        <v>-2.0964417865547615E-3</v>
      </c>
      <c r="Z43" s="94">
        <f>HLOOKUP($Q43,'Perfattr Data'!$A$11:$CW$67,MATCH(Z$3&amp;"Long",'Perfattr Data'!$B$11:$B$67,0),FALSE)</f>
        <v>-2.2639857531538149E-4</v>
      </c>
      <c r="AA43" s="94">
        <f>HLOOKUP($Q43,'Perfattr Data'!$A$11:$CW$67,MATCH(AA$3&amp;"Long",'Perfattr Data'!$B$11:$B$67,0),FALSE)</f>
        <v>6.4230041462570442E-3</v>
      </c>
      <c r="AB43" s="94">
        <f>HLOOKUP($Q43,'Perfattr Data'!$A$11:$CW$67,MATCH(AB$3&amp;"Long",'Perfattr Data'!$B$11:$B$67,0),FALSE)</f>
        <v>-6.5403734000958236E-5</v>
      </c>
    </row>
    <row r="44" spans="2:28" ht="15" customHeight="1" outlineLevel="1" x14ac:dyDescent="0.25">
      <c r="B44" s="4">
        <f t="shared" si="2"/>
        <v>40086</v>
      </c>
      <c r="C44" s="130">
        <f>INDEX('Exposure Data'!$A$1:$Y$391,MATCH($B44&amp;$B$3,'Exposure Data'!$A$1:$A$391,0),MATCH(C$3,'Exposure Data'!$A$1:$Y$1,0))</f>
        <v>0.23533713417225768</v>
      </c>
      <c r="D44" s="130">
        <f>INDEX('Exposure Data'!$A$1:$Y$391,MATCH($B44&amp;$B$3,'Exposure Data'!$A$1:$A$391,0),MATCH(D$3,'Exposure Data'!$A$1:$Y$1,0))</f>
        <v>0.11574426595346557</v>
      </c>
      <c r="E44" s="130">
        <f>INDEX('Exposure Data'!$A$1:$Y$391,MATCH($B44&amp;$B$3,'Exposure Data'!$A$1:$A$391,0),MATCH(E$3,'Exposure Data'!$A$1:$Y$1,0))</f>
        <v>9.2344244482779878E-2</v>
      </c>
      <c r="F44" s="130">
        <f>INDEX('Exposure Data'!$A$1:$Y$391,MATCH($B44&amp;$B$3,'Exposure Data'!$A$1:$A$391,0),MATCH(F$3,'Exposure Data'!$A$1:$Y$1,0))</f>
        <v>0.20831591798838431</v>
      </c>
      <c r="G44" s="130">
        <f>INDEX('Exposure Data'!$A$1:$Y$391,MATCH($B44&amp;$B$3,'Exposure Data'!$A$1:$A$391,0),MATCH(G$3,'Exposure Data'!$A$1:$Y$1,0))</f>
        <v>4.2806036608338989E-3</v>
      </c>
      <c r="H44" s="130">
        <f>INDEX('Exposure Data'!$A$1:$Y$391,MATCH($B44&amp;$B$3,'Exposure Data'!$A$1:$A$391,0),MATCH(H$3,'Exposure Data'!$A$1:$Y$1,0))</f>
        <v>3.1205740337960097E-2</v>
      </c>
      <c r="I44" s="130">
        <f>INDEX('Exposure Data'!$A$1:$Y$391,MATCH($B44&amp;$B$3,'Exposure Data'!$A$1:$A$391,0),MATCH(I$3,'Exposure Data'!$A$1:$Y$1,0))</f>
        <v>0.11471821480260988</v>
      </c>
      <c r="J44" s="130">
        <f>INDEX('Exposure Data'!$A$1:$Y$391,MATCH($B44&amp;$B$3,'Exposure Data'!$A$1:$A$391,0),MATCH(J$3,'Exposure Data'!$A$1:$Y$1,0))</f>
        <v>0.13077631698188927</v>
      </c>
      <c r="K44" s="130">
        <f>INDEX('Exposure Data'!$A$1:$Y$391,MATCH($B44&amp;$B$3,'Exposure Data'!$A$1:$A$391,0),MATCH(K$3,'Exposure Data'!$A$1:$Y$1,0))</f>
        <v>5.7892291082269606E-2</v>
      </c>
      <c r="L44" s="130">
        <f>INDEX('Exposure Data'!$A$1:$Y$391,MATCH($B44&amp;$B$3,'Exposure Data'!$A$1:$A$391,0),MATCH(L$3,'Exposure Data'!$A$1:$Y$1,0))</f>
        <v>0.16214518396117694</v>
      </c>
      <c r="M44" s="130">
        <f>INDEX('Exposure Data'!$A$1:$Y$391,MATCH($B44&amp;$B$3,'Exposure Data'!$A$1:$A$391,0),MATCH(M$3,'Exposure Data'!$A$1:$Y$1,0))</f>
        <v>9.7399641862328228E-3</v>
      </c>
      <c r="N44" s="130">
        <f>INDEX('Exposure Data'!$A$1:$Y$391,MATCH($B44&amp;$B$3,'Exposure Data'!$A$1:$A$391,0),MATCH(N$3,'Exposure Data'!$A$1:$Y$1,0))</f>
        <v>0</v>
      </c>
      <c r="O44" s="7"/>
      <c r="Q44" s="95">
        <f t="shared" si="3"/>
        <v>40086</v>
      </c>
      <c r="R44" s="94">
        <f>HLOOKUP($Q44,'Perfattr Data'!$A$11:$CW$67,MATCH(R$3&amp;"Long",'Perfattr Data'!$B$11:$B$67,0),FALSE)</f>
        <v>1.410842171504848E-2</v>
      </c>
      <c r="S44" s="94">
        <f>HLOOKUP($Q44,'Perfattr Data'!$A$11:$CW$67,MATCH(S$3&amp;"Long",'Perfattr Data'!$B$11:$B$67,0),FALSE)</f>
        <v>1.6167959009033415E-2</v>
      </c>
      <c r="T44" s="94">
        <f>HLOOKUP($Q44,'Perfattr Data'!$A$11:$CW$67,MATCH(T$3&amp;"Long",'Perfattr Data'!$B$11:$B$67,0),FALSE)</f>
        <v>9.0069367747189662E-3</v>
      </c>
      <c r="U44" s="94">
        <f>HLOOKUP($Q44,'Perfattr Data'!$A$11:$CW$67,MATCH(U$3&amp;"Long",'Perfattr Data'!$B$11:$B$67,0),FALSE)</f>
        <v>2.4743348266190249E-2</v>
      </c>
      <c r="V44" s="94">
        <f>HLOOKUP($Q44,'Perfattr Data'!$A$11:$CW$67,MATCH(V$3&amp;"Long",'Perfattr Data'!$B$11:$B$67,0),FALSE)</f>
        <v>9.3786287624940694E-4</v>
      </c>
      <c r="W44" s="94">
        <f>HLOOKUP($Q44,'Perfattr Data'!$A$11:$CW$67,MATCH(W$3&amp;"Long",'Perfattr Data'!$B$11:$B$67,0),FALSE)</f>
        <v>6.4094299786079285E-3</v>
      </c>
      <c r="X44" s="94">
        <f>HLOOKUP($Q44,'Perfattr Data'!$A$11:$CW$67,MATCH(X$3&amp;"Long",'Perfattr Data'!$B$11:$B$67,0),FALSE)</f>
        <v>1.4130720337387704E-2</v>
      </c>
      <c r="Y44" s="94">
        <f>HLOOKUP($Q44,'Perfattr Data'!$A$11:$CW$67,MATCH(Y$3&amp;"Long",'Perfattr Data'!$B$11:$B$67,0),FALSE)</f>
        <v>1.3213315353632109E-2</v>
      </c>
      <c r="Z44" s="94">
        <f>HLOOKUP($Q44,'Perfattr Data'!$A$11:$CW$67,MATCH(Z$3&amp;"Long",'Perfattr Data'!$B$11:$B$67,0),FALSE)</f>
        <v>5.1630836001231965E-3</v>
      </c>
      <c r="AA44" s="94">
        <f>HLOOKUP($Q44,'Perfattr Data'!$A$11:$CW$67,MATCH(AA$3&amp;"Long",'Perfattr Data'!$B$11:$B$67,0),FALSE)</f>
        <v>7.1126660229806297E-3</v>
      </c>
      <c r="AB44" s="94">
        <f>HLOOKUP($Q44,'Perfattr Data'!$A$11:$CW$67,MATCH(AB$3&amp;"Long",'Perfattr Data'!$B$11:$B$67,0),FALSE)</f>
        <v>-2.0804318838736461E-4</v>
      </c>
    </row>
    <row r="45" spans="2:28" ht="15" customHeight="1" outlineLevel="1" x14ac:dyDescent="0.25">
      <c r="B45" s="4">
        <f t="shared" si="2"/>
        <v>40117</v>
      </c>
      <c r="C45" s="130">
        <f>INDEX('Exposure Data'!$A$1:$Y$391,MATCH($B45&amp;$B$3,'Exposure Data'!$A$1:$A$391,0),MATCH(C$3,'Exposure Data'!$A$1:$Y$1,0))</f>
        <v>0.21474800295727572</v>
      </c>
      <c r="D45" s="130">
        <f>INDEX('Exposure Data'!$A$1:$Y$391,MATCH($B45&amp;$B$3,'Exposure Data'!$A$1:$A$391,0),MATCH(D$3,'Exposure Data'!$A$1:$Y$1,0))</f>
        <v>8.0449035900304333E-2</v>
      </c>
      <c r="E45" s="130">
        <f>INDEX('Exposure Data'!$A$1:$Y$391,MATCH($B45&amp;$B$3,'Exposure Data'!$A$1:$A$391,0),MATCH(E$3,'Exposure Data'!$A$1:$Y$1,0))</f>
        <v>0.13556983720326465</v>
      </c>
      <c r="F45" s="130">
        <f>INDEX('Exposure Data'!$A$1:$Y$391,MATCH($B45&amp;$B$3,'Exposure Data'!$A$1:$A$391,0),MATCH(F$3,'Exposure Data'!$A$1:$Y$1,0))</f>
        <v>0.20613996023606376</v>
      </c>
      <c r="G45" s="130">
        <f>INDEX('Exposure Data'!$A$1:$Y$391,MATCH($B45&amp;$B$3,'Exposure Data'!$A$1:$A$391,0),MATCH(G$3,'Exposure Data'!$A$1:$Y$1,0))</f>
        <v>4.7112954014769896E-3</v>
      </c>
      <c r="H45" s="130">
        <f>INDEX('Exposure Data'!$A$1:$Y$391,MATCH($B45&amp;$B$3,'Exposure Data'!$A$1:$A$391,0),MATCH(H$3,'Exposure Data'!$A$1:$Y$1,0))</f>
        <v>3.2312127728961804E-2</v>
      </c>
      <c r="I45" s="130">
        <f>INDEX('Exposure Data'!$A$1:$Y$391,MATCH($B45&amp;$B$3,'Exposure Data'!$A$1:$A$391,0),MATCH(I$3,'Exposure Data'!$A$1:$Y$1,0))</f>
        <v>0.12793609984503665</v>
      </c>
      <c r="J45" s="130">
        <f>INDEX('Exposure Data'!$A$1:$Y$391,MATCH($B45&amp;$B$3,'Exposure Data'!$A$1:$A$391,0),MATCH(J$3,'Exposure Data'!$A$1:$Y$1,0))</f>
        <v>9.8250850900694658E-2</v>
      </c>
      <c r="K45" s="130">
        <f>INDEX('Exposure Data'!$A$1:$Y$391,MATCH($B45&amp;$B$3,'Exposure Data'!$A$1:$A$391,0),MATCH(K$3,'Exposure Data'!$A$1:$Y$1,0))</f>
        <v>6.9432403881663884E-2</v>
      </c>
      <c r="L45" s="130">
        <f>INDEX('Exposure Data'!$A$1:$Y$391,MATCH($B45&amp;$B$3,'Exposure Data'!$A$1:$A$391,0),MATCH(L$3,'Exposure Data'!$A$1:$Y$1,0))</f>
        <v>0.16643321515731493</v>
      </c>
      <c r="M45" s="130">
        <f>INDEX('Exposure Data'!$A$1:$Y$391,MATCH($B45&amp;$B$3,'Exposure Data'!$A$1:$A$391,0),MATCH(M$3,'Exposure Data'!$A$1:$Y$1,0))</f>
        <v>2.3551264068596422E-5</v>
      </c>
      <c r="N45" s="130">
        <f>INDEX('Exposure Data'!$A$1:$Y$391,MATCH($B45&amp;$B$3,'Exposure Data'!$A$1:$A$391,0),MATCH(N$3,'Exposure Data'!$A$1:$Y$1,0))</f>
        <v>0</v>
      </c>
      <c r="O45" s="7"/>
      <c r="Q45" s="95">
        <f t="shared" si="3"/>
        <v>40117</v>
      </c>
      <c r="R45" s="94">
        <f>HLOOKUP($Q45,'Perfattr Data'!$A$11:$CW$67,MATCH(R$3&amp;"Long",'Perfattr Data'!$B$11:$B$67,0),FALSE)</f>
        <v>3.5896946115557089E-3</v>
      </c>
      <c r="S45" s="94">
        <f>HLOOKUP($Q45,'Perfattr Data'!$A$11:$CW$67,MATCH(S$3&amp;"Long",'Perfattr Data'!$B$11:$B$67,0),FALSE)</f>
        <v>-4.8708217216223001E-3</v>
      </c>
      <c r="T45" s="94">
        <f>HLOOKUP($Q45,'Perfattr Data'!$A$11:$CW$67,MATCH(T$3&amp;"Long",'Perfattr Data'!$B$11:$B$67,0),FALSE)</f>
        <v>4.0746876181218042E-3</v>
      </c>
      <c r="U45" s="94">
        <f>HLOOKUP($Q45,'Perfattr Data'!$A$11:$CW$67,MATCH(U$3&amp;"Long",'Perfattr Data'!$B$11:$B$67,0),FALSE)</f>
        <v>5.5823386295010731E-4</v>
      </c>
      <c r="V45" s="94">
        <f>HLOOKUP($Q45,'Perfattr Data'!$A$11:$CW$67,MATCH(V$3&amp;"Long",'Perfattr Data'!$B$11:$B$67,0),FALSE)</f>
        <v>1.0637752011302559E-4</v>
      </c>
      <c r="W45" s="94">
        <f>HLOOKUP($Q45,'Perfattr Data'!$A$11:$CW$67,MATCH(W$3&amp;"Long",'Perfattr Data'!$B$11:$B$67,0),FALSE)</f>
        <v>4.0366383592817891E-4</v>
      </c>
      <c r="X45" s="94">
        <f>HLOOKUP($Q45,'Perfattr Data'!$A$11:$CW$67,MATCH(X$3&amp;"Long",'Perfattr Data'!$B$11:$B$67,0),FALSE)</f>
        <v>-2.3531625452796966E-3</v>
      </c>
      <c r="Y45" s="94">
        <f>HLOOKUP($Q45,'Perfattr Data'!$A$11:$CW$67,MATCH(Y$3&amp;"Long",'Perfattr Data'!$B$11:$B$67,0),FALSE)</f>
        <v>-6.3217559459474359E-3</v>
      </c>
      <c r="Z45" s="94">
        <f>HLOOKUP($Q45,'Perfattr Data'!$A$11:$CW$67,MATCH(Z$3&amp;"Long",'Perfattr Data'!$B$11:$B$67,0),FALSE)</f>
        <v>1.0411762501481726E-3</v>
      </c>
      <c r="AA45" s="94">
        <f>HLOOKUP($Q45,'Perfattr Data'!$A$11:$CW$67,MATCH(AA$3&amp;"Long",'Perfattr Data'!$B$11:$B$67,0),FALSE)</f>
        <v>4.5211439876561912E-3</v>
      </c>
      <c r="AB45" s="94">
        <f>HLOOKUP($Q45,'Perfattr Data'!$A$11:$CW$67,MATCH(AB$3&amp;"Long",'Perfattr Data'!$B$11:$B$67,0),FALSE)</f>
        <v>-2.6666347405445193E-4</v>
      </c>
    </row>
    <row r="46" spans="2:28" ht="15" customHeight="1" outlineLevel="1" x14ac:dyDescent="0.25">
      <c r="B46" s="4">
        <f t="shared" si="2"/>
        <v>40147</v>
      </c>
      <c r="C46" s="130">
        <f>INDEX('Exposure Data'!$A$1:$Y$391,MATCH($B46&amp;$B$3,'Exposure Data'!$A$1:$A$391,0),MATCH(C$3,'Exposure Data'!$A$1:$Y$1,0))</f>
        <v>0.22336696818848803</v>
      </c>
      <c r="D46" s="130">
        <f>INDEX('Exposure Data'!$A$1:$Y$391,MATCH($B46&amp;$B$3,'Exposure Data'!$A$1:$A$391,0),MATCH(D$3,'Exposure Data'!$A$1:$Y$1,0))</f>
        <v>7.6111936867289828E-2</v>
      </c>
      <c r="E46" s="130">
        <f>INDEX('Exposure Data'!$A$1:$Y$391,MATCH($B46&amp;$B$3,'Exposure Data'!$A$1:$A$391,0),MATCH(E$3,'Exposure Data'!$A$1:$Y$1,0))</f>
        <v>0.11952248285914489</v>
      </c>
      <c r="F46" s="130">
        <f>INDEX('Exposure Data'!$A$1:$Y$391,MATCH($B46&amp;$B$3,'Exposure Data'!$A$1:$A$391,0),MATCH(F$3,'Exposure Data'!$A$1:$Y$1,0))</f>
        <v>0.18220625949146846</v>
      </c>
      <c r="G46" s="130">
        <f>INDEX('Exposure Data'!$A$1:$Y$391,MATCH($B46&amp;$B$3,'Exposure Data'!$A$1:$A$391,0),MATCH(G$3,'Exposure Data'!$A$1:$Y$1,0))</f>
        <v>1.14661646189175E-2</v>
      </c>
      <c r="H46" s="130">
        <f>INDEX('Exposure Data'!$A$1:$Y$391,MATCH($B46&amp;$B$3,'Exposure Data'!$A$1:$A$391,0),MATCH(H$3,'Exposure Data'!$A$1:$Y$1,0))</f>
        <v>5.5443895587570707E-2</v>
      </c>
      <c r="I46" s="130">
        <f>INDEX('Exposure Data'!$A$1:$Y$391,MATCH($B46&amp;$B$3,'Exposure Data'!$A$1:$A$391,0),MATCH(I$3,'Exposure Data'!$A$1:$Y$1,0))</f>
        <v>0.13928667970948194</v>
      </c>
      <c r="J46" s="130">
        <f>INDEX('Exposure Data'!$A$1:$Y$391,MATCH($B46&amp;$B$3,'Exposure Data'!$A$1:$A$391,0),MATCH(J$3,'Exposure Data'!$A$1:$Y$1,0))</f>
        <v>0.10527305048548036</v>
      </c>
      <c r="K46" s="130">
        <f>INDEX('Exposure Data'!$A$1:$Y$391,MATCH($B46&amp;$B$3,'Exposure Data'!$A$1:$A$391,0),MATCH(K$3,'Exposure Data'!$A$1:$Y$1,0))</f>
        <v>7.3075835588582785E-2</v>
      </c>
      <c r="L46" s="130">
        <f>INDEX('Exposure Data'!$A$1:$Y$391,MATCH($B46&amp;$B$3,'Exposure Data'!$A$1:$A$391,0),MATCH(L$3,'Exposure Data'!$A$1:$Y$1,0))</f>
        <v>0.19679334489153022</v>
      </c>
      <c r="M46" s="130">
        <f>INDEX('Exposure Data'!$A$1:$Y$391,MATCH($B46&amp;$B$3,'Exposure Data'!$A$1:$A$391,0),MATCH(M$3,'Exposure Data'!$A$1:$Y$1,0))</f>
        <v>7.7705633313665942E-3</v>
      </c>
      <c r="N46" s="130">
        <f>INDEX('Exposure Data'!$A$1:$Y$391,MATCH($B46&amp;$B$3,'Exposure Data'!$A$1:$A$391,0),MATCH(N$3,'Exposure Data'!$A$1:$Y$1,0))</f>
        <v>0</v>
      </c>
      <c r="O46" s="7"/>
      <c r="Q46" s="95">
        <f t="shared" si="3"/>
        <v>40147</v>
      </c>
      <c r="R46" s="94">
        <f>HLOOKUP($Q46,'Perfattr Data'!$A$11:$CW$67,MATCH(R$3&amp;"Long",'Perfattr Data'!$B$11:$B$67,0),FALSE)</f>
        <v>4.1307846854529593E-3</v>
      </c>
      <c r="S46" s="94">
        <f>HLOOKUP($Q46,'Perfattr Data'!$A$11:$CW$67,MATCH(S$3&amp;"Long",'Perfattr Data'!$B$11:$B$67,0),FALSE)</f>
        <v>3.0224241703054626E-3</v>
      </c>
      <c r="T46" s="94">
        <f>HLOOKUP($Q46,'Perfattr Data'!$A$11:$CW$67,MATCH(T$3&amp;"Long",'Perfattr Data'!$B$11:$B$67,0),FALSE)</f>
        <v>6.9909723256798804E-3</v>
      </c>
      <c r="U46" s="94">
        <f>HLOOKUP($Q46,'Perfattr Data'!$A$11:$CW$67,MATCH(U$3&amp;"Long",'Perfattr Data'!$B$11:$B$67,0),FALSE)</f>
        <v>8.7582620072026041E-4</v>
      </c>
      <c r="V46" s="94">
        <f>HLOOKUP($Q46,'Perfattr Data'!$A$11:$CW$67,MATCH(V$3&amp;"Long",'Perfattr Data'!$B$11:$B$67,0),FALSE)</f>
        <v>9.3200379715587867E-4</v>
      </c>
      <c r="W46" s="94">
        <f>HLOOKUP($Q46,'Perfattr Data'!$A$11:$CW$67,MATCH(W$3&amp;"Long",'Perfattr Data'!$B$11:$B$67,0),FALSE)</f>
        <v>4.1992260416141795E-3</v>
      </c>
      <c r="X46" s="94">
        <f>HLOOKUP($Q46,'Perfattr Data'!$A$11:$CW$67,MATCH(X$3&amp;"Long",'Perfattr Data'!$B$11:$B$67,0),FALSE)</f>
        <v>-4.6005162591784641E-3</v>
      </c>
      <c r="Y46" s="94">
        <f>HLOOKUP($Q46,'Perfattr Data'!$A$11:$CW$67,MATCH(Y$3&amp;"Long",'Perfattr Data'!$B$11:$B$67,0),FALSE)</f>
        <v>5.3702705317582632E-3</v>
      </c>
      <c r="Z46" s="94">
        <f>HLOOKUP($Q46,'Perfattr Data'!$A$11:$CW$67,MATCH(Z$3&amp;"Long",'Perfattr Data'!$B$11:$B$67,0),FALSE)</f>
        <v>6.846713953105028E-3</v>
      </c>
      <c r="AA46" s="94">
        <f>HLOOKUP($Q46,'Perfattr Data'!$A$11:$CW$67,MATCH(AA$3&amp;"Long",'Perfattr Data'!$B$11:$B$67,0),FALSE)</f>
        <v>-6.633280977976874E-4</v>
      </c>
      <c r="AB46" s="94">
        <f>HLOOKUP($Q46,'Perfattr Data'!$A$11:$CW$67,MATCH(AB$3&amp;"Long",'Perfattr Data'!$B$11:$B$67,0),FALSE)</f>
        <v>2.7293218895660517E-5</v>
      </c>
    </row>
    <row r="47" spans="2:28" ht="15" customHeight="1" outlineLevel="1" x14ac:dyDescent="0.25">
      <c r="B47" s="4">
        <f t="shared" si="2"/>
        <v>40178</v>
      </c>
      <c r="C47" s="130">
        <f>INDEX('Exposure Data'!$A$1:$Y$391,MATCH($B47&amp;$B$3,'Exposure Data'!$A$1:$A$391,0),MATCH(C$3,'Exposure Data'!$A$1:$Y$1,0))</f>
        <v>0.2152310723814698</v>
      </c>
      <c r="D47" s="130">
        <f>INDEX('Exposure Data'!$A$1:$Y$391,MATCH($B47&amp;$B$3,'Exposure Data'!$A$1:$A$391,0),MATCH(D$3,'Exposure Data'!$A$1:$Y$1,0))</f>
        <v>7.0998118968764568E-2</v>
      </c>
      <c r="E47" s="130">
        <f>INDEX('Exposure Data'!$A$1:$Y$391,MATCH($B47&amp;$B$3,'Exposure Data'!$A$1:$A$391,0),MATCH(E$3,'Exposure Data'!$A$1:$Y$1,0))</f>
        <v>0.11337862583470827</v>
      </c>
      <c r="F47" s="130">
        <f>INDEX('Exposure Data'!$A$1:$Y$391,MATCH($B47&amp;$B$3,'Exposure Data'!$A$1:$A$391,0),MATCH(F$3,'Exposure Data'!$A$1:$Y$1,0))</f>
        <v>0.18525807149207479</v>
      </c>
      <c r="G47" s="130">
        <f>INDEX('Exposure Data'!$A$1:$Y$391,MATCH($B47&amp;$B$3,'Exposure Data'!$A$1:$A$391,0),MATCH(G$3,'Exposure Data'!$A$1:$Y$1,0))</f>
        <v>4.5617969524168423E-3</v>
      </c>
      <c r="H47" s="130">
        <f>INDEX('Exposure Data'!$A$1:$Y$391,MATCH($B47&amp;$B$3,'Exposure Data'!$A$1:$A$391,0),MATCH(H$3,'Exposure Data'!$A$1:$Y$1,0))</f>
        <v>2.1697406094358516E-2</v>
      </c>
      <c r="I47" s="130">
        <f>INDEX('Exposure Data'!$A$1:$Y$391,MATCH($B47&amp;$B$3,'Exposure Data'!$A$1:$A$391,0),MATCH(I$3,'Exposure Data'!$A$1:$Y$1,0))</f>
        <v>0.16545543557461534</v>
      </c>
      <c r="J47" s="130">
        <f>INDEX('Exposure Data'!$A$1:$Y$391,MATCH($B47&amp;$B$3,'Exposure Data'!$A$1:$A$391,0),MATCH(J$3,'Exposure Data'!$A$1:$Y$1,0))</f>
        <v>0.11022751716794722</v>
      </c>
      <c r="K47" s="130">
        <f>INDEX('Exposure Data'!$A$1:$Y$391,MATCH($B47&amp;$B$3,'Exposure Data'!$A$1:$A$391,0),MATCH(K$3,'Exposure Data'!$A$1:$Y$1,0))</f>
        <v>4.913187082064744E-2</v>
      </c>
      <c r="L47" s="130">
        <f>INDEX('Exposure Data'!$A$1:$Y$391,MATCH($B47&amp;$B$3,'Exposure Data'!$A$1:$A$391,0),MATCH(L$3,'Exposure Data'!$A$1:$Y$1,0))</f>
        <v>0.21173767535421376</v>
      </c>
      <c r="M47" s="130">
        <f>INDEX('Exposure Data'!$A$1:$Y$391,MATCH($B47&amp;$B$3,'Exposure Data'!$A$1:$A$391,0),MATCH(M$3,'Exposure Data'!$A$1:$Y$1,0))</f>
        <v>1.2274932970081483E-2</v>
      </c>
      <c r="N47" s="130">
        <f>INDEX('Exposure Data'!$A$1:$Y$391,MATCH($B47&amp;$B$3,'Exposure Data'!$A$1:$A$391,0),MATCH(N$3,'Exposure Data'!$A$1:$Y$1,0))</f>
        <v>0</v>
      </c>
      <c r="O47" s="7"/>
      <c r="Q47" s="95">
        <f t="shared" si="3"/>
        <v>40178</v>
      </c>
      <c r="R47" s="94">
        <f>HLOOKUP($Q47,'Perfattr Data'!$A$11:$CW$67,MATCH(R$3&amp;"Long",'Perfattr Data'!$B$11:$B$67,0),FALSE)</f>
        <v>1.9833471209632629E-2</v>
      </c>
      <c r="S47" s="94">
        <f>HLOOKUP($Q47,'Perfattr Data'!$A$11:$CW$67,MATCH(S$3&amp;"Long",'Perfattr Data'!$B$11:$B$67,0),FALSE)</f>
        <v>3.4951058320707162E-3</v>
      </c>
      <c r="T47" s="94">
        <f>HLOOKUP($Q47,'Perfattr Data'!$A$11:$CW$67,MATCH(T$3&amp;"Long",'Perfattr Data'!$B$11:$B$67,0),FALSE)</f>
        <v>6.9148195588529162E-3</v>
      </c>
      <c r="U47" s="94">
        <f>HLOOKUP($Q47,'Perfattr Data'!$A$11:$CW$67,MATCH(U$3&amp;"Long",'Perfattr Data'!$B$11:$B$67,0),FALSE)</f>
        <v>4.6290998694374476E-3</v>
      </c>
      <c r="V47" s="94">
        <f>HLOOKUP($Q47,'Perfattr Data'!$A$11:$CW$67,MATCH(V$3&amp;"Long",'Perfattr Data'!$B$11:$B$67,0),FALSE)</f>
        <v>1.3992119362643925E-4</v>
      </c>
      <c r="W47" s="94">
        <f>HLOOKUP($Q47,'Perfattr Data'!$A$11:$CW$67,MATCH(W$3&amp;"Long",'Perfattr Data'!$B$11:$B$67,0),FALSE)</f>
        <v>2.6009232098111097E-3</v>
      </c>
      <c r="X47" s="94">
        <f>HLOOKUP($Q47,'Perfattr Data'!$A$11:$CW$67,MATCH(X$3&amp;"Long",'Perfattr Data'!$B$11:$B$67,0),FALSE)</f>
        <v>5.843164292982774E-3</v>
      </c>
      <c r="Y47" s="94">
        <f>HLOOKUP($Q47,'Perfattr Data'!$A$11:$CW$67,MATCH(Y$3&amp;"Long",'Perfattr Data'!$B$11:$B$67,0),FALSE)</f>
        <v>1.1906947124600699E-2</v>
      </c>
      <c r="Z47" s="94">
        <f>HLOOKUP($Q47,'Perfattr Data'!$A$11:$CW$67,MATCH(Z$3&amp;"Long",'Perfattr Data'!$B$11:$B$67,0),FALSE)</f>
        <v>-1.8849372528746548E-3</v>
      </c>
      <c r="AA47" s="94">
        <f>HLOOKUP($Q47,'Perfattr Data'!$A$11:$CW$67,MATCH(AA$3&amp;"Long",'Perfattr Data'!$B$11:$B$67,0),FALSE)</f>
        <v>1.1626808631661743E-2</v>
      </c>
      <c r="AB47" s="94">
        <f>HLOOKUP($Q47,'Perfattr Data'!$A$11:$CW$67,MATCH(AB$3&amp;"Long",'Perfattr Data'!$B$11:$B$67,0),FALSE)</f>
        <v>2.5166494148486387E-3</v>
      </c>
    </row>
    <row r="48" spans="2:28" ht="15" customHeight="1" outlineLevel="1" x14ac:dyDescent="0.25">
      <c r="B48" s="4">
        <f t="shared" si="2"/>
        <v>40209</v>
      </c>
      <c r="C48" s="130">
        <f>INDEX('Exposure Data'!$A$1:$Y$391,MATCH($B48&amp;$B$3,'Exposure Data'!$A$1:$A$391,0),MATCH(C$3,'Exposure Data'!$A$1:$Y$1,0))</f>
        <v>0.20378810019080312</v>
      </c>
      <c r="D48" s="130">
        <f>INDEX('Exposure Data'!$A$1:$Y$391,MATCH($B48&amp;$B$3,'Exposure Data'!$A$1:$A$391,0),MATCH(D$3,'Exposure Data'!$A$1:$Y$1,0))</f>
        <v>6.6825289162925655E-2</v>
      </c>
      <c r="E48" s="130">
        <f>INDEX('Exposure Data'!$A$1:$Y$391,MATCH($B48&amp;$B$3,'Exposure Data'!$A$1:$A$391,0),MATCH(E$3,'Exposure Data'!$A$1:$Y$1,0))</f>
        <v>0.17356992787508521</v>
      </c>
      <c r="F48" s="130">
        <f>INDEX('Exposure Data'!$A$1:$Y$391,MATCH($B48&amp;$B$3,'Exposure Data'!$A$1:$A$391,0),MATCH(F$3,'Exposure Data'!$A$1:$Y$1,0))</f>
        <v>0.18792970871737735</v>
      </c>
      <c r="G48" s="130">
        <f>INDEX('Exposure Data'!$A$1:$Y$391,MATCH($B48&amp;$B$3,'Exposure Data'!$A$1:$A$391,0),MATCH(G$3,'Exposure Data'!$A$1:$Y$1,0))</f>
        <v>7.0032492170169335E-3</v>
      </c>
      <c r="H48" s="130">
        <f>INDEX('Exposure Data'!$A$1:$Y$391,MATCH($B48&amp;$B$3,'Exposure Data'!$A$1:$A$391,0),MATCH(H$3,'Exposure Data'!$A$1:$Y$1,0))</f>
        <v>1.9556101487689461E-2</v>
      </c>
      <c r="I48" s="130">
        <f>INDEX('Exposure Data'!$A$1:$Y$391,MATCH($B48&amp;$B$3,'Exposure Data'!$A$1:$A$391,0),MATCH(I$3,'Exposure Data'!$A$1:$Y$1,0))</f>
        <v>0.14524876803852588</v>
      </c>
      <c r="J48" s="130">
        <f>INDEX('Exposure Data'!$A$1:$Y$391,MATCH($B48&amp;$B$3,'Exposure Data'!$A$1:$A$391,0),MATCH(J$3,'Exposure Data'!$A$1:$Y$1,0))</f>
        <v>9.0269408836105888E-2</v>
      </c>
      <c r="K48" s="130">
        <f>INDEX('Exposure Data'!$A$1:$Y$391,MATCH($B48&amp;$B$3,'Exposure Data'!$A$1:$A$391,0),MATCH(K$3,'Exposure Data'!$A$1:$Y$1,0))</f>
        <v>3.6311541835164329E-2</v>
      </c>
      <c r="L48" s="130">
        <f>INDEX('Exposure Data'!$A$1:$Y$391,MATCH($B48&amp;$B$3,'Exposure Data'!$A$1:$A$391,0),MATCH(L$3,'Exposure Data'!$A$1:$Y$1,0))</f>
        <v>0.1886180742758948</v>
      </c>
      <c r="M48" s="130">
        <f>INDEX('Exposure Data'!$A$1:$Y$391,MATCH($B48&amp;$B$3,'Exposure Data'!$A$1:$A$391,0),MATCH(M$3,'Exposure Data'!$A$1:$Y$1,0))</f>
        <v>2.3622851984661332E-2</v>
      </c>
      <c r="N48" s="130">
        <f>INDEX('Exposure Data'!$A$1:$Y$391,MATCH($B48&amp;$B$3,'Exposure Data'!$A$1:$A$391,0),MATCH(N$3,'Exposure Data'!$A$1:$Y$1,0))</f>
        <v>6.3188273149246378E-4</v>
      </c>
      <c r="O48" s="7"/>
      <c r="Q48" s="95">
        <f t="shared" si="3"/>
        <v>40209</v>
      </c>
      <c r="R48" s="94">
        <f>HLOOKUP($Q48,'Perfattr Data'!$A$11:$CW$67,MATCH(R$3&amp;"Long",'Perfattr Data'!$B$11:$B$67,0),FALSE)</f>
        <v>-8.9855205672956674E-3</v>
      </c>
      <c r="S48" s="94">
        <f>HLOOKUP($Q48,'Perfattr Data'!$A$11:$CW$67,MATCH(S$3&amp;"Long",'Perfattr Data'!$B$11:$B$67,0),FALSE)</f>
        <v>4.9120736350862003E-4</v>
      </c>
      <c r="T48" s="94">
        <f>HLOOKUP($Q48,'Perfattr Data'!$A$11:$CW$67,MATCH(T$3&amp;"Long",'Perfattr Data'!$B$11:$B$67,0),FALSE)</f>
        <v>-7.8868733101711518E-3</v>
      </c>
      <c r="U48" s="94">
        <f>HLOOKUP($Q48,'Perfattr Data'!$A$11:$CW$67,MATCH(U$3&amp;"Long",'Perfattr Data'!$B$11:$B$67,0),FALSE)</f>
        <v>-6.827585010447822E-3</v>
      </c>
      <c r="V48" s="94">
        <f>HLOOKUP($Q48,'Perfattr Data'!$A$11:$CW$67,MATCH(V$3&amp;"Long",'Perfattr Data'!$B$11:$B$67,0),FALSE)</f>
        <v>1.5209988910510788E-3</v>
      </c>
      <c r="W48" s="94">
        <f>HLOOKUP($Q48,'Perfattr Data'!$A$11:$CW$67,MATCH(W$3&amp;"Long",'Perfattr Data'!$B$11:$B$67,0),FALSE)</f>
        <v>-1.72079660067369E-3</v>
      </c>
      <c r="X48" s="94">
        <f>HLOOKUP($Q48,'Perfattr Data'!$A$11:$CW$67,MATCH(X$3&amp;"Long",'Perfattr Data'!$B$11:$B$67,0),FALSE)</f>
        <v>1.0260241215452508E-2</v>
      </c>
      <c r="Y48" s="94">
        <f>HLOOKUP($Q48,'Perfattr Data'!$A$11:$CW$67,MATCH(Y$3&amp;"Long",'Perfattr Data'!$B$11:$B$67,0),FALSE)</f>
        <v>-5.6157516109005398E-3</v>
      </c>
      <c r="Z48" s="94">
        <f>HLOOKUP($Q48,'Perfattr Data'!$A$11:$CW$67,MATCH(Z$3&amp;"Long",'Perfattr Data'!$B$11:$B$67,0),FALSE)</f>
        <v>-2.4040055437679281E-3</v>
      </c>
      <c r="AA48" s="94">
        <f>HLOOKUP($Q48,'Perfattr Data'!$A$11:$CW$67,MATCH(AA$3&amp;"Long",'Perfattr Data'!$B$11:$B$67,0),FALSE)</f>
        <v>8.5688651073249009E-3</v>
      </c>
      <c r="AB48" s="94">
        <f>HLOOKUP($Q48,'Perfattr Data'!$A$11:$CW$67,MATCH(AB$3&amp;"Long",'Perfattr Data'!$B$11:$B$67,0),FALSE)</f>
        <v>-1.0706197045749397E-3</v>
      </c>
    </row>
    <row r="49" spans="2:28" ht="15" customHeight="1" outlineLevel="1" x14ac:dyDescent="0.25">
      <c r="B49" s="4">
        <f t="shared" si="2"/>
        <v>40237</v>
      </c>
      <c r="C49" s="130">
        <f>INDEX('Exposure Data'!$A$1:$Y$391,MATCH($B49&amp;$B$3,'Exposure Data'!$A$1:$A$391,0),MATCH(C$3,'Exposure Data'!$A$1:$Y$1,0))</f>
        <v>0.21462075265252242</v>
      </c>
      <c r="D49" s="130">
        <f>INDEX('Exposure Data'!$A$1:$Y$391,MATCH($B49&amp;$B$3,'Exposure Data'!$A$1:$A$391,0),MATCH(D$3,'Exposure Data'!$A$1:$Y$1,0))</f>
        <v>7.3727392241048545E-2</v>
      </c>
      <c r="E49" s="130">
        <f>INDEX('Exposure Data'!$A$1:$Y$391,MATCH($B49&amp;$B$3,'Exposure Data'!$A$1:$A$391,0),MATCH(E$3,'Exposure Data'!$A$1:$Y$1,0))</f>
        <v>0.16257007341216587</v>
      </c>
      <c r="F49" s="130">
        <f>INDEX('Exposure Data'!$A$1:$Y$391,MATCH($B49&amp;$B$3,'Exposure Data'!$A$1:$A$391,0),MATCH(F$3,'Exposure Data'!$A$1:$Y$1,0))</f>
        <v>0.18647305371568212</v>
      </c>
      <c r="G49" s="130">
        <f>INDEX('Exposure Data'!$A$1:$Y$391,MATCH($B49&amp;$B$3,'Exposure Data'!$A$1:$A$391,0),MATCH(G$3,'Exposure Data'!$A$1:$Y$1,0))</f>
        <v>1.6123793708713696E-2</v>
      </c>
      <c r="H49" s="130">
        <f>INDEX('Exposure Data'!$A$1:$Y$391,MATCH($B49&amp;$B$3,'Exposure Data'!$A$1:$A$391,0),MATCH(H$3,'Exposure Data'!$A$1:$Y$1,0))</f>
        <v>3.0137129175734693E-2</v>
      </c>
      <c r="I49" s="130">
        <f>INDEX('Exposure Data'!$A$1:$Y$391,MATCH($B49&amp;$B$3,'Exposure Data'!$A$1:$A$391,0),MATCH(I$3,'Exposure Data'!$A$1:$Y$1,0))</f>
        <v>0.14454005223217176</v>
      </c>
      <c r="J49" s="130">
        <f>INDEX('Exposure Data'!$A$1:$Y$391,MATCH($B49&amp;$B$3,'Exposure Data'!$A$1:$A$391,0),MATCH(J$3,'Exposure Data'!$A$1:$Y$1,0))</f>
        <v>0.10876444145584747</v>
      </c>
      <c r="K49" s="130">
        <f>INDEX('Exposure Data'!$A$1:$Y$391,MATCH($B49&amp;$B$3,'Exposure Data'!$A$1:$A$391,0),MATCH(K$3,'Exposure Data'!$A$1:$Y$1,0))</f>
        <v>4.2865026361207016E-2</v>
      </c>
      <c r="L49" s="130">
        <f>INDEX('Exposure Data'!$A$1:$Y$391,MATCH($B49&amp;$B$3,'Exposure Data'!$A$1:$A$391,0),MATCH(L$3,'Exposure Data'!$A$1:$Y$1,0))</f>
        <v>0.20554724959320661</v>
      </c>
      <c r="M49" s="130">
        <f>INDEX('Exposure Data'!$A$1:$Y$391,MATCH($B49&amp;$B$3,'Exposure Data'!$A$1:$A$391,0),MATCH(M$3,'Exposure Data'!$A$1:$Y$1,0))</f>
        <v>1.9898354091066758E-2</v>
      </c>
      <c r="N49" s="130">
        <f>INDEX('Exposure Data'!$A$1:$Y$391,MATCH($B49&amp;$B$3,'Exposure Data'!$A$1:$A$391,0),MATCH(N$3,'Exposure Data'!$A$1:$Y$1,0))</f>
        <v>9.6064082506252635E-4</v>
      </c>
      <c r="O49" s="7"/>
      <c r="Q49" s="95">
        <f t="shared" si="3"/>
        <v>40237</v>
      </c>
      <c r="R49" s="94">
        <f>HLOOKUP($Q49,'Perfattr Data'!$A$11:$CW$67,MATCH(R$3&amp;"Long",'Perfattr Data'!$B$11:$B$67,0),FALSE)</f>
        <v>-8.8676842273492098E-4</v>
      </c>
      <c r="S49" s="94">
        <f>HLOOKUP($Q49,'Perfattr Data'!$A$11:$CW$67,MATCH(S$3&amp;"Long",'Perfattr Data'!$B$11:$B$67,0),FALSE)</f>
        <v>7.7634604787040482E-4</v>
      </c>
      <c r="T49" s="94">
        <f>HLOOKUP($Q49,'Perfattr Data'!$A$11:$CW$67,MATCH(T$3&amp;"Long",'Perfattr Data'!$B$11:$B$67,0),FALSE)</f>
        <v>8.817440705410712E-4</v>
      </c>
      <c r="U49" s="94">
        <f>HLOOKUP($Q49,'Perfattr Data'!$A$11:$CW$67,MATCH(U$3&amp;"Long",'Perfattr Data'!$B$11:$B$67,0),FALSE)</f>
        <v>-2.1346891384718247E-3</v>
      </c>
      <c r="V49" s="94">
        <f>HLOOKUP($Q49,'Perfattr Data'!$A$11:$CW$67,MATCH(V$3&amp;"Long",'Perfattr Data'!$B$11:$B$67,0),FALSE)</f>
        <v>1.9831601528092387E-3</v>
      </c>
      <c r="W49" s="94">
        <f>HLOOKUP($Q49,'Perfattr Data'!$A$11:$CW$67,MATCH(W$3&amp;"Long",'Perfattr Data'!$B$11:$B$67,0),FALSE)</f>
        <v>1.8872331068152796E-3</v>
      </c>
      <c r="X49" s="94">
        <f>HLOOKUP($Q49,'Perfattr Data'!$A$11:$CW$67,MATCH(X$3&amp;"Long",'Perfattr Data'!$B$11:$B$67,0),FALSE)</f>
        <v>2.3267981619623348E-3</v>
      </c>
      <c r="Y49" s="94">
        <f>HLOOKUP($Q49,'Perfattr Data'!$A$11:$CW$67,MATCH(Y$3&amp;"Long",'Perfattr Data'!$B$11:$B$67,0),FALSE)</f>
        <v>2.0459254767154844E-3</v>
      </c>
      <c r="Z49" s="94">
        <f>HLOOKUP($Q49,'Perfattr Data'!$A$11:$CW$67,MATCH(Z$3&amp;"Long",'Perfattr Data'!$B$11:$B$67,0),FALSE)</f>
        <v>1.8128461400667467E-3</v>
      </c>
      <c r="AA49" s="94">
        <f>HLOOKUP($Q49,'Perfattr Data'!$A$11:$CW$67,MATCH(AA$3&amp;"Long",'Perfattr Data'!$B$11:$B$67,0),FALSE)</f>
        <v>4.479353207756007E-3</v>
      </c>
      <c r="AB49" s="94">
        <f>HLOOKUP($Q49,'Perfattr Data'!$A$11:$CW$67,MATCH(AB$3&amp;"Long",'Perfattr Data'!$B$11:$B$67,0),FALSE)</f>
        <v>3.1647957662902653E-4</v>
      </c>
    </row>
    <row r="50" spans="2:28" ht="15" customHeight="1" outlineLevel="1" x14ac:dyDescent="0.25">
      <c r="B50" s="4">
        <f t="shared" si="2"/>
        <v>40268</v>
      </c>
      <c r="C50" s="130">
        <f>INDEX('Exposure Data'!$A$1:$Y$391,MATCH($B50&amp;$B$3,'Exposure Data'!$A$1:$A$391,0),MATCH(C$3,'Exposure Data'!$A$1:$Y$1,0))</f>
        <v>0.21799257589049387</v>
      </c>
      <c r="D50" s="130">
        <f>INDEX('Exposure Data'!$A$1:$Y$391,MATCH($B50&amp;$B$3,'Exposure Data'!$A$1:$A$391,0),MATCH(D$3,'Exposure Data'!$A$1:$Y$1,0))</f>
        <v>7.6915718674276837E-2</v>
      </c>
      <c r="E50" s="130">
        <f>INDEX('Exposure Data'!$A$1:$Y$391,MATCH($B50&amp;$B$3,'Exposure Data'!$A$1:$A$391,0),MATCH(E$3,'Exposure Data'!$A$1:$Y$1,0))</f>
        <v>0.17255535779235856</v>
      </c>
      <c r="F50" s="130">
        <f>INDEX('Exposure Data'!$A$1:$Y$391,MATCH($B50&amp;$B$3,'Exposure Data'!$A$1:$A$391,0),MATCH(F$3,'Exposure Data'!$A$1:$Y$1,0))</f>
        <v>0.22593834616477679</v>
      </c>
      <c r="G50" s="130">
        <f>INDEX('Exposure Data'!$A$1:$Y$391,MATCH($B50&amp;$B$3,'Exposure Data'!$A$1:$A$391,0),MATCH(G$3,'Exposure Data'!$A$1:$Y$1,0))</f>
        <v>1.4848153562786553E-2</v>
      </c>
      <c r="H50" s="130">
        <f>INDEX('Exposure Data'!$A$1:$Y$391,MATCH($B50&amp;$B$3,'Exposure Data'!$A$1:$A$391,0),MATCH(H$3,'Exposure Data'!$A$1:$Y$1,0))</f>
        <v>1.1901877976645308E-2</v>
      </c>
      <c r="I50" s="130">
        <f>INDEX('Exposure Data'!$A$1:$Y$391,MATCH($B50&amp;$B$3,'Exposure Data'!$A$1:$A$391,0),MATCH(I$3,'Exposure Data'!$A$1:$Y$1,0))</f>
        <v>0.16165619314028315</v>
      </c>
      <c r="J50" s="130">
        <f>INDEX('Exposure Data'!$A$1:$Y$391,MATCH($B50&amp;$B$3,'Exposure Data'!$A$1:$A$391,0),MATCH(J$3,'Exposure Data'!$A$1:$Y$1,0))</f>
        <v>0.10416220337881114</v>
      </c>
      <c r="K50" s="130">
        <f>INDEX('Exposure Data'!$A$1:$Y$391,MATCH($B50&amp;$B$3,'Exposure Data'!$A$1:$A$391,0),MATCH(K$3,'Exposure Data'!$A$1:$Y$1,0))</f>
        <v>5.5563169128903266E-2</v>
      </c>
      <c r="L50" s="130">
        <f>INDEX('Exposure Data'!$A$1:$Y$391,MATCH($B50&amp;$B$3,'Exposure Data'!$A$1:$A$391,0),MATCH(L$3,'Exposure Data'!$A$1:$Y$1,0))</f>
        <v>0.19425734733409847</v>
      </c>
      <c r="M50" s="130">
        <f>INDEX('Exposure Data'!$A$1:$Y$391,MATCH($B50&amp;$B$3,'Exposure Data'!$A$1:$A$391,0),MATCH(M$3,'Exposure Data'!$A$1:$Y$1,0))</f>
        <v>1.3823805688172293E-2</v>
      </c>
      <c r="N50" s="130">
        <f>INDEX('Exposure Data'!$A$1:$Y$391,MATCH($B50&amp;$B$3,'Exposure Data'!$A$1:$A$391,0),MATCH(N$3,'Exposure Data'!$A$1:$Y$1,0))</f>
        <v>1.3970297109211762E-3</v>
      </c>
      <c r="O50" s="7"/>
      <c r="Q50" s="95">
        <f t="shared" si="3"/>
        <v>40268</v>
      </c>
      <c r="R50" s="94">
        <f>HLOOKUP($Q50,'Perfattr Data'!$A$11:$CW$67,MATCH(R$3&amp;"Long",'Perfattr Data'!$B$11:$B$67,0),FALSE)</f>
        <v>1.1459134965904158E-2</v>
      </c>
      <c r="S50" s="94">
        <f>HLOOKUP($Q50,'Perfattr Data'!$A$11:$CW$67,MATCH(S$3&amp;"Long",'Perfattr Data'!$B$11:$B$67,0),FALSE)</f>
        <v>3.5809946280116289E-3</v>
      </c>
      <c r="T50" s="94">
        <f>HLOOKUP($Q50,'Perfattr Data'!$A$11:$CW$67,MATCH(T$3&amp;"Long",'Perfattr Data'!$B$11:$B$67,0),FALSE)</f>
        <v>5.4351625242921699E-3</v>
      </c>
      <c r="U50" s="94">
        <f>HLOOKUP($Q50,'Perfattr Data'!$A$11:$CW$67,MATCH(U$3&amp;"Long",'Perfattr Data'!$B$11:$B$67,0),FALSE)</f>
        <v>1.3430548446721553E-2</v>
      </c>
      <c r="V50" s="94">
        <f>HLOOKUP($Q50,'Perfattr Data'!$A$11:$CW$67,MATCH(V$3&amp;"Long",'Perfattr Data'!$B$11:$B$67,0),FALSE)</f>
        <v>-6.1371200660000584E-5</v>
      </c>
      <c r="W50" s="94">
        <f>HLOOKUP($Q50,'Perfattr Data'!$A$11:$CW$67,MATCH(W$3&amp;"Long",'Perfattr Data'!$B$11:$B$67,0),FALSE)</f>
        <v>5.1477982250258845E-3</v>
      </c>
      <c r="X50" s="94">
        <f>HLOOKUP($Q50,'Perfattr Data'!$A$11:$CW$67,MATCH(X$3&amp;"Long",'Perfattr Data'!$B$11:$B$67,0),FALSE)</f>
        <v>2.0303079015136411E-2</v>
      </c>
      <c r="Y50" s="94">
        <f>HLOOKUP($Q50,'Perfattr Data'!$A$11:$CW$67,MATCH(Y$3&amp;"Long",'Perfattr Data'!$B$11:$B$67,0),FALSE)</f>
        <v>8.0582310410223686E-3</v>
      </c>
      <c r="Z50" s="94">
        <f>HLOOKUP($Q50,'Perfattr Data'!$A$11:$CW$67,MATCH(Z$3&amp;"Long",'Perfattr Data'!$B$11:$B$67,0),FALSE)</f>
        <v>3.1305823491595596E-3</v>
      </c>
      <c r="AA50" s="94">
        <f>HLOOKUP($Q50,'Perfattr Data'!$A$11:$CW$67,MATCH(AA$3&amp;"Long",'Perfattr Data'!$B$11:$B$67,0),FALSE)</f>
        <v>1.4940632160854523E-2</v>
      </c>
      <c r="AB50" s="94">
        <f>HLOOKUP($Q50,'Perfattr Data'!$A$11:$CW$67,MATCH(AB$3&amp;"Long",'Perfattr Data'!$B$11:$B$67,0),FALSE)</f>
        <v>1.1281555087506679E-3</v>
      </c>
    </row>
    <row r="51" spans="2:28" ht="15" customHeight="1" outlineLevel="1" x14ac:dyDescent="0.25">
      <c r="B51" s="4">
        <f t="shared" si="2"/>
        <v>40298</v>
      </c>
      <c r="C51" s="130">
        <f>INDEX('Exposure Data'!$A$1:$Y$391,MATCH($B51&amp;$B$3,'Exposure Data'!$A$1:$A$391,0),MATCH(C$3,'Exposure Data'!$A$1:$Y$1,0))</f>
        <v>0.24513666620224939</v>
      </c>
      <c r="D51" s="130">
        <f>INDEX('Exposure Data'!$A$1:$Y$391,MATCH($B51&amp;$B$3,'Exposure Data'!$A$1:$A$391,0),MATCH(D$3,'Exposure Data'!$A$1:$Y$1,0))</f>
        <v>8.3908780509146602E-2</v>
      </c>
      <c r="E51" s="130">
        <f>INDEX('Exposure Data'!$A$1:$Y$391,MATCH($B51&amp;$B$3,'Exposure Data'!$A$1:$A$391,0),MATCH(E$3,'Exposure Data'!$A$1:$Y$1,0))</f>
        <v>0.12043361741962735</v>
      </c>
      <c r="F51" s="130">
        <f>INDEX('Exposure Data'!$A$1:$Y$391,MATCH($B51&amp;$B$3,'Exposure Data'!$A$1:$A$391,0),MATCH(F$3,'Exposure Data'!$A$1:$Y$1,0))</f>
        <v>0.25621803916540531</v>
      </c>
      <c r="G51" s="130">
        <f>INDEX('Exposure Data'!$A$1:$Y$391,MATCH($B51&amp;$B$3,'Exposure Data'!$A$1:$A$391,0),MATCH(G$3,'Exposure Data'!$A$1:$Y$1,0))</f>
        <v>2.4099933550544919E-2</v>
      </c>
      <c r="H51" s="130">
        <f>INDEX('Exposure Data'!$A$1:$Y$391,MATCH($B51&amp;$B$3,'Exposure Data'!$A$1:$A$391,0),MATCH(H$3,'Exposure Data'!$A$1:$Y$1,0))</f>
        <v>1.3417759579294837E-2</v>
      </c>
      <c r="I51" s="130">
        <f>INDEX('Exposure Data'!$A$1:$Y$391,MATCH($B51&amp;$B$3,'Exposure Data'!$A$1:$A$391,0),MATCH(I$3,'Exposure Data'!$A$1:$Y$1,0))</f>
        <v>0.17851707025703614</v>
      </c>
      <c r="J51" s="130">
        <f>INDEX('Exposure Data'!$A$1:$Y$391,MATCH($B51&amp;$B$3,'Exposure Data'!$A$1:$A$391,0),MATCH(J$3,'Exposure Data'!$A$1:$Y$1,0))</f>
        <v>9.4752355615568509E-2</v>
      </c>
      <c r="K51" s="130">
        <f>INDEX('Exposure Data'!$A$1:$Y$391,MATCH($B51&amp;$B$3,'Exposure Data'!$A$1:$A$391,0),MATCH(K$3,'Exposure Data'!$A$1:$Y$1,0))</f>
        <v>7.5613687767470766E-2</v>
      </c>
      <c r="L51" s="130">
        <f>INDEX('Exposure Data'!$A$1:$Y$391,MATCH($B51&amp;$B$3,'Exposure Data'!$A$1:$A$391,0),MATCH(L$3,'Exposure Data'!$A$1:$Y$1,0))</f>
        <v>0.17185093679841393</v>
      </c>
      <c r="M51" s="130">
        <f>INDEX('Exposure Data'!$A$1:$Y$391,MATCH($B51&amp;$B$3,'Exposure Data'!$A$1:$A$391,0),MATCH(M$3,'Exposure Data'!$A$1:$Y$1,0))</f>
        <v>8.0996839567094251E-3</v>
      </c>
      <c r="N51" s="130">
        <f>INDEX('Exposure Data'!$A$1:$Y$391,MATCH($B51&amp;$B$3,'Exposure Data'!$A$1:$A$391,0),MATCH(N$3,'Exposure Data'!$A$1:$Y$1,0))</f>
        <v>1.564276505328925E-3</v>
      </c>
      <c r="O51" s="7"/>
      <c r="Q51" s="95">
        <f t="shared" si="3"/>
        <v>40298</v>
      </c>
      <c r="R51" s="94">
        <f>HLOOKUP($Q51,'Perfattr Data'!$A$11:$CW$67,MATCH(R$3&amp;"Long",'Perfattr Data'!$B$11:$B$67,0),FALSE)</f>
        <v>1.8995392079087028E-3</v>
      </c>
      <c r="S51" s="94">
        <f>HLOOKUP($Q51,'Perfattr Data'!$A$11:$CW$67,MATCH(S$3&amp;"Long",'Perfattr Data'!$B$11:$B$67,0),FALSE)</f>
        <v>-1.4662068442805021E-3</v>
      </c>
      <c r="T51" s="94">
        <f>HLOOKUP($Q51,'Perfattr Data'!$A$11:$CW$67,MATCH(T$3&amp;"Long",'Perfattr Data'!$B$11:$B$67,0),FALSE)</f>
        <v>-3.4847920643895102E-3</v>
      </c>
      <c r="U51" s="94">
        <f>HLOOKUP($Q51,'Perfattr Data'!$A$11:$CW$67,MATCH(U$3&amp;"Long",'Perfattr Data'!$B$11:$B$67,0),FALSE)</f>
        <v>5.7061412563127016E-3</v>
      </c>
      <c r="V51" s="94">
        <f>HLOOKUP($Q51,'Perfattr Data'!$A$11:$CW$67,MATCH(V$3&amp;"Long",'Perfattr Data'!$B$11:$B$67,0),FALSE)</f>
        <v>-8.5831265048161157E-4</v>
      </c>
      <c r="W51" s="94">
        <f>HLOOKUP($Q51,'Perfattr Data'!$A$11:$CW$67,MATCH(W$3&amp;"Long",'Perfattr Data'!$B$11:$B$67,0),FALSE)</f>
        <v>-6.4047015485749735E-4</v>
      </c>
      <c r="X51" s="94">
        <f>HLOOKUP($Q51,'Perfattr Data'!$A$11:$CW$67,MATCH(X$3&amp;"Long",'Perfattr Data'!$B$11:$B$67,0),FALSE)</f>
        <v>8.6686794163441296E-3</v>
      </c>
      <c r="Y51" s="94">
        <f>HLOOKUP($Q51,'Perfattr Data'!$A$11:$CW$67,MATCH(Y$3&amp;"Long",'Perfattr Data'!$B$11:$B$67,0),FALSE)</f>
        <v>8.0651906427083239E-3</v>
      </c>
      <c r="Z51" s="94">
        <f>HLOOKUP($Q51,'Perfattr Data'!$A$11:$CW$67,MATCH(Z$3&amp;"Long",'Perfattr Data'!$B$11:$B$67,0),FALSE)</f>
        <v>5.4987211994208243E-3</v>
      </c>
      <c r="AA51" s="94">
        <f>HLOOKUP($Q51,'Perfattr Data'!$A$11:$CW$67,MATCH(AA$3&amp;"Long",'Perfattr Data'!$B$11:$B$67,0),FALSE)</f>
        <v>6.821443841350929E-3</v>
      </c>
      <c r="AB51" s="94">
        <f>HLOOKUP($Q51,'Perfattr Data'!$A$11:$CW$67,MATCH(AB$3&amp;"Long",'Perfattr Data'!$B$11:$B$67,0),FALSE)</f>
        <v>-9.2011762904572125E-4</v>
      </c>
    </row>
    <row r="52" spans="2:28" ht="15" customHeight="1" outlineLevel="1" x14ac:dyDescent="0.25">
      <c r="B52" s="4">
        <f t="shared" si="2"/>
        <v>40329</v>
      </c>
      <c r="C52" s="130">
        <f>INDEX('Exposure Data'!$A$1:$Y$391,MATCH($B52&amp;$B$3,'Exposure Data'!$A$1:$A$391,0),MATCH(C$3,'Exposure Data'!$A$1:$Y$1,0))</f>
        <v>0.25349297047243746</v>
      </c>
      <c r="D52" s="130">
        <f>INDEX('Exposure Data'!$A$1:$Y$391,MATCH($B52&amp;$B$3,'Exposure Data'!$A$1:$A$391,0),MATCH(D$3,'Exposure Data'!$A$1:$Y$1,0))</f>
        <v>8.4987076660812677E-2</v>
      </c>
      <c r="E52" s="130">
        <f>INDEX('Exposure Data'!$A$1:$Y$391,MATCH($B52&amp;$B$3,'Exposure Data'!$A$1:$A$391,0),MATCH(E$3,'Exposure Data'!$A$1:$Y$1,0))</f>
        <v>4.1287120652955929E-2</v>
      </c>
      <c r="F52" s="130">
        <f>INDEX('Exposure Data'!$A$1:$Y$391,MATCH($B52&amp;$B$3,'Exposure Data'!$A$1:$A$391,0),MATCH(F$3,'Exposure Data'!$A$1:$Y$1,0))</f>
        <v>0.21168104684530553</v>
      </c>
      <c r="G52" s="130">
        <f>INDEX('Exposure Data'!$A$1:$Y$391,MATCH($B52&amp;$B$3,'Exposure Data'!$A$1:$A$391,0),MATCH(G$3,'Exposure Data'!$A$1:$Y$1,0))</f>
        <v>7.9132471081958863E-3</v>
      </c>
      <c r="H52" s="130">
        <f>INDEX('Exposure Data'!$A$1:$Y$391,MATCH($B52&amp;$B$3,'Exposure Data'!$A$1:$A$391,0),MATCH(H$3,'Exposure Data'!$A$1:$Y$1,0))</f>
        <v>1.4922902107524139E-2</v>
      </c>
      <c r="I52" s="130">
        <f>INDEX('Exposure Data'!$A$1:$Y$391,MATCH($B52&amp;$B$3,'Exposure Data'!$A$1:$A$391,0),MATCH(I$3,'Exposure Data'!$A$1:$Y$1,0))</f>
        <v>0.15283898911474547</v>
      </c>
      <c r="J52" s="130">
        <f>INDEX('Exposure Data'!$A$1:$Y$391,MATCH($B52&amp;$B$3,'Exposure Data'!$A$1:$A$391,0),MATCH(J$3,'Exposure Data'!$A$1:$Y$1,0))</f>
        <v>9.7349886743515093E-2</v>
      </c>
      <c r="K52" s="130">
        <f>INDEX('Exposure Data'!$A$1:$Y$391,MATCH($B52&amp;$B$3,'Exposure Data'!$A$1:$A$391,0),MATCH(K$3,'Exposure Data'!$A$1:$Y$1,0))</f>
        <v>4.8861587066637027E-2</v>
      </c>
      <c r="L52" s="130">
        <f>INDEX('Exposure Data'!$A$1:$Y$391,MATCH($B52&amp;$B$3,'Exposure Data'!$A$1:$A$391,0),MATCH(L$3,'Exposure Data'!$A$1:$Y$1,0))</f>
        <v>0.17872165195129766</v>
      </c>
      <c r="M52" s="130">
        <f>INDEX('Exposure Data'!$A$1:$Y$391,MATCH($B52&amp;$B$3,'Exposure Data'!$A$1:$A$391,0),MATCH(M$3,'Exposure Data'!$A$1:$Y$1,0))</f>
        <v>6.5698427416038731E-3</v>
      </c>
      <c r="N52" s="130">
        <f>INDEX('Exposure Data'!$A$1:$Y$391,MATCH($B52&amp;$B$3,'Exposure Data'!$A$1:$A$391,0),MATCH(N$3,'Exposure Data'!$A$1:$Y$1,0))</f>
        <v>1.5699296568355888E-3</v>
      </c>
      <c r="O52" s="7"/>
      <c r="Q52" s="95">
        <f t="shared" si="3"/>
        <v>40329</v>
      </c>
      <c r="R52" s="94">
        <f>HLOOKUP($Q52,'Perfattr Data'!$A$11:$CW$67,MATCH(R$3&amp;"Long",'Perfattr Data'!$B$11:$B$67,0),FALSE)</f>
        <v>-1.6824194005797113E-2</v>
      </c>
      <c r="S52" s="94">
        <f>HLOOKUP($Q52,'Perfattr Data'!$A$11:$CW$67,MATCH(S$3&amp;"Long",'Perfattr Data'!$B$11:$B$67,0),FALSE)</f>
        <v>-4.0904798222244918E-3</v>
      </c>
      <c r="T52" s="94">
        <f>HLOOKUP($Q52,'Perfattr Data'!$A$11:$CW$67,MATCH(T$3&amp;"Long",'Perfattr Data'!$B$11:$B$67,0),FALSE)</f>
        <v>-1.5475371696096149E-2</v>
      </c>
      <c r="U52" s="94">
        <f>HLOOKUP($Q52,'Perfattr Data'!$A$11:$CW$67,MATCH(U$3&amp;"Long",'Perfattr Data'!$B$11:$B$67,0),FALSE)</f>
        <v>-1.285290492135609E-2</v>
      </c>
      <c r="V52" s="94">
        <f>HLOOKUP($Q52,'Perfattr Data'!$A$11:$CW$67,MATCH(V$3&amp;"Long",'Perfattr Data'!$B$11:$B$67,0),FALSE)</f>
        <v>-3.5905090395132412E-3</v>
      </c>
      <c r="W52" s="94">
        <f>HLOOKUP($Q52,'Perfattr Data'!$A$11:$CW$67,MATCH(W$3&amp;"Long",'Perfattr Data'!$B$11:$B$67,0),FALSE)</f>
        <v>-7.0832785926111886E-3</v>
      </c>
      <c r="X52" s="94">
        <f>HLOOKUP($Q52,'Perfattr Data'!$A$11:$CW$67,MATCH(X$3&amp;"Long",'Perfattr Data'!$B$11:$B$67,0),FALSE)</f>
        <v>-1.35753697644101E-2</v>
      </c>
      <c r="Y52" s="94">
        <f>HLOOKUP($Q52,'Perfattr Data'!$A$11:$CW$67,MATCH(Y$3&amp;"Long",'Perfattr Data'!$B$11:$B$67,0),FALSE)</f>
        <v>-1.3073267657073393E-2</v>
      </c>
      <c r="Z52" s="94">
        <f>HLOOKUP($Q52,'Perfattr Data'!$A$11:$CW$67,MATCH(Z$3&amp;"Long",'Perfattr Data'!$B$11:$B$67,0),FALSE)</f>
        <v>-8.2678313364954487E-4</v>
      </c>
      <c r="AA52" s="94">
        <f>HLOOKUP($Q52,'Perfattr Data'!$A$11:$CW$67,MATCH(AA$3&amp;"Long",'Perfattr Data'!$B$11:$B$67,0),FALSE)</f>
        <v>-6.7380912250756767E-3</v>
      </c>
      <c r="AB52" s="94">
        <f>HLOOKUP($Q52,'Perfattr Data'!$A$11:$CW$67,MATCH(AB$3&amp;"Long",'Perfattr Data'!$B$11:$B$67,0),FALSE)</f>
        <v>-7.5327684094269958E-4</v>
      </c>
    </row>
    <row r="53" spans="2:28" ht="15" customHeight="1" outlineLevel="1" x14ac:dyDescent="0.25">
      <c r="B53" s="4">
        <f t="shared" si="2"/>
        <v>40359</v>
      </c>
      <c r="C53" s="130">
        <f>INDEX('Exposure Data'!$A$1:$Y$391,MATCH($B53&amp;$B$3,'Exposure Data'!$A$1:$A$391,0),MATCH(C$3,'Exposure Data'!$A$1:$Y$1,0))</f>
        <v>0.22864938005429941</v>
      </c>
      <c r="D53" s="130">
        <f>INDEX('Exposure Data'!$A$1:$Y$391,MATCH($B53&amp;$B$3,'Exposure Data'!$A$1:$A$391,0),MATCH(D$3,'Exposure Data'!$A$1:$Y$1,0))</f>
        <v>9.7114703384641829E-2</v>
      </c>
      <c r="E53" s="130">
        <f>INDEX('Exposure Data'!$A$1:$Y$391,MATCH($B53&amp;$B$3,'Exposure Data'!$A$1:$A$391,0),MATCH(E$3,'Exposure Data'!$A$1:$Y$1,0))</f>
        <v>3.3970759294070091E-2</v>
      </c>
      <c r="F53" s="130">
        <f>INDEX('Exposure Data'!$A$1:$Y$391,MATCH($B53&amp;$B$3,'Exposure Data'!$A$1:$A$391,0),MATCH(F$3,'Exposure Data'!$A$1:$Y$1,0))</f>
        <v>0.22250378221830203</v>
      </c>
      <c r="G53" s="130">
        <f>INDEX('Exposure Data'!$A$1:$Y$391,MATCH($B53&amp;$B$3,'Exposure Data'!$A$1:$A$391,0),MATCH(G$3,'Exposure Data'!$A$1:$Y$1,0))</f>
        <v>6.3092940141145724E-3</v>
      </c>
      <c r="H53" s="130">
        <f>INDEX('Exposure Data'!$A$1:$Y$391,MATCH($B53&amp;$B$3,'Exposure Data'!$A$1:$A$391,0),MATCH(H$3,'Exposure Data'!$A$1:$Y$1,0))</f>
        <v>5.4878376563155451E-3</v>
      </c>
      <c r="I53" s="130">
        <f>INDEX('Exposure Data'!$A$1:$Y$391,MATCH($B53&amp;$B$3,'Exposure Data'!$A$1:$A$391,0),MATCH(I$3,'Exposure Data'!$A$1:$Y$1,0))</f>
        <v>0.21177547047709186</v>
      </c>
      <c r="J53" s="130">
        <f>INDEX('Exposure Data'!$A$1:$Y$391,MATCH($B53&amp;$B$3,'Exposure Data'!$A$1:$A$391,0),MATCH(J$3,'Exposure Data'!$A$1:$Y$1,0))</f>
        <v>0.10659864638707545</v>
      </c>
      <c r="K53" s="130">
        <f>INDEX('Exposure Data'!$A$1:$Y$391,MATCH($B53&amp;$B$3,'Exposure Data'!$A$1:$A$391,0),MATCH(K$3,'Exposure Data'!$A$1:$Y$1,0))</f>
        <v>4.5598655563393126E-2</v>
      </c>
      <c r="L53" s="130">
        <f>INDEX('Exposure Data'!$A$1:$Y$391,MATCH($B53&amp;$B$3,'Exposure Data'!$A$1:$A$391,0),MATCH(L$3,'Exposure Data'!$A$1:$Y$1,0))</f>
        <v>0.15785873507235298</v>
      </c>
      <c r="M53" s="130">
        <f>INDEX('Exposure Data'!$A$1:$Y$391,MATCH($B53&amp;$B$3,'Exposure Data'!$A$1:$A$391,0),MATCH(M$3,'Exposure Data'!$A$1:$Y$1,0))</f>
        <v>7.2434201110620523E-3</v>
      </c>
      <c r="N53" s="130">
        <f>INDEX('Exposure Data'!$A$1:$Y$391,MATCH($B53&amp;$B$3,'Exposure Data'!$A$1:$A$391,0),MATCH(N$3,'Exposure Data'!$A$1:$Y$1,0))</f>
        <v>1.6811539457686001E-3</v>
      </c>
      <c r="O53" s="7"/>
      <c r="Q53" s="95">
        <f t="shared" si="3"/>
        <v>40359</v>
      </c>
      <c r="R53" s="94">
        <f>HLOOKUP($Q53,'Perfattr Data'!$A$11:$CW$67,MATCH(R$3&amp;"Long",'Perfattr Data'!$B$11:$B$67,0),FALSE)</f>
        <v>7.5553120779513795E-3</v>
      </c>
      <c r="S53" s="94">
        <f>HLOOKUP($Q53,'Perfattr Data'!$A$11:$CW$67,MATCH(S$3&amp;"Long",'Perfattr Data'!$B$11:$B$67,0),FALSE)</f>
        <v>1.8428311935333342E-3</v>
      </c>
      <c r="T53" s="94">
        <f>HLOOKUP($Q53,'Perfattr Data'!$A$11:$CW$67,MATCH(T$3&amp;"Long",'Perfattr Data'!$B$11:$B$67,0),FALSE)</f>
        <v>-2.7229063601367605E-3</v>
      </c>
      <c r="U53" s="94">
        <f>HLOOKUP($Q53,'Perfattr Data'!$A$11:$CW$67,MATCH(U$3&amp;"Long",'Perfattr Data'!$B$11:$B$67,0),FALSE)</f>
        <v>1.4320252962704465E-3</v>
      </c>
      <c r="V53" s="94">
        <f>HLOOKUP($Q53,'Perfattr Data'!$A$11:$CW$67,MATCH(V$3&amp;"Long",'Perfattr Data'!$B$11:$B$67,0),FALSE)</f>
        <v>-5.3114417154693876E-4</v>
      </c>
      <c r="W53" s="94">
        <f>HLOOKUP($Q53,'Perfattr Data'!$A$11:$CW$67,MATCH(W$3&amp;"Long",'Perfattr Data'!$B$11:$B$67,0),FALSE)</f>
        <v>3.4174954527643736E-4</v>
      </c>
      <c r="X53" s="94">
        <f>HLOOKUP($Q53,'Perfattr Data'!$A$11:$CW$67,MATCH(X$3&amp;"Long",'Perfattr Data'!$B$11:$B$67,0),FALSE)</f>
        <v>-1.8280227198849441E-3</v>
      </c>
      <c r="Y53" s="94">
        <f>HLOOKUP($Q53,'Perfattr Data'!$A$11:$CW$67,MATCH(Y$3&amp;"Long",'Perfattr Data'!$B$11:$B$67,0),FALSE)</f>
        <v>-4.7778349844989718E-3</v>
      </c>
      <c r="Z53" s="94">
        <f>HLOOKUP($Q53,'Perfattr Data'!$A$11:$CW$67,MATCH(Z$3&amp;"Long",'Perfattr Data'!$B$11:$B$67,0),FALSE)</f>
        <v>-1.1404818799959238E-3</v>
      </c>
      <c r="AA53" s="94">
        <f>HLOOKUP($Q53,'Perfattr Data'!$A$11:$CW$67,MATCH(AA$3&amp;"Long",'Perfattr Data'!$B$11:$B$67,0),FALSE)</f>
        <v>-2.5145432622095116E-3</v>
      </c>
      <c r="AB53" s="94">
        <f>HLOOKUP($Q53,'Perfattr Data'!$A$11:$CW$67,MATCH(AB$3&amp;"Long",'Perfattr Data'!$B$11:$B$67,0),FALSE)</f>
        <v>9.1741684126825531E-5</v>
      </c>
    </row>
    <row r="54" spans="2:28" ht="15" customHeight="1" outlineLevel="1" x14ac:dyDescent="0.25">
      <c r="B54" s="4">
        <f t="shared" si="2"/>
        <v>40390</v>
      </c>
      <c r="C54" s="130">
        <f>INDEX('Exposure Data'!$A$1:$Y$391,MATCH($B54&amp;$B$3,'Exposure Data'!$A$1:$A$391,0),MATCH(C$3,'Exposure Data'!$A$1:$Y$1,0))</f>
        <v>0.20244885129479925</v>
      </c>
      <c r="D54" s="130">
        <f>INDEX('Exposure Data'!$A$1:$Y$391,MATCH($B54&amp;$B$3,'Exposure Data'!$A$1:$A$391,0),MATCH(D$3,'Exposure Data'!$A$1:$Y$1,0))</f>
        <v>9.3154594661194703E-2</v>
      </c>
      <c r="E54" s="130">
        <f>INDEX('Exposure Data'!$A$1:$Y$391,MATCH($B54&amp;$B$3,'Exposure Data'!$A$1:$A$391,0),MATCH(E$3,'Exposure Data'!$A$1:$Y$1,0))</f>
        <v>4.9877455518453233E-2</v>
      </c>
      <c r="F54" s="130">
        <f>INDEX('Exposure Data'!$A$1:$Y$391,MATCH($B54&amp;$B$3,'Exposure Data'!$A$1:$A$391,0),MATCH(F$3,'Exposure Data'!$A$1:$Y$1,0))</f>
        <v>0.228620351700526</v>
      </c>
      <c r="G54" s="130">
        <f>INDEX('Exposure Data'!$A$1:$Y$391,MATCH($B54&amp;$B$3,'Exposure Data'!$A$1:$A$391,0),MATCH(G$3,'Exposure Data'!$A$1:$Y$1,0))</f>
        <v>7.3595398819653558E-3</v>
      </c>
      <c r="H54" s="130">
        <f>INDEX('Exposure Data'!$A$1:$Y$391,MATCH($B54&amp;$B$3,'Exposure Data'!$A$1:$A$391,0),MATCH(H$3,'Exposure Data'!$A$1:$Y$1,0))</f>
        <v>5.5145887854589548E-3</v>
      </c>
      <c r="I54" s="130">
        <f>INDEX('Exposure Data'!$A$1:$Y$391,MATCH($B54&amp;$B$3,'Exposure Data'!$A$1:$A$391,0),MATCH(I$3,'Exposure Data'!$A$1:$Y$1,0))</f>
        <v>0.19630942156105008</v>
      </c>
      <c r="J54" s="130">
        <f>INDEX('Exposure Data'!$A$1:$Y$391,MATCH($B54&amp;$B$3,'Exposure Data'!$A$1:$A$391,0),MATCH(J$3,'Exposure Data'!$A$1:$Y$1,0))</f>
        <v>0.10049823151090234</v>
      </c>
      <c r="K54" s="130">
        <f>INDEX('Exposure Data'!$A$1:$Y$391,MATCH($B54&amp;$B$3,'Exposure Data'!$A$1:$A$391,0),MATCH(K$3,'Exposure Data'!$A$1:$Y$1,0))</f>
        <v>5.5441734368178758E-2</v>
      </c>
      <c r="L54" s="130">
        <f>INDEX('Exposure Data'!$A$1:$Y$391,MATCH($B54&amp;$B$3,'Exposure Data'!$A$1:$A$391,0),MATCH(L$3,'Exposure Data'!$A$1:$Y$1,0))</f>
        <v>0.15492065620497825</v>
      </c>
      <c r="M54" s="130">
        <f>INDEX('Exposure Data'!$A$1:$Y$391,MATCH($B54&amp;$B$3,'Exposure Data'!$A$1:$A$391,0),MATCH(M$3,'Exposure Data'!$A$1:$Y$1,0))</f>
        <v>7.3333871630043837E-3</v>
      </c>
      <c r="N54" s="130">
        <f>INDEX('Exposure Data'!$A$1:$Y$391,MATCH($B54&amp;$B$3,'Exposure Data'!$A$1:$A$391,0),MATCH(N$3,'Exposure Data'!$A$1:$Y$1,0))</f>
        <v>1.3730085002244396E-3</v>
      </c>
      <c r="O54" s="7"/>
      <c r="Q54" s="95">
        <f t="shared" si="3"/>
        <v>40390</v>
      </c>
      <c r="R54" s="94">
        <f>HLOOKUP($Q54,'Perfattr Data'!$A$11:$CW$67,MATCH(R$3&amp;"Long",'Perfattr Data'!$B$11:$B$67,0),FALSE)</f>
        <v>2.3613702480024173E-2</v>
      </c>
      <c r="S54" s="94">
        <f>HLOOKUP($Q54,'Perfattr Data'!$A$11:$CW$67,MATCH(S$3&amp;"Long",'Perfattr Data'!$B$11:$B$67,0),FALSE)</f>
        <v>5.3563321134777013E-3</v>
      </c>
      <c r="T54" s="94">
        <f>HLOOKUP($Q54,'Perfattr Data'!$A$11:$CW$67,MATCH(T$3&amp;"Long",'Perfattr Data'!$B$11:$B$67,0),FALSE)</f>
        <v>1.0215770129738081E-3</v>
      </c>
      <c r="U54" s="94">
        <f>HLOOKUP($Q54,'Perfattr Data'!$A$11:$CW$67,MATCH(U$3&amp;"Long",'Perfattr Data'!$B$11:$B$67,0),FALSE)</f>
        <v>1.173365435474635E-2</v>
      </c>
      <c r="V54" s="94">
        <f>HLOOKUP($Q54,'Perfattr Data'!$A$11:$CW$67,MATCH(V$3&amp;"Long",'Perfattr Data'!$B$11:$B$67,0),FALSE)</f>
        <v>1.0675897220216344E-3</v>
      </c>
      <c r="W54" s="94">
        <f>HLOOKUP($Q54,'Perfattr Data'!$A$11:$CW$67,MATCH(W$3&amp;"Long",'Perfattr Data'!$B$11:$B$67,0),FALSE)</f>
        <v>1.1943152099111393E-3</v>
      </c>
      <c r="X54" s="94">
        <f>HLOOKUP($Q54,'Perfattr Data'!$A$11:$CW$67,MATCH(X$3&amp;"Long",'Perfattr Data'!$B$11:$B$67,0),FALSE)</f>
        <v>1.8253499939340584E-2</v>
      </c>
      <c r="Y54" s="94">
        <f>HLOOKUP($Q54,'Perfattr Data'!$A$11:$CW$67,MATCH(Y$3&amp;"Long",'Perfattr Data'!$B$11:$B$67,0),FALSE)</f>
        <v>1.0110039870506952E-2</v>
      </c>
      <c r="Z54" s="94">
        <f>HLOOKUP($Q54,'Perfattr Data'!$A$11:$CW$67,MATCH(Z$3&amp;"Long",'Perfattr Data'!$B$11:$B$67,0),FALSE)</f>
        <v>-4.9392944308559441E-4</v>
      </c>
      <c r="AA54" s="94">
        <f>HLOOKUP($Q54,'Perfattr Data'!$A$11:$CW$67,MATCH(AA$3&amp;"Long",'Perfattr Data'!$B$11:$B$67,0),FALSE)</f>
        <v>9.8918443984894605E-3</v>
      </c>
      <c r="AB54" s="94">
        <f>HLOOKUP($Q54,'Perfattr Data'!$A$11:$CW$67,MATCH(AB$3&amp;"Long",'Perfattr Data'!$B$11:$B$67,0),FALSE)</f>
        <v>8.7132456393875985E-5</v>
      </c>
    </row>
    <row r="55" spans="2:28" ht="15" customHeight="1" outlineLevel="1" x14ac:dyDescent="0.25">
      <c r="B55" s="4">
        <f t="shared" si="2"/>
        <v>40421</v>
      </c>
      <c r="C55" s="130">
        <f>INDEX('Exposure Data'!$A$1:$Y$391,MATCH($B55&amp;$B$3,'Exposure Data'!$A$1:$A$391,0),MATCH(C$3,'Exposure Data'!$A$1:$Y$1,0))</f>
        <v>0.20354456905284393</v>
      </c>
      <c r="D55" s="130">
        <f>INDEX('Exposure Data'!$A$1:$Y$391,MATCH($B55&amp;$B$3,'Exposure Data'!$A$1:$A$391,0),MATCH(D$3,'Exposure Data'!$A$1:$Y$1,0))</f>
        <v>0.10603110827226021</v>
      </c>
      <c r="E55" s="130">
        <f>INDEX('Exposure Data'!$A$1:$Y$391,MATCH($B55&amp;$B$3,'Exposure Data'!$A$1:$A$391,0),MATCH(E$3,'Exposure Data'!$A$1:$Y$1,0))</f>
        <v>4.9316218392301138E-2</v>
      </c>
      <c r="F55" s="130">
        <f>INDEX('Exposure Data'!$A$1:$Y$391,MATCH($B55&amp;$B$3,'Exposure Data'!$A$1:$A$391,0),MATCH(F$3,'Exposure Data'!$A$1:$Y$1,0))</f>
        <v>0.22278081461193772</v>
      </c>
      <c r="G55" s="130">
        <f>INDEX('Exposure Data'!$A$1:$Y$391,MATCH($B55&amp;$B$3,'Exposure Data'!$A$1:$A$391,0),MATCH(G$3,'Exposure Data'!$A$1:$Y$1,0))</f>
        <v>7.3928517224998947E-3</v>
      </c>
      <c r="H55" s="130">
        <f>INDEX('Exposure Data'!$A$1:$Y$391,MATCH($B55&amp;$B$3,'Exposure Data'!$A$1:$A$391,0),MATCH(H$3,'Exposure Data'!$A$1:$Y$1,0))</f>
        <v>5.7863301664542012E-3</v>
      </c>
      <c r="I55" s="130">
        <f>INDEX('Exposure Data'!$A$1:$Y$391,MATCH($B55&amp;$B$3,'Exposure Data'!$A$1:$A$391,0),MATCH(I$3,'Exposure Data'!$A$1:$Y$1,0))</f>
        <v>0.14541914356147392</v>
      </c>
      <c r="J55" s="130">
        <f>INDEX('Exposure Data'!$A$1:$Y$391,MATCH($B55&amp;$B$3,'Exposure Data'!$A$1:$A$391,0),MATCH(J$3,'Exposure Data'!$A$1:$Y$1,0))</f>
        <v>0.11803386039735994</v>
      </c>
      <c r="K55" s="130">
        <f>INDEX('Exposure Data'!$A$1:$Y$391,MATCH($B55&amp;$B$3,'Exposure Data'!$A$1:$A$391,0),MATCH(K$3,'Exposure Data'!$A$1:$Y$1,0))</f>
        <v>5.6735022754760313E-2</v>
      </c>
      <c r="L55" s="130">
        <f>INDEX('Exposure Data'!$A$1:$Y$391,MATCH($B55&amp;$B$3,'Exposure Data'!$A$1:$A$391,0),MATCH(L$3,'Exposure Data'!$A$1:$Y$1,0))</f>
        <v>0.14879314287504358</v>
      </c>
      <c r="M55" s="130">
        <f>INDEX('Exposure Data'!$A$1:$Y$391,MATCH($B55&amp;$B$3,'Exposure Data'!$A$1:$A$391,0),MATCH(M$3,'Exposure Data'!$A$1:$Y$1,0))</f>
        <v>7.2807028896193062E-3</v>
      </c>
      <c r="N55" s="130">
        <f>INDEX('Exposure Data'!$A$1:$Y$391,MATCH($B55&amp;$B$3,'Exposure Data'!$A$1:$A$391,0),MATCH(N$3,'Exposure Data'!$A$1:$Y$1,0))</f>
        <v>1.3388656784188982E-3</v>
      </c>
      <c r="O55" s="7"/>
      <c r="Q55" s="95">
        <f t="shared" si="3"/>
        <v>40421</v>
      </c>
      <c r="R55" s="94">
        <f>HLOOKUP($Q55,'Perfattr Data'!$A$11:$CW$67,MATCH(R$3&amp;"Long",'Perfattr Data'!$B$11:$B$67,0),FALSE)</f>
        <v>-3.6248436074857136E-3</v>
      </c>
      <c r="S55" s="94">
        <f>HLOOKUP($Q55,'Perfattr Data'!$A$11:$CW$67,MATCH(S$3&amp;"Long",'Perfattr Data'!$B$11:$B$67,0),FALSE)</f>
        <v>6.4869671273341009E-4</v>
      </c>
      <c r="T55" s="94">
        <f>HLOOKUP($Q55,'Perfattr Data'!$A$11:$CW$67,MATCH(T$3&amp;"Long",'Perfattr Data'!$B$11:$B$67,0),FALSE)</f>
        <v>-3.2080034876878685E-3</v>
      </c>
      <c r="U55" s="94">
        <f>HLOOKUP($Q55,'Perfattr Data'!$A$11:$CW$67,MATCH(U$3&amp;"Long",'Perfattr Data'!$B$11:$B$67,0),FALSE)</f>
        <v>1.2285686961140782E-2</v>
      </c>
      <c r="V55" s="94">
        <f>HLOOKUP($Q55,'Perfattr Data'!$A$11:$CW$67,MATCH(V$3&amp;"Long",'Perfattr Data'!$B$11:$B$67,0),FALSE)</f>
        <v>1.3764054961769813E-4</v>
      </c>
      <c r="W55" s="94">
        <f>HLOOKUP($Q55,'Perfattr Data'!$A$11:$CW$67,MATCH(W$3&amp;"Long",'Perfattr Data'!$B$11:$B$67,0),FALSE)</f>
        <v>1.9074309953408624E-4</v>
      </c>
      <c r="X55" s="94">
        <f>HLOOKUP($Q55,'Perfattr Data'!$A$11:$CW$67,MATCH(X$3&amp;"Long",'Perfattr Data'!$B$11:$B$67,0),FALSE)</f>
        <v>-9.3448820224013678E-3</v>
      </c>
      <c r="Y55" s="94">
        <f>HLOOKUP($Q55,'Perfattr Data'!$A$11:$CW$67,MATCH(Y$3&amp;"Long",'Perfattr Data'!$B$11:$B$67,0),FALSE)</f>
        <v>-9.4142903841917883E-3</v>
      </c>
      <c r="Z55" s="94">
        <f>HLOOKUP($Q55,'Perfattr Data'!$A$11:$CW$67,MATCH(Z$3&amp;"Long",'Perfattr Data'!$B$11:$B$67,0),FALSE)</f>
        <v>1.5288883335941605E-3</v>
      </c>
      <c r="AA55" s="94">
        <f>HLOOKUP($Q55,'Perfattr Data'!$A$11:$CW$67,MATCH(AA$3&amp;"Long",'Perfattr Data'!$B$11:$B$67,0),FALSE)</f>
        <v>-3.7348394304193406E-3</v>
      </c>
      <c r="AB55" s="94">
        <f>HLOOKUP($Q55,'Perfattr Data'!$A$11:$CW$67,MATCH(AB$3&amp;"Long",'Perfattr Data'!$B$11:$B$67,0),FALSE)</f>
        <v>6.0913546001352106E-5</v>
      </c>
    </row>
    <row r="56" spans="2:28" ht="15" customHeight="1" outlineLevel="1" x14ac:dyDescent="0.25">
      <c r="B56" s="4">
        <f t="shared" si="2"/>
        <v>40451</v>
      </c>
      <c r="C56" s="130">
        <f>INDEX('Exposure Data'!$A$1:$Y$391,MATCH($B56&amp;$B$3,'Exposure Data'!$A$1:$A$391,0),MATCH(C$3,'Exposure Data'!$A$1:$Y$1,0))</f>
        <v>0.22451303287334251</v>
      </c>
      <c r="D56" s="130">
        <f>INDEX('Exposure Data'!$A$1:$Y$391,MATCH($B56&amp;$B$3,'Exposure Data'!$A$1:$A$391,0),MATCH(D$3,'Exposure Data'!$A$1:$Y$1,0))</f>
        <v>9.680692479368308E-2</v>
      </c>
      <c r="E56" s="130">
        <f>INDEX('Exposure Data'!$A$1:$Y$391,MATCH($B56&amp;$B$3,'Exposure Data'!$A$1:$A$391,0),MATCH(E$3,'Exposure Data'!$A$1:$Y$1,0))</f>
        <v>6.2780419909105087E-2</v>
      </c>
      <c r="F56" s="130">
        <f>INDEX('Exposure Data'!$A$1:$Y$391,MATCH($B56&amp;$B$3,'Exposure Data'!$A$1:$A$391,0),MATCH(F$3,'Exposure Data'!$A$1:$Y$1,0))</f>
        <v>0.21647382414442451</v>
      </c>
      <c r="G56" s="130">
        <f>INDEX('Exposure Data'!$A$1:$Y$391,MATCH($B56&amp;$B$3,'Exposure Data'!$A$1:$A$391,0),MATCH(G$3,'Exposure Data'!$A$1:$Y$1,0))</f>
        <v>8.7484390293817021E-3</v>
      </c>
      <c r="H56" s="130">
        <f>INDEX('Exposure Data'!$A$1:$Y$391,MATCH($B56&amp;$B$3,'Exposure Data'!$A$1:$A$391,0),MATCH(H$3,'Exposure Data'!$A$1:$Y$1,0))</f>
        <v>6.6565131616168859E-3</v>
      </c>
      <c r="I56" s="130">
        <f>INDEX('Exposure Data'!$A$1:$Y$391,MATCH($B56&amp;$B$3,'Exposure Data'!$A$1:$A$391,0),MATCH(I$3,'Exposure Data'!$A$1:$Y$1,0))</f>
        <v>0.14536302219175812</v>
      </c>
      <c r="J56" s="130">
        <f>INDEX('Exposure Data'!$A$1:$Y$391,MATCH($B56&amp;$B$3,'Exposure Data'!$A$1:$A$391,0),MATCH(J$3,'Exposure Data'!$A$1:$Y$1,0))</f>
        <v>0.13353772244523351</v>
      </c>
      <c r="K56" s="130">
        <f>INDEX('Exposure Data'!$A$1:$Y$391,MATCH($B56&amp;$B$3,'Exposure Data'!$A$1:$A$391,0),MATCH(K$3,'Exposure Data'!$A$1:$Y$1,0))</f>
        <v>5.3301816199380785E-2</v>
      </c>
      <c r="L56" s="130">
        <f>INDEX('Exposure Data'!$A$1:$Y$391,MATCH($B56&amp;$B$3,'Exposure Data'!$A$1:$A$391,0),MATCH(L$3,'Exposure Data'!$A$1:$Y$1,0))</f>
        <v>0.16454079725891271</v>
      </c>
      <c r="M56" s="130">
        <f>INDEX('Exposure Data'!$A$1:$Y$391,MATCH($B56&amp;$B$3,'Exposure Data'!$A$1:$A$391,0),MATCH(M$3,'Exposure Data'!$A$1:$Y$1,0))</f>
        <v>7.5569696038956845E-3</v>
      </c>
      <c r="N56" s="130">
        <f>INDEX('Exposure Data'!$A$1:$Y$391,MATCH($B56&amp;$B$3,'Exposure Data'!$A$1:$A$391,0),MATCH(N$3,'Exposure Data'!$A$1:$Y$1,0))</f>
        <v>1.3708349726217174E-3</v>
      </c>
      <c r="O56" s="7"/>
      <c r="Q56" s="95">
        <f t="shared" si="3"/>
        <v>40451</v>
      </c>
      <c r="R56" s="94">
        <f>HLOOKUP($Q56,'Perfattr Data'!$A$11:$CW$67,MATCH(R$3&amp;"Long",'Perfattr Data'!$B$11:$B$67,0),FALSE)</f>
        <v>3.4907483703837013E-2</v>
      </c>
      <c r="S56" s="94">
        <f>HLOOKUP($Q56,'Perfattr Data'!$A$11:$CW$67,MATCH(S$3&amp;"Long",'Perfattr Data'!$B$11:$B$67,0),FALSE)</f>
        <v>1.0590738358823022E-2</v>
      </c>
      <c r="T56" s="94">
        <f>HLOOKUP($Q56,'Perfattr Data'!$A$11:$CW$67,MATCH(T$3&amp;"Long",'Perfattr Data'!$B$11:$B$67,0),FALSE)</f>
        <v>6.585403447366178E-3</v>
      </c>
      <c r="U56" s="94">
        <f>HLOOKUP($Q56,'Perfattr Data'!$A$11:$CW$67,MATCH(U$3&amp;"Long",'Perfattr Data'!$B$11:$B$67,0),FALSE)</f>
        <v>2.5421148338209288E-2</v>
      </c>
      <c r="V56" s="94">
        <f>HLOOKUP($Q56,'Perfattr Data'!$A$11:$CW$67,MATCH(V$3&amp;"Long",'Perfattr Data'!$B$11:$B$67,0),FALSE)</f>
        <v>1.5125352908971141E-3</v>
      </c>
      <c r="W56" s="94">
        <f>HLOOKUP($Q56,'Perfattr Data'!$A$11:$CW$67,MATCH(W$3&amp;"Long",'Perfattr Data'!$B$11:$B$67,0),FALSE)</f>
        <v>4.5335902361654667E-4</v>
      </c>
      <c r="X56" s="94">
        <f>HLOOKUP($Q56,'Perfattr Data'!$A$11:$CW$67,MATCH(X$3&amp;"Long",'Perfattr Data'!$B$11:$B$67,0),FALSE)</f>
        <v>1.7937098378982327E-2</v>
      </c>
      <c r="Y56" s="94">
        <f>HLOOKUP($Q56,'Perfattr Data'!$A$11:$CW$67,MATCH(Y$3&amp;"Long",'Perfattr Data'!$B$11:$B$67,0),FALSE)</f>
        <v>1.6219495677343567E-2</v>
      </c>
      <c r="Z56" s="94">
        <f>HLOOKUP($Q56,'Perfattr Data'!$A$11:$CW$67,MATCH(Z$3&amp;"Long",'Perfattr Data'!$B$11:$B$67,0),FALSE)</f>
        <v>3.2934632812896191E-3</v>
      </c>
      <c r="AA56" s="94">
        <f>HLOOKUP($Q56,'Perfattr Data'!$A$11:$CW$67,MATCH(AA$3&amp;"Long",'Perfattr Data'!$B$11:$B$67,0),FALSE)</f>
        <v>4.4618090061877723E-3</v>
      </c>
      <c r="AB56" s="94">
        <f>HLOOKUP($Q56,'Perfattr Data'!$A$11:$CW$67,MATCH(AB$3&amp;"Long",'Perfattr Data'!$B$11:$B$67,0),FALSE)</f>
        <v>2.5183786334752821E-4</v>
      </c>
    </row>
    <row r="57" spans="2:28" ht="15" customHeight="1" outlineLevel="1" x14ac:dyDescent="0.25">
      <c r="B57" s="4">
        <f t="shared" si="2"/>
        <v>40482</v>
      </c>
      <c r="C57" s="130">
        <f>INDEX('Exposure Data'!$A$1:$Y$391,MATCH($B57&amp;$B$3,'Exposure Data'!$A$1:$A$391,0),MATCH(C$3,'Exposure Data'!$A$1:$Y$1,0))</f>
        <v>0.20485093823129247</v>
      </c>
      <c r="D57" s="130">
        <f>INDEX('Exposure Data'!$A$1:$Y$391,MATCH($B57&amp;$B$3,'Exposure Data'!$A$1:$A$391,0),MATCH(D$3,'Exposure Data'!$A$1:$Y$1,0))</f>
        <v>9.743981849176972E-2</v>
      </c>
      <c r="E57" s="130">
        <f>INDEX('Exposure Data'!$A$1:$Y$391,MATCH($B57&amp;$B$3,'Exposure Data'!$A$1:$A$391,0),MATCH(E$3,'Exposure Data'!$A$1:$Y$1,0))</f>
        <v>7.9154179790771842E-2</v>
      </c>
      <c r="F57" s="130">
        <f>INDEX('Exposure Data'!$A$1:$Y$391,MATCH($B57&amp;$B$3,'Exposure Data'!$A$1:$A$391,0),MATCH(F$3,'Exposure Data'!$A$1:$Y$1,0))</f>
        <v>0.23974124062777349</v>
      </c>
      <c r="G57" s="130">
        <f>INDEX('Exposure Data'!$A$1:$Y$391,MATCH($B57&amp;$B$3,'Exposure Data'!$A$1:$A$391,0),MATCH(G$3,'Exposure Data'!$A$1:$Y$1,0))</f>
        <v>9.4991922758826137E-3</v>
      </c>
      <c r="H57" s="130">
        <f>INDEX('Exposure Data'!$A$1:$Y$391,MATCH($B57&amp;$B$3,'Exposure Data'!$A$1:$A$391,0),MATCH(H$3,'Exposure Data'!$A$1:$Y$1,0))</f>
        <v>7.3072392252506082E-3</v>
      </c>
      <c r="I57" s="130">
        <f>INDEX('Exposure Data'!$A$1:$Y$391,MATCH($B57&amp;$B$3,'Exposure Data'!$A$1:$A$391,0),MATCH(I$3,'Exposure Data'!$A$1:$Y$1,0))</f>
        <v>0.14995578201141183</v>
      </c>
      <c r="J57" s="130">
        <f>INDEX('Exposure Data'!$A$1:$Y$391,MATCH($B57&amp;$B$3,'Exposure Data'!$A$1:$A$391,0),MATCH(J$3,'Exposure Data'!$A$1:$Y$1,0))</f>
        <v>0.11577223627415341</v>
      </c>
      <c r="K57" s="130">
        <f>INDEX('Exposure Data'!$A$1:$Y$391,MATCH($B57&amp;$B$3,'Exposure Data'!$A$1:$A$391,0),MATCH(K$3,'Exposure Data'!$A$1:$Y$1,0))</f>
        <v>5.9241811849912833E-2</v>
      </c>
      <c r="L57" s="130">
        <f>INDEX('Exposure Data'!$A$1:$Y$391,MATCH($B57&amp;$B$3,'Exposure Data'!$A$1:$A$391,0),MATCH(L$3,'Exposure Data'!$A$1:$Y$1,0))</f>
        <v>0.17001914144230837</v>
      </c>
      <c r="M57" s="130">
        <f>INDEX('Exposure Data'!$A$1:$Y$391,MATCH($B57&amp;$B$3,'Exposure Data'!$A$1:$A$391,0),MATCH(M$3,'Exposure Data'!$A$1:$Y$1,0))</f>
        <v>7.7996038663698582E-3</v>
      </c>
      <c r="N57" s="130">
        <f>INDEX('Exposure Data'!$A$1:$Y$391,MATCH($B57&amp;$B$3,'Exposure Data'!$A$1:$A$391,0),MATCH(N$3,'Exposure Data'!$A$1:$Y$1,0))</f>
        <v>1.3301912102248892E-3</v>
      </c>
      <c r="O57" s="7"/>
      <c r="Q57" s="95">
        <f t="shared" si="3"/>
        <v>40482</v>
      </c>
      <c r="R57" s="94">
        <f>HLOOKUP($Q57,'Perfattr Data'!$A$11:$CW$67,MATCH(R$3&amp;"Long",'Perfattr Data'!$B$11:$B$67,0),FALSE)</f>
        <v>1.5837017864333856E-2</v>
      </c>
      <c r="S57" s="94">
        <f>HLOOKUP($Q57,'Perfattr Data'!$A$11:$CW$67,MATCH(S$3&amp;"Long",'Perfattr Data'!$B$11:$B$67,0),FALSE)</f>
        <v>-1.8279019069565521E-4</v>
      </c>
      <c r="T57" s="94">
        <f>HLOOKUP($Q57,'Perfattr Data'!$A$11:$CW$67,MATCH(T$3&amp;"Long",'Perfattr Data'!$B$11:$B$67,0),FALSE)</f>
        <v>1.215297598407011E-3</v>
      </c>
      <c r="U57" s="94">
        <f>HLOOKUP($Q57,'Perfattr Data'!$A$11:$CW$67,MATCH(U$3&amp;"Long",'Perfattr Data'!$B$11:$B$67,0),FALSE)</f>
        <v>1.2656856090538871E-2</v>
      </c>
      <c r="V57" s="94">
        <f>HLOOKUP($Q57,'Perfattr Data'!$A$11:$CW$67,MATCH(V$3&amp;"Long",'Perfattr Data'!$B$11:$B$67,0),FALSE)</f>
        <v>1.3281937486808049E-3</v>
      </c>
      <c r="W57" s="94">
        <f>HLOOKUP($Q57,'Perfattr Data'!$A$11:$CW$67,MATCH(W$3&amp;"Long",'Perfattr Data'!$B$11:$B$67,0),FALSE)</f>
        <v>1.9396569048971688E-4</v>
      </c>
      <c r="X57" s="94">
        <f>HLOOKUP($Q57,'Perfattr Data'!$A$11:$CW$67,MATCH(X$3&amp;"Long",'Perfattr Data'!$B$11:$B$67,0),FALSE)</f>
        <v>7.1880992505083422E-3</v>
      </c>
      <c r="Y57" s="94">
        <f>HLOOKUP($Q57,'Perfattr Data'!$A$11:$CW$67,MATCH(Y$3&amp;"Long",'Perfattr Data'!$B$11:$B$67,0),FALSE)</f>
        <v>4.7172061309452874E-3</v>
      </c>
      <c r="Z57" s="94">
        <f>HLOOKUP($Q57,'Perfattr Data'!$A$11:$CW$67,MATCH(Z$3&amp;"Long",'Perfattr Data'!$B$11:$B$67,0),FALSE)</f>
        <v>5.5424161824157801E-3</v>
      </c>
      <c r="AA57" s="94">
        <f>HLOOKUP($Q57,'Perfattr Data'!$A$11:$CW$67,MATCH(AA$3&amp;"Long",'Perfattr Data'!$B$11:$B$67,0),FALSE)</f>
        <v>2.4302232899705732E-3</v>
      </c>
      <c r="AB57" s="94">
        <f>HLOOKUP($Q57,'Perfattr Data'!$A$11:$CW$67,MATCH(AB$3&amp;"Long",'Perfattr Data'!$B$11:$B$67,0),FALSE)</f>
        <v>7.8638981708789514E-4</v>
      </c>
    </row>
    <row r="58" spans="2:28" ht="15" customHeight="1" outlineLevel="1" x14ac:dyDescent="0.25">
      <c r="B58" s="4">
        <f t="shared" si="2"/>
        <v>40512</v>
      </c>
      <c r="C58" s="130">
        <f>INDEX('Exposure Data'!$A$1:$Y$391,MATCH($B58&amp;$B$3,'Exposure Data'!$A$1:$A$391,0),MATCH(C$3,'Exposure Data'!$A$1:$Y$1,0))</f>
        <v>0.19145485863890518</v>
      </c>
      <c r="D58" s="130">
        <f>INDEX('Exposure Data'!$A$1:$Y$391,MATCH($B58&amp;$B$3,'Exposure Data'!$A$1:$A$391,0),MATCH(D$3,'Exposure Data'!$A$1:$Y$1,0))</f>
        <v>0.11179126867736222</v>
      </c>
      <c r="E58" s="130">
        <f>INDEX('Exposure Data'!$A$1:$Y$391,MATCH($B58&amp;$B$3,'Exposure Data'!$A$1:$A$391,0),MATCH(E$3,'Exposure Data'!$A$1:$Y$1,0))</f>
        <v>7.3631395812304892E-2</v>
      </c>
      <c r="F58" s="130">
        <f>INDEX('Exposure Data'!$A$1:$Y$391,MATCH($B58&amp;$B$3,'Exposure Data'!$A$1:$A$391,0),MATCH(F$3,'Exposure Data'!$A$1:$Y$1,0))</f>
        <v>0.20858418793196645</v>
      </c>
      <c r="G58" s="130">
        <f>INDEX('Exposure Data'!$A$1:$Y$391,MATCH($B58&amp;$B$3,'Exposure Data'!$A$1:$A$391,0),MATCH(G$3,'Exposure Data'!$A$1:$Y$1,0))</f>
        <v>8.2691766356038764E-3</v>
      </c>
      <c r="H58" s="130">
        <f>INDEX('Exposure Data'!$A$1:$Y$391,MATCH($B58&amp;$B$3,'Exposure Data'!$A$1:$A$391,0),MATCH(H$3,'Exposure Data'!$A$1:$Y$1,0))</f>
        <v>6.2982837903101472E-3</v>
      </c>
      <c r="I58" s="130">
        <f>INDEX('Exposure Data'!$A$1:$Y$391,MATCH($B58&amp;$B$3,'Exposure Data'!$A$1:$A$391,0),MATCH(I$3,'Exposure Data'!$A$1:$Y$1,0))</f>
        <v>0.16902342477678947</v>
      </c>
      <c r="J58" s="130">
        <f>INDEX('Exposure Data'!$A$1:$Y$391,MATCH($B58&amp;$B$3,'Exposure Data'!$A$1:$A$391,0),MATCH(J$3,'Exposure Data'!$A$1:$Y$1,0))</f>
        <v>0.11691610140064715</v>
      </c>
      <c r="K58" s="130">
        <f>INDEX('Exposure Data'!$A$1:$Y$391,MATCH($B58&amp;$B$3,'Exposure Data'!$A$1:$A$391,0),MATCH(K$3,'Exposure Data'!$A$1:$Y$1,0))</f>
        <v>5.2769280133497853E-2</v>
      </c>
      <c r="L58" s="130">
        <f>INDEX('Exposure Data'!$A$1:$Y$391,MATCH($B58&amp;$B$3,'Exposure Data'!$A$1:$A$391,0),MATCH(L$3,'Exposure Data'!$A$1:$Y$1,0))</f>
        <v>0.17372816271897329</v>
      </c>
      <c r="M58" s="130">
        <f>INDEX('Exposure Data'!$A$1:$Y$391,MATCH($B58&amp;$B$3,'Exposure Data'!$A$1:$A$391,0),MATCH(M$3,'Exposure Data'!$A$1:$Y$1,0))</f>
        <v>7.6574303332743541E-3</v>
      </c>
      <c r="N58" s="130">
        <f>INDEX('Exposure Data'!$A$1:$Y$391,MATCH($B58&amp;$B$3,'Exposure Data'!$A$1:$A$391,0),MATCH(N$3,'Exposure Data'!$A$1:$Y$1,0))</f>
        <v>1.261165185283922E-3</v>
      </c>
      <c r="O58" s="7"/>
      <c r="Q58" s="95">
        <f t="shared" si="3"/>
        <v>40512</v>
      </c>
      <c r="R58" s="94">
        <f>HLOOKUP($Q58,'Perfattr Data'!$A$11:$CW$67,MATCH(R$3&amp;"Long",'Perfattr Data'!$B$11:$B$67,0),FALSE)</f>
        <v>6.0567573390970381E-4</v>
      </c>
      <c r="S58" s="94">
        <f>HLOOKUP($Q58,'Perfattr Data'!$A$11:$CW$67,MATCH(S$3&amp;"Long",'Perfattr Data'!$B$11:$B$67,0),FALSE)</f>
        <v>1.7593587852687393E-3</v>
      </c>
      <c r="T58" s="94">
        <f>HLOOKUP($Q58,'Perfattr Data'!$A$11:$CW$67,MATCH(T$3&amp;"Long",'Perfattr Data'!$B$11:$B$67,0),FALSE)</f>
        <v>2.9254776692777236E-4</v>
      </c>
      <c r="U58" s="94">
        <f>HLOOKUP($Q58,'Perfattr Data'!$A$11:$CW$67,MATCH(U$3&amp;"Long",'Perfattr Data'!$B$11:$B$67,0),FALSE)</f>
        <v>-2.986953862297281E-3</v>
      </c>
      <c r="V58" s="94">
        <f>HLOOKUP($Q58,'Perfattr Data'!$A$11:$CW$67,MATCH(V$3&amp;"Long",'Perfattr Data'!$B$11:$B$67,0),FALSE)</f>
        <v>-9.0742194981695973E-4</v>
      </c>
      <c r="W58" s="94">
        <f>HLOOKUP($Q58,'Perfattr Data'!$A$11:$CW$67,MATCH(W$3&amp;"Long",'Perfattr Data'!$B$11:$B$67,0),FALSE)</f>
        <v>-6.3097701621958756E-5</v>
      </c>
      <c r="X58" s="94">
        <f>HLOOKUP($Q58,'Perfattr Data'!$A$11:$CW$67,MATCH(X$3&amp;"Long",'Perfattr Data'!$B$11:$B$67,0),FALSE)</f>
        <v>-4.6464312881553295E-5</v>
      </c>
      <c r="Y58" s="94">
        <f>HLOOKUP($Q58,'Perfattr Data'!$A$11:$CW$67,MATCH(Y$3&amp;"Long",'Perfattr Data'!$B$11:$B$67,0),FALSE)</f>
        <v>1.9836905697586094E-3</v>
      </c>
      <c r="Z58" s="94">
        <f>HLOOKUP($Q58,'Perfattr Data'!$A$11:$CW$67,MATCH(Z$3&amp;"Long",'Perfattr Data'!$B$11:$B$67,0),FALSE)</f>
        <v>-1.5107277731018498E-3</v>
      </c>
      <c r="AA58" s="94">
        <f>HLOOKUP($Q58,'Perfattr Data'!$A$11:$CW$67,MATCH(AA$3&amp;"Long",'Perfattr Data'!$B$11:$B$67,0),FALSE)</f>
        <v>-1.8499706896592382E-3</v>
      </c>
      <c r="AB58" s="94">
        <f>HLOOKUP($Q58,'Perfattr Data'!$A$11:$CW$67,MATCH(AB$3&amp;"Long",'Perfattr Data'!$B$11:$B$67,0),FALSE)</f>
        <v>1.1526311499869681E-4</v>
      </c>
    </row>
    <row r="59" spans="2:28" ht="15" customHeight="1" outlineLevel="1" x14ac:dyDescent="0.25">
      <c r="B59" s="4">
        <f t="shared" si="2"/>
        <v>40543</v>
      </c>
      <c r="C59" s="130">
        <f>INDEX('Exposure Data'!$A$1:$Y$391,MATCH($B59&amp;$B$3,'Exposure Data'!$A$1:$A$391,0),MATCH(C$3,'Exposure Data'!$A$1:$Y$1,0))</f>
        <v>0.19190413153979313</v>
      </c>
      <c r="D59" s="130">
        <f>INDEX('Exposure Data'!$A$1:$Y$391,MATCH($B59&amp;$B$3,'Exposure Data'!$A$1:$A$391,0),MATCH(D$3,'Exposure Data'!$A$1:$Y$1,0))</f>
        <v>0.10473984968631575</v>
      </c>
      <c r="E59" s="130">
        <f>INDEX('Exposure Data'!$A$1:$Y$391,MATCH($B59&amp;$B$3,'Exposure Data'!$A$1:$A$391,0),MATCH(E$3,'Exposure Data'!$A$1:$Y$1,0))</f>
        <v>6.8896404036315445E-2</v>
      </c>
      <c r="F59" s="130">
        <f>INDEX('Exposure Data'!$A$1:$Y$391,MATCH($B59&amp;$B$3,'Exposure Data'!$A$1:$A$391,0),MATCH(F$3,'Exposure Data'!$A$1:$Y$1,0))</f>
        <v>0.20458320367766658</v>
      </c>
      <c r="G59" s="130">
        <f>INDEX('Exposure Data'!$A$1:$Y$391,MATCH($B59&amp;$B$3,'Exposure Data'!$A$1:$A$391,0),MATCH(G$3,'Exposure Data'!$A$1:$Y$1,0))</f>
        <v>9.9057833482015158E-3</v>
      </c>
      <c r="H59" s="130">
        <f>INDEX('Exposure Data'!$A$1:$Y$391,MATCH($B59&amp;$B$3,'Exposure Data'!$A$1:$A$391,0),MATCH(H$3,'Exposure Data'!$A$1:$Y$1,0))</f>
        <v>9.9515866281730883E-3</v>
      </c>
      <c r="I59" s="130">
        <f>INDEX('Exposure Data'!$A$1:$Y$391,MATCH($B59&amp;$B$3,'Exposure Data'!$A$1:$A$391,0),MATCH(I$3,'Exposure Data'!$A$1:$Y$1,0))</f>
        <v>0.17305588395010724</v>
      </c>
      <c r="J59" s="130">
        <f>INDEX('Exposure Data'!$A$1:$Y$391,MATCH($B59&amp;$B$3,'Exposure Data'!$A$1:$A$391,0),MATCH(J$3,'Exposure Data'!$A$1:$Y$1,0))</f>
        <v>0.11315193512200063</v>
      </c>
      <c r="K59" s="130">
        <f>INDEX('Exposure Data'!$A$1:$Y$391,MATCH($B59&amp;$B$3,'Exposure Data'!$A$1:$A$391,0),MATCH(K$3,'Exposure Data'!$A$1:$Y$1,0))</f>
        <v>4.9947152352941331E-2</v>
      </c>
      <c r="L59" s="130">
        <f>INDEX('Exposure Data'!$A$1:$Y$391,MATCH($B59&amp;$B$3,'Exposure Data'!$A$1:$A$391,0),MATCH(L$3,'Exposure Data'!$A$1:$Y$1,0))</f>
        <v>0.21033767558553612</v>
      </c>
      <c r="M59" s="130">
        <f>INDEX('Exposure Data'!$A$1:$Y$391,MATCH($B59&amp;$B$3,'Exposure Data'!$A$1:$A$391,0),MATCH(M$3,'Exposure Data'!$A$1:$Y$1,0))</f>
        <v>1.3977269140018407E-2</v>
      </c>
      <c r="N59" s="130">
        <f>INDEX('Exposure Data'!$A$1:$Y$391,MATCH($B59&amp;$B$3,'Exposure Data'!$A$1:$A$391,0),MATCH(N$3,'Exposure Data'!$A$1:$Y$1,0))</f>
        <v>1.2249486797582733E-3</v>
      </c>
      <c r="O59" s="7"/>
      <c r="Q59" s="95">
        <f t="shared" si="3"/>
        <v>40543</v>
      </c>
      <c r="R59" s="94">
        <f>HLOOKUP($Q59,'Perfattr Data'!$A$11:$CW$67,MATCH(R$3&amp;"Long",'Perfattr Data'!$B$11:$B$67,0),FALSE)</f>
        <v>1.2825240908248922E-2</v>
      </c>
      <c r="S59" s="94">
        <f>HLOOKUP($Q59,'Perfattr Data'!$A$11:$CW$67,MATCH(S$3&amp;"Long",'Perfattr Data'!$B$11:$B$67,0),FALSE)</f>
        <v>4.6878896025199027E-6</v>
      </c>
      <c r="T59" s="94">
        <f>HLOOKUP($Q59,'Perfattr Data'!$A$11:$CW$67,MATCH(T$3&amp;"Long",'Perfattr Data'!$B$11:$B$67,0),FALSE)</f>
        <v>1.2049928260910678E-2</v>
      </c>
      <c r="U59" s="94">
        <f>HLOOKUP($Q59,'Perfattr Data'!$A$11:$CW$67,MATCH(U$3&amp;"Long",'Perfattr Data'!$B$11:$B$67,0),FALSE)</f>
        <v>9.1023318699507451E-3</v>
      </c>
      <c r="V59" s="94">
        <f>HLOOKUP($Q59,'Perfattr Data'!$A$11:$CW$67,MATCH(V$3&amp;"Long",'Perfattr Data'!$B$11:$B$67,0),FALSE)</f>
        <v>2.0996010993588072E-3</v>
      </c>
      <c r="W59" s="94">
        <f>HLOOKUP($Q59,'Perfattr Data'!$A$11:$CW$67,MATCH(W$3&amp;"Long",'Perfattr Data'!$B$11:$B$67,0),FALSE)</f>
        <v>3.1232232765191615E-4</v>
      </c>
      <c r="X59" s="94">
        <f>HLOOKUP($Q59,'Perfattr Data'!$A$11:$CW$67,MATCH(X$3&amp;"Long",'Perfattr Data'!$B$11:$B$67,0),FALSE)</f>
        <v>4.8007925587288816E-3</v>
      </c>
      <c r="Y59" s="94">
        <f>HLOOKUP($Q59,'Perfattr Data'!$A$11:$CW$67,MATCH(Y$3&amp;"Long",'Perfattr Data'!$B$11:$B$67,0),FALSE)</f>
        <v>1.0399082242291373E-2</v>
      </c>
      <c r="Z59" s="94">
        <f>HLOOKUP($Q59,'Perfattr Data'!$A$11:$CW$67,MATCH(Z$3&amp;"Long",'Perfattr Data'!$B$11:$B$67,0),FALSE)</f>
        <v>3.7146921542370909E-3</v>
      </c>
      <c r="AA59" s="94">
        <f>HLOOKUP($Q59,'Perfattr Data'!$A$11:$CW$67,MATCH(AA$3&amp;"Long",'Perfattr Data'!$B$11:$B$67,0),FALSE)</f>
        <v>1.9235367398685124E-3</v>
      </c>
      <c r="AB59" s="94">
        <f>HLOOKUP($Q59,'Perfattr Data'!$A$11:$CW$67,MATCH(AB$3&amp;"Long",'Perfattr Data'!$B$11:$B$67,0),FALSE)</f>
        <v>1.3412460978562166E-3</v>
      </c>
    </row>
    <row r="60" spans="2:28" ht="15" customHeight="1" outlineLevel="1" x14ac:dyDescent="0.25">
      <c r="B60" s="4">
        <f t="shared" si="2"/>
        <v>40574</v>
      </c>
      <c r="C60" s="130">
        <f>INDEX('Exposure Data'!$A$1:$Y$391,MATCH($B60&amp;$B$3,'Exposure Data'!$A$1:$A$391,0),MATCH(C$3,'Exposure Data'!$A$1:$Y$1,0))</f>
        <v>0.19610288594997566</v>
      </c>
      <c r="D60" s="130">
        <f>INDEX('Exposure Data'!$A$1:$Y$391,MATCH($B60&amp;$B$3,'Exposure Data'!$A$1:$A$391,0),MATCH(D$3,'Exposure Data'!$A$1:$Y$1,0))</f>
        <v>9.5170532011307235E-2</v>
      </c>
      <c r="E60" s="130">
        <f>INDEX('Exposure Data'!$A$1:$Y$391,MATCH($B60&amp;$B$3,'Exposure Data'!$A$1:$A$391,0),MATCH(E$3,'Exposure Data'!$A$1:$Y$1,0))</f>
        <v>5.4543326951709811E-2</v>
      </c>
      <c r="F60" s="130">
        <f>INDEX('Exposure Data'!$A$1:$Y$391,MATCH($B60&amp;$B$3,'Exposure Data'!$A$1:$A$391,0),MATCH(F$3,'Exposure Data'!$A$1:$Y$1,0))</f>
        <v>0.19693128910686586</v>
      </c>
      <c r="G60" s="130">
        <f>INDEX('Exposure Data'!$A$1:$Y$391,MATCH($B60&amp;$B$3,'Exposure Data'!$A$1:$A$391,0),MATCH(G$3,'Exposure Data'!$A$1:$Y$1,0))</f>
        <v>1.2326187698216471E-2</v>
      </c>
      <c r="H60" s="130">
        <f>INDEX('Exposure Data'!$A$1:$Y$391,MATCH($B60&amp;$B$3,'Exposure Data'!$A$1:$A$391,0),MATCH(H$3,'Exposure Data'!$A$1:$Y$1,0))</f>
        <v>8.9249264420114913E-3</v>
      </c>
      <c r="I60" s="130">
        <f>INDEX('Exposure Data'!$A$1:$Y$391,MATCH($B60&amp;$B$3,'Exposure Data'!$A$1:$A$391,0),MATCH(I$3,'Exposure Data'!$A$1:$Y$1,0))</f>
        <v>0.18732067095780042</v>
      </c>
      <c r="J60" s="130">
        <f>INDEX('Exposure Data'!$A$1:$Y$391,MATCH($B60&amp;$B$3,'Exposure Data'!$A$1:$A$391,0),MATCH(J$3,'Exposure Data'!$A$1:$Y$1,0))</f>
        <v>0.10508687002348305</v>
      </c>
      <c r="K60" s="130">
        <f>INDEX('Exposure Data'!$A$1:$Y$391,MATCH($B60&amp;$B$3,'Exposure Data'!$A$1:$A$391,0),MATCH(K$3,'Exposure Data'!$A$1:$Y$1,0))</f>
        <v>2.0281131559423005E-2</v>
      </c>
      <c r="L60" s="130">
        <f>INDEX('Exposure Data'!$A$1:$Y$391,MATCH($B60&amp;$B$3,'Exposure Data'!$A$1:$A$391,0),MATCH(L$3,'Exposure Data'!$A$1:$Y$1,0))</f>
        <v>0.23859224066707577</v>
      </c>
      <c r="M60" s="130">
        <f>INDEX('Exposure Data'!$A$1:$Y$391,MATCH($B60&amp;$B$3,'Exposure Data'!$A$1:$A$391,0),MATCH(M$3,'Exposure Data'!$A$1:$Y$1,0))</f>
        <v>1.3081990988090828E-2</v>
      </c>
      <c r="N60" s="130">
        <f>INDEX('Exposure Data'!$A$1:$Y$391,MATCH($B60&amp;$B$3,'Exposure Data'!$A$1:$A$391,0),MATCH(N$3,'Exposure Data'!$A$1:$Y$1,0))</f>
        <v>1.1577098430344875E-3</v>
      </c>
      <c r="O60" s="7"/>
      <c r="Q60" s="95">
        <f t="shared" si="3"/>
        <v>40574</v>
      </c>
      <c r="R60" s="94">
        <f>HLOOKUP($Q60,'Perfattr Data'!$A$11:$CW$67,MATCH(R$3&amp;"Long",'Perfattr Data'!$B$11:$B$67,0),FALSE)</f>
        <v>3.0799915830698974E-4</v>
      </c>
      <c r="S60" s="94">
        <f>HLOOKUP($Q60,'Perfattr Data'!$A$11:$CW$67,MATCH(S$3&amp;"Long",'Perfattr Data'!$B$11:$B$67,0),FALSE)</f>
        <v>-3.170950141566365E-3</v>
      </c>
      <c r="T60" s="94">
        <f>HLOOKUP($Q60,'Perfattr Data'!$A$11:$CW$67,MATCH(T$3&amp;"Long",'Perfattr Data'!$B$11:$B$67,0),FALSE)</f>
        <v>-3.798781481094375E-3</v>
      </c>
      <c r="U60" s="94">
        <f>HLOOKUP($Q60,'Perfattr Data'!$A$11:$CW$67,MATCH(U$3&amp;"Long",'Perfattr Data'!$B$11:$B$67,0),FALSE)</f>
        <v>-8.6672366574496416E-3</v>
      </c>
      <c r="V60" s="94">
        <f>HLOOKUP($Q60,'Perfattr Data'!$A$11:$CW$67,MATCH(V$3&amp;"Long",'Perfattr Data'!$B$11:$B$67,0),FALSE)</f>
        <v>-1.0499761247598663E-3</v>
      </c>
      <c r="W60" s="94">
        <f>HLOOKUP($Q60,'Perfattr Data'!$A$11:$CW$67,MATCH(W$3&amp;"Long",'Perfattr Data'!$B$11:$B$67,0),FALSE)</f>
        <v>-3.1817726979165516E-5</v>
      </c>
      <c r="X60" s="94">
        <f>HLOOKUP($Q60,'Perfattr Data'!$A$11:$CW$67,MATCH(X$3&amp;"Long",'Perfattr Data'!$B$11:$B$67,0),FALSE)</f>
        <v>-3.5819814237595306E-3</v>
      </c>
      <c r="Y60" s="94">
        <f>HLOOKUP($Q60,'Perfattr Data'!$A$11:$CW$67,MATCH(Y$3&amp;"Long",'Perfattr Data'!$B$11:$B$67,0),FALSE)</f>
        <v>4.5991099111527441E-3</v>
      </c>
      <c r="Z60" s="94">
        <f>HLOOKUP($Q60,'Perfattr Data'!$A$11:$CW$67,MATCH(Z$3&amp;"Long",'Perfattr Data'!$B$11:$B$67,0),FALSE)</f>
        <v>-1.87165585775301E-3</v>
      </c>
      <c r="AA60" s="94">
        <f>HLOOKUP($Q60,'Perfattr Data'!$A$11:$CW$67,MATCH(AA$3&amp;"Long",'Perfattr Data'!$B$11:$B$67,0),FALSE)</f>
        <v>-8.5811711606565474E-3</v>
      </c>
      <c r="AB60" s="94">
        <f>HLOOKUP($Q60,'Perfattr Data'!$A$11:$CW$67,MATCH(AB$3&amp;"Long",'Perfattr Data'!$B$11:$B$67,0),FALSE)</f>
        <v>1.8554675417862366E-4</v>
      </c>
    </row>
    <row r="61" spans="2:28" ht="15" customHeight="1" outlineLevel="1" x14ac:dyDescent="0.25">
      <c r="B61" s="4">
        <f t="shared" si="2"/>
        <v>40602</v>
      </c>
      <c r="C61" s="130">
        <f>INDEX('Exposure Data'!$A$1:$Y$391,MATCH($B61&amp;$B$3,'Exposure Data'!$A$1:$A$391,0),MATCH(C$3,'Exposure Data'!$A$1:$Y$1,0))</f>
        <v>0.22130946366381335</v>
      </c>
      <c r="D61" s="130">
        <f>INDEX('Exposure Data'!$A$1:$Y$391,MATCH($B61&amp;$B$3,'Exposure Data'!$A$1:$A$391,0),MATCH(D$3,'Exposure Data'!$A$1:$Y$1,0))</f>
        <v>9.3621396862412262E-2</v>
      </c>
      <c r="E61" s="130">
        <f>INDEX('Exposure Data'!$A$1:$Y$391,MATCH($B61&amp;$B$3,'Exposure Data'!$A$1:$A$391,0),MATCH(E$3,'Exposure Data'!$A$1:$Y$1,0))</f>
        <v>5.6151126614729305E-2</v>
      </c>
      <c r="F61" s="130">
        <f>INDEX('Exposure Data'!$A$1:$Y$391,MATCH($B61&amp;$B$3,'Exposure Data'!$A$1:$A$391,0),MATCH(F$3,'Exposure Data'!$A$1:$Y$1,0))</f>
        <v>0.1909676506732268</v>
      </c>
      <c r="G61" s="130">
        <f>INDEX('Exposure Data'!$A$1:$Y$391,MATCH($B61&amp;$B$3,'Exposure Data'!$A$1:$A$391,0),MATCH(G$3,'Exposure Data'!$A$1:$Y$1,0))</f>
        <v>1.4222230150982116E-2</v>
      </c>
      <c r="H61" s="130">
        <f>INDEX('Exposure Data'!$A$1:$Y$391,MATCH($B61&amp;$B$3,'Exposure Data'!$A$1:$A$391,0),MATCH(H$3,'Exposure Data'!$A$1:$Y$1,0))</f>
        <v>6.2111865174860033E-3</v>
      </c>
      <c r="I61" s="130">
        <f>INDEX('Exposure Data'!$A$1:$Y$391,MATCH($B61&amp;$B$3,'Exposure Data'!$A$1:$A$391,0),MATCH(I$3,'Exposure Data'!$A$1:$Y$1,0))</f>
        <v>0.18538319720688873</v>
      </c>
      <c r="J61" s="130">
        <f>INDEX('Exposure Data'!$A$1:$Y$391,MATCH($B61&amp;$B$3,'Exposure Data'!$A$1:$A$391,0),MATCH(J$3,'Exposure Data'!$A$1:$Y$1,0))</f>
        <v>0.13127951289815612</v>
      </c>
      <c r="K61" s="130">
        <f>INDEX('Exposure Data'!$A$1:$Y$391,MATCH($B61&amp;$B$3,'Exposure Data'!$A$1:$A$391,0),MATCH(K$3,'Exposure Data'!$A$1:$Y$1,0))</f>
        <v>2.0842132122669103E-2</v>
      </c>
      <c r="L61" s="130">
        <f>INDEX('Exposure Data'!$A$1:$Y$391,MATCH($B61&amp;$B$3,'Exposure Data'!$A$1:$A$391,0),MATCH(L$3,'Exposure Data'!$A$1:$Y$1,0))</f>
        <v>0.24909166235220026</v>
      </c>
      <c r="M61" s="130">
        <f>INDEX('Exposure Data'!$A$1:$Y$391,MATCH($B61&amp;$B$3,'Exposure Data'!$A$1:$A$391,0),MATCH(M$3,'Exposure Data'!$A$1:$Y$1,0))</f>
        <v>1.6557315175083024E-2</v>
      </c>
      <c r="N61" s="130">
        <f>INDEX('Exposure Data'!$A$1:$Y$391,MATCH($B61&amp;$B$3,'Exposure Data'!$A$1:$A$391,0),MATCH(N$3,'Exposure Data'!$A$1:$Y$1,0))</f>
        <v>9.532894966375506E-4</v>
      </c>
      <c r="O61" s="7"/>
      <c r="Q61" s="95">
        <f t="shared" si="3"/>
        <v>40602</v>
      </c>
      <c r="R61" s="94">
        <f>HLOOKUP($Q61,'Perfattr Data'!$A$11:$CW$67,MATCH(R$3&amp;"Long",'Perfattr Data'!$B$11:$B$67,0),FALSE)</f>
        <v>2.8595982662895504E-3</v>
      </c>
      <c r="S61" s="94">
        <f>HLOOKUP($Q61,'Perfattr Data'!$A$11:$CW$67,MATCH(S$3&amp;"Long",'Perfattr Data'!$B$11:$B$67,0),FALSE)</f>
        <v>1.5010095074479135E-3</v>
      </c>
      <c r="T61" s="94">
        <f>HLOOKUP($Q61,'Perfattr Data'!$A$11:$CW$67,MATCH(T$3&amp;"Long",'Perfattr Data'!$B$11:$B$67,0),FALSE)</f>
        <v>5.3924306803191399E-4</v>
      </c>
      <c r="U61" s="94">
        <f>HLOOKUP($Q61,'Perfattr Data'!$A$11:$CW$67,MATCH(U$3&amp;"Long",'Perfattr Data'!$B$11:$B$67,0),FALSE)</f>
        <v>-7.665905282860287E-3</v>
      </c>
      <c r="V61" s="94">
        <f>HLOOKUP($Q61,'Perfattr Data'!$A$11:$CW$67,MATCH(V$3&amp;"Long",'Perfattr Data'!$B$11:$B$67,0),FALSE)</f>
        <v>-2.6746920551228866E-4</v>
      </c>
      <c r="W61" s="94">
        <f>HLOOKUP($Q61,'Perfattr Data'!$A$11:$CW$67,MATCH(W$3&amp;"Long",'Perfattr Data'!$B$11:$B$67,0),FALSE)</f>
        <v>-2.0028860810560005E-4</v>
      </c>
      <c r="X61" s="94">
        <f>HLOOKUP($Q61,'Perfattr Data'!$A$11:$CW$67,MATCH(X$3&amp;"Long",'Perfattr Data'!$B$11:$B$67,0),FALSE)</f>
        <v>-1.102732932209672E-2</v>
      </c>
      <c r="Y61" s="94">
        <f>HLOOKUP($Q61,'Perfattr Data'!$A$11:$CW$67,MATCH(Y$3&amp;"Long",'Perfattr Data'!$B$11:$B$67,0),FALSE)</f>
        <v>-1.2600981858317984E-3</v>
      </c>
      <c r="Z61" s="94">
        <f>HLOOKUP($Q61,'Perfattr Data'!$A$11:$CW$67,MATCH(Z$3&amp;"Long",'Perfattr Data'!$B$11:$B$67,0),FALSE)</f>
        <v>8.7925887672007528E-4</v>
      </c>
      <c r="AA61" s="94">
        <f>HLOOKUP($Q61,'Perfattr Data'!$A$11:$CW$67,MATCH(AA$3&amp;"Long",'Perfattr Data'!$B$11:$B$67,0),FALSE)</f>
        <v>9.8056896813026825E-4</v>
      </c>
      <c r="AB61" s="94">
        <f>HLOOKUP($Q61,'Perfattr Data'!$A$11:$CW$67,MATCH(AB$3&amp;"Long",'Perfattr Data'!$B$11:$B$67,0),FALSE)</f>
        <v>-2.6037904890833659E-5</v>
      </c>
    </row>
    <row r="62" spans="2:28" ht="15" customHeight="1" outlineLevel="1" x14ac:dyDescent="0.25">
      <c r="B62" s="4">
        <f t="shared" si="2"/>
        <v>40633</v>
      </c>
      <c r="C62" s="130">
        <f>INDEX('Exposure Data'!$A$1:$Y$391,MATCH($B62&amp;$B$3,'Exposure Data'!$A$1:$A$391,0),MATCH(C$3,'Exposure Data'!$A$1:$Y$1,0))</f>
        <v>0.24948407699679964</v>
      </c>
      <c r="D62" s="130">
        <f>INDEX('Exposure Data'!$A$1:$Y$391,MATCH($B62&amp;$B$3,'Exposure Data'!$A$1:$A$391,0),MATCH(D$3,'Exposure Data'!$A$1:$Y$1,0))</f>
        <v>8.0620720048783914E-2</v>
      </c>
      <c r="E62" s="130">
        <f>INDEX('Exposure Data'!$A$1:$Y$391,MATCH($B62&amp;$B$3,'Exposure Data'!$A$1:$A$391,0),MATCH(E$3,'Exposure Data'!$A$1:$Y$1,0))</f>
        <v>5.391420604136038E-2</v>
      </c>
      <c r="F62" s="130">
        <f>INDEX('Exposure Data'!$A$1:$Y$391,MATCH($B62&amp;$B$3,'Exposure Data'!$A$1:$A$391,0),MATCH(F$3,'Exposure Data'!$A$1:$Y$1,0))</f>
        <v>0.16494974212588479</v>
      </c>
      <c r="G62" s="130">
        <f>INDEX('Exposure Data'!$A$1:$Y$391,MATCH($B62&amp;$B$3,'Exposure Data'!$A$1:$A$391,0),MATCH(G$3,'Exposure Data'!$A$1:$Y$1,0))</f>
        <v>1.5387288436486457E-2</v>
      </c>
      <c r="H62" s="130">
        <f>INDEX('Exposure Data'!$A$1:$Y$391,MATCH($B62&amp;$B$3,'Exposure Data'!$A$1:$A$391,0),MATCH(H$3,'Exposure Data'!$A$1:$Y$1,0))</f>
        <v>5.372570068894765E-3</v>
      </c>
      <c r="I62" s="130">
        <f>INDEX('Exposure Data'!$A$1:$Y$391,MATCH($B62&amp;$B$3,'Exposure Data'!$A$1:$A$391,0),MATCH(I$3,'Exposure Data'!$A$1:$Y$1,0))</f>
        <v>0.19760573868406051</v>
      </c>
      <c r="J62" s="130">
        <f>INDEX('Exposure Data'!$A$1:$Y$391,MATCH($B62&amp;$B$3,'Exposure Data'!$A$1:$A$391,0),MATCH(J$3,'Exposure Data'!$A$1:$Y$1,0))</f>
        <v>0.14100139488932828</v>
      </c>
      <c r="K62" s="130">
        <f>INDEX('Exposure Data'!$A$1:$Y$391,MATCH($B62&amp;$B$3,'Exposure Data'!$A$1:$A$391,0),MATCH(K$3,'Exposure Data'!$A$1:$Y$1,0))</f>
        <v>2.3191553426870567E-2</v>
      </c>
      <c r="L62" s="130">
        <f>INDEX('Exposure Data'!$A$1:$Y$391,MATCH($B62&amp;$B$3,'Exposure Data'!$A$1:$A$391,0),MATCH(L$3,'Exposure Data'!$A$1:$Y$1,0))</f>
        <v>0.23677009554321848</v>
      </c>
      <c r="M62" s="130">
        <f>INDEX('Exposure Data'!$A$1:$Y$391,MATCH($B62&amp;$B$3,'Exposure Data'!$A$1:$A$391,0),MATCH(M$3,'Exposure Data'!$A$1:$Y$1,0))</f>
        <v>1.1523542870516433E-2</v>
      </c>
      <c r="N62" s="130">
        <f>INDEX('Exposure Data'!$A$1:$Y$391,MATCH($B62&amp;$B$3,'Exposure Data'!$A$1:$A$391,0),MATCH(N$3,'Exposure Data'!$A$1:$Y$1,0))</f>
        <v>1.2536671458644954E-3</v>
      </c>
      <c r="O62" s="7"/>
      <c r="Q62" s="95">
        <f t="shared" si="3"/>
        <v>40633</v>
      </c>
      <c r="R62" s="94">
        <f>HLOOKUP($Q62,'Perfattr Data'!$A$11:$CW$67,MATCH(R$3&amp;"Long",'Perfattr Data'!$B$11:$B$67,0),FALSE)</f>
        <v>-3.7981571602267389E-3</v>
      </c>
      <c r="S62" s="94">
        <f>HLOOKUP($Q62,'Perfattr Data'!$A$11:$CW$67,MATCH(S$3&amp;"Long",'Perfattr Data'!$B$11:$B$67,0),FALSE)</f>
        <v>2.7247403610893019E-3</v>
      </c>
      <c r="T62" s="94">
        <f>HLOOKUP($Q62,'Perfattr Data'!$A$11:$CW$67,MATCH(T$3&amp;"Long",'Perfattr Data'!$B$11:$B$67,0),FALSE)</f>
        <v>5.8749844349205232E-4</v>
      </c>
      <c r="U62" s="94">
        <f>HLOOKUP($Q62,'Perfattr Data'!$A$11:$CW$67,MATCH(U$3&amp;"Long",'Perfattr Data'!$B$11:$B$67,0),FALSE)</f>
        <v>-3.3099662285318576E-4</v>
      </c>
      <c r="V62" s="94">
        <f>HLOOKUP($Q62,'Perfattr Data'!$A$11:$CW$67,MATCH(V$3&amp;"Long",'Perfattr Data'!$B$11:$B$67,0),FALSE)</f>
        <v>1.4115060781783523E-3</v>
      </c>
      <c r="W62" s="94">
        <f>HLOOKUP($Q62,'Perfattr Data'!$A$11:$CW$67,MATCH(W$3&amp;"Long",'Perfattr Data'!$B$11:$B$67,0),FALSE)</f>
        <v>3.0801980337648283E-4</v>
      </c>
      <c r="X62" s="94">
        <f>HLOOKUP($Q62,'Perfattr Data'!$A$11:$CW$67,MATCH(X$3&amp;"Long",'Perfattr Data'!$B$11:$B$67,0),FALSE)</f>
        <v>5.3499997893417207E-3</v>
      </c>
      <c r="Y62" s="94">
        <f>HLOOKUP($Q62,'Perfattr Data'!$A$11:$CW$67,MATCH(Y$3&amp;"Long",'Perfattr Data'!$B$11:$B$67,0),FALSE)</f>
        <v>1.5554242879862274E-3</v>
      </c>
      <c r="Z62" s="94">
        <f>HLOOKUP($Q62,'Perfattr Data'!$A$11:$CW$67,MATCH(Z$3&amp;"Long",'Perfattr Data'!$B$11:$B$67,0),FALSE)</f>
        <v>5.7168318388352843E-4</v>
      </c>
      <c r="AA62" s="94">
        <f>HLOOKUP($Q62,'Perfattr Data'!$A$11:$CW$67,MATCH(AA$3&amp;"Long",'Perfattr Data'!$B$11:$B$67,0),FALSE)</f>
        <v>2.0794491323898066E-2</v>
      </c>
      <c r="AB62" s="94">
        <f>HLOOKUP($Q62,'Perfattr Data'!$A$11:$CW$67,MATCH(AB$3&amp;"Long",'Perfattr Data'!$B$11:$B$67,0),FALSE)</f>
        <v>2.2788871678761651E-3</v>
      </c>
    </row>
    <row r="63" spans="2:28" ht="15" customHeight="1" outlineLevel="1" x14ac:dyDescent="0.25">
      <c r="B63" s="4">
        <f t="shared" si="2"/>
        <v>40663</v>
      </c>
      <c r="C63" s="130">
        <f>INDEX('Exposure Data'!$A$1:$Y$391,MATCH($B63&amp;$B$3,'Exposure Data'!$A$1:$A$391,0),MATCH(C$3,'Exposure Data'!$A$1:$Y$1,0))</f>
        <v>0.28973125469860611</v>
      </c>
      <c r="D63" s="130">
        <f>INDEX('Exposure Data'!$A$1:$Y$391,MATCH($B63&amp;$B$3,'Exposure Data'!$A$1:$A$391,0),MATCH(D$3,'Exposure Data'!$A$1:$Y$1,0))</f>
        <v>7.9382646359172221E-2</v>
      </c>
      <c r="E63" s="130">
        <f>INDEX('Exposure Data'!$A$1:$Y$391,MATCH($B63&amp;$B$3,'Exposure Data'!$A$1:$A$391,0),MATCH(E$3,'Exposure Data'!$A$1:$Y$1,0))</f>
        <v>5.0422323104693495E-2</v>
      </c>
      <c r="F63" s="130">
        <f>INDEX('Exposure Data'!$A$1:$Y$391,MATCH($B63&amp;$B$3,'Exposure Data'!$A$1:$A$391,0),MATCH(F$3,'Exposure Data'!$A$1:$Y$1,0))</f>
        <v>0.1700911789569009</v>
      </c>
      <c r="G63" s="130">
        <f>INDEX('Exposure Data'!$A$1:$Y$391,MATCH($B63&amp;$B$3,'Exposure Data'!$A$1:$A$391,0),MATCH(G$3,'Exposure Data'!$A$1:$Y$1,0))</f>
        <v>1.607484908747845E-2</v>
      </c>
      <c r="H63" s="130">
        <f>INDEX('Exposure Data'!$A$1:$Y$391,MATCH($B63&amp;$B$3,'Exposure Data'!$A$1:$A$391,0),MATCH(H$3,'Exposure Data'!$A$1:$Y$1,0))</f>
        <v>5.2981964110874582E-3</v>
      </c>
      <c r="I63" s="130">
        <f>INDEX('Exposure Data'!$A$1:$Y$391,MATCH($B63&amp;$B$3,'Exposure Data'!$A$1:$A$391,0),MATCH(I$3,'Exposure Data'!$A$1:$Y$1,0))</f>
        <v>0.18522213501913634</v>
      </c>
      <c r="J63" s="130">
        <f>INDEX('Exposure Data'!$A$1:$Y$391,MATCH($B63&amp;$B$3,'Exposure Data'!$A$1:$A$391,0),MATCH(J$3,'Exposure Data'!$A$1:$Y$1,0))</f>
        <v>0.10078628557288397</v>
      </c>
      <c r="K63" s="130">
        <f>INDEX('Exposure Data'!$A$1:$Y$391,MATCH($B63&amp;$B$3,'Exposure Data'!$A$1:$A$391,0),MATCH(K$3,'Exposure Data'!$A$1:$Y$1,0))</f>
        <v>3.0963572510099638E-2</v>
      </c>
      <c r="L63" s="130">
        <f>INDEX('Exposure Data'!$A$1:$Y$391,MATCH($B63&amp;$B$3,'Exposure Data'!$A$1:$A$391,0),MATCH(L$3,'Exposure Data'!$A$1:$Y$1,0))</f>
        <v>0.22763366466333626</v>
      </c>
      <c r="M63" s="130">
        <f>INDEX('Exposure Data'!$A$1:$Y$391,MATCH($B63&amp;$B$3,'Exposure Data'!$A$1:$A$391,0),MATCH(M$3,'Exposure Data'!$A$1:$Y$1,0))</f>
        <v>9.9433958139250184E-3</v>
      </c>
      <c r="N63" s="130">
        <f>INDEX('Exposure Data'!$A$1:$Y$391,MATCH($B63&amp;$B$3,'Exposure Data'!$A$1:$A$391,0),MATCH(N$3,'Exposure Data'!$A$1:$Y$1,0))</f>
        <v>0</v>
      </c>
      <c r="O63" s="7"/>
      <c r="Q63" s="95">
        <f t="shared" si="3"/>
        <v>40663</v>
      </c>
      <c r="R63" s="94">
        <f>HLOOKUP($Q63,'Perfattr Data'!$A$11:$CW$67,MATCH(R$3&amp;"Long",'Perfattr Data'!$B$11:$B$67,0),FALSE)</f>
        <v>2.871906967389715E-2</v>
      </c>
      <c r="S63" s="94">
        <f>HLOOKUP($Q63,'Perfattr Data'!$A$11:$CW$67,MATCH(S$3&amp;"Long",'Perfattr Data'!$B$11:$B$67,0),FALSE)</f>
        <v>5.5164379456518762E-3</v>
      </c>
      <c r="T63" s="94">
        <f>HLOOKUP($Q63,'Perfattr Data'!$A$11:$CW$67,MATCH(T$3&amp;"Long",'Perfattr Data'!$B$11:$B$67,0),FALSE)</f>
        <v>1.0114867127818626E-3</v>
      </c>
      <c r="U63" s="94">
        <f>HLOOKUP($Q63,'Perfattr Data'!$A$11:$CW$67,MATCH(U$3&amp;"Long",'Perfattr Data'!$B$11:$B$67,0),FALSE)</f>
        <v>1.0734197956626756E-2</v>
      </c>
      <c r="V63" s="94">
        <f>HLOOKUP($Q63,'Perfattr Data'!$A$11:$CW$67,MATCH(V$3&amp;"Long",'Perfattr Data'!$B$11:$B$67,0),FALSE)</f>
        <v>6.2044620198681982E-4</v>
      </c>
      <c r="W63" s="94">
        <f>HLOOKUP($Q63,'Perfattr Data'!$A$11:$CW$67,MATCH(W$3&amp;"Long",'Perfattr Data'!$B$11:$B$67,0),FALSE)</f>
        <v>1.8059593707308794E-4</v>
      </c>
      <c r="X63" s="94">
        <f>HLOOKUP($Q63,'Perfattr Data'!$A$11:$CW$67,MATCH(X$3&amp;"Long",'Perfattr Data'!$B$11:$B$67,0),FALSE)</f>
        <v>5.8277683725038677E-3</v>
      </c>
      <c r="Y63" s="94">
        <f>HLOOKUP($Q63,'Perfattr Data'!$A$11:$CW$67,MATCH(Y$3&amp;"Long",'Perfattr Data'!$B$11:$B$67,0),FALSE)</f>
        <v>5.633020008028876E-3</v>
      </c>
      <c r="Z63" s="94">
        <f>HLOOKUP($Q63,'Perfattr Data'!$A$11:$CW$67,MATCH(Z$3&amp;"Long",'Perfattr Data'!$B$11:$B$67,0),FALSE)</f>
        <v>2.8722551955899446E-3</v>
      </c>
      <c r="AA63" s="94">
        <f>HLOOKUP($Q63,'Perfattr Data'!$A$11:$CW$67,MATCH(AA$3&amp;"Long",'Perfattr Data'!$B$11:$B$67,0),FALSE)</f>
        <v>2.7329007845424101E-3</v>
      </c>
      <c r="AB63" s="94">
        <f>HLOOKUP($Q63,'Perfattr Data'!$A$11:$CW$67,MATCH(AB$3&amp;"Long",'Perfattr Data'!$B$11:$B$67,0),FALSE)</f>
        <v>8.456834707434173E-4</v>
      </c>
    </row>
    <row r="64" spans="2:28" ht="15" customHeight="1" outlineLevel="1" x14ac:dyDescent="0.25">
      <c r="B64" s="4">
        <f t="shared" si="2"/>
        <v>40694</v>
      </c>
      <c r="C64" s="130">
        <f>INDEX('Exposure Data'!$A$1:$Y$391,MATCH($B64&amp;$B$3,'Exposure Data'!$A$1:$A$391,0),MATCH(C$3,'Exposure Data'!$A$1:$Y$1,0))</f>
        <v>0.31197733738140693</v>
      </c>
      <c r="D64" s="130">
        <f>INDEX('Exposure Data'!$A$1:$Y$391,MATCH($B64&amp;$B$3,'Exposure Data'!$A$1:$A$391,0),MATCH(D$3,'Exposure Data'!$A$1:$Y$1,0))</f>
        <v>6.6030594668629691E-2</v>
      </c>
      <c r="E64" s="130">
        <f>INDEX('Exposure Data'!$A$1:$Y$391,MATCH($B64&amp;$B$3,'Exposure Data'!$A$1:$A$391,0),MATCH(E$3,'Exposure Data'!$A$1:$Y$1,0))</f>
        <v>4.1795140636443948E-2</v>
      </c>
      <c r="F64" s="130">
        <f>INDEX('Exposure Data'!$A$1:$Y$391,MATCH($B64&amp;$B$3,'Exposure Data'!$A$1:$A$391,0),MATCH(F$3,'Exposure Data'!$A$1:$Y$1,0))</f>
        <v>0.15281484233939777</v>
      </c>
      <c r="G64" s="130">
        <f>INDEX('Exposure Data'!$A$1:$Y$391,MATCH($B64&amp;$B$3,'Exposure Data'!$A$1:$A$391,0),MATCH(G$3,'Exposure Data'!$A$1:$Y$1,0))</f>
        <v>1.6909939961719585E-2</v>
      </c>
      <c r="H64" s="130">
        <f>INDEX('Exposure Data'!$A$1:$Y$391,MATCH($B64&amp;$B$3,'Exposure Data'!$A$1:$A$391,0),MATCH(H$3,'Exposure Data'!$A$1:$Y$1,0))</f>
        <v>4.9563091703339578E-3</v>
      </c>
      <c r="I64" s="130">
        <f>INDEX('Exposure Data'!$A$1:$Y$391,MATCH($B64&amp;$B$3,'Exposure Data'!$A$1:$A$391,0),MATCH(I$3,'Exposure Data'!$A$1:$Y$1,0))</f>
        <v>0.17303675162984025</v>
      </c>
      <c r="J64" s="130">
        <f>INDEX('Exposure Data'!$A$1:$Y$391,MATCH($B64&amp;$B$3,'Exposure Data'!$A$1:$A$391,0),MATCH(J$3,'Exposure Data'!$A$1:$Y$1,0))</f>
        <v>0.11899697384444362</v>
      </c>
      <c r="K64" s="130">
        <f>INDEX('Exposure Data'!$A$1:$Y$391,MATCH($B64&amp;$B$3,'Exposure Data'!$A$1:$A$391,0),MATCH(K$3,'Exposure Data'!$A$1:$Y$1,0))</f>
        <v>2.9566257349810016E-2</v>
      </c>
      <c r="L64" s="130">
        <f>INDEX('Exposure Data'!$A$1:$Y$391,MATCH($B64&amp;$B$3,'Exposure Data'!$A$1:$A$391,0),MATCH(L$3,'Exposure Data'!$A$1:$Y$1,0))</f>
        <v>0.21769068702604477</v>
      </c>
      <c r="M64" s="130">
        <f>INDEX('Exposure Data'!$A$1:$Y$391,MATCH($B64&amp;$B$3,'Exposure Data'!$A$1:$A$391,0),MATCH(M$3,'Exposure Data'!$A$1:$Y$1,0))</f>
        <v>9.6500352546641365E-3</v>
      </c>
      <c r="N64" s="130">
        <f>INDEX('Exposure Data'!$A$1:$Y$391,MATCH($B64&amp;$B$3,'Exposure Data'!$A$1:$A$391,0),MATCH(N$3,'Exposure Data'!$A$1:$Y$1,0))</f>
        <v>0</v>
      </c>
      <c r="O64" s="7"/>
      <c r="Q64" s="95">
        <f t="shared" si="3"/>
        <v>40694</v>
      </c>
      <c r="R64" s="94">
        <f>HLOOKUP($Q64,'Perfattr Data'!$A$11:$CW$67,MATCH(R$3&amp;"Long",'Perfattr Data'!$B$11:$B$67,0),FALSE)</f>
        <v>-3.125768463895528E-3</v>
      </c>
      <c r="S64" s="94">
        <f>HLOOKUP($Q64,'Perfattr Data'!$A$11:$CW$67,MATCH(S$3&amp;"Long",'Perfattr Data'!$B$11:$B$67,0),FALSE)</f>
        <v>1.6061095730716454E-3</v>
      </c>
      <c r="T64" s="94">
        <f>HLOOKUP($Q64,'Perfattr Data'!$A$11:$CW$67,MATCH(T$3&amp;"Long",'Perfattr Data'!$B$11:$B$67,0),FALSE)</f>
        <v>-2.2049255562428855E-3</v>
      </c>
      <c r="U64" s="94">
        <f>HLOOKUP($Q64,'Perfattr Data'!$A$11:$CW$67,MATCH(U$3&amp;"Long",'Perfattr Data'!$B$11:$B$67,0),FALSE)</f>
        <v>-5.5534122359207436E-3</v>
      </c>
      <c r="V64" s="94">
        <f>HLOOKUP($Q64,'Perfattr Data'!$A$11:$CW$67,MATCH(V$3&amp;"Long",'Perfattr Data'!$B$11:$B$67,0),FALSE)</f>
        <v>-1.4304630941789831E-4</v>
      </c>
      <c r="W64" s="94">
        <f>HLOOKUP($Q64,'Perfattr Data'!$A$11:$CW$67,MATCH(W$3&amp;"Long",'Perfattr Data'!$B$11:$B$67,0),FALSE)</f>
        <v>-1.036806433417677E-4</v>
      </c>
      <c r="X64" s="94">
        <f>HLOOKUP($Q64,'Perfattr Data'!$A$11:$CW$67,MATCH(X$3&amp;"Long",'Perfattr Data'!$B$11:$B$67,0),FALSE)</f>
        <v>-6.5958328183623027E-3</v>
      </c>
      <c r="Y64" s="94">
        <f>HLOOKUP($Q64,'Perfattr Data'!$A$11:$CW$67,MATCH(Y$3&amp;"Long",'Perfattr Data'!$B$11:$B$67,0),FALSE)</f>
        <v>6.1922946165043761E-4</v>
      </c>
      <c r="Z64" s="94">
        <f>HLOOKUP($Q64,'Perfattr Data'!$A$11:$CW$67,MATCH(Z$3&amp;"Long",'Perfattr Data'!$B$11:$B$67,0),FALSE)</f>
        <v>-7.4592546978661601E-4</v>
      </c>
      <c r="AA64" s="94">
        <f>HLOOKUP($Q64,'Perfattr Data'!$A$11:$CW$67,MATCH(AA$3&amp;"Long",'Perfattr Data'!$B$11:$B$67,0),FALSE)</f>
        <v>-7.4996246004073938E-3</v>
      </c>
      <c r="AB64" s="94">
        <f>HLOOKUP($Q64,'Perfattr Data'!$A$11:$CW$67,MATCH(AB$3&amp;"Long",'Perfattr Data'!$B$11:$B$67,0),FALSE)</f>
        <v>3.34064245014157E-5</v>
      </c>
    </row>
    <row r="65" spans="2:28" ht="15" customHeight="1" outlineLevel="1" x14ac:dyDescent="0.25">
      <c r="B65" s="4">
        <f t="shared" si="2"/>
        <v>40724</v>
      </c>
      <c r="C65" s="130">
        <f>INDEX('Exposure Data'!$A$1:$Y$391,MATCH($B65&amp;$B$3,'Exposure Data'!$A$1:$A$391,0),MATCH(C$3,'Exposure Data'!$A$1:$Y$1,0))</f>
        <v>0.29724681165736661</v>
      </c>
      <c r="D65" s="130">
        <f>INDEX('Exposure Data'!$A$1:$Y$391,MATCH($B65&amp;$B$3,'Exposure Data'!$A$1:$A$391,0),MATCH(D$3,'Exposure Data'!$A$1:$Y$1,0))</f>
        <v>5.4250321099426332E-2</v>
      </c>
      <c r="E65" s="130">
        <f>INDEX('Exposure Data'!$A$1:$Y$391,MATCH($B65&amp;$B$3,'Exposure Data'!$A$1:$A$391,0),MATCH(E$3,'Exposure Data'!$A$1:$Y$1,0))</f>
        <v>4.3738163647543654E-2</v>
      </c>
      <c r="F65" s="130">
        <f>INDEX('Exposure Data'!$A$1:$Y$391,MATCH($B65&amp;$B$3,'Exposure Data'!$A$1:$A$391,0),MATCH(F$3,'Exposure Data'!$A$1:$Y$1,0))</f>
        <v>0.16090402284384475</v>
      </c>
      <c r="G65" s="130">
        <f>INDEX('Exposure Data'!$A$1:$Y$391,MATCH($B65&amp;$B$3,'Exposure Data'!$A$1:$A$391,0),MATCH(G$3,'Exposure Data'!$A$1:$Y$1,0))</f>
        <v>1.7305801855015915E-2</v>
      </c>
      <c r="H65" s="130">
        <f>INDEX('Exposure Data'!$A$1:$Y$391,MATCH($B65&amp;$B$3,'Exposure Data'!$A$1:$A$391,0),MATCH(H$3,'Exposure Data'!$A$1:$Y$1,0))</f>
        <v>4.8637993386429152E-3</v>
      </c>
      <c r="I65" s="130">
        <f>INDEX('Exposure Data'!$A$1:$Y$391,MATCH($B65&amp;$B$3,'Exposure Data'!$A$1:$A$391,0),MATCH(I$3,'Exposure Data'!$A$1:$Y$1,0))</f>
        <v>0.18214424759363709</v>
      </c>
      <c r="J65" s="130">
        <f>INDEX('Exposure Data'!$A$1:$Y$391,MATCH($B65&amp;$B$3,'Exposure Data'!$A$1:$A$391,0),MATCH(J$3,'Exposure Data'!$A$1:$Y$1,0))</f>
        <v>0.14181817348627895</v>
      </c>
      <c r="K65" s="130">
        <f>INDEX('Exposure Data'!$A$1:$Y$391,MATCH($B65&amp;$B$3,'Exposure Data'!$A$1:$A$391,0),MATCH(K$3,'Exposure Data'!$A$1:$Y$1,0))</f>
        <v>3.5372420761357271E-2</v>
      </c>
      <c r="L65" s="130">
        <f>INDEX('Exposure Data'!$A$1:$Y$391,MATCH($B65&amp;$B$3,'Exposure Data'!$A$1:$A$391,0),MATCH(L$3,'Exposure Data'!$A$1:$Y$1,0))</f>
        <v>0.24107781770219991</v>
      </c>
      <c r="M65" s="130">
        <f>INDEX('Exposure Data'!$A$1:$Y$391,MATCH($B65&amp;$B$3,'Exposure Data'!$A$1:$A$391,0),MATCH(M$3,'Exposure Data'!$A$1:$Y$1,0))</f>
        <v>1.1995118048583012E-2</v>
      </c>
      <c r="N65" s="130">
        <f>INDEX('Exposure Data'!$A$1:$Y$391,MATCH($B65&amp;$B$3,'Exposure Data'!$A$1:$A$391,0),MATCH(N$3,'Exposure Data'!$A$1:$Y$1,0))</f>
        <v>0</v>
      </c>
      <c r="O65" s="7"/>
      <c r="Q65" s="95">
        <f t="shared" si="3"/>
        <v>40724</v>
      </c>
      <c r="R65" s="94">
        <f>HLOOKUP($Q65,'Perfattr Data'!$A$11:$CW$67,MATCH(R$3&amp;"Long",'Perfattr Data'!$B$11:$B$67,0),FALSE)</f>
        <v>4.2741850745987827E-3</v>
      </c>
      <c r="S65" s="94">
        <f>HLOOKUP($Q65,'Perfattr Data'!$A$11:$CW$67,MATCH(S$3&amp;"Long",'Perfattr Data'!$B$11:$B$67,0),FALSE)</f>
        <v>2.8422152069802883E-4</v>
      </c>
      <c r="T65" s="94">
        <f>HLOOKUP($Q65,'Perfattr Data'!$A$11:$CW$67,MATCH(T$3&amp;"Long",'Perfattr Data'!$B$11:$B$67,0),FALSE)</f>
        <v>5.5301297900177621E-4</v>
      </c>
      <c r="U65" s="94">
        <f>HLOOKUP($Q65,'Perfattr Data'!$A$11:$CW$67,MATCH(U$3&amp;"Long",'Perfattr Data'!$B$11:$B$67,0),FALSE)</f>
        <v>-2.7478987356660701E-3</v>
      </c>
      <c r="V65" s="94">
        <f>HLOOKUP($Q65,'Perfattr Data'!$A$11:$CW$67,MATCH(V$3&amp;"Long",'Perfattr Data'!$B$11:$B$67,0),FALSE)</f>
        <v>-4.6101743087652286E-4</v>
      </c>
      <c r="W65" s="94">
        <f>HLOOKUP($Q65,'Perfattr Data'!$A$11:$CW$67,MATCH(W$3&amp;"Long",'Perfattr Data'!$B$11:$B$67,0),FALSE)</f>
        <v>-2.227225670132078E-4</v>
      </c>
      <c r="X65" s="94">
        <f>HLOOKUP($Q65,'Perfattr Data'!$A$11:$CW$67,MATCH(X$3&amp;"Long",'Perfattr Data'!$B$11:$B$67,0),FALSE)</f>
        <v>-6.9151837182959844E-3</v>
      </c>
      <c r="Y65" s="94">
        <f>HLOOKUP($Q65,'Perfattr Data'!$A$11:$CW$67,MATCH(Y$3&amp;"Long",'Perfattr Data'!$B$11:$B$67,0),FALSE)</f>
        <v>-3.0737114300415057E-3</v>
      </c>
      <c r="Z65" s="94">
        <f>HLOOKUP($Q65,'Perfattr Data'!$A$11:$CW$67,MATCH(Z$3&amp;"Long",'Perfattr Data'!$B$11:$B$67,0),FALSE)</f>
        <v>-9.5609202507932129E-4</v>
      </c>
      <c r="AA65" s="94">
        <f>HLOOKUP($Q65,'Perfattr Data'!$A$11:$CW$67,MATCH(AA$3&amp;"Long",'Perfattr Data'!$B$11:$B$67,0),FALSE)</f>
        <v>-3.3273793027981027E-3</v>
      </c>
      <c r="AB65" s="94">
        <f>HLOOKUP($Q65,'Perfattr Data'!$A$11:$CW$67,MATCH(AB$3&amp;"Long",'Perfattr Data'!$B$11:$B$67,0),FALSE)</f>
        <v>-5.2395783163754217E-4</v>
      </c>
    </row>
    <row r="66" spans="2:28" ht="15" customHeight="1" outlineLevel="1" x14ac:dyDescent="0.25">
      <c r="B66" s="4">
        <f t="shared" si="2"/>
        <v>40755</v>
      </c>
      <c r="C66" s="130">
        <f>INDEX('Exposure Data'!$A$1:$Y$391,MATCH($B66&amp;$B$3,'Exposure Data'!$A$1:$A$391,0),MATCH(C$3,'Exposure Data'!$A$1:$Y$1,0))</f>
        <v>0.31323906852186967</v>
      </c>
      <c r="D66" s="130">
        <f>INDEX('Exposure Data'!$A$1:$Y$391,MATCH($B66&amp;$B$3,'Exposure Data'!$A$1:$A$391,0),MATCH(D$3,'Exposure Data'!$A$1:$Y$1,0))</f>
        <v>4.6811658196418644E-2</v>
      </c>
      <c r="E66" s="130">
        <f>INDEX('Exposure Data'!$A$1:$Y$391,MATCH($B66&amp;$B$3,'Exposure Data'!$A$1:$A$391,0),MATCH(E$3,'Exposure Data'!$A$1:$Y$1,0))</f>
        <v>3.5774384462264837E-2</v>
      </c>
      <c r="F66" s="130">
        <f>INDEX('Exposure Data'!$A$1:$Y$391,MATCH($B66&amp;$B$3,'Exposure Data'!$A$1:$A$391,0),MATCH(F$3,'Exposure Data'!$A$1:$Y$1,0))</f>
        <v>0.17092339018905611</v>
      </c>
      <c r="G66" s="130">
        <f>INDEX('Exposure Data'!$A$1:$Y$391,MATCH($B66&amp;$B$3,'Exposure Data'!$A$1:$A$391,0),MATCH(G$3,'Exposure Data'!$A$1:$Y$1,0))</f>
        <v>1.3684521064278561E-2</v>
      </c>
      <c r="H66" s="130">
        <f>INDEX('Exposure Data'!$A$1:$Y$391,MATCH($B66&amp;$B$3,'Exposure Data'!$A$1:$A$391,0),MATCH(H$3,'Exposure Data'!$A$1:$Y$1,0))</f>
        <v>6.6446552583943859E-3</v>
      </c>
      <c r="I66" s="130">
        <f>INDEX('Exposure Data'!$A$1:$Y$391,MATCH($B66&amp;$B$3,'Exposure Data'!$A$1:$A$391,0),MATCH(I$3,'Exposure Data'!$A$1:$Y$1,0))</f>
        <v>0.14912982469263325</v>
      </c>
      <c r="J66" s="130">
        <f>INDEX('Exposure Data'!$A$1:$Y$391,MATCH($B66&amp;$B$3,'Exposure Data'!$A$1:$A$391,0),MATCH(J$3,'Exposure Data'!$A$1:$Y$1,0))</f>
        <v>0.15595673543308008</v>
      </c>
      <c r="K66" s="130">
        <f>INDEX('Exposure Data'!$A$1:$Y$391,MATCH($B66&amp;$B$3,'Exposure Data'!$A$1:$A$391,0),MATCH(K$3,'Exposure Data'!$A$1:$Y$1,0))</f>
        <v>3.5765016959319572E-2</v>
      </c>
      <c r="L66" s="130">
        <f>INDEX('Exposure Data'!$A$1:$Y$391,MATCH($B66&amp;$B$3,'Exposure Data'!$A$1:$A$391,0),MATCH(L$3,'Exposure Data'!$A$1:$Y$1,0))</f>
        <v>0.24044411843437069</v>
      </c>
      <c r="M66" s="130">
        <f>INDEX('Exposure Data'!$A$1:$Y$391,MATCH($B66&amp;$B$3,'Exposure Data'!$A$1:$A$391,0),MATCH(M$3,'Exposure Data'!$A$1:$Y$1,0))</f>
        <v>1.1934137264856357E-2</v>
      </c>
      <c r="N66" s="130">
        <f>INDEX('Exposure Data'!$A$1:$Y$391,MATCH($B66&amp;$B$3,'Exposure Data'!$A$1:$A$391,0),MATCH(N$3,'Exposure Data'!$A$1:$Y$1,0))</f>
        <v>0</v>
      </c>
      <c r="O66" s="7"/>
      <c r="Q66" s="95">
        <f t="shared" si="3"/>
        <v>40755</v>
      </c>
      <c r="R66" s="94">
        <f>HLOOKUP($Q66,'Perfattr Data'!$A$11:$CW$67,MATCH(R$3&amp;"Long",'Perfattr Data'!$B$11:$B$67,0),FALSE)</f>
        <v>-8.2504790652803955E-3</v>
      </c>
      <c r="S66" s="94">
        <f>HLOOKUP($Q66,'Perfattr Data'!$A$11:$CW$67,MATCH(S$3&amp;"Long",'Perfattr Data'!$B$11:$B$67,0),FALSE)</f>
        <v>1.1332689851738583E-3</v>
      </c>
      <c r="T66" s="94">
        <f>HLOOKUP($Q66,'Perfattr Data'!$A$11:$CW$67,MATCH(T$3&amp;"Long",'Perfattr Data'!$B$11:$B$67,0),FALSE)</f>
        <v>-9.1184183275082927E-4</v>
      </c>
      <c r="U66" s="94">
        <f>HLOOKUP($Q66,'Perfattr Data'!$A$11:$CW$67,MATCH(U$3&amp;"Long",'Perfattr Data'!$B$11:$B$67,0),FALSE)</f>
        <v>-8.1080534130921929E-3</v>
      </c>
      <c r="V66" s="94">
        <f>HLOOKUP($Q66,'Perfattr Data'!$A$11:$CW$67,MATCH(V$3&amp;"Long",'Perfattr Data'!$B$11:$B$67,0),FALSE)</f>
        <v>-8.0596245647966691E-4</v>
      </c>
      <c r="W66" s="94">
        <f>HLOOKUP($Q66,'Perfattr Data'!$A$11:$CW$67,MATCH(W$3&amp;"Long",'Perfattr Data'!$B$11:$B$67,0),FALSE)</f>
        <v>-8.7925944214132821E-5</v>
      </c>
      <c r="X66" s="94">
        <f>HLOOKUP($Q66,'Perfattr Data'!$A$11:$CW$67,MATCH(X$3&amp;"Long",'Perfattr Data'!$B$11:$B$67,0),FALSE)</f>
        <v>-9.0038687559374289E-3</v>
      </c>
      <c r="Y66" s="94">
        <f>HLOOKUP($Q66,'Perfattr Data'!$A$11:$CW$67,MATCH(Y$3&amp;"Long",'Perfattr Data'!$B$11:$B$67,0),FALSE)</f>
        <v>8.0720287120142255E-3</v>
      </c>
      <c r="Z66" s="94">
        <f>HLOOKUP($Q66,'Perfattr Data'!$A$11:$CW$67,MATCH(Z$3&amp;"Long",'Perfattr Data'!$B$11:$B$67,0),FALSE)</f>
        <v>2.1843230953225105E-3</v>
      </c>
      <c r="AA66" s="94">
        <f>HLOOKUP($Q66,'Perfattr Data'!$A$11:$CW$67,MATCH(AA$3&amp;"Long",'Perfattr Data'!$B$11:$B$67,0),FALSE)</f>
        <v>-1.6055599490593943E-3</v>
      </c>
      <c r="AB66" s="94">
        <f>HLOOKUP($Q66,'Perfattr Data'!$A$11:$CW$67,MATCH(AB$3&amp;"Long",'Perfattr Data'!$B$11:$B$67,0),FALSE)</f>
        <v>-6.4522455424220998E-4</v>
      </c>
    </row>
    <row r="67" spans="2:28" ht="15" customHeight="1" outlineLevel="1" x14ac:dyDescent="0.25">
      <c r="B67" s="4">
        <f t="shared" si="2"/>
        <v>40786</v>
      </c>
      <c r="C67" s="130">
        <f>INDEX('Exposure Data'!$A$1:$Y$391,MATCH($B67&amp;$B$3,'Exposure Data'!$A$1:$A$391,0),MATCH(C$3,'Exposure Data'!$A$1:$Y$1,0))</f>
        <v>0.32342313032518599</v>
      </c>
      <c r="D67" s="130">
        <f>INDEX('Exposure Data'!$A$1:$Y$391,MATCH($B67&amp;$B$3,'Exposure Data'!$A$1:$A$391,0),MATCH(D$3,'Exposure Data'!$A$1:$Y$1,0))</f>
        <v>4.5250473204035496E-2</v>
      </c>
      <c r="E67" s="130">
        <f>INDEX('Exposure Data'!$A$1:$Y$391,MATCH($B67&amp;$B$3,'Exposure Data'!$A$1:$A$391,0),MATCH(E$3,'Exposure Data'!$A$1:$Y$1,0))</f>
        <v>2.9617725435165405E-2</v>
      </c>
      <c r="F67" s="130">
        <f>INDEX('Exposure Data'!$A$1:$Y$391,MATCH($B67&amp;$B$3,'Exposure Data'!$A$1:$A$391,0),MATCH(F$3,'Exposure Data'!$A$1:$Y$1,0))</f>
        <v>0.16873797393421566</v>
      </c>
      <c r="G67" s="130">
        <f>INDEX('Exposure Data'!$A$1:$Y$391,MATCH($B67&amp;$B$3,'Exposure Data'!$A$1:$A$391,0),MATCH(G$3,'Exposure Data'!$A$1:$Y$1,0))</f>
        <v>1.0310112511605997E-2</v>
      </c>
      <c r="H67" s="130">
        <f>INDEX('Exposure Data'!$A$1:$Y$391,MATCH($B67&amp;$B$3,'Exposure Data'!$A$1:$A$391,0),MATCH(H$3,'Exposure Data'!$A$1:$Y$1,0))</f>
        <v>7.9828851060513902E-3</v>
      </c>
      <c r="I67" s="130">
        <f>INDEX('Exposure Data'!$A$1:$Y$391,MATCH($B67&amp;$B$3,'Exposure Data'!$A$1:$A$391,0),MATCH(I$3,'Exposure Data'!$A$1:$Y$1,0))</f>
        <v>0.1315505306686596</v>
      </c>
      <c r="J67" s="130">
        <f>INDEX('Exposure Data'!$A$1:$Y$391,MATCH($B67&amp;$B$3,'Exposure Data'!$A$1:$A$391,0),MATCH(J$3,'Exposure Data'!$A$1:$Y$1,0))</f>
        <v>0.12209484860438437</v>
      </c>
      <c r="K67" s="130">
        <f>INDEX('Exposure Data'!$A$1:$Y$391,MATCH($B67&amp;$B$3,'Exposure Data'!$A$1:$A$391,0),MATCH(K$3,'Exposure Data'!$A$1:$Y$1,0))</f>
        <v>3.2706606009300046E-2</v>
      </c>
      <c r="L67" s="130">
        <f>INDEX('Exposure Data'!$A$1:$Y$391,MATCH($B67&amp;$B$3,'Exposure Data'!$A$1:$A$391,0),MATCH(L$3,'Exposure Data'!$A$1:$Y$1,0))</f>
        <v>0.25054610549495698</v>
      </c>
      <c r="M67" s="130">
        <f>INDEX('Exposure Data'!$A$1:$Y$391,MATCH($B67&amp;$B$3,'Exposure Data'!$A$1:$A$391,0),MATCH(M$3,'Exposure Data'!$A$1:$Y$1,0))</f>
        <v>1.3815165429236104E-2</v>
      </c>
      <c r="N67" s="130">
        <f>INDEX('Exposure Data'!$A$1:$Y$391,MATCH($B67&amp;$B$3,'Exposure Data'!$A$1:$A$391,0),MATCH(N$3,'Exposure Data'!$A$1:$Y$1,0))</f>
        <v>0</v>
      </c>
      <c r="O67" s="7"/>
      <c r="Q67" s="95">
        <f t="shared" si="3"/>
        <v>40786</v>
      </c>
      <c r="R67" s="94">
        <f>HLOOKUP($Q67,'Perfattr Data'!$A$11:$CW$67,MATCH(R$3&amp;"Long",'Perfattr Data'!$B$11:$B$67,0),FALSE)</f>
        <v>-2.8288911115156461E-2</v>
      </c>
      <c r="S67" s="94">
        <f>HLOOKUP($Q67,'Perfattr Data'!$A$11:$CW$67,MATCH(S$3&amp;"Long",'Perfattr Data'!$B$11:$B$67,0),FALSE)</f>
        <v>-1.0952668534725007E-3</v>
      </c>
      <c r="T67" s="94">
        <f>HLOOKUP($Q67,'Perfattr Data'!$A$11:$CW$67,MATCH(T$3&amp;"Long",'Perfattr Data'!$B$11:$B$67,0),FALSE)</f>
        <v>-3.7574220946521531E-3</v>
      </c>
      <c r="U67" s="94">
        <f>HLOOKUP($Q67,'Perfattr Data'!$A$11:$CW$67,MATCH(U$3&amp;"Long",'Perfattr Data'!$B$11:$B$67,0),FALSE)</f>
        <v>-1.5085819892988286E-2</v>
      </c>
      <c r="V67" s="94">
        <f>HLOOKUP($Q67,'Perfattr Data'!$A$11:$CW$67,MATCH(V$3&amp;"Long",'Perfattr Data'!$B$11:$B$67,0),FALSE)</f>
        <v>-1.2611409474502895E-3</v>
      </c>
      <c r="W67" s="94">
        <f>HLOOKUP($Q67,'Perfattr Data'!$A$11:$CW$67,MATCH(W$3&amp;"Long",'Perfattr Data'!$B$11:$B$67,0),FALSE)</f>
        <v>-4.1780515405268282E-4</v>
      </c>
      <c r="X67" s="94">
        <f>HLOOKUP($Q67,'Perfattr Data'!$A$11:$CW$67,MATCH(X$3&amp;"Long",'Perfattr Data'!$B$11:$B$67,0),FALSE)</f>
        <v>-1.2470228133751642E-2</v>
      </c>
      <c r="Y67" s="94">
        <f>HLOOKUP($Q67,'Perfattr Data'!$A$11:$CW$67,MATCH(Y$3&amp;"Long",'Perfattr Data'!$B$11:$B$67,0),FALSE)</f>
        <v>-1.3076581603512723E-2</v>
      </c>
      <c r="Z67" s="94">
        <f>HLOOKUP($Q67,'Perfattr Data'!$A$11:$CW$67,MATCH(Z$3&amp;"Long",'Perfattr Data'!$B$11:$B$67,0),FALSE)</f>
        <v>6.3498204232745738E-4</v>
      </c>
      <c r="AA67" s="94">
        <f>HLOOKUP($Q67,'Perfattr Data'!$A$11:$CW$67,MATCH(AA$3&amp;"Long",'Perfattr Data'!$B$11:$B$67,0),FALSE)</f>
        <v>-1.3821415283826239E-2</v>
      </c>
      <c r="AB67" s="94">
        <f>HLOOKUP($Q67,'Perfattr Data'!$A$11:$CW$67,MATCH(AB$3&amp;"Long",'Perfattr Data'!$B$11:$B$67,0),FALSE)</f>
        <v>-6.4756156663612219E-4</v>
      </c>
    </row>
    <row r="68" spans="2:28" ht="15" customHeight="1" outlineLevel="1" x14ac:dyDescent="0.25">
      <c r="B68" s="4">
        <f t="shared" si="2"/>
        <v>40816</v>
      </c>
      <c r="C68" s="130">
        <f>INDEX('Exposure Data'!$A$1:$Y$391,MATCH($B68&amp;$B$3,'Exposure Data'!$A$1:$A$391,0),MATCH(C$3,'Exposure Data'!$A$1:$Y$1,0))</f>
        <v>0.30073654881858519</v>
      </c>
      <c r="D68" s="130">
        <f>INDEX('Exposure Data'!$A$1:$Y$391,MATCH($B68&amp;$B$3,'Exposure Data'!$A$1:$A$391,0),MATCH(D$3,'Exposure Data'!$A$1:$Y$1,0))</f>
        <v>3.9645401773229387E-2</v>
      </c>
      <c r="E68" s="130">
        <f>INDEX('Exposure Data'!$A$1:$Y$391,MATCH($B68&amp;$B$3,'Exposure Data'!$A$1:$A$391,0),MATCH(E$3,'Exposure Data'!$A$1:$Y$1,0))</f>
        <v>1.8949543420363948E-2</v>
      </c>
      <c r="F68" s="130">
        <f>INDEX('Exposure Data'!$A$1:$Y$391,MATCH($B68&amp;$B$3,'Exposure Data'!$A$1:$A$391,0),MATCH(F$3,'Exposure Data'!$A$1:$Y$1,0))</f>
        <v>0.15635864171006</v>
      </c>
      <c r="G68" s="130">
        <f>INDEX('Exposure Data'!$A$1:$Y$391,MATCH($B68&amp;$B$3,'Exposure Data'!$A$1:$A$391,0),MATCH(G$3,'Exposure Data'!$A$1:$Y$1,0))</f>
        <v>9.9436565482927935E-3</v>
      </c>
      <c r="H68" s="130">
        <f>INDEX('Exposure Data'!$A$1:$Y$391,MATCH($B68&amp;$B$3,'Exposure Data'!$A$1:$A$391,0),MATCH(H$3,'Exposure Data'!$A$1:$Y$1,0))</f>
        <v>4.8738535256856626E-3</v>
      </c>
      <c r="I68" s="130">
        <f>INDEX('Exposure Data'!$A$1:$Y$391,MATCH($B68&amp;$B$3,'Exposure Data'!$A$1:$A$391,0),MATCH(I$3,'Exposure Data'!$A$1:$Y$1,0))</f>
        <v>0.14967010638600189</v>
      </c>
      <c r="J68" s="130">
        <f>INDEX('Exposure Data'!$A$1:$Y$391,MATCH($B68&amp;$B$3,'Exposure Data'!$A$1:$A$391,0),MATCH(J$3,'Exposure Data'!$A$1:$Y$1,0))</f>
        <v>0.14872740461958903</v>
      </c>
      <c r="K68" s="130">
        <f>INDEX('Exposure Data'!$A$1:$Y$391,MATCH($B68&amp;$B$3,'Exposure Data'!$A$1:$A$391,0),MATCH(K$3,'Exposure Data'!$A$1:$Y$1,0))</f>
        <v>3.3498489145209726E-2</v>
      </c>
      <c r="L68" s="130">
        <f>INDEX('Exposure Data'!$A$1:$Y$391,MATCH($B68&amp;$B$3,'Exposure Data'!$A$1:$A$391,0),MATCH(L$3,'Exposure Data'!$A$1:$Y$1,0))</f>
        <v>0.22401672125868582</v>
      </c>
      <c r="M68" s="130">
        <f>INDEX('Exposure Data'!$A$1:$Y$391,MATCH($B68&amp;$B$3,'Exposure Data'!$A$1:$A$391,0),MATCH(M$3,'Exposure Data'!$A$1:$Y$1,0))</f>
        <v>1.4221445472327279E-2</v>
      </c>
      <c r="N68" s="130">
        <f>INDEX('Exposure Data'!$A$1:$Y$391,MATCH($B68&amp;$B$3,'Exposure Data'!$A$1:$A$391,0),MATCH(N$3,'Exposure Data'!$A$1:$Y$1,0))</f>
        <v>0</v>
      </c>
      <c r="O68" s="7"/>
      <c r="Q68" s="95">
        <f t="shared" si="3"/>
        <v>40816</v>
      </c>
      <c r="R68" s="94">
        <f>HLOOKUP($Q68,'Perfattr Data'!$A$11:$CW$67,MATCH(R$3&amp;"Long",'Perfattr Data'!$B$11:$B$67,0),FALSE)</f>
        <v>-6.2322835274982114E-2</v>
      </c>
      <c r="S68" s="94">
        <f>HLOOKUP($Q68,'Perfattr Data'!$A$11:$CW$67,MATCH(S$3&amp;"Long",'Perfattr Data'!$B$11:$B$67,0),FALSE)</f>
        <v>-3.140177644415881E-3</v>
      </c>
      <c r="T68" s="94">
        <f>HLOOKUP($Q68,'Perfattr Data'!$A$11:$CW$67,MATCH(T$3&amp;"Long",'Perfattr Data'!$B$11:$B$67,0),FALSE)</f>
        <v>-2.5495569291578424E-3</v>
      </c>
      <c r="U68" s="94">
        <f>HLOOKUP($Q68,'Perfattr Data'!$A$11:$CW$67,MATCH(U$3&amp;"Long",'Perfattr Data'!$B$11:$B$67,0),FALSE)</f>
        <v>-1.9476929603438872E-2</v>
      </c>
      <c r="V68" s="94">
        <f>HLOOKUP($Q68,'Perfattr Data'!$A$11:$CW$67,MATCH(V$3&amp;"Long",'Perfattr Data'!$B$11:$B$67,0),FALSE)</f>
        <v>1.9865072044499467E-6</v>
      </c>
      <c r="W68" s="94">
        <f>HLOOKUP($Q68,'Perfattr Data'!$A$11:$CW$67,MATCH(W$3&amp;"Long",'Perfattr Data'!$B$11:$B$67,0),FALSE)</f>
        <v>1.4805480217632022E-4</v>
      </c>
      <c r="X68" s="94">
        <f>HLOOKUP($Q68,'Perfattr Data'!$A$11:$CW$67,MATCH(X$3&amp;"Long",'Perfattr Data'!$B$11:$B$67,0),FALSE)</f>
        <v>-1.9215275702113226E-2</v>
      </c>
      <c r="Y68" s="94">
        <f>HLOOKUP($Q68,'Perfattr Data'!$A$11:$CW$67,MATCH(Y$3&amp;"Long",'Perfattr Data'!$B$11:$B$67,0),FALSE)</f>
        <v>-1.6663473707236448E-2</v>
      </c>
      <c r="Z68" s="94">
        <f>HLOOKUP($Q68,'Perfattr Data'!$A$11:$CW$67,MATCH(Z$3&amp;"Long",'Perfattr Data'!$B$11:$B$67,0),FALSE)</f>
        <v>-8.9196699397105367E-3</v>
      </c>
      <c r="AA68" s="94">
        <f>HLOOKUP($Q68,'Perfattr Data'!$A$11:$CW$67,MATCH(AA$3&amp;"Long",'Perfattr Data'!$B$11:$B$67,0),FALSE)</f>
        <v>-2.9781467329365881E-2</v>
      </c>
      <c r="AB68" s="94">
        <f>HLOOKUP($Q68,'Perfattr Data'!$A$11:$CW$67,MATCH(AB$3&amp;"Long",'Perfattr Data'!$B$11:$B$67,0),FALSE)</f>
        <v>2.5007425444465445E-4</v>
      </c>
    </row>
    <row r="69" spans="2:28" ht="15" customHeight="1" outlineLevel="1" x14ac:dyDescent="0.25">
      <c r="B69" s="4">
        <f t="shared" ref="B69:B101" si="4">EOMONTH(B68,1)</f>
        <v>40847</v>
      </c>
      <c r="C69" s="130">
        <f>INDEX('Exposure Data'!$A$1:$Y$391,MATCH($B69&amp;$B$3,'Exposure Data'!$A$1:$A$391,0),MATCH(C$3,'Exposure Data'!$A$1:$Y$1,0))</f>
        <v>0.2932414803358962</v>
      </c>
      <c r="D69" s="130">
        <f>INDEX('Exposure Data'!$A$1:$Y$391,MATCH($B69&amp;$B$3,'Exposure Data'!$A$1:$A$391,0),MATCH(D$3,'Exposure Data'!$A$1:$Y$1,0))</f>
        <v>4.544157090674765E-2</v>
      </c>
      <c r="E69" s="130">
        <f>INDEX('Exposure Data'!$A$1:$Y$391,MATCH($B69&amp;$B$3,'Exposure Data'!$A$1:$A$391,0),MATCH(E$3,'Exposure Data'!$A$1:$Y$1,0))</f>
        <v>2.2259014565870112E-2</v>
      </c>
      <c r="F69" s="130">
        <f>INDEX('Exposure Data'!$A$1:$Y$391,MATCH($B69&amp;$B$3,'Exposure Data'!$A$1:$A$391,0),MATCH(F$3,'Exposure Data'!$A$1:$Y$1,0))</f>
        <v>0.16712257764929372</v>
      </c>
      <c r="G69" s="130">
        <f>INDEX('Exposure Data'!$A$1:$Y$391,MATCH($B69&amp;$B$3,'Exposure Data'!$A$1:$A$391,0),MATCH(G$3,'Exposure Data'!$A$1:$Y$1,0))</f>
        <v>1.0259186512605408E-2</v>
      </c>
      <c r="H69" s="130">
        <f>INDEX('Exposure Data'!$A$1:$Y$391,MATCH($B69&amp;$B$3,'Exposure Data'!$A$1:$A$391,0),MATCH(H$3,'Exposure Data'!$A$1:$Y$1,0))</f>
        <v>4.7641489762006422E-3</v>
      </c>
      <c r="I69" s="130">
        <f>INDEX('Exposure Data'!$A$1:$Y$391,MATCH($B69&amp;$B$3,'Exposure Data'!$A$1:$A$391,0),MATCH(I$3,'Exposure Data'!$A$1:$Y$1,0))</f>
        <v>0.15528044722101964</v>
      </c>
      <c r="J69" s="130">
        <f>INDEX('Exposure Data'!$A$1:$Y$391,MATCH($B69&amp;$B$3,'Exposure Data'!$A$1:$A$391,0),MATCH(J$3,'Exposure Data'!$A$1:$Y$1,0))</f>
        <v>0.14744532631355045</v>
      </c>
      <c r="K69" s="130">
        <f>INDEX('Exposure Data'!$A$1:$Y$391,MATCH($B69&amp;$B$3,'Exposure Data'!$A$1:$A$391,0),MATCH(K$3,'Exposure Data'!$A$1:$Y$1,0))</f>
        <v>3.7875147452944506E-2</v>
      </c>
      <c r="L69" s="130">
        <f>INDEX('Exposure Data'!$A$1:$Y$391,MATCH($B69&amp;$B$3,'Exposure Data'!$A$1:$A$391,0),MATCH(L$3,'Exposure Data'!$A$1:$Y$1,0))</f>
        <v>0.18241541373355741</v>
      </c>
      <c r="M69" s="130">
        <f>INDEX('Exposure Data'!$A$1:$Y$391,MATCH($B69&amp;$B$3,'Exposure Data'!$A$1:$A$391,0),MATCH(M$3,'Exposure Data'!$A$1:$Y$1,0))</f>
        <v>1.3702951223595668E-2</v>
      </c>
      <c r="N69" s="130">
        <f>INDEX('Exposure Data'!$A$1:$Y$391,MATCH($B69&amp;$B$3,'Exposure Data'!$A$1:$A$391,0),MATCH(N$3,'Exposure Data'!$A$1:$Y$1,0))</f>
        <v>0</v>
      </c>
      <c r="O69" s="7"/>
      <c r="Q69" s="95">
        <f t="shared" ref="Q69:Q101" si="5">EOMONTH(Q68,1)</f>
        <v>40847</v>
      </c>
      <c r="R69" s="94">
        <f>HLOOKUP($Q69,'Perfattr Data'!$A$11:$CW$67,MATCH(R$3&amp;"Long",'Perfattr Data'!$B$11:$B$67,0),FALSE)</f>
        <v>5.6088202648101167E-2</v>
      </c>
      <c r="S69" s="94">
        <f>HLOOKUP($Q69,'Perfattr Data'!$A$11:$CW$67,MATCH(S$3&amp;"Long",'Perfattr Data'!$B$11:$B$67,0),FALSE)</f>
        <v>3.5848194046151872E-3</v>
      </c>
      <c r="T69" s="94">
        <f>HLOOKUP($Q69,'Perfattr Data'!$A$11:$CW$67,MATCH(T$3&amp;"Long",'Perfattr Data'!$B$11:$B$67,0),FALSE)</f>
        <v>7.4584032572806854E-4</v>
      </c>
      <c r="U69" s="94">
        <f>HLOOKUP($Q69,'Perfattr Data'!$A$11:$CW$67,MATCH(U$3&amp;"Long",'Perfattr Data'!$B$11:$B$67,0),FALSE)</f>
        <v>1.2552448927384843E-2</v>
      </c>
      <c r="V69" s="94">
        <f>HLOOKUP($Q69,'Perfattr Data'!$A$11:$CW$67,MATCH(V$3&amp;"Long",'Perfattr Data'!$B$11:$B$67,0),FALSE)</f>
        <v>5.324551962573019E-4</v>
      </c>
      <c r="W69" s="94">
        <f>HLOOKUP($Q69,'Perfattr Data'!$A$11:$CW$67,MATCH(W$3&amp;"Long",'Perfattr Data'!$B$11:$B$67,0),FALSE)</f>
        <v>6.8572555734517033E-5</v>
      </c>
      <c r="X69" s="94">
        <f>HLOOKUP($Q69,'Perfattr Data'!$A$11:$CW$67,MATCH(X$3&amp;"Long",'Perfattr Data'!$B$11:$B$67,0),FALSE)</f>
        <v>1.5578380687937134E-2</v>
      </c>
      <c r="Y69" s="94">
        <f>HLOOKUP($Q69,'Perfattr Data'!$A$11:$CW$67,MATCH(Y$3&amp;"Long",'Perfattr Data'!$B$11:$B$67,0),FALSE)</f>
        <v>2.2834359746504638E-2</v>
      </c>
      <c r="Z69" s="94">
        <f>HLOOKUP($Q69,'Perfattr Data'!$A$11:$CW$67,MATCH(Z$3&amp;"Long",'Perfattr Data'!$B$11:$B$67,0),FALSE)</f>
        <v>7.3213466921115515E-3</v>
      </c>
      <c r="AA69" s="94">
        <f>HLOOKUP($Q69,'Perfattr Data'!$A$11:$CW$67,MATCH(AA$3&amp;"Long",'Perfattr Data'!$B$11:$B$67,0),FALSE)</f>
        <v>1.0446686684399084E-2</v>
      </c>
      <c r="AB69" s="94">
        <f>HLOOKUP($Q69,'Perfattr Data'!$A$11:$CW$67,MATCH(AB$3&amp;"Long",'Perfattr Data'!$B$11:$B$67,0),FALSE)</f>
        <v>6.5828618812265006E-4</v>
      </c>
    </row>
    <row r="70" spans="2:28" ht="15" customHeight="1" outlineLevel="1" x14ac:dyDescent="0.25">
      <c r="B70" s="4">
        <f t="shared" si="4"/>
        <v>40877</v>
      </c>
      <c r="C70" s="130">
        <f>INDEX('Exposure Data'!$A$1:$Y$391,MATCH($B70&amp;$B$3,'Exposure Data'!$A$1:$A$391,0),MATCH(C$3,'Exposure Data'!$A$1:$Y$1,0))</f>
        <v>0.34408164171529471</v>
      </c>
      <c r="D70" s="130">
        <f>INDEX('Exposure Data'!$A$1:$Y$391,MATCH($B70&amp;$B$3,'Exposure Data'!$A$1:$A$391,0),MATCH(D$3,'Exposure Data'!$A$1:$Y$1,0))</f>
        <v>4.181892548475391E-2</v>
      </c>
      <c r="E70" s="130">
        <f>INDEX('Exposure Data'!$A$1:$Y$391,MATCH($B70&amp;$B$3,'Exposure Data'!$A$1:$A$391,0),MATCH(E$3,'Exposure Data'!$A$1:$Y$1,0))</f>
        <v>1.7064177667131149E-2</v>
      </c>
      <c r="F70" s="130">
        <f>INDEX('Exposure Data'!$A$1:$Y$391,MATCH($B70&amp;$B$3,'Exposure Data'!$A$1:$A$391,0),MATCH(F$3,'Exposure Data'!$A$1:$Y$1,0))</f>
        <v>0.17485260128456748</v>
      </c>
      <c r="G70" s="130">
        <f>INDEX('Exposure Data'!$A$1:$Y$391,MATCH($B70&amp;$B$3,'Exposure Data'!$A$1:$A$391,0),MATCH(G$3,'Exposure Data'!$A$1:$Y$1,0))</f>
        <v>1.0314993682773372E-2</v>
      </c>
      <c r="H70" s="130">
        <f>INDEX('Exposure Data'!$A$1:$Y$391,MATCH($B70&amp;$B$3,'Exposure Data'!$A$1:$A$391,0),MATCH(H$3,'Exposure Data'!$A$1:$Y$1,0))</f>
        <v>4.7927680252366602E-3</v>
      </c>
      <c r="I70" s="130">
        <f>INDEX('Exposure Data'!$A$1:$Y$391,MATCH($B70&amp;$B$3,'Exposure Data'!$A$1:$A$391,0),MATCH(I$3,'Exposure Data'!$A$1:$Y$1,0))</f>
        <v>0.15074114040305597</v>
      </c>
      <c r="J70" s="130">
        <f>INDEX('Exposure Data'!$A$1:$Y$391,MATCH($B70&amp;$B$3,'Exposure Data'!$A$1:$A$391,0),MATCH(J$3,'Exposure Data'!$A$1:$Y$1,0))</f>
        <v>0.13870581764008219</v>
      </c>
      <c r="K70" s="130">
        <f>INDEX('Exposure Data'!$A$1:$Y$391,MATCH($B70&amp;$B$3,'Exposure Data'!$A$1:$A$391,0),MATCH(K$3,'Exposure Data'!$A$1:$Y$1,0))</f>
        <v>3.543977980965056E-2</v>
      </c>
      <c r="L70" s="130">
        <f>INDEX('Exposure Data'!$A$1:$Y$391,MATCH($B70&amp;$B$3,'Exposure Data'!$A$1:$A$391,0),MATCH(L$3,'Exposure Data'!$A$1:$Y$1,0))</f>
        <v>0.17712803755113818</v>
      </c>
      <c r="M70" s="130">
        <f>INDEX('Exposure Data'!$A$1:$Y$391,MATCH($B70&amp;$B$3,'Exposure Data'!$A$1:$A$391,0),MATCH(M$3,'Exposure Data'!$A$1:$Y$1,0))</f>
        <v>1.1864439678954373E-2</v>
      </c>
      <c r="N70" s="130">
        <f>INDEX('Exposure Data'!$A$1:$Y$391,MATCH($B70&amp;$B$3,'Exposure Data'!$A$1:$A$391,0),MATCH(N$3,'Exposure Data'!$A$1:$Y$1,0))</f>
        <v>0</v>
      </c>
      <c r="O70" s="7"/>
      <c r="Q70" s="95">
        <f t="shared" si="5"/>
        <v>40877</v>
      </c>
      <c r="R70" s="94">
        <f>HLOOKUP($Q70,'Perfattr Data'!$A$11:$CW$67,MATCH(R$3&amp;"Long",'Perfattr Data'!$B$11:$B$67,0),FALSE)</f>
        <v>-2.6835516009271951E-2</v>
      </c>
      <c r="S70" s="94">
        <f>HLOOKUP($Q70,'Perfattr Data'!$A$11:$CW$67,MATCH(S$3&amp;"Long",'Perfattr Data'!$B$11:$B$67,0),FALSE)</f>
        <v>2.1065524166601454E-3</v>
      </c>
      <c r="T70" s="94">
        <f>HLOOKUP($Q70,'Perfattr Data'!$A$11:$CW$67,MATCH(T$3&amp;"Long",'Perfattr Data'!$B$11:$B$67,0),FALSE)</f>
        <v>-2.4917308676413023E-3</v>
      </c>
      <c r="U70" s="94">
        <f>HLOOKUP($Q70,'Perfattr Data'!$A$11:$CW$67,MATCH(U$3&amp;"Long",'Perfattr Data'!$B$11:$B$67,0),FALSE)</f>
        <v>-1.4436102572761449E-2</v>
      </c>
      <c r="V70" s="94">
        <f>HLOOKUP($Q70,'Perfattr Data'!$A$11:$CW$67,MATCH(V$3&amp;"Long",'Perfattr Data'!$B$11:$B$67,0),FALSE)</f>
        <v>-1.0673860044748262E-4</v>
      </c>
      <c r="W70" s="94">
        <f>HLOOKUP($Q70,'Perfattr Data'!$A$11:$CW$67,MATCH(W$3&amp;"Long",'Perfattr Data'!$B$11:$B$67,0),FALSE)</f>
        <v>-4.6223656141025045E-5</v>
      </c>
      <c r="X70" s="94">
        <f>HLOOKUP($Q70,'Perfattr Data'!$A$11:$CW$67,MATCH(X$3&amp;"Long",'Perfattr Data'!$B$11:$B$67,0),FALSE)</f>
        <v>-1.1734329426119534E-2</v>
      </c>
      <c r="Y70" s="94">
        <f>HLOOKUP($Q70,'Perfattr Data'!$A$11:$CW$67,MATCH(Y$3&amp;"Long",'Perfattr Data'!$B$11:$B$67,0),FALSE)</f>
        <v>-3.3778919798984307E-3</v>
      </c>
      <c r="Z70" s="94">
        <f>HLOOKUP($Q70,'Perfattr Data'!$A$11:$CW$67,MATCH(Z$3&amp;"Long",'Perfattr Data'!$B$11:$B$67,0),FALSE)</f>
        <v>-2.0932412827832452E-3</v>
      </c>
      <c r="AA70" s="94">
        <f>HLOOKUP($Q70,'Perfattr Data'!$A$11:$CW$67,MATCH(AA$3&amp;"Long",'Perfattr Data'!$B$11:$B$67,0),FALSE)</f>
        <v>-2.4079626885404747E-3</v>
      </c>
      <c r="AB70" s="94">
        <f>HLOOKUP($Q70,'Perfattr Data'!$A$11:$CW$67,MATCH(AB$3&amp;"Long",'Perfattr Data'!$B$11:$B$67,0),FALSE)</f>
        <v>-4.1068992356232877E-4</v>
      </c>
    </row>
    <row r="71" spans="2:28" ht="15" customHeight="1" outlineLevel="1" x14ac:dyDescent="0.25">
      <c r="B71" s="4">
        <f t="shared" si="4"/>
        <v>40908</v>
      </c>
      <c r="C71" s="130">
        <f>INDEX('Exposure Data'!$A$1:$Y$391,MATCH($B71&amp;$B$3,'Exposure Data'!$A$1:$A$391,0),MATCH(C$3,'Exposure Data'!$A$1:$Y$1,0))</f>
        <v>0.32288540803486288</v>
      </c>
      <c r="D71" s="130">
        <f>INDEX('Exposure Data'!$A$1:$Y$391,MATCH($B71&amp;$B$3,'Exposure Data'!$A$1:$A$391,0),MATCH(D$3,'Exposure Data'!$A$1:$Y$1,0))</f>
        <v>3.6419233889486147E-2</v>
      </c>
      <c r="E71" s="130">
        <f>INDEX('Exposure Data'!$A$1:$Y$391,MATCH($B71&amp;$B$3,'Exposure Data'!$A$1:$A$391,0),MATCH(E$3,'Exposure Data'!$A$1:$Y$1,0))</f>
        <v>2.0041547726017215E-2</v>
      </c>
      <c r="F71" s="130">
        <f>INDEX('Exposure Data'!$A$1:$Y$391,MATCH($B71&amp;$B$3,'Exposure Data'!$A$1:$A$391,0),MATCH(F$3,'Exposure Data'!$A$1:$Y$1,0))</f>
        <v>0.17981882936979299</v>
      </c>
      <c r="G71" s="130">
        <f>INDEX('Exposure Data'!$A$1:$Y$391,MATCH($B71&amp;$B$3,'Exposure Data'!$A$1:$A$391,0),MATCH(G$3,'Exposure Data'!$A$1:$Y$1,0))</f>
        <v>1.0229937187934326E-2</v>
      </c>
      <c r="H71" s="130">
        <f>INDEX('Exposure Data'!$A$1:$Y$391,MATCH($B71&amp;$B$3,'Exposure Data'!$A$1:$A$391,0),MATCH(H$3,'Exposure Data'!$A$1:$Y$1,0))</f>
        <v>4.9246970298120725E-3</v>
      </c>
      <c r="I71" s="130">
        <f>INDEX('Exposure Data'!$A$1:$Y$391,MATCH($B71&amp;$B$3,'Exposure Data'!$A$1:$A$391,0),MATCH(I$3,'Exposure Data'!$A$1:$Y$1,0))</f>
        <v>0.15343640950914442</v>
      </c>
      <c r="J71" s="130">
        <f>INDEX('Exposure Data'!$A$1:$Y$391,MATCH($B71&amp;$B$3,'Exposure Data'!$A$1:$A$391,0),MATCH(J$3,'Exposure Data'!$A$1:$Y$1,0))</f>
        <v>0.12377036666091307</v>
      </c>
      <c r="K71" s="130">
        <f>INDEX('Exposure Data'!$A$1:$Y$391,MATCH($B71&amp;$B$3,'Exposure Data'!$A$1:$A$391,0),MATCH(K$3,'Exposure Data'!$A$1:$Y$1,0))</f>
        <v>4.0873171007610433E-2</v>
      </c>
      <c r="L71" s="130">
        <f>INDEX('Exposure Data'!$A$1:$Y$391,MATCH($B71&amp;$B$3,'Exposure Data'!$A$1:$A$391,0),MATCH(L$3,'Exposure Data'!$A$1:$Y$1,0))</f>
        <v>0.15993428344743757</v>
      </c>
      <c r="M71" s="130">
        <f>INDEX('Exposure Data'!$A$1:$Y$391,MATCH($B71&amp;$B$3,'Exposure Data'!$A$1:$A$391,0),MATCH(M$3,'Exposure Data'!$A$1:$Y$1,0))</f>
        <v>1.2260169060711403E-2</v>
      </c>
      <c r="N71" s="130">
        <f>INDEX('Exposure Data'!$A$1:$Y$391,MATCH($B71&amp;$B$3,'Exposure Data'!$A$1:$A$391,0),MATCH(N$3,'Exposure Data'!$A$1:$Y$1,0))</f>
        <v>0</v>
      </c>
      <c r="O71" s="7"/>
      <c r="Q71" s="95">
        <f t="shared" si="5"/>
        <v>40908</v>
      </c>
      <c r="R71" s="94">
        <f>HLOOKUP($Q71,'Perfattr Data'!$A$11:$CW$67,MATCH(R$3&amp;"Long",'Perfattr Data'!$B$11:$B$67,0),FALSE)</f>
        <v>-9.0582850491192721E-3</v>
      </c>
      <c r="S71" s="94">
        <f>HLOOKUP($Q71,'Perfattr Data'!$A$11:$CW$67,MATCH(S$3&amp;"Long",'Perfattr Data'!$B$11:$B$67,0),FALSE)</f>
        <v>6.4177031243748236E-5</v>
      </c>
      <c r="T71" s="94">
        <f>HLOOKUP($Q71,'Perfattr Data'!$A$11:$CW$67,MATCH(T$3&amp;"Long",'Perfattr Data'!$B$11:$B$67,0),FALSE)</f>
        <v>2.2050875951975676E-3</v>
      </c>
      <c r="U71" s="94">
        <f>HLOOKUP($Q71,'Perfattr Data'!$A$11:$CW$67,MATCH(U$3&amp;"Long",'Perfattr Data'!$B$11:$B$67,0),FALSE)</f>
        <v>-4.0929105102385033E-3</v>
      </c>
      <c r="V71" s="94">
        <f>HLOOKUP($Q71,'Perfattr Data'!$A$11:$CW$67,MATCH(V$3&amp;"Long",'Perfattr Data'!$B$11:$B$67,0),FALSE)</f>
        <v>-4.1680837113944232E-4</v>
      </c>
      <c r="W71" s="94">
        <f>HLOOKUP($Q71,'Perfattr Data'!$A$11:$CW$67,MATCH(W$3&amp;"Long",'Perfattr Data'!$B$11:$B$67,0),FALSE)</f>
        <v>1.9426500566580498E-4</v>
      </c>
      <c r="X71" s="94">
        <f>HLOOKUP($Q71,'Perfattr Data'!$A$11:$CW$67,MATCH(X$3&amp;"Long",'Perfattr Data'!$B$11:$B$67,0),FALSE)</f>
        <v>1.7712159743787442E-3</v>
      </c>
      <c r="Y71" s="94">
        <f>HLOOKUP($Q71,'Perfattr Data'!$A$11:$CW$67,MATCH(Y$3&amp;"Long",'Perfattr Data'!$B$11:$B$67,0),FALSE)</f>
        <v>2.1585223952579431E-3</v>
      </c>
      <c r="Z71" s="94">
        <f>HLOOKUP($Q71,'Perfattr Data'!$A$11:$CW$67,MATCH(Z$3&amp;"Long",'Perfattr Data'!$B$11:$B$67,0),FALSE)</f>
        <v>-2.2120330862889668E-3</v>
      </c>
      <c r="AA71" s="94">
        <f>HLOOKUP($Q71,'Perfattr Data'!$A$11:$CW$67,MATCH(AA$3&amp;"Long",'Perfattr Data'!$B$11:$B$67,0),FALSE)</f>
        <v>4.0665754892784435E-3</v>
      </c>
      <c r="AB71" s="94">
        <f>HLOOKUP($Q71,'Perfattr Data'!$A$11:$CW$67,MATCH(AB$3&amp;"Long",'Perfattr Data'!$B$11:$B$67,0),FALSE)</f>
        <v>1.5189956901438004E-4</v>
      </c>
    </row>
    <row r="72" spans="2:28" ht="15" customHeight="1" outlineLevel="1" x14ac:dyDescent="0.25">
      <c r="B72" s="4">
        <f t="shared" si="4"/>
        <v>40939</v>
      </c>
      <c r="C72" s="130">
        <f>INDEX('Exposure Data'!$A$1:$Y$391,MATCH($B72&amp;$B$3,'Exposure Data'!$A$1:$A$391,0),MATCH(C$3,'Exposure Data'!$A$1:$Y$1,0))</f>
        <v>0.33181445644323893</v>
      </c>
      <c r="D72" s="130">
        <f>INDEX('Exposure Data'!$A$1:$Y$391,MATCH($B72&amp;$B$3,'Exposure Data'!$A$1:$A$391,0),MATCH(D$3,'Exposure Data'!$A$1:$Y$1,0))</f>
        <v>4.2282863406471957E-2</v>
      </c>
      <c r="E72" s="130">
        <f>INDEX('Exposure Data'!$A$1:$Y$391,MATCH($B72&amp;$B$3,'Exposure Data'!$A$1:$A$391,0),MATCH(E$3,'Exposure Data'!$A$1:$Y$1,0))</f>
        <v>1.8415229046291157E-2</v>
      </c>
      <c r="F72" s="130">
        <f>INDEX('Exposure Data'!$A$1:$Y$391,MATCH($B72&amp;$B$3,'Exposure Data'!$A$1:$A$391,0),MATCH(F$3,'Exposure Data'!$A$1:$Y$1,0))</f>
        <v>0.18445208715099773</v>
      </c>
      <c r="G72" s="130">
        <f>INDEX('Exposure Data'!$A$1:$Y$391,MATCH($B72&amp;$B$3,'Exposure Data'!$A$1:$A$391,0),MATCH(G$3,'Exposure Data'!$A$1:$Y$1,0))</f>
        <v>1.0222929852216716E-2</v>
      </c>
      <c r="H72" s="130">
        <f>INDEX('Exposure Data'!$A$1:$Y$391,MATCH($B72&amp;$B$3,'Exposure Data'!$A$1:$A$391,0),MATCH(H$3,'Exposure Data'!$A$1:$Y$1,0))</f>
        <v>5.0383431802855615E-3</v>
      </c>
      <c r="I72" s="130">
        <f>INDEX('Exposure Data'!$A$1:$Y$391,MATCH($B72&amp;$B$3,'Exposure Data'!$A$1:$A$391,0),MATCH(I$3,'Exposure Data'!$A$1:$Y$1,0))</f>
        <v>0.15711155477789551</v>
      </c>
      <c r="J72" s="130">
        <f>INDEX('Exposure Data'!$A$1:$Y$391,MATCH($B72&amp;$B$3,'Exposure Data'!$A$1:$A$391,0),MATCH(J$3,'Exposure Data'!$A$1:$Y$1,0))</f>
        <v>0.13179063419811027</v>
      </c>
      <c r="K72" s="130">
        <f>INDEX('Exposure Data'!$A$1:$Y$391,MATCH($B72&amp;$B$3,'Exposure Data'!$A$1:$A$391,0),MATCH(K$3,'Exposure Data'!$A$1:$Y$1,0))</f>
        <v>4.0839470042020404E-2</v>
      </c>
      <c r="L72" s="130">
        <f>INDEX('Exposure Data'!$A$1:$Y$391,MATCH($B72&amp;$B$3,'Exposure Data'!$A$1:$A$391,0),MATCH(L$3,'Exposure Data'!$A$1:$Y$1,0))</f>
        <v>0.21051491852321561</v>
      </c>
      <c r="M72" s="130">
        <f>INDEX('Exposure Data'!$A$1:$Y$391,MATCH($B72&amp;$B$3,'Exposure Data'!$A$1:$A$391,0),MATCH(M$3,'Exposure Data'!$A$1:$Y$1,0))</f>
        <v>1.1946922960107027E-2</v>
      </c>
      <c r="N72" s="130">
        <f>INDEX('Exposure Data'!$A$1:$Y$391,MATCH($B72&amp;$B$3,'Exposure Data'!$A$1:$A$391,0),MATCH(N$3,'Exposure Data'!$A$1:$Y$1,0))</f>
        <v>0</v>
      </c>
      <c r="O72" s="7"/>
      <c r="Q72" s="95">
        <f t="shared" si="5"/>
        <v>40939</v>
      </c>
      <c r="R72" s="94">
        <f>HLOOKUP($Q72,'Perfattr Data'!$A$11:$CW$67,MATCH(R$3&amp;"Long",'Perfattr Data'!$B$11:$B$67,0),FALSE)</f>
        <v>4.5093409687015383E-2</v>
      </c>
      <c r="S72" s="94">
        <f>HLOOKUP($Q72,'Perfattr Data'!$A$11:$CW$67,MATCH(S$3&amp;"Long",'Perfattr Data'!$B$11:$B$67,0),FALSE)</f>
        <v>2.2977769430914414E-3</v>
      </c>
      <c r="T72" s="94">
        <f>HLOOKUP($Q72,'Perfattr Data'!$A$11:$CW$67,MATCH(T$3&amp;"Long",'Perfattr Data'!$B$11:$B$67,0),FALSE)</f>
        <v>-6.7539526755125857E-4</v>
      </c>
      <c r="U72" s="94">
        <f>HLOOKUP($Q72,'Perfattr Data'!$A$11:$CW$67,MATCH(U$3&amp;"Long",'Perfattr Data'!$B$11:$B$67,0),FALSE)</f>
        <v>1.5122645930908913E-2</v>
      </c>
      <c r="V72" s="94">
        <f>HLOOKUP($Q72,'Perfattr Data'!$A$11:$CW$67,MATCH(V$3&amp;"Long",'Perfattr Data'!$B$11:$B$67,0),FALSE)</f>
        <v>4.2425199390010182E-4</v>
      </c>
      <c r="W72" s="94">
        <f>HLOOKUP($Q72,'Perfattr Data'!$A$11:$CW$67,MATCH(W$3&amp;"Long",'Perfattr Data'!$B$11:$B$67,0),FALSE)</f>
        <v>1.2407698314481597E-4</v>
      </c>
      <c r="X72" s="94">
        <f>HLOOKUP($Q72,'Perfattr Data'!$A$11:$CW$67,MATCH(X$3&amp;"Long",'Perfattr Data'!$B$11:$B$67,0),FALSE)</f>
        <v>3.9963520675144444E-3</v>
      </c>
      <c r="Y72" s="94">
        <f>HLOOKUP($Q72,'Perfattr Data'!$A$11:$CW$67,MATCH(Y$3&amp;"Long",'Perfattr Data'!$B$11:$B$67,0),FALSE)</f>
        <v>1.4343650124141304E-2</v>
      </c>
      <c r="Z72" s="94">
        <f>HLOOKUP($Q72,'Perfattr Data'!$A$11:$CW$67,MATCH(Z$3&amp;"Long",'Perfattr Data'!$B$11:$B$67,0),FALSE)</f>
        <v>3.9721518542345626E-3</v>
      </c>
      <c r="AA72" s="94">
        <f>HLOOKUP($Q72,'Perfattr Data'!$A$11:$CW$67,MATCH(AA$3&amp;"Long",'Perfattr Data'!$B$11:$B$67,0),FALSE)</f>
        <v>4.0297171246227545E-2</v>
      </c>
      <c r="AB72" s="94">
        <f>HLOOKUP($Q72,'Perfattr Data'!$A$11:$CW$67,MATCH(AB$3&amp;"Long",'Perfattr Data'!$B$11:$B$67,0),FALSE)</f>
        <v>1.3860328184811058E-4</v>
      </c>
    </row>
    <row r="73" spans="2:28" ht="15" customHeight="1" outlineLevel="1" x14ac:dyDescent="0.25">
      <c r="B73" s="4">
        <f t="shared" si="4"/>
        <v>40968</v>
      </c>
      <c r="C73" s="130">
        <f>INDEX('Exposure Data'!$A$1:$Y$391,MATCH($B73&amp;$B$3,'Exposure Data'!$A$1:$A$391,0),MATCH(C$3,'Exposure Data'!$A$1:$Y$1,0))</f>
        <v>0.35264473872164537</v>
      </c>
      <c r="D73" s="130">
        <f>INDEX('Exposure Data'!$A$1:$Y$391,MATCH($B73&amp;$B$3,'Exposure Data'!$A$1:$A$391,0),MATCH(D$3,'Exposure Data'!$A$1:$Y$1,0))</f>
        <v>4.6422876536003715E-2</v>
      </c>
      <c r="E73" s="130">
        <f>INDEX('Exposure Data'!$A$1:$Y$391,MATCH($B73&amp;$B$3,'Exposure Data'!$A$1:$A$391,0),MATCH(E$3,'Exposure Data'!$A$1:$Y$1,0))</f>
        <v>1.7958641641354054E-2</v>
      </c>
      <c r="F73" s="130">
        <f>INDEX('Exposure Data'!$A$1:$Y$391,MATCH($B73&amp;$B$3,'Exposure Data'!$A$1:$A$391,0),MATCH(F$3,'Exposure Data'!$A$1:$Y$1,0))</f>
        <v>0.19378159916772233</v>
      </c>
      <c r="G73" s="130">
        <f>INDEX('Exposure Data'!$A$1:$Y$391,MATCH($B73&amp;$B$3,'Exposure Data'!$A$1:$A$391,0),MATCH(G$3,'Exposure Data'!$A$1:$Y$1,0))</f>
        <v>1.078001397317808E-2</v>
      </c>
      <c r="H73" s="130">
        <f>INDEX('Exposure Data'!$A$1:$Y$391,MATCH($B73&amp;$B$3,'Exposure Data'!$A$1:$A$391,0),MATCH(H$3,'Exposure Data'!$A$1:$Y$1,0))</f>
        <v>5.2918359647502978E-3</v>
      </c>
      <c r="I73" s="130">
        <f>INDEX('Exposure Data'!$A$1:$Y$391,MATCH($B73&amp;$B$3,'Exposure Data'!$A$1:$A$391,0),MATCH(I$3,'Exposure Data'!$A$1:$Y$1,0))</f>
        <v>0.15459073969723722</v>
      </c>
      <c r="J73" s="130">
        <f>INDEX('Exposure Data'!$A$1:$Y$391,MATCH($B73&amp;$B$3,'Exposure Data'!$A$1:$A$391,0),MATCH(J$3,'Exposure Data'!$A$1:$Y$1,0))</f>
        <v>0.10632228909724313</v>
      </c>
      <c r="K73" s="130">
        <f>INDEX('Exposure Data'!$A$1:$Y$391,MATCH($B73&amp;$B$3,'Exposure Data'!$A$1:$A$391,0),MATCH(K$3,'Exposure Data'!$A$1:$Y$1,0))</f>
        <v>4.7173708969465517E-2</v>
      </c>
      <c r="L73" s="130">
        <f>INDEX('Exposure Data'!$A$1:$Y$391,MATCH($B73&amp;$B$3,'Exposure Data'!$A$1:$A$391,0),MATCH(L$3,'Exposure Data'!$A$1:$Y$1,0))</f>
        <v>0.22095620525290627</v>
      </c>
      <c r="M73" s="130">
        <f>INDEX('Exposure Data'!$A$1:$Y$391,MATCH($B73&amp;$B$3,'Exposure Data'!$A$1:$A$391,0),MATCH(M$3,'Exposure Data'!$A$1:$Y$1,0))</f>
        <v>1.1990136645222613E-2</v>
      </c>
      <c r="N73" s="130">
        <f>INDEX('Exposure Data'!$A$1:$Y$391,MATCH($B73&amp;$B$3,'Exposure Data'!$A$1:$A$391,0),MATCH(N$3,'Exposure Data'!$A$1:$Y$1,0))</f>
        <v>0</v>
      </c>
      <c r="O73" s="7"/>
      <c r="Q73" s="95">
        <f t="shared" si="5"/>
        <v>40968</v>
      </c>
      <c r="R73" s="94">
        <f>HLOOKUP($Q73,'Perfattr Data'!$A$11:$CW$67,MATCH(R$3&amp;"Long",'Perfattr Data'!$B$11:$B$67,0),FALSE)</f>
        <v>2.8461509819219351E-2</v>
      </c>
      <c r="S73" s="94">
        <f>HLOOKUP($Q73,'Perfattr Data'!$A$11:$CW$67,MATCH(S$3&amp;"Long",'Perfattr Data'!$B$11:$B$67,0),FALSE)</f>
        <v>1.9580637431356055E-3</v>
      </c>
      <c r="T73" s="94">
        <f>HLOOKUP($Q73,'Perfattr Data'!$A$11:$CW$67,MATCH(T$3&amp;"Long",'Perfattr Data'!$B$11:$B$67,0),FALSE)</f>
        <v>6.8981971765604997E-4</v>
      </c>
      <c r="U73" s="94">
        <f>HLOOKUP($Q73,'Perfattr Data'!$A$11:$CW$67,MATCH(U$3&amp;"Long",'Perfattr Data'!$B$11:$B$67,0),FALSE)</f>
        <v>2.3960659402822281E-2</v>
      </c>
      <c r="V73" s="94">
        <f>HLOOKUP($Q73,'Perfattr Data'!$A$11:$CW$67,MATCH(V$3&amp;"Long",'Perfattr Data'!$B$11:$B$67,0),FALSE)</f>
        <v>3.2327881033377364E-4</v>
      </c>
      <c r="W73" s="94">
        <f>HLOOKUP($Q73,'Perfattr Data'!$A$11:$CW$67,MATCH(W$3&amp;"Long",'Perfattr Data'!$B$11:$B$67,0),FALSE)</f>
        <v>4.0505802312225408E-4</v>
      </c>
      <c r="X73" s="94">
        <f>HLOOKUP($Q73,'Perfattr Data'!$A$11:$CW$67,MATCH(X$3&amp;"Long",'Perfattr Data'!$B$11:$B$67,0),FALSE)</f>
        <v>1.4767247500314573E-2</v>
      </c>
      <c r="Y73" s="94">
        <f>HLOOKUP($Q73,'Perfattr Data'!$A$11:$CW$67,MATCH(Y$3&amp;"Long",'Perfattr Data'!$B$11:$B$67,0),FALSE)</f>
        <v>6.7481051512775607E-3</v>
      </c>
      <c r="Z73" s="94">
        <f>HLOOKUP($Q73,'Perfattr Data'!$A$11:$CW$67,MATCH(Z$3&amp;"Long",'Perfattr Data'!$B$11:$B$67,0),FALSE)</f>
        <v>2.1201852163267028E-3</v>
      </c>
      <c r="AA73" s="94">
        <f>HLOOKUP($Q73,'Perfattr Data'!$A$11:$CW$67,MATCH(AA$3&amp;"Long",'Perfattr Data'!$B$11:$B$67,0),FALSE)</f>
        <v>2.6458793643317664E-2</v>
      </c>
      <c r="AB73" s="94">
        <f>HLOOKUP($Q73,'Perfattr Data'!$A$11:$CW$67,MATCH(AB$3&amp;"Long",'Perfattr Data'!$B$11:$B$67,0),FALSE)</f>
        <v>4.804727731235577E-4</v>
      </c>
    </row>
    <row r="74" spans="2:28" ht="15" customHeight="1" outlineLevel="1" x14ac:dyDescent="0.25">
      <c r="B74" s="4">
        <f t="shared" si="4"/>
        <v>40999</v>
      </c>
      <c r="C74" s="130">
        <f>INDEX('Exposure Data'!$A$1:$Y$391,MATCH($B74&amp;$B$3,'Exposure Data'!$A$1:$A$391,0),MATCH(C$3,'Exposure Data'!$A$1:$Y$1,0))</f>
        <v>0.32433801579196792</v>
      </c>
      <c r="D74" s="130">
        <f>INDEX('Exposure Data'!$A$1:$Y$391,MATCH($B74&amp;$B$3,'Exposure Data'!$A$1:$A$391,0),MATCH(D$3,'Exposure Data'!$A$1:$Y$1,0))</f>
        <v>4.4606409709337769E-2</v>
      </c>
      <c r="E74" s="130">
        <f>INDEX('Exposure Data'!$A$1:$Y$391,MATCH($B74&amp;$B$3,'Exposure Data'!$A$1:$A$391,0),MATCH(E$3,'Exposure Data'!$A$1:$Y$1,0))</f>
        <v>2.1767651571613599E-2</v>
      </c>
      <c r="F74" s="130">
        <f>INDEX('Exposure Data'!$A$1:$Y$391,MATCH($B74&amp;$B$3,'Exposure Data'!$A$1:$A$391,0),MATCH(F$3,'Exposure Data'!$A$1:$Y$1,0))</f>
        <v>0.20905277189308338</v>
      </c>
      <c r="G74" s="130">
        <f>INDEX('Exposure Data'!$A$1:$Y$391,MATCH($B74&amp;$B$3,'Exposure Data'!$A$1:$A$391,0),MATCH(G$3,'Exposure Data'!$A$1:$Y$1,0))</f>
        <v>1.2736295975296696E-2</v>
      </c>
      <c r="H74" s="130">
        <f>INDEX('Exposure Data'!$A$1:$Y$391,MATCH($B74&amp;$B$3,'Exposure Data'!$A$1:$A$391,0),MATCH(H$3,'Exposure Data'!$A$1:$Y$1,0))</f>
        <v>5.667161034968983E-3</v>
      </c>
      <c r="I74" s="130">
        <f>INDEX('Exposure Data'!$A$1:$Y$391,MATCH($B74&amp;$B$3,'Exposure Data'!$A$1:$A$391,0),MATCH(I$3,'Exposure Data'!$A$1:$Y$1,0))</f>
        <v>0.1797965209282032</v>
      </c>
      <c r="J74" s="130">
        <f>INDEX('Exposure Data'!$A$1:$Y$391,MATCH($B74&amp;$B$3,'Exposure Data'!$A$1:$A$391,0),MATCH(J$3,'Exposure Data'!$A$1:$Y$1,0))</f>
        <v>0.11199693562571031</v>
      </c>
      <c r="K74" s="130">
        <f>INDEX('Exposure Data'!$A$1:$Y$391,MATCH($B74&amp;$B$3,'Exposure Data'!$A$1:$A$391,0),MATCH(K$3,'Exposure Data'!$A$1:$Y$1,0))</f>
        <v>4.2439805129925207E-2</v>
      </c>
      <c r="L74" s="130">
        <f>INDEX('Exposure Data'!$A$1:$Y$391,MATCH($B74&amp;$B$3,'Exposure Data'!$A$1:$A$391,0),MATCH(L$3,'Exposure Data'!$A$1:$Y$1,0))</f>
        <v>0.1849940265439054</v>
      </c>
      <c r="M74" s="130">
        <f>INDEX('Exposure Data'!$A$1:$Y$391,MATCH($B74&amp;$B$3,'Exposure Data'!$A$1:$A$391,0),MATCH(M$3,'Exposure Data'!$A$1:$Y$1,0))</f>
        <v>1.2578727858184577E-2</v>
      </c>
      <c r="N74" s="130">
        <f>INDEX('Exposure Data'!$A$1:$Y$391,MATCH($B74&amp;$B$3,'Exposure Data'!$A$1:$A$391,0),MATCH(N$3,'Exposure Data'!$A$1:$Y$1,0))</f>
        <v>0</v>
      </c>
      <c r="O74" s="7"/>
      <c r="Q74" s="95">
        <f t="shared" si="5"/>
        <v>40999</v>
      </c>
      <c r="R74" s="94">
        <f>HLOOKUP($Q74,'Perfattr Data'!$A$11:$CW$67,MATCH(R$3&amp;"Long",'Perfattr Data'!$B$11:$B$67,0),FALSE)</f>
        <v>-5.8147559801983431E-3</v>
      </c>
      <c r="S74" s="94">
        <f>HLOOKUP($Q74,'Perfattr Data'!$A$11:$CW$67,MATCH(S$3&amp;"Long",'Perfattr Data'!$B$11:$B$67,0),FALSE)</f>
        <v>1.8421354727953532E-3</v>
      </c>
      <c r="T74" s="94">
        <f>HLOOKUP($Q74,'Perfattr Data'!$A$11:$CW$67,MATCH(T$3&amp;"Long",'Perfattr Data'!$B$11:$B$67,0),FALSE)</f>
        <v>-2.2262761295998089E-3</v>
      </c>
      <c r="U74" s="94">
        <f>HLOOKUP($Q74,'Perfattr Data'!$A$11:$CW$67,MATCH(U$3&amp;"Long",'Perfattr Data'!$B$11:$B$67,0),FALSE)</f>
        <v>9.0331412435935149E-4</v>
      </c>
      <c r="V74" s="94">
        <f>HLOOKUP($Q74,'Perfattr Data'!$A$11:$CW$67,MATCH(V$3&amp;"Long",'Perfattr Data'!$B$11:$B$67,0),FALSE)</f>
        <v>7.9749104122185774E-4</v>
      </c>
      <c r="W74" s="94">
        <f>HLOOKUP($Q74,'Perfattr Data'!$A$11:$CW$67,MATCH(W$3&amp;"Long",'Perfattr Data'!$B$11:$B$67,0),FALSE)</f>
        <v>2.1757309118881351E-4</v>
      </c>
      <c r="X74" s="94">
        <f>HLOOKUP($Q74,'Perfattr Data'!$A$11:$CW$67,MATCH(X$3&amp;"Long",'Perfattr Data'!$B$11:$B$67,0),FALSE)</f>
        <v>-5.5019176198294086E-3</v>
      </c>
      <c r="Y74" s="94">
        <f>HLOOKUP($Q74,'Perfattr Data'!$A$11:$CW$67,MATCH(Y$3&amp;"Long",'Perfattr Data'!$B$11:$B$67,0),FALSE)</f>
        <v>2.9045371121453178E-3</v>
      </c>
      <c r="Z74" s="94">
        <f>HLOOKUP($Q74,'Perfattr Data'!$A$11:$CW$67,MATCH(Z$3&amp;"Long",'Perfattr Data'!$B$11:$B$67,0),FALSE)</f>
        <v>-8.2253227641271851E-4</v>
      </c>
      <c r="AA74" s="94">
        <f>HLOOKUP($Q74,'Perfattr Data'!$A$11:$CW$67,MATCH(AA$3&amp;"Long",'Perfattr Data'!$B$11:$B$67,0),FALSE)</f>
        <v>-8.1051316341329508E-3</v>
      </c>
      <c r="AB74" s="94">
        <f>HLOOKUP($Q74,'Perfattr Data'!$A$11:$CW$67,MATCH(AB$3&amp;"Long",'Perfattr Data'!$B$11:$B$67,0),FALSE)</f>
        <v>3.947134970205033E-4</v>
      </c>
    </row>
    <row r="75" spans="2:28" ht="15" customHeight="1" outlineLevel="1" x14ac:dyDescent="0.25">
      <c r="B75" s="4">
        <f t="shared" si="4"/>
        <v>41029</v>
      </c>
      <c r="C75" s="130">
        <f>INDEX('Exposure Data'!$A$1:$Y$391,MATCH($B75&amp;$B$3,'Exposure Data'!$A$1:$A$391,0),MATCH(C$3,'Exposure Data'!$A$1:$Y$1,0))</f>
        <v>0.32264805944027991</v>
      </c>
      <c r="D75" s="130">
        <f>INDEX('Exposure Data'!$A$1:$Y$391,MATCH($B75&amp;$B$3,'Exposure Data'!$A$1:$A$391,0),MATCH(D$3,'Exposure Data'!$A$1:$Y$1,0))</f>
        <v>4.2091026026602127E-2</v>
      </c>
      <c r="E75" s="130">
        <f>INDEX('Exposure Data'!$A$1:$Y$391,MATCH($B75&amp;$B$3,'Exposure Data'!$A$1:$A$391,0),MATCH(E$3,'Exposure Data'!$A$1:$Y$1,0))</f>
        <v>2.1995472884746025E-2</v>
      </c>
      <c r="F75" s="130">
        <f>INDEX('Exposure Data'!$A$1:$Y$391,MATCH($B75&amp;$B$3,'Exposure Data'!$A$1:$A$391,0),MATCH(F$3,'Exposure Data'!$A$1:$Y$1,0))</f>
        <v>0.22811672934123223</v>
      </c>
      <c r="G75" s="130">
        <f>INDEX('Exposure Data'!$A$1:$Y$391,MATCH($B75&amp;$B$3,'Exposure Data'!$A$1:$A$391,0),MATCH(G$3,'Exposure Data'!$A$1:$Y$1,0))</f>
        <v>2.4055419853924079E-2</v>
      </c>
      <c r="H75" s="130">
        <f>INDEX('Exposure Data'!$A$1:$Y$391,MATCH($B75&amp;$B$3,'Exposure Data'!$A$1:$A$391,0),MATCH(H$3,'Exposure Data'!$A$1:$Y$1,0))</f>
        <v>5.7952400663508364E-3</v>
      </c>
      <c r="I75" s="130">
        <f>INDEX('Exposure Data'!$A$1:$Y$391,MATCH($B75&amp;$B$3,'Exposure Data'!$A$1:$A$391,0),MATCH(I$3,'Exposure Data'!$A$1:$Y$1,0))</f>
        <v>0.19248252901762539</v>
      </c>
      <c r="J75" s="130">
        <f>INDEX('Exposure Data'!$A$1:$Y$391,MATCH($B75&amp;$B$3,'Exposure Data'!$A$1:$A$391,0),MATCH(J$3,'Exposure Data'!$A$1:$Y$1,0))</f>
        <v>0.15160812532040174</v>
      </c>
      <c r="K75" s="130">
        <f>INDEX('Exposure Data'!$A$1:$Y$391,MATCH($B75&amp;$B$3,'Exposure Data'!$A$1:$A$391,0),MATCH(K$3,'Exposure Data'!$A$1:$Y$1,0))</f>
        <v>3.3379247744747084E-2</v>
      </c>
      <c r="L75" s="130">
        <f>INDEX('Exposure Data'!$A$1:$Y$391,MATCH($B75&amp;$B$3,'Exposure Data'!$A$1:$A$391,0),MATCH(L$3,'Exposure Data'!$A$1:$Y$1,0))</f>
        <v>0.17593425714161323</v>
      </c>
      <c r="M75" s="130">
        <f>INDEX('Exposure Data'!$A$1:$Y$391,MATCH($B75&amp;$B$3,'Exposure Data'!$A$1:$A$391,0),MATCH(M$3,'Exposure Data'!$A$1:$Y$1,0))</f>
        <v>1.2304104550251733E-2</v>
      </c>
      <c r="N75" s="130">
        <f>INDEX('Exposure Data'!$A$1:$Y$391,MATCH($B75&amp;$B$3,'Exposure Data'!$A$1:$A$391,0),MATCH(N$3,'Exposure Data'!$A$1:$Y$1,0))</f>
        <v>0</v>
      </c>
      <c r="O75" s="7"/>
      <c r="Q75" s="95">
        <f t="shared" si="5"/>
        <v>41029</v>
      </c>
      <c r="R75" s="94">
        <f>HLOOKUP($Q75,'Perfattr Data'!$A$11:$CW$67,MATCH(R$3&amp;"Long",'Perfattr Data'!$B$11:$B$67,0),FALSE)</f>
        <v>-8.9280679030504656E-3</v>
      </c>
      <c r="S75" s="94">
        <f>HLOOKUP($Q75,'Perfattr Data'!$A$11:$CW$67,MATCH(S$3&amp;"Long",'Perfattr Data'!$B$11:$B$67,0),FALSE)</f>
        <v>1.1845774842821693E-3</v>
      </c>
      <c r="T75" s="94">
        <f>HLOOKUP($Q75,'Perfattr Data'!$A$11:$CW$67,MATCH(T$3&amp;"Long",'Perfattr Data'!$B$11:$B$67,0),FALSE)</f>
        <v>-7.2352016089917317E-4</v>
      </c>
      <c r="U75" s="94">
        <f>HLOOKUP($Q75,'Perfattr Data'!$A$11:$CW$67,MATCH(U$3&amp;"Long",'Perfattr Data'!$B$11:$B$67,0),FALSE)</f>
        <v>9.5568124240428473E-3</v>
      </c>
      <c r="V75" s="94">
        <f>HLOOKUP($Q75,'Perfattr Data'!$A$11:$CW$67,MATCH(V$3&amp;"Long",'Perfattr Data'!$B$11:$B$67,0),FALSE)</f>
        <v>4.7371671333924884E-4</v>
      </c>
      <c r="W75" s="94">
        <f>HLOOKUP($Q75,'Perfattr Data'!$A$11:$CW$67,MATCH(W$3&amp;"Long",'Perfattr Data'!$B$11:$B$67,0),FALSE)</f>
        <v>-3.3913914958423742E-5</v>
      </c>
      <c r="X75" s="94">
        <f>HLOOKUP($Q75,'Perfattr Data'!$A$11:$CW$67,MATCH(X$3&amp;"Long",'Perfattr Data'!$B$11:$B$67,0),FALSE)</f>
        <v>-3.7205798613004883E-3</v>
      </c>
      <c r="Y75" s="94">
        <f>HLOOKUP($Q75,'Perfattr Data'!$A$11:$CW$67,MATCH(Y$3&amp;"Long",'Perfattr Data'!$B$11:$B$67,0),FALSE)</f>
        <v>-1.5665898013563135E-3</v>
      </c>
      <c r="Z75" s="94">
        <f>HLOOKUP($Q75,'Perfattr Data'!$A$11:$CW$67,MATCH(Z$3&amp;"Long",'Perfattr Data'!$B$11:$B$67,0),FALSE)</f>
        <v>8.635971040617704E-4</v>
      </c>
      <c r="AA75" s="94">
        <f>HLOOKUP($Q75,'Perfattr Data'!$A$11:$CW$67,MATCH(AA$3&amp;"Long",'Perfattr Data'!$B$11:$B$67,0),FALSE)</f>
        <v>-1.1833520616785099E-2</v>
      </c>
      <c r="AB75" s="94">
        <f>HLOOKUP($Q75,'Perfattr Data'!$A$11:$CW$67,MATCH(AB$3&amp;"Long",'Perfattr Data'!$B$11:$B$67,0),FALSE)</f>
        <v>-2.4031690398052915E-4</v>
      </c>
    </row>
    <row r="76" spans="2:28" ht="15" customHeight="1" outlineLevel="1" x14ac:dyDescent="0.25">
      <c r="B76" s="4">
        <f t="shared" si="4"/>
        <v>41060</v>
      </c>
      <c r="C76" s="130">
        <f>INDEX('Exposure Data'!$A$1:$Y$391,MATCH($B76&amp;$B$3,'Exposure Data'!$A$1:$A$391,0),MATCH(C$3,'Exposure Data'!$A$1:$Y$1,0))</f>
        <v>0.32175188427194151</v>
      </c>
      <c r="D76" s="130">
        <f>INDEX('Exposure Data'!$A$1:$Y$391,MATCH($B76&amp;$B$3,'Exposure Data'!$A$1:$A$391,0),MATCH(D$3,'Exposure Data'!$A$1:$Y$1,0))</f>
        <v>3.5261715289542986E-2</v>
      </c>
      <c r="E76" s="130">
        <f>INDEX('Exposure Data'!$A$1:$Y$391,MATCH($B76&amp;$B$3,'Exposure Data'!$A$1:$A$391,0),MATCH(E$3,'Exposure Data'!$A$1:$Y$1,0))</f>
        <v>2.3110585545167348E-2</v>
      </c>
      <c r="F76" s="130">
        <f>INDEX('Exposure Data'!$A$1:$Y$391,MATCH($B76&amp;$B$3,'Exposure Data'!$A$1:$A$391,0),MATCH(F$3,'Exposure Data'!$A$1:$Y$1,0))</f>
        <v>0.22923168100373117</v>
      </c>
      <c r="G76" s="130">
        <f>INDEX('Exposure Data'!$A$1:$Y$391,MATCH($B76&amp;$B$3,'Exposure Data'!$A$1:$A$391,0),MATCH(G$3,'Exposure Data'!$A$1:$Y$1,0))</f>
        <v>2.3671651315039979E-2</v>
      </c>
      <c r="H76" s="130">
        <f>INDEX('Exposure Data'!$A$1:$Y$391,MATCH($B76&amp;$B$3,'Exposure Data'!$A$1:$A$391,0),MATCH(H$3,'Exposure Data'!$A$1:$Y$1,0))</f>
        <v>5.4463507507170076E-3</v>
      </c>
      <c r="I76" s="130">
        <f>INDEX('Exposure Data'!$A$1:$Y$391,MATCH($B76&amp;$B$3,'Exposure Data'!$A$1:$A$391,0),MATCH(I$3,'Exposure Data'!$A$1:$Y$1,0))</f>
        <v>0.16100598808687469</v>
      </c>
      <c r="J76" s="130">
        <f>INDEX('Exposure Data'!$A$1:$Y$391,MATCH($B76&amp;$B$3,'Exposure Data'!$A$1:$A$391,0),MATCH(J$3,'Exposure Data'!$A$1:$Y$1,0))</f>
        <v>0.15071000626575989</v>
      </c>
      <c r="K76" s="130">
        <f>INDEX('Exposure Data'!$A$1:$Y$391,MATCH($B76&amp;$B$3,'Exposure Data'!$A$1:$A$391,0),MATCH(K$3,'Exposure Data'!$A$1:$Y$1,0))</f>
        <v>3.466399029098062E-2</v>
      </c>
      <c r="L76" s="130">
        <f>INDEX('Exposure Data'!$A$1:$Y$391,MATCH($B76&amp;$B$3,'Exposure Data'!$A$1:$A$391,0),MATCH(L$3,'Exposure Data'!$A$1:$Y$1,0))</f>
        <v>0.14798726011025359</v>
      </c>
      <c r="M76" s="130">
        <f>INDEX('Exposure Data'!$A$1:$Y$391,MATCH($B76&amp;$B$3,'Exposure Data'!$A$1:$A$391,0),MATCH(M$3,'Exposure Data'!$A$1:$Y$1,0))</f>
        <v>1.2516167782327756E-2</v>
      </c>
      <c r="N76" s="130">
        <f>INDEX('Exposure Data'!$A$1:$Y$391,MATCH($B76&amp;$B$3,'Exposure Data'!$A$1:$A$391,0),MATCH(N$3,'Exposure Data'!$A$1:$Y$1,0))</f>
        <v>0</v>
      </c>
      <c r="O76" s="7"/>
      <c r="Q76" s="95">
        <f t="shared" si="5"/>
        <v>41060</v>
      </c>
      <c r="R76" s="94">
        <f>HLOOKUP($Q76,'Perfattr Data'!$A$11:$CW$67,MATCH(R$3&amp;"Long",'Perfattr Data'!$B$11:$B$67,0),FALSE)</f>
        <v>-3.8057316840615175E-2</v>
      </c>
      <c r="S76" s="94">
        <f>HLOOKUP($Q76,'Perfattr Data'!$A$11:$CW$67,MATCH(S$3&amp;"Long",'Perfattr Data'!$B$11:$B$67,0),FALSE)</f>
        <v>-1.1588372711388928E-3</v>
      </c>
      <c r="T76" s="94">
        <f>HLOOKUP($Q76,'Perfattr Data'!$A$11:$CW$67,MATCH(T$3&amp;"Long",'Perfattr Data'!$B$11:$B$67,0),FALSE)</f>
        <v>-2.0347228206346684E-3</v>
      </c>
      <c r="U76" s="94">
        <f>HLOOKUP($Q76,'Perfattr Data'!$A$11:$CW$67,MATCH(U$3&amp;"Long",'Perfattr Data'!$B$11:$B$67,0),FALSE)</f>
        <v>-5.9409650781264743E-3</v>
      </c>
      <c r="V76" s="94">
        <f>HLOOKUP($Q76,'Perfattr Data'!$A$11:$CW$67,MATCH(V$3&amp;"Long",'Perfattr Data'!$B$11:$B$67,0),FALSE)</f>
        <v>-1.7110588286246267E-3</v>
      </c>
      <c r="W76" s="94">
        <f>HLOOKUP($Q76,'Perfattr Data'!$A$11:$CW$67,MATCH(W$3&amp;"Long",'Perfattr Data'!$B$11:$B$67,0),FALSE)</f>
        <v>-3.5100384816203145E-4</v>
      </c>
      <c r="X76" s="94">
        <f>HLOOKUP($Q76,'Perfattr Data'!$A$11:$CW$67,MATCH(X$3&amp;"Long",'Perfattr Data'!$B$11:$B$67,0),FALSE)</f>
        <v>-1.5165010715226059E-2</v>
      </c>
      <c r="Y76" s="94">
        <f>HLOOKUP($Q76,'Perfattr Data'!$A$11:$CW$67,MATCH(Y$3&amp;"Long",'Perfattr Data'!$B$11:$B$67,0),FALSE)</f>
        <v>-2.3615972676398859E-2</v>
      </c>
      <c r="Z76" s="94">
        <f>HLOOKUP($Q76,'Perfattr Data'!$A$11:$CW$67,MATCH(Z$3&amp;"Long",'Perfattr Data'!$B$11:$B$67,0),FALSE)</f>
        <v>-2.0588385154111368E-3</v>
      </c>
      <c r="AA76" s="94">
        <f>HLOOKUP($Q76,'Perfattr Data'!$A$11:$CW$67,MATCH(AA$3&amp;"Long",'Perfattr Data'!$B$11:$B$67,0),FALSE)</f>
        <v>-2.3040903116402861E-2</v>
      </c>
      <c r="AB76" s="94">
        <f>HLOOKUP($Q76,'Perfattr Data'!$A$11:$CW$67,MATCH(AB$3&amp;"Long",'Perfattr Data'!$B$11:$B$67,0),FALSE)</f>
        <v>-2.1752717522773184E-4</v>
      </c>
    </row>
    <row r="77" spans="2:28" ht="15" customHeight="1" outlineLevel="1" x14ac:dyDescent="0.25">
      <c r="B77" s="4">
        <f t="shared" si="4"/>
        <v>41090</v>
      </c>
      <c r="C77" s="130">
        <f>INDEX('Exposure Data'!$A$1:$Y$391,MATCH($B77&amp;$B$3,'Exposure Data'!$A$1:$A$391,0),MATCH(C$3,'Exposure Data'!$A$1:$Y$1,0))</f>
        <v>0.32282299518622648</v>
      </c>
      <c r="D77" s="130">
        <f>INDEX('Exposure Data'!$A$1:$Y$391,MATCH($B77&amp;$B$3,'Exposure Data'!$A$1:$A$391,0),MATCH(D$3,'Exposure Data'!$A$1:$Y$1,0))</f>
        <v>2.8280224683751728E-2</v>
      </c>
      <c r="E77" s="130">
        <f>INDEX('Exposure Data'!$A$1:$Y$391,MATCH($B77&amp;$B$3,'Exposure Data'!$A$1:$A$391,0),MATCH(E$3,'Exposure Data'!$A$1:$Y$1,0))</f>
        <v>2.3772847436806889E-2</v>
      </c>
      <c r="F77" s="130">
        <f>INDEX('Exposure Data'!$A$1:$Y$391,MATCH($B77&amp;$B$3,'Exposure Data'!$A$1:$A$391,0),MATCH(F$3,'Exposure Data'!$A$1:$Y$1,0))</f>
        <v>0.24188581469968987</v>
      </c>
      <c r="G77" s="130">
        <f>INDEX('Exposure Data'!$A$1:$Y$391,MATCH($B77&amp;$B$3,'Exposure Data'!$A$1:$A$391,0),MATCH(G$3,'Exposure Data'!$A$1:$Y$1,0))</f>
        <v>2.5077955772754554E-2</v>
      </c>
      <c r="H77" s="130">
        <f>INDEX('Exposure Data'!$A$1:$Y$391,MATCH($B77&amp;$B$3,'Exposure Data'!$A$1:$A$391,0),MATCH(H$3,'Exposure Data'!$A$1:$Y$1,0))</f>
        <v>8.8648313067187026E-3</v>
      </c>
      <c r="I77" s="130">
        <f>INDEX('Exposure Data'!$A$1:$Y$391,MATCH($B77&amp;$B$3,'Exposure Data'!$A$1:$A$391,0),MATCH(I$3,'Exposure Data'!$A$1:$Y$1,0))</f>
        <v>0.169820836958987</v>
      </c>
      <c r="J77" s="130">
        <f>INDEX('Exposure Data'!$A$1:$Y$391,MATCH($B77&amp;$B$3,'Exposure Data'!$A$1:$A$391,0),MATCH(J$3,'Exposure Data'!$A$1:$Y$1,0))</f>
        <v>0.15778564676534987</v>
      </c>
      <c r="K77" s="130">
        <f>INDEX('Exposure Data'!$A$1:$Y$391,MATCH($B77&amp;$B$3,'Exposure Data'!$A$1:$A$391,0),MATCH(K$3,'Exposure Data'!$A$1:$Y$1,0))</f>
        <v>3.9549209672254955E-2</v>
      </c>
      <c r="L77" s="130">
        <f>INDEX('Exposure Data'!$A$1:$Y$391,MATCH($B77&amp;$B$3,'Exposure Data'!$A$1:$A$391,0),MATCH(L$3,'Exposure Data'!$A$1:$Y$1,0))</f>
        <v>0.14636727603169242</v>
      </c>
      <c r="M77" s="130">
        <f>INDEX('Exposure Data'!$A$1:$Y$391,MATCH($B77&amp;$B$3,'Exposure Data'!$A$1:$A$391,0),MATCH(M$3,'Exposure Data'!$A$1:$Y$1,0))</f>
        <v>1.2181798930224079E-2</v>
      </c>
      <c r="N77" s="130">
        <f>INDEX('Exposure Data'!$A$1:$Y$391,MATCH($B77&amp;$B$3,'Exposure Data'!$A$1:$A$391,0),MATCH(N$3,'Exposure Data'!$A$1:$Y$1,0))</f>
        <v>0</v>
      </c>
      <c r="O77" s="7"/>
      <c r="Q77" s="95">
        <f t="shared" si="5"/>
        <v>41090</v>
      </c>
      <c r="R77" s="94">
        <f>HLOOKUP($Q77,'Perfattr Data'!$A$11:$CW$67,MATCH(R$3&amp;"Long",'Perfattr Data'!$B$11:$B$67,0),FALSE)</f>
        <v>-3.9748471336621622E-3</v>
      </c>
      <c r="S77" s="94">
        <f>HLOOKUP($Q77,'Perfattr Data'!$A$11:$CW$67,MATCH(S$3&amp;"Long",'Perfattr Data'!$B$11:$B$67,0),FALSE)</f>
        <v>1.1995164626640727E-3</v>
      </c>
      <c r="T77" s="94">
        <f>HLOOKUP($Q77,'Perfattr Data'!$A$11:$CW$67,MATCH(T$3&amp;"Long",'Perfattr Data'!$B$11:$B$67,0),FALSE)</f>
        <v>-5.7686673193314917E-4</v>
      </c>
      <c r="U77" s="94">
        <f>HLOOKUP($Q77,'Perfattr Data'!$A$11:$CW$67,MATCH(U$3&amp;"Long",'Perfattr Data'!$B$11:$B$67,0),FALSE)</f>
        <v>-2.9568690232182927E-3</v>
      </c>
      <c r="V77" s="94">
        <f>HLOOKUP($Q77,'Perfattr Data'!$A$11:$CW$67,MATCH(V$3&amp;"Long",'Perfattr Data'!$B$11:$B$67,0),FALSE)</f>
        <v>5.2654402402538036E-5</v>
      </c>
      <c r="W77" s="94">
        <f>HLOOKUP($Q77,'Perfattr Data'!$A$11:$CW$67,MATCH(W$3&amp;"Long",'Perfattr Data'!$B$11:$B$67,0),FALSE)</f>
        <v>1.0617241621419387E-5</v>
      </c>
      <c r="X77" s="94">
        <f>HLOOKUP($Q77,'Perfattr Data'!$A$11:$CW$67,MATCH(X$3&amp;"Long",'Perfattr Data'!$B$11:$B$67,0),FALSE)</f>
        <v>-7.8795185826092181E-3</v>
      </c>
      <c r="Y77" s="94">
        <f>HLOOKUP($Q77,'Perfattr Data'!$A$11:$CW$67,MATCH(Y$3&amp;"Long",'Perfattr Data'!$B$11:$B$67,0),FALSE)</f>
        <v>5.4448522970522259E-5</v>
      </c>
      <c r="Z77" s="94">
        <f>HLOOKUP($Q77,'Perfattr Data'!$A$11:$CW$67,MATCH(Z$3&amp;"Long",'Perfattr Data'!$B$11:$B$67,0),FALSE)</f>
        <v>1.0491043915445432E-3</v>
      </c>
      <c r="AA77" s="94">
        <f>HLOOKUP($Q77,'Perfattr Data'!$A$11:$CW$67,MATCH(AA$3&amp;"Long",'Perfattr Data'!$B$11:$B$67,0),FALSE)</f>
        <v>-5.9398698216581603E-4</v>
      </c>
      <c r="AB77" s="94">
        <f>HLOOKUP($Q77,'Perfattr Data'!$A$11:$CW$67,MATCH(AB$3&amp;"Long",'Perfattr Data'!$B$11:$B$67,0),FALSE)</f>
        <v>-5.7105091399767304E-4</v>
      </c>
    </row>
    <row r="78" spans="2:28" ht="15" customHeight="1" outlineLevel="1" x14ac:dyDescent="0.25">
      <c r="B78" s="4">
        <f t="shared" si="4"/>
        <v>41121</v>
      </c>
      <c r="C78" s="130">
        <f>INDEX('Exposure Data'!$A$1:$Y$391,MATCH($B78&amp;$B$3,'Exposure Data'!$A$1:$A$391,0),MATCH(C$3,'Exposure Data'!$A$1:$Y$1,0))</f>
        <v>0.29477958450649494</v>
      </c>
      <c r="D78" s="130">
        <f>INDEX('Exposure Data'!$A$1:$Y$391,MATCH($B78&amp;$B$3,'Exposure Data'!$A$1:$A$391,0),MATCH(D$3,'Exposure Data'!$A$1:$Y$1,0))</f>
        <v>2.1371148978784119E-2</v>
      </c>
      <c r="E78" s="130">
        <f>INDEX('Exposure Data'!$A$1:$Y$391,MATCH($B78&amp;$B$3,'Exposure Data'!$A$1:$A$391,0),MATCH(E$3,'Exposure Data'!$A$1:$Y$1,0))</f>
        <v>2.193116113864035E-2</v>
      </c>
      <c r="F78" s="130">
        <f>INDEX('Exposure Data'!$A$1:$Y$391,MATCH($B78&amp;$B$3,'Exposure Data'!$A$1:$A$391,0),MATCH(F$3,'Exposure Data'!$A$1:$Y$1,0))</f>
        <v>0.23892855149949463</v>
      </c>
      <c r="G78" s="130">
        <f>INDEX('Exposure Data'!$A$1:$Y$391,MATCH($B78&amp;$B$3,'Exposure Data'!$A$1:$A$391,0),MATCH(G$3,'Exposure Data'!$A$1:$Y$1,0))</f>
        <v>2.4325577664695945E-2</v>
      </c>
      <c r="H78" s="130">
        <f>INDEX('Exposure Data'!$A$1:$Y$391,MATCH($B78&amp;$B$3,'Exposure Data'!$A$1:$A$391,0),MATCH(H$3,'Exposure Data'!$A$1:$Y$1,0))</f>
        <v>9.62265659172396E-3</v>
      </c>
      <c r="I78" s="130">
        <f>INDEX('Exposure Data'!$A$1:$Y$391,MATCH($B78&amp;$B$3,'Exposure Data'!$A$1:$A$391,0),MATCH(I$3,'Exposure Data'!$A$1:$Y$1,0))</f>
        <v>0.15711992315641302</v>
      </c>
      <c r="J78" s="130">
        <f>INDEX('Exposure Data'!$A$1:$Y$391,MATCH($B78&amp;$B$3,'Exposure Data'!$A$1:$A$391,0),MATCH(J$3,'Exposure Data'!$A$1:$Y$1,0))</f>
        <v>0.15692224208320052</v>
      </c>
      <c r="K78" s="130">
        <f>INDEX('Exposure Data'!$A$1:$Y$391,MATCH($B78&amp;$B$3,'Exposure Data'!$A$1:$A$391,0),MATCH(K$3,'Exposure Data'!$A$1:$Y$1,0))</f>
        <v>4.6907032391229148E-2</v>
      </c>
      <c r="L78" s="130">
        <f>INDEX('Exposure Data'!$A$1:$Y$391,MATCH($B78&amp;$B$3,'Exposure Data'!$A$1:$A$391,0),MATCH(L$3,'Exposure Data'!$A$1:$Y$1,0))</f>
        <v>0.13655339514941378</v>
      </c>
      <c r="M78" s="130">
        <f>INDEX('Exposure Data'!$A$1:$Y$391,MATCH($B78&amp;$B$3,'Exposure Data'!$A$1:$A$391,0),MATCH(M$3,'Exposure Data'!$A$1:$Y$1,0))</f>
        <v>1.233788046880171E-2</v>
      </c>
      <c r="N78" s="130">
        <f>INDEX('Exposure Data'!$A$1:$Y$391,MATCH($B78&amp;$B$3,'Exposure Data'!$A$1:$A$391,0),MATCH(N$3,'Exposure Data'!$A$1:$Y$1,0))</f>
        <v>0</v>
      </c>
      <c r="O78" s="7"/>
      <c r="Q78" s="95">
        <f t="shared" si="5"/>
        <v>41121</v>
      </c>
      <c r="R78" s="94">
        <f>HLOOKUP($Q78,'Perfattr Data'!$A$11:$CW$67,MATCH(R$3&amp;"Long",'Perfattr Data'!$B$11:$B$67,0),FALSE)</f>
        <v>-8.8163691617027858E-3</v>
      </c>
      <c r="S78" s="94">
        <f>HLOOKUP($Q78,'Perfattr Data'!$A$11:$CW$67,MATCH(S$3&amp;"Long",'Perfattr Data'!$B$11:$B$67,0),FALSE)</f>
        <v>1.4251487183203601E-4</v>
      </c>
      <c r="T78" s="94">
        <f>HLOOKUP($Q78,'Perfattr Data'!$A$11:$CW$67,MATCH(T$3&amp;"Long",'Perfattr Data'!$B$11:$B$67,0),FALSE)</f>
        <v>-1.8245991159024574E-3</v>
      </c>
      <c r="U78" s="94">
        <f>HLOOKUP($Q78,'Perfattr Data'!$A$11:$CW$67,MATCH(U$3&amp;"Long",'Perfattr Data'!$B$11:$B$67,0),FALSE)</f>
        <v>1.5697312249796563E-2</v>
      </c>
      <c r="V78" s="94">
        <f>HLOOKUP($Q78,'Perfattr Data'!$A$11:$CW$67,MATCH(V$3&amp;"Long",'Perfattr Data'!$B$11:$B$67,0),FALSE)</f>
        <v>-7.2503719506336606E-4</v>
      </c>
      <c r="W78" s="94">
        <f>HLOOKUP($Q78,'Perfattr Data'!$A$11:$CW$67,MATCH(W$3&amp;"Long",'Perfattr Data'!$B$11:$B$67,0),FALSE)</f>
        <v>2.5817818822552097E-4</v>
      </c>
      <c r="X78" s="94">
        <f>HLOOKUP($Q78,'Perfattr Data'!$A$11:$CW$67,MATCH(X$3&amp;"Long",'Perfattr Data'!$B$11:$B$67,0),FALSE)</f>
        <v>-3.957555648173139E-3</v>
      </c>
      <c r="Y78" s="94">
        <f>HLOOKUP($Q78,'Perfattr Data'!$A$11:$CW$67,MATCH(Y$3&amp;"Long",'Perfattr Data'!$B$11:$B$67,0),FALSE)</f>
        <v>-4.4731038103999407E-3</v>
      </c>
      <c r="Z78" s="94">
        <f>HLOOKUP($Q78,'Perfattr Data'!$A$11:$CW$67,MATCH(Z$3&amp;"Long",'Perfattr Data'!$B$11:$B$67,0),FALSE)</f>
        <v>1.4604650986960808E-3</v>
      </c>
      <c r="AA78" s="94">
        <f>HLOOKUP($Q78,'Perfattr Data'!$A$11:$CW$67,MATCH(AA$3&amp;"Long",'Perfattr Data'!$B$11:$B$67,0),FALSE)</f>
        <v>1.216274111078974E-3</v>
      </c>
      <c r="AB78" s="94">
        <f>HLOOKUP($Q78,'Perfattr Data'!$A$11:$CW$67,MATCH(AB$3&amp;"Long",'Perfattr Data'!$B$11:$B$67,0),FALSE)</f>
        <v>2.6007835774919373E-4</v>
      </c>
    </row>
    <row r="79" spans="2:28" ht="15" customHeight="1" outlineLevel="1" x14ac:dyDescent="0.25">
      <c r="B79" s="4">
        <f t="shared" si="4"/>
        <v>41152</v>
      </c>
      <c r="C79" s="130">
        <f>INDEX('Exposure Data'!$A$1:$Y$391,MATCH($B79&amp;$B$3,'Exposure Data'!$A$1:$A$391,0),MATCH(C$3,'Exposure Data'!$A$1:$Y$1,0))</f>
        <v>0.29431609027770395</v>
      </c>
      <c r="D79" s="130">
        <f>INDEX('Exposure Data'!$A$1:$Y$391,MATCH($B79&amp;$B$3,'Exposure Data'!$A$1:$A$391,0),MATCH(D$3,'Exposure Data'!$A$1:$Y$1,0))</f>
        <v>1.918240986562509E-2</v>
      </c>
      <c r="E79" s="130">
        <f>INDEX('Exposure Data'!$A$1:$Y$391,MATCH($B79&amp;$B$3,'Exposure Data'!$A$1:$A$391,0),MATCH(E$3,'Exposure Data'!$A$1:$Y$1,0))</f>
        <v>1.9476627188746175E-2</v>
      </c>
      <c r="F79" s="130">
        <f>INDEX('Exposure Data'!$A$1:$Y$391,MATCH($B79&amp;$B$3,'Exposure Data'!$A$1:$A$391,0),MATCH(F$3,'Exposure Data'!$A$1:$Y$1,0))</f>
        <v>0.23087368926299864</v>
      </c>
      <c r="G79" s="130">
        <f>INDEX('Exposure Data'!$A$1:$Y$391,MATCH($B79&amp;$B$3,'Exposure Data'!$A$1:$A$391,0),MATCH(G$3,'Exposure Data'!$A$1:$Y$1,0))</f>
        <v>2.4490245784977004E-2</v>
      </c>
      <c r="H79" s="130">
        <f>INDEX('Exposure Data'!$A$1:$Y$391,MATCH($B79&amp;$B$3,'Exposure Data'!$A$1:$A$391,0),MATCH(H$3,'Exposure Data'!$A$1:$Y$1,0))</f>
        <v>5.8410705724177558E-3</v>
      </c>
      <c r="I79" s="130">
        <f>INDEX('Exposure Data'!$A$1:$Y$391,MATCH($B79&amp;$B$3,'Exposure Data'!$A$1:$A$391,0),MATCH(I$3,'Exposure Data'!$A$1:$Y$1,0))</f>
        <v>0.15777097745710675</v>
      </c>
      <c r="J79" s="130">
        <f>INDEX('Exposure Data'!$A$1:$Y$391,MATCH($B79&amp;$B$3,'Exposure Data'!$A$1:$A$391,0),MATCH(J$3,'Exposure Data'!$A$1:$Y$1,0))</f>
        <v>0.1571401100034665</v>
      </c>
      <c r="K79" s="130">
        <f>INDEX('Exposure Data'!$A$1:$Y$391,MATCH($B79&amp;$B$3,'Exposure Data'!$A$1:$A$391,0),MATCH(K$3,'Exposure Data'!$A$1:$Y$1,0))</f>
        <v>4.9582043172924743E-2</v>
      </c>
      <c r="L79" s="130">
        <f>INDEX('Exposure Data'!$A$1:$Y$391,MATCH($B79&amp;$B$3,'Exposure Data'!$A$1:$A$391,0),MATCH(L$3,'Exposure Data'!$A$1:$Y$1,0))</f>
        <v>0.14184471411256416</v>
      </c>
      <c r="M79" s="130">
        <f>INDEX('Exposure Data'!$A$1:$Y$391,MATCH($B79&amp;$B$3,'Exposure Data'!$A$1:$A$391,0),MATCH(M$3,'Exposure Data'!$A$1:$Y$1,0))</f>
        <v>1.2212345566601158E-2</v>
      </c>
      <c r="N79" s="130">
        <f>INDEX('Exposure Data'!$A$1:$Y$391,MATCH($B79&amp;$B$3,'Exposure Data'!$A$1:$A$391,0),MATCH(N$3,'Exposure Data'!$A$1:$Y$1,0))</f>
        <v>0</v>
      </c>
      <c r="O79" s="7"/>
      <c r="Q79" s="95">
        <f t="shared" si="5"/>
        <v>41152</v>
      </c>
      <c r="R79" s="94">
        <f>HLOOKUP($Q79,'Perfattr Data'!$A$11:$CW$67,MATCH(R$3&amp;"Long",'Perfattr Data'!$B$11:$B$67,0),FALSE)</f>
        <v>9.1734972358556259E-3</v>
      </c>
      <c r="S79" s="94">
        <f>HLOOKUP($Q79,'Perfattr Data'!$A$11:$CW$67,MATCH(S$3&amp;"Long",'Perfattr Data'!$B$11:$B$67,0),FALSE)</f>
        <v>1.0649329156487998E-3</v>
      </c>
      <c r="T79" s="94">
        <f>HLOOKUP($Q79,'Perfattr Data'!$A$11:$CW$67,MATCH(T$3&amp;"Long",'Perfattr Data'!$B$11:$B$67,0),FALSE)</f>
        <v>-2.5032258463748278E-3</v>
      </c>
      <c r="U79" s="94">
        <f>HLOOKUP($Q79,'Perfattr Data'!$A$11:$CW$67,MATCH(U$3&amp;"Long",'Perfattr Data'!$B$11:$B$67,0),FALSE)</f>
        <v>7.4724194653862479E-3</v>
      </c>
      <c r="V79" s="94">
        <f>HLOOKUP($Q79,'Perfattr Data'!$A$11:$CW$67,MATCH(V$3&amp;"Long",'Perfattr Data'!$B$11:$B$67,0),FALSE)</f>
        <v>-8.9152834308961492E-5</v>
      </c>
      <c r="W79" s="94">
        <f>HLOOKUP($Q79,'Perfattr Data'!$A$11:$CW$67,MATCH(W$3&amp;"Long",'Perfattr Data'!$B$11:$B$67,0),FALSE)</f>
        <v>3.2164981519953653E-4</v>
      </c>
      <c r="X79" s="94">
        <f>HLOOKUP($Q79,'Perfattr Data'!$A$11:$CW$67,MATCH(X$3&amp;"Long",'Perfattr Data'!$B$11:$B$67,0),FALSE)</f>
        <v>-6.3407148916551194E-3</v>
      </c>
      <c r="Y79" s="94">
        <f>HLOOKUP($Q79,'Perfattr Data'!$A$11:$CW$67,MATCH(Y$3&amp;"Long",'Perfattr Data'!$B$11:$B$67,0),FALSE)</f>
        <v>7.4462801250045176E-3</v>
      </c>
      <c r="Z79" s="94">
        <f>HLOOKUP($Q79,'Perfattr Data'!$A$11:$CW$67,MATCH(Z$3&amp;"Long",'Perfattr Data'!$B$11:$B$67,0),FALSE)</f>
        <v>3.4810859070953434E-3</v>
      </c>
      <c r="AA79" s="94">
        <f>HLOOKUP($Q79,'Perfattr Data'!$A$11:$CW$67,MATCH(AA$3&amp;"Long",'Perfattr Data'!$B$11:$B$67,0),FALSE)</f>
        <v>1.5440245929292797E-2</v>
      </c>
      <c r="AB79" s="94">
        <f>HLOOKUP($Q79,'Perfattr Data'!$A$11:$CW$67,MATCH(AB$3&amp;"Long",'Perfattr Data'!$B$11:$B$67,0),FALSE)</f>
        <v>8.8258568578757719E-5</v>
      </c>
    </row>
    <row r="80" spans="2:28" ht="15" customHeight="1" outlineLevel="1" x14ac:dyDescent="0.25">
      <c r="B80" s="4">
        <f t="shared" si="4"/>
        <v>41182</v>
      </c>
      <c r="C80" s="130">
        <f>INDEX('Exposure Data'!$A$1:$Y$391,MATCH($B80&amp;$B$3,'Exposure Data'!$A$1:$A$391,0),MATCH(C$3,'Exposure Data'!$A$1:$Y$1,0))</f>
        <v>0.27687100820818394</v>
      </c>
      <c r="D80" s="130">
        <f>INDEX('Exposure Data'!$A$1:$Y$391,MATCH($B80&amp;$B$3,'Exposure Data'!$A$1:$A$391,0),MATCH(D$3,'Exposure Data'!$A$1:$Y$1,0))</f>
        <v>3.7850825224433705E-2</v>
      </c>
      <c r="E80" s="130">
        <f>INDEX('Exposure Data'!$A$1:$Y$391,MATCH($B80&amp;$B$3,'Exposure Data'!$A$1:$A$391,0),MATCH(E$3,'Exposure Data'!$A$1:$Y$1,0))</f>
        <v>1.7789331033855427E-2</v>
      </c>
      <c r="F80" s="130">
        <f>INDEX('Exposure Data'!$A$1:$Y$391,MATCH($B80&amp;$B$3,'Exposure Data'!$A$1:$A$391,0),MATCH(F$3,'Exposure Data'!$A$1:$Y$1,0))</f>
        <v>0.23610360223947144</v>
      </c>
      <c r="G80" s="130">
        <f>INDEX('Exposure Data'!$A$1:$Y$391,MATCH($B80&amp;$B$3,'Exposure Data'!$A$1:$A$391,0),MATCH(G$3,'Exposure Data'!$A$1:$Y$1,0))</f>
        <v>2.4584841069345883E-2</v>
      </c>
      <c r="H80" s="130">
        <f>INDEX('Exposure Data'!$A$1:$Y$391,MATCH($B80&amp;$B$3,'Exposure Data'!$A$1:$A$391,0),MATCH(H$3,'Exposure Data'!$A$1:$Y$1,0))</f>
        <v>5.6325892885837484E-3</v>
      </c>
      <c r="I80" s="130">
        <f>INDEX('Exposure Data'!$A$1:$Y$391,MATCH($B80&amp;$B$3,'Exposure Data'!$A$1:$A$391,0),MATCH(I$3,'Exposure Data'!$A$1:$Y$1,0))</f>
        <v>0.15798818375127388</v>
      </c>
      <c r="J80" s="130">
        <f>INDEX('Exposure Data'!$A$1:$Y$391,MATCH($B80&amp;$B$3,'Exposure Data'!$A$1:$A$391,0),MATCH(J$3,'Exposure Data'!$A$1:$Y$1,0))</f>
        <v>0.17704948019344374</v>
      </c>
      <c r="K80" s="130">
        <f>INDEX('Exposure Data'!$A$1:$Y$391,MATCH($B80&amp;$B$3,'Exposure Data'!$A$1:$A$391,0),MATCH(K$3,'Exposure Data'!$A$1:$Y$1,0))</f>
        <v>4.7082317431938588E-2</v>
      </c>
      <c r="L80" s="130">
        <f>INDEX('Exposure Data'!$A$1:$Y$391,MATCH($B80&amp;$B$3,'Exposure Data'!$A$1:$A$391,0),MATCH(L$3,'Exposure Data'!$A$1:$Y$1,0))</f>
        <v>0.11927610123133527</v>
      </c>
      <c r="M80" s="130">
        <f>INDEX('Exposure Data'!$A$1:$Y$391,MATCH($B80&amp;$B$3,'Exposure Data'!$A$1:$A$391,0),MATCH(M$3,'Exposure Data'!$A$1:$Y$1,0))</f>
        <v>1.2408873258622777E-2</v>
      </c>
      <c r="N80" s="130">
        <f>INDEX('Exposure Data'!$A$1:$Y$391,MATCH($B80&amp;$B$3,'Exposure Data'!$A$1:$A$391,0),MATCH(N$3,'Exposure Data'!$A$1:$Y$1,0))</f>
        <v>0</v>
      </c>
      <c r="O80" s="7"/>
      <c r="Q80" s="95">
        <f t="shared" si="5"/>
        <v>41182</v>
      </c>
      <c r="R80" s="94">
        <f>HLOOKUP($Q80,'Perfattr Data'!$A$11:$CW$67,MATCH(R$3&amp;"Long",'Perfattr Data'!$B$11:$B$67,0),FALSE)</f>
        <v>1.2138223784138097E-2</v>
      </c>
      <c r="S80" s="94">
        <f>HLOOKUP($Q80,'Perfattr Data'!$A$11:$CW$67,MATCH(S$3&amp;"Long",'Perfattr Data'!$B$11:$B$67,0),FALSE)</f>
        <v>2.544139114222666E-3</v>
      </c>
      <c r="T80" s="94">
        <f>HLOOKUP($Q80,'Perfattr Data'!$A$11:$CW$67,MATCH(T$3&amp;"Long",'Perfattr Data'!$B$11:$B$67,0),FALSE)</f>
        <v>-1.4096070975395641E-3</v>
      </c>
      <c r="U80" s="94">
        <f>HLOOKUP($Q80,'Perfattr Data'!$A$11:$CW$67,MATCH(U$3&amp;"Long",'Perfattr Data'!$B$11:$B$67,0),FALSE)</f>
        <v>1.3207998670062879E-2</v>
      </c>
      <c r="V80" s="94">
        <f>HLOOKUP($Q80,'Perfattr Data'!$A$11:$CW$67,MATCH(V$3&amp;"Long",'Perfattr Data'!$B$11:$B$67,0),FALSE)</f>
        <v>-7.0979244419120378E-4</v>
      </c>
      <c r="W80" s="94">
        <f>HLOOKUP($Q80,'Perfattr Data'!$A$11:$CW$67,MATCH(W$3&amp;"Long",'Perfattr Data'!$B$11:$B$67,0),FALSE)</f>
        <v>-9.5453360572659318E-5</v>
      </c>
      <c r="X80" s="94">
        <f>HLOOKUP($Q80,'Perfattr Data'!$A$11:$CW$67,MATCH(X$3&amp;"Long",'Perfattr Data'!$B$11:$B$67,0),FALSE)</f>
        <v>9.6856878239382719E-3</v>
      </c>
      <c r="Y80" s="94">
        <f>HLOOKUP($Q80,'Perfattr Data'!$A$11:$CW$67,MATCH(Y$3&amp;"Long",'Perfattr Data'!$B$11:$B$67,0),FALSE)</f>
        <v>1.3686353185245692E-2</v>
      </c>
      <c r="Z80" s="94">
        <f>HLOOKUP($Q80,'Perfattr Data'!$A$11:$CW$67,MATCH(Z$3&amp;"Long",'Perfattr Data'!$B$11:$B$67,0),FALSE)</f>
        <v>1.7646253554222341E-3</v>
      </c>
      <c r="AA80" s="94">
        <f>HLOOKUP($Q80,'Perfattr Data'!$A$11:$CW$67,MATCH(AA$3&amp;"Long",'Perfattr Data'!$B$11:$B$67,0),FALSE)</f>
        <v>1.1318215428004992E-2</v>
      </c>
      <c r="AB80" s="94">
        <f>HLOOKUP($Q80,'Perfattr Data'!$A$11:$CW$67,MATCH(AB$3&amp;"Long",'Perfattr Data'!$B$11:$B$67,0),FALSE)</f>
        <v>-2.4226977847664993E-4</v>
      </c>
    </row>
    <row r="81" spans="2:28" ht="15" customHeight="1" outlineLevel="1" x14ac:dyDescent="0.25">
      <c r="B81" s="4">
        <f t="shared" si="4"/>
        <v>41213</v>
      </c>
      <c r="C81" s="130">
        <f>INDEX('Exposure Data'!$A$1:$Y$391,MATCH($B81&amp;$B$3,'Exposure Data'!$A$1:$A$391,0),MATCH(C$3,'Exposure Data'!$A$1:$Y$1,0))</f>
        <v>0.30388344224581598</v>
      </c>
      <c r="D81" s="130">
        <f>INDEX('Exposure Data'!$A$1:$Y$391,MATCH($B81&amp;$B$3,'Exposure Data'!$A$1:$A$391,0),MATCH(D$3,'Exposure Data'!$A$1:$Y$1,0))</f>
        <v>4.7462577106708009E-2</v>
      </c>
      <c r="E81" s="130">
        <f>INDEX('Exposure Data'!$A$1:$Y$391,MATCH($B81&amp;$B$3,'Exposure Data'!$A$1:$A$391,0),MATCH(E$3,'Exposure Data'!$A$1:$Y$1,0))</f>
        <v>1.9239145667312475E-2</v>
      </c>
      <c r="F81" s="130">
        <f>INDEX('Exposure Data'!$A$1:$Y$391,MATCH($B81&amp;$B$3,'Exposure Data'!$A$1:$A$391,0),MATCH(F$3,'Exposure Data'!$A$1:$Y$1,0))</f>
        <v>0.23489098916673665</v>
      </c>
      <c r="G81" s="130">
        <f>INDEX('Exposure Data'!$A$1:$Y$391,MATCH($B81&amp;$B$3,'Exposure Data'!$A$1:$A$391,0),MATCH(G$3,'Exposure Data'!$A$1:$Y$1,0))</f>
        <v>2.5133458093970426E-2</v>
      </c>
      <c r="H81" s="130">
        <f>INDEX('Exposure Data'!$A$1:$Y$391,MATCH($B81&amp;$B$3,'Exposure Data'!$A$1:$A$391,0),MATCH(H$3,'Exposure Data'!$A$1:$Y$1,0))</f>
        <v>6.2953169267799501E-3</v>
      </c>
      <c r="I81" s="130">
        <f>INDEX('Exposure Data'!$A$1:$Y$391,MATCH($B81&amp;$B$3,'Exposure Data'!$A$1:$A$391,0),MATCH(I$3,'Exposure Data'!$A$1:$Y$1,0))</f>
        <v>0.16252552276577617</v>
      </c>
      <c r="J81" s="130">
        <f>INDEX('Exposure Data'!$A$1:$Y$391,MATCH($B81&amp;$B$3,'Exposure Data'!$A$1:$A$391,0),MATCH(J$3,'Exposure Data'!$A$1:$Y$1,0))</f>
        <v>0.13689776238231524</v>
      </c>
      <c r="K81" s="130">
        <f>INDEX('Exposure Data'!$A$1:$Y$391,MATCH($B81&amp;$B$3,'Exposure Data'!$A$1:$A$391,0),MATCH(K$3,'Exposure Data'!$A$1:$Y$1,0))</f>
        <v>5.507035717501893E-2</v>
      </c>
      <c r="L81" s="130">
        <f>INDEX('Exposure Data'!$A$1:$Y$391,MATCH($B81&amp;$B$3,'Exposure Data'!$A$1:$A$391,0),MATCH(L$3,'Exposure Data'!$A$1:$Y$1,0))</f>
        <v>0.13022827954119864</v>
      </c>
      <c r="M81" s="130">
        <f>INDEX('Exposure Data'!$A$1:$Y$391,MATCH($B81&amp;$B$3,'Exposure Data'!$A$1:$A$391,0),MATCH(M$3,'Exposure Data'!$A$1:$Y$1,0))</f>
        <v>1.2131107072828043E-2</v>
      </c>
      <c r="N81" s="130">
        <f>INDEX('Exposure Data'!$A$1:$Y$391,MATCH($B81&amp;$B$3,'Exposure Data'!$A$1:$A$391,0),MATCH(N$3,'Exposure Data'!$A$1:$Y$1,0))</f>
        <v>0</v>
      </c>
      <c r="O81" s="7"/>
      <c r="Q81" s="95">
        <f t="shared" si="5"/>
        <v>41213</v>
      </c>
      <c r="R81" s="94">
        <f>HLOOKUP($Q81,'Perfattr Data'!$A$11:$CW$67,MATCH(R$3&amp;"Long",'Perfattr Data'!$B$11:$B$67,0),FALSE)</f>
        <v>1.3855159366081182E-2</v>
      </c>
      <c r="S81" s="94">
        <f>HLOOKUP($Q81,'Perfattr Data'!$A$11:$CW$67,MATCH(S$3&amp;"Long",'Perfattr Data'!$B$11:$B$67,0),FALSE)</f>
        <v>2.5899857145989195E-3</v>
      </c>
      <c r="T81" s="94">
        <f>HLOOKUP($Q81,'Perfattr Data'!$A$11:$CW$67,MATCH(T$3&amp;"Long",'Perfattr Data'!$B$11:$B$67,0),FALSE)</f>
        <v>1.3500435699246155E-3</v>
      </c>
      <c r="U81" s="94">
        <f>HLOOKUP($Q81,'Perfattr Data'!$A$11:$CW$67,MATCH(U$3&amp;"Long",'Perfattr Data'!$B$11:$B$67,0),FALSE)</f>
        <v>8.1033644620561521E-3</v>
      </c>
      <c r="V81" s="94">
        <f>HLOOKUP($Q81,'Perfattr Data'!$A$11:$CW$67,MATCH(V$3&amp;"Long",'Perfattr Data'!$B$11:$B$67,0),FALSE)</f>
        <v>1.015288667055437E-3</v>
      </c>
      <c r="W81" s="94">
        <f>HLOOKUP($Q81,'Perfattr Data'!$A$11:$CW$67,MATCH(W$3&amp;"Long",'Perfattr Data'!$B$11:$B$67,0),FALSE)</f>
        <v>-6.4096157529243492E-5</v>
      </c>
      <c r="X81" s="94">
        <f>HLOOKUP($Q81,'Perfattr Data'!$A$11:$CW$67,MATCH(X$3&amp;"Long",'Perfattr Data'!$B$11:$B$67,0),FALSE)</f>
        <v>1.1580252393718141E-2</v>
      </c>
      <c r="Y81" s="94">
        <f>HLOOKUP($Q81,'Perfattr Data'!$A$11:$CW$67,MATCH(Y$3&amp;"Long",'Perfattr Data'!$B$11:$B$67,0),FALSE)</f>
        <v>-6.4752076133327728E-3</v>
      </c>
      <c r="Z81" s="94">
        <f>HLOOKUP($Q81,'Perfattr Data'!$A$11:$CW$67,MATCH(Z$3&amp;"Long",'Perfattr Data'!$B$11:$B$67,0),FALSE)</f>
        <v>-7.3697788086859875E-4</v>
      </c>
      <c r="AA81" s="94">
        <f>HLOOKUP($Q81,'Perfattr Data'!$A$11:$CW$67,MATCH(AA$3&amp;"Long",'Perfattr Data'!$B$11:$B$67,0),FALSE)</f>
        <v>-6.2982387339992406E-4</v>
      </c>
      <c r="AB81" s="94">
        <f>HLOOKUP($Q81,'Perfattr Data'!$A$11:$CW$67,MATCH(AB$3&amp;"Long",'Perfattr Data'!$B$11:$B$67,0),FALSE)</f>
        <v>-2.6867342927126046E-5</v>
      </c>
    </row>
    <row r="82" spans="2:28" ht="15" customHeight="1" outlineLevel="1" x14ac:dyDescent="0.25">
      <c r="B82" s="4">
        <f t="shared" si="4"/>
        <v>41243</v>
      </c>
      <c r="C82" s="130">
        <f>INDEX('Exposure Data'!$A$1:$Y$391,MATCH($B82&amp;$B$3,'Exposure Data'!$A$1:$A$391,0),MATCH(C$3,'Exposure Data'!$A$1:$Y$1,0))</f>
        <v>0.32806302473493337</v>
      </c>
      <c r="D82" s="130">
        <f>INDEX('Exposure Data'!$A$1:$Y$391,MATCH($B82&amp;$B$3,'Exposure Data'!$A$1:$A$391,0),MATCH(D$3,'Exposure Data'!$A$1:$Y$1,0))</f>
        <v>5.4715587838659457E-2</v>
      </c>
      <c r="E82" s="130">
        <f>INDEX('Exposure Data'!$A$1:$Y$391,MATCH($B82&amp;$B$3,'Exposure Data'!$A$1:$A$391,0),MATCH(E$3,'Exposure Data'!$A$1:$Y$1,0))</f>
        <v>1.8284453146980791E-2</v>
      </c>
      <c r="F82" s="130">
        <f>INDEX('Exposure Data'!$A$1:$Y$391,MATCH($B82&amp;$B$3,'Exposure Data'!$A$1:$A$391,0),MATCH(F$3,'Exposure Data'!$A$1:$Y$1,0))</f>
        <v>0.23700920993266938</v>
      </c>
      <c r="G82" s="130">
        <f>INDEX('Exposure Data'!$A$1:$Y$391,MATCH($B82&amp;$B$3,'Exposure Data'!$A$1:$A$391,0),MATCH(G$3,'Exposure Data'!$A$1:$Y$1,0))</f>
        <v>2.6886433295323902E-2</v>
      </c>
      <c r="H82" s="130">
        <f>INDEX('Exposure Data'!$A$1:$Y$391,MATCH($B82&amp;$B$3,'Exposure Data'!$A$1:$A$391,0),MATCH(H$3,'Exposure Data'!$A$1:$Y$1,0))</f>
        <v>5.8609005131833479E-3</v>
      </c>
      <c r="I82" s="130">
        <f>INDEX('Exposure Data'!$A$1:$Y$391,MATCH($B82&amp;$B$3,'Exposure Data'!$A$1:$A$391,0),MATCH(I$3,'Exposure Data'!$A$1:$Y$1,0))</f>
        <v>0.1375047002422547</v>
      </c>
      <c r="J82" s="130">
        <f>INDEX('Exposure Data'!$A$1:$Y$391,MATCH($B82&amp;$B$3,'Exposure Data'!$A$1:$A$391,0),MATCH(J$3,'Exposure Data'!$A$1:$Y$1,0))</f>
        <v>0.13366120457504635</v>
      </c>
      <c r="K82" s="130">
        <f>INDEX('Exposure Data'!$A$1:$Y$391,MATCH($B82&amp;$B$3,'Exposure Data'!$A$1:$A$391,0),MATCH(K$3,'Exposure Data'!$A$1:$Y$1,0))</f>
        <v>5.986220097487472E-2</v>
      </c>
      <c r="L82" s="130">
        <f>INDEX('Exposure Data'!$A$1:$Y$391,MATCH($B82&amp;$B$3,'Exposure Data'!$A$1:$A$391,0),MATCH(L$3,'Exposure Data'!$A$1:$Y$1,0))</f>
        <v>0.18902976929038964</v>
      </c>
      <c r="M82" s="130">
        <f>INDEX('Exposure Data'!$A$1:$Y$391,MATCH($B82&amp;$B$3,'Exposure Data'!$A$1:$A$391,0),MATCH(M$3,'Exposure Data'!$A$1:$Y$1,0))</f>
        <v>1.2073192157427122E-2</v>
      </c>
      <c r="N82" s="130">
        <f>INDEX('Exposure Data'!$A$1:$Y$391,MATCH($B82&amp;$B$3,'Exposure Data'!$A$1:$A$391,0),MATCH(N$3,'Exposure Data'!$A$1:$Y$1,0))</f>
        <v>0</v>
      </c>
      <c r="O82" s="7"/>
      <c r="Q82" s="95">
        <f t="shared" si="5"/>
        <v>41243</v>
      </c>
      <c r="R82" s="94">
        <f>HLOOKUP($Q82,'Perfattr Data'!$A$11:$CW$67,MATCH(R$3&amp;"Long",'Perfattr Data'!$B$11:$B$67,0),FALSE)</f>
        <v>1.7613559334360179E-2</v>
      </c>
      <c r="S82" s="94">
        <f>HLOOKUP($Q82,'Perfattr Data'!$A$11:$CW$67,MATCH(S$3&amp;"Long",'Perfattr Data'!$B$11:$B$67,0),FALSE)</f>
        <v>4.283088554805549E-4</v>
      </c>
      <c r="T82" s="94">
        <f>HLOOKUP($Q82,'Perfattr Data'!$A$11:$CW$67,MATCH(T$3&amp;"Long",'Perfattr Data'!$B$11:$B$67,0),FALSE)</f>
        <v>-7.1112751402101161E-4</v>
      </c>
      <c r="U82" s="94">
        <f>HLOOKUP($Q82,'Perfattr Data'!$A$11:$CW$67,MATCH(U$3&amp;"Long",'Perfattr Data'!$B$11:$B$67,0),FALSE)</f>
        <v>-2.2227537574533358E-3</v>
      </c>
      <c r="V82" s="94">
        <f>HLOOKUP($Q82,'Perfattr Data'!$A$11:$CW$67,MATCH(V$3&amp;"Long",'Perfattr Data'!$B$11:$B$67,0),FALSE)</f>
        <v>1.3212702794316866E-3</v>
      </c>
      <c r="W82" s="94">
        <f>HLOOKUP($Q82,'Perfattr Data'!$A$11:$CW$67,MATCH(W$3&amp;"Long",'Perfattr Data'!$B$11:$B$67,0),FALSE)</f>
        <v>-3.9608948024187328E-5</v>
      </c>
      <c r="X82" s="94">
        <f>HLOOKUP($Q82,'Perfattr Data'!$A$11:$CW$67,MATCH(X$3&amp;"Long",'Perfattr Data'!$B$11:$B$67,0),FALSE)</f>
        <v>2.73186993941955E-3</v>
      </c>
      <c r="Y82" s="94">
        <f>HLOOKUP($Q82,'Perfattr Data'!$A$11:$CW$67,MATCH(Y$3&amp;"Long",'Perfattr Data'!$B$11:$B$67,0),FALSE)</f>
        <v>3.9134334505820665E-3</v>
      </c>
      <c r="Z82" s="94">
        <f>HLOOKUP($Q82,'Perfattr Data'!$A$11:$CW$67,MATCH(Z$3&amp;"Long",'Perfattr Data'!$B$11:$B$67,0),FALSE)</f>
        <v>4.0954738672157318E-4</v>
      </c>
      <c r="AA82" s="94">
        <f>HLOOKUP($Q82,'Perfattr Data'!$A$11:$CW$67,MATCH(AA$3&amp;"Long",'Perfattr Data'!$B$11:$B$67,0),FALSE)</f>
        <v>-1.6401471944840364E-4</v>
      </c>
      <c r="AB82" s="94">
        <f>HLOOKUP($Q82,'Perfattr Data'!$A$11:$CW$67,MATCH(AB$3&amp;"Long",'Perfattr Data'!$B$11:$B$67,0),FALSE)</f>
        <v>-2.4258150785648659E-4</v>
      </c>
    </row>
    <row r="83" spans="2:28" ht="15" customHeight="1" outlineLevel="1" x14ac:dyDescent="0.25">
      <c r="B83" s="4">
        <f t="shared" si="4"/>
        <v>41274</v>
      </c>
      <c r="C83" s="130">
        <f>INDEX('Exposure Data'!$A$1:$Y$391,MATCH($B83&amp;$B$3,'Exposure Data'!$A$1:$A$391,0),MATCH(C$3,'Exposure Data'!$A$1:$Y$1,0))</f>
        <v>0.33119717984155383</v>
      </c>
      <c r="D83" s="130">
        <f>INDEX('Exposure Data'!$A$1:$Y$391,MATCH($B83&amp;$B$3,'Exposure Data'!$A$1:$A$391,0),MATCH(D$3,'Exposure Data'!$A$1:$Y$1,0))</f>
        <v>7.1246227517269528E-2</v>
      </c>
      <c r="E83" s="130">
        <f>INDEX('Exposure Data'!$A$1:$Y$391,MATCH($B83&amp;$B$3,'Exposure Data'!$A$1:$A$391,0),MATCH(E$3,'Exposure Data'!$A$1:$Y$1,0))</f>
        <v>1.9309570487024155E-2</v>
      </c>
      <c r="F83" s="130">
        <f>INDEX('Exposure Data'!$A$1:$Y$391,MATCH($B83&amp;$B$3,'Exposure Data'!$A$1:$A$391,0),MATCH(F$3,'Exposure Data'!$A$1:$Y$1,0))</f>
        <v>0.24901932875193591</v>
      </c>
      <c r="G83" s="130">
        <f>INDEX('Exposure Data'!$A$1:$Y$391,MATCH($B83&amp;$B$3,'Exposure Data'!$A$1:$A$391,0),MATCH(G$3,'Exposure Data'!$A$1:$Y$1,0))</f>
        <v>2.9967646596588963E-2</v>
      </c>
      <c r="H83" s="130">
        <f>INDEX('Exposure Data'!$A$1:$Y$391,MATCH($B83&amp;$B$3,'Exposure Data'!$A$1:$A$391,0),MATCH(H$3,'Exposure Data'!$A$1:$Y$1,0))</f>
        <v>5.8078978623216891E-3</v>
      </c>
      <c r="I83" s="130">
        <f>INDEX('Exposure Data'!$A$1:$Y$391,MATCH($B83&amp;$B$3,'Exposure Data'!$A$1:$A$391,0),MATCH(I$3,'Exposure Data'!$A$1:$Y$1,0))</f>
        <v>0.14908952960967692</v>
      </c>
      <c r="J83" s="130">
        <f>INDEX('Exposure Data'!$A$1:$Y$391,MATCH($B83&amp;$B$3,'Exposure Data'!$A$1:$A$391,0),MATCH(J$3,'Exposure Data'!$A$1:$Y$1,0))</f>
        <v>0.15205038741377325</v>
      </c>
      <c r="K83" s="130">
        <f>INDEX('Exposure Data'!$A$1:$Y$391,MATCH($B83&amp;$B$3,'Exposure Data'!$A$1:$A$391,0),MATCH(K$3,'Exposure Data'!$A$1:$Y$1,0))</f>
        <v>5.9096752468237999E-2</v>
      </c>
      <c r="L83" s="130">
        <f>INDEX('Exposure Data'!$A$1:$Y$391,MATCH($B83&amp;$B$3,'Exposure Data'!$A$1:$A$391,0),MATCH(L$3,'Exposure Data'!$A$1:$Y$1,0))</f>
        <v>0.20389167631114258</v>
      </c>
      <c r="M83" s="130">
        <f>INDEX('Exposure Data'!$A$1:$Y$391,MATCH($B83&amp;$B$3,'Exposure Data'!$A$1:$A$391,0),MATCH(M$3,'Exposure Data'!$A$1:$Y$1,0))</f>
        <v>7.4228233455722195E-3</v>
      </c>
      <c r="N83" s="130">
        <f>INDEX('Exposure Data'!$A$1:$Y$391,MATCH($B83&amp;$B$3,'Exposure Data'!$A$1:$A$391,0),MATCH(N$3,'Exposure Data'!$A$1:$Y$1,0))</f>
        <v>0</v>
      </c>
      <c r="O83" s="7"/>
      <c r="Q83" s="95">
        <f t="shared" si="5"/>
        <v>41274</v>
      </c>
      <c r="R83" s="94">
        <f>HLOOKUP($Q83,'Perfattr Data'!$A$11:$CW$67,MATCH(R$3&amp;"Long",'Perfattr Data'!$B$11:$B$67,0),FALSE)</f>
        <v>2.3498713720228392E-2</v>
      </c>
      <c r="S83" s="94">
        <f>HLOOKUP($Q83,'Perfattr Data'!$A$11:$CW$67,MATCH(S$3&amp;"Long",'Perfattr Data'!$B$11:$B$67,0),FALSE)</f>
        <v>1.4489668559544732E-3</v>
      </c>
      <c r="T83" s="94">
        <f>HLOOKUP($Q83,'Perfattr Data'!$A$11:$CW$67,MATCH(T$3&amp;"Long",'Perfattr Data'!$B$11:$B$67,0),FALSE)</f>
        <v>8.4383683949189271E-4</v>
      </c>
      <c r="U83" s="94">
        <f>HLOOKUP($Q83,'Perfattr Data'!$A$11:$CW$67,MATCH(U$3&amp;"Long",'Perfattr Data'!$B$11:$B$67,0),FALSE)</f>
        <v>1.0833358210821041E-2</v>
      </c>
      <c r="V83" s="94">
        <f>HLOOKUP($Q83,'Perfattr Data'!$A$11:$CW$67,MATCH(V$3&amp;"Long",'Perfattr Data'!$B$11:$B$67,0),FALSE)</f>
        <v>1.7389043107245855E-3</v>
      </c>
      <c r="W83" s="94">
        <f>HLOOKUP($Q83,'Perfattr Data'!$A$11:$CW$67,MATCH(W$3&amp;"Long",'Perfattr Data'!$B$11:$B$67,0),FALSE)</f>
        <v>1.0286226893325234E-4</v>
      </c>
      <c r="X83" s="94">
        <f>HLOOKUP($Q83,'Perfattr Data'!$A$11:$CW$67,MATCH(X$3&amp;"Long",'Perfattr Data'!$B$11:$B$67,0),FALSE)</f>
        <v>1.419095875114376E-2</v>
      </c>
      <c r="Y83" s="94">
        <f>HLOOKUP($Q83,'Perfattr Data'!$A$11:$CW$67,MATCH(Y$3&amp;"Long",'Perfattr Data'!$B$11:$B$67,0),FALSE)</f>
        <v>1.0550035580986319E-2</v>
      </c>
      <c r="Z83" s="94">
        <f>HLOOKUP($Q83,'Perfattr Data'!$A$11:$CW$67,MATCH(Z$3&amp;"Long",'Perfattr Data'!$B$11:$B$67,0),FALSE)</f>
        <v>3.1312883491694211E-3</v>
      </c>
      <c r="AA83" s="94">
        <f>HLOOKUP($Q83,'Perfattr Data'!$A$11:$CW$67,MATCH(AA$3&amp;"Long",'Perfattr Data'!$B$11:$B$67,0),FALSE)</f>
        <v>1.1877374820483889E-2</v>
      </c>
      <c r="AB83" s="94">
        <f>HLOOKUP($Q83,'Perfattr Data'!$A$11:$CW$67,MATCH(AB$3&amp;"Long",'Perfattr Data'!$B$11:$B$67,0),FALSE)</f>
        <v>1.2392298473415698E-4</v>
      </c>
    </row>
    <row r="84" spans="2:28" ht="15" customHeight="1" outlineLevel="1" x14ac:dyDescent="0.25">
      <c r="B84" s="4">
        <f t="shared" si="4"/>
        <v>41305</v>
      </c>
      <c r="C84" s="130">
        <f>INDEX('Exposure Data'!$A$1:$Y$391,MATCH($B84&amp;$B$3,'Exposure Data'!$A$1:$A$391,0),MATCH(C$3,'Exposure Data'!$A$1:$Y$1,0))</f>
        <v>0.32866652629881216</v>
      </c>
      <c r="D84" s="130">
        <f>INDEX('Exposure Data'!$A$1:$Y$391,MATCH($B84&amp;$B$3,'Exposure Data'!$A$1:$A$391,0),MATCH(D$3,'Exposure Data'!$A$1:$Y$1,0))</f>
        <v>8.5530743971004741E-2</v>
      </c>
      <c r="E84" s="130">
        <f>INDEX('Exposure Data'!$A$1:$Y$391,MATCH($B84&amp;$B$3,'Exposure Data'!$A$1:$A$391,0),MATCH(E$3,'Exposure Data'!$A$1:$Y$1,0))</f>
        <v>2.3477460581653533E-2</v>
      </c>
      <c r="F84" s="130">
        <f>INDEX('Exposure Data'!$A$1:$Y$391,MATCH($B84&amp;$B$3,'Exposure Data'!$A$1:$A$391,0),MATCH(F$3,'Exposure Data'!$A$1:$Y$1,0))</f>
        <v>0.25179706901204196</v>
      </c>
      <c r="G84" s="130">
        <f>INDEX('Exposure Data'!$A$1:$Y$391,MATCH($B84&amp;$B$3,'Exposure Data'!$A$1:$A$391,0),MATCH(G$3,'Exposure Data'!$A$1:$Y$1,0))</f>
        <v>2.4566498381231091E-2</v>
      </c>
      <c r="H84" s="130">
        <f>INDEX('Exposure Data'!$A$1:$Y$391,MATCH($B84&amp;$B$3,'Exposure Data'!$A$1:$A$391,0),MATCH(H$3,'Exposure Data'!$A$1:$Y$1,0))</f>
        <v>6.2801613491825095E-3</v>
      </c>
      <c r="I84" s="130">
        <f>INDEX('Exposure Data'!$A$1:$Y$391,MATCH($B84&amp;$B$3,'Exposure Data'!$A$1:$A$391,0),MATCH(I$3,'Exposure Data'!$A$1:$Y$1,0))</f>
        <v>0.14953922208541814</v>
      </c>
      <c r="J84" s="130">
        <f>INDEX('Exposure Data'!$A$1:$Y$391,MATCH($B84&amp;$B$3,'Exposure Data'!$A$1:$A$391,0),MATCH(J$3,'Exposure Data'!$A$1:$Y$1,0))</f>
        <v>0.15242249480118664</v>
      </c>
      <c r="K84" s="130">
        <f>INDEX('Exposure Data'!$A$1:$Y$391,MATCH($B84&amp;$B$3,'Exposure Data'!$A$1:$A$391,0),MATCH(K$3,'Exposure Data'!$A$1:$Y$1,0))</f>
        <v>5.6424935499665436E-2</v>
      </c>
      <c r="L84" s="130">
        <f>INDEX('Exposure Data'!$A$1:$Y$391,MATCH($B84&amp;$B$3,'Exposure Data'!$A$1:$A$391,0),MATCH(L$3,'Exposure Data'!$A$1:$Y$1,0))</f>
        <v>0.22077232440733283</v>
      </c>
      <c r="M84" s="130">
        <f>INDEX('Exposure Data'!$A$1:$Y$391,MATCH($B84&amp;$B$3,'Exposure Data'!$A$1:$A$391,0),MATCH(M$3,'Exposure Data'!$A$1:$Y$1,0))</f>
        <v>3.0486148558800112E-3</v>
      </c>
      <c r="N84" s="130">
        <f>INDEX('Exposure Data'!$A$1:$Y$391,MATCH($B84&amp;$B$3,'Exposure Data'!$A$1:$A$391,0),MATCH(N$3,'Exposure Data'!$A$1:$Y$1,0))</f>
        <v>0</v>
      </c>
      <c r="O84" s="7"/>
      <c r="Q84" s="95">
        <f t="shared" si="5"/>
        <v>41305</v>
      </c>
      <c r="R84" s="94">
        <f>HLOOKUP($Q84,'Perfattr Data'!$A$11:$CW$67,MATCH(R$3&amp;"Long",'Perfattr Data'!$B$11:$B$67,0),FALSE)</f>
        <v>2.7500142028358453E-2</v>
      </c>
      <c r="S84" s="94">
        <f>HLOOKUP($Q84,'Perfattr Data'!$A$11:$CW$67,MATCH(S$3&amp;"Long",'Perfattr Data'!$B$11:$B$67,0),FALSE)</f>
        <v>2.9486254728775018E-3</v>
      </c>
      <c r="T84" s="94">
        <f>HLOOKUP($Q84,'Perfattr Data'!$A$11:$CW$67,MATCH(T$3&amp;"Long",'Perfattr Data'!$B$11:$B$67,0),FALSE)</f>
        <v>3.5439698023287986E-3</v>
      </c>
      <c r="U84" s="94">
        <f>HLOOKUP($Q84,'Perfattr Data'!$A$11:$CW$67,MATCH(U$3&amp;"Long",'Perfattr Data'!$B$11:$B$67,0),FALSE)</f>
        <v>2.8859018793870407E-2</v>
      </c>
      <c r="V84" s="94">
        <f>HLOOKUP($Q84,'Perfattr Data'!$A$11:$CW$67,MATCH(V$3&amp;"Long",'Perfattr Data'!$B$11:$B$67,0),FALSE)</f>
        <v>2.7497872407580603E-3</v>
      </c>
      <c r="W84" s="94">
        <f>HLOOKUP($Q84,'Perfattr Data'!$A$11:$CW$67,MATCH(W$3&amp;"Long",'Perfattr Data'!$B$11:$B$67,0),FALSE)</f>
        <v>4.7109704621937026E-4</v>
      </c>
      <c r="X84" s="94">
        <f>HLOOKUP($Q84,'Perfattr Data'!$A$11:$CW$67,MATCH(X$3&amp;"Long",'Perfattr Data'!$B$11:$B$67,0),FALSE)</f>
        <v>8.9722629455397315E-3</v>
      </c>
      <c r="Y84" s="94">
        <f>HLOOKUP($Q84,'Perfattr Data'!$A$11:$CW$67,MATCH(Y$3&amp;"Long",'Perfattr Data'!$B$11:$B$67,0),FALSE)</f>
        <v>2.1758711614649987E-3</v>
      </c>
      <c r="Z84" s="94">
        <f>HLOOKUP($Q84,'Perfattr Data'!$A$11:$CW$67,MATCH(Z$3&amp;"Long",'Perfattr Data'!$B$11:$B$67,0),FALSE)</f>
        <v>2.0825529719843607E-3</v>
      </c>
      <c r="AA84" s="94">
        <f>HLOOKUP($Q84,'Perfattr Data'!$A$11:$CW$67,MATCH(AA$3&amp;"Long",'Perfattr Data'!$B$11:$B$67,0),FALSE)</f>
        <v>1.3741879210457244E-2</v>
      </c>
      <c r="AB84" s="94">
        <f>HLOOKUP($Q84,'Perfattr Data'!$A$11:$CW$67,MATCH(AB$3&amp;"Long",'Perfattr Data'!$B$11:$B$67,0),FALSE)</f>
        <v>5.3328505851858959E-4</v>
      </c>
    </row>
    <row r="85" spans="2:28" ht="15" customHeight="1" outlineLevel="1" x14ac:dyDescent="0.25">
      <c r="B85" s="4">
        <f t="shared" si="4"/>
        <v>41333</v>
      </c>
      <c r="C85" s="130">
        <f>INDEX('Exposure Data'!$A$1:$Y$391,MATCH($B85&amp;$B$3,'Exposure Data'!$A$1:$A$391,0),MATCH(C$3,'Exposure Data'!$A$1:$Y$1,0))</f>
        <v>0.31882213342176885</v>
      </c>
      <c r="D85" s="130">
        <f>INDEX('Exposure Data'!$A$1:$Y$391,MATCH($B85&amp;$B$3,'Exposure Data'!$A$1:$A$391,0),MATCH(D$3,'Exposure Data'!$A$1:$Y$1,0))</f>
        <v>8.0814221760693583E-2</v>
      </c>
      <c r="E85" s="130">
        <f>INDEX('Exposure Data'!$A$1:$Y$391,MATCH($B85&amp;$B$3,'Exposure Data'!$A$1:$A$391,0),MATCH(E$3,'Exposure Data'!$A$1:$Y$1,0))</f>
        <v>2.2192232515064268E-2</v>
      </c>
      <c r="F85" s="130">
        <f>INDEX('Exposure Data'!$A$1:$Y$391,MATCH($B85&amp;$B$3,'Exposure Data'!$A$1:$A$391,0),MATCH(F$3,'Exposure Data'!$A$1:$Y$1,0))</f>
        <v>0.2471183517900678</v>
      </c>
      <c r="G85" s="130">
        <f>INDEX('Exposure Data'!$A$1:$Y$391,MATCH($B85&amp;$B$3,'Exposure Data'!$A$1:$A$391,0),MATCH(G$3,'Exposure Data'!$A$1:$Y$1,0))</f>
        <v>1.7512081175420267E-2</v>
      </c>
      <c r="H85" s="130">
        <f>INDEX('Exposure Data'!$A$1:$Y$391,MATCH($B85&amp;$B$3,'Exposure Data'!$A$1:$A$391,0),MATCH(H$3,'Exposure Data'!$A$1:$Y$1,0))</f>
        <v>6.2793183254146604E-3</v>
      </c>
      <c r="I85" s="130">
        <f>INDEX('Exposure Data'!$A$1:$Y$391,MATCH($B85&amp;$B$3,'Exposure Data'!$A$1:$A$391,0),MATCH(I$3,'Exposure Data'!$A$1:$Y$1,0))</f>
        <v>0.15398800571064911</v>
      </c>
      <c r="J85" s="130">
        <f>INDEX('Exposure Data'!$A$1:$Y$391,MATCH($B85&amp;$B$3,'Exposure Data'!$A$1:$A$391,0),MATCH(J$3,'Exposure Data'!$A$1:$Y$1,0))</f>
        <v>0.1615630562276042</v>
      </c>
      <c r="K85" s="130">
        <f>INDEX('Exposure Data'!$A$1:$Y$391,MATCH($B85&amp;$B$3,'Exposure Data'!$A$1:$A$391,0),MATCH(K$3,'Exposure Data'!$A$1:$Y$1,0))</f>
        <v>6.8403901323891653E-2</v>
      </c>
      <c r="L85" s="130">
        <f>INDEX('Exposure Data'!$A$1:$Y$391,MATCH($B85&amp;$B$3,'Exposure Data'!$A$1:$A$391,0),MATCH(L$3,'Exposure Data'!$A$1:$Y$1,0))</f>
        <v>0.20656056340276202</v>
      </c>
      <c r="M85" s="130">
        <f>INDEX('Exposure Data'!$A$1:$Y$391,MATCH($B85&amp;$B$3,'Exposure Data'!$A$1:$A$391,0),MATCH(M$3,'Exposure Data'!$A$1:$Y$1,0))</f>
        <v>1.705226259378652E-3</v>
      </c>
      <c r="N85" s="130">
        <f>INDEX('Exposure Data'!$A$1:$Y$391,MATCH($B85&amp;$B$3,'Exposure Data'!$A$1:$A$391,0),MATCH(N$3,'Exposure Data'!$A$1:$Y$1,0))</f>
        <v>0</v>
      </c>
      <c r="O85" s="7"/>
      <c r="Q85" s="95">
        <f t="shared" si="5"/>
        <v>41333</v>
      </c>
      <c r="R85" s="94">
        <f>HLOOKUP($Q85,'Perfattr Data'!$A$11:$CW$67,MATCH(R$3&amp;"Long",'Perfattr Data'!$B$11:$B$67,0),FALSE)</f>
        <v>-5.3675488414888957E-3</v>
      </c>
      <c r="S85" s="94">
        <f>HLOOKUP($Q85,'Perfattr Data'!$A$11:$CW$67,MATCH(S$3&amp;"Long",'Perfattr Data'!$B$11:$B$67,0),FALSE)</f>
        <v>1.4261422265284278E-4</v>
      </c>
      <c r="T85" s="94">
        <f>HLOOKUP($Q85,'Perfattr Data'!$A$11:$CW$67,MATCH(T$3&amp;"Long",'Perfattr Data'!$B$11:$B$67,0),FALSE)</f>
        <v>-1.2976870604471578E-3</v>
      </c>
      <c r="U85" s="94">
        <f>HLOOKUP($Q85,'Perfattr Data'!$A$11:$CW$67,MATCH(U$3&amp;"Long",'Perfattr Data'!$B$11:$B$67,0),FALSE)</f>
        <v>7.2994398161139859E-3</v>
      </c>
      <c r="V85" s="94">
        <f>HLOOKUP($Q85,'Perfattr Data'!$A$11:$CW$67,MATCH(V$3&amp;"Long",'Perfattr Data'!$B$11:$B$67,0),FALSE)</f>
        <v>5.8784812213930125E-4</v>
      </c>
      <c r="W85" s="94">
        <f>HLOOKUP($Q85,'Perfattr Data'!$A$11:$CW$67,MATCH(W$3&amp;"Long",'Perfattr Data'!$B$11:$B$67,0),FALSE)</f>
        <v>-3.121263533950829E-5</v>
      </c>
      <c r="X85" s="94">
        <f>HLOOKUP($Q85,'Perfattr Data'!$A$11:$CW$67,MATCH(X$3&amp;"Long",'Perfattr Data'!$B$11:$B$67,0),FALSE)</f>
        <v>-1.1344746975558819E-3</v>
      </c>
      <c r="Y85" s="94">
        <f>HLOOKUP($Q85,'Perfattr Data'!$A$11:$CW$67,MATCH(Y$3&amp;"Long",'Perfattr Data'!$B$11:$B$67,0),FALSE)</f>
        <v>2.5820822197249872E-3</v>
      </c>
      <c r="Z85" s="94">
        <f>HLOOKUP($Q85,'Perfattr Data'!$A$11:$CW$67,MATCH(Z$3&amp;"Long",'Perfattr Data'!$B$11:$B$67,0),FALSE)</f>
        <v>-2.1714692150118699E-3</v>
      </c>
      <c r="AA85" s="94">
        <f>HLOOKUP($Q85,'Perfattr Data'!$A$11:$CW$67,MATCH(AA$3&amp;"Long",'Perfattr Data'!$B$11:$B$67,0),FALSE)</f>
        <v>-3.0473294746160519E-3</v>
      </c>
      <c r="AB85" s="94">
        <f>HLOOKUP($Q85,'Perfattr Data'!$A$11:$CW$67,MATCH(AB$3&amp;"Long",'Perfattr Data'!$B$11:$B$67,0),FALSE)</f>
        <v>-1.1916933001051715E-4</v>
      </c>
    </row>
    <row r="86" spans="2:28" ht="15" customHeight="1" outlineLevel="1" x14ac:dyDescent="0.25">
      <c r="B86" s="4">
        <f t="shared" si="4"/>
        <v>41364</v>
      </c>
      <c r="C86" s="130">
        <f>INDEX('Exposure Data'!$A$1:$Y$391,MATCH($B86&amp;$B$3,'Exposure Data'!$A$1:$A$391,0),MATCH(C$3,'Exposure Data'!$A$1:$Y$1,0))</f>
        <v>0.28344439998163612</v>
      </c>
      <c r="D86" s="130">
        <f>INDEX('Exposure Data'!$A$1:$Y$391,MATCH($B86&amp;$B$3,'Exposure Data'!$A$1:$A$391,0),MATCH(D$3,'Exposure Data'!$A$1:$Y$1,0))</f>
        <v>7.6109192836337977E-2</v>
      </c>
      <c r="E86" s="130">
        <f>INDEX('Exposure Data'!$A$1:$Y$391,MATCH($B86&amp;$B$3,'Exposure Data'!$A$1:$A$391,0),MATCH(E$3,'Exposure Data'!$A$1:$Y$1,0))</f>
        <v>1.9278063261847514E-2</v>
      </c>
      <c r="F86" s="130">
        <f>INDEX('Exposure Data'!$A$1:$Y$391,MATCH($B86&amp;$B$3,'Exposure Data'!$A$1:$A$391,0),MATCH(F$3,'Exposure Data'!$A$1:$Y$1,0))</f>
        <v>0.26181692179536908</v>
      </c>
      <c r="G86" s="130">
        <f>INDEX('Exposure Data'!$A$1:$Y$391,MATCH($B86&amp;$B$3,'Exposure Data'!$A$1:$A$391,0),MATCH(G$3,'Exposure Data'!$A$1:$Y$1,0))</f>
        <v>1.8350577923738853E-2</v>
      </c>
      <c r="H86" s="130">
        <f>INDEX('Exposure Data'!$A$1:$Y$391,MATCH($B86&amp;$B$3,'Exposure Data'!$A$1:$A$391,0),MATCH(H$3,'Exposure Data'!$A$1:$Y$1,0))</f>
        <v>6.440504646471867E-3</v>
      </c>
      <c r="I86" s="130">
        <f>INDEX('Exposure Data'!$A$1:$Y$391,MATCH($B86&amp;$B$3,'Exposure Data'!$A$1:$A$391,0),MATCH(I$3,'Exposure Data'!$A$1:$Y$1,0))</f>
        <v>0.15369571080518588</v>
      </c>
      <c r="J86" s="130">
        <f>INDEX('Exposure Data'!$A$1:$Y$391,MATCH($B86&amp;$B$3,'Exposure Data'!$A$1:$A$391,0),MATCH(J$3,'Exposure Data'!$A$1:$Y$1,0))</f>
        <v>0.15435586584729982</v>
      </c>
      <c r="K86" s="130">
        <f>INDEX('Exposure Data'!$A$1:$Y$391,MATCH($B86&amp;$B$3,'Exposure Data'!$A$1:$A$391,0),MATCH(K$3,'Exposure Data'!$A$1:$Y$1,0))</f>
        <v>7.6889324448334934E-2</v>
      </c>
      <c r="L86" s="130">
        <f>INDEX('Exposure Data'!$A$1:$Y$391,MATCH($B86&amp;$B$3,'Exposure Data'!$A$1:$A$391,0),MATCH(L$3,'Exposure Data'!$A$1:$Y$1,0))</f>
        <v>0.19457309603617393</v>
      </c>
      <c r="M86" s="130">
        <f>INDEX('Exposure Data'!$A$1:$Y$391,MATCH($B86&amp;$B$3,'Exposure Data'!$A$1:$A$391,0),MATCH(M$3,'Exposure Data'!$A$1:$Y$1,0))</f>
        <v>8.0732557972419488E-4</v>
      </c>
      <c r="N86" s="130">
        <f>INDEX('Exposure Data'!$A$1:$Y$391,MATCH($B86&amp;$B$3,'Exposure Data'!$A$1:$A$391,0),MATCH(N$3,'Exposure Data'!$A$1:$Y$1,0))</f>
        <v>0</v>
      </c>
      <c r="O86" s="7"/>
      <c r="Q86" s="95">
        <f t="shared" si="5"/>
        <v>41364</v>
      </c>
      <c r="R86" s="94">
        <f>HLOOKUP($Q86,'Perfattr Data'!$A$11:$CW$67,MATCH(R$3&amp;"Long",'Perfattr Data'!$B$11:$B$67,0),FALSE)</f>
        <v>-4.1942602015784527E-3</v>
      </c>
      <c r="S86" s="94">
        <f>HLOOKUP($Q86,'Perfattr Data'!$A$11:$CW$67,MATCH(S$3&amp;"Long",'Perfattr Data'!$B$11:$B$67,0),FALSE)</f>
        <v>1.1245530425138511E-3</v>
      </c>
      <c r="T86" s="94">
        <f>HLOOKUP($Q86,'Perfattr Data'!$A$11:$CW$67,MATCH(T$3&amp;"Long",'Perfattr Data'!$B$11:$B$67,0),FALSE)</f>
        <v>-1.7819407629718683E-3</v>
      </c>
      <c r="U86" s="94">
        <f>HLOOKUP($Q86,'Perfattr Data'!$A$11:$CW$67,MATCH(U$3&amp;"Long",'Perfattr Data'!$B$11:$B$67,0),FALSE)</f>
        <v>1.5391774244907319E-3</v>
      </c>
      <c r="V86" s="94">
        <f>HLOOKUP($Q86,'Perfattr Data'!$A$11:$CW$67,MATCH(V$3&amp;"Long",'Perfattr Data'!$B$11:$B$67,0),FALSE)</f>
        <v>-2.7807820824206451E-4</v>
      </c>
      <c r="W86" s="94">
        <f>HLOOKUP($Q86,'Perfattr Data'!$A$11:$CW$67,MATCH(W$3&amp;"Long",'Perfattr Data'!$B$11:$B$67,0),FALSE)</f>
        <v>1.3834259538864259E-4</v>
      </c>
      <c r="X86" s="94">
        <f>HLOOKUP($Q86,'Perfattr Data'!$A$11:$CW$67,MATCH(X$3&amp;"Long",'Perfattr Data'!$B$11:$B$67,0),FALSE)</f>
        <v>4.721005811448197E-4</v>
      </c>
      <c r="Y86" s="94">
        <f>HLOOKUP($Q86,'Perfattr Data'!$A$11:$CW$67,MATCH(Y$3&amp;"Long",'Perfattr Data'!$B$11:$B$67,0),FALSE)</f>
        <v>1.6249039337416209E-3</v>
      </c>
      <c r="Z86" s="94">
        <f>HLOOKUP($Q86,'Perfattr Data'!$A$11:$CW$67,MATCH(Z$3&amp;"Long",'Perfattr Data'!$B$11:$B$67,0),FALSE)</f>
        <v>1.0763786405369514E-3</v>
      </c>
      <c r="AA86" s="94">
        <f>HLOOKUP($Q86,'Perfattr Data'!$A$11:$CW$67,MATCH(AA$3&amp;"Long",'Perfattr Data'!$B$11:$B$67,0),FALSE)</f>
        <v>1.3774409020599998E-3</v>
      </c>
      <c r="AB86" s="94">
        <f>HLOOKUP($Q86,'Perfattr Data'!$A$11:$CW$67,MATCH(AB$3&amp;"Long",'Perfattr Data'!$B$11:$B$67,0),FALSE)</f>
        <v>-1.0149917841134032E-4</v>
      </c>
    </row>
    <row r="87" spans="2:28" ht="15" customHeight="1" outlineLevel="1" x14ac:dyDescent="0.25">
      <c r="B87" s="4">
        <f t="shared" si="4"/>
        <v>41394</v>
      </c>
      <c r="C87" s="130">
        <f>INDEX('Exposure Data'!$A$1:$Y$391,MATCH($B87&amp;$B$3,'Exposure Data'!$A$1:$A$391,0),MATCH(C$3,'Exposure Data'!$A$1:$Y$1,0))</f>
        <v>0.31543444381955554</v>
      </c>
      <c r="D87" s="130">
        <f>INDEX('Exposure Data'!$A$1:$Y$391,MATCH($B87&amp;$B$3,'Exposure Data'!$A$1:$A$391,0),MATCH(D$3,'Exposure Data'!$A$1:$Y$1,0))</f>
        <v>8.9352071153617624E-2</v>
      </c>
      <c r="E87" s="130">
        <f>INDEX('Exposure Data'!$A$1:$Y$391,MATCH($B87&amp;$B$3,'Exposure Data'!$A$1:$A$391,0),MATCH(E$3,'Exposure Data'!$A$1:$Y$1,0))</f>
        <v>1.9811337565221014E-2</v>
      </c>
      <c r="F87" s="130">
        <f>INDEX('Exposure Data'!$A$1:$Y$391,MATCH($B87&amp;$B$3,'Exposure Data'!$A$1:$A$391,0),MATCH(F$3,'Exposure Data'!$A$1:$Y$1,0))</f>
        <v>0.26201360828452058</v>
      </c>
      <c r="G87" s="130">
        <f>INDEX('Exposure Data'!$A$1:$Y$391,MATCH($B87&amp;$B$3,'Exposure Data'!$A$1:$A$391,0),MATCH(G$3,'Exposure Data'!$A$1:$Y$1,0))</f>
        <v>2.1818911665271133E-2</v>
      </c>
      <c r="H87" s="130">
        <f>INDEX('Exposure Data'!$A$1:$Y$391,MATCH($B87&amp;$B$3,'Exposure Data'!$A$1:$A$391,0),MATCH(H$3,'Exposure Data'!$A$1:$Y$1,0))</f>
        <v>6.8437447206839627E-3</v>
      </c>
      <c r="I87" s="130">
        <f>INDEX('Exposure Data'!$A$1:$Y$391,MATCH($B87&amp;$B$3,'Exposure Data'!$A$1:$A$391,0),MATCH(I$3,'Exposure Data'!$A$1:$Y$1,0))</f>
        <v>0.15065133532864236</v>
      </c>
      <c r="J87" s="130">
        <f>INDEX('Exposure Data'!$A$1:$Y$391,MATCH($B87&amp;$B$3,'Exposure Data'!$A$1:$A$391,0),MATCH(J$3,'Exposure Data'!$A$1:$Y$1,0))</f>
        <v>0.16025346111159386</v>
      </c>
      <c r="K87" s="130">
        <f>INDEX('Exposure Data'!$A$1:$Y$391,MATCH($B87&amp;$B$3,'Exposure Data'!$A$1:$A$391,0),MATCH(K$3,'Exposure Data'!$A$1:$Y$1,0))</f>
        <v>8.599159687616377E-2</v>
      </c>
      <c r="L87" s="130">
        <f>INDEX('Exposure Data'!$A$1:$Y$391,MATCH($B87&amp;$B$3,'Exposure Data'!$A$1:$A$391,0),MATCH(L$3,'Exposure Data'!$A$1:$Y$1,0))</f>
        <v>0.17138408910675243</v>
      </c>
      <c r="M87" s="130">
        <f>INDEX('Exposure Data'!$A$1:$Y$391,MATCH($B87&amp;$B$3,'Exposure Data'!$A$1:$A$391,0),MATCH(M$3,'Exposure Data'!$A$1:$Y$1,0))</f>
        <v>1.1108774856419454E-3</v>
      </c>
      <c r="N87" s="130">
        <f>INDEX('Exposure Data'!$A$1:$Y$391,MATCH($B87&amp;$B$3,'Exposure Data'!$A$1:$A$391,0),MATCH(N$3,'Exposure Data'!$A$1:$Y$1,0))</f>
        <v>0</v>
      </c>
      <c r="O87" s="7"/>
      <c r="Q87" s="95">
        <f t="shared" si="5"/>
        <v>41394</v>
      </c>
      <c r="R87" s="94">
        <f>HLOOKUP($Q87,'Perfattr Data'!$A$11:$CW$67,MATCH(R$3&amp;"Long",'Perfattr Data'!$B$11:$B$67,0),FALSE)</f>
        <v>1.9346863477248212E-2</v>
      </c>
      <c r="S87" s="94">
        <f>HLOOKUP($Q87,'Perfattr Data'!$A$11:$CW$67,MATCH(S$3&amp;"Long",'Perfattr Data'!$B$11:$B$67,0),FALSE)</f>
        <v>4.33313787688873E-3</v>
      </c>
      <c r="T87" s="94">
        <f>HLOOKUP($Q87,'Perfattr Data'!$A$11:$CW$67,MATCH(T$3&amp;"Long",'Perfattr Data'!$B$11:$B$67,0),FALSE)</f>
        <v>4.1743819834570874E-4</v>
      </c>
      <c r="U87" s="94">
        <f>HLOOKUP($Q87,'Perfattr Data'!$A$11:$CW$67,MATCH(U$3&amp;"Long",'Perfattr Data'!$B$11:$B$67,0),FALSE)</f>
        <v>1.4662643991620452E-2</v>
      </c>
      <c r="V87" s="94">
        <f>HLOOKUP($Q87,'Perfattr Data'!$A$11:$CW$67,MATCH(V$3&amp;"Long",'Perfattr Data'!$B$11:$B$67,0),FALSE)</f>
        <v>1.2314112330734728E-3</v>
      </c>
      <c r="W87" s="94">
        <f>HLOOKUP($Q87,'Perfattr Data'!$A$11:$CW$67,MATCH(W$3&amp;"Long",'Perfattr Data'!$B$11:$B$67,0),FALSE)</f>
        <v>1.9501400972480386E-4</v>
      </c>
      <c r="X87" s="94">
        <f>HLOOKUP($Q87,'Perfattr Data'!$A$11:$CW$67,MATCH(X$3&amp;"Long",'Perfattr Data'!$B$11:$B$67,0),FALSE)</f>
        <v>4.0743260656089788E-3</v>
      </c>
      <c r="Y87" s="94">
        <f>HLOOKUP($Q87,'Perfattr Data'!$A$11:$CW$67,MATCH(Y$3&amp;"Long",'Perfattr Data'!$B$11:$B$67,0),FALSE)</f>
        <v>7.5250060378645005E-3</v>
      </c>
      <c r="Z87" s="94">
        <f>HLOOKUP($Q87,'Perfattr Data'!$A$11:$CW$67,MATCH(Z$3&amp;"Long",'Perfattr Data'!$B$11:$B$67,0),FALSE)</f>
        <v>-4.4490734361274835E-3</v>
      </c>
      <c r="AA87" s="94">
        <f>HLOOKUP($Q87,'Perfattr Data'!$A$11:$CW$67,MATCH(AA$3&amp;"Long",'Perfattr Data'!$B$11:$B$67,0),FALSE)</f>
        <v>1.3716776855239804E-2</v>
      </c>
      <c r="AB87" s="94">
        <f>HLOOKUP($Q87,'Perfattr Data'!$A$11:$CW$67,MATCH(AB$3&amp;"Long",'Perfattr Data'!$B$11:$B$67,0),FALSE)</f>
        <v>-7.9546768719091305E-6</v>
      </c>
    </row>
    <row r="88" spans="2:28" ht="15" customHeight="1" outlineLevel="1" x14ac:dyDescent="0.25">
      <c r="B88" s="4">
        <f t="shared" si="4"/>
        <v>41425</v>
      </c>
      <c r="C88" s="130">
        <f>INDEX('Exposure Data'!$A$1:$Y$391,MATCH($B88&amp;$B$3,'Exposure Data'!$A$1:$A$391,0),MATCH(C$3,'Exposure Data'!$A$1:$Y$1,0))</f>
        <v>0.33379191172644623</v>
      </c>
      <c r="D88" s="130">
        <f>INDEX('Exposure Data'!$A$1:$Y$391,MATCH($B88&amp;$B$3,'Exposure Data'!$A$1:$A$391,0),MATCH(D$3,'Exposure Data'!$A$1:$Y$1,0))</f>
        <v>6.9726010717610795E-2</v>
      </c>
      <c r="E88" s="130">
        <f>INDEX('Exposure Data'!$A$1:$Y$391,MATCH($B88&amp;$B$3,'Exposure Data'!$A$1:$A$391,0),MATCH(E$3,'Exposure Data'!$A$1:$Y$1,0))</f>
        <v>2.9917762141149083E-2</v>
      </c>
      <c r="F88" s="130">
        <f>INDEX('Exposure Data'!$A$1:$Y$391,MATCH($B88&amp;$B$3,'Exposure Data'!$A$1:$A$391,0),MATCH(F$3,'Exposure Data'!$A$1:$Y$1,0))</f>
        <v>0.2596845631442552</v>
      </c>
      <c r="G88" s="130">
        <f>INDEX('Exposure Data'!$A$1:$Y$391,MATCH($B88&amp;$B$3,'Exposure Data'!$A$1:$A$391,0),MATCH(G$3,'Exposure Data'!$A$1:$Y$1,0))</f>
        <v>2.0701275831039059E-2</v>
      </c>
      <c r="H88" s="130">
        <f>INDEX('Exposure Data'!$A$1:$Y$391,MATCH($B88&amp;$B$3,'Exposure Data'!$A$1:$A$391,0),MATCH(H$3,'Exposure Data'!$A$1:$Y$1,0))</f>
        <v>7.1645540082325276E-3</v>
      </c>
      <c r="I88" s="130">
        <f>INDEX('Exposure Data'!$A$1:$Y$391,MATCH($B88&amp;$B$3,'Exposure Data'!$A$1:$A$391,0),MATCH(I$3,'Exposure Data'!$A$1:$Y$1,0))</f>
        <v>0.13930388430315227</v>
      </c>
      <c r="J88" s="130">
        <f>INDEX('Exposure Data'!$A$1:$Y$391,MATCH($B88&amp;$B$3,'Exposure Data'!$A$1:$A$391,0),MATCH(J$3,'Exposure Data'!$A$1:$Y$1,0))</f>
        <v>0.17973340683724032</v>
      </c>
      <c r="K88" s="130">
        <f>INDEX('Exposure Data'!$A$1:$Y$391,MATCH($B88&amp;$B$3,'Exposure Data'!$A$1:$A$391,0),MATCH(K$3,'Exposure Data'!$A$1:$Y$1,0))</f>
        <v>8.621133622075422E-2</v>
      </c>
      <c r="L88" s="130">
        <f>INDEX('Exposure Data'!$A$1:$Y$391,MATCH($B88&amp;$B$3,'Exposure Data'!$A$1:$A$391,0),MATCH(L$3,'Exposure Data'!$A$1:$Y$1,0))</f>
        <v>0.15195781407611611</v>
      </c>
      <c r="M88" s="130">
        <f>INDEX('Exposure Data'!$A$1:$Y$391,MATCH($B88&amp;$B$3,'Exposure Data'!$A$1:$A$391,0),MATCH(M$3,'Exposure Data'!$A$1:$Y$1,0))</f>
        <v>1.8155025305070459E-3</v>
      </c>
      <c r="N88" s="130">
        <f>INDEX('Exposure Data'!$A$1:$Y$391,MATCH($B88&amp;$B$3,'Exposure Data'!$A$1:$A$391,0),MATCH(N$3,'Exposure Data'!$A$1:$Y$1,0))</f>
        <v>0</v>
      </c>
      <c r="O88" s="7"/>
      <c r="Q88" s="95">
        <f t="shared" si="5"/>
        <v>41425</v>
      </c>
      <c r="R88" s="94">
        <f>HLOOKUP($Q88,'Perfattr Data'!$A$11:$CW$67,MATCH(R$3&amp;"Long",'Perfattr Data'!$B$11:$B$67,0),FALSE)</f>
        <v>6.0264134056674749E-3</v>
      </c>
      <c r="S88" s="94">
        <f>HLOOKUP($Q88,'Perfattr Data'!$A$11:$CW$67,MATCH(S$3&amp;"Long",'Perfattr Data'!$B$11:$B$67,0),FALSE)</f>
        <v>9.9392767630957076E-4</v>
      </c>
      <c r="T88" s="94">
        <f>HLOOKUP($Q88,'Perfattr Data'!$A$11:$CW$67,MATCH(T$3&amp;"Long",'Perfattr Data'!$B$11:$B$67,0),FALSE)</f>
        <v>7.3868104369684186E-4</v>
      </c>
      <c r="U88" s="94">
        <f>HLOOKUP($Q88,'Perfattr Data'!$A$11:$CW$67,MATCH(U$3&amp;"Long",'Perfattr Data'!$B$11:$B$67,0),FALSE)</f>
        <v>6.5825862751976135E-3</v>
      </c>
      <c r="V88" s="94">
        <f>HLOOKUP($Q88,'Perfattr Data'!$A$11:$CW$67,MATCH(V$3&amp;"Long",'Perfattr Data'!$B$11:$B$67,0),FALSE)</f>
        <v>6.4629821387078069E-4</v>
      </c>
      <c r="W88" s="94">
        <f>HLOOKUP($Q88,'Perfattr Data'!$A$11:$CW$67,MATCH(W$3&amp;"Long",'Perfattr Data'!$B$11:$B$67,0),FALSE)</f>
        <v>4.181498504211617E-4</v>
      </c>
      <c r="X88" s="94">
        <f>HLOOKUP($Q88,'Perfattr Data'!$A$11:$CW$67,MATCH(X$3&amp;"Long",'Perfattr Data'!$B$11:$B$67,0),FALSE)</f>
        <v>5.1792531556135732E-3</v>
      </c>
      <c r="Y88" s="94">
        <f>HLOOKUP($Q88,'Perfattr Data'!$A$11:$CW$67,MATCH(Y$3&amp;"Long",'Perfattr Data'!$B$11:$B$67,0),FALSE)</f>
        <v>3.68208392416408E-3</v>
      </c>
      <c r="Z88" s="94">
        <f>HLOOKUP($Q88,'Perfattr Data'!$A$11:$CW$67,MATCH(Z$3&amp;"Long",'Perfattr Data'!$B$11:$B$67,0),FALSE)</f>
        <v>-1.9084993479053798E-3</v>
      </c>
      <c r="AA88" s="94">
        <f>HLOOKUP($Q88,'Perfattr Data'!$A$11:$CW$67,MATCH(AA$3&amp;"Long",'Perfattr Data'!$B$11:$B$67,0),FALSE)</f>
        <v>-1.030091295991744E-3</v>
      </c>
      <c r="AB88" s="94">
        <f>HLOOKUP($Q88,'Perfattr Data'!$A$11:$CW$67,MATCH(AB$3&amp;"Long",'Perfattr Data'!$B$11:$B$67,0),FALSE)</f>
        <v>-8.4352015192105774E-5</v>
      </c>
    </row>
    <row r="89" spans="2:28" ht="15" customHeight="1" outlineLevel="1" x14ac:dyDescent="0.25">
      <c r="B89" s="4">
        <f t="shared" si="4"/>
        <v>41455</v>
      </c>
      <c r="C89" s="130">
        <f>INDEX('Exposure Data'!$A$1:$Y$391,MATCH($B89&amp;$B$3,'Exposure Data'!$A$1:$A$391,0),MATCH(C$3,'Exposure Data'!$A$1:$Y$1,0))</f>
        <v>0.31891114071034715</v>
      </c>
      <c r="D89" s="130">
        <f>INDEX('Exposure Data'!$A$1:$Y$391,MATCH($B89&amp;$B$3,'Exposure Data'!$A$1:$A$391,0),MATCH(D$3,'Exposure Data'!$A$1:$Y$1,0))</f>
        <v>6.7090933599883232E-2</v>
      </c>
      <c r="E89" s="130">
        <f>INDEX('Exposure Data'!$A$1:$Y$391,MATCH($B89&amp;$B$3,'Exposure Data'!$A$1:$A$391,0),MATCH(E$3,'Exposure Data'!$A$1:$Y$1,0))</f>
        <v>2.7695906666248101E-2</v>
      </c>
      <c r="F89" s="130">
        <f>INDEX('Exposure Data'!$A$1:$Y$391,MATCH($B89&amp;$B$3,'Exposure Data'!$A$1:$A$391,0),MATCH(F$3,'Exposure Data'!$A$1:$Y$1,0))</f>
        <v>0.28323958743866778</v>
      </c>
      <c r="G89" s="130">
        <f>INDEX('Exposure Data'!$A$1:$Y$391,MATCH($B89&amp;$B$3,'Exposure Data'!$A$1:$A$391,0),MATCH(G$3,'Exposure Data'!$A$1:$Y$1,0))</f>
        <v>2.3531639222038415E-2</v>
      </c>
      <c r="H89" s="130">
        <f>INDEX('Exposure Data'!$A$1:$Y$391,MATCH($B89&amp;$B$3,'Exposure Data'!$A$1:$A$391,0),MATCH(H$3,'Exposure Data'!$A$1:$Y$1,0))</f>
        <v>7.8296668669231399E-3</v>
      </c>
      <c r="I89" s="130">
        <f>INDEX('Exposure Data'!$A$1:$Y$391,MATCH($B89&amp;$B$3,'Exposure Data'!$A$1:$A$391,0),MATCH(I$3,'Exposure Data'!$A$1:$Y$1,0))</f>
        <v>0.12275762882753312</v>
      </c>
      <c r="J89" s="130">
        <f>INDEX('Exposure Data'!$A$1:$Y$391,MATCH($B89&amp;$B$3,'Exposure Data'!$A$1:$A$391,0),MATCH(J$3,'Exposure Data'!$A$1:$Y$1,0))</f>
        <v>0.12453812883415165</v>
      </c>
      <c r="K89" s="130">
        <f>INDEX('Exposure Data'!$A$1:$Y$391,MATCH($B89&amp;$B$3,'Exposure Data'!$A$1:$A$391,0),MATCH(K$3,'Exposure Data'!$A$1:$Y$1,0))</f>
        <v>6.5465912739775908E-2</v>
      </c>
      <c r="L89" s="130">
        <f>INDEX('Exposure Data'!$A$1:$Y$391,MATCH($B89&amp;$B$3,'Exposure Data'!$A$1:$A$391,0),MATCH(L$3,'Exposure Data'!$A$1:$Y$1,0))</f>
        <v>0.14100889460243896</v>
      </c>
      <c r="M89" s="130">
        <f>INDEX('Exposure Data'!$A$1:$Y$391,MATCH($B89&amp;$B$3,'Exposure Data'!$A$1:$A$391,0),MATCH(M$3,'Exposure Data'!$A$1:$Y$1,0))</f>
        <v>2.064029496728475E-3</v>
      </c>
      <c r="N89" s="130">
        <f>INDEX('Exposure Data'!$A$1:$Y$391,MATCH($B89&amp;$B$3,'Exposure Data'!$A$1:$A$391,0),MATCH(N$3,'Exposure Data'!$A$1:$Y$1,0))</f>
        <v>0</v>
      </c>
      <c r="O89" s="7"/>
      <c r="Q89" s="95">
        <f t="shared" si="5"/>
        <v>41455</v>
      </c>
      <c r="R89" s="94">
        <f>HLOOKUP($Q89,'Perfattr Data'!$A$11:$CW$67,MATCH(R$3&amp;"Long",'Perfattr Data'!$B$11:$B$67,0),FALSE)</f>
        <v>-1.4918347709128055E-2</v>
      </c>
      <c r="S89" s="94">
        <f>HLOOKUP($Q89,'Perfattr Data'!$A$11:$CW$67,MATCH(S$3&amp;"Long",'Perfattr Data'!$B$11:$B$67,0),FALSE)</f>
        <v>-4.8973894386452309E-4</v>
      </c>
      <c r="T89" s="94">
        <f>HLOOKUP($Q89,'Perfattr Data'!$A$11:$CW$67,MATCH(T$3&amp;"Long",'Perfattr Data'!$B$11:$B$67,0),FALSE)</f>
        <v>1.2622793636551004E-3</v>
      </c>
      <c r="U89" s="94">
        <f>HLOOKUP($Q89,'Perfattr Data'!$A$11:$CW$67,MATCH(U$3&amp;"Long",'Perfattr Data'!$B$11:$B$67,0),FALSE)</f>
        <v>-1.1558721751101146E-2</v>
      </c>
      <c r="V89" s="94">
        <f>HLOOKUP($Q89,'Perfattr Data'!$A$11:$CW$67,MATCH(V$3&amp;"Long",'Perfattr Data'!$B$11:$B$67,0),FALSE)</f>
        <v>1.3383666931374219E-3</v>
      </c>
      <c r="W89" s="94">
        <f>HLOOKUP($Q89,'Perfattr Data'!$A$11:$CW$67,MATCH(W$3&amp;"Long",'Perfattr Data'!$B$11:$B$67,0),FALSE)</f>
        <v>5.300044836848614E-6</v>
      </c>
      <c r="X89" s="94">
        <f>HLOOKUP($Q89,'Perfattr Data'!$A$11:$CW$67,MATCH(X$3&amp;"Long",'Perfattr Data'!$B$11:$B$67,0),FALSE)</f>
        <v>-1.0581712226626263E-2</v>
      </c>
      <c r="Y89" s="94">
        <f>HLOOKUP($Q89,'Perfattr Data'!$A$11:$CW$67,MATCH(Y$3&amp;"Long",'Perfattr Data'!$B$11:$B$67,0),FALSE)</f>
        <v>-1.3719887226757176E-2</v>
      </c>
      <c r="Z89" s="94">
        <f>HLOOKUP($Q89,'Perfattr Data'!$A$11:$CW$67,MATCH(Z$3&amp;"Long",'Perfattr Data'!$B$11:$B$67,0),FALSE)</f>
        <v>-8.6777571606438328E-3</v>
      </c>
      <c r="AA89" s="94">
        <f>HLOOKUP($Q89,'Perfattr Data'!$A$11:$CW$67,MATCH(AA$3&amp;"Long",'Perfattr Data'!$B$11:$B$67,0),FALSE)</f>
        <v>-3.7623601541888559E-3</v>
      </c>
      <c r="AB89" s="94">
        <f>HLOOKUP($Q89,'Perfattr Data'!$A$11:$CW$67,MATCH(AB$3&amp;"Long",'Perfattr Data'!$B$11:$B$67,0),FALSE)</f>
        <v>-4.7152812972259798E-4</v>
      </c>
    </row>
    <row r="90" spans="2:28" ht="15" customHeight="1" outlineLevel="1" x14ac:dyDescent="0.25">
      <c r="B90" s="4">
        <f t="shared" si="4"/>
        <v>41486</v>
      </c>
      <c r="C90" s="130">
        <f>INDEX('Exposure Data'!$A$1:$Y$391,MATCH($B90&amp;$B$3,'Exposure Data'!$A$1:$A$391,0),MATCH(C$3,'Exposure Data'!$A$1:$Y$1,0))</f>
        <v>0.32388104383318733</v>
      </c>
      <c r="D90" s="130">
        <f>INDEX('Exposure Data'!$A$1:$Y$391,MATCH($B90&amp;$B$3,'Exposure Data'!$A$1:$A$391,0),MATCH(D$3,'Exposure Data'!$A$1:$Y$1,0))</f>
        <v>7.0091614183085793E-2</v>
      </c>
      <c r="E90" s="130">
        <f>INDEX('Exposure Data'!$A$1:$Y$391,MATCH($B90&amp;$B$3,'Exposure Data'!$A$1:$A$391,0),MATCH(E$3,'Exposure Data'!$A$1:$Y$1,0))</f>
        <v>2.7004776114484996E-2</v>
      </c>
      <c r="F90" s="130">
        <f>INDEX('Exposure Data'!$A$1:$Y$391,MATCH($B90&amp;$B$3,'Exposure Data'!$A$1:$A$391,0),MATCH(F$3,'Exposure Data'!$A$1:$Y$1,0))</f>
        <v>0.2775538590513803</v>
      </c>
      <c r="G90" s="130">
        <f>INDEX('Exposure Data'!$A$1:$Y$391,MATCH($B90&amp;$B$3,'Exposure Data'!$A$1:$A$391,0),MATCH(G$3,'Exposure Data'!$A$1:$Y$1,0))</f>
        <v>2.0880160126102328E-2</v>
      </c>
      <c r="H90" s="130">
        <f>INDEX('Exposure Data'!$A$1:$Y$391,MATCH($B90&amp;$B$3,'Exposure Data'!$A$1:$A$391,0),MATCH(H$3,'Exposure Data'!$A$1:$Y$1,0))</f>
        <v>8.5295780071801813E-3</v>
      </c>
      <c r="I90" s="130">
        <f>INDEX('Exposure Data'!$A$1:$Y$391,MATCH($B90&amp;$B$3,'Exposure Data'!$A$1:$A$391,0),MATCH(I$3,'Exposure Data'!$A$1:$Y$1,0))</f>
        <v>0.13411017662918867</v>
      </c>
      <c r="J90" s="130">
        <f>INDEX('Exposure Data'!$A$1:$Y$391,MATCH($B90&amp;$B$3,'Exposure Data'!$A$1:$A$391,0),MATCH(J$3,'Exposure Data'!$A$1:$Y$1,0))</f>
        <v>9.9816289803350416E-2</v>
      </c>
      <c r="K90" s="130">
        <f>INDEX('Exposure Data'!$A$1:$Y$391,MATCH($B90&amp;$B$3,'Exposure Data'!$A$1:$A$391,0),MATCH(K$3,'Exposure Data'!$A$1:$Y$1,0))</f>
        <v>6.6943151537033549E-2</v>
      </c>
      <c r="L90" s="130">
        <f>INDEX('Exposure Data'!$A$1:$Y$391,MATCH($B90&amp;$B$3,'Exposure Data'!$A$1:$A$391,0),MATCH(L$3,'Exposure Data'!$A$1:$Y$1,0))</f>
        <v>0.15535838097544305</v>
      </c>
      <c r="M90" s="130">
        <f>INDEX('Exposure Data'!$A$1:$Y$391,MATCH($B90&amp;$B$3,'Exposure Data'!$A$1:$A$391,0),MATCH(M$3,'Exposure Data'!$A$1:$Y$1,0))</f>
        <v>3.909580302065222E-3</v>
      </c>
      <c r="N90" s="130">
        <f>INDEX('Exposure Data'!$A$1:$Y$391,MATCH($B90&amp;$B$3,'Exposure Data'!$A$1:$A$391,0),MATCH(N$3,'Exposure Data'!$A$1:$Y$1,0))</f>
        <v>0</v>
      </c>
      <c r="O90" s="7"/>
      <c r="Q90" s="95">
        <f t="shared" si="5"/>
        <v>41486</v>
      </c>
      <c r="R90" s="94">
        <f>HLOOKUP($Q90,'Perfattr Data'!$A$11:$CW$67,MATCH(R$3&amp;"Long",'Perfattr Data'!$B$11:$B$67,0),FALSE)</f>
        <v>1.5336990742384043E-2</v>
      </c>
      <c r="S90" s="94">
        <f>HLOOKUP($Q90,'Perfattr Data'!$A$11:$CW$67,MATCH(S$3&amp;"Long",'Perfattr Data'!$B$11:$B$67,0),FALSE)</f>
        <v>-1.1863220291520402E-3</v>
      </c>
      <c r="T90" s="94">
        <f>HLOOKUP($Q90,'Perfattr Data'!$A$11:$CW$67,MATCH(T$3&amp;"Long",'Perfattr Data'!$B$11:$B$67,0),FALSE)</f>
        <v>1.4462107923996119E-3</v>
      </c>
      <c r="U90" s="94">
        <f>HLOOKUP($Q90,'Perfattr Data'!$A$11:$CW$67,MATCH(U$3&amp;"Long",'Perfattr Data'!$B$11:$B$67,0),FALSE)</f>
        <v>1.2683445708594435E-2</v>
      </c>
      <c r="V90" s="94">
        <f>HLOOKUP($Q90,'Perfattr Data'!$A$11:$CW$67,MATCH(V$3&amp;"Long",'Perfattr Data'!$B$11:$B$67,0),FALSE)</f>
        <v>2.104972042426538E-4</v>
      </c>
      <c r="W90" s="94">
        <f>HLOOKUP($Q90,'Perfattr Data'!$A$11:$CW$67,MATCH(W$3&amp;"Long",'Perfattr Data'!$B$11:$B$67,0),FALSE)</f>
        <v>4.883191436093671E-4</v>
      </c>
      <c r="X90" s="94">
        <f>HLOOKUP($Q90,'Perfattr Data'!$A$11:$CW$67,MATCH(X$3&amp;"Long",'Perfattr Data'!$B$11:$B$67,0),FALSE)</f>
        <v>4.0037376942426038E-3</v>
      </c>
      <c r="Y90" s="94">
        <f>HLOOKUP($Q90,'Perfattr Data'!$A$11:$CW$67,MATCH(Y$3&amp;"Long",'Perfattr Data'!$B$11:$B$67,0),FALSE)</f>
        <v>9.7429150028016873E-3</v>
      </c>
      <c r="Z90" s="94">
        <f>HLOOKUP($Q90,'Perfattr Data'!$A$11:$CW$67,MATCH(Z$3&amp;"Long",'Perfattr Data'!$B$11:$B$67,0),FALSE)</f>
        <v>7.8490626620767705E-3</v>
      </c>
      <c r="AA90" s="94">
        <f>HLOOKUP($Q90,'Perfattr Data'!$A$11:$CW$67,MATCH(AA$3&amp;"Long",'Perfattr Data'!$B$11:$B$67,0),FALSE)</f>
        <v>7.976332333418084E-3</v>
      </c>
      <c r="AB90" s="94">
        <f>HLOOKUP($Q90,'Perfattr Data'!$A$11:$CW$67,MATCH(AB$3&amp;"Long",'Perfattr Data'!$B$11:$B$67,0),FALSE)</f>
        <v>-1.3819689753692954E-3</v>
      </c>
    </row>
    <row r="91" spans="2:28" ht="15" customHeight="1" outlineLevel="1" x14ac:dyDescent="0.25">
      <c r="B91" s="4">
        <f t="shared" si="4"/>
        <v>41517</v>
      </c>
      <c r="C91" s="130">
        <f>INDEX('Exposure Data'!$A$1:$Y$391,MATCH($B91&amp;$B$3,'Exposure Data'!$A$1:$A$391,0),MATCH(C$3,'Exposure Data'!$A$1:$Y$1,0))</f>
        <v>0.32258545106420533</v>
      </c>
      <c r="D91" s="130">
        <f>INDEX('Exposure Data'!$A$1:$Y$391,MATCH($B91&amp;$B$3,'Exposure Data'!$A$1:$A$391,0),MATCH(D$3,'Exposure Data'!$A$1:$Y$1,0))</f>
        <v>6.3275636405118213E-2</v>
      </c>
      <c r="E91" s="130">
        <f>INDEX('Exposure Data'!$A$1:$Y$391,MATCH($B91&amp;$B$3,'Exposure Data'!$A$1:$A$391,0),MATCH(E$3,'Exposure Data'!$A$1:$Y$1,0))</f>
        <v>2.4812203433937877E-2</v>
      </c>
      <c r="F91" s="130">
        <f>INDEX('Exposure Data'!$A$1:$Y$391,MATCH($B91&amp;$B$3,'Exposure Data'!$A$1:$A$391,0),MATCH(F$3,'Exposure Data'!$A$1:$Y$1,0))</f>
        <v>0.26947129027141031</v>
      </c>
      <c r="G91" s="130">
        <f>INDEX('Exposure Data'!$A$1:$Y$391,MATCH($B91&amp;$B$3,'Exposure Data'!$A$1:$A$391,0),MATCH(G$3,'Exposure Data'!$A$1:$Y$1,0))</f>
        <v>2.4345710428740362E-2</v>
      </c>
      <c r="H91" s="130">
        <f>INDEX('Exposure Data'!$A$1:$Y$391,MATCH($B91&amp;$B$3,'Exposure Data'!$A$1:$A$391,0),MATCH(H$3,'Exposure Data'!$A$1:$Y$1,0))</f>
        <v>7.6410134044029611E-3</v>
      </c>
      <c r="I91" s="130">
        <f>INDEX('Exposure Data'!$A$1:$Y$391,MATCH($B91&amp;$B$3,'Exposure Data'!$A$1:$A$391,0),MATCH(I$3,'Exposure Data'!$A$1:$Y$1,0))</f>
        <v>0.14235672513782488</v>
      </c>
      <c r="J91" s="130">
        <f>INDEX('Exposure Data'!$A$1:$Y$391,MATCH($B91&amp;$B$3,'Exposure Data'!$A$1:$A$391,0),MATCH(J$3,'Exposure Data'!$A$1:$Y$1,0))</f>
        <v>9.3372822046232068E-2</v>
      </c>
      <c r="K91" s="130">
        <f>INDEX('Exposure Data'!$A$1:$Y$391,MATCH($B91&amp;$B$3,'Exposure Data'!$A$1:$A$391,0),MATCH(K$3,'Exposure Data'!$A$1:$Y$1,0))</f>
        <v>6.8874578785290977E-2</v>
      </c>
      <c r="L91" s="130">
        <f>INDEX('Exposure Data'!$A$1:$Y$391,MATCH($B91&amp;$B$3,'Exposure Data'!$A$1:$A$391,0),MATCH(L$3,'Exposure Data'!$A$1:$Y$1,0))</f>
        <v>0.14249428412758477</v>
      </c>
      <c r="M91" s="130">
        <f>INDEX('Exposure Data'!$A$1:$Y$391,MATCH($B91&amp;$B$3,'Exposure Data'!$A$1:$A$391,0),MATCH(M$3,'Exposure Data'!$A$1:$Y$1,0))</f>
        <v>1.2006462762382058E-2</v>
      </c>
      <c r="N91" s="130">
        <f>INDEX('Exposure Data'!$A$1:$Y$391,MATCH($B91&amp;$B$3,'Exposure Data'!$A$1:$A$391,0),MATCH(N$3,'Exposure Data'!$A$1:$Y$1,0))</f>
        <v>0</v>
      </c>
      <c r="O91" s="7"/>
      <c r="Q91" s="95">
        <f t="shared" si="5"/>
        <v>41517</v>
      </c>
      <c r="R91" s="94">
        <f>HLOOKUP($Q91,'Perfattr Data'!$A$11:$CW$67,MATCH(R$3&amp;"Long",'Perfattr Data'!$B$11:$B$67,0),FALSE)</f>
        <v>8.6034462117806423E-3</v>
      </c>
      <c r="S91" s="94">
        <f>HLOOKUP($Q91,'Perfattr Data'!$A$11:$CW$67,MATCH(S$3&amp;"Long",'Perfattr Data'!$B$11:$B$67,0),FALSE)</f>
        <v>-3.6394145382903729E-3</v>
      </c>
      <c r="T91" s="94">
        <f>HLOOKUP($Q91,'Perfattr Data'!$A$11:$CW$67,MATCH(T$3&amp;"Long",'Perfattr Data'!$B$11:$B$67,0),FALSE)</f>
        <v>2.0202566715437752E-3</v>
      </c>
      <c r="U91" s="94">
        <f>HLOOKUP($Q91,'Perfattr Data'!$A$11:$CW$67,MATCH(U$3&amp;"Long",'Perfattr Data'!$B$11:$B$67,0),FALSE)</f>
        <v>-9.7447890491153336E-3</v>
      </c>
      <c r="V91" s="94">
        <f>HLOOKUP($Q91,'Perfattr Data'!$A$11:$CW$67,MATCH(V$3&amp;"Long",'Perfattr Data'!$B$11:$B$67,0),FALSE)</f>
        <v>2.7198682858407906E-3</v>
      </c>
      <c r="W91" s="94">
        <f>HLOOKUP($Q91,'Perfattr Data'!$A$11:$CW$67,MATCH(W$3&amp;"Long",'Perfattr Data'!$B$11:$B$67,0),FALSE)</f>
        <v>-8.5150763810928171E-5</v>
      </c>
      <c r="X91" s="94">
        <f>HLOOKUP($Q91,'Perfattr Data'!$A$11:$CW$67,MATCH(X$3&amp;"Long",'Perfattr Data'!$B$11:$B$67,0),FALSE)</f>
        <v>3.9146887273607744E-3</v>
      </c>
      <c r="Y91" s="94">
        <f>HLOOKUP($Q91,'Perfattr Data'!$A$11:$CW$67,MATCH(Y$3&amp;"Long",'Perfattr Data'!$B$11:$B$67,0),FALSE)</f>
        <v>5.9361031106388087E-3</v>
      </c>
      <c r="Z91" s="94">
        <f>HLOOKUP($Q91,'Perfattr Data'!$A$11:$CW$67,MATCH(Z$3&amp;"Long",'Perfattr Data'!$B$11:$B$67,0),FALSE)</f>
        <v>3.6554443807654403E-3</v>
      </c>
      <c r="AA91" s="94">
        <f>HLOOKUP($Q91,'Perfattr Data'!$A$11:$CW$67,MATCH(AA$3&amp;"Long",'Perfattr Data'!$B$11:$B$67,0),FALSE)</f>
        <v>3.707522722386994E-3</v>
      </c>
      <c r="AB91" s="94">
        <f>HLOOKUP($Q91,'Perfattr Data'!$A$11:$CW$67,MATCH(AB$3&amp;"Long",'Perfattr Data'!$B$11:$B$67,0),FALSE)</f>
        <v>-1.5134844368032938E-7</v>
      </c>
    </row>
    <row r="92" spans="2:28" ht="15" customHeight="1" outlineLevel="1" x14ac:dyDescent="0.25">
      <c r="B92" s="4">
        <f t="shared" si="4"/>
        <v>41547</v>
      </c>
      <c r="C92" s="130">
        <f>INDEX('Exposure Data'!$A$1:$Y$391,MATCH($B92&amp;$B$3,'Exposure Data'!$A$1:$A$391,0),MATCH(C$3,'Exposure Data'!$A$1:$Y$1,0))</f>
        <v>0.32627162375916946</v>
      </c>
      <c r="D92" s="130">
        <f>INDEX('Exposure Data'!$A$1:$Y$391,MATCH($B92&amp;$B$3,'Exposure Data'!$A$1:$A$391,0),MATCH(D$3,'Exposure Data'!$A$1:$Y$1,0))</f>
        <v>6.5176976524851146E-2</v>
      </c>
      <c r="E92" s="130">
        <f>INDEX('Exposure Data'!$A$1:$Y$391,MATCH($B92&amp;$B$3,'Exposure Data'!$A$1:$A$391,0),MATCH(E$3,'Exposure Data'!$A$1:$Y$1,0))</f>
        <v>2.343835259989948E-2</v>
      </c>
      <c r="F92" s="130">
        <f>INDEX('Exposure Data'!$A$1:$Y$391,MATCH($B92&amp;$B$3,'Exposure Data'!$A$1:$A$391,0),MATCH(F$3,'Exposure Data'!$A$1:$Y$1,0))</f>
        <v>0.28284422013902843</v>
      </c>
      <c r="G92" s="130">
        <f>INDEX('Exposure Data'!$A$1:$Y$391,MATCH($B92&amp;$B$3,'Exposure Data'!$A$1:$A$391,0),MATCH(G$3,'Exposure Data'!$A$1:$Y$1,0))</f>
        <v>2.7477155787035509E-2</v>
      </c>
      <c r="H92" s="130">
        <f>INDEX('Exposure Data'!$A$1:$Y$391,MATCH($B92&amp;$B$3,'Exposure Data'!$A$1:$A$391,0),MATCH(H$3,'Exposure Data'!$A$1:$Y$1,0))</f>
        <v>7.1301460224521942E-3</v>
      </c>
      <c r="I92" s="130">
        <f>INDEX('Exposure Data'!$A$1:$Y$391,MATCH($B92&amp;$B$3,'Exposure Data'!$A$1:$A$391,0),MATCH(I$3,'Exposure Data'!$A$1:$Y$1,0))</f>
        <v>0.15340178252464123</v>
      </c>
      <c r="J92" s="130">
        <f>INDEX('Exposure Data'!$A$1:$Y$391,MATCH($B92&amp;$B$3,'Exposure Data'!$A$1:$A$391,0),MATCH(J$3,'Exposure Data'!$A$1:$Y$1,0))</f>
        <v>7.5822819394250673E-2</v>
      </c>
      <c r="K92" s="130">
        <f>INDEX('Exposure Data'!$A$1:$Y$391,MATCH($B92&amp;$B$3,'Exposure Data'!$A$1:$A$391,0),MATCH(K$3,'Exposure Data'!$A$1:$Y$1,0))</f>
        <v>5.8806156758322035E-2</v>
      </c>
      <c r="L92" s="130">
        <f>INDEX('Exposure Data'!$A$1:$Y$391,MATCH($B92&amp;$B$3,'Exposure Data'!$A$1:$A$391,0),MATCH(L$3,'Exposure Data'!$A$1:$Y$1,0))</f>
        <v>0.11301554151713777</v>
      </c>
      <c r="M92" s="130">
        <f>INDEX('Exposure Data'!$A$1:$Y$391,MATCH($B92&amp;$B$3,'Exposure Data'!$A$1:$A$391,0),MATCH(M$3,'Exposure Data'!$A$1:$Y$1,0))</f>
        <v>1.6746248028348541E-2</v>
      </c>
      <c r="N92" s="130">
        <f>INDEX('Exposure Data'!$A$1:$Y$391,MATCH($B92&amp;$B$3,'Exposure Data'!$A$1:$A$391,0),MATCH(N$3,'Exposure Data'!$A$1:$Y$1,0))</f>
        <v>4.358105596075376E-5</v>
      </c>
      <c r="O92" s="7"/>
      <c r="Q92" s="95">
        <f t="shared" si="5"/>
        <v>41547</v>
      </c>
      <c r="R92" s="94">
        <f>HLOOKUP($Q92,'Perfattr Data'!$A$11:$CW$67,MATCH(R$3&amp;"Long",'Perfattr Data'!$B$11:$B$67,0),FALSE)</f>
        <v>3.7518006493670153E-2</v>
      </c>
      <c r="S92" s="94">
        <f>HLOOKUP($Q92,'Perfattr Data'!$A$11:$CW$67,MATCH(S$3&amp;"Long",'Perfattr Data'!$B$11:$B$67,0),FALSE)</f>
        <v>3.8019046527575568E-3</v>
      </c>
      <c r="T92" s="94">
        <f>HLOOKUP($Q92,'Perfattr Data'!$A$11:$CW$67,MATCH(T$3&amp;"Long",'Perfattr Data'!$B$11:$B$67,0),FALSE)</f>
        <v>1.5343831531979557E-3</v>
      </c>
      <c r="U92" s="94">
        <f>HLOOKUP($Q92,'Perfattr Data'!$A$11:$CW$67,MATCH(U$3&amp;"Long",'Perfattr Data'!$B$11:$B$67,0),FALSE)</f>
        <v>1.0718614828304503E-2</v>
      </c>
      <c r="V92" s="94">
        <f>HLOOKUP($Q92,'Perfattr Data'!$A$11:$CW$67,MATCH(V$3&amp;"Long",'Perfattr Data'!$B$11:$B$67,0),FALSE)</f>
        <v>3.5655570071236194E-3</v>
      </c>
      <c r="W92" s="94">
        <f>HLOOKUP($Q92,'Perfattr Data'!$A$11:$CW$67,MATCH(W$3&amp;"Long",'Perfattr Data'!$B$11:$B$67,0),FALSE)</f>
        <v>1.9133994914495366E-4</v>
      </c>
      <c r="X92" s="94">
        <f>HLOOKUP($Q92,'Perfattr Data'!$A$11:$CW$67,MATCH(X$3&amp;"Long",'Perfattr Data'!$B$11:$B$67,0),FALSE)</f>
        <v>1.1690937059075852E-2</v>
      </c>
      <c r="Y92" s="94">
        <f>HLOOKUP($Q92,'Perfattr Data'!$A$11:$CW$67,MATCH(Y$3&amp;"Long",'Perfattr Data'!$B$11:$B$67,0),FALSE)</f>
        <v>7.201941536155501E-3</v>
      </c>
      <c r="Z92" s="94">
        <f>HLOOKUP($Q92,'Perfattr Data'!$A$11:$CW$67,MATCH(Z$3&amp;"Long",'Perfattr Data'!$B$11:$B$67,0),FALSE)</f>
        <v>-6.1807374504163517E-4</v>
      </c>
      <c r="AA92" s="94">
        <f>HLOOKUP($Q92,'Perfattr Data'!$A$11:$CW$67,MATCH(AA$3&amp;"Long",'Perfattr Data'!$B$11:$B$67,0),FALSE)</f>
        <v>1.6474085083529953E-2</v>
      </c>
      <c r="AB92" s="94">
        <f>HLOOKUP($Q92,'Perfattr Data'!$A$11:$CW$67,MATCH(AB$3&amp;"Long",'Perfattr Data'!$B$11:$B$67,0),FALSE)</f>
        <v>2.5308968753620085E-3</v>
      </c>
    </row>
    <row r="93" spans="2:28" ht="15" customHeight="1" outlineLevel="1" x14ac:dyDescent="0.25">
      <c r="B93" s="4">
        <f t="shared" si="4"/>
        <v>41578</v>
      </c>
      <c r="C93" s="130">
        <f>INDEX('Exposure Data'!$A$1:$Y$391,MATCH($B93&amp;$B$3,'Exposure Data'!$A$1:$A$391,0),MATCH(C$3,'Exposure Data'!$A$1:$Y$1,0))</f>
        <v>0.30919037083232132</v>
      </c>
      <c r="D93" s="130">
        <f>INDEX('Exposure Data'!$A$1:$Y$391,MATCH($B93&amp;$B$3,'Exposure Data'!$A$1:$A$391,0),MATCH(D$3,'Exposure Data'!$A$1:$Y$1,0))</f>
        <v>8.0940235924123916E-2</v>
      </c>
      <c r="E93" s="130">
        <f>INDEX('Exposure Data'!$A$1:$Y$391,MATCH($B93&amp;$B$3,'Exposure Data'!$A$1:$A$391,0),MATCH(E$3,'Exposure Data'!$A$1:$Y$1,0))</f>
        <v>2.8899925693347477E-2</v>
      </c>
      <c r="F93" s="130">
        <f>INDEX('Exposure Data'!$A$1:$Y$391,MATCH($B93&amp;$B$3,'Exposure Data'!$A$1:$A$391,0),MATCH(F$3,'Exposure Data'!$A$1:$Y$1,0))</f>
        <v>0.30727602589911363</v>
      </c>
      <c r="G93" s="130">
        <f>INDEX('Exposure Data'!$A$1:$Y$391,MATCH($B93&amp;$B$3,'Exposure Data'!$A$1:$A$391,0),MATCH(G$3,'Exposure Data'!$A$1:$Y$1,0))</f>
        <v>2.9425509471435581E-2</v>
      </c>
      <c r="H93" s="130">
        <f>INDEX('Exposure Data'!$A$1:$Y$391,MATCH($B93&amp;$B$3,'Exposure Data'!$A$1:$A$391,0),MATCH(H$3,'Exposure Data'!$A$1:$Y$1,0))</f>
        <v>7.544642213065336E-3</v>
      </c>
      <c r="I93" s="130">
        <f>INDEX('Exposure Data'!$A$1:$Y$391,MATCH($B93&amp;$B$3,'Exposure Data'!$A$1:$A$391,0),MATCH(I$3,'Exposure Data'!$A$1:$Y$1,0))</f>
        <v>0.15350151416075075</v>
      </c>
      <c r="J93" s="130">
        <f>INDEX('Exposure Data'!$A$1:$Y$391,MATCH($B93&amp;$B$3,'Exposure Data'!$A$1:$A$391,0),MATCH(J$3,'Exposure Data'!$A$1:$Y$1,0))</f>
        <v>9.7400252022585662E-2</v>
      </c>
      <c r="K93" s="130">
        <f>INDEX('Exposure Data'!$A$1:$Y$391,MATCH($B93&amp;$B$3,'Exposure Data'!$A$1:$A$391,0),MATCH(K$3,'Exposure Data'!$A$1:$Y$1,0))</f>
        <v>6.5557948728857354E-2</v>
      </c>
      <c r="L93" s="130">
        <f>INDEX('Exposure Data'!$A$1:$Y$391,MATCH($B93&amp;$B$3,'Exposure Data'!$A$1:$A$391,0),MATCH(L$3,'Exposure Data'!$A$1:$Y$1,0))</f>
        <v>8.9918170782879642E-2</v>
      </c>
      <c r="M93" s="130">
        <f>INDEX('Exposure Data'!$A$1:$Y$391,MATCH($B93&amp;$B$3,'Exposure Data'!$A$1:$A$391,0),MATCH(M$3,'Exposure Data'!$A$1:$Y$1,0))</f>
        <v>1.3830823809727165E-2</v>
      </c>
      <c r="N93" s="130">
        <f>INDEX('Exposure Data'!$A$1:$Y$391,MATCH($B93&amp;$B$3,'Exposure Data'!$A$1:$A$391,0),MATCH(N$3,'Exposure Data'!$A$1:$Y$1,0))</f>
        <v>1.1709028750966641E-3</v>
      </c>
      <c r="O93" s="7"/>
      <c r="Q93" s="95">
        <f t="shared" si="5"/>
        <v>41578</v>
      </c>
      <c r="R93" s="94">
        <f>HLOOKUP($Q93,'Perfattr Data'!$A$11:$CW$67,MATCH(R$3&amp;"Long",'Perfattr Data'!$B$11:$B$67,0),FALSE)</f>
        <v>5.2314569750016573E-3</v>
      </c>
      <c r="S93" s="94">
        <f>HLOOKUP($Q93,'Perfattr Data'!$A$11:$CW$67,MATCH(S$3&amp;"Long",'Perfattr Data'!$B$11:$B$67,0),FALSE)</f>
        <v>1.1683033703068404E-3</v>
      </c>
      <c r="T93" s="94">
        <f>HLOOKUP($Q93,'Perfattr Data'!$A$11:$CW$67,MATCH(T$3&amp;"Long",'Perfattr Data'!$B$11:$B$67,0),FALSE)</f>
        <v>2.0769739092317361E-3</v>
      </c>
      <c r="U93" s="94">
        <f>HLOOKUP($Q93,'Perfattr Data'!$A$11:$CW$67,MATCH(U$3&amp;"Long",'Perfattr Data'!$B$11:$B$67,0),FALSE)</f>
        <v>1.2012689767750585E-2</v>
      </c>
      <c r="V93" s="94">
        <f>HLOOKUP($Q93,'Perfattr Data'!$A$11:$CW$67,MATCH(V$3&amp;"Long",'Perfattr Data'!$B$11:$B$67,0),FALSE)</f>
        <v>1.1135731619254343E-3</v>
      </c>
      <c r="W93" s="94">
        <f>HLOOKUP($Q93,'Perfattr Data'!$A$11:$CW$67,MATCH(W$3&amp;"Long",'Perfattr Data'!$B$11:$B$67,0),FALSE)</f>
        <v>-3.3499659001128439E-5</v>
      </c>
      <c r="X93" s="94">
        <f>HLOOKUP($Q93,'Perfattr Data'!$A$11:$CW$67,MATCH(X$3&amp;"Long",'Perfattr Data'!$B$11:$B$67,0),FALSE)</f>
        <v>1.3967063900874471E-3</v>
      </c>
      <c r="Y93" s="94">
        <f>HLOOKUP($Q93,'Perfattr Data'!$A$11:$CW$67,MATCH(Y$3&amp;"Long",'Perfattr Data'!$B$11:$B$67,0),FALSE)</f>
        <v>3.858216902089151E-3</v>
      </c>
      <c r="Z93" s="94">
        <f>HLOOKUP($Q93,'Perfattr Data'!$A$11:$CW$67,MATCH(Z$3&amp;"Long",'Perfattr Data'!$B$11:$B$67,0),FALSE)</f>
        <v>1.9734832598719983E-3</v>
      </c>
      <c r="AA93" s="94">
        <f>HLOOKUP($Q93,'Perfattr Data'!$A$11:$CW$67,MATCH(AA$3&amp;"Long",'Perfattr Data'!$B$11:$B$67,0),FALSE)</f>
        <v>1.0802328292830838E-2</v>
      </c>
      <c r="AB93" s="94">
        <f>HLOOKUP($Q93,'Perfattr Data'!$A$11:$CW$67,MATCH(AB$3&amp;"Long",'Perfattr Data'!$B$11:$B$67,0),FALSE)</f>
        <v>2.35215985667773E-3</v>
      </c>
    </row>
    <row r="94" spans="2:28" ht="15" customHeight="1" outlineLevel="1" x14ac:dyDescent="0.25">
      <c r="B94" s="4">
        <f t="shared" si="4"/>
        <v>41608</v>
      </c>
      <c r="C94" s="130">
        <f>INDEX('Exposure Data'!$A$1:$Y$391,MATCH($B94&amp;$B$3,'Exposure Data'!$A$1:$A$391,0),MATCH(C$3,'Exposure Data'!$A$1:$Y$1,0))</f>
        <v>0.29958253145488473</v>
      </c>
      <c r="D94" s="130">
        <f>INDEX('Exposure Data'!$A$1:$Y$391,MATCH($B94&amp;$B$3,'Exposure Data'!$A$1:$A$391,0),MATCH(D$3,'Exposure Data'!$A$1:$Y$1,0))</f>
        <v>8.7028835292379633E-2</v>
      </c>
      <c r="E94" s="130">
        <f>INDEX('Exposure Data'!$A$1:$Y$391,MATCH($B94&amp;$B$3,'Exposure Data'!$A$1:$A$391,0),MATCH(E$3,'Exposure Data'!$A$1:$Y$1,0))</f>
        <v>3.7267255989149796E-2</v>
      </c>
      <c r="F94" s="130">
        <f>INDEX('Exposure Data'!$A$1:$Y$391,MATCH($B94&amp;$B$3,'Exposure Data'!$A$1:$A$391,0),MATCH(F$3,'Exposure Data'!$A$1:$Y$1,0))</f>
        <v>0.30787906968560191</v>
      </c>
      <c r="G94" s="130">
        <f>INDEX('Exposure Data'!$A$1:$Y$391,MATCH($B94&amp;$B$3,'Exposure Data'!$A$1:$A$391,0),MATCH(G$3,'Exposure Data'!$A$1:$Y$1,0))</f>
        <v>3.0152653259972313E-2</v>
      </c>
      <c r="H94" s="130">
        <f>INDEX('Exposure Data'!$A$1:$Y$391,MATCH($B94&amp;$B$3,'Exposure Data'!$A$1:$A$391,0),MATCH(H$3,'Exposure Data'!$A$1:$Y$1,0))</f>
        <v>7.7084436256976419E-3</v>
      </c>
      <c r="I94" s="130">
        <f>INDEX('Exposure Data'!$A$1:$Y$391,MATCH($B94&amp;$B$3,'Exposure Data'!$A$1:$A$391,0),MATCH(I$3,'Exposure Data'!$A$1:$Y$1,0))</f>
        <v>0.16308101937094832</v>
      </c>
      <c r="J94" s="130">
        <f>INDEX('Exposure Data'!$A$1:$Y$391,MATCH($B94&amp;$B$3,'Exposure Data'!$A$1:$A$391,0),MATCH(J$3,'Exposure Data'!$A$1:$Y$1,0))</f>
        <v>8.6703468598861064E-2</v>
      </c>
      <c r="K94" s="130">
        <f>INDEX('Exposure Data'!$A$1:$Y$391,MATCH($B94&amp;$B$3,'Exposure Data'!$A$1:$A$391,0),MATCH(K$3,'Exposure Data'!$A$1:$Y$1,0))</f>
        <v>5.455968405351598E-2</v>
      </c>
      <c r="L94" s="130">
        <f>INDEX('Exposure Data'!$A$1:$Y$391,MATCH($B94&amp;$B$3,'Exposure Data'!$A$1:$A$391,0),MATCH(L$3,'Exposure Data'!$A$1:$Y$1,0))</f>
        <v>6.9545083391372747E-2</v>
      </c>
      <c r="M94" s="130">
        <f>INDEX('Exposure Data'!$A$1:$Y$391,MATCH($B94&amp;$B$3,'Exposure Data'!$A$1:$A$391,0),MATCH(M$3,'Exposure Data'!$A$1:$Y$1,0))</f>
        <v>1.5474053430443441E-2</v>
      </c>
      <c r="N94" s="130">
        <f>INDEX('Exposure Data'!$A$1:$Y$391,MATCH($B94&amp;$B$3,'Exposure Data'!$A$1:$A$391,0),MATCH(N$3,'Exposure Data'!$A$1:$Y$1,0))</f>
        <v>2.1923884934731686E-4</v>
      </c>
      <c r="O94" s="7"/>
      <c r="Q94" s="95">
        <f t="shared" si="5"/>
        <v>41608</v>
      </c>
      <c r="R94" s="94">
        <f>HLOOKUP($Q94,'Perfattr Data'!$A$11:$CW$67,MATCH(R$3&amp;"Long",'Perfattr Data'!$B$11:$B$67,0),FALSE)</f>
        <v>-4.7116628612991727E-3</v>
      </c>
      <c r="S94" s="94">
        <f>HLOOKUP($Q94,'Perfattr Data'!$A$11:$CW$67,MATCH(S$3&amp;"Long",'Perfattr Data'!$B$11:$B$67,0),FALSE)</f>
        <v>2.3661035737229837E-3</v>
      </c>
      <c r="T94" s="94">
        <f>HLOOKUP($Q94,'Perfattr Data'!$A$11:$CW$67,MATCH(T$3&amp;"Long",'Perfattr Data'!$B$11:$B$67,0),FALSE)</f>
        <v>1.6433285269381232E-3</v>
      </c>
      <c r="U94" s="94">
        <f>HLOOKUP($Q94,'Perfattr Data'!$A$11:$CW$67,MATCH(U$3&amp;"Long",'Perfattr Data'!$B$11:$B$67,0),FALSE)</f>
        <v>4.6855184653501461E-3</v>
      </c>
      <c r="V94" s="94">
        <f>HLOOKUP($Q94,'Perfattr Data'!$A$11:$CW$67,MATCH(V$3&amp;"Long",'Perfattr Data'!$B$11:$B$67,0),FALSE)</f>
        <v>1.7641530994122259E-3</v>
      </c>
      <c r="W94" s="94">
        <f>HLOOKUP($Q94,'Perfattr Data'!$A$11:$CW$67,MATCH(W$3&amp;"Long",'Perfattr Data'!$B$11:$B$67,0),FALSE)</f>
        <v>9.7425078377582158E-5</v>
      </c>
      <c r="X94" s="94">
        <f>HLOOKUP($Q94,'Perfattr Data'!$A$11:$CW$67,MATCH(X$3&amp;"Long",'Perfattr Data'!$B$11:$B$67,0),FALSE)</f>
        <v>5.4672745855626889E-3</v>
      </c>
      <c r="Y94" s="94">
        <f>HLOOKUP($Q94,'Perfattr Data'!$A$11:$CW$67,MATCH(Y$3&amp;"Long",'Perfattr Data'!$B$11:$B$67,0),FALSE)</f>
        <v>4.8320144259981282E-3</v>
      </c>
      <c r="Z94" s="94">
        <f>HLOOKUP($Q94,'Perfattr Data'!$A$11:$CW$67,MATCH(Z$3&amp;"Long",'Perfattr Data'!$B$11:$B$67,0),FALSE)</f>
        <v>-1.0092757580849828E-3</v>
      </c>
      <c r="AA94" s="94">
        <f>HLOOKUP($Q94,'Perfattr Data'!$A$11:$CW$67,MATCH(AA$3&amp;"Long",'Perfattr Data'!$B$11:$B$67,0),FALSE)</f>
        <v>1.2152961373340045E-3</v>
      </c>
      <c r="AB94" s="94">
        <f>HLOOKUP($Q94,'Perfattr Data'!$A$11:$CW$67,MATCH(AB$3&amp;"Long",'Perfattr Data'!$B$11:$B$67,0),FALSE)</f>
        <v>-3.7466886122614962E-4</v>
      </c>
    </row>
    <row r="95" spans="2:28" ht="15" customHeight="1" outlineLevel="1" x14ac:dyDescent="0.25">
      <c r="B95" s="4">
        <f t="shared" si="4"/>
        <v>41639</v>
      </c>
      <c r="C95" s="130">
        <f>INDEX('Exposure Data'!$A$1:$Y$391,MATCH($B95&amp;$B$3,'Exposure Data'!$A$1:$A$391,0),MATCH(C$3,'Exposure Data'!$A$1:$Y$1,0))</f>
        <v>0.31772920689794559</v>
      </c>
      <c r="D95" s="130">
        <f>INDEX('Exposure Data'!$A$1:$Y$391,MATCH($B95&amp;$B$3,'Exposure Data'!$A$1:$A$391,0),MATCH(D$3,'Exposure Data'!$A$1:$Y$1,0))</f>
        <v>8.5643958150409108E-2</v>
      </c>
      <c r="E95" s="130">
        <f>INDEX('Exposure Data'!$A$1:$Y$391,MATCH($B95&amp;$B$3,'Exposure Data'!$A$1:$A$391,0),MATCH(E$3,'Exposure Data'!$A$1:$Y$1,0))</f>
        <v>4.6518394201868547E-2</v>
      </c>
      <c r="F95" s="130">
        <f>INDEX('Exposure Data'!$A$1:$Y$391,MATCH($B95&amp;$B$3,'Exposure Data'!$A$1:$A$391,0),MATCH(F$3,'Exposure Data'!$A$1:$Y$1,0))</f>
        <v>0.32916319700354429</v>
      </c>
      <c r="G95" s="130">
        <f>INDEX('Exposure Data'!$A$1:$Y$391,MATCH($B95&amp;$B$3,'Exposure Data'!$A$1:$A$391,0),MATCH(G$3,'Exposure Data'!$A$1:$Y$1,0))</f>
        <v>3.546865830799413E-2</v>
      </c>
      <c r="H95" s="130">
        <f>INDEX('Exposure Data'!$A$1:$Y$391,MATCH($B95&amp;$B$3,'Exposure Data'!$A$1:$A$391,0),MATCH(H$3,'Exposure Data'!$A$1:$Y$1,0))</f>
        <v>7.9797134806536812E-3</v>
      </c>
      <c r="I95" s="130">
        <f>INDEX('Exposure Data'!$A$1:$Y$391,MATCH($B95&amp;$B$3,'Exposure Data'!$A$1:$A$391,0),MATCH(I$3,'Exposure Data'!$A$1:$Y$1,0))</f>
        <v>0.1518887892341593</v>
      </c>
      <c r="J95" s="130">
        <f>INDEX('Exposure Data'!$A$1:$Y$391,MATCH($B95&amp;$B$3,'Exposure Data'!$A$1:$A$391,0),MATCH(J$3,'Exposure Data'!$A$1:$Y$1,0))</f>
        <v>8.2855722451693981E-2</v>
      </c>
      <c r="K95" s="130">
        <f>INDEX('Exposure Data'!$A$1:$Y$391,MATCH($B95&amp;$B$3,'Exposure Data'!$A$1:$A$391,0),MATCH(K$3,'Exposure Data'!$A$1:$Y$1,0))</f>
        <v>5.1986097485448329E-2</v>
      </c>
      <c r="L95" s="130">
        <f>INDEX('Exposure Data'!$A$1:$Y$391,MATCH($B95&amp;$B$3,'Exposure Data'!$A$1:$A$391,0),MATCH(L$3,'Exposure Data'!$A$1:$Y$1,0))</f>
        <v>8.039934413971811E-2</v>
      </c>
      <c r="M95" s="130">
        <f>INDEX('Exposure Data'!$A$1:$Y$391,MATCH($B95&amp;$B$3,'Exposure Data'!$A$1:$A$391,0),MATCH(M$3,'Exposure Data'!$A$1:$Y$1,0))</f>
        <v>1.0469381205543216E-2</v>
      </c>
      <c r="N95" s="130">
        <f>INDEX('Exposure Data'!$A$1:$Y$391,MATCH($B95&amp;$B$3,'Exposure Data'!$A$1:$A$391,0),MATCH(N$3,'Exposure Data'!$A$1:$Y$1,0))</f>
        <v>3.8045503839716803E-3</v>
      </c>
      <c r="O95" s="7"/>
      <c r="Q95" s="95">
        <f t="shared" si="5"/>
        <v>41639</v>
      </c>
      <c r="R95" s="94">
        <f>HLOOKUP($Q95,'Perfattr Data'!$A$11:$CW$67,MATCH(R$3&amp;"Long",'Perfattr Data'!$B$11:$B$67,0),FALSE)</f>
        <v>6.1882989504521771E-3</v>
      </c>
      <c r="S95" s="94">
        <f>HLOOKUP($Q95,'Perfattr Data'!$A$11:$CW$67,MATCH(S$3&amp;"Long",'Perfattr Data'!$B$11:$B$67,0),FALSE)</f>
        <v>-5.0404363355332365E-4</v>
      </c>
      <c r="T95" s="94">
        <f>HLOOKUP($Q95,'Perfattr Data'!$A$11:$CW$67,MATCH(T$3&amp;"Long",'Perfattr Data'!$B$11:$B$67,0),FALSE)</f>
        <v>8.3738389542193151E-4</v>
      </c>
      <c r="U95" s="94">
        <f>HLOOKUP($Q95,'Perfattr Data'!$A$11:$CW$67,MATCH(U$3&amp;"Long",'Perfattr Data'!$B$11:$B$67,0),FALSE)</f>
        <v>6.9510603016933424E-3</v>
      </c>
      <c r="V95" s="94">
        <f>HLOOKUP($Q95,'Perfattr Data'!$A$11:$CW$67,MATCH(V$3&amp;"Long",'Perfattr Data'!$B$11:$B$67,0),FALSE)</f>
        <v>4.0029599536608755E-3</v>
      </c>
      <c r="W95" s="94">
        <f>HLOOKUP($Q95,'Perfattr Data'!$A$11:$CW$67,MATCH(W$3&amp;"Long",'Perfattr Data'!$B$11:$B$67,0),FALSE)</f>
        <v>3.9846252671555304E-4</v>
      </c>
      <c r="X95" s="94">
        <f>HLOOKUP($Q95,'Perfattr Data'!$A$11:$CW$67,MATCH(X$3&amp;"Long",'Perfattr Data'!$B$11:$B$67,0),FALSE)</f>
        <v>4.4875095955165126E-3</v>
      </c>
      <c r="Y95" s="94">
        <f>HLOOKUP($Q95,'Perfattr Data'!$A$11:$CW$67,MATCH(Y$3&amp;"Long",'Perfattr Data'!$B$11:$B$67,0),FALSE)</f>
        <v>1.0962757658449949E-3</v>
      </c>
      <c r="Z95" s="94">
        <f>HLOOKUP($Q95,'Perfattr Data'!$A$11:$CW$67,MATCH(Z$3&amp;"Long",'Perfattr Data'!$B$11:$B$67,0),FALSE)</f>
        <v>-4.2325420285273902E-4</v>
      </c>
      <c r="AA95" s="94">
        <f>HLOOKUP($Q95,'Perfattr Data'!$A$11:$CW$67,MATCH(AA$3&amp;"Long",'Perfattr Data'!$B$11:$B$67,0),FALSE)</f>
        <v>3.1630157580565216E-3</v>
      </c>
      <c r="AB95" s="94">
        <f>HLOOKUP($Q95,'Perfattr Data'!$A$11:$CW$67,MATCH(AB$3&amp;"Long",'Perfattr Data'!$B$11:$B$67,0),FALSE)</f>
        <v>-9.3508864862826269E-4</v>
      </c>
    </row>
    <row r="96" spans="2:28" ht="15" customHeight="1" outlineLevel="1" x14ac:dyDescent="0.25">
      <c r="B96" s="4">
        <f t="shared" si="4"/>
        <v>41670</v>
      </c>
      <c r="C96" s="130">
        <f>INDEX('Exposure Data'!$A$1:$Y$391,MATCH($B96&amp;$B$3,'Exposure Data'!$A$1:$A$391,0),MATCH(C$3,'Exposure Data'!$A$1:$Y$1,0))</f>
        <v>0.32291917180562407</v>
      </c>
      <c r="D96" s="130">
        <f>INDEX('Exposure Data'!$A$1:$Y$391,MATCH($B96&amp;$B$3,'Exposure Data'!$A$1:$A$391,0),MATCH(D$3,'Exposure Data'!$A$1:$Y$1,0))</f>
        <v>8.5049138891131693E-2</v>
      </c>
      <c r="E96" s="130">
        <f>INDEX('Exposure Data'!$A$1:$Y$391,MATCH($B96&amp;$B$3,'Exposure Data'!$A$1:$A$391,0),MATCH(E$3,'Exposure Data'!$A$1:$Y$1,0))</f>
        <v>5.2298334330088438E-2</v>
      </c>
      <c r="F96" s="130">
        <f>INDEX('Exposure Data'!$A$1:$Y$391,MATCH($B96&amp;$B$3,'Exposure Data'!$A$1:$A$391,0),MATCH(F$3,'Exposure Data'!$A$1:$Y$1,0))</f>
        <v>0.32056930231954039</v>
      </c>
      <c r="G96" s="130">
        <f>INDEX('Exposure Data'!$A$1:$Y$391,MATCH($B96&amp;$B$3,'Exposure Data'!$A$1:$A$391,0),MATCH(G$3,'Exposure Data'!$A$1:$Y$1,0))</f>
        <v>2.8378808352486618E-2</v>
      </c>
      <c r="H96" s="130">
        <f>INDEX('Exposure Data'!$A$1:$Y$391,MATCH($B96&amp;$B$3,'Exposure Data'!$A$1:$A$391,0),MATCH(H$3,'Exposure Data'!$A$1:$Y$1,0))</f>
        <v>8.3913268678768374E-3</v>
      </c>
      <c r="I96" s="130">
        <f>INDEX('Exposure Data'!$A$1:$Y$391,MATCH($B96&amp;$B$3,'Exposure Data'!$A$1:$A$391,0),MATCH(I$3,'Exposure Data'!$A$1:$Y$1,0))</f>
        <v>0.13043154666111531</v>
      </c>
      <c r="J96" s="130">
        <f>INDEX('Exposure Data'!$A$1:$Y$391,MATCH($B96&amp;$B$3,'Exposure Data'!$A$1:$A$391,0),MATCH(J$3,'Exposure Data'!$A$1:$Y$1,0))</f>
        <v>9.8785448988779598E-2</v>
      </c>
      <c r="K96" s="130">
        <f>INDEX('Exposure Data'!$A$1:$Y$391,MATCH($B96&amp;$B$3,'Exposure Data'!$A$1:$A$391,0),MATCH(K$3,'Exposure Data'!$A$1:$Y$1,0))</f>
        <v>4.7382112060839053E-2</v>
      </c>
      <c r="L96" s="130">
        <f>INDEX('Exposure Data'!$A$1:$Y$391,MATCH($B96&amp;$B$3,'Exposure Data'!$A$1:$A$391,0),MATCH(L$3,'Exposure Data'!$A$1:$Y$1,0))</f>
        <v>7.249472227020036E-2</v>
      </c>
      <c r="M96" s="130">
        <f>INDEX('Exposure Data'!$A$1:$Y$391,MATCH($B96&amp;$B$3,'Exposure Data'!$A$1:$A$391,0),MATCH(M$3,'Exposure Data'!$A$1:$Y$1,0))</f>
        <v>8.6066379514700472E-3</v>
      </c>
      <c r="N96" s="130">
        <f>INDEX('Exposure Data'!$A$1:$Y$391,MATCH($B96&amp;$B$3,'Exposure Data'!$A$1:$A$391,0),MATCH(N$3,'Exposure Data'!$A$1:$Y$1,0))</f>
        <v>4.3365421012353687E-3</v>
      </c>
      <c r="O96" s="7"/>
      <c r="Q96" s="95">
        <f t="shared" si="5"/>
        <v>41670</v>
      </c>
      <c r="R96" s="94">
        <f>HLOOKUP($Q96,'Perfattr Data'!$A$11:$CW$67,MATCH(R$3&amp;"Long",'Perfattr Data'!$B$11:$B$67,0),FALSE)</f>
        <v>-7.85606116345898E-3</v>
      </c>
      <c r="S96" s="94">
        <f>HLOOKUP($Q96,'Perfattr Data'!$A$11:$CW$67,MATCH(S$3&amp;"Long",'Perfattr Data'!$B$11:$B$67,0),FALSE)</f>
        <v>-3.5083537469106367E-3</v>
      </c>
      <c r="T96" s="94">
        <f>HLOOKUP($Q96,'Perfattr Data'!$A$11:$CW$67,MATCH(T$3&amp;"Long",'Perfattr Data'!$B$11:$B$67,0),FALSE)</f>
        <v>-7.1832797762319657E-3</v>
      </c>
      <c r="U96" s="94">
        <f>HLOOKUP($Q96,'Perfattr Data'!$A$11:$CW$67,MATCH(U$3&amp;"Long",'Perfattr Data'!$B$11:$B$67,0),FALSE)</f>
        <v>-1.2625001666000928E-2</v>
      </c>
      <c r="V96" s="94">
        <f>HLOOKUP($Q96,'Perfattr Data'!$A$11:$CW$67,MATCH(V$3&amp;"Long",'Perfattr Data'!$B$11:$B$67,0),FALSE)</f>
        <v>-3.1644965260470598E-3</v>
      </c>
      <c r="W96" s="94">
        <f>HLOOKUP($Q96,'Perfattr Data'!$A$11:$CW$67,MATCH(W$3&amp;"Long",'Perfattr Data'!$B$11:$B$67,0),FALSE)</f>
        <v>3.0494960983087666E-4</v>
      </c>
      <c r="X96" s="94">
        <f>HLOOKUP($Q96,'Perfattr Data'!$A$11:$CW$67,MATCH(X$3&amp;"Long",'Perfattr Data'!$B$11:$B$67,0),FALSE)</f>
        <v>-7.7177453589944911E-3</v>
      </c>
      <c r="Y96" s="94">
        <f>HLOOKUP($Q96,'Perfattr Data'!$A$11:$CW$67,MATCH(Y$3&amp;"Long",'Perfattr Data'!$B$11:$B$67,0),FALSE)</f>
        <v>-3.6481717897251685E-3</v>
      </c>
      <c r="Z96" s="94">
        <f>HLOOKUP($Q96,'Perfattr Data'!$A$11:$CW$67,MATCH(Z$3&amp;"Long",'Perfattr Data'!$B$11:$B$67,0),FALSE)</f>
        <v>1.884213884520182E-3</v>
      </c>
      <c r="AA96" s="94">
        <f>HLOOKUP($Q96,'Perfattr Data'!$A$11:$CW$67,MATCH(AA$3&amp;"Long",'Perfattr Data'!$B$11:$B$67,0),FALSE)</f>
        <v>-5.8532828090961837E-3</v>
      </c>
      <c r="AB96" s="94">
        <f>HLOOKUP($Q96,'Perfattr Data'!$A$11:$CW$67,MATCH(AB$3&amp;"Long",'Perfattr Data'!$B$11:$B$67,0),FALSE)</f>
        <v>-2.5686546706444996E-3</v>
      </c>
    </row>
    <row r="97" spans="2:28" ht="15" customHeight="1" outlineLevel="1" x14ac:dyDescent="0.25">
      <c r="B97" s="4">
        <f t="shared" si="4"/>
        <v>41698</v>
      </c>
      <c r="C97" s="130">
        <f>INDEX('Exposure Data'!$A$1:$Y$391,MATCH($B97&amp;$B$3,'Exposure Data'!$A$1:$A$391,0),MATCH(C$3,'Exposure Data'!$A$1:$Y$1,0))</f>
        <v>0.31873143916663627</v>
      </c>
      <c r="D97" s="130">
        <f>INDEX('Exposure Data'!$A$1:$Y$391,MATCH($B97&amp;$B$3,'Exposure Data'!$A$1:$A$391,0),MATCH(D$3,'Exposure Data'!$A$1:$Y$1,0))</f>
        <v>9.3745690993172481E-2</v>
      </c>
      <c r="E97" s="130">
        <f>INDEX('Exposure Data'!$A$1:$Y$391,MATCH($B97&amp;$B$3,'Exposure Data'!$A$1:$A$391,0),MATCH(E$3,'Exposure Data'!$A$1:$Y$1,0))</f>
        <v>6.5742735613247838E-2</v>
      </c>
      <c r="F97" s="130">
        <f>INDEX('Exposure Data'!$A$1:$Y$391,MATCH($B97&amp;$B$3,'Exposure Data'!$A$1:$A$391,0),MATCH(F$3,'Exposure Data'!$A$1:$Y$1,0))</f>
        <v>0.3137861577086945</v>
      </c>
      <c r="G97" s="130">
        <f>INDEX('Exposure Data'!$A$1:$Y$391,MATCH($B97&amp;$B$3,'Exposure Data'!$A$1:$A$391,0),MATCH(G$3,'Exposure Data'!$A$1:$Y$1,0))</f>
        <v>3.0655314904970352E-2</v>
      </c>
      <c r="H97" s="130">
        <f>INDEX('Exposure Data'!$A$1:$Y$391,MATCH($B97&amp;$B$3,'Exposure Data'!$A$1:$A$391,0),MATCH(H$3,'Exposure Data'!$A$1:$Y$1,0))</f>
        <v>9.8639513431678857E-3</v>
      </c>
      <c r="I97" s="130">
        <f>INDEX('Exposure Data'!$A$1:$Y$391,MATCH($B97&amp;$B$3,'Exposure Data'!$A$1:$A$391,0),MATCH(I$3,'Exposure Data'!$A$1:$Y$1,0))</f>
        <v>9.9507800508353506E-2</v>
      </c>
      <c r="J97" s="130">
        <f>INDEX('Exposure Data'!$A$1:$Y$391,MATCH($B97&amp;$B$3,'Exposure Data'!$A$1:$A$391,0),MATCH(J$3,'Exposure Data'!$A$1:$Y$1,0))</f>
        <v>9.7516191401882502E-2</v>
      </c>
      <c r="K97" s="130">
        <f>INDEX('Exposure Data'!$A$1:$Y$391,MATCH($B97&amp;$B$3,'Exposure Data'!$A$1:$A$391,0),MATCH(K$3,'Exposure Data'!$A$1:$Y$1,0))</f>
        <v>3.8902931556563013E-2</v>
      </c>
      <c r="L97" s="130">
        <f>INDEX('Exposure Data'!$A$1:$Y$391,MATCH($B97&amp;$B$3,'Exposure Data'!$A$1:$A$391,0),MATCH(L$3,'Exposure Data'!$A$1:$Y$1,0))</f>
        <v>7.4455396932729734E-2</v>
      </c>
      <c r="M97" s="130">
        <f>INDEX('Exposure Data'!$A$1:$Y$391,MATCH($B97&amp;$B$3,'Exposure Data'!$A$1:$A$391,0),MATCH(M$3,'Exposure Data'!$A$1:$Y$1,0))</f>
        <v>9.6257871961949893E-3</v>
      </c>
      <c r="N97" s="130">
        <f>INDEX('Exposure Data'!$A$1:$Y$391,MATCH($B97&amp;$B$3,'Exposure Data'!$A$1:$A$391,0),MATCH(N$3,'Exposure Data'!$A$1:$Y$1,0))</f>
        <v>7.4550377612178685E-3</v>
      </c>
      <c r="O97" s="7"/>
      <c r="Q97" s="95">
        <f t="shared" si="5"/>
        <v>41698</v>
      </c>
      <c r="R97" s="94">
        <f>HLOOKUP($Q97,'Perfattr Data'!$A$11:$CW$67,MATCH(R$3&amp;"Long",'Perfattr Data'!$B$11:$B$67,0),FALSE)</f>
        <v>1.248898819917732E-2</v>
      </c>
      <c r="S97" s="94">
        <f>HLOOKUP($Q97,'Perfattr Data'!$A$11:$CW$67,MATCH(S$3&amp;"Long",'Perfattr Data'!$B$11:$B$67,0),FALSE)</f>
        <v>2.3021642815445743E-3</v>
      </c>
      <c r="T97" s="94">
        <f>HLOOKUP($Q97,'Perfattr Data'!$A$11:$CW$67,MATCH(T$3&amp;"Long",'Perfattr Data'!$B$11:$B$67,0),FALSE)</f>
        <v>2.6458786074400002E-3</v>
      </c>
      <c r="U97" s="94">
        <f>HLOOKUP($Q97,'Perfattr Data'!$A$11:$CW$67,MATCH(U$3&amp;"Long",'Perfattr Data'!$B$11:$B$67,0),FALSE)</f>
        <v>-1.0319929136710137E-3</v>
      </c>
      <c r="V97" s="94">
        <f>HLOOKUP($Q97,'Perfattr Data'!$A$11:$CW$67,MATCH(V$3&amp;"Long",'Perfattr Data'!$B$11:$B$67,0),FALSE)</f>
        <v>2.1588361525945576E-3</v>
      </c>
      <c r="W97" s="94">
        <f>HLOOKUP($Q97,'Perfattr Data'!$A$11:$CW$67,MATCH(W$3&amp;"Long",'Perfattr Data'!$B$11:$B$67,0),FALSE)</f>
        <v>3.8697556538582964E-4</v>
      </c>
      <c r="X97" s="94">
        <f>HLOOKUP($Q97,'Perfattr Data'!$A$11:$CW$67,MATCH(X$3&amp;"Long",'Perfattr Data'!$B$11:$B$67,0),FALSE)</f>
        <v>5.2498530508485913E-4</v>
      </c>
      <c r="Y97" s="94">
        <f>HLOOKUP($Q97,'Perfattr Data'!$A$11:$CW$67,MATCH(Y$3&amp;"Long",'Perfattr Data'!$B$11:$B$67,0),FALSE)</f>
        <v>5.7676044154583075E-3</v>
      </c>
      <c r="Z97" s="94">
        <f>HLOOKUP($Q97,'Perfattr Data'!$A$11:$CW$67,MATCH(Z$3&amp;"Long",'Perfattr Data'!$B$11:$B$67,0),FALSE)</f>
        <v>2.3544653903998748E-3</v>
      </c>
      <c r="AA97" s="94">
        <f>HLOOKUP($Q97,'Perfattr Data'!$A$11:$CW$67,MATCH(AA$3&amp;"Long",'Perfattr Data'!$B$11:$B$67,0),FALSE)</f>
        <v>-2.7256798419753908E-3</v>
      </c>
      <c r="AB97" s="94">
        <f>HLOOKUP($Q97,'Perfattr Data'!$A$11:$CW$67,MATCH(AB$3&amp;"Long",'Perfattr Data'!$B$11:$B$67,0),FALSE)</f>
        <v>1.1492690626315849E-3</v>
      </c>
    </row>
    <row r="98" spans="2:28" ht="15" customHeight="1" outlineLevel="1" x14ac:dyDescent="0.25">
      <c r="B98" s="4">
        <f t="shared" si="4"/>
        <v>41729</v>
      </c>
      <c r="C98" s="130">
        <f>INDEX('Exposure Data'!$A$1:$Y$391,MATCH($B98&amp;$B$3,'Exposure Data'!$A$1:$A$391,0),MATCH(C$3,'Exposure Data'!$A$1:$Y$1,0))</f>
        <v>0.29560988124669074</v>
      </c>
      <c r="D98" s="130">
        <f>INDEX('Exposure Data'!$A$1:$Y$391,MATCH($B98&amp;$B$3,'Exposure Data'!$A$1:$A$391,0),MATCH(D$3,'Exposure Data'!$A$1:$Y$1,0))</f>
        <v>5.5227051886469737E-2</v>
      </c>
      <c r="E98" s="130">
        <f>INDEX('Exposure Data'!$A$1:$Y$391,MATCH($B98&amp;$B$3,'Exposure Data'!$A$1:$A$391,0),MATCH(E$3,'Exposure Data'!$A$1:$Y$1,0))</f>
        <v>5.6941964785202394E-2</v>
      </c>
      <c r="F98" s="130">
        <f>INDEX('Exposure Data'!$A$1:$Y$391,MATCH($B98&amp;$B$3,'Exposure Data'!$A$1:$A$391,0),MATCH(F$3,'Exposure Data'!$A$1:$Y$1,0))</f>
        <v>0.32586933701129395</v>
      </c>
      <c r="G98" s="130">
        <f>INDEX('Exposure Data'!$A$1:$Y$391,MATCH($B98&amp;$B$3,'Exposure Data'!$A$1:$A$391,0),MATCH(G$3,'Exposure Data'!$A$1:$Y$1,0))</f>
        <v>2.9785085484218855E-2</v>
      </c>
      <c r="H98" s="130">
        <f>INDEX('Exposure Data'!$A$1:$Y$391,MATCH($B98&amp;$B$3,'Exposure Data'!$A$1:$A$391,0),MATCH(H$3,'Exposure Data'!$A$1:$Y$1,0))</f>
        <v>7.0468606609801155E-3</v>
      </c>
      <c r="I98" s="130">
        <f>INDEX('Exposure Data'!$A$1:$Y$391,MATCH($B98&amp;$B$3,'Exposure Data'!$A$1:$A$391,0),MATCH(I$3,'Exposure Data'!$A$1:$Y$1,0))</f>
        <v>0.11578675645148338</v>
      </c>
      <c r="J98" s="130">
        <f>INDEX('Exposure Data'!$A$1:$Y$391,MATCH($B98&amp;$B$3,'Exposure Data'!$A$1:$A$391,0),MATCH(J$3,'Exposure Data'!$A$1:$Y$1,0))</f>
        <v>8.6487471690205264E-2</v>
      </c>
      <c r="K98" s="130">
        <f>INDEX('Exposure Data'!$A$1:$Y$391,MATCH($B98&amp;$B$3,'Exposure Data'!$A$1:$A$391,0),MATCH(K$3,'Exposure Data'!$A$1:$Y$1,0))</f>
        <v>3.1157475266932758E-2</v>
      </c>
      <c r="L98" s="130">
        <f>INDEX('Exposure Data'!$A$1:$Y$391,MATCH($B98&amp;$B$3,'Exposure Data'!$A$1:$A$391,0),MATCH(L$3,'Exposure Data'!$A$1:$Y$1,0))</f>
        <v>7.4532528936102113E-2</v>
      </c>
      <c r="M98" s="130">
        <f>INDEX('Exposure Data'!$A$1:$Y$391,MATCH($B98&amp;$B$3,'Exposure Data'!$A$1:$A$391,0),MATCH(M$3,'Exposure Data'!$A$1:$Y$1,0))</f>
        <v>1.0271021189078786E-2</v>
      </c>
      <c r="N98" s="130">
        <f>INDEX('Exposure Data'!$A$1:$Y$391,MATCH($B98&amp;$B$3,'Exposure Data'!$A$1:$A$391,0),MATCH(N$3,'Exposure Data'!$A$1:$Y$1,0))</f>
        <v>5.6588599521516262E-3</v>
      </c>
      <c r="O98" s="7"/>
      <c r="Q98" s="95">
        <f t="shared" si="5"/>
        <v>41729</v>
      </c>
      <c r="R98" s="94">
        <f>HLOOKUP($Q98,'Perfattr Data'!$A$11:$CW$67,MATCH(R$3&amp;"Long",'Perfattr Data'!$B$11:$B$67,0),FALSE)</f>
        <v>-1.4042680734249133E-3</v>
      </c>
      <c r="S98" s="94">
        <f>HLOOKUP($Q98,'Perfattr Data'!$A$11:$CW$67,MATCH(S$3&amp;"Long",'Perfattr Data'!$B$11:$B$67,0),FALSE)</f>
        <v>4.3952128731142585E-4</v>
      </c>
      <c r="T98" s="94">
        <f>HLOOKUP($Q98,'Perfattr Data'!$A$11:$CW$67,MATCH(T$3&amp;"Long",'Perfattr Data'!$B$11:$B$67,0),FALSE)</f>
        <v>6.0738632601558861E-3</v>
      </c>
      <c r="U98" s="94">
        <f>HLOOKUP($Q98,'Perfattr Data'!$A$11:$CW$67,MATCH(U$3&amp;"Long",'Perfattr Data'!$B$11:$B$67,0),FALSE)</f>
        <v>2.9752917104797504E-4</v>
      </c>
      <c r="V98" s="94">
        <f>HLOOKUP($Q98,'Perfattr Data'!$A$11:$CW$67,MATCH(V$3&amp;"Long",'Perfattr Data'!$B$11:$B$67,0),FALSE)</f>
        <v>3.226573070030178E-4</v>
      </c>
      <c r="W98" s="94">
        <f>HLOOKUP($Q98,'Perfattr Data'!$A$11:$CW$67,MATCH(W$3&amp;"Long",'Perfattr Data'!$B$11:$B$67,0),FALSE)</f>
        <v>1.8231738270463687E-4</v>
      </c>
      <c r="X98" s="94">
        <f>HLOOKUP($Q98,'Perfattr Data'!$A$11:$CW$67,MATCH(X$3&amp;"Long",'Perfattr Data'!$B$11:$B$67,0),FALSE)</f>
        <v>-4.3926264357928871E-5</v>
      </c>
      <c r="Y98" s="94">
        <f>HLOOKUP($Q98,'Perfattr Data'!$A$11:$CW$67,MATCH(Y$3&amp;"Long",'Perfattr Data'!$B$11:$B$67,0),FALSE)</f>
        <v>-5.1622233315725581E-3</v>
      </c>
      <c r="Z98" s="94">
        <f>HLOOKUP($Q98,'Perfattr Data'!$A$11:$CW$67,MATCH(Z$3&amp;"Long",'Perfattr Data'!$B$11:$B$67,0),FALSE)</f>
        <v>-1.2439565406442011E-3</v>
      </c>
      <c r="AA98" s="94">
        <f>HLOOKUP($Q98,'Perfattr Data'!$A$11:$CW$67,MATCH(AA$3&amp;"Long",'Perfattr Data'!$B$11:$B$67,0),FALSE)</f>
        <v>4.1751347821715029E-4</v>
      </c>
      <c r="AB98" s="94">
        <f>HLOOKUP($Q98,'Perfattr Data'!$A$11:$CW$67,MATCH(AB$3&amp;"Long",'Perfattr Data'!$B$11:$B$67,0),FALSE)</f>
        <v>3.2761483372349405E-4</v>
      </c>
    </row>
    <row r="99" spans="2:28" ht="15" customHeight="1" outlineLevel="1" x14ac:dyDescent="0.25">
      <c r="B99" s="4">
        <f t="shared" si="4"/>
        <v>41759</v>
      </c>
      <c r="C99" s="130">
        <f>INDEX('Exposure Data'!$A$1:$Y$391,MATCH($B99&amp;$B$3,'Exposure Data'!$A$1:$A$391,0),MATCH(C$3,'Exposure Data'!$A$1:$Y$1,0))</f>
        <v>0.32678194634224039</v>
      </c>
      <c r="D99" s="130">
        <f>INDEX('Exposure Data'!$A$1:$Y$391,MATCH($B99&amp;$B$3,'Exposure Data'!$A$1:$A$391,0),MATCH(D$3,'Exposure Data'!$A$1:$Y$1,0))</f>
        <v>2.4082748530773523E-2</v>
      </c>
      <c r="E99" s="130">
        <f>INDEX('Exposure Data'!$A$1:$Y$391,MATCH($B99&amp;$B$3,'Exposure Data'!$A$1:$A$391,0),MATCH(E$3,'Exposure Data'!$A$1:$Y$1,0))</f>
        <v>5.4662746563938817E-2</v>
      </c>
      <c r="F99" s="130">
        <f>INDEX('Exposure Data'!$A$1:$Y$391,MATCH($B99&amp;$B$3,'Exposure Data'!$A$1:$A$391,0),MATCH(F$3,'Exposure Data'!$A$1:$Y$1,0))</f>
        <v>0.34277917208458386</v>
      </c>
      <c r="G99" s="130">
        <f>INDEX('Exposure Data'!$A$1:$Y$391,MATCH($B99&amp;$B$3,'Exposure Data'!$A$1:$A$391,0),MATCH(G$3,'Exposure Data'!$A$1:$Y$1,0))</f>
        <v>2.688013431344306E-2</v>
      </c>
      <c r="H99" s="130">
        <f>INDEX('Exposure Data'!$A$1:$Y$391,MATCH($B99&amp;$B$3,'Exposure Data'!$A$1:$A$391,0),MATCH(H$3,'Exposure Data'!$A$1:$Y$1,0))</f>
        <v>6.8924773494986689E-3</v>
      </c>
      <c r="I99" s="130">
        <f>INDEX('Exposure Data'!$A$1:$Y$391,MATCH($B99&amp;$B$3,'Exposure Data'!$A$1:$A$391,0),MATCH(I$3,'Exposure Data'!$A$1:$Y$1,0))</f>
        <v>0.11922408870857916</v>
      </c>
      <c r="J99" s="130">
        <f>INDEX('Exposure Data'!$A$1:$Y$391,MATCH($B99&amp;$B$3,'Exposure Data'!$A$1:$A$391,0),MATCH(J$3,'Exposure Data'!$A$1:$Y$1,0))</f>
        <v>7.8412320228986962E-2</v>
      </c>
      <c r="K99" s="130">
        <f>INDEX('Exposure Data'!$A$1:$Y$391,MATCH($B99&amp;$B$3,'Exposure Data'!$A$1:$A$391,0),MATCH(K$3,'Exposure Data'!$A$1:$Y$1,0))</f>
        <v>4.071427811711055E-2</v>
      </c>
      <c r="L99" s="130">
        <f>INDEX('Exposure Data'!$A$1:$Y$391,MATCH($B99&amp;$B$3,'Exposure Data'!$A$1:$A$391,0),MATCH(L$3,'Exposure Data'!$A$1:$Y$1,0))</f>
        <v>7.9321328240257505E-2</v>
      </c>
      <c r="M99" s="130">
        <f>INDEX('Exposure Data'!$A$1:$Y$391,MATCH($B99&amp;$B$3,'Exposure Data'!$A$1:$A$391,0),MATCH(M$3,'Exposure Data'!$A$1:$Y$1,0))</f>
        <v>9.9551001954393623E-3</v>
      </c>
      <c r="N99" s="130">
        <f>INDEX('Exposure Data'!$A$1:$Y$391,MATCH($B99&amp;$B$3,'Exposure Data'!$A$1:$A$391,0),MATCH(N$3,'Exposure Data'!$A$1:$Y$1,0))</f>
        <v>4.5139970873584812E-3</v>
      </c>
      <c r="O99" s="7"/>
      <c r="Q99" s="95">
        <f t="shared" si="5"/>
        <v>41759</v>
      </c>
      <c r="R99" s="94">
        <f>HLOOKUP($Q99,'Perfattr Data'!$A$11:$CW$67,MATCH(R$3&amp;"Long",'Perfattr Data'!$B$11:$B$67,0),FALSE)</f>
        <v>-1.1981381170649055E-2</v>
      </c>
      <c r="S99" s="94">
        <f>HLOOKUP($Q99,'Perfattr Data'!$A$11:$CW$67,MATCH(S$3&amp;"Long",'Perfattr Data'!$B$11:$B$67,0),FALSE)</f>
        <v>3.5254702517482387E-3</v>
      </c>
      <c r="T99" s="94">
        <f>HLOOKUP($Q99,'Perfattr Data'!$A$11:$CW$67,MATCH(T$3&amp;"Long",'Perfattr Data'!$B$11:$B$67,0),FALSE)</f>
        <v>2.472105341665953E-3</v>
      </c>
      <c r="U99" s="94">
        <f>HLOOKUP($Q99,'Perfattr Data'!$A$11:$CW$67,MATCH(U$3&amp;"Long",'Perfattr Data'!$B$11:$B$67,0),FALSE)</f>
        <v>1.0391312152620928E-2</v>
      </c>
      <c r="V99" s="94">
        <f>HLOOKUP($Q99,'Perfattr Data'!$A$11:$CW$67,MATCH(V$3&amp;"Long",'Perfattr Data'!$B$11:$B$67,0),FALSE)</f>
        <v>-2.3933790766852599E-3</v>
      </c>
      <c r="W99" s="94">
        <f>HLOOKUP($Q99,'Perfattr Data'!$A$11:$CW$67,MATCH(W$3&amp;"Long",'Perfattr Data'!$B$11:$B$67,0),FALSE)</f>
        <v>3.0081320803080811E-4</v>
      </c>
      <c r="X99" s="94">
        <f>HLOOKUP($Q99,'Perfattr Data'!$A$11:$CW$67,MATCH(X$3&amp;"Long",'Perfattr Data'!$B$11:$B$67,0),FALSE)</f>
        <v>4.2774759757658974E-4</v>
      </c>
      <c r="Y99" s="94">
        <f>HLOOKUP($Q99,'Perfattr Data'!$A$11:$CW$67,MATCH(Y$3&amp;"Long",'Perfattr Data'!$B$11:$B$67,0),FALSE)</f>
        <v>-1.5752290475628829E-3</v>
      </c>
      <c r="Z99" s="94">
        <f>HLOOKUP($Q99,'Perfattr Data'!$A$11:$CW$67,MATCH(Z$3&amp;"Long",'Perfattr Data'!$B$11:$B$67,0),FALSE)</f>
        <v>3.5598291028423245E-4</v>
      </c>
      <c r="AA99" s="94">
        <f>HLOOKUP($Q99,'Perfattr Data'!$A$11:$CW$67,MATCH(AA$3&amp;"Long",'Perfattr Data'!$B$11:$B$67,0),FALSE)</f>
        <v>3.6644717818535124E-3</v>
      </c>
      <c r="AB99" s="94">
        <f>HLOOKUP($Q99,'Perfattr Data'!$A$11:$CW$67,MATCH(AB$3&amp;"Long",'Perfattr Data'!$B$11:$B$67,0),FALSE)</f>
        <v>1.7991262279879936E-3</v>
      </c>
    </row>
    <row r="100" spans="2:28" ht="15" customHeight="1" outlineLevel="1" x14ac:dyDescent="0.25">
      <c r="B100" s="4">
        <f t="shared" si="4"/>
        <v>41790</v>
      </c>
      <c r="C100" s="130">
        <f>INDEX('Exposure Data'!$A$1:$Y$391,MATCH($B100&amp;$B$3,'Exposure Data'!$A$1:$A$391,0),MATCH(C$3,'Exposure Data'!$A$1:$Y$1,0))</f>
        <v>0.33397156687804341</v>
      </c>
      <c r="D100" s="130">
        <f>INDEX('Exposure Data'!$A$1:$Y$391,MATCH($B100&amp;$B$3,'Exposure Data'!$A$1:$A$391,0),MATCH(D$3,'Exposure Data'!$A$1:$Y$1,0))</f>
        <v>2.6870220866879686E-2</v>
      </c>
      <c r="E100" s="130">
        <f>INDEX('Exposure Data'!$A$1:$Y$391,MATCH($B100&amp;$B$3,'Exposure Data'!$A$1:$A$391,0),MATCH(E$3,'Exposure Data'!$A$1:$Y$1,0))</f>
        <v>5.5094140791136781E-2</v>
      </c>
      <c r="F100" s="130">
        <f>INDEX('Exposure Data'!$A$1:$Y$391,MATCH($B100&amp;$B$3,'Exposure Data'!$A$1:$A$391,0),MATCH(F$3,'Exposure Data'!$A$1:$Y$1,0))</f>
        <v>0.37630724329065152</v>
      </c>
      <c r="G100" s="130">
        <f>INDEX('Exposure Data'!$A$1:$Y$391,MATCH($B100&amp;$B$3,'Exposure Data'!$A$1:$A$391,0),MATCH(G$3,'Exposure Data'!$A$1:$Y$1,0))</f>
        <v>2.5460707278104164E-2</v>
      </c>
      <c r="H100" s="130">
        <f>INDEX('Exposure Data'!$A$1:$Y$391,MATCH($B100&amp;$B$3,'Exposure Data'!$A$1:$A$391,0),MATCH(H$3,'Exposure Data'!$A$1:$Y$1,0))</f>
        <v>6.9252843561719143E-3</v>
      </c>
      <c r="I100" s="130">
        <f>INDEX('Exposure Data'!$A$1:$Y$391,MATCH($B100&amp;$B$3,'Exposure Data'!$A$1:$A$391,0),MATCH(I$3,'Exposure Data'!$A$1:$Y$1,0))</f>
        <v>9.3262509120512108E-2</v>
      </c>
      <c r="J100" s="130">
        <f>INDEX('Exposure Data'!$A$1:$Y$391,MATCH($B100&amp;$B$3,'Exposure Data'!$A$1:$A$391,0),MATCH(J$3,'Exposure Data'!$A$1:$Y$1,0))</f>
        <v>4.988270033144359E-2</v>
      </c>
      <c r="K100" s="130">
        <f>INDEX('Exposure Data'!$A$1:$Y$391,MATCH($B100&amp;$B$3,'Exposure Data'!$A$1:$A$391,0),MATCH(K$3,'Exposure Data'!$A$1:$Y$1,0))</f>
        <v>4.3343217218537691E-2</v>
      </c>
      <c r="L100" s="130">
        <f>INDEX('Exposure Data'!$A$1:$Y$391,MATCH($B100&amp;$B$3,'Exposure Data'!$A$1:$A$391,0),MATCH(L$3,'Exposure Data'!$A$1:$Y$1,0))</f>
        <v>0.11486393115700812</v>
      </c>
      <c r="M100" s="130">
        <f>INDEX('Exposure Data'!$A$1:$Y$391,MATCH($B100&amp;$B$3,'Exposure Data'!$A$1:$A$391,0),MATCH(M$3,'Exposure Data'!$A$1:$Y$1,0))</f>
        <v>9.1496886162916354E-3</v>
      </c>
      <c r="N100" s="130">
        <f>INDEX('Exposure Data'!$A$1:$Y$391,MATCH($B100&amp;$B$3,'Exposure Data'!$A$1:$A$391,0),MATCH(N$3,'Exposure Data'!$A$1:$Y$1,0))</f>
        <v>4.1174635831743335E-3</v>
      </c>
      <c r="O100" s="7"/>
      <c r="Q100" s="95">
        <f t="shared" si="5"/>
        <v>41790</v>
      </c>
      <c r="R100" s="94">
        <f>HLOOKUP($Q100,'Perfattr Data'!$A$11:$CW$67,MATCH(R$3&amp;"Long",'Perfattr Data'!$B$11:$B$67,0),FALSE)</f>
        <v>6.53856768504716E-3</v>
      </c>
      <c r="S100" s="94">
        <f>HLOOKUP($Q100,'Perfattr Data'!$A$11:$CW$67,MATCH(S$3&amp;"Long",'Perfattr Data'!$B$11:$B$67,0),FALSE)</f>
        <v>3.1223692379635465E-4</v>
      </c>
      <c r="T100" s="94">
        <f>HLOOKUP($Q100,'Perfattr Data'!$A$11:$CW$67,MATCH(T$3&amp;"Long",'Perfattr Data'!$B$11:$B$67,0),FALSE)</f>
        <v>-4.4935422640266979E-4</v>
      </c>
      <c r="U100" s="94">
        <f>HLOOKUP($Q100,'Perfattr Data'!$A$11:$CW$67,MATCH(U$3&amp;"Long",'Perfattr Data'!$B$11:$B$67,0),FALSE)</f>
        <v>3.5561274175861517E-2</v>
      </c>
      <c r="V100" s="94">
        <f>HLOOKUP($Q100,'Perfattr Data'!$A$11:$CW$67,MATCH(V$3&amp;"Long",'Perfattr Data'!$B$11:$B$67,0),FALSE)</f>
        <v>-6.6333343732876619E-4</v>
      </c>
      <c r="W100" s="94">
        <f>HLOOKUP($Q100,'Perfattr Data'!$A$11:$CW$67,MATCH(W$3&amp;"Long",'Perfattr Data'!$B$11:$B$67,0),FALSE)</f>
        <v>2.0651038684924513E-4</v>
      </c>
      <c r="X100" s="94">
        <f>HLOOKUP($Q100,'Perfattr Data'!$A$11:$CW$67,MATCH(X$3&amp;"Long",'Perfattr Data'!$B$11:$B$67,0),FALSE)</f>
        <v>5.9912311442653103E-3</v>
      </c>
      <c r="Y100" s="94">
        <f>HLOOKUP($Q100,'Perfattr Data'!$A$11:$CW$67,MATCH(Y$3&amp;"Long",'Perfattr Data'!$B$11:$B$67,0),FALSE)</f>
        <v>3.4419087226078187E-3</v>
      </c>
      <c r="Z100" s="94">
        <f>HLOOKUP($Q100,'Perfattr Data'!$A$11:$CW$67,MATCH(Z$3&amp;"Long",'Perfattr Data'!$B$11:$B$67,0),FALSE)</f>
        <v>-9.069473994967515E-4</v>
      </c>
      <c r="AA100" s="94">
        <f>HLOOKUP($Q100,'Perfattr Data'!$A$11:$CW$67,MATCH(AA$3&amp;"Long",'Perfattr Data'!$B$11:$B$67,0),FALSE)</f>
        <v>3.6248540950594133E-3</v>
      </c>
      <c r="AB100" s="94">
        <f>HLOOKUP($Q100,'Perfattr Data'!$A$11:$CW$67,MATCH(AB$3&amp;"Long",'Perfattr Data'!$B$11:$B$67,0),FALSE)</f>
        <v>1.2773971459586763E-3</v>
      </c>
    </row>
    <row r="101" spans="2:28" ht="15" customHeight="1" outlineLevel="1" x14ac:dyDescent="0.25">
      <c r="B101" s="4">
        <f t="shared" si="4"/>
        <v>41820</v>
      </c>
      <c r="C101" s="130">
        <f>INDEX('Exposure Data'!$A$1:$Y$391,MATCH($B101&amp;$B$3,'Exposure Data'!$A$1:$A$391,0),MATCH(C$3,'Exposure Data'!$A$1:$Y$1,0))</f>
        <v>0.34651729690961325</v>
      </c>
      <c r="D101" s="130">
        <f>INDEX('Exposure Data'!$A$1:$Y$391,MATCH($B101&amp;$B$3,'Exposure Data'!$A$1:$A$391,0),MATCH(D$3,'Exposure Data'!$A$1:$Y$1,0))</f>
        <v>3.2594463405741077E-2</v>
      </c>
      <c r="E101" s="130">
        <f>INDEX('Exposure Data'!$A$1:$Y$391,MATCH($B101&amp;$B$3,'Exposure Data'!$A$1:$A$391,0),MATCH(E$3,'Exposure Data'!$A$1:$Y$1,0))</f>
        <v>5.4737551401033133E-2</v>
      </c>
      <c r="F101" s="130">
        <f>INDEX('Exposure Data'!$A$1:$Y$391,MATCH($B101&amp;$B$3,'Exposure Data'!$A$1:$A$391,0),MATCH(F$3,'Exposure Data'!$A$1:$Y$1,0))</f>
        <v>0.33172106452369848</v>
      </c>
      <c r="G101" s="130">
        <f>INDEX('Exposure Data'!$A$1:$Y$391,MATCH($B101&amp;$B$3,'Exposure Data'!$A$1:$A$391,0),MATCH(G$3,'Exposure Data'!$A$1:$Y$1,0))</f>
        <v>2.4570901465003622E-2</v>
      </c>
      <c r="H101" s="130">
        <f>INDEX('Exposure Data'!$A$1:$Y$391,MATCH($B101&amp;$B$3,'Exposure Data'!$A$1:$A$391,0),MATCH(H$3,'Exposure Data'!$A$1:$Y$1,0))</f>
        <v>6.6747883833499022E-3</v>
      </c>
      <c r="I101" s="130">
        <f>INDEX('Exposure Data'!$A$1:$Y$391,MATCH($B101&amp;$B$3,'Exposure Data'!$A$1:$A$391,0),MATCH(I$3,'Exposure Data'!$A$1:$Y$1,0))</f>
        <v>9.6410042812244592E-2</v>
      </c>
      <c r="J101" s="130">
        <f>INDEX('Exposure Data'!$A$1:$Y$391,MATCH($B101&amp;$B$3,'Exposure Data'!$A$1:$A$391,0),MATCH(J$3,'Exposure Data'!$A$1:$Y$1,0))</f>
        <v>5.5587826908191848E-2</v>
      </c>
      <c r="K101" s="130">
        <f>INDEX('Exposure Data'!$A$1:$Y$391,MATCH($B101&amp;$B$3,'Exposure Data'!$A$1:$A$391,0),MATCH(K$3,'Exposure Data'!$A$1:$Y$1,0))</f>
        <v>4.3159315400903918E-2</v>
      </c>
      <c r="L101" s="130">
        <f>INDEX('Exposure Data'!$A$1:$Y$391,MATCH($B101&amp;$B$3,'Exposure Data'!$A$1:$A$391,0),MATCH(L$3,'Exposure Data'!$A$1:$Y$1,0))</f>
        <v>0.10509933303317308</v>
      </c>
      <c r="M101" s="130">
        <f>INDEX('Exposure Data'!$A$1:$Y$391,MATCH($B101&amp;$B$3,'Exposure Data'!$A$1:$A$391,0),MATCH(M$3,'Exposure Data'!$A$1:$Y$1,0))</f>
        <v>1.4594044358390875E-2</v>
      </c>
      <c r="N101" s="130">
        <f>INDEX('Exposure Data'!$A$1:$Y$391,MATCH($B101&amp;$B$3,'Exposure Data'!$A$1:$A$391,0),MATCH(N$3,'Exposure Data'!$A$1:$Y$1,0))</f>
        <v>4.9475771600333831E-3</v>
      </c>
      <c r="O101" s="7"/>
      <c r="Q101" s="95">
        <f t="shared" si="5"/>
        <v>41820</v>
      </c>
      <c r="R101" s="94">
        <f>HLOOKUP($Q101,'Perfattr Data'!$A$11:$CW$67,MATCH(R$3&amp;"Long",'Perfattr Data'!$B$11:$B$67,0),FALSE)</f>
        <v>1.2774065240907994E-2</v>
      </c>
      <c r="S101" s="94">
        <f>HLOOKUP($Q101,'Perfattr Data'!$A$11:$CW$67,MATCH(S$3&amp;"Long",'Perfattr Data'!$B$11:$B$67,0),FALSE)</f>
        <v>1.1789386618915182E-3</v>
      </c>
      <c r="T101" s="94">
        <f>HLOOKUP($Q101,'Perfattr Data'!$A$11:$CW$67,MATCH(T$3&amp;"Long",'Perfattr Data'!$B$11:$B$67,0),FALSE)</f>
        <v>1.2204321458581552E-3</v>
      </c>
      <c r="U101" s="94">
        <f>HLOOKUP($Q101,'Perfattr Data'!$A$11:$CW$67,MATCH(U$3&amp;"Long",'Perfattr Data'!$B$11:$B$67,0),FALSE)</f>
        <v>-1.2068124003500138E-3</v>
      </c>
      <c r="V101" s="94">
        <f>HLOOKUP($Q101,'Perfattr Data'!$A$11:$CW$67,MATCH(V$3&amp;"Long",'Perfattr Data'!$B$11:$B$67,0),FALSE)</f>
        <v>-1.0496016882580585E-3</v>
      </c>
      <c r="W101" s="94">
        <f>HLOOKUP($Q101,'Perfattr Data'!$A$11:$CW$67,MATCH(W$3&amp;"Long",'Perfattr Data'!$B$11:$B$67,0),FALSE)</f>
        <v>-2.1129125425072055E-4</v>
      </c>
      <c r="X101" s="94">
        <f>HLOOKUP($Q101,'Perfattr Data'!$A$11:$CW$67,MATCH(X$3&amp;"Long",'Perfattr Data'!$B$11:$B$67,0),FALSE)</f>
        <v>1.9963045027380335E-3</v>
      </c>
      <c r="Y101" s="94">
        <f>HLOOKUP($Q101,'Perfattr Data'!$A$11:$CW$67,MATCH(Y$3&amp;"Long",'Perfattr Data'!$B$11:$B$67,0),FALSE)</f>
        <v>4.6644083285025881E-3</v>
      </c>
      <c r="Z101" s="94">
        <f>HLOOKUP($Q101,'Perfattr Data'!$A$11:$CW$67,MATCH(Z$3&amp;"Long",'Perfattr Data'!$B$11:$B$67,0),FALSE)</f>
        <v>2.5924266861682027E-3</v>
      </c>
      <c r="AA101" s="94">
        <f>HLOOKUP($Q101,'Perfattr Data'!$A$11:$CW$67,MATCH(AA$3&amp;"Long",'Perfattr Data'!$B$11:$B$67,0),FALSE)</f>
        <v>3.0479984214257993E-3</v>
      </c>
      <c r="AB101" s="94">
        <f>HLOOKUP($Q101,'Perfattr Data'!$A$11:$CW$67,MATCH(AB$3&amp;"Long",'Perfattr Data'!$B$11:$B$67,0),FALSE)</f>
        <v>-6.1126871998502526E-4</v>
      </c>
    </row>
    <row r="102" spans="2:28" x14ac:dyDescent="0.25">
      <c r="C102" s="150"/>
      <c r="D102" s="150"/>
      <c r="E102" s="150"/>
      <c r="F102" s="150"/>
      <c r="G102" s="150"/>
      <c r="H102" s="150"/>
      <c r="I102" s="150"/>
      <c r="J102" s="150"/>
      <c r="K102" s="150"/>
      <c r="L102" s="150"/>
      <c r="M102" s="150"/>
      <c r="N102" s="150"/>
    </row>
    <row r="104" spans="2:28" s="120" customFormat="1" x14ac:dyDescent="0.25">
      <c r="B104" s="9" t="s">
        <v>13</v>
      </c>
      <c r="C104" s="120" t="s">
        <v>0</v>
      </c>
      <c r="D104" s="120" t="s">
        <v>1</v>
      </c>
      <c r="E104" s="120" t="s">
        <v>2</v>
      </c>
      <c r="F104" s="120" t="s">
        <v>3</v>
      </c>
      <c r="G104" s="120" t="s">
        <v>4</v>
      </c>
      <c r="H104" s="120" t="s">
        <v>5</v>
      </c>
      <c r="I104" s="120" t="s">
        <v>6</v>
      </c>
      <c r="J104" s="120" t="s">
        <v>7</v>
      </c>
      <c r="K104" s="120" t="s">
        <v>8</v>
      </c>
      <c r="L104" s="120" t="s">
        <v>10</v>
      </c>
      <c r="M104" s="120" t="s">
        <v>11</v>
      </c>
      <c r="N104" s="120" t="s">
        <v>9</v>
      </c>
      <c r="Q104" s="1" t="s">
        <v>13</v>
      </c>
      <c r="R104" s="121" t="s">
        <v>0</v>
      </c>
      <c r="S104" s="121" t="s">
        <v>1</v>
      </c>
      <c r="T104" s="121" t="s">
        <v>2</v>
      </c>
      <c r="U104" s="121" t="s">
        <v>3</v>
      </c>
      <c r="V104" s="121" t="s">
        <v>4</v>
      </c>
      <c r="W104" s="121" t="s">
        <v>5</v>
      </c>
      <c r="X104" s="121" t="s">
        <v>6</v>
      </c>
      <c r="Y104" s="121" t="s">
        <v>7</v>
      </c>
      <c r="Z104" s="121" t="s">
        <v>8</v>
      </c>
      <c r="AA104" s="121" t="s">
        <v>10</v>
      </c>
      <c r="AB104" s="121" t="s">
        <v>11</v>
      </c>
    </row>
    <row r="105" spans="2:28" ht="15" customHeight="1" outlineLevel="1" x14ac:dyDescent="0.25">
      <c r="B105" s="4">
        <v>38868</v>
      </c>
      <c r="C105" s="130">
        <f>-INDEX('Exposure Data'!$A$1:$Y$391,MATCH($B105&amp;$B$104,'Exposure Data'!$A$1:$A$391,0),MATCH(C$3,'Exposure Data'!$A$1:$Y$1,0))</f>
        <v>8.603474751911111E-2</v>
      </c>
      <c r="D105" s="130">
        <f>-INDEX('Exposure Data'!$A$1:$Y$391,MATCH($B105&amp;$B$104,'Exposure Data'!$A$1:$A$391,0),MATCH(D$3,'Exposure Data'!$A$1:$Y$1,0))</f>
        <v>2.4106874242312552E-2</v>
      </c>
      <c r="E105" s="130">
        <f>-INDEX('Exposure Data'!$A$1:$Y$391,MATCH($B105&amp;$B$104,'Exposure Data'!$A$1:$A$391,0),MATCH(E$3,'Exposure Data'!$A$1:$Y$1,0))</f>
        <v>-6.0851252292433752E-18</v>
      </c>
      <c r="F105" s="130">
        <f>-INDEX('Exposure Data'!$A$1:$Y$391,MATCH($B105&amp;$B$104,'Exposure Data'!$A$1:$A$391,0),MATCH(F$3,'Exposure Data'!$A$1:$Y$1,0))</f>
        <v>0.24523496047385218</v>
      </c>
      <c r="G105" s="130">
        <f>-INDEX('Exposure Data'!$A$1:$Y$391,MATCH($B105&amp;$B$104,'Exposure Data'!$A$1:$A$391,0),MATCH(G$3,'Exposure Data'!$A$1:$Y$1,0))</f>
        <v>7.1244301826395014E-4</v>
      </c>
      <c r="H105" s="130">
        <f>-INDEX('Exposure Data'!$A$1:$Y$391,MATCH($B105&amp;$B$104,'Exposure Data'!$A$1:$A$391,0),MATCH(H$3,'Exposure Data'!$A$1:$Y$1,0))</f>
        <v>0.1406674420172776</v>
      </c>
      <c r="I105" s="130">
        <f>-INDEX('Exposure Data'!$A$1:$Y$391,MATCH($B105&amp;$B$104,'Exposure Data'!$A$1:$A$391,0),MATCH(I$3,'Exposure Data'!$A$1:$Y$1,0))</f>
        <v>0.1165842631443767</v>
      </c>
      <c r="J105" s="130">
        <f>-INDEX('Exposure Data'!$A$1:$Y$391,MATCH($B105&amp;$B$104,'Exposure Data'!$A$1:$A$391,0),MATCH(J$3,'Exposure Data'!$A$1:$Y$1,0))</f>
        <v>0.11544076617186182</v>
      </c>
      <c r="K105" s="130">
        <f>-INDEX('Exposure Data'!$A$1:$Y$391,MATCH($B105&amp;$B$104,'Exposure Data'!$A$1:$A$391,0),MATCH(K$3,'Exposure Data'!$A$1:$Y$1,0))</f>
        <v>0</v>
      </c>
      <c r="L105" s="130">
        <f>-INDEX('Exposure Data'!$A$1:$Y$391,MATCH($B105&amp;$B$104,'Exposure Data'!$A$1:$A$391,0),MATCH(L$3,'Exposure Data'!$A$1:$Y$1,0))</f>
        <v>7.0738340970101413E-2</v>
      </c>
      <c r="M105" s="130">
        <f>-INDEX('Exposure Data'!$A$1:$Y$391,MATCH($B105&amp;$B$104,'Exposure Data'!$A$1:$A$391,0),MATCH(M$3,'Exposure Data'!$A$1:$Y$1,0))</f>
        <v>0</v>
      </c>
      <c r="N105" s="130">
        <f>-INDEX('Exposure Data'!$A$1:$Y$391,MATCH($B105&amp;$B$104,'Exposure Data'!$A$1:$A$391,0),MATCH(N$3,'Exposure Data'!$A$1:$Y$1,0))</f>
        <v>0</v>
      </c>
      <c r="O105" s="7"/>
      <c r="Q105" s="95">
        <v>38868</v>
      </c>
      <c r="R105" s="94">
        <f>HLOOKUP($Q105,'Perfattr Data'!$A$11:$CW$67,MATCH(R$3&amp;"Short",'Perfattr Data'!$B$11:$B$67,0),FALSE)</f>
        <v>-7.1754255942283959E-4</v>
      </c>
      <c r="S105" s="94">
        <f>HLOOKUP($Q105,'Perfattr Data'!$A$11:$CW$67,MATCH(S$3&amp;"Short",'Perfattr Data'!$B$11:$B$67,0),FALSE)</f>
        <v>2.5506464814088435E-3</v>
      </c>
      <c r="T105" s="94">
        <f>HLOOKUP($Q105,'Perfattr Data'!$A$11:$CW$67,MATCH(T$3&amp;"Short",'Perfattr Data'!$B$11:$B$67,0),FALSE)</f>
        <v>1.1811583168367171E-5</v>
      </c>
      <c r="U105" s="94">
        <f>HLOOKUP($Q105,'Perfattr Data'!$A$11:$CW$67,MATCH(U$3&amp;"Short",'Perfattr Data'!$B$11:$B$67,0),FALSE)</f>
        <v>1.0152323804303304E-2</v>
      </c>
      <c r="V105" s="94">
        <f>HLOOKUP($Q105,'Perfattr Data'!$A$11:$CW$67,MATCH(V$3&amp;"Short",'Perfattr Data'!$B$11:$B$67,0),FALSE)</f>
        <v>-4.5183061849088511E-6</v>
      </c>
      <c r="W105" s="94">
        <f>HLOOKUP($Q105,'Perfattr Data'!$A$11:$CW$67,MATCH(W$3&amp;"Short",'Perfattr Data'!$B$11:$B$67,0),FALSE)</f>
        <v>7.145828831955651E-3</v>
      </c>
      <c r="X105" s="94">
        <f>HLOOKUP($Q105,'Perfattr Data'!$A$11:$CW$67,MATCH(X$3&amp;"Short",'Perfattr Data'!$B$11:$B$67,0),FALSE)</f>
        <v>4.3408386494181725E-3</v>
      </c>
      <c r="Y105" s="94">
        <f>HLOOKUP($Q105,'Perfattr Data'!$A$11:$CW$67,MATCH(Y$3&amp;"Short",'Perfattr Data'!$B$11:$B$67,0),FALSE)</f>
        <v>8.8100747989111709E-3</v>
      </c>
      <c r="Z105" s="94">
        <f>HLOOKUP($Q105,'Perfattr Data'!$A$11:$CW$67,MATCH(Z$3&amp;"Short",'Perfattr Data'!$B$11:$B$67,0),FALSE)</f>
        <v>0</v>
      </c>
      <c r="AA105" s="94">
        <f>HLOOKUP($Q105,'Perfattr Data'!$A$11:$CW$67,MATCH(AA$3&amp;"Short",'Perfattr Data'!$B$11:$B$67,0),FALSE)</f>
        <v>3.297788148432651E-3</v>
      </c>
      <c r="AB105" s="94">
        <f>HLOOKUP($Q105,'Perfattr Data'!$A$11:$CW$67,MATCH(AB$3&amp;"Short",'Perfattr Data'!$B$11:$B$67,0),FALSE)</f>
        <v>0</v>
      </c>
    </row>
    <row r="106" spans="2:28" ht="15" customHeight="1" outlineLevel="1" x14ac:dyDescent="0.25">
      <c r="B106" s="4">
        <f t="shared" ref="B106:B137" si="6">EOMONTH(B105,1)</f>
        <v>38898</v>
      </c>
      <c r="C106" s="130">
        <f>-INDEX('Exposure Data'!$A$1:$Y$391,MATCH($B106&amp;$B$104,'Exposure Data'!$A$1:$A$391,0),MATCH(C$3,'Exposure Data'!$A$1:$Y$1,0))</f>
        <v>9.0026653191222994E-2</v>
      </c>
      <c r="D106" s="130">
        <f>-INDEX('Exposure Data'!$A$1:$Y$391,MATCH($B106&amp;$B$104,'Exposure Data'!$A$1:$A$391,0),MATCH(D$3,'Exposure Data'!$A$1:$Y$1,0))</f>
        <v>1.8709771864950327E-2</v>
      </c>
      <c r="E106" s="130">
        <f>-INDEX('Exposure Data'!$A$1:$Y$391,MATCH($B106&amp;$B$104,'Exposure Data'!$A$1:$A$391,0),MATCH(E$3,'Exposure Data'!$A$1:$Y$1,0))</f>
        <v>0</v>
      </c>
      <c r="F106" s="130">
        <f>-INDEX('Exposure Data'!$A$1:$Y$391,MATCH($B106&amp;$B$104,'Exposure Data'!$A$1:$A$391,0),MATCH(F$3,'Exposure Data'!$A$1:$Y$1,0))</f>
        <v>0.29196212267349808</v>
      </c>
      <c r="G106" s="130">
        <f>-INDEX('Exposure Data'!$A$1:$Y$391,MATCH($B106&amp;$B$104,'Exposure Data'!$A$1:$A$391,0),MATCH(G$3,'Exposure Data'!$A$1:$Y$1,0))</f>
        <v>5.8833339305138443E-4</v>
      </c>
      <c r="H106" s="130">
        <f>-INDEX('Exposure Data'!$A$1:$Y$391,MATCH($B106&amp;$B$104,'Exposure Data'!$A$1:$A$391,0),MATCH(H$3,'Exposure Data'!$A$1:$Y$1,0))</f>
        <v>0.15777724215846695</v>
      </c>
      <c r="I106" s="130">
        <f>-INDEX('Exposure Data'!$A$1:$Y$391,MATCH($B106&amp;$B$104,'Exposure Data'!$A$1:$A$391,0),MATCH(I$3,'Exposure Data'!$A$1:$Y$1,0))</f>
        <v>0.12746755126208167</v>
      </c>
      <c r="J106" s="130">
        <f>-INDEX('Exposure Data'!$A$1:$Y$391,MATCH($B106&amp;$B$104,'Exposure Data'!$A$1:$A$391,0),MATCH(J$3,'Exposure Data'!$A$1:$Y$1,0))</f>
        <v>0.16310471061438964</v>
      </c>
      <c r="K106" s="130">
        <f>-INDEX('Exposure Data'!$A$1:$Y$391,MATCH($B106&amp;$B$104,'Exposure Data'!$A$1:$A$391,0),MATCH(K$3,'Exposure Data'!$A$1:$Y$1,0))</f>
        <v>0</v>
      </c>
      <c r="L106" s="130">
        <f>-INDEX('Exposure Data'!$A$1:$Y$391,MATCH($B106&amp;$B$104,'Exposure Data'!$A$1:$A$391,0),MATCH(L$3,'Exposure Data'!$A$1:$Y$1,0))</f>
        <v>0.11914171489840503</v>
      </c>
      <c r="M106" s="130">
        <f>-INDEX('Exposure Data'!$A$1:$Y$391,MATCH($B106&amp;$B$104,'Exposure Data'!$A$1:$A$391,0),MATCH(M$3,'Exposure Data'!$A$1:$Y$1,0))</f>
        <v>0</v>
      </c>
      <c r="N106" s="130">
        <f>-INDEX('Exposure Data'!$A$1:$Y$391,MATCH($B106&amp;$B$104,'Exposure Data'!$A$1:$A$391,0),MATCH(N$3,'Exposure Data'!$A$1:$Y$1,0))</f>
        <v>0</v>
      </c>
      <c r="O106" s="7"/>
      <c r="Q106" s="95">
        <f t="shared" ref="Q106:Q137" si="7">EOMONTH(Q105,1)</f>
        <v>38898</v>
      </c>
      <c r="R106" s="94">
        <f>HLOOKUP($Q106,'Perfattr Data'!$A$11:$CW$67,MATCH(R$3&amp;"Short",'Perfattr Data'!$B$11:$B$67,0),FALSE)</f>
        <v>1.4144821921334141E-3</v>
      </c>
      <c r="S106" s="94">
        <f>HLOOKUP($Q106,'Perfattr Data'!$A$11:$CW$67,MATCH(S$3&amp;"Short",'Perfattr Data'!$B$11:$B$67,0),FALSE)</f>
        <v>-1.2847711570290063E-4</v>
      </c>
      <c r="T106" s="94">
        <f>HLOOKUP($Q106,'Perfattr Data'!$A$11:$CW$67,MATCH(T$3&amp;"Short",'Perfattr Data'!$B$11:$B$67,0),FALSE)</f>
        <v>0</v>
      </c>
      <c r="U106" s="94">
        <f>HLOOKUP($Q106,'Perfattr Data'!$A$11:$CW$67,MATCH(U$3&amp;"Short",'Perfattr Data'!$B$11:$B$67,0),FALSE)</f>
        <v>6.321901123617496E-4</v>
      </c>
      <c r="V106" s="94">
        <f>HLOOKUP($Q106,'Perfattr Data'!$A$11:$CW$67,MATCH(V$3&amp;"Short",'Perfattr Data'!$B$11:$B$67,0),FALSE)</f>
        <v>1.4304714910102603E-4</v>
      </c>
      <c r="W106" s="94">
        <f>HLOOKUP($Q106,'Perfattr Data'!$A$11:$CW$67,MATCH(W$3&amp;"Short",'Perfattr Data'!$B$11:$B$67,0),FALSE)</f>
        <v>5.9595995446078338E-4</v>
      </c>
      <c r="X106" s="94">
        <f>HLOOKUP($Q106,'Perfattr Data'!$A$11:$CW$67,MATCH(X$3&amp;"Short",'Perfattr Data'!$B$11:$B$67,0),FALSE)</f>
        <v>2.2731018042279435E-5</v>
      </c>
      <c r="Y106" s="94">
        <f>HLOOKUP($Q106,'Perfattr Data'!$A$11:$CW$67,MATCH(Y$3&amp;"Short",'Perfattr Data'!$B$11:$B$67,0),FALSE)</f>
        <v>6.4358428925120233E-3</v>
      </c>
      <c r="Z106" s="94">
        <f>HLOOKUP($Q106,'Perfattr Data'!$A$11:$CW$67,MATCH(Z$3&amp;"Short",'Perfattr Data'!$B$11:$B$67,0),FALSE)</f>
        <v>0</v>
      </c>
      <c r="AA106" s="94">
        <f>HLOOKUP($Q106,'Perfattr Data'!$A$11:$CW$67,MATCH(AA$3&amp;"Short",'Perfattr Data'!$B$11:$B$67,0),FALSE)</f>
        <v>-1.8359872378408775E-3</v>
      </c>
      <c r="AB106" s="94">
        <f>HLOOKUP($Q106,'Perfattr Data'!$A$11:$CW$67,MATCH(AB$3&amp;"Short",'Perfattr Data'!$B$11:$B$67,0),FALSE)</f>
        <v>0</v>
      </c>
    </row>
    <row r="107" spans="2:28" ht="15" customHeight="1" outlineLevel="1" x14ac:dyDescent="0.25">
      <c r="B107" s="4">
        <f t="shared" si="6"/>
        <v>38929</v>
      </c>
      <c r="C107" s="130">
        <f>-INDEX('Exposure Data'!$A$1:$Y$391,MATCH($B107&amp;$B$104,'Exposure Data'!$A$1:$A$391,0),MATCH(C$3,'Exposure Data'!$A$1:$Y$1,0))</f>
        <v>8.1301921104361241E-2</v>
      </c>
      <c r="D107" s="130">
        <f>-INDEX('Exposure Data'!$A$1:$Y$391,MATCH($B107&amp;$B$104,'Exposure Data'!$A$1:$A$391,0),MATCH(D$3,'Exposure Data'!$A$1:$Y$1,0))</f>
        <v>1.2662913253975077E-2</v>
      </c>
      <c r="E107" s="130">
        <f>-INDEX('Exposure Data'!$A$1:$Y$391,MATCH($B107&amp;$B$104,'Exposure Data'!$A$1:$A$391,0),MATCH(E$3,'Exposure Data'!$A$1:$Y$1,0))</f>
        <v>0</v>
      </c>
      <c r="F107" s="130">
        <f>-INDEX('Exposure Data'!$A$1:$Y$391,MATCH($B107&amp;$B$104,'Exposure Data'!$A$1:$A$391,0),MATCH(F$3,'Exposure Data'!$A$1:$Y$1,0))</f>
        <v>0.29041425645330921</v>
      </c>
      <c r="G107" s="130">
        <f>-INDEX('Exposure Data'!$A$1:$Y$391,MATCH($B107&amp;$B$104,'Exposure Data'!$A$1:$A$391,0),MATCH(G$3,'Exposure Data'!$A$1:$Y$1,0))</f>
        <v>6.328862213260877E-4</v>
      </c>
      <c r="H107" s="130">
        <f>-INDEX('Exposure Data'!$A$1:$Y$391,MATCH($B107&amp;$B$104,'Exposure Data'!$A$1:$A$391,0),MATCH(H$3,'Exposure Data'!$A$1:$Y$1,0))</f>
        <v>0.24392165054579965</v>
      </c>
      <c r="I107" s="130">
        <f>-INDEX('Exposure Data'!$A$1:$Y$391,MATCH($B107&amp;$B$104,'Exposure Data'!$A$1:$A$391,0),MATCH(I$3,'Exposure Data'!$A$1:$Y$1,0))</f>
        <v>0.11703628179877339</v>
      </c>
      <c r="J107" s="130">
        <f>-INDEX('Exposure Data'!$A$1:$Y$391,MATCH($B107&amp;$B$104,'Exposure Data'!$A$1:$A$391,0),MATCH(J$3,'Exposure Data'!$A$1:$Y$1,0))</f>
        <v>9.593459579892008E-2</v>
      </c>
      <c r="K107" s="130">
        <f>-INDEX('Exposure Data'!$A$1:$Y$391,MATCH($B107&amp;$B$104,'Exposure Data'!$A$1:$A$391,0),MATCH(K$3,'Exposure Data'!$A$1:$Y$1,0))</f>
        <v>-1.5795144753887429E-18</v>
      </c>
      <c r="L107" s="130">
        <f>-INDEX('Exposure Data'!$A$1:$Y$391,MATCH($B107&amp;$B$104,'Exposure Data'!$A$1:$A$391,0),MATCH(L$3,'Exposure Data'!$A$1:$Y$1,0))</f>
        <v>0.10081441210706917</v>
      </c>
      <c r="M107" s="130">
        <f>-INDEX('Exposure Data'!$A$1:$Y$391,MATCH($B107&amp;$B$104,'Exposure Data'!$A$1:$A$391,0),MATCH(M$3,'Exposure Data'!$A$1:$Y$1,0))</f>
        <v>0</v>
      </c>
      <c r="N107" s="130">
        <f>-INDEX('Exposure Data'!$A$1:$Y$391,MATCH($B107&amp;$B$104,'Exposure Data'!$A$1:$A$391,0),MATCH(N$3,'Exposure Data'!$A$1:$Y$1,0))</f>
        <v>0</v>
      </c>
      <c r="O107" s="7"/>
      <c r="Q107" s="95">
        <f t="shared" si="7"/>
        <v>38929</v>
      </c>
      <c r="R107" s="94">
        <f>HLOOKUP($Q107,'Perfattr Data'!$A$11:$CW$67,MATCH(R$3&amp;"Short",'Perfattr Data'!$B$11:$B$67,0),FALSE)</f>
        <v>-3.7634303295638188E-4</v>
      </c>
      <c r="S107" s="94">
        <f>HLOOKUP($Q107,'Perfattr Data'!$A$11:$CW$67,MATCH(S$3&amp;"Short",'Perfattr Data'!$B$11:$B$67,0),FALSE)</f>
        <v>-2.1335488001966094E-3</v>
      </c>
      <c r="T107" s="94">
        <f>HLOOKUP($Q107,'Perfattr Data'!$A$11:$CW$67,MATCH(T$3&amp;"Short",'Perfattr Data'!$B$11:$B$67,0),FALSE)</f>
        <v>0</v>
      </c>
      <c r="U107" s="94">
        <f>HLOOKUP($Q107,'Perfattr Data'!$A$11:$CW$67,MATCH(U$3&amp;"Short",'Perfattr Data'!$B$11:$B$67,0),FALSE)</f>
        <v>-3.140893136514443E-3</v>
      </c>
      <c r="V107" s="94">
        <f>HLOOKUP($Q107,'Perfattr Data'!$A$11:$CW$67,MATCH(V$3&amp;"Short",'Perfattr Data'!$B$11:$B$67,0),FALSE)</f>
        <v>-5.4213601208414457E-5</v>
      </c>
      <c r="W107" s="94">
        <f>HLOOKUP($Q107,'Perfattr Data'!$A$11:$CW$67,MATCH(W$3&amp;"Short",'Perfattr Data'!$B$11:$B$67,0),FALSE)</f>
        <v>-2.5118167119869451E-3</v>
      </c>
      <c r="X107" s="94">
        <f>HLOOKUP($Q107,'Perfattr Data'!$A$11:$CW$67,MATCH(X$3&amp;"Short",'Perfattr Data'!$B$11:$B$67,0),FALSE)</f>
        <v>4.7690031485513491E-3</v>
      </c>
      <c r="Y107" s="94">
        <f>HLOOKUP($Q107,'Perfattr Data'!$A$11:$CW$67,MATCH(Y$3&amp;"Short",'Perfattr Data'!$B$11:$B$67,0),FALSE)</f>
        <v>5.0114348120738721E-3</v>
      </c>
      <c r="Z107" s="94">
        <f>HLOOKUP($Q107,'Perfattr Data'!$A$11:$CW$67,MATCH(Z$3&amp;"Short",'Perfattr Data'!$B$11:$B$67,0),FALSE)</f>
        <v>0</v>
      </c>
      <c r="AA107" s="94">
        <f>HLOOKUP($Q107,'Perfattr Data'!$A$11:$CW$67,MATCH(AA$3&amp;"Short",'Perfattr Data'!$B$11:$B$67,0),FALSE)</f>
        <v>5.6488606935498117E-3</v>
      </c>
      <c r="AB107" s="94">
        <f>HLOOKUP($Q107,'Perfattr Data'!$A$11:$CW$67,MATCH(AB$3&amp;"Short",'Perfattr Data'!$B$11:$B$67,0),FALSE)</f>
        <v>0</v>
      </c>
    </row>
    <row r="108" spans="2:28" ht="15" customHeight="1" outlineLevel="1" x14ac:dyDescent="0.25">
      <c r="B108" s="4">
        <f t="shared" si="6"/>
        <v>38960</v>
      </c>
      <c r="C108" s="130">
        <f>-INDEX('Exposure Data'!$A$1:$Y$391,MATCH($B108&amp;$B$104,'Exposure Data'!$A$1:$A$391,0),MATCH(C$3,'Exposure Data'!$A$1:$Y$1,0))</f>
        <v>7.8264030600701459E-2</v>
      </c>
      <c r="D108" s="130">
        <f>-INDEX('Exposure Data'!$A$1:$Y$391,MATCH($B108&amp;$B$104,'Exposure Data'!$A$1:$A$391,0),MATCH(D$3,'Exposure Data'!$A$1:$Y$1,0))</f>
        <v>1.2272356231297415E-2</v>
      </c>
      <c r="E108" s="130">
        <f>-INDEX('Exposure Data'!$A$1:$Y$391,MATCH($B108&amp;$B$104,'Exposure Data'!$A$1:$A$391,0),MATCH(E$3,'Exposure Data'!$A$1:$Y$1,0))</f>
        <v>5.1434331115653826E-4</v>
      </c>
      <c r="F108" s="130">
        <f>-INDEX('Exposure Data'!$A$1:$Y$391,MATCH($B108&amp;$B$104,'Exposure Data'!$A$1:$A$391,0),MATCH(F$3,'Exposure Data'!$A$1:$Y$1,0))</f>
        <v>0.26771554888805005</v>
      </c>
      <c r="G108" s="130">
        <f>-INDEX('Exposure Data'!$A$1:$Y$391,MATCH($B108&amp;$B$104,'Exposure Data'!$A$1:$A$391,0),MATCH(G$3,'Exposure Data'!$A$1:$Y$1,0))</f>
        <v>6.2976212212934697E-4</v>
      </c>
      <c r="H108" s="130">
        <f>-INDEX('Exposure Data'!$A$1:$Y$391,MATCH($B108&amp;$B$104,'Exposure Data'!$A$1:$A$391,0),MATCH(H$3,'Exposure Data'!$A$1:$Y$1,0))</f>
        <v>0.24397364812662861</v>
      </c>
      <c r="I108" s="130">
        <f>-INDEX('Exposure Data'!$A$1:$Y$391,MATCH($B108&amp;$B$104,'Exposure Data'!$A$1:$A$391,0),MATCH(I$3,'Exposure Data'!$A$1:$Y$1,0))</f>
        <v>0.10989212156390651</v>
      </c>
      <c r="J108" s="130">
        <f>-INDEX('Exposure Data'!$A$1:$Y$391,MATCH($B108&amp;$B$104,'Exposure Data'!$A$1:$A$391,0),MATCH(J$3,'Exposure Data'!$A$1:$Y$1,0))</f>
        <v>0.15469302377976532</v>
      </c>
      <c r="K108" s="130">
        <f>-INDEX('Exposure Data'!$A$1:$Y$391,MATCH($B108&amp;$B$104,'Exposure Data'!$A$1:$A$391,0),MATCH(K$3,'Exposure Data'!$A$1:$Y$1,0))</f>
        <v>0</v>
      </c>
      <c r="L108" s="130">
        <f>-INDEX('Exposure Data'!$A$1:$Y$391,MATCH($B108&amp;$B$104,'Exposure Data'!$A$1:$A$391,0),MATCH(L$3,'Exposure Data'!$A$1:$Y$1,0))</f>
        <v>0.10150818836535155</v>
      </c>
      <c r="M108" s="130">
        <f>-INDEX('Exposure Data'!$A$1:$Y$391,MATCH($B108&amp;$B$104,'Exposure Data'!$A$1:$A$391,0),MATCH(M$3,'Exposure Data'!$A$1:$Y$1,0))</f>
        <v>-7.8193483725735143E-19</v>
      </c>
      <c r="N108" s="130">
        <f>-INDEX('Exposure Data'!$A$1:$Y$391,MATCH($B108&amp;$B$104,'Exposure Data'!$A$1:$A$391,0),MATCH(N$3,'Exposure Data'!$A$1:$Y$1,0))</f>
        <v>0</v>
      </c>
      <c r="O108" s="7"/>
      <c r="Q108" s="95">
        <f t="shared" si="7"/>
        <v>38960</v>
      </c>
      <c r="R108" s="94">
        <f>HLOOKUP($Q108,'Perfattr Data'!$A$11:$CW$67,MATCH(R$3&amp;"Short",'Perfattr Data'!$B$11:$B$67,0),FALSE)</f>
        <v>-2.0758366745001482E-3</v>
      </c>
      <c r="S108" s="94">
        <f>HLOOKUP($Q108,'Perfattr Data'!$A$11:$CW$67,MATCH(S$3&amp;"Short",'Perfattr Data'!$B$11:$B$67,0),FALSE)</f>
        <v>1.4585336608750326E-4</v>
      </c>
      <c r="T108" s="94">
        <f>HLOOKUP($Q108,'Perfattr Data'!$A$11:$CW$67,MATCH(T$3&amp;"Short",'Perfattr Data'!$B$11:$B$67,0),FALSE)</f>
        <v>4.105281317016508E-5</v>
      </c>
      <c r="U108" s="94">
        <f>HLOOKUP($Q108,'Perfattr Data'!$A$11:$CW$67,MATCH(U$3&amp;"Short",'Perfattr Data'!$B$11:$B$67,0),FALSE)</f>
        <v>-6.9810959807097674E-3</v>
      </c>
      <c r="V108" s="94">
        <f>HLOOKUP($Q108,'Perfattr Data'!$A$11:$CW$67,MATCH(V$3&amp;"Short",'Perfattr Data'!$B$11:$B$67,0),FALSE)</f>
        <v>-6.265687004095556E-7</v>
      </c>
      <c r="W108" s="94">
        <f>HLOOKUP($Q108,'Perfattr Data'!$A$11:$CW$67,MATCH(W$3&amp;"Short",'Perfattr Data'!$B$11:$B$67,0),FALSE)</f>
        <v>-3.5328981334359984E-3</v>
      </c>
      <c r="X108" s="94">
        <f>HLOOKUP($Q108,'Perfattr Data'!$A$11:$CW$67,MATCH(X$3&amp;"Short",'Perfattr Data'!$B$11:$B$67,0),FALSE)</f>
        <v>-1.7646242249785473E-3</v>
      </c>
      <c r="Y108" s="94">
        <f>HLOOKUP($Q108,'Perfattr Data'!$A$11:$CW$67,MATCH(Y$3&amp;"Short",'Perfattr Data'!$B$11:$B$67,0),FALSE)</f>
        <v>-9.0749929031779045E-3</v>
      </c>
      <c r="Z108" s="94">
        <f>HLOOKUP($Q108,'Perfattr Data'!$A$11:$CW$67,MATCH(Z$3&amp;"Short",'Perfattr Data'!$B$11:$B$67,0),FALSE)</f>
        <v>0</v>
      </c>
      <c r="AA108" s="94">
        <f>HLOOKUP($Q108,'Perfattr Data'!$A$11:$CW$67,MATCH(AA$3&amp;"Short",'Perfattr Data'!$B$11:$B$67,0),FALSE)</f>
        <v>-2.0078601746651601E-3</v>
      </c>
      <c r="AB108" s="94">
        <f>HLOOKUP($Q108,'Perfattr Data'!$A$11:$CW$67,MATCH(AB$3&amp;"Short",'Perfattr Data'!$B$11:$B$67,0),FALSE)</f>
        <v>0</v>
      </c>
    </row>
    <row r="109" spans="2:28" ht="15" customHeight="1" outlineLevel="1" x14ac:dyDescent="0.25">
      <c r="B109" s="4">
        <f t="shared" si="6"/>
        <v>38990</v>
      </c>
      <c r="C109" s="130">
        <f>-INDEX('Exposure Data'!$A$1:$Y$391,MATCH($B109&amp;$B$104,'Exposure Data'!$A$1:$A$391,0),MATCH(C$3,'Exposure Data'!$A$1:$Y$1,0))</f>
        <v>7.9537656166149426E-2</v>
      </c>
      <c r="D109" s="130">
        <f>-INDEX('Exposure Data'!$A$1:$Y$391,MATCH($B109&amp;$B$104,'Exposure Data'!$A$1:$A$391,0),MATCH(D$3,'Exposure Data'!$A$1:$Y$1,0))</f>
        <v>1.2156310489795588E-2</v>
      </c>
      <c r="E109" s="130">
        <f>-INDEX('Exposure Data'!$A$1:$Y$391,MATCH($B109&amp;$B$104,'Exposure Data'!$A$1:$A$391,0),MATCH(E$3,'Exposure Data'!$A$1:$Y$1,0))</f>
        <v>0</v>
      </c>
      <c r="F109" s="130">
        <f>-INDEX('Exposure Data'!$A$1:$Y$391,MATCH($B109&amp;$B$104,'Exposure Data'!$A$1:$A$391,0),MATCH(F$3,'Exposure Data'!$A$1:$Y$1,0))</f>
        <v>0.27206628389437454</v>
      </c>
      <c r="G109" s="130">
        <f>-INDEX('Exposure Data'!$A$1:$Y$391,MATCH($B109&amp;$B$104,'Exposure Data'!$A$1:$A$391,0),MATCH(G$3,'Exposure Data'!$A$1:$Y$1,0))</f>
        <v>0</v>
      </c>
      <c r="H109" s="130">
        <f>-INDEX('Exposure Data'!$A$1:$Y$391,MATCH($B109&amp;$B$104,'Exposure Data'!$A$1:$A$391,0),MATCH(H$3,'Exposure Data'!$A$1:$Y$1,0))</f>
        <v>0.2337260875866003</v>
      </c>
      <c r="I109" s="130">
        <f>-INDEX('Exposure Data'!$A$1:$Y$391,MATCH($B109&amp;$B$104,'Exposure Data'!$A$1:$A$391,0),MATCH(I$3,'Exposure Data'!$A$1:$Y$1,0))</f>
        <v>0.11754683178174093</v>
      </c>
      <c r="J109" s="130">
        <f>-INDEX('Exposure Data'!$A$1:$Y$391,MATCH($B109&amp;$B$104,'Exposure Data'!$A$1:$A$391,0),MATCH(J$3,'Exposure Data'!$A$1:$Y$1,0))</f>
        <v>0.17893152229803866</v>
      </c>
      <c r="K109" s="130">
        <f>-INDEX('Exposure Data'!$A$1:$Y$391,MATCH($B109&amp;$B$104,'Exposure Data'!$A$1:$A$391,0),MATCH(K$3,'Exposure Data'!$A$1:$Y$1,0))</f>
        <v>3.1468589409805992E-3</v>
      </c>
      <c r="L109" s="130">
        <f>-INDEX('Exposure Data'!$A$1:$Y$391,MATCH($B109&amp;$B$104,'Exposure Data'!$A$1:$A$391,0),MATCH(L$3,'Exposure Data'!$A$1:$Y$1,0))</f>
        <v>0.13396713912830885</v>
      </c>
      <c r="M109" s="130">
        <f>-INDEX('Exposure Data'!$A$1:$Y$391,MATCH($B109&amp;$B$104,'Exposure Data'!$A$1:$A$391,0),MATCH(M$3,'Exposure Data'!$A$1:$Y$1,0))</f>
        <v>1.5517552337512197E-18</v>
      </c>
      <c r="N109" s="130">
        <f>-INDEX('Exposure Data'!$A$1:$Y$391,MATCH($B109&amp;$B$104,'Exposure Data'!$A$1:$A$391,0),MATCH(N$3,'Exposure Data'!$A$1:$Y$1,0))</f>
        <v>0</v>
      </c>
      <c r="O109" s="7"/>
      <c r="Q109" s="95">
        <f t="shared" si="7"/>
        <v>38990</v>
      </c>
      <c r="R109" s="94">
        <f>HLOOKUP($Q109,'Perfattr Data'!$A$11:$CW$67,MATCH(R$3&amp;"Short",'Perfattr Data'!$B$11:$B$67,0),FALSE)</f>
        <v>-3.7359131559238563E-3</v>
      </c>
      <c r="S109" s="94">
        <f>HLOOKUP($Q109,'Perfattr Data'!$A$11:$CW$67,MATCH(S$3&amp;"Short",'Perfattr Data'!$B$11:$B$67,0),FALSE)</f>
        <v>2.3122064664818704E-4</v>
      </c>
      <c r="T109" s="94">
        <f>HLOOKUP($Q109,'Perfattr Data'!$A$11:$CW$67,MATCH(T$3&amp;"Short",'Perfattr Data'!$B$11:$B$67,0),FALSE)</f>
        <v>2.8479101014726486E-6</v>
      </c>
      <c r="U109" s="94">
        <f>HLOOKUP($Q109,'Perfattr Data'!$A$11:$CW$67,MATCH(U$3&amp;"Short",'Perfattr Data'!$B$11:$B$67,0),FALSE)</f>
        <v>-1.3540777630133522E-2</v>
      </c>
      <c r="V109" s="94">
        <f>HLOOKUP($Q109,'Perfattr Data'!$A$11:$CW$67,MATCH(V$3&amp;"Short",'Perfattr Data'!$B$11:$B$67,0),FALSE)</f>
        <v>5.517076723032484E-5</v>
      </c>
      <c r="W109" s="94">
        <f>HLOOKUP($Q109,'Perfattr Data'!$A$11:$CW$67,MATCH(W$3&amp;"Short",'Perfattr Data'!$B$11:$B$67,0),FALSE)</f>
        <v>7.8184645848678293E-4</v>
      </c>
      <c r="X109" s="94">
        <f>HLOOKUP($Q109,'Perfattr Data'!$A$11:$CW$67,MATCH(X$3&amp;"Short",'Perfattr Data'!$B$11:$B$67,0),FALSE)</f>
        <v>-7.5807143340846539E-4</v>
      </c>
      <c r="Y109" s="94">
        <f>HLOOKUP($Q109,'Perfattr Data'!$A$11:$CW$67,MATCH(Y$3&amp;"Short",'Perfattr Data'!$B$11:$B$67,0),FALSE)</f>
        <v>8.9695428634059167E-3</v>
      </c>
      <c r="Z109" s="94">
        <f>HLOOKUP($Q109,'Perfattr Data'!$A$11:$CW$67,MATCH(Z$3&amp;"Short",'Perfattr Data'!$B$11:$B$67,0),FALSE)</f>
        <v>-6.6292667208235148E-5</v>
      </c>
      <c r="AA109" s="94">
        <f>HLOOKUP($Q109,'Perfattr Data'!$A$11:$CW$67,MATCH(AA$3&amp;"Short",'Perfattr Data'!$B$11:$B$67,0),FALSE)</f>
        <v>-8.13992916483775E-3</v>
      </c>
      <c r="AB109" s="94">
        <f>HLOOKUP($Q109,'Perfattr Data'!$A$11:$CW$67,MATCH(AB$3&amp;"Short",'Perfattr Data'!$B$11:$B$67,0),FALSE)</f>
        <v>0</v>
      </c>
    </row>
    <row r="110" spans="2:28" ht="15" customHeight="1" outlineLevel="1" x14ac:dyDescent="0.25">
      <c r="B110" s="4">
        <f t="shared" si="6"/>
        <v>39021</v>
      </c>
      <c r="C110" s="130">
        <f>-INDEX('Exposure Data'!$A$1:$Y$391,MATCH($B110&amp;$B$104,'Exposure Data'!$A$1:$A$391,0),MATCH(C$3,'Exposure Data'!$A$1:$Y$1,0))</f>
        <v>9.9264269998789664E-2</v>
      </c>
      <c r="D110" s="130">
        <f>-INDEX('Exposure Data'!$A$1:$Y$391,MATCH($B110&amp;$B$104,'Exposure Data'!$A$1:$A$391,0),MATCH(D$3,'Exposure Data'!$A$1:$Y$1,0))</f>
        <v>3.1769449367076978E-2</v>
      </c>
      <c r="E110" s="130">
        <f>-INDEX('Exposure Data'!$A$1:$Y$391,MATCH($B110&amp;$B$104,'Exposure Data'!$A$1:$A$391,0),MATCH(E$3,'Exposure Data'!$A$1:$Y$1,0))</f>
        <v>7.0766148810583775E-3</v>
      </c>
      <c r="F110" s="130">
        <f>-INDEX('Exposure Data'!$A$1:$Y$391,MATCH($B110&amp;$B$104,'Exposure Data'!$A$1:$A$391,0),MATCH(F$3,'Exposure Data'!$A$1:$Y$1,0))</f>
        <v>0.25815152859762264</v>
      </c>
      <c r="G110" s="130">
        <f>-INDEX('Exposure Data'!$A$1:$Y$391,MATCH($B110&amp;$B$104,'Exposure Data'!$A$1:$A$391,0),MATCH(G$3,'Exposure Data'!$A$1:$Y$1,0))</f>
        <v>0</v>
      </c>
      <c r="H110" s="130">
        <f>-INDEX('Exposure Data'!$A$1:$Y$391,MATCH($B110&amp;$B$104,'Exposure Data'!$A$1:$A$391,0),MATCH(H$3,'Exposure Data'!$A$1:$Y$1,0))</f>
        <v>0.2102454821728556</v>
      </c>
      <c r="I110" s="130">
        <f>-INDEX('Exposure Data'!$A$1:$Y$391,MATCH($B110&amp;$B$104,'Exposure Data'!$A$1:$A$391,0),MATCH(I$3,'Exposure Data'!$A$1:$Y$1,0))</f>
        <v>0.12729426505198213</v>
      </c>
      <c r="J110" s="130">
        <f>-INDEX('Exposure Data'!$A$1:$Y$391,MATCH($B110&amp;$B$104,'Exposure Data'!$A$1:$A$391,0),MATCH(J$3,'Exposure Data'!$A$1:$Y$1,0))</f>
        <v>0.14448596892606658</v>
      </c>
      <c r="K110" s="130">
        <f>-INDEX('Exposure Data'!$A$1:$Y$391,MATCH($B110&amp;$B$104,'Exposure Data'!$A$1:$A$391,0),MATCH(K$3,'Exposure Data'!$A$1:$Y$1,0))</f>
        <v>7.5984837186377644E-3</v>
      </c>
      <c r="L110" s="130">
        <f>-INDEX('Exposure Data'!$A$1:$Y$391,MATCH($B110&amp;$B$104,'Exposure Data'!$A$1:$A$391,0),MATCH(L$3,'Exposure Data'!$A$1:$Y$1,0))</f>
        <v>0.15152611981905892</v>
      </c>
      <c r="M110" s="130">
        <f>-INDEX('Exposure Data'!$A$1:$Y$391,MATCH($B110&amp;$B$104,'Exposure Data'!$A$1:$A$391,0),MATCH(M$3,'Exposure Data'!$A$1:$Y$1,0))</f>
        <v>2.1300369327924328E-3</v>
      </c>
      <c r="N110" s="130">
        <f>-INDEX('Exposure Data'!$A$1:$Y$391,MATCH($B110&amp;$B$104,'Exposure Data'!$A$1:$A$391,0),MATCH(N$3,'Exposure Data'!$A$1:$Y$1,0))</f>
        <v>0</v>
      </c>
      <c r="O110" s="7"/>
      <c r="Q110" s="95">
        <f t="shared" si="7"/>
        <v>39021</v>
      </c>
      <c r="R110" s="94">
        <f>HLOOKUP($Q110,'Perfattr Data'!$A$11:$CW$67,MATCH(R$3&amp;"Short",'Perfattr Data'!$B$11:$B$67,0),FALSE)</f>
        <v>-3.0584811556228116E-3</v>
      </c>
      <c r="S110" s="94">
        <f>HLOOKUP($Q110,'Perfattr Data'!$A$11:$CW$67,MATCH(S$3&amp;"Short",'Perfattr Data'!$B$11:$B$67,0),FALSE)</f>
        <v>-3.4967894330153824E-5</v>
      </c>
      <c r="T110" s="94">
        <f>HLOOKUP($Q110,'Perfattr Data'!$A$11:$CW$67,MATCH(T$3&amp;"Short",'Perfattr Data'!$B$11:$B$67,0),FALSE)</f>
        <v>2.4485025210540714E-5</v>
      </c>
      <c r="U110" s="94">
        <f>HLOOKUP($Q110,'Perfattr Data'!$A$11:$CW$67,MATCH(U$3&amp;"Short",'Perfattr Data'!$B$11:$B$67,0),FALSE)</f>
        <v>-1.5899320843322767E-2</v>
      </c>
      <c r="V110" s="94">
        <f>HLOOKUP($Q110,'Perfattr Data'!$A$11:$CW$67,MATCH(V$3&amp;"Short",'Perfattr Data'!$B$11:$B$67,0),FALSE)</f>
        <v>0</v>
      </c>
      <c r="W110" s="94">
        <f>HLOOKUP($Q110,'Perfattr Data'!$A$11:$CW$67,MATCH(W$3&amp;"Short",'Perfattr Data'!$B$11:$B$67,0),FALSE)</f>
        <v>-1.2877381669837788E-2</v>
      </c>
      <c r="X110" s="94">
        <f>HLOOKUP($Q110,'Perfattr Data'!$A$11:$CW$67,MATCH(X$3&amp;"Short",'Perfattr Data'!$B$11:$B$67,0),FALSE)</f>
        <v>-6.3844021676166297E-3</v>
      </c>
      <c r="Y110" s="94">
        <f>HLOOKUP($Q110,'Perfattr Data'!$A$11:$CW$67,MATCH(Y$3&amp;"Short",'Perfattr Data'!$B$11:$B$67,0),FALSE)</f>
        <v>1.3522858397573761E-2</v>
      </c>
      <c r="Z110" s="94">
        <f>HLOOKUP($Q110,'Perfattr Data'!$A$11:$CW$67,MATCH(Z$3&amp;"Short",'Perfattr Data'!$B$11:$B$67,0),FALSE)</f>
        <v>-5.9455320065480359E-4</v>
      </c>
      <c r="AA110" s="94">
        <f>HLOOKUP($Q110,'Perfattr Data'!$A$11:$CW$67,MATCH(AA$3&amp;"Short",'Perfattr Data'!$B$11:$B$67,0),FALSE)</f>
        <v>-3.8282226247049224E-3</v>
      </c>
      <c r="AB110" s="94">
        <f>HLOOKUP($Q110,'Perfattr Data'!$A$11:$CW$67,MATCH(AB$3&amp;"Short",'Perfattr Data'!$B$11:$B$67,0),FALSE)</f>
        <v>-7.4076921814385892E-5</v>
      </c>
    </row>
    <row r="111" spans="2:28" ht="15" customHeight="1" outlineLevel="1" x14ac:dyDescent="0.25">
      <c r="B111" s="4">
        <f t="shared" si="6"/>
        <v>39051</v>
      </c>
      <c r="C111" s="130">
        <f>-INDEX('Exposure Data'!$A$1:$Y$391,MATCH($B111&amp;$B$104,'Exposure Data'!$A$1:$A$391,0),MATCH(C$3,'Exposure Data'!$A$1:$Y$1,0))</f>
        <v>0.11767733728847862</v>
      </c>
      <c r="D111" s="130">
        <f>-INDEX('Exposure Data'!$A$1:$Y$391,MATCH($B111&amp;$B$104,'Exposure Data'!$A$1:$A$391,0),MATCH(D$3,'Exposure Data'!$A$1:$Y$1,0))</f>
        <v>3.8243807712393857E-2</v>
      </c>
      <c r="E111" s="130">
        <f>-INDEX('Exposure Data'!$A$1:$Y$391,MATCH($B111&amp;$B$104,'Exposure Data'!$A$1:$A$391,0),MATCH(E$3,'Exposure Data'!$A$1:$Y$1,0))</f>
        <v>9.7504113384824249E-3</v>
      </c>
      <c r="F111" s="130">
        <f>-INDEX('Exposure Data'!$A$1:$Y$391,MATCH($B111&amp;$B$104,'Exposure Data'!$A$1:$A$391,0),MATCH(F$3,'Exposure Data'!$A$1:$Y$1,0))</f>
        <v>0.17916368403854072</v>
      </c>
      <c r="G111" s="130">
        <f>-INDEX('Exposure Data'!$A$1:$Y$391,MATCH($B111&amp;$B$104,'Exposure Data'!$A$1:$A$391,0),MATCH(G$3,'Exposure Data'!$A$1:$Y$1,0))</f>
        <v>0</v>
      </c>
      <c r="H111" s="130">
        <f>-INDEX('Exposure Data'!$A$1:$Y$391,MATCH($B111&amp;$B$104,'Exposure Data'!$A$1:$A$391,0),MATCH(H$3,'Exposure Data'!$A$1:$Y$1,0))</f>
        <v>0.21326265068407571</v>
      </c>
      <c r="I111" s="130">
        <f>-INDEX('Exposure Data'!$A$1:$Y$391,MATCH($B111&amp;$B$104,'Exposure Data'!$A$1:$A$391,0),MATCH(I$3,'Exposure Data'!$A$1:$Y$1,0))</f>
        <v>0.10444184433436023</v>
      </c>
      <c r="J111" s="130">
        <f>-INDEX('Exposure Data'!$A$1:$Y$391,MATCH($B111&amp;$B$104,'Exposure Data'!$A$1:$A$391,0),MATCH(J$3,'Exposure Data'!$A$1:$Y$1,0))</f>
        <v>0.14960914022175412</v>
      </c>
      <c r="K111" s="130">
        <f>-INDEX('Exposure Data'!$A$1:$Y$391,MATCH($B111&amp;$B$104,'Exposure Data'!$A$1:$A$391,0),MATCH(K$3,'Exposure Data'!$A$1:$Y$1,0))</f>
        <v>1.1512385972971526E-2</v>
      </c>
      <c r="L111" s="130">
        <f>-INDEX('Exposure Data'!$A$1:$Y$391,MATCH($B111&amp;$B$104,'Exposure Data'!$A$1:$A$391,0),MATCH(L$3,'Exposure Data'!$A$1:$Y$1,0))</f>
        <v>0.15207456861450094</v>
      </c>
      <c r="M111" s="130">
        <f>-INDEX('Exposure Data'!$A$1:$Y$391,MATCH($B111&amp;$B$104,'Exposure Data'!$A$1:$A$391,0),MATCH(M$3,'Exposure Data'!$A$1:$Y$1,0))</f>
        <v>2.1799334360420048E-3</v>
      </c>
      <c r="N111" s="130">
        <f>-INDEX('Exposure Data'!$A$1:$Y$391,MATCH($B111&amp;$B$104,'Exposure Data'!$A$1:$A$391,0),MATCH(N$3,'Exposure Data'!$A$1:$Y$1,0))</f>
        <v>0</v>
      </c>
      <c r="O111" s="7"/>
      <c r="Q111" s="95">
        <f t="shared" si="7"/>
        <v>39051</v>
      </c>
      <c r="R111" s="94">
        <f>HLOOKUP($Q111,'Perfattr Data'!$A$11:$CW$67,MATCH(R$3&amp;"Short",'Perfattr Data'!$B$11:$B$67,0),FALSE)</f>
        <v>1.7184311951635471E-3</v>
      </c>
      <c r="S111" s="94">
        <f>HLOOKUP($Q111,'Perfattr Data'!$A$11:$CW$67,MATCH(S$3&amp;"Short",'Perfattr Data'!$B$11:$B$67,0),FALSE)</f>
        <v>-3.6318857592207653E-3</v>
      </c>
      <c r="T111" s="94">
        <f>HLOOKUP($Q111,'Perfattr Data'!$A$11:$CW$67,MATCH(T$3&amp;"Short",'Perfattr Data'!$B$11:$B$67,0),FALSE)</f>
        <v>-9.39458064995011E-4</v>
      </c>
      <c r="U111" s="94">
        <f>HLOOKUP($Q111,'Perfattr Data'!$A$11:$CW$67,MATCH(U$3&amp;"Short",'Perfattr Data'!$B$11:$B$67,0),FALSE)</f>
        <v>-2.3372280770670804E-2</v>
      </c>
      <c r="V111" s="94">
        <f>HLOOKUP($Q111,'Perfattr Data'!$A$11:$CW$67,MATCH(V$3&amp;"Short",'Perfattr Data'!$B$11:$B$67,0),FALSE)</f>
        <v>0</v>
      </c>
      <c r="W111" s="94">
        <f>HLOOKUP($Q111,'Perfattr Data'!$A$11:$CW$67,MATCH(W$3&amp;"Short",'Perfattr Data'!$B$11:$B$67,0),FALSE)</f>
        <v>-9.0144192781002139E-3</v>
      </c>
      <c r="X111" s="94">
        <f>HLOOKUP($Q111,'Perfattr Data'!$A$11:$CW$67,MATCH(X$3&amp;"Short",'Perfattr Data'!$B$11:$B$67,0),FALSE)</f>
        <v>-9.6535408056936823E-3</v>
      </c>
      <c r="Y111" s="94">
        <f>HLOOKUP($Q111,'Perfattr Data'!$A$11:$CW$67,MATCH(Y$3&amp;"Short",'Perfattr Data'!$B$11:$B$67,0),FALSE)</f>
        <v>-6.5659884604159805E-3</v>
      </c>
      <c r="Z111" s="94">
        <f>HLOOKUP($Q111,'Perfattr Data'!$A$11:$CW$67,MATCH(Z$3&amp;"Short",'Perfattr Data'!$B$11:$B$67,0),FALSE)</f>
        <v>2.5092894494358679E-4</v>
      </c>
      <c r="AA111" s="94">
        <f>HLOOKUP($Q111,'Perfattr Data'!$A$11:$CW$67,MATCH(AA$3&amp;"Short",'Perfattr Data'!$B$11:$B$67,0),FALSE)</f>
        <v>-2.2790075111376205E-3</v>
      </c>
      <c r="AB111" s="94">
        <f>HLOOKUP($Q111,'Perfattr Data'!$A$11:$CW$67,MATCH(AB$3&amp;"Short",'Perfattr Data'!$B$11:$B$67,0),FALSE)</f>
        <v>-1.1160075224324E-4</v>
      </c>
    </row>
    <row r="112" spans="2:28" ht="15" customHeight="1" outlineLevel="1" x14ac:dyDescent="0.25">
      <c r="B112" s="4">
        <f t="shared" si="6"/>
        <v>39082</v>
      </c>
      <c r="C112" s="130">
        <f>-INDEX('Exposure Data'!$A$1:$Y$391,MATCH($B112&amp;$B$104,'Exposure Data'!$A$1:$A$391,0),MATCH(C$3,'Exposure Data'!$A$1:$Y$1,0))</f>
        <v>0.1073864385920586</v>
      </c>
      <c r="D112" s="130">
        <f>-INDEX('Exposure Data'!$A$1:$Y$391,MATCH($B112&amp;$B$104,'Exposure Data'!$A$1:$A$391,0),MATCH(D$3,'Exposure Data'!$A$1:$Y$1,0))</f>
        <v>4.0831031302839743E-2</v>
      </c>
      <c r="E112" s="130">
        <f>-INDEX('Exposure Data'!$A$1:$Y$391,MATCH($B112&amp;$B$104,'Exposure Data'!$A$1:$A$391,0),MATCH(E$3,'Exposure Data'!$A$1:$Y$1,0))</f>
        <v>1.6842896074987946E-2</v>
      </c>
      <c r="F112" s="130">
        <f>-INDEX('Exposure Data'!$A$1:$Y$391,MATCH($B112&amp;$B$104,'Exposure Data'!$A$1:$A$391,0),MATCH(F$3,'Exposure Data'!$A$1:$Y$1,0))</f>
        <v>0.1870101372480408</v>
      </c>
      <c r="G112" s="130">
        <f>-INDEX('Exposure Data'!$A$1:$Y$391,MATCH($B112&amp;$B$104,'Exposure Data'!$A$1:$A$391,0),MATCH(G$3,'Exposure Data'!$A$1:$Y$1,0))</f>
        <v>0</v>
      </c>
      <c r="H112" s="130">
        <f>-INDEX('Exposure Data'!$A$1:$Y$391,MATCH($B112&amp;$B$104,'Exposure Data'!$A$1:$A$391,0),MATCH(H$3,'Exposure Data'!$A$1:$Y$1,0))</f>
        <v>0.22272769075376611</v>
      </c>
      <c r="I112" s="130">
        <f>-INDEX('Exposure Data'!$A$1:$Y$391,MATCH($B112&amp;$B$104,'Exposure Data'!$A$1:$A$391,0),MATCH(I$3,'Exposure Data'!$A$1:$Y$1,0))</f>
        <v>0.11223881856911516</v>
      </c>
      <c r="J112" s="130">
        <f>-INDEX('Exposure Data'!$A$1:$Y$391,MATCH($B112&amp;$B$104,'Exposure Data'!$A$1:$A$391,0),MATCH(J$3,'Exposure Data'!$A$1:$Y$1,0))</f>
        <v>0.12642967515156728</v>
      </c>
      <c r="K112" s="130">
        <f>-INDEX('Exposure Data'!$A$1:$Y$391,MATCH($B112&amp;$B$104,'Exposure Data'!$A$1:$A$391,0),MATCH(K$3,'Exposure Data'!$A$1:$Y$1,0))</f>
        <v>1.2358662829512666E-2</v>
      </c>
      <c r="L112" s="130">
        <f>-INDEX('Exposure Data'!$A$1:$Y$391,MATCH($B112&amp;$B$104,'Exposure Data'!$A$1:$A$391,0),MATCH(L$3,'Exposure Data'!$A$1:$Y$1,0))</f>
        <v>0.16168871585747677</v>
      </c>
      <c r="M112" s="130">
        <f>-INDEX('Exposure Data'!$A$1:$Y$391,MATCH($B112&amp;$B$104,'Exposure Data'!$A$1:$A$391,0),MATCH(M$3,'Exposure Data'!$A$1:$Y$1,0))</f>
        <v>2.2962506944548713E-3</v>
      </c>
      <c r="N112" s="130">
        <f>-INDEX('Exposure Data'!$A$1:$Y$391,MATCH($B112&amp;$B$104,'Exposure Data'!$A$1:$A$391,0),MATCH(N$3,'Exposure Data'!$A$1:$Y$1,0))</f>
        <v>0</v>
      </c>
      <c r="O112" s="7"/>
      <c r="Q112" s="95">
        <f t="shared" si="7"/>
        <v>39082</v>
      </c>
      <c r="R112" s="94">
        <f>HLOOKUP($Q112,'Perfattr Data'!$A$11:$CW$67,MATCH(R$3&amp;"Short",'Perfattr Data'!$B$11:$B$67,0),FALSE)</f>
        <v>2.5861475792822181E-3</v>
      </c>
      <c r="S112" s="94">
        <f>HLOOKUP($Q112,'Perfattr Data'!$A$11:$CW$67,MATCH(S$3&amp;"Short",'Perfattr Data'!$B$11:$B$67,0),FALSE)</f>
        <v>-2.9577805379227941E-3</v>
      </c>
      <c r="T112" s="94">
        <f>HLOOKUP($Q112,'Perfattr Data'!$A$11:$CW$67,MATCH(T$3&amp;"Short",'Perfattr Data'!$B$11:$B$67,0),FALSE)</f>
        <v>-1.8895366686829413E-3</v>
      </c>
      <c r="U112" s="94">
        <f>HLOOKUP($Q112,'Perfattr Data'!$A$11:$CW$67,MATCH(U$3&amp;"Short",'Perfattr Data'!$B$11:$B$67,0),FALSE)</f>
        <v>-1.4892855051296006E-2</v>
      </c>
      <c r="V112" s="94">
        <f>HLOOKUP($Q112,'Perfattr Data'!$A$11:$CW$67,MATCH(V$3&amp;"Short",'Perfattr Data'!$B$11:$B$67,0),FALSE)</f>
        <v>0</v>
      </c>
      <c r="W112" s="94">
        <f>HLOOKUP($Q112,'Perfattr Data'!$A$11:$CW$67,MATCH(W$3&amp;"Short",'Perfattr Data'!$B$11:$B$67,0),FALSE)</f>
        <v>-8.4402503221301332E-3</v>
      </c>
      <c r="X112" s="94">
        <f>HLOOKUP($Q112,'Perfattr Data'!$A$11:$CW$67,MATCH(X$3&amp;"Short",'Perfattr Data'!$B$11:$B$67,0),FALSE)</f>
        <v>-1.7798665508435086E-3</v>
      </c>
      <c r="Y112" s="94">
        <f>HLOOKUP($Q112,'Perfattr Data'!$A$11:$CW$67,MATCH(Y$3&amp;"Short",'Perfattr Data'!$B$11:$B$67,0),FALSE)</f>
        <v>3.1797615932370039E-3</v>
      </c>
      <c r="Z112" s="94">
        <f>HLOOKUP($Q112,'Perfattr Data'!$A$11:$CW$67,MATCH(Z$3&amp;"Short",'Perfattr Data'!$B$11:$B$67,0),FALSE)</f>
        <v>-9.5369146004641267E-5</v>
      </c>
      <c r="AA112" s="94">
        <f>HLOOKUP($Q112,'Perfattr Data'!$A$11:$CW$67,MATCH(AA$3&amp;"Short",'Perfattr Data'!$B$11:$B$67,0),FALSE)</f>
        <v>-6.3272465457233449E-3</v>
      </c>
      <c r="AB112" s="94">
        <f>HLOOKUP($Q112,'Perfattr Data'!$A$11:$CW$67,MATCH(AB$3&amp;"Short",'Perfattr Data'!$B$11:$B$67,0),FALSE)</f>
        <v>-1.3724962653097149E-4</v>
      </c>
    </row>
    <row r="113" spans="2:28" ht="15" customHeight="1" outlineLevel="1" x14ac:dyDescent="0.25">
      <c r="B113" s="4">
        <f t="shared" si="6"/>
        <v>39113</v>
      </c>
      <c r="C113" s="130">
        <f>-INDEX('Exposure Data'!$A$1:$Y$391,MATCH($B113&amp;$B$104,'Exposure Data'!$A$1:$A$391,0),MATCH(C$3,'Exposure Data'!$A$1:$Y$1,0))</f>
        <v>0.13501982782416524</v>
      </c>
      <c r="D113" s="130">
        <f>-INDEX('Exposure Data'!$A$1:$Y$391,MATCH($B113&amp;$B$104,'Exposure Data'!$A$1:$A$391,0),MATCH(D$3,'Exposure Data'!$A$1:$Y$1,0))</f>
        <v>4.087468934727119E-2</v>
      </c>
      <c r="E113" s="130">
        <f>-INDEX('Exposure Data'!$A$1:$Y$391,MATCH($B113&amp;$B$104,'Exposure Data'!$A$1:$A$391,0),MATCH(E$3,'Exposure Data'!$A$1:$Y$1,0))</f>
        <v>1.2541159401363491E-2</v>
      </c>
      <c r="F113" s="130">
        <f>-INDEX('Exposure Data'!$A$1:$Y$391,MATCH($B113&amp;$B$104,'Exposure Data'!$A$1:$A$391,0),MATCH(F$3,'Exposure Data'!$A$1:$Y$1,0))</f>
        <v>0.18910960142764779</v>
      </c>
      <c r="G113" s="130">
        <f>-INDEX('Exposure Data'!$A$1:$Y$391,MATCH($B113&amp;$B$104,'Exposure Data'!$A$1:$A$391,0),MATCH(G$3,'Exposure Data'!$A$1:$Y$1,0))</f>
        <v>0</v>
      </c>
      <c r="H113" s="130">
        <f>-INDEX('Exposure Data'!$A$1:$Y$391,MATCH($B113&amp;$B$104,'Exposure Data'!$A$1:$A$391,0),MATCH(H$3,'Exposure Data'!$A$1:$Y$1,0))</f>
        <v>0.25854898766080292</v>
      </c>
      <c r="I113" s="130">
        <f>-INDEX('Exposure Data'!$A$1:$Y$391,MATCH($B113&amp;$B$104,'Exposure Data'!$A$1:$A$391,0),MATCH(I$3,'Exposure Data'!$A$1:$Y$1,0))</f>
        <v>9.4578143208298993E-2</v>
      </c>
      <c r="J113" s="130">
        <f>-INDEX('Exposure Data'!$A$1:$Y$391,MATCH($B113&amp;$B$104,'Exposure Data'!$A$1:$A$391,0),MATCH(J$3,'Exposure Data'!$A$1:$Y$1,0))</f>
        <v>0.14793527782134583</v>
      </c>
      <c r="K113" s="130">
        <f>-INDEX('Exposure Data'!$A$1:$Y$391,MATCH($B113&amp;$B$104,'Exposure Data'!$A$1:$A$391,0),MATCH(K$3,'Exposure Data'!$A$1:$Y$1,0))</f>
        <v>6.5753059690486773E-3</v>
      </c>
      <c r="L113" s="130">
        <f>-INDEX('Exposure Data'!$A$1:$Y$391,MATCH($B113&amp;$B$104,'Exposure Data'!$A$1:$A$391,0),MATCH(L$3,'Exposure Data'!$A$1:$Y$1,0))</f>
        <v>0.17656694708993725</v>
      </c>
      <c r="M113" s="130">
        <f>-INDEX('Exposure Data'!$A$1:$Y$391,MATCH($B113&amp;$B$104,'Exposure Data'!$A$1:$A$391,0),MATCH(M$3,'Exposure Data'!$A$1:$Y$1,0))</f>
        <v>1.0029550027779367E-2</v>
      </c>
      <c r="N113" s="130">
        <f>-INDEX('Exposure Data'!$A$1:$Y$391,MATCH($B113&amp;$B$104,'Exposure Data'!$A$1:$A$391,0),MATCH(N$3,'Exposure Data'!$A$1:$Y$1,0))</f>
        <v>0</v>
      </c>
      <c r="O113" s="7"/>
      <c r="Q113" s="95">
        <f t="shared" si="7"/>
        <v>39113</v>
      </c>
      <c r="R113" s="94">
        <f>HLOOKUP($Q113,'Perfattr Data'!$A$11:$CW$67,MATCH(R$3&amp;"Short",'Perfattr Data'!$B$11:$B$67,0),FALSE)</f>
        <v>-5.9108477630422417E-3</v>
      </c>
      <c r="S113" s="94">
        <f>HLOOKUP($Q113,'Perfattr Data'!$A$11:$CW$67,MATCH(S$3&amp;"Short",'Perfattr Data'!$B$11:$B$67,0),FALSE)</f>
        <v>-8.3112482923949351E-4</v>
      </c>
      <c r="T113" s="94">
        <f>HLOOKUP($Q113,'Perfattr Data'!$A$11:$CW$67,MATCH(T$3&amp;"Short",'Perfattr Data'!$B$11:$B$67,0),FALSE)</f>
        <v>1.9305467896133912E-3</v>
      </c>
      <c r="U113" s="94">
        <f>HLOOKUP($Q113,'Perfattr Data'!$A$11:$CW$67,MATCH(U$3&amp;"Short",'Perfattr Data'!$B$11:$B$67,0),FALSE)</f>
        <v>1.2597643235625179E-3</v>
      </c>
      <c r="V113" s="94">
        <f>HLOOKUP($Q113,'Perfattr Data'!$A$11:$CW$67,MATCH(V$3&amp;"Short",'Perfattr Data'!$B$11:$B$67,0),FALSE)</f>
        <v>0</v>
      </c>
      <c r="W113" s="94">
        <f>HLOOKUP($Q113,'Perfattr Data'!$A$11:$CW$67,MATCH(W$3&amp;"Short",'Perfattr Data'!$B$11:$B$67,0),FALSE)</f>
        <v>-2.2639171574178264E-3</v>
      </c>
      <c r="X113" s="94">
        <f>HLOOKUP($Q113,'Perfattr Data'!$A$11:$CW$67,MATCH(X$3&amp;"Short",'Perfattr Data'!$B$11:$B$67,0),FALSE)</f>
        <v>-5.665092974592026E-3</v>
      </c>
      <c r="Y113" s="94">
        <f>HLOOKUP($Q113,'Perfattr Data'!$A$11:$CW$67,MATCH(Y$3&amp;"Short",'Perfattr Data'!$B$11:$B$67,0),FALSE)</f>
        <v>4.6565626669835018E-3</v>
      </c>
      <c r="Z113" s="94">
        <f>HLOOKUP($Q113,'Perfattr Data'!$A$11:$CW$67,MATCH(Z$3&amp;"Short",'Perfattr Data'!$B$11:$B$67,0),FALSE)</f>
        <v>3.0010389408127036E-4</v>
      </c>
      <c r="AA113" s="94">
        <f>HLOOKUP($Q113,'Perfattr Data'!$A$11:$CW$67,MATCH(AA$3&amp;"Short",'Perfattr Data'!$B$11:$B$67,0),FALSE)</f>
        <v>-1.9518358830654134E-3</v>
      </c>
      <c r="AB113" s="94">
        <f>HLOOKUP($Q113,'Perfattr Data'!$A$11:$CW$67,MATCH(AB$3&amp;"Short",'Perfattr Data'!$B$11:$B$67,0),FALSE)</f>
        <v>1.9385289810767634E-5</v>
      </c>
    </row>
    <row r="114" spans="2:28" ht="15" customHeight="1" outlineLevel="1" x14ac:dyDescent="0.25">
      <c r="B114" s="4">
        <f t="shared" si="6"/>
        <v>39141</v>
      </c>
      <c r="C114" s="130">
        <f>-INDEX('Exposure Data'!$A$1:$Y$391,MATCH($B114&amp;$B$104,'Exposure Data'!$A$1:$A$391,0),MATCH(C$3,'Exposure Data'!$A$1:$Y$1,0))</f>
        <v>7.6632779631866862E-2</v>
      </c>
      <c r="D114" s="130">
        <f>-INDEX('Exposure Data'!$A$1:$Y$391,MATCH($B114&amp;$B$104,'Exposure Data'!$A$1:$A$391,0),MATCH(D$3,'Exposure Data'!$A$1:$Y$1,0))</f>
        <v>1.5557810207381735E-2</v>
      </c>
      <c r="E114" s="130">
        <f>-INDEX('Exposure Data'!$A$1:$Y$391,MATCH($B114&amp;$B$104,'Exposure Data'!$A$1:$A$391,0),MATCH(E$3,'Exposure Data'!$A$1:$Y$1,0))</f>
        <v>8.0119090993793756E-3</v>
      </c>
      <c r="F114" s="130">
        <f>-INDEX('Exposure Data'!$A$1:$Y$391,MATCH($B114&amp;$B$104,'Exposure Data'!$A$1:$A$391,0),MATCH(F$3,'Exposure Data'!$A$1:$Y$1,0))</f>
        <v>0.10158877622671288</v>
      </c>
      <c r="G114" s="130">
        <f>-INDEX('Exposure Data'!$A$1:$Y$391,MATCH($B114&amp;$B$104,'Exposure Data'!$A$1:$A$391,0),MATCH(G$3,'Exposure Data'!$A$1:$Y$1,0))</f>
        <v>0</v>
      </c>
      <c r="H114" s="130">
        <f>-INDEX('Exposure Data'!$A$1:$Y$391,MATCH($B114&amp;$B$104,'Exposure Data'!$A$1:$A$391,0),MATCH(H$3,'Exposure Data'!$A$1:$Y$1,0))</f>
        <v>0.11787340151592797</v>
      </c>
      <c r="I114" s="130">
        <f>-INDEX('Exposure Data'!$A$1:$Y$391,MATCH($B114&amp;$B$104,'Exposure Data'!$A$1:$A$391,0),MATCH(I$3,'Exposure Data'!$A$1:$Y$1,0))</f>
        <v>5.1722795866097807E-2</v>
      </c>
      <c r="J114" s="130">
        <f>-INDEX('Exposure Data'!$A$1:$Y$391,MATCH($B114&amp;$B$104,'Exposure Data'!$A$1:$A$391,0),MATCH(J$3,'Exposure Data'!$A$1:$Y$1,0))</f>
        <v>9.0353538510757558E-2</v>
      </c>
      <c r="K114" s="130">
        <f>-INDEX('Exposure Data'!$A$1:$Y$391,MATCH($B114&amp;$B$104,'Exposure Data'!$A$1:$A$391,0),MATCH(K$3,'Exposure Data'!$A$1:$Y$1,0))</f>
        <v>4.2335845963399343E-3</v>
      </c>
      <c r="L114" s="130">
        <f>-INDEX('Exposure Data'!$A$1:$Y$391,MATCH($B114&amp;$B$104,'Exposure Data'!$A$1:$A$391,0),MATCH(L$3,'Exposure Data'!$A$1:$Y$1,0))</f>
        <v>0.10262243712481153</v>
      </c>
      <c r="M114" s="130">
        <f>-INDEX('Exposure Data'!$A$1:$Y$391,MATCH($B114&amp;$B$104,'Exposure Data'!$A$1:$A$391,0),MATCH(M$3,'Exposure Data'!$A$1:$Y$1,0))</f>
        <v>6.591034466537601E-3</v>
      </c>
      <c r="N114" s="130">
        <f>-INDEX('Exposure Data'!$A$1:$Y$391,MATCH($B114&amp;$B$104,'Exposure Data'!$A$1:$A$391,0),MATCH(N$3,'Exposure Data'!$A$1:$Y$1,0))</f>
        <v>0</v>
      </c>
      <c r="O114" s="7"/>
      <c r="Q114" s="95">
        <f t="shared" si="7"/>
        <v>39141</v>
      </c>
      <c r="R114" s="94">
        <f>HLOOKUP($Q114,'Perfattr Data'!$A$11:$CW$67,MATCH(R$3&amp;"Short",'Perfattr Data'!$B$11:$B$67,0),FALSE)</f>
        <v>-9.0347513041684653E-3</v>
      </c>
      <c r="S114" s="94">
        <f>HLOOKUP($Q114,'Perfattr Data'!$A$11:$CW$67,MATCH(S$3&amp;"Short",'Perfattr Data'!$B$11:$B$67,0),FALSE)</f>
        <v>3.2900648261114597E-3</v>
      </c>
      <c r="T114" s="94">
        <f>HLOOKUP($Q114,'Perfattr Data'!$A$11:$CW$67,MATCH(T$3&amp;"Short",'Perfattr Data'!$B$11:$B$67,0),FALSE)</f>
        <v>8.1499471758082558E-4</v>
      </c>
      <c r="U114" s="94">
        <f>HLOOKUP($Q114,'Perfattr Data'!$A$11:$CW$67,MATCH(U$3&amp;"Short",'Perfattr Data'!$B$11:$B$67,0),FALSE)</f>
        <v>3.3385658657871017E-3</v>
      </c>
      <c r="V114" s="94">
        <f>HLOOKUP($Q114,'Perfattr Data'!$A$11:$CW$67,MATCH(V$3&amp;"Short",'Perfattr Data'!$B$11:$B$67,0),FALSE)</f>
        <v>0</v>
      </c>
      <c r="W114" s="94">
        <f>HLOOKUP($Q114,'Perfattr Data'!$A$11:$CW$67,MATCH(W$3&amp;"Short",'Perfattr Data'!$B$11:$B$67,0),FALSE)</f>
        <v>9.7286454463516286E-3</v>
      </c>
      <c r="X114" s="94">
        <f>HLOOKUP($Q114,'Perfattr Data'!$A$11:$CW$67,MATCH(X$3&amp;"Short",'Perfattr Data'!$B$11:$B$67,0),FALSE)</f>
        <v>-4.145074542241502E-3</v>
      </c>
      <c r="Y114" s="94">
        <f>HLOOKUP($Q114,'Perfattr Data'!$A$11:$CW$67,MATCH(Y$3&amp;"Short",'Perfattr Data'!$B$11:$B$67,0),FALSE)</f>
        <v>-2.0119865005155755E-3</v>
      </c>
      <c r="Z114" s="94">
        <f>HLOOKUP($Q114,'Perfattr Data'!$A$11:$CW$67,MATCH(Z$3&amp;"Short",'Perfattr Data'!$B$11:$B$67,0),FALSE)</f>
        <v>-2.5598007294551009E-4</v>
      </c>
      <c r="AA114" s="94">
        <f>HLOOKUP($Q114,'Perfattr Data'!$A$11:$CW$67,MATCH(AA$3&amp;"Short",'Perfattr Data'!$B$11:$B$67,0),FALSE)</f>
        <v>3.9185660413605296E-3</v>
      </c>
      <c r="AB114" s="94">
        <f>HLOOKUP($Q114,'Perfattr Data'!$A$11:$CW$67,MATCH(AB$3&amp;"Short",'Perfattr Data'!$B$11:$B$67,0),FALSE)</f>
        <v>-1.0602077052548557E-3</v>
      </c>
    </row>
    <row r="115" spans="2:28" ht="15" customHeight="1" outlineLevel="1" x14ac:dyDescent="0.25">
      <c r="B115" s="4">
        <f t="shared" si="6"/>
        <v>39172</v>
      </c>
      <c r="C115" s="130">
        <f>-INDEX('Exposure Data'!$A$1:$Y$391,MATCH($B115&amp;$B$104,'Exposure Data'!$A$1:$A$391,0),MATCH(C$3,'Exposure Data'!$A$1:$Y$1,0))</f>
        <v>0.12978182138884065</v>
      </c>
      <c r="D115" s="130">
        <f>-INDEX('Exposure Data'!$A$1:$Y$391,MATCH($B115&amp;$B$104,'Exposure Data'!$A$1:$A$391,0),MATCH(D$3,'Exposure Data'!$A$1:$Y$1,0))</f>
        <v>2.0884810437663527E-2</v>
      </c>
      <c r="E115" s="130">
        <f>-INDEX('Exposure Data'!$A$1:$Y$391,MATCH($B115&amp;$B$104,'Exposure Data'!$A$1:$A$391,0),MATCH(E$3,'Exposure Data'!$A$1:$Y$1,0))</f>
        <v>2.6942793122527141E-2</v>
      </c>
      <c r="F115" s="130">
        <f>-INDEX('Exposure Data'!$A$1:$Y$391,MATCH($B115&amp;$B$104,'Exposure Data'!$A$1:$A$391,0),MATCH(F$3,'Exposure Data'!$A$1:$Y$1,0))</f>
        <v>0.15522659262960617</v>
      </c>
      <c r="G115" s="130">
        <f>-INDEX('Exposure Data'!$A$1:$Y$391,MATCH($B115&amp;$B$104,'Exposure Data'!$A$1:$A$391,0),MATCH(G$3,'Exposure Data'!$A$1:$Y$1,0))</f>
        <v>0</v>
      </c>
      <c r="H115" s="130">
        <f>-INDEX('Exposure Data'!$A$1:$Y$391,MATCH($B115&amp;$B$104,'Exposure Data'!$A$1:$A$391,0),MATCH(H$3,'Exposure Data'!$A$1:$Y$1,0))</f>
        <v>0.17968736534578744</v>
      </c>
      <c r="I115" s="130">
        <f>-INDEX('Exposure Data'!$A$1:$Y$391,MATCH($B115&amp;$B$104,'Exposure Data'!$A$1:$A$391,0),MATCH(I$3,'Exposure Data'!$A$1:$Y$1,0))</f>
        <v>8.2351792543363625E-2</v>
      </c>
      <c r="J115" s="130">
        <f>-INDEX('Exposure Data'!$A$1:$Y$391,MATCH($B115&amp;$B$104,'Exposure Data'!$A$1:$A$391,0),MATCH(J$3,'Exposure Data'!$A$1:$Y$1,0))</f>
        <v>9.7094702617975148E-2</v>
      </c>
      <c r="K115" s="130">
        <f>-INDEX('Exposure Data'!$A$1:$Y$391,MATCH($B115&amp;$B$104,'Exposure Data'!$A$1:$A$391,0),MATCH(K$3,'Exposure Data'!$A$1:$Y$1,0))</f>
        <v>2.370210017546218E-2</v>
      </c>
      <c r="L115" s="130">
        <f>-INDEX('Exposure Data'!$A$1:$Y$391,MATCH($B115&amp;$B$104,'Exposure Data'!$A$1:$A$391,0),MATCH(L$3,'Exposure Data'!$A$1:$Y$1,0))</f>
        <v>0.18043214279751499</v>
      </c>
      <c r="M115" s="130">
        <f>-INDEX('Exposure Data'!$A$1:$Y$391,MATCH($B115&amp;$B$104,'Exposure Data'!$A$1:$A$391,0),MATCH(M$3,'Exposure Data'!$A$1:$Y$1,0))</f>
        <v>1.2069541011468388E-2</v>
      </c>
      <c r="N115" s="130">
        <f>-INDEX('Exposure Data'!$A$1:$Y$391,MATCH($B115&amp;$B$104,'Exposure Data'!$A$1:$A$391,0),MATCH(N$3,'Exposure Data'!$A$1:$Y$1,0))</f>
        <v>0</v>
      </c>
      <c r="O115" s="7"/>
      <c r="Q115" s="95">
        <f t="shared" si="7"/>
        <v>39172</v>
      </c>
      <c r="R115" s="94">
        <f>HLOOKUP($Q115,'Perfattr Data'!$A$11:$CW$67,MATCH(R$3&amp;"Short",'Perfattr Data'!$B$11:$B$67,0),FALSE)</f>
        <v>-7.5174329541423919E-3</v>
      </c>
      <c r="S115" s="94">
        <f>HLOOKUP($Q115,'Perfattr Data'!$A$11:$CW$67,MATCH(S$3&amp;"Short",'Perfattr Data'!$B$11:$B$67,0),FALSE)</f>
        <v>-6.2612206715625469E-5</v>
      </c>
      <c r="T115" s="94">
        <f>HLOOKUP($Q115,'Perfattr Data'!$A$11:$CW$67,MATCH(T$3&amp;"Short",'Perfattr Data'!$B$11:$B$67,0),FALSE)</f>
        <v>-1.8835823668234431E-3</v>
      </c>
      <c r="U115" s="94">
        <f>HLOOKUP($Q115,'Perfattr Data'!$A$11:$CW$67,MATCH(U$3&amp;"Short",'Perfattr Data'!$B$11:$B$67,0),FALSE)</f>
        <v>-3.2993602908793331E-3</v>
      </c>
      <c r="V115" s="94">
        <f>HLOOKUP($Q115,'Perfattr Data'!$A$11:$CW$67,MATCH(V$3&amp;"Short",'Perfattr Data'!$B$11:$B$67,0),FALSE)</f>
        <v>0</v>
      </c>
      <c r="W115" s="94">
        <f>HLOOKUP($Q115,'Perfattr Data'!$A$11:$CW$67,MATCH(W$3&amp;"Short",'Perfattr Data'!$B$11:$B$67,0),FALSE)</f>
        <v>-1.3599282505647729E-2</v>
      </c>
      <c r="X115" s="94">
        <f>HLOOKUP($Q115,'Perfattr Data'!$A$11:$CW$67,MATCH(X$3&amp;"Short",'Perfattr Data'!$B$11:$B$67,0),FALSE)</f>
        <v>3.3394092709550199E-3</v>
      </c>
      <c r="Y115" s="94">
        <f>HLOOKUP($Q115,'Perfattr Data'!$A$11:$CW$67,MATCH(Y$3&amp;"Short",'Perfattr Data'!$B$11:$B$67,0),FALSE)</f>
        <v>-5.9278483654390457E-3</v>
      </c>
      <c r="Z115" s="94">
        <f>HLOOKUP($Q115,'Perfattr Data'!$A$11:$CW$67,MATCH(Z$3&amp;"Short",'Perfattr Data'!$B$11:$B$67,0),FALSE)</f>
        <v>-3.4611744759420432E-3</v>
      </c>
      <c r="AA115" s="94">
        <f>HLOOKUP($Q115,'Perfattr Data'!$A$11:$CW$67,MATCH(AA$3&amp;"Short",'Perfattr Data'!$B$11:$B$67,0),FALSE)</f>
        <v>-1.0083061967702063E-2</v>
      </c>
      <c r="AB115" s="94">
        <f>HLOOKUP($Q115,'Perfattr Data'!$A$11:$CW$67,MATCH(AB$3&amp;"Short",'Perfattr Data'!$B$11:$B$67,0),FALSE)</f>
        <v>2.9992956106265315E-4</v>
      </c>
    </row>
    <row r="116" spans="2:28" ht="15" customHeight="1" outlineLevel="1" x14ac:dyDescent="0.25">
      <c r="B116" s="4">
        <f t="shared" si="6"/>
        <v>39202</v>
      </c>
      <c r="C116" s="130">
        <f>-INDEX('Exposure Data'!$A$1:$Y$391,MATCH($B116&amp;$B$104,'Exposure Data'!$A$1:$A$391,0),MATCH(C$3,'Exposure Data'!$A$1:$Y$1,0))</f>
        <v>0.14894776445736205</v>
      </c>
      <c r="D116" s="130">
        <f>-INDEX('Exposure Data'!$A$1:$Y$391,MATCH($B116&amp;$B$104,'Exposure Data'!$A$1:$A$391,0),MATCH(D$3,'Exposure Data'!$A$1:$Y$1,0))</f>
        <v>2.7290520486627438E-2</v>
      </c>
      <c r="E116" s="130">
        <f>-INDEX('Exposure Data'!$A$1:$Y$391,MATCH($B116&amp;$B$104,'Exposure Data'!$A$1:$A$391,0),MATCH(E$3,'Exposure Data'!$A$1:$Y$1,0))</f>
        <v>3.3111256619587588E-2</v>
      </c>
      <c r="F116" s="130">
        <f>-INDEX('Exposure Data'!$A$1:$Y$391,MATCH($B116&amp;$B$104,'Exposure Data'!$A$1:$A$391,0),MATCH(F$3,'Exposure Data'!$A$1:$Y$1,0))</f>
        <v>0.21070008627679368</v>
      </c>
      <c r="G116" s="130">
        <f>-INDEX('Exposure Data'!$A$1:$Y$391,MATCH($B116&amp;$B$104,'Exposure Data'!$A$1:$A$391,0),MATCH(G$3,'Exposure Data'!$A$1:$Y$1,0))</f>
        <v>0</v>
      </c>
      <c r="H116" s="130">
        <f>-INDEX('Exposure Data'!$A$1:$Y$391,MATCH($B116&amp;$B$104,'Exposure Data'!$A$1:$A$391,0),MATCH(H$3,'Exposure Data'!$A$1:$Y$1,0))</f>
        <v>0.30511915075967316</v>
      </c>
      <c r="I116" s="130">
        <f>-INDEX('Exposure Data'!$A$1:$Y$391,MATCH($B116&amp;$B$104,'Exposure Data'!$A$1:$A$391,0),MATCH(I$3,'Exposure Data'!$A$1:$Y$1,0))</f>
        <v>0.10130005557890068</v>
      </c>
      <c r="J116" s="130">
        <f>-INDEX('Exposure Data'!$A$1:$Y$391,MATCH($B116&amp;$B$104,'Exposure Data'!$A$1:$A$391,0),MATCH(J$3,'Exposure Data'!$A$1:$Y$1,0))</f>
        <v>9.977511927226089E-2</v>
      </c>
      <c r="K116" s="130">
        <f>-INDEX('Exposure Data'!$A$1:$Y$391,MATCH($B116&amp;$B$104,'Exposure Data'!$A$1:$A$391,0),MATCH(K$3,'Exposure Data'!$A$1:$Y$1,0))</f>
        <v>2.9888474654548518E-2</v>
      </c>
      <c r="L116" s="130">
        <f>-INDEX('Exposure Data'!$A$1:$Y$391,MATCH($B116&amp;$B$104,'Exposure Data'!$A$1:$A$391,0),MATCH(L$3,'Exposure Data'!$A$1:$Y$1,0))</f>
        <v>0.19794701083784982</v>
      </c>
      <c r="M116" s="130">
        <f>-INDEX('Exposure Data'!$A$1:$Y$391,MATCH($B116&amp;$B$104,'Exposure Data'!$A$1:$A$391,0),MATCH(M$3,'Exposure Data'!$A$1:$Y$1,0))</f>
        <v>1.6404302149176809E-2</v>
      </c>
      <c r="N116" s="130">
        <f>-INDEX('Exposure Data'!$A$1:$Y$391,MATCH($B116&amp;$B$104,'Exposure Data'!$A$1:$A$391,0),MATCH(N$3,'Exposure Data'!$A$1:$Y$1,0))</f>
        <v>0</v>
      </c>
      <c r="O116" s="7"/>
      <c r="Q116" s="95">
        <f t="shared" si="7"/>
        <v>39202</v>
      </c>
      <c r="R116" s="94">
        <f>HLOOKUP($Q116,'Perfattr Data'!$A$11:$CW$67,MATCH(R$3&amp;"Short",'Perfattr Data'!$B$11:$B$67,0),FALSE)</f>
        <v>-1.3083661396693931E-2</v>
      </c>
      <c r="S116" s="94">
        <f>HLOOKUP($Q116,'Perfattr Data'!$A$11:$CW$67,MATCH(S$3&amp;"Short",'Perfattr Data'!$B$11:$B$67,0),FALSE)</f>
        <v>2.6074521647099689E-4</v>
      </c>
      <c r="T116" s="94">
        <f>HLOOKUP($Q116,'Perfattr Data'!$A$11:$CW$67,MATCH(T$3&amp;"Short",'Perfattr Data'!$B$11:$B$67,0),FALSE)</f>
        <v>-5.6383507311665634E-4</v>
      </c>
      <c r="U116" s="94">
        <f>HLOOKUP($Q116,'Perfattr Data'!$A$11:$CW$67,MATCH(U$3&amp;"Short",'Perfattr Data'!$B$11:$B$67,0),FALSE)</f>
        <v>-6.9307336500612415E-3</v>
      </c>
      <c r="V116" s="94">
        <f>HLOOKUP($Q116,'Perfattr Data'!$A$11:$CW$67,MATCH(V$3&amp;"Short",'Perfattr Data'!$B$11:$B$67,0),FALSE)</f>
        <v>0</v>
      </c>
      <c r="W116" s="94">
        <f>HLOOKUP($Q116,'Perfattr Data'!$A$11:$CW$67,MATCH(W$3&amp;"Short",'Perfattr Data'!$B$11:$B$67,0),FALSE)</f>
        <v>-9.0368165709896059E-3</v>
      </c>
      <c r="X116" s="94">
        <f>HLOOKUP($Q116,'Perfattr Data'!$A$11:$CW$67,MATCH(X$3&amp;"Short",'Perfattr Data'!$B$11:$B$67,0),FALSE)</f>
        <v>-5.6664619800625201E-3</v>
      </c>
      <c r="Y116" s="94">
        <f>HLOOKUP($Q116,'Perfattr Data'!$A$11:$CW$67,MATCH(Y$3&amp;"Short",'Perfattr Data'!$B$11:$B$67,0),FALSE)</f>
        <v>-1.3781367328670974E-3</v>
      </c>
      <c r="Z116" s="94">
        <f>HLOOKUP($Q116,'Perfattr Data'!$A$11:$CW$67,MATCH(Z$3&amp;"Short",'Perfattr Data'!$B$11:$B$67,0),FALSE)</f>
        <v>-3.8194886045177447E-3</v>
      </c>
      <c r="AA116" s="94">
        <f>HLOOKUP($Q116,'Perfattr Data'!$A$11:$CW$67,MATCH(AA$3&amp;"Short",'Perfattr Data'!$B$11:$B$67,0),FALSE)</f>
        <v>-9.5894052542418069E-3</v>
      </c>
      <c r="AB116" s="94">
        <f>HLOOKUP($Q116,'Perfattr Data'!$A$11:$CW$67,MATCH(AB$3&amp;"Short",'Perfattr Data'!$B$11:$B$67,0),FALSE)</f>
        <v>-8.5516257877622098E-4</v>
      </c>
    </row>
    <row r="117" spans="2:28" ht="15" customHeight="1" outlineLevel="1" x14ac:dyDescent="0.25">
      <c r="B117" s="4">
        <f t="shared" si="6"/>
        <v>39233</v>
      </c>
      <c r="C117" s="130">
        <f>-INDEX('Exposure Data'!$A$1:$Y$391,MATCH($B117&amp;$B$104,'Exposure Data'!$A$1:$A$391,0),MATCH(C$3,'Exposure Data'!$A$1:$Y$1,0))</f>
        <v>0.1515410199658789</v>
      </c>
      <c r="D117" s="130">
        <f>-INDEX('Exposure Data'!$A$1:$Y$391,MATCH($B117&amp;$B$104,'Exposure Data'!$A$1:$A$391,0),MATCH(D$3,'Exposure Data'!$A$1:$Y$1,0))</f>
        <v>2.9248156073665373E-2</v>
      </c>
      <c r="E117" s="130">
        <f>-INDEX('Exposure Data'!$A$1:$Y$391,MATCH($B117&amp;$B$104,'Exposure Data'!$A$1:$A$391,0),MATCH(E$3,'Exposure Data'!$A$1:$Y$1,0))</f>
        <v>3.3948883949838721E-2</v>
      </c>
      <c r="F117" s="130">
        <f>-INDEX('Exposure Data'!$A$1:$Y$391,MATCH($B117&amp;$B$104,'Exposure Data'!$A$1:$A$391,0),MATCH(F$3,'Exposure Data'!$A$1:$Y$1,0))</f>
        <v>0.23545093604374095</v>
      </c>
      <c r="G117" s="130">
        <f>-INDEX('Exposure Data'!$A$1:$Y$391,MATCH($B117&amp;$B$104,'Exposure Data'!$A$1:$A$391,0),MATCH(G$3,'Exposure Data'!$A$1:$Y$1,0))</f>
        <v>0</v>
      </c>
      <c r="H117" s="130">
        <f>-INDEX('Exposure Data'!$A$1:$Y$391,MATCH($B117&amp;$B$104,'Exposure Data'!$A$1:$A$391,0),MATCH(H$3,'Exposure Data'!$A$1:$Y$1,0))</f>
        <v>0.34184588553831491</v>
      </c>
      <c r="I117" s="130">
        <f>-INDEX('Exposure Data'!$A$1:$Y$391,MATCH($B117&amp;$B$104,'Exposure Data'!$A$1:$A$391,0),MATCH(I$3,'Exposure Data'!$A$1:$Y$1,0))</f>
        <v>0.12758712012112605</v>
      </c>
      <c r="J117" s="130">
        <f>-INDEX('Exposure Data'!$A$1:$Y$391,MATCH($B117&amp;$B$104,'Exposure Data'!$A$1:$A$391,0),MATCH(J$3,'Exposure Data'!$A$1:$Y$1,0))</f>
        <v>0.10950074534746161</v>
      </c>
      <c r="K117" s="130">
        <f>-INDEX('Exposure Data'!$A$1:$Y$391,MATCH($B117&amp;$B$104,'Exposure Data'!$A$1:$A$391,0),MATCH(K$3,'Exposure Data'!$A$1:$Y$1,0))</f>
        <v>2.9589287764515103E-2</v>
      </c>
      <c r="L117" s="130">
        <f>-INDEX('Exposure Data'!$A$1:$Y$391,MATCH($B117&amp;$B$104,'Exposure Data'!$A$1:$A$391,0),MATCH(L$3,'Exposure Data'!$A$1:$Y$1,0))</f>
        <v>0.23505175909874704</v>
      </c>
      <c r="M117" s="130">
        <f>-INDEX('Exposure Data'!$A$1:$Y$391,MATCH($B117&amp;$B$104,'Exposure Data'!$A$1:$A$391,0),MATCH(M$3,'Exposure Data'!$A$1:$Y$1,0))</f>
        <v>1.6857756830432506E-2</v>
      </c>
      <c r="N117" s="130">
        <f>-INDEX('Exposure Data'!$A$1:$Y$391,MATCH($B117&amp;$B$104,'Exposure Data'!$A$1:$A$391,0),MATCH(N$3,'Exposure Data'!$A$1:$Y$1,0))</f>
        <v>0</v>
      </c>
      <c r="O117" s="7"/>
      <c r="Q117" s="95">
        <f t="shared" si="7"/>
        <v>39233</v>
      </c>
      <c r="R117" s="94">
        <f>HLOOKUP($Q117,'Perfattr Data'!$A$11:$CW$67,MATCH(R$3&amp;"Short",'Perfattr Data'!$B$11:$B$67,0),FALSE)</f>
        <v>-4.6119058679649988E-3</v>
      </c>
      <c r="S117" s="94">
        <f>HLOOKUP($Q117,'Perfattr Data'!$A$11:$CW$67,MATCH(S$3&amp;"Short",'Perfattr Data'!$B$11:$B$67,0),FALSE)</f>
        <v>-2.7406669365955538E-3</v>
      </c>
      <c r="T117" s="94">
        <f>HLOOKUP($Q117,'Perfattr Data'!$A$11:$CW$67,MATCH(T$3&amp;"Short",'Perfattr Data'!$B$11:$B$67,0),FALSE)</f>
        <v>-7.7438576817611673E-3</v>
      </c>
      <c r="U117" s="94">
        <f>HLOOKUP($Q117,'Perfattr Data'!$A$11:$CW$67,MATCH(U$3&amp;"Short",'Perfattr Data'!$B$11:$B$67,0),FALSE)</f>
        <v>-5.7460812547163566E-3</v>
      </c>
      <c r="V117" s="94">
        <f>HLOOKUP($Q117,'Perfattr Data'!$A$11:$CW$67,MATCH(V$3&amp;"Short",'Perfattr Data'!$B$11:$B$67,0),FALSE)</f>
        <v>0</v>
      </c>
      <c r="W117" s="94">
        <f>HLOOKUP($Q117,'Perfattr Data'!$A$11:$CW$67,MATCH(W$3&amp;"Short",'Perfattr Data'!$B$11:$B$67,0),FALSE)</f>
        <v>-2.2592206559137976E-2</v>
      </c>
      <c r="X117" s="94">
        <f>HLOOKUP($Q117,'Perfattr Data'!$A$11:$CW$67,MATCH(X$3&amp;"Short",'Perfattr Data'!$B$11:$B$67,0),FALSE)</f>
        <v>-1.097601622794081E-2</v>
      </c>
      <c r="Y117" s="94">
        <f>HLOOKUP($Q117,'Perfattr Data'!$A$11:$CW$67,MATCH(Y$3&amp;"Short",'Perfattr Data'!$B$11:$B$67,0),FALSE)</f>
        <v>-2.9623429085193898E-4</v>
      </c>
      <c r="Z117" s="94">
        <f>HLOOKUP($Q117,'Perfattr Data'!$A$11:$CW$67,MATCH(Z$3&amp;"Short",'Perfattr Data'!$B$11:$B$67,0),FALSE)</f>
        <v>-7.6271758647971132E-3</v>
      </c>
      <c r="AA117" s="94">
        <f>HLOOKUP($Q117,'Perfattr Data'!$A$11:$CW$67,MATCH(AA$3&amp;"Short",'Perfattr Data'!$B$11:$B$67,0),FALSE)</f>
        <v>-1.3484048888555328E-2</v>
      </c>
      <c r="AB117" s="94">
        <f>HLOOKUP($Q117,'Perfattr Data'!$A$11:$CW$67,MATCH(AB$3&amp;"Short",'Perfattr Data'!$B$11:$B$67,0),FALSE)</f>
        <v>-4.4971376239030212E-4</v>
      </c>
    </row>
    <row r="118" spans="2:28" ht="15" customHeight="1" outlineLevel="1" x14ac:dyDescent="0.25">
      <c r="B118" s="4">
        <f t="shared" si="6"/>
        <v>39263</v>
      </c>
      <c r="C118" s="130">
        <f>-INDEX('Exposure Data'!$A$1:$Y$391,MATCH($B118&amp;$B$104,'Exposure Data'!$A$1:$A$391,0),MATCH(C$3,'Exposure Data'!$A$1:$Y$1,0))</f>
        <v>9.8136861071356427E-2</v>
      </c>
      <c r="D118" s="130">
        <f>-INDEX('Exposure Data'!$A$1:$Y$391,MATCH($B118&amp;$B$104,'Exposure Data'!$A$1:$A$391,0),MATCH(D$3,'Exposure Data'!$A$1:$Y$1,0))</f>
        <v>1.3590747947489847E-2</v>
      </c>
      <c r="E118" s="130">
        <f>-INDEX('Exposure Data'!$A$1:$Y$391,MATCH($B118&amp;$B$104,'Exposure Data'!$A$1:$A$391,0),MATCH(E$3,'Exposure Data'!$A$1:$Y$1,0))</f>
        <v>3.1948882840720651E-2</v>
      </c>
      <c r="F118" s="130">
        <f>-INDEX('Exposure Data'!$A$1:$Y$391,MATCH($B118&amp;$B$104,'Exposure Data'!$A$1:$A$391,0),MATCH(F$3,'Exposure Data'!$A$1:$Y$1,0))</f>
        <v>0.12242761645953451</v>
      </c>
      <c r="G118" s="130">
        <f>-INDEX('Exposure Data'!$A$1:$Y$391,MATCH($B118&amp;$B$104,'Exposure Data'!$A$1:$A$391,0),MATCH(G$3,'Exposure Data'!$A$1:$Y$1,0))</f>
        <v>2.3231521953085625E-3</v>
      </c>
      <c r="H118" s="130">
        <f>-INDEX('Exposure Data'!$A$1:$Y$391,MATCH($B118&amp;$B$104,'Exposure Data'!$A$1:$A$391,0),MATCH(H$3,'Exposure Data'!$A$1:$Y$1,0))</f>
        <v>0.31010839057663447</v>
      </c>
      <c r="I118" s="130">
        <f>-INDEX('Exposure Data'!$A$1:$Y$391,MATCH($B118&amp;$B$104,'Exposure Data'!$A$1:$A$391,0),MATCH(I$3,'Exposure Data'!$A$1:$Y$1,0))</f>
        <v>8.8568065600315549E-2</v>
      </c>
      <c r="J118" s="130">
        <f>-INDEX('Exposure Data'!$A$1:$Y$391,MATCH($B118&amp;$B$104,'Exposure Data'!$A$1:$A$391,0),MATCH(J$3,'Exposure Data'!$A$1:$Y$1,0))</f>
        <v>8.9383163360874068E-2</v>
      </c>
      <c r="K118" s="130">
        <f>-INDEX('Exposure Data'!$A$1:$Y$391,MATCH($B118&amp;$B$104,'Exposure Data'!$A$1:$A$391,0),MATCH(K$3,'Exposure Data'!$A$1:$Y$1,0))</f>
        <v>1.6618919056337736E-2</v>
      </c>
      <c r="L118" s="130">
        <f>-INDEX('Exposure Data'!$A$1:$Y$391,MATCH($B118&amp;$B$104,'Exposure Data'!$A$1:$A$391,0),MATCH(L$3,'Exposure Data'!$A$1:$Y$1,0))</f>
        <v>0.11185728089825832</v>
      </c>
      <c r="M118" s="130">
        <f>-INDEX('Exposure Data'!$A$1:$Y$391,MATCH($B118&amp;$B$104,'Exposure Data'!$A$1:$A$391,0),MATCH(M$3,'Exposure Data'!$A$1:$Y$1,0))</f>
        <v>8.9658985059904231E-3</v>
      </c>
      <c r="N118" s="130">
        <f>-INDEX('Exposure Data'!$A$1:$Y$391,MATCH($B118&amp;$B$104,'Exposure Data'!$A$1:$A$391,0),MATCH(N$3,'Exposure Data'!$A$1:$Y$1,0))</f>
        <v>0</v>
      </c>
      <c r="O118" s="7"/>
      <c r="Q118" s="95">
        <f t="shared" si="7"/>
        <v>39263</v>
      </c>
      <c r="R118" s="94">
        <f>HLOOKUP($Q118,'Perfattr Data'!$A$11:$CW$67,MATCH(R$3&amp;"Short",'Perfattr Data'!$B$11:$B$67,0),FALSE)</f>
        <v>-5.8475194843793741E-3</v>
      </c>
      <c r="S118" s="94">
        <f>HLOOKUP($Q118,'Perfattr Data'!$A$11:$CW$67,MATCH(S$3&amp;"Short",'Perfattr Data'!$B$11:$B$67,0),FALSE)</f>
        <v>5.5704480737557962E-4</v>
      </c>
      <c r="T118" s="94">
        <f>HLOOKUP($Q118,'Perfattr Data'!$A$11:$CW$67,MATCH(T$3&amp;"Short",'Perfattr Data'!$B$11:$B$67,0),FALSE)</f>
        <v>-1.9814887143113028E-3</v>
      </c>
      <c r="U118" s="94">
        <f>HLOOKUP($Q118,'Perfattr Data'!$A$11:$CW$67,MATCH(U$3&amp;"Short",'Perfattr Data'!$B$11:$B$67,0),FALSE)</f>
        <v>-1.0508928194170577E-3</v>
      </c>
      <c r="V118" s="94">
        <f>HLOOKUP($Q118,'Perfattr Data'!$A$11:$CW$67,MATCH(V$3&amp;"Short",'Perfattr Data'!$B$11:$B$67,0),FALSE)</f>
        <v>-3.5915330644340985E-5</v>
      </c>
      <c r="W118" s="94">
        <f>HLOOKUP($Q118,'Perfattr Data'!$A$11:$CW$67,MATCH(W$3&amp;"Short",'Perfattr Data'!$B$11:$B$67,0),FALSE)</f>
        <v>-8.0984712180630532E-3</v>
      </c>
      <c r="X118" s="94">
        <f>HLOOKUP($Q118,'Perfattr Data'!$A$11:$CW$67,MATCH(X$3&amp;"Short",'Perfattr Data'!$B$11:$B$67,0),FALSE)</f>
        <v>-5.1539656699309622E-3</v>
      </c>
      <c r="Y118" s="94">
        <f>HLOOKUP($Q118,'Perfattr Data'!$A$11:$CW$67,MATCH(Y$3&amp;"Short",'Perfattr Data'!$B$11:$B$67,0),FALSE)</f>
        <v>-6.9469556275105473E-3</v>
      </c>
      <c r="Z118" s="94">
        <f>HLOOKUP($Q118,'Perfattr Data'!$A$11:$CW$67,MATCH(Z$3&amp;"Short",'Perfattr Data'!$B$11:$B$67,0),FALSE)</f>
        <v>-1.6727551036126366E-3</v>
      </c>
      <c r="AA118" s="94">
        <f>HLOOKUP($Q118,'Perfattr Data'!$A$11:$CW$67,MATCH(AA$3&amp;"Short",'Perfattr Data'!$B$11:$B$67,0),FALSE)</f>
        <v>5.1024299349851365E-3</v>
      </c>
      <c r="AB118" s="94">
        <f>HLOOKUP($Q118,'Perfattr Data'!$A$11:$CW$67,MATCH(AB$3&amp;"Short",'Perfattr Data'!$B$11:$B$67,0),FALSE)</f>
        <v>5.2444080498710295E-4</v>
      </c>
    </row>
    <row r="119" spans="2:28" ht="15" customHeight="1" outlineLevel="1" x14ac:dyDescent="0.25">
      <c r="B119" s="4">
        <f t="shared" si="6"/>
        <v>39294</v>
      </c>
      <c r="C119" s="130">
        <f>-INDEX('Exposure Data'!$A$1:$Y$391,MATCH($B119&amp;$B$104,'Exposure Data'!$A$1:$A$391,0),MATCH(C$3,'Exposure Data'!$A$1:$Y$1,0))</f>
        <v>0.12890838341256133</v>
      </c>
      <c r="D119" s="130">
        <f>-INDEX('Exposure Data'!$A$1:$Y$391,MATCH($B119&amp;$B$104,'Exposure Data'!$A$1:$A$391,0),MATCH(D$3,'Exposure Data'!$A$1:$Y$1,0))</f>
        <v>2.0690525209161547E-2</v>
      </c>
      <c r="E119" s="130">
        <f>-INDEX('Exposure Data'!$A$1:$Y$391,MATCH($B119&amp;$B$104,'Exposure Data'!$A$1:$A$391,0),MATCH(E$3,'Exposure Data'!$A$1:$Y$1,0))</f>
        <v>3.50077209232229E-2</v>
      </c>
      <c r="F119" s="130">
        <f>-INDEX('Exposure Data'!$A$1:$Y$391,MATCH($B119&amp;$B$104,'Exposure Data'!$A$1:$A$391,0),MATCH(F$3,'Exposure Data'!$A$1:$Y$1,0))</f>
        <v>0.14439081544900303</v>
      </c>
      <c r="G119" s="130">
        <f>-INDEX('Exposure Data'!$A$1:$Y$391,MATCH($B119&amp;$B$104,'Exposure Data'!$A$1:$A$391,0),MATCH(G$3,'Exposure Data'!$A$1:$Y$1,0))</f>
        <v>5.6437302467202445E-3</v>
      </c>
      <c r="H119" s="130">
        <f>-INDEX('Exposure Data'!$A$1:$Y$391,MATCH($B119&amp;$B$104,'Exposure Data'!$A$1:$A$391,0),MATCH(H$3,'Exposure Data'!$A$1:$Y$1,0))</f>
        <v>0.42915191131453262</v>
      </c>
      <c r="I119" s="130">
        <f>-INDEX('Exposure Data'!$A$1:$Y$391,MATCH($B119&amp;$B$104,'Exposure Data'!$A$1:$A$391,0),MATCH(I$3,'Exposure Data'!$A$1:$Y$1,0))</f>
        <v>0.11921976781731905</v>
      </c>
      <c r="J119" s="130">
        <f>-INDEX('Exposure Data'!$A$1:$Y$391,MATCH($B119&amp;$B$104,'Exposure Data'!$A$1:$A$391,0),MATCH(J$3,'Exposure Data'!$A$1:$Y$1,0))</f>
        <v>0.15084665198894545</v>
      </c>
      <c r="K119" s="130">
        <f>-INDEX('Exposure Data'!$A$1:$Y$391,MATCH($B119&amp;$B$104,'Exposure Data'!$A$1:$A$391,0),MATCH(K$3,'Exposure Data'!$A$1:$Y$1,0))</f>
        <v>4.0209315477688197E-2</v>
      </c>
      <c r="L119" s="130">
        <f>-INDEX('Exposure Data'!$A$1:$Y$391,MATCH($B119&amp;$B$104,'Exposure Data'!$A$1:$A$391,0),MATCH(L$3,'Exposure Data'!$A$1:$Y$1,0))</f>
        <v>0.14661321115968604</v>
      </c>
      <c r="M119" s="130">
        <f>-INDEX('Exposure Data'!$A$1:$Y$391,MATCH($B119&amp;$B$104,'Exposure Data'!$A$1:$A$391,0),MATCH(M$3,'Exposure Data'!$A$1:$Y$1,0))</f>
        <v>1.5088863801876568E-2</v>
      </c>
      <c r="N119" s="130">
        <f>-INDEX('Exposure Data'!$A$1:$Y$391,MATCH($B119&amp;$B$104,'Exposure Data'!$A$1:$A$391,0),MATCH(N$3,'Exposure Data'!$A$1:$Y$1,0))</f>
        <v>0</v>
      </c>
      <c r="O119" s="7"/>
      <c r="Q119" s="95">
        <f t="shared" si="7"/>
        <v>39294</v>
      </c>
      <c r="R119" s="94">
        <f>HLOOKUP($Q119,'Perfattr Data'!$A$11:$CW$67,MATCH(R$3&amp;"Short",'Perfattr Data'!$B$11:$B$67,0),FALSE)</f>
        <v>6.5892300945114734E-5</v>
      </c>
      <c r="S119" s="94">
        <f>HLOOKUP($Q119,'Perfattr Data'!$A$11:$CW$67,MATCH(S$3&amp;"Short",'Perfattr Data'!$B$11:$B$67,0),FALSE)</f>
        <v>1.1468959283440592E-3</v>
      </c>
      <c r="T119" s="94">
        <f>HLOOKUP($Q119,'Perfattr Data'!$A$11:$CW$67,MATCH(T$3&amp;"Short",'Perfattr Data'!$B$11:$B$67,0),FALSE)</f>
        <v>7.5096221524054293E-4</v>
      </c>
      <c r="U119" s="94">
        <f>HLOOKUP($Q119,'Perfattr Data'!$A$11:$CW$67,MATCH(U$3&amp;"Short",'Perfattr Data'!$B$11:$B$67,0),FALSE)</f>
        <v>-6.4808280345121693E-3</v>
      </c>
      <c r="V119" s="94">
        <f>HLOOKUP($Q119,'Perfattr Data'!$A$11:$CW$67,MATCH(V$3&amp;"Short",'Perfattr Data'!$B$11:$B$67,0),FALSE)</f>
        <v>9.0819191849339205E-4</v>
      </c>
      <c r="W119" s="94">
        <f>HLOOKUP($Q119,'Perfattr Data'!$A$11:$CW$67,MATCH(W$3&amp;"Short",'Perfattr Data'!$B$11:$B$67,0),FALSE)</f>
        <v>-4.4371184592026467E-3</v>
      </c>
      <c r="X119" s="94">
        <f>HLOOKUP($Q119,'Perfattr Data'!$A$11:$CW$67,MATCH(X$3&amp;"Short",'Perfattr Data'!$B$11:$B$67,0),FALSE)</f>
        <v>-1.8039208417770791E-2</v>
      </c>
      <c r="Y119" s="94">
        <f>HLOOKUP($Q119,'Perfattr Data'!$A$11:$CW$67,MATCH(Y$3&amp;"Short",'Perfattr Data'!$B$11:$B$67,0),FALSE)</f>
        <v>-1.8290703291847905E-3</v>
      </c>
      <c r="Z119" s="94">
        <f>HLOOKUP($Q119,'Perfattr Data'!$A$11:$CW$67,MATCH(Z$3&amp;"Short",'Perfattr Data'!$B$11:$B$67,0),FALSE)</f>
        <v>-3.0438844645093565E-3</v>
      </c>
      <c r="AA119" s="94">
        <f>HLOOKUP($Q119,'Perfattr Data'!$A$11:$CW$67,MATCH(AA$3&amp;"Short",'Perfattr Data'!$B$11:$B$67,0),FALSE)</f>
        <v>4.5508264331808514E-3</v>
      </c>
      <c r="AB119" s="94">
        <f>HLOOKUP($Q119,'Perfattr Data'!$A$11:$CW$67,MATCH(AB$3&amp;"Short",'Perfattr Data'!$B$11:$B$67,0),FALSE)</f>
        <v>-1.4324016164980692E-4</v>
      </c>
    </row>
    <row r="120" spans="2:28" ht="15" customHeight="1" outlineLevel="1" x14ac:dyDescent="0.25">
      <c r="B120" s="4">
        <f t="shared" si="6"/>
        <v>39325</v>
      </c>
      <c r="C120" s="130">
        <f>-INDEX('Exposure Data'!$A$1:$Y$391,MATCH($B120&amp;$B$104,'Exposure Data'!$A$1:$A$391,0),MATCH(C$3,'Exposure Data'!$A$1:$Y$1,0))</f>
        <v>0.14375867477594892</v>
      </c>
      <c r="D120" s="130">
        <f>-INDEX('Exposure Data'!$A$1:$Y$391,MATCH($B120&amp;$B$104,'Exposure Data'!$A$1:$A$391,0),MATCH(D$3,'Exposure Data'!$A$1:$Y$1,0))</f>
        <v>2.5842964391735279E-2</v>
      </c>
      <c r="E120" s="130">
        <f>-INDEX('Exposure Data'!$A$1:$Y$391,MATCH($B120&amp;$B$104,'Exposure Data'!$A$1:$A$391,0),MATCH(E$3,'Exposure Data'!$A$1:$Y$1,0))</f>
        <v>5.2813946776926655E-2</v>
      </c>
      <c r="F120" s="130">
        <f>-INDEX('Exposure Data'!$A$1:$Y$391,MATCH($B120&amp;$B$104,'Exposure Data'!$A$1:$A$391,0),MATCH(F$3,'Exposure Data'!$A$1:$Y$1,0))</f>
        <v>0.12858594012696536</v>
      </c>
      <c r="G120" s="130">
        <f>-INDEX('Exposure Data'!$A$1:$Y$391,MATCH($B120&amp;$B$104,'Exposure Data'!$A$1:$A$391,0),MATCH(G$3,'Exposure Data'!$A$1:$Y$1,0))</f>
        <v>0</v>
      </c>
      <c r="H120" s="130">
        <f>-INDEX('Exposure Data'!$A$1:$Y$391,MATCH($B120&amp;$B$104,'Exposure Data'!$A$1:$A$391,0),MATCH(H$3,'Exposure Data'!$A$1:$Y$1,0))</f>
        <v>0.52964269932148422</v>
      </c>
      <c r="I120" s="130">
        <f>-INDEX('Exposure Data'!$A$1:$Y$391,MATCH($B120&amp;$B$104,'Exposure Data'!$A$1:$A$391,0),MATCH(I$3,'Exposure Data'!$A$1:$Y$1,0))</f>
        <v>0.11384936046373317</v>
      </c>
      <c r="J120" s="130">
        <f>-INDEX('Exposure Data'!$A$1:$Y$391,MATCH($B120&amp;$B$104,'Exposure Data'!$A$1:$A$391,0),MATCH(J$3,'Exposure Data'!$A$1:$Y$1,0))</f>
        <v>0.16341958182426045</v>
      </c>
      <c r="K120" s="130">
        <f>-INDEX('Exposure Data'!$A$1:$Y$391,MATCH($B120&amp;$B$104,'Exposure Data'!$A$1:$A$391,0),MATCH(K$3,'Exposure Data'!$A$1:$Y$1,0))</f>
        <v>7.939135622770839E-2</v>
      </c>
      <c r="L120" s="130">
        <f>-INDEX('Exposure Data'!$A$1:$Y$391,MATCH($B120&amp;$B$104,'Exposure Data'!$A$1:$A$391,0),MATCH(L$3,'Exposure Data'!$A$1:$Y$1,0))</f>
        <v>0.15918935349568947</v>
      </c>
      <c r="M120" s="130">
        <f>-INDEX('Exposure Data'!$A$1:$Y$391,MATCH($B120&amp;$B$104,'Exposure Data'!$A$1:$A$391,0),MATCH(M$3,'Exposure Data'!$A$1:$Y$1,0))</f>
        <v>1.6748156762672394E-2</v>
      </c>
      <c r="N120" s="130">
        <f>-INDEX('Exposure Data'!$A$1:$Y$391,MATCH($B120&amp;$B$104,'Exposure Data'!$A$1:$A$391,0),MATCH(N$3,'Exposure Data'!$A$1:$Y$1,0))</f>
        <v>0</v>
      </c>
      <c r="O120" s="7"/>
      <c r="Q120" s="95">
        <f t="shared" si="7"/>
        <v>39325</v>
      </c>
      <c r="R120" s="94">
        <f>HLOOKUP($Q120,'Perfattr Data'!$A$11:$CW$67,MATCH(R$3&amp;"Short",'Perfattr Data'!$B$11:$B$67,0),FALSE)</f>
        <v>5.1516594883169557E-3</v>
      </c>
      <c r="S120" s="94">
        <f>HLOOKUP($Q120,'Perfattr Data'!$A$11:$CW$67,MATCH(S$3&amp;"Short",'Perfattr Data'!$B$11:$B$67,0),FALSE)</f>
        <v>1.8865230593779632E-3</v>
      </c>
      <c r="T120" s="94">
        <f>HLOOKUP($Q120,'Perfattr Data'!$A$11:$CW$67,MATCH(T$3&amp;"Short",'Perfattr Data'!$B$11:$B$67,0),FALSE)</f>
        <v>-1.2815396233682182E-4</v>
      </c>
      <c r="U120" s="94">
        <f>HLOOKUP($Q120,'Perfattr Data'!$A$11:$CW$67,MATCH(U$3&amp;"Short",'Perfattr Data'!$B$11:$B$67,0),FALSE)</f>
        <v>6.723873470852443E-3</v>
      </c>
      <c r="V120" s="94">
        <f>HLOOKUP($Q120,'Perfattr Data'!$A$11:$CW$67,MATCH(V$3&amp;"Short",'Perfattr Data'!$B$11:$B$67,0),FALSE)</f>
        <v>1.4151250283628939E-4</v>
      </c>
      <c r="W120" s="94">
        <f>HLOOKUP($Q120,'Perfattr Data'!$A$11:$CW$67,MATCH(W$3&amp;"Short",'Perfattr Data'!$B$11:$B$67,0),FALSE)</f>
        <v>5.1069594958141019E-3</v>
      </c>
      <c r="X120" s="94">
        <f>HLOOKUP($Q120,'Perfattr Data'!$A$11:$CW$67,MATCH(X$3&amp;"Short",'Perfattr Data'!$B$11:$B$67,0),FALSE)</f>
        <v>6.7813467853883064E-4</v>
      </c>
      <c r="Y120" s="94">
        <f>HLOOKUP($Q120,'Perfattr Data'!$A$11:$CW$67,MATCH(Y$3&amp;"Short",'Perfattr Data'!$B$11:$B$67,0),FALSE)</f>
        <v>8.4163670189350264E-3</v>
      </c>
      <c r="Z120" s="94">
        <f>HLOOKUP($Q120,'Perfattr Data'!$A$11:$CW$67,MATCH(Z$3&amp;"Short",'Perfattr Data'!$B$11:$B$67,0),FALSE)</f>
        <v>-2.0360874737776545E-3</v>
      </c>
      <c r="AA120" s="94">
        <f>HLOOKUP($Q120,'Perfattr Data'!$A$11:$CW$67,MATCH(AA$3&amp;"Short",'Perfattr Data'!$B$11:$B$67,0),FALSE)</f>
        <v>2.5462803874563877E-4</v>
      </c>
      <c r="AB120" s="94">
        <f>HLOOKUP($Q120,'Perfattr Data'!$A$11:$CW$67,MATCH(AB$3&amp;"Short",'Perfattr Data'!$B$11:$B$67,0),FALSE)</f>
        <v>6.1232235002065146E-4</v>
      </c>
    </row>
    <row r="121" spans="2:28" ht="15" customHeight="1" outlineLevel="1" x14ac:dyDescent="0.25">
      <c r="B121" s="4">
        <f t="shared" si="6"/>
        <v>39355</v>
      </c>
      <c r="C121" s="130">
        <f>-INDEX('Exposure Data'!$A$1:$Y$391,MATCH($B121&amp;$B$104,'Exposure Data'!$A$1:$A$391,0),MATCH(C$3,'Exposure Data'!$A$1:$Y$1,0))</f>
        <v>0.14977651724268534</v>
      </c>
      <c r="D121" s="130">
        <f>-INDEX('Exposure Data'!$A$1:$Y$391,MATCH($B121&amp;$B$104,'Exposure Data'!$A$1:$A$391,0),MATCH(D$3,'Exposure Data'!$A$1:$Y$1,0))</f>
        <v>2.5541500403914393E-2</v>
      </c>
      <c r="E121" s="130">
        <f>-INDEX('Exposure Data'!$A$1:$Y$391,MATCH($B121&amp;$B$104,'Exposure Data'!$A$1:$A$391,0),MATCH(E$3,'Exposure Data'!$A$1:$Y$1,0))</f>
        <v>6.2530775324790164E-2</v>
      </c>
      <c r="F121" s="130">
        <f>-INDEX('Exposure Data'!$A$1:$Y$391,MATCH($B121&amp;$B$104,'Exposure Data'!$A$1:$A$391,0),MATCH(F$3,'Exposure Data'!$A$1:$Y$1,0))</f>
        <v>0.11675010849808069</v>
      </c>
      <c r="G121" s="130">
        <f>-INDEX('Exposure Data'!$A$1:$Y$391,MATCH($B121&amp;$B$104,'Exposure Data'!$A$1:$A$391,0),MATCH(G$3,'Exposure Data'!$A$1:$Y$1,0))</f>
        <v>0</v>
      </c>
      <c r="H121" s="130">
        <f>-INDEX('Exposure Data'!$A$1:$Y$391,MATCH($B121&amp;$B$104,'Exposure Data'!$A$1:$A$391,0),MATCH(H$3,'Exposure Data'!$A$1:$Y$1,0))</f>
        <v>0.57648626956099691</v>
      </c>
      <c r="I121" s="130">
        <f>-INDEX('Exposure Data'!$A$1:$Y$391,MATCH($B121&amp;$B$104,'Exposure Data'!$A$1:$A$391,0),MATCH(I$3,'Exposure Data'!$A$1:$Y$1,0))</f>
        <v>0.12440013015641881</v>
      </c>
      <c r="J121" s="130">
        <f>-INDEX('Exposure Data'!$A$1:$Y$391,MATCH($B121&amp;$B$104,'Exposure Data'!$A$1:$A$391,0),MATCH(J$3,'Exposure Data'!$A$1:$Y$1,0))</f>
        <v>0.15739769837616277</v>
      </c>
      <c r="K121" s="130">
        <f>-INDEX('Exposure Data'!$A$1:$Y$391,MATCH($B121&amp;$B$104,'Exposure Data'!$A$1:$A$391,0),MATCH(K$3,'Exposure Data'!$A$1:$Y$1,0))</f>
        <v>9.3361607260461027E-2</v>
      </c>
      <c r="L121" s="130">
        <f>-INDEX('Exposure Data'!$A$1:$Y$391,MATCH($B121&amp;$B$104,'Exposure Data'!$A$1:$A$391,0),MATCH(L$3,'Exposure Data'!$A$1:$Y$1,0))</f>
        <v>0.13390569902133267</v>
      </c>
      <c r="M121" s="130">
        <f>-INDEX('Exposure Data'!$A$1:$Y$391,MATCH($B121&amp;$B$104,'Exposure Data'!$A$1:$A$391,0),MATCH(M$3,'Exposure Data'!$A$1:$Y$1,0))</f>
        <v>1.801745034221652E-2</v>
      </c>
      <c r="N121" s="130">
        <f>-INDEX('Exposure Data'!$A$1:$Y$391,MATCH($B121&amp;$B$104,'Exposure Data'!$A$1:$A$391,0),MATCH(N$3,'Exposure Data'!$A$1:$Y$1,0))</f>
        <v>0</v>
      </c>
      <c r="O121" s="7"/>
      <c r="Q121" s="95">
        <f t="shared" si="7"/>
        <v>39355</v>
      </c>
      <c r="R121" s="94">
        <f>HLOOKUP($Q121,'Perfattr Data'!$A$11:$CW$67,MATCH(R$3&amp;"Short",'Perfattr Data'!$B$11:$B$67,0),FALSE)</f>
        <v>-1.2700125308778322E-2</v>
      </c>
      <c r="S121" s="94">
        <f>HLOOKUP($Q121,'Perfattr Data'!$A$11:$CW$67,MATCH(S$3&amp;"Short",'Perfattr Data'!$B$11:$B$67,0),FALSE)</f>
        <v>-7.6493548647262976E-4</v>
      </c>
      <c r="T121" s="94">
        <f>HLOOKUP($Q121,'Perfattr Data'!$A$11:$CW$67,MATCH(T$3&amp;"Short",'Perfattr Data'!$B$11:$B$67,0),FALSE)</f>
        <v>-7.3678811488192657E-3</v>
      </c>
      <c r="U121" s="94">
        <f>HLOOKUP($Q121,'Perfattr Data'!$A$11:$CW$67,MATCH(U$3&amp;"Short",'Perfattr Data'!$B$11:$B$67,0),FALSE)</f>
        <v>-1.185700962863309E-2</v>
      </c>
      <c r="V121" s="94">
        <f>HLOOKUP($Q121,'Perfattr Data'!$A$11:$CW$67,MATCH(V$3&amp;"Short",'Perfattr Data'!$B$11:$B$67,0),FALSE)</f>
        <v>0</v>
      </c>
      <c r="W121" s="94">
        <f>HLOOKUP($Q121,'Perfattr Data'!$A$11:$CW$67,MATCH(W$3&amp;"Short",'Perfattr Data'!$B$11:$B$67,0),FALSE)</f>
        <v>-4.6748499384658915E-2</v>
      </c>
      <c r="X121" s="94">
        <f>HLOOKUP($Q121,'Perfattr Data'!$A$11:$CW$67,MATCH(X$3&amp;"Short",'Perfattr Data'!$B$11:$B$67,0),FALSE)</f>
        <v>-8.6852445463482426E-3</v>
      </c>
      <c r="Y121" s="94">
        <f>HLOOKUP($Q121,'Perfattr Data'!$A$11:$CW$67,MATCH(Y$3&amp;"Short",'Perfattr Data'!$B$11:$B$67,0),FALSE)</f>
        <v>-6.3310966316949555E-3</v>
      </c>
      <c r="Z121" s="94">
        <f>HLOOKUP($Q121,'Perfattr Data'!$A$11:$CW$67,MATCH(Z$3&amp;"Short",'Perfattr Data'!$B$11:$B$67,0),FALSE)</f>
        <v>-1.3774782926377157E-2</v>
      </c>
      <c r="AA121" s="94">
        <f>HLOOKUP($Q121,'Perfattr Data'!$A$11:$CW$67,MATCH(AA$3&amp;"Short",'Perfattr Data'!$B$11:$B$67,0),FALSE)</f>
        <v>-2.3081555658087736E-3</v>
      </c>
      <c r="AB121" s="94">
        <f>HLOOKUP($Q121,'Perfattr Data'!$A$11:$CW$67,MATCH(AB$3&amp;"Short",'Perfattr Data'!$B$11:$B$67,0),FALSE)</f>
        <v>-1.2195422123543337E-3</v>
      </c>
    </row>
    <row r="122" spans="2:28" ht="15" customHeight="1" outlineLevel="1" x14ac:dyDescent="0.25">
      <c r="B122" s="4">
        <f t="shared" si="6"/>
        <v>39386</v>
      </c>
      <c r="C122" s="130">
        <f>-INDEX('Exposure Data'!$A$1:$Y$391,MATCH($B122&amp;$B$104,'Exposure Data'!$A$1:$A$391,0),MATCH(C$3,'Exposure Data'!$A$1:$Y$1,0))</f>
        <v>0.15417448076429927</v>
      </c>
      <c r="D122" s="130">
        <f>-INDEX('Exposure Data'!$A$1:$Y$391,MATCH($B122&amp;$B$104,'Exposure Data'!$A$1:$A$391,0),MATCH(D$3,'Exposure Data'!$A$1:$Y$1,0))</f>
        <v>3.333335111234885E-2</v>
      </c>
      <c r="E122" s="130">
        <f>-INDEX('Exposure Data'!$A$1:$Y$391,MATCH($B122&amp;$B$104,'Exposure Data'!$A$1:$A$391,0),MATCH(E$3,'Exposure Data'!$A$1:$Y$1,0))</f>
        <v>6.5506191834673919E-2</v>
      </c>
      <c r="F122" s="130">
        <f>-INDEX('Exposure Data'!$A$1:$Y$391,MATCH($B122&amp;$B$104,'Exposure Data'!$A$1:$A$391,0),MATCH(F$3,'Exposure Data'!$A$1:$Y$1,0))</f>
        <v>0.11449351774021375</v>
      </c>
      <c r="G122" s="130">
        <f>-INDEX('Exposure Data'!$A$1:$Y$391,MATCH($B122&amp;$B$104,'Exposure Data'!$A$1:$A$391,0),MATCH(G$3,'Exposure Data'!$A$1:$Y$1,0))</f>
        <v>0</v>
      </c>
      <c r="H122" s="130">
        <f>-INDEX('Exposure Data'!$A$1:$Y$391,MATCH($B122&amp;$B$104,'Exposure Data'!$A$1:$A$391,0),MATCH(H$3,'Exposure Data'!$A$1:$Y$1,0))</f>
        <v>0.6590123205416607</v>
      </c>
      <c r="I122" s="130">
        <f>-INDEX('Exposure Data'!$A$1:$Y$391,MATCH($B122&amp;$B$104,'Exposure Data'!$A$1:$A$391,0),MATCH(I$3,'Exposure Data'!$A$1:$Y$1,0))</f>
        <v>0.15271064785971109</v>
      </c>
      <c r="J122" s="130">
        <f>-INDEX('Exposure Data'!$A$1:$Y$391,MATCH($B122&amp;$B$104,'Exposure Data'!$A$1:$A$391,0),MATCH(J$3,'Exposure Data'!$A$1:$Y$1,0))</f>
        <v>0.15889067534682982</v>
      </c>
      <c r="K122" s="130">
        <f>-INDEX('Exposure Data'!$A$1:$Y$391,MATCH($B122&amp;$B$104,'Exposure Data'!$A$1:$A$391,0),MATCH(K$3,'Exposure Data'!$A$1:$Y$1,0))</f>
        <v>0.1008016802236953</v>
      </c>
      <c r="L122" s="130">
        <f>-INDEX('Exposure Data'!$A$1:$Y$391,MATCH($B122&amp;$B$104,'Exposure Data'!$A$1:$A$391,0),MATCH(L$3,'Exposure Data'!$A$1:$Y$1,0))</f>
        <v>0.14936485341111871</v>
      </c>
      <c r="M122" s="130">
        <f>-INDEX('Exposure Data'!$A$1:$Y$391,MATCH($B122&amp;$B$104,'Exposure Data'!$A$1:$A$391,0),MATCH(M$3,'Exposure Data'!$A$1:$Y$1,0))</f>
        <v>2.5987459226567311E-2</v>
      </c>
      <c r="N122" s="130">
        <f>-INDEX('Exposure Data'!$A$1:$Y$391,MATCH($B122&amp;$B$104,'Exposure Data'!$A$1:$A$391,0),MATCH(N$3,'Exposure Data'!$A$1:$Y$1,0))</f>
        <v>0</v>
      </c>
      <c r="O122" s="7"/>
      <c r="Q122" s="95">
        <f t="shared" si="7"/>
        <v>39386</v>
      </c>
      <c r="R122" s="94">
        <f>HLOOKUP($Q122,'Perfattr Data'!$A$11:$CW$67,MATCH(R$3&amp;"Short",'Perfattr Data'!$B$11:$B$67,0),FALSE)</f>
        <v>-1.0612369932701531E-2</v>
      </c>
      <c r="S122" s="94">
        <f>HLOOKUP($Q122,'Perfattr Data'!$A$11:$CW$67,MATCH(S$3&amp;"Short",'Perfattr Data'!$B$11:$B$67,0),FALSE)</f>
        <v>3.1183003976700543E-5</v>
      </c>
      <c r="T122" s="94">
        <f>HLOOKUP($Q122,'Perfattr Data'!$A$11:$CW$67,MATCH(T$3&amp;"Short",'Perfattr Data'!$B$11:$B$67,0),FALSE)</f>
        <v>4.6508766197939245E-3</v>
      </c>
      <c r="U122" s="94">
        <f>HLOOKUP($Q122,'Perfattr Data'!$A$11:$CW$67,MATCH(U$3&amp;"Short",'Perfattr Data'!$B$11:$B$67,0),FALSE)</f>
        <v>-9.896129239690377E-3</v>
      </c>
      <c r="V122" s="94">
        <f>HLOOKUP($Q122,'Perfattr Data'!$A$11:$CW$67,MATCH(V$3&amp;"Short",'Perfattr Data'!$B$11:$B$67,0),FALSE)</f>
        <v>0</v>
      </c>
      <c r="W122" s="94">
        <f>HLOOKUP($Q122,'Perfattr Data'!$A$11:$CW$67,MATCH(W$3&amp;"Short",'Perfattr Data'!$B$11:$B$67,0),FALSE)</f>
        <v>-5.077025396429561E-2</v>
      </c>
      <c r="X122" s="94">
        <f>HLOOKUP($Q122,'Perfattr Data'!$A$11:$CW$67,MATCH(X$3&amp;"Short",'Perfattr Data'!$B$11:$B$67,0),FALSE)</f>
        <v>-4.0795709217114817E-3</v>
      </c>
      <c r="Y122" s="94">
        <f>HLOOKUP($Q122,'Perfattr Data'!$A$11:$CW$67,MATCH(Y$3&amp;"Short",'Perfattr Data'!$B$11:$B$67,0),FALSE)</f>
        <v>-4.316179514366407E-3</v>
      </c>
      <c r="Z122" s="94">
        <f>HLOOKUP($Q122,'Perfattr Data'!$A$11:$CW$67,MATCH(Z$3&amp;"Short",'Perfattr Data'!$B$11:$B$67,0),FALSE)</f>
        <v>-1.1483352123757921E-2</v>
      </c>
      <c r="AA122" s="94">
        <f>HLOOKUP($Q122,'Perfattr Data'!$A$11:$CW$67,MATCH(AA$3&amp;"Short",'Perfattr Data'!$B$11:$B$67,0),FALSE)</f>
        <v>-1.1357824294281926E-2</v>
      </c>
      <c r="AB122" s="94">
        <f>HLOOKUP($Q122,'Perfattr Data'!$A$11:$CW$67,MATCH(AB$3&amp;"Short",'Perfattr Data'!$B$11:$B$67,0),FALSE)</f>
        <v>-8.6552231128374691E-4</v>
      </c>
    </row>
    <row r="123" spans="2:28" ht="15" customHeight="1" outlineLevel="1" x14ac:dyDescent="0.25">
      <c r="B123" s="4">
        <f t="shared" si="6"/>
        <v>39416</v>
      </c>
      <c r="C123" s="130">
        <f>-INDEX('Exposure Data'!$A$1:$Y$391,MATCH($B123&amp;$B$104,'Exposure Data'!$A$1:$A$391,0),MATCH(C$3,'Exposure Data'!$A$1:$Y$1,0))</f>
        <v>0.19954418795316506</v>
      </c>
      <c r="D123" s="130">
        <f>-INDEX('Exposure Data'!$A$1:$Y$391,MATCH($B123&amp;$B$104,'Exposure Data'!$A$1:$A$391,0),MATCH(D$3,'Exposure Data'!$A$1:$Y$1,0))</f>
        <v>2.6077249010638757E-2</v>
      </c>
      <c r="E123" s="130">
        <f>-INDEX('Exposure Data'!$A$1:$Y$391,MATCH($B123&amp;$B$104,'Exposure Data'!$A$1:$A$391,0),MATCH(E$3,'Exposure Data'!$A$1:$Y$1,0))</f>
        <v>6.4135069688556701E-2</v>
      </c>
      <c r="F123" s="130">
        <f>-INDEX('Exposure Data'!$A$1:$Y$391,MATCH($B123&amp;$B$104,'Exposure Data'!$A$1:$A$391,0),MATCH(F$3,'Exposure Data'!$A$1:$Y$1,0))</f>
        <v>0.10746639092670369</v>
      </c>
      <c r="G123" s="130">
        <f>-INDEX('Exposure Data'!$A$1:$Y$391,MATCH($B123&amp;$B$104,'Exposure Data'!$A$1:$A$391,0),MATCH(G$3,'Exposure Data'!$A$1:$Y$1,0))</f>
        <v>0</v>
      </c>
      <c r="H123" s="130">
        <f>-INDEX('Exposure Data'!$A$1:$Y$391,MATCH($B123&amp;$B$104,'Exposure Data'!$A$1:$A$391,0),MATCH(H$3,'Exposure Data'!$A$1:$Y$1,0))</f>
        <v>0.62858301722815868</v>
      </c>
      <c r="I123" s="130">
        <f>-INDEX('Exposure Data'!$A$1:$Y$391,MATCH($B123&amp;$B$104,'Exposure Data'!$A$1:$A$391,0),MATCH(I$3,'Exposure Data'!$A$1:$Y$1,0))</f>
        <v>0.10117806444413208</v>
      </c>
      <c r="J123" s="130">
        <f>-INDEX('Exposure Data'!$A$1:$Y$391,MATCH($B123&amp;$B$104,'Exposure Data'!$A$1:$A$391,0),MATCH(J$3,'Exposure Data'!$A$1:$Y$1,0))</f>
        <v>0.16299356729750614</v>
      </c>
      <c r="K123" s="130">
        <f>-INDEX('Exposure Data'!$A$1:$Y$391,MATCH($B123&amp;$B$104,'Exposure Data'!$A$1:$A$391,0),MATCH(K$3,'Exposure Data'!$A$1:$Y$1,0))</f>
        <v>9.4387459651259803E-2</v>
      </c>
      <c r="L123" s="130">
        <f>-INDEX('Exposure Data'!$A$1:$Y$391,MATCH($B123&amp;$B$104,'Exposure Data'!$A$1:$A$391,0),MATCH(L$3,'Exposure Data'!$A$1:$Y$1,0))</f>
        <v>0.14150364256853909</v>
      </c>
      <c r="M123" s="130">
        <f>-INDEX('Exposure Data'!$A$1:$Y$391,MATCH($B123&amp;$B$104,'Exposure Data'!$A$1:$A$391,0),MATCH(M$3,'Exposure Data'!$A$1:$Y$1,0))</f>
        <v>1.7610726601594601E-2</v>
      </c>
      <c r="N123" s="130">
        <f>-INDEX('Exposure Data'!$A$1:$Y$391,MATCH($B123&amp;$B$104,'Exposure Data'!$A$1:$A$391,0),MATCH(N$3,'Exposure Data'!$A$1:$Y$1,0))</f>
        <v>0</v>
      </c>
      <c r="O123" s="7"/>
      <c r="Q123" s="95">
        <f t="shared" si="7"/>
        <v>39416</v>
      </c>
      <c r="R123" s="94">
        <f>HLOOKUP($Q123,'Perfattr Data'!$A$11:$CW$67,MATCH(R$3&amp;"Short",'Perfattr Data'!$B$11:$B$67,0),FALSE)</f>
        <v>9.0653119994281214E-3</v>
      </c>
      <c r="S123" s="94">
        <f>HLOOKUP($Q123,'Perfattr Data'!$A$11:$CW$67,MATCH(S$3&amp;"Short",'Perfattr Data'!$B$11:$B$67,0),FALSE)</f>
        <v>3.5024805910863883E-3</v>
      </c>
      <c r="T123" s="94">
        <f>HLOOKUP($Q123,'Perfattr Data'!$A$11:$CW$67,MATCH(T$3&amp;"Short",'Perfattr Data'!$B$11:$B$67,0),FALSE)</f>
        <v>6.9148711757207994E-3</v>
      </c>
      <c r="U123" s="94">
        <f>HLOOKUP($Q123,'Perfattr Data'!$A$11:$CW$67,MATCH(U$3&amp;"Short",'Perfattr Data'!$B$11:$B$67,0),FALSE)</f>
        <v>1.0536224897155767E-2</v>
      </c>
      <c r="V123" s="94">
        <f>HLOOKUP($Q123,'Perfattr Data'!$A$11:$CW$67,MATCH(V$3&amp;"Short",'Perfattr Data'!$B$11:$B$67,0),FALSE)</f>
        <v>0</v>
      </c>
      <c r="W123" s="94">
        <f>HLOOKUP($Q123,'Perfattr Data'!$A$11:$CW$67,MATCH(W$3&amp;"Short",'Perfattr Data'!$B$11:$B$67,0),FALSE)</f>
        <v>4.3365285161007121E-2</v>
      </c>
      <c r="X123" s="94">
        <f>HLOOKUP($Q123,'Perfattr Data'!$A$11:$CW$67,MATCH(X$3&amp;"Short",'Perfattr Data'!$B$11:$B$67,0),FALSE)</f>
        <v>1.4529380092927086E-2</v>
      </c>
      <c r="Y123" s="94">
        <f>HLOOKUP($Q123,'Perfattr Data'!$A$11:$CW$67,MATCH(Y$3&amp;"Short",'Perfattr Data'!$B$11:$B$67,0),FALSE)</f>
        <v>1.3327194311044194E-2</v>
      </c>
      <c r="Z123" s="94">
        <f>HLOOKUP($Q123,'Perfattr Data'!$A$11:$CW$67,MATCH(Z$3&amp;"Short",'Perfattr Data'!$B$11:$B$67,0),FALSE)</f>
        <v>9.4953091449581292E-3</v>
      </c>
      <c r="AA123" s="94">
        <f>HLOOKUP($Q123,'Perfattr Data'!$A$11:$CW$67,MATCH(AA$3&amp;"Short",'Perfattr Data'!$B$11:$B$67,0),FALSE)</f>
        <v>-8.8395837806708958E-3</v>
      </c>
      <c r="AB123" s="94">
        <f>HLOOKUP($Q123,'Perfattr Data'!$A$11:$CW$67,MATCH(AB$3&amp;"Short",'Perfattr Data'!$B$11:$B$67,0),FALSE)</f>
        <v>-1.012876031438284E-4</v>
      </c>
    </row>
    <row r="124" spans="2:28" ht="15" customHeight="1" outlineLevel="1" x14ac:dyDescent="0.25">
      <c r="B124" s="4">
        <f t="shared" si="6"/>
        <v>39447</v>
      </c>
      <c r="C124" s="130">
        <f>-INDEX('Exposure Data'!$A$1:$Y$391,MATCH($B124&amp;$B$104,'Exposure Data'!$A$1:$A$391,0),MATCH(C$3,'Exposure Data'!$A$1:$Y$1,0))</f>
        <v>0.13992290664521129</v>
      </c>
      <c r="D124" s="130">
        <f>-INDEX('Exposure Data'!$A$1:$Y$391,MATCH($B124&amp;$B$104,'Exposure Data'!$A$1:$A$391,0),MATCH(D$3,'Exposure Data'!$A$1:$Y$1,0))</f>
        <v>2.0744443407304164E-2</v>
      </c>
      <c r="E124" s="130">
        <f>-INDEX('Exposure Data'!$A$1:$Y$391,MATCH($B124&amp;$B$104,'Exposure Data'!$A$1:$A$391,0),MATCH(E$3,'Exposure Data'!$A$1:$Y$1,0))</f>
        <v>4.3396659942910351E-2</v>
      </c>
      <c r="F124" s="130">
        <f>-INDEX('Exposure Data'!$A$1:$Y$391,MATCH($B124&amp;$B$104,'Exposure Data'!$A$1:$A$391,0),MATCH(F$3,'Exposure Data'!$A$1:$Y$1,0))</f>
        <v>6.8207710938814337E-2</v>
      </c>
      <c r="G124" s="130">
        <f>-INDEX('Exposure Data'!$A$1:$Y$391,MATCH($B124&amp;$B$104,'Exposure Data'!$A$1:$A$391,0),MATCH(G$3,'Exposure Data'!$A$1:$Y$1,0))</f>
        <v>0</v>
      </c>
      <c r="H124" s="130">
        <f>-INDEX('Exposure Data'!$A$1:$Y$391,MATCH($B124&amp;$B$104,'Exposure Data'!$A$1:$A$391,0),MATCH(H$3,'Exposure Data'!$A$1:$Y$1,0))</f>
        <v>0.38101898644650284</v>
      </c>
      <c r="I124" s="130">
        <f>-INDEX('Exposure Data'!$A$1:$Y$391,MATCH($B124&amp;$B$104,'Exposure Data'!$A$1:$A$391,0),MATCH(I$3,'Exposure Data'!$A$1:$Y$1,0))</f>
        <v>7.6551734883903932E-2</v>
      </c>
      <c r="J124" s="130">
        <f>-INDEX('Exposure Data'!$A$1:$Y$391,MATCH($B124&amp;$B$104,'Exposure Data'!$A$1:$A$391,0),MATCH(J$3,'Exposure Data'!$A$1:$Y$1,0))</f>
        <v>8.7116176185641964E-2</v>
      </c>
      <c r="K124" s="130">
        <f>-INDEX('Exposure Data'!$A$1:$Y$391,MATCH($B124&amp;$B$104,'Exposure Data'!$A$1:$A$391,0),MATCH(K$3,'Exposure Data'!$A$1:$Y$1,0))</f>
        <v>5.6257460173107683E-2</v>
      </c>
      <c r="L124" s="130">
        <f>-INDEX('Exposure Data'!$A$1:$Y$391,MATCH($B124&amp;$B$104,'Exposure Data'!$A$1:$A$391,0),MATCH(L$3,'Exposure Data'!$A$1:$Y$1,0))</f>
        <v>0.13470789255157131</v>
      </c>
      <c r="M124" s="130">
        <f>-INDEX('Exposure Data'!$A$1:$Y$391,MATCH($B124&amp;$B$104,'Exposure Data'!$A$1:$A$391,0),MATCH(M$3,'Exposure Data'!$A$1:$Y$1,0))</f>
        <v>1.3967444487701484E-2</v>
      </c>
      <c r="N124" s="130">
        <f>-INDEX('Exposure Data'!$A$1:$Y$391,MATCH($B124&amp;$B$104,'Exposure Data'!$A$1:$A$391,0),MATCH(N$3,'Exposure Data'!$A$1:$Y$1,0))</f>
        <v>0</v>
      </c>
      <c r="O124" s="7"/>
      <c r="Q124" s="95">
        <f t="shared" si="7"/>
        <v>39447</v>
      </c>
      <c r="R124" s="94">
        <f>HLOOKUP($Q124,'Perfattr Data'!$A$11:$CW$67,MATCH(R$3&amp;"Short",'Perfattr Data'!$B$11:$B$67,0),FALSE)</f>
        <v>-4.1327324517741954E-3</v>
      </c>
      <c r="S124" s="94">
        <f>HLOOKUP($Q124,'Perfattr Data'!$A$11:$CW$67,MATCH(S$3&amp;"Short",'Perfattr Data'!$B$11:$B$67,0),FALSE)</f>
        <v>-1.5055034232837696E-3</v>
      </c>
      <c r="T124" s="94">
        <f>HLOOKUP($Q124,'Perfattr Data'!$A$11:$CW$67,MATCH(T$3&amp;"Short",'Perfattr Data'!$B$11:$B$67,0),FALSE)</f>
        <v>3.3579570157008347E-3</v>
      </c>
      <c r="U124" s="94">
        <f>HLOOKUP($Q124,'Perfattr Data'!$A$11:$CW$67,MATCH(U$3&amp;"Short",'Perfattr Data'!$B$11:$B$67,0),FALSE)</f>
        <v>6.8700564850009073E-4</v>
      </c>
      <c r="V124" s="94">
        <f>HLOOKUP($Q124,'Perfattr Data'!$A$11:$CW$67,MATCH(V$3&amp;"Short",'Perfattr Data'!$B$11:$B$67,0),FALSE)</f>
        <v>0</v>
      </c>
      <c r="W124" s="94">
        <f>HLOOKUP($Q124,'Perfattr Data'!$A$11:$CW$67,MATCH(W$3&amp;"Short",'Perfattr Data'!$B$11:$B$67,0),FALSE)</f>
        <v>2.4859480198993495E-3</v>
      </c>
      <c r="X124" s="94">
        <f>HLOOKUP($Q124,'Perfattr Data'!$A$11:$CW$67,MATCH(X$3&amp;"Short",'Perfattr Data'!$B$11:$B$67,0),FALSE)</f>
        <v>4.2530163396347779E-3</v>
      </c>
      <c r="Y124" s="94">
        <f>HLOOKUP($Q124,'Perfattr Data'!$A$11:$CW$67,MATCH(Y$3&amp;"Short",'Perfattr Data'!$B$11:$B$67,0),FALSE)</f>
        <v>4.5011836472597299E-3</v>
      </c>
      <c r="Z124" s="94">
        <f>HLOOKUP($Q124,'Perfattr Data'!$A$11:$CW$67,MATCH(Z$3&amp;"Short",'Perfattr Data'!$B$11:$B$67,0),FALSE)</f>
        <v>-1.5813333072438368E-3</v>
      </c>
      <c r="AA124" s="94">
        <f>HLOOKUP($Q124,'Perfattr Data'!$A$11:$CW$67,MATCH(AA$3&amp;"Short",'Perfattr Data'!$B$11:$B$67,0),FALSE)</f>
        <v>-1.1068669909484059E-2</v>
      </c>
      <c r="AB124" s="94">
        <f>HLOOKUP($Q124,'Perfattr Data'!$A$11:$CW$67,MATCH(AB$3&amp;"Short",'Perfattr Data'!$B$11:$B$67,0),FALSE)</f>
        <v>1.4724465661342936E-4</v>
      </c>
    </row>
    <row r="125" spans="2:28" ht="15" customHeight="1" outlineLevel="1" x14ac:dyDescent="0.25">
      <c r="B125" s="4">
        <f t="shared" si="6"/>
        <v>39478</v>
      </c>
      <c r="C125" s="130">
        <f>-INDEX('Exposure Data'!$A$1:$Y$391,MATCH($B125&amp;$B$104,'Exposure Data'!$A$1:$A$391,0),MATCH(C$3,'Exposure Data'!$A$1:$Y$1,0))</f>
        <v>0.13979360603575414</v>
      </c>
      <c r="D125" s="130">
        <f>-INDEX('Exposure Data'!$A$1:$Y$391,MATCH($B125&amp;$B$104,'Exposure Data'!$A$1:$A$391,0),MATCH(D$3,'Exposure Data'!$A$1:$Y$1,0))</f>
        <v>3.0872298819742187E-2</v>
      </c>
      <c r="E125" s="130">
        <f>-INDEX('Exposure Data'!$A$1:$Y$391,MATCH($B125&amp;$B$104,'Exposure Data'!$A$1:$A$391,0),MATCH(E$3,'Exposure Data'!$A$1:$Y$1,0))</f>
        <v>5.7887746830740695E-2</v>
      </c>
      <c r="F125" s="130">
        <f>-INDEX('Exposure Data'!$A$1:$Y$391,MATCH($B125&amp;$B$104,'Exposure Data'!$A$1:$A$391,0),MATCH(F$3,'Exposure Data'!$A$1:$Y$1,0))</f>
        <v>0.10627326633707596</v>
      </c>
      <c r="G125" s="130">
        <f>-INDEX('Exposure Data'!$A$1:$Y$391,MATCH($B125&amp;$B$104,'Exposure Data'!$A$1:$A$391,0),MATCH(G$3,'Exposure Data'!$A$1:$Y$1,0))</f>
        <v>0</v>
      </c>
      <c r="H125" s="130">
        <f>-INDEX('Exposure Data'!$A$1:$Y$391,MATCH($B125&amp;$B$104,'Exposure Data'!$A$1:$A$391,0),MATCH(H$3,'Exposure Data'!$A$1:$Y$1,0))</f>
        <v>0.53962064413533184</v>
      </c>
      <c r="I125" s="130">
        <f>-INDEX('Exposure Data'!$A$1:$Y$391,MATCH($B125&amp;$B$104,'Exposure Data'!$A$1:$A$391,0),MATCH(I$3,'Exposure Data'!$A$1:$Y$1,0))</f>
        <v>0.10629694307986609</v>
      </c>
      <c r="J125" s="130">
        <f>-INDEX('Exposure Data'!$A$1:$Y$391,MATCH($B125&amp;$B$104,'Exposure Data'!$A$1:$A$391,0),MATCH(J$3,'Exposure Data'!$A$1:$Y$1,0))</f>
        <v>8.0847637312876253E-2</v>
      </c>
      <c r="K125" s="130">
        <f>-INDEX('Exposure Data'!$A$1:$Y$391,MATCH($B125&amp;$B$104,'Exposure Data'!$A$1:$A$391,0),MATCH(K$3,'Exposure Data'!$A$1:$Y$1,0))</f>
        <v>8.8186748836605947E-2</v>
      </c>
      <c r="L125" s="130">
        <f>-INDEX('Exposure Data'!$A$1:$Y$391,MATCH($B125&amp;$B$104,'Exposure Data'!$A$1:$A$391,0),MATCH(L$3,'Exposure Data'!$A$1:$Y$1,0))</f>
        <v>0.10286896774089856</v>
      </c>
      <c r="M125" s="130">
        <f>-INDEX('Exposure Data'!$A$1:$Y$391,MATCH($B125&amp;$B$104,'Exposure Data'!$A$1:$A$391,0),MATCH(M$3,'Exposure Data'!$A$1:$Y$1,0))</f>
        <v>3.9956238595855412E-2</v>
      </c>
      <c r="N125" s="130">
        <f>-INDEX('Exposure Data'!$A$1:$Y$391,MATCH($B125&amp;$B$104,'Exposure Data'!$A$1:$A$391,0),MATCH(N$3,'Exposure Data'!$A$1:$Y$1,0))</f>
        <v>0</v>
      </c>
      <c r="O125" s="7"/>
      <c r="Q125" s="95">
        <f t="shared" si="7"/>
        <v>39478</v>
      </c>
      <c r="R125" s="94">
        <f>HLOOKUP($Q125,'Perfattr Data'!$A$11:$CW$67,MATCH(R$3&amp;"Short",'Perfattr Data'!$B$11:$B$67,0),FALSE)</f>
        <v>2.7444685074152167E-2</v>
      </c>
      <c r="S125" s="94">
        <f>HLOOKUP($Q125,'Perfattr Data'!$A$11:$CW$67,MATCH(S$3&amp;"Short",'Perfattr Data'!$B$11:$B$67,0),FALSE)</f>
        <v>3.9213584330468681E-3</v>
      </c>
      <c r="T125" s="94">
        <f>HLOOKUP($Q125,'Perfattr Data'!$A$11:$CW$67,MATCH(T$3&amp;"Short",'Perfattr Data'!$B$11:$B$67,0),FALSE)</f>
        <v>1.5051495401888436E-2</v>
      </c>
      <c r="U125" s="94">
        <f>HLOOKUP($Q125,'Perfattr Data'!$A$11:$CW$67,MATCH(U$3&amp;"Short",'Perfattr Data'!$B$11:$B$67,0),FALSE)</f>
        <v>9.9097573061484538E-3</v>
      </c>
      <c r="V125" s="94">
        <f>HLOOKUP($Q125,'Perfattr Data'!$A$11:$CW$67,MATCH(V$3&amp;"Short",'Perfattr Data'!$B$11:$B$67,0),FALSE)</f>
        <v>0</v>
      </c>
      <c r="W125" s="94">
        <f>HLOOKUP($Q125,'Perfattr Data'!$A$11:$CW$67,MATCH(W$3&amp;"Short",'Perfattr Data'!$B$11:$B$67,0),FALSE)</f>
        <v>6.0331751919793494E-2</v>
      </c>
      <c r="X125" s="94">
        <f>HLOOKUP($Q125,'Perfattr Data'!$A$11:$CW$67,MATCH(X$3&amp;"Short",'Perfattr Data'!$B$11:$B$67,0),FALSE)</f>
        <v>1.7613996179427067E-2</v>
      </c>
      <c r="Y125" s="94">
        <f>HLOOKUP($Q125,'Perfattr Data'!$A$11:$CW$67,MATCH(Y$3&amp;"Short",'Perfattr Data'!$B$11:$B$67,0),FALSE)</f>
        <v>1.914570964888079E-2</v>
      </c>
      <c r="Z125" s="94">
        <f>HLOOKUP($Q125,'Perfattr Data'!$A$11:$CW$67,MATCH(Z$3&amp;"Short",'Perfattr Data'!$B$11:$B$67,0),FALSE)</f>
        <v>1.1973105819000124E-2</v>
      </c>
      <c r="AA125" s="94">
        <f>HLOOKUP($Q125,'Perfattr Data'!$A$11:$CW$67,MATCH(AA$3&amp;"Short",'Perfattr Data'!$B$11:$B$67,0),FALSE)</f>
        <v>3.17605231957694E-2</v>
      </c>
      <c r="AB125" s="94">
        <f>HLOOKUP($Q125,'Perfattr Data'!$A$11:$CW$67,MATCH(AB$3&amp;"Short",'Perfattr Data'!$B$11:$B$67,0),FALSE)</f>
        <v>2.5971617404784279E-3</v>
      </c>
    </row>
    <row r="126" spans="2:28" ht="15" customHeight="1" outlineLevel="1" x14ac:dyDescent="0.25">
      <c r="B126" s="4">
        <f t="shared" si="6"/>
        <v>39507</v>
      </c>
      <c r="C126" s="130">
        <f>-INDEX('Exposure Data'!$A$1:$Y$391,MATCH($B126&amp;$B$104,'Exposure Data'!$A$1:$A$391,0),MATCH(C$3,'Exposure Data'!$A$1:$Y$1,0))</f>
        <v>0.15893297973776627</v>
      </c>
      <c r="D126" s="130">
        <f>-INDEX('Exposure Data'!$A$1:$Y$391,MATCH($B126&amp;$B$104,'Exposure Data'!$A$1:$A$391,0),MATCH(D$3,'Exposure Data'!$A$1:$Y$1,0))</f>
        <v>5.0921480920502499E-2</v>
      </c>
      <c r="E126" s="130">
        <f>-INDEX('Exposure Data'!$A$1:$Y$391,MATCH($B126&amp;$B$104,'Exposure Data'!$A$1:$A$391,0),MATCH(E$3,'Exposure Data'!$A$1:$Y$1,0))</f>
        <v>8.6347862485541216E-2</v>
      </c>
      <c r="F126" s="130">
        <f>-INDEX('Exposure Data'!$A$1:$Y$391,MATCH($B126&amp;$B$104,'Exposure Data'!$A$1:$A$391,0),MATCH(F$3,'Exposure Data'!$A$1:$Y$1,0))</f>
        <v>0.10445618619070857</v>
      </c>
      <c r="G126" s="130">
        <f>-INDEX('Exposure Data'!$A$1:$Y$391,MATCH($B126&amp;$B$104,'Exposure Data'!$A$1:$A$391,0),MATCH(G$3,'Exposure Data'!$A$1:$Y$1,0))</f>
        <v>0</v>
      </c>
      <c r="H126" s="130">
        <f>-INDEX('Exposure Data'!$A$1:$Y$391,MATCH($B126&amp;$B$104,'Exposure Data'!$A$1:$A$391,0),MATCH(H$3,'Exposure Data'!$A$1:$Y$1,0))</f>
        <v>0.56529021285285297</v>
      </c>
      <c r="I126" s="130">
        <f>-INDEX('Exposure Data'!$A$1:$Y$391,MATCH($B126&amp;$B$104,'Exposure Data'!$A$1:$A$391,0),MATCH(I$3,'Exposure Data'!$A$1:$Y$1,0))</f>
        <v>0.12073400280684882</v>
      </c>
      <c r="J126" s="130">
        <f>-INDEX('Exposure Data'!$A$1:$Y$391,MATCH($B126&amp;$B$104,'Exposure Data'!$A$1:$A$391,0),MATCH(J$3,'Exposure Data'!$A$1:$Y$1,0))</f>
        <v>9.9107445087565416E-2</v>
      </c>
      <c r="K126" s="130">
        <f>-INDEX('Exposure Data'!$A$1:$Y$391,MATCH($B126&amp;$B$104,'Exposure Data'!$A$1:$A$391,0),MATCH(K$3,'Exposure Data'!$A$1:$Y$1,0))</f>
        <v>9.5800794281763982E-2</v>
      </c>
      <c r="L126" s="130">
        <f>-INDEX('Exposure Data'!$A$1:$Y$391,MATCH($B126&amp;$B$104,'Exposure Data'!$A$1:$A$391,0),MATCH(L$3,'Exposure Data'!$A$1:$Y$1,0))</f>
        <v>0.11475813683630158</v>
      </c>
      <c r="M126" s="130">
        <f>-INDEX('Exposure Data'!$A$1:$Y$391,MATCH($B126&amp;$B$104,'Exposure Data'!$A$1:$A$391,0),MATCH(M$3,'Exposure Data'!$A$1:$Y$1,0))</f>
        <v>3.4424438185247451E-2</v>
      </c>
      <c r="N126" s="130">
        <f>-INDEX('Exposure Data'!$A$1:$Y$391,MATCH($B126&amp;$B$104,'Exposure Data'!$A$1:$A$391,0),MATCH(N$3,'Exposure Data'!$A$1:$Y$1,0))</f>
        <v>0</v>
      </c>
      <c r="O126" s="7"/>
      <c r="Q126" s="95">
        <f t="shared" si="7"/>
        <v>39507</v>
      </c>
      <c r="R126" s="94">
        <f>HLOOKUP($Q126,'Perfattr Data'!$A$11:$CW$67,MATCH(R$3&amp;"Short",'Perfattr Data'!$B$11:$B$67,0),FALSE)</f>
        <v>2.3605854645850763E-3</v>
      </c>
      <c r="S126" s="94">
        <f>HLOOKUP($Q126,'Perfattr Data'!$A$11:$CW$67,MATCH(S$3&amp;"Short",'Perfattr Data'!$B$11:$B$67,0),FALSE)</f>
        <v>7.8891608422510028E-4</v>
      </c>
      <c r="T126" s="94">
        <f>HLOOKUP($Q126,'Perfattr Data'!$A$11:$CW$67,MATCH(T$3&amp;"Short",'Perfattr Data'!$B$11:$B$67,0),FALSE)</f>
        <v>-8.7612961313535947E-3</v>
      </c>
      <c r="U126" s="94">
        <f>HLOOKUP($Q126,'Perfattr Data'!$A$11:$CW$67,MATCH(U$3&amp;"Short",'Perfattr Data'!$B$11:$B$67,0),FALSE)</f>
        <v>-3.7499052096005869E-3</v>
      </c>
      <c r="V126" s="94">
        <f>HLOOKUP($Q126,'Perfattr Data'!$A$11:$CW$67,MATCH(V$3&amp;"Short",'Perfattr Data'!$B$11:$B$67,0),FALSE)</f>
        <v>0</v>
      </c>
      <c r="W126" s="94">
        <f>HLOOKUP($Q126,'Perfattr Data'!$A$11:$CW$67,MATCH(W$3&amp;"Short",'Perfattr Data'!$B$11:$B$67,0),FALSE)</f>
        <v>-6.3089021418850331E-3</v>
      </c>
      <c r="X126" s="94">
        <f>HLOOKUP($Q126,'Perfattr Data'!$A$11:$CW$67,MATCH(X$3&amp;"Short",'Perfattr Data'!$B$11:$B$67,0),FALSE)</f>
        <v>-5.411597298218278E-3</v>
      </c>
      <c r="Y126" s="94">
        <f>HLOOKUP($Q126,'Perfattr Data'!$A$11:$CW$67,MATCH(Y$3&amp;"Short",'Perfattr Data'!$B$11:$B$67,0),FALSE)</f>
        <v>-6.0078304923689508E-3</v>
      </c>
      <c r="Z126" s="94">
        <f>HLOOKUP($Q126,'Perfattr Data'!$A$11:$CW$67,MATCH(Z$3&amp;"Short",'Perfattr Data'!$B$11:$B$67,0),FALSE)</f>
        <v>-1.7271570414456247E-2</v>
      </c>
      <c r="AA126" s="94">
        <f>HLOOKUP($Q126,'Perfattr Data'!$A$11:$CW$67,MATCH(AA$3&amp;"Short",'Perfattr Data'!$B$11:$B$67,0),FALSE)</f>
        <v>3.2193490628174247E-3</v>
      </c>
      <c r="AB126" s="94">
        <f>HLOOKUP($Q126,'Perfattr Data'!$A$11:$CW$67,MATCH(AB$3&amp;"Short",'Perfattr Data'!$B$11:$B$67,0),FALSE)</f>
        <v>-1.8488937852451754E-3</v>
      </c>
    </row>
    <row r="127" spans="2:28" ht="15" customHeight="1" outlineLevel="1" x14ac:dyDescent="0.25">
      <c r="B127" s="4">
        <f t="shared" si="6"/>
        <v>39538</v>
      </c>
      <c r="C127" s="130">
        <f>-INDEX('Exposure Data'!$A$1:$Y$391,MATCH($B127&amp;$B$104,'Exposure Data'!$A$1:$A$391,0),MATCH(C$3,'Exposure Data'!$A$1:$Y$1,0))</f>
        <v>0.16141503975907243</v>
      </c>
      <c r="D127" s="130">
        <f>-INDEX('Exposure Data'!$A$1:$Y$391,MATCH($B127&amp;$B$104,'Exposure Data'!$A$1:$A$391,0),MATCH(D$3,'Exposure Data'!$A$1:$Y$1,0))</f>
        <v>6.0085444868467494E-2</v>
      </c>
      <c r="E127" s="130">
        <f>-INDEX('Exposure Data'!$A$1:$Y$391,MATCH($B127&amp;$B$104,'Exposure Data'!$A$1:$A$391,0),MATCH(E$3,'Exposure Data'!$A$1:$Y$1,0))</f>
        <v>7.2522402098714647E-2</v>
      </c>
      <c r="F127" s="130">
        <f>-INDEX('Exposure Data'!$A$1:$Y$391,MATCH($B127&amp;$B$104,'Exposure Data'!$A$1:$A$391,0),MATCH(F$3,'Exposure Data'!$A$1:$Y$1,0))</f>
        <v>0.10386180771120575</v>
      </c>
      <c r="G127" s="130">
        <f>-INDEX('Exposure Data'!$A$1:$Y$391,MATCH($B127&amp;$B$104,'Exposure Data'!$A$1:$A$391,0),MATCH(G$3,'Exposure Data'!$A$1:$Y$1,0))</f>
        <v>0</v>
      </c>
      <c r="H127" s="130">
        <f>-INDEX('Exposure Data'!$A$1:$Y$391,MATCH($B127&amp;$B$104,'Exposure Data'!$A$1:$A$391,0),MATCH(H$3,'Exposure Data'!$A$1:$Y$1,0))</f>
        <v>0.48884596152382798</v>
      </c>
      <c r="I127" s="130">
        <f>-INDEX('Exposure Data'!$A$1:$Y$391,MATCH($B127&amp;$B$104,'Exposure Data'!$A$1:$A$391,0),MATCH(I$3,'Exposure Data'!$A$1:$Y$1,0))</f>
        <v>0.12326719388311876</v>
      </c>
      <c r="J127" s="130">
        <f>-INDEX('Exposure Data'!$A$1:$Y$391,MATCH($B127&amp;$B$104,'Exposure Data'!$A$1:$A$391,0),MATCH(J$3,'Exposure Data'!$A$1:$Y$1,0))</f>
        <v>0.14247940553957542</v>
      </c>
      <c r="K127" s="130">
        <f>-INDEX('Exposure Data'!$A$1:$Y$391,MATCH($B127&amp;$B$104,'Exposure Data'!$A$1:$A$391,0),MATCH(K$3,'Exposure Data'!$A$1:$Y$1,0))</f>
        <v>9.0412779407210694E-2</v>
      </c>
      <c r="L127" s="130">
        <f>-INDEX('Exposure Data'!$A$1:$Y$391,MATCH($B127&amp;$B$104,'Exposure Data'!$A$1:$A$391,0),MATCH(L$3,'Exposure Data'!$A$1:$Y$1,0))</f>
        <v>0.14177339426828597</v>
      </c>
      <c r="M127" s="130">
        <f>-INDEX('Exposure Data'!$A$1:$Y$391,MATCH($B127&amp;$B$104,'Exposure Data'!$A$1:$A$391,0),MATCH(M$3,'Exposure Data'!$A$1:$Y$1,0))</f>
        <v>3.2860562895845005E-2</v>
      </c>
      <c r="N127" s="130">
        <f>-INDEX('Exposure Data'!$A$1:$Y$391,MATCH($B127&amp;$B$104,'Exposure Data'!$A$1:$A$391,0),MATCH(N$3,'Exposure Data'!$A$1:$Y$1,0))</f>
        <v>0</v>
      </c>
      <c r="O127" s="7"/>
      <c r="Q127" s="95">
        <f t="shared" si="7"/>
        <v>39538</v>
      </c>
      <c r="R127" s="94">
        <f>HLOOKUP($Q127,'Perfattr Data'!$A$11:$CW$67,MATCH(R$3&amp;"Short",'Perfattr Data'!$B$11:$B$67,0),FALSE)</f>
        <v>3.2583580886093692E-3</v>
      </c>
      <c r="S127" s="94">
        <f>HLOOKUP($Q127,'Perfattr Data'!$A$11:$CW$67,MATCH(S$3&amp;"Short",'Perfattr Data'!$B$11:$B$67,0),FALSE)</f>
        <v>-2.0738067433340195E-4</v>
      </c>
      <c r="T127" s="94">
        <f>HLOOKUP($Q127,'Perfattr Data'!$A$11:$CW$67,MATCH(T$3&amp;"Short",'Perfattr Data'!$B$11:$B$67,0),FALSE)</f>
        <v>7.7227578796304364E-3</v>
      </c>
      <c r="U127" s="94">
        <f>HLOOKUP($Q127,'Perfattr Data'!$A$11:$CW$67,MATCH(U$3&amp;"Short",'Perfattr Data'!$B$11:$B$67,0),FALSE)</f>
        <v>3.1951857251062959E-3</v>
      </c>
      <c r="V127" s="94">
        <f>HLOOKUP($Q127,'Perfattr Data'!$A$11:$CW$67,MATCH(V$3&amp;"Short",'Perfattr Data'!$B$11:$B$67,0),FALSE)</f>
        <v>0</v>
      </c>
      <c r="W127" s="94">
        <f>HLOOKUP($Q127,'Perfattr Data'!$A$11:$CW$67,MATCH(W$3&amp;"Short",'Perfattr Data'!$B$11:$B$67,0),FALSE)</f>
        <v>1.8643247614311052E-2</v>
      </c>
      <c r="X127" s="94">
        <f>HLOOKUP($Q127,'Perfattr Data'!$A$11:$CW$67,MATCH(X$3&amp;"Short",'Perfattr Data'!$B$11:$B$67,0),FALSE)</f>
        <v>1.054813557164814E-2</v>
      </c>
      <c r="Y127" s="94">
        <f>HLOOKUP($Q127,'Perfattr Data'!$A$11:$CW$67,MATCH(Y$3&amp;"Short",'Perfattr Data'!$B$11:$B$67,0),FALSE)</f>
        <v>5.9766454985467018E-4</v>
      </c>
      <c r="Z127" s="94">
        <f>HLOOKUP($Q127,'Perfattr Data'!$A$11:$CW$67,MATCH(Z$3&amp;"Short",'Perfattr Data'!$B$11:$B$67,0),FALSE)</f>
        <v>4.985523904459211E-3</v>
      </c>
      <c r="AA127" s="94">
        <f>HLOOKUP($Q127,'Perfattr Data'!$A$11:$CW$67,MATCH(AA$3&amp;"Short",'Perfattr Data'!$B$11:$B$67,0),FALSE)</f>
        <v>8.3713475819026644E-3</v>
      </c>
      <c r="AB127" s="94">
        <f>HLOOKUP($Q127,'Perfattr Data'!$A$11:$CW$67,MATCH(AB$3&amp;"Short",'Perfattr Data'!$B$11:$B$67,0),FALSE)</f>
        <v>1.6277062302906564E-3</v>
      </c>
    </row>
    <row r="128" spans="2:28" ht="15" customHeight="1" outlineLevel="1" x14ac:dyDescent="0.25">
      <c r="B128" s="4">
        <f t="shared" si="6"/>
        <v>39568</v>
      </c>
      <c r="C128" s="130">
        <f>-INDEX('Exposure Data'!$A$1:$Y$391,MATCH($B128&amp;$B$104,'Exposure Data'!$A$1:$A$391,0),MATCH(C$3,'Exposure Data'!$A$1:$Y$1,0))</f>
        <v>0.18620686537482409</v>
      </c>
      <c r="D128" s="130">
        <f>-INDEX('Exposure Data'!$A$1:$Y$391,MATCH($B128&amp;$B$104,'Exposure Data'!$A$1:$A$391,0),MATCH(D$3,'Exposure Data'!$A$1:$Y$1,0))</f>
        <v>5.3932017128765157E-2</v>
      </c>
      <c r="E128" s="130">
        <f>-INDEX('Exposure Data'!$A$1:$Y$391,MATCH($B128&amp;$B$104,'Exposure Data'!$A$1:$A$391,0),MATCH(E$3,'Exposure Data'!$A$1:$Y$1,0))</f>
        <v>4.8255770041978056E-2</v>
      </c>
      <c r="F128" s="130">
        <f>-INDEX('Exposure Data'!$A$1:$Y$391,MATCH($B128&amp;$B$104,'Exposure Data'!$A$1:$A$391,0),MATCH(F$3,'Exposure Data'!$A$1:$Y$1,0))</f>
        <v>0.11595937379834009</v>
      </c>
      <c r="G128" s="130">
        <f>-INDEX('Exposure Data'!$A$1:$Y$391,MATCH($B128&amp;$B$104,'Exposure Data'!$A$1:$A$391,0),MATCH(G$3,'Exposure Data'!$A$1:$Y$1,0))</f>
        <v>0</v>
      </c>
      <c r="H128" s="130">
        <f>-INDEX('Exposure Data'!$A$1:$Y$391,MATCH($B128&amp;$B$104,'Exposure Data'!$A$1:$A$391,0),MATCH(H$3,'Exposure Data'!$A$1:$Y$1,0))</f>
        <v>0.50432419671912432</v>
      </c>
      <c r="I128" s="130">
        <f>-INDEX('Exposure Data'!$A$1:$Y$391,MATCH($B128&amp;$B$104,'Exposure Data'!$A$1:$A$391,0),MATCH(I$3,'Exposure Data'!$A$1:$Y$1,0))</f>
        <v>0.15628922414743529</v>
      </c>
      <c r="J128" s="130">
        <f>-INDEX('Exposure Data'!$A$1:$Y$391,MATCH($B128&amp;$B$104,'Exposure Data'!$A$1:$A$391,0),MATCH(J$3,'Exposure Data'!$A$1:$Y$1,0))</f>
        <v>0.10681347734259793</v>
      </c>
      <c r="K128" s="130">
        <f>-INDEX('Exposure Data'!$A$1:$Y$391,MATCH($B128&amp;$B$104,'Exposure Data'!$A$1:$A$391,0),MATCH(K$3,'Exposure Data'!$A$1:$Y$1,0))</f>
        <v>9.1993384806411116E-2</v>
      </c>
      <c r="L128" s="130">
        <f>-INDEX('Exposure Data'!$A$1:$Y$391,MATCH($B128&amp;$B$104,'Exposure Data'!$A$1:$A$391,0),MATCH(L$3,'Exposure Data'!$A$1:$Y$1,0))</f>
        <v>0.16770598821153557</v>
      </c>
      <c r="M128" s="130">
        <f>-INDEX('Exposure Data'!$A$1:$Y$391,MATCH($B128&amp;$B$104,'Exposure Data'!$A$1:$A$391,0),MATCH(M$3,'Exposure Data'!$A$1:$Y$1,0))</f>
        <v>0</v>
      </c>
      <c r="N128" s="130">
        <f>-INDEX('Exposure Data'!$A$1:$Y$391,MATCH($B128&amp;$B$104,'Exposure Data'!$A$1:$A$391,0),MATCH(N$3,'Exposure Data'!$A$1:$Y$1,0))</f>
        <v>0</v>
      </c>
      <c r="O128" s="7"/>
      <c r="Q128" s="95">
        <f t="shared" si="7"/>
        <v>39568</v>
      </c>
      <c r="R128" s="94">
        <f>HLOOKUP($Q128,'Perfattr Data'!$A$11:$CW$67,MATCH(R$3&amp;"Short",'Perfattr Data'!$B$11:$B$67,0),FALSE)</f>
        <v>-1.267837785621698E-2</v>
      </c>
      <c r="S128" s="94">
        <f>HLOOKUP($Q128,'Perfattr Data'!$A$11:$CW$67,MATCH(S$3&amp;"Short",'Perfattr Data'!$B$11:$B$67,0),FALSE)</f>
        <v>1.135704625460601E-3</v>
      </c>
      <c r="T128" s="94">
        <f>HLOOKUP($Q128,'Perfattr Data'!$A$11:$CW$67,MATCH(T$3&amp;"Short",'Perfattr Data'!$B$11:$B$67,0),FALSE)</f>
        <v>-5.955124610534831E-3</v>
      </c>
      <c r="U128" s="94">
        <f>HLOOKUP($Q128,'Perfattr Data'!$A$11:$CW$67,MATCH(U$3&amp;"Short",'Perfattr Data'!$B$11:$B$67,0),FALSE)</f>
        <v>-1.0468790220731826E-2</v>
      </c>
      <c r="V128" s="94">
        <f>HLOOKUP($Q128,'Perfattr Data'!$A$11:$CW$67,MATCH(V$3&amp;"Short",'Perfattr Data'!$B$11:$B$67,0),FALSE)</f>
        <v>0</v>
      </c>
      <c r="W128" s="94">
        <f>HLOOKUP($Q128,'Perfattr Data'!$A$11:$CW$67,MATCH(W$3&amp;"Short",'Perfattr Data'!$B$11:$B$67,0),FALSE)</f>
        <v>-4.6604360786407631E-2</v>
      </c>
      <c r="X128" s="94">
        <f>HLOOKUP($Q128,'Perfattr Data'!$A$11:$CW$67,MATCH(X$3&amp;"Short",'Perfattr Data'!$B$11:$B$67,0),FALSE)</f>
        <v>-1.2445756519860441E-3</v>
      </c>
      <c r="Y128" s="94">
        <f>HLOOKUP($Q128,'Perfattr Data'!$A$11:$CW$67,MATCH(Y$3&amp;"Short",'Perfattr Data'!$B$11:$B$67,0),FALSE)</f>
        <v>-8.255297488033924E-3</v>
      </c>
      <c r="Z128" s="94">
        <f>HLOOKUP($Q128,'Perfattr Data'!$A$11:$CW$67,MATCH(Z$3&amp;"Short",'Perfattr Data'!$B$11:$B$67,0),FALSE)</f>
        <v>-1.1774177724575096E-2</v>
      </c>
      <c r="AA128" s="94">
        <f>HLOOKUP($Q128,'Perfattr Data'!$A$11:$CW$67,MATCH(AA$3&amp;"Short",'Perfattr Data'!$B$11:$B$67,0),FALSE)</f>
        <v>3.2414732867418459E-3</v>
      </c>
      <c r="AB128" s="94">
        <f>HLOOKUP($Q128,'Perfattr Data'!$A$11:$CW$67,MATCH(AB$3&amp;"Short",'Perfattr Data'!$B$11:$B$67,0),FALSE)</f>
        <v>-2.0364543879991602E-3</v>
      </c>
    </row>
    <row r="129" spans="2:28" ht="15" customHeight="1" outlineLevel="1" x14ac:dyDescent="0.25">
      <c r="B129" s="4">
        <f t="shared" si="6"/>
        <v>39599</v>
      </c>
      <c r="C129" s="130">
        <f>-INDEX('Exposure Data'!$A$1:$Y$391,MATCH($B129&amp;$B$104,'Exposure Data'!$A$1:$A$391,0),MATCH(C$3,'Exposure Data'!$A$1:$Y$1,0))</f>
        <v>0.14142141775253372</v>
      </c>
      <c r="D129" s="130">
        <f>-INDEX('Exposure Data'!$A$1:$Y$391,MATCH($B129&amp;$B$104,'Exposure Data'!$A$1:$A$391,0),MATCH(D$3,'Exposure Data'!$A$1:$Y$1,0))</f>
        <v>5.1635254601886241E-2</v>
      </c>
      <c r="E129" s="130">
        <f>-INDEX('Exposure Data'!$A$1:$Y$391,MATCH($B129&amp;$B$104,'Exposure Data'!$A$1:$A$391,0),MATCH(E$3,'Exposure Data'!$A$1:$Y$1,0))</f>
        <v>3.2283082795278251E-2</v>
      </c>
      <c r="F129" s="130">
        <f>-INDEX('Exposure Data'!$A$1:$Y$391,MATCH($B129&amp;$B$104,'Exposure Data'!$A$1:$A$391,0),MATCH(F$3,'Exposure Data'!$A$1:$Y$1,0))</f>
        <v>9.5899831658286527E-2</v>
      </c>
      <c r="G129" s="130">
        <f>-INDEX('Exposure Data'!$A$1:$Y$391,MATCH($B129&amp;$B$104,'Exposure Data'!$A$1:$A$391,0),MATCH(G$3,'Exposure Data'!$A$1:$Y$1,0))</f>
        <v>0</v>
      </c>
      <c r="H129" s="130">
        <f>-INDEX('Exposure Data'!$A$1:$Y$391,MATCH($B129&amp;$B$104,'Exposure Data'!$A$1:$A$391,0),MATCH(H$3,'Exposure Data'!$A$1:$Y$1,0))</f>
        <v>0.44010296138918731</v>
      </c>
      <c r="I129" s="130">
        <f>-INDEX('Exposure Data'!$A$1:$Y$391,MATCH($B129&amp;$B$104,'Exposure Data'!$A$1:$A$391,0),MATCH(I$3,'Exposure Data'!$A$1:$Y$1,0))</f>
        <v>0.13715312222579548</v>
      </c>
      <c r="J129" s="130">
        <f>-INDEX('Exposure Data'!$A$1:$Y$391,MATCH($B129&amp;$B$104,'Exposure Data'!$A$1:$A$391,0),MATCH(J$3,'Exposure Data'!$A$1:$Y$1,0))</f>
        <v>0.101705388407168</v>
      </c>
      <c r="K129" s="130">
        <f>-INDEX('Exposure Data'!$A$1:$Y$391,MATCH($B129&amp;$B$104,'Exposure Data'!$A$1:$A$391,0),MATCH(K$3,'Exposure Data'!$A$1:$Y$1,0))</f>
        <v>8.0023557936316839E-2</v>
      </c>
      <c r="L129" s="130">
        <f>-INDEX('Exposure Data'!$A$1:$Y$391,MATCH($B129&amp;$B$104,'Exposure Data'!$A$1:$A$391,0),MATCH(L$3,'Exposure Data'!$A$1:$Y$1,0))</f>
        <v>0.21588270296085174</v>
      </c>
      <c r="M129" s="130">
        <f>-INDEX('Exposure Data'!$A$1:$Y$391,MATCH($B129&amp;$B$104,'Exposure Data'!$A$1:$A$391,0),MATCH(M$3,'Exposure Data'!$A$1:$Y$1,0))</f>
        <v>0</v>
      </c>
      <c r="N129" s="130">
        <f>-INDEX('Exposure Data'!$A$1:$Y$391,MATCH($B129&amp;$B$104,'Exposure Data'!$A$1:$A$391,0),MATCH(N$3,'Exposure Data'!$A$1:$Y$1,0))</f>
        <v>0</v>
      </c>
      <c r="O129" s="7"/>
      <c r="Q129" s="95">
        <f t="shared" si="7"/>
        <v>39599</v>
      </c>
      <c r="R129" s="94">
        <f>HLOOKUP($Q129,'Perfattr Data'!$A$11:$CW$67,MATCH(R$3&amp;"Short",'Perfattr Data'!$B$11:$B$67,0),FALSE)</f>
        <v>8.9420854975850277E-3</v>
      </c>
      <c r="S129" s="94">
        <f>HLOOKUP($Q129,'Perfattr Data'!$A$11:$CW$67,MATCH(S$3&amp;"Short",'Perfattr Data'!$B$11:$B$67,0),FALSE)</f>
        <v>-8.1744077071730259E-4</v>
      </c>
      <c r="T129" s="94">
        <f>HLOOKUP($Q129,'Perfattr Data'!$A$11:$CW$67,MATCH(T$3&amp;"Short",'Perfattr Data'!$B$11:$B$67,0),FALSE)</f>
        <v>-3.9531163484973816E-3</v>
      </c>
      <c r="U129" s="94">
        <f>HLOOKUP($Q129,'Perfattr Data'!$A$11:$CW$67,MATCH(U$3&amp;"Short",'Perfattr Data'!$B$11:$B$67,0),FALSE)</f>
        <v>6.0592687722308258E-3</v>
      </c>
      <c r="V129" s="94">
        <f>HLOOKUP($Q129,'Perfattr Data'!$A$11:$CW$67,MATCH(V$3&amp;"Short",'Perfattr Data'!$B$11:$B$67,0),FALSE)</f>
        <v>0</v>
      </c>
      <c r="W129" s="94">
        <f>HLOOKUP($Q129,'Perfattr Data'!$A$11:$CW$67,MATCH(W$3&amp;"Short",'Perfattr Data'!$B$11:$B$67,0),FALSE)</f>
        <v>-6.5599262156809113E-3</v>
      </c>
      <c r="X129" s="94">
        <f>HLOOKUP($Q129,'Perfattr Data'!$A$11:$CW$67,MATCH(X$3&amp;"Short",'Perfattr Data'!$B$11:$B$67,0),FALSE)</f>
        <v>-3.8424690053567375E-3</v>
      </c>
      <c r="Y129" s="94">
        <f>HLOOKUP($Q129,'Perfattr Data'!$A$11:$CW$67,MATCH(Y$3&amp;"Short",'Perfattr Data'!$B$11:$B$67,0),FALSE)</f>
        <v>2.5211653990528105E-3</v>
      </c>
      <c r="Z129" s="94">
        <f>HLOOKUP($Q129,'Perfattr Data'!$A$11:$CW$67,MATCH(Z$3&amp;"Short",'Perfattr Data'!$B$11:$B$67,0),FALSE)</f>
        <v>-4.8050538852562087E-3</v>
      </c>
      <c r="AA129" s="94">
        <f>HLOOKUP($Q129,'Perfattr Data'!$A$11:$CW$67,MATCH(AA$3&amp;"Short",'Perfattr Data'!$B$11:$B$67,0),FALSE)</f>
        <v>-2.1253831512486641E-2</v>
      </c>
      <c r="AB129" s="94">
        <f>HLOOKUP($Q129,'Perfattr Data'!$A$11:$CW$67,MATCH(AB$3&amp;"Short",'Perfattr Data'!$B$11:$B$67,0),FALSE)</f>
        <v>0</v>
      </c>
    </row>
    <row r="130" spans="2:28" ht="15" customHeight="1" outlineLevel="1" x14ac:dyDescent="0.25">
      <c r="B130" s="4">
        <f t="shared" si="6"/>
        <v>39629</v>
      </c>
      <c r="C130" s="130">
        <f>-INDEX('Exposure Data'!$A$1:$Y$391,MATCH($B130&amp;$B$104,'Exposure Data'!$A$1:$A$391,0),MATCH(C$3,'Exposure Data'!$A$1:$Y$1,0))</f>
        <v>0.12210324923774574</v>
      </c>
      <c r="D130" s="130">
        <f>-INDEX('Exposure Data'!$A$1:$Y$391,MATCH($B130&amp;$B$104,'Exposure Data'!$A$1:$A$391,0),MATCH(D$3,'Exposure Data'!$A$1:$Y$1,0))</f>
        <v>5.018024815216611E-2</v>
      </c>
      <c r="E130" s="130">
        <f>-INDEX('Exposure Data'!$A$1:$Y$391,MATCH($B130&amp;$B$104,'Exposure Data'!$A$1:$A$391,0),MATCH(E$3,'Exposure Data'!$A$1:$Y$1,0))</f>
        <v>7.6657446988720693E-2</v>
      </c>
      <c r="F130" s="130">
        <f>-INDEX('Exposure Data'!$A$1:$Y$391,MATCH($B130&amp;$B$104,'Exposure Data'!$A$1:$A$391,0),MATCH(F$3,'Exposure Data'!$A$1:$Y$1,0))</f>
        <v>9.9823462049959399E-2</v>
      </c>
      <c r="G130" s="130">
        <f>-INDEX('Exposure Data'!$A$1:$Y$391,MATCH($B130&amp;$B$104,'Exposure Data'!$A$1:$A$391,0),MATCH(G$3,'Exposure Data'!$A$1:$Y$1,0))</f>
        <v>0</v>
      </c>
      <c r="H130" s="130">
        <f>-INDEX('Exposure Data'!$A$1:$Y$391,MATCH($B130&amp;$B$104,'Exposure Data'!$A$1:$A$391,0),MATCH(H$3,'Exposure Data'!$A$1:$Y$1,0))</f>
        <v>0.36436238299540041</v>
      </c>
      <c r="I130" s="130">
        <f>-INDEX('Exposure Data'!$A$1:$Y$391,MATCH($B130&amp;$B$104,'Exposure Data'!$A$1:$A$391,0),MATCH(I$3,'Exposure Data'!$A$1:$Y$1,0))</f>
        <v>0.12549578063131256</v>
      </c>
      <c r="J130" s="130">
        <f>-INDEX('Exposure Data'!$A$1:$Y$391,MATCH($B130&amp;$B$104,'Exposure Data'!$A$1:$A$391,0),MATCH(J$3,'Exposure Data'!$A$1:$Y$1,0))</f>
        <v>0.12936959155210281</v>
      </c>
      <c r="K130" s="130">
        <f>-INDEX('Exposure Data'!$A$1:$Y$391,MATCH($B130&amp;$B$104,'Exposure Data'!$A$1:$A$391,0),MATCH(K$3,'Exposure Data'!$A$1:$Y$1,0))</f>
        <v>8.0435182564699628E-2</v>
      </c>
      <c r="L130" s="130">
        <f>-INDEX('Exposure Data'!$A$1:$Y$391,MATCH($B130&amp;$B$104,'Exposure Data'!$A$1:$A$391,0),MATCH(L$3,'Exposure Data'!$A$1:$Y$1,0))</f>
        <v>0.15055452795032337</v>
      </c>
      <c r="M130" s="130">
        <f>-INDEX('Exposure Data'!$A$1:$Y$391,MATCH($B130&amp;$B$104,'Exposure Data'!$A$1:$A$391,0),MATCH(M$3,'Exposure Data'!$A$1:$Y$1,0))</f>
        <v>1.5121285296367741E-2</v>
      </c>
      <c r="N130" s="130">
        <f>-INDEX('Exposure Data'!$A$1:$Y$391,MATCH($B130&amp;$B$104,'Exposure Data'!$A$1:$A$391,0),MATCH(N$3,'Exposure Data'!$A$1:$Y$1,0))</f>
        <v>0</v>
      </c>
      <c r="O130" s="7"/>
      <c r="Q130" s="95">
        <f t="shared" si="7"/>
        <v>39629</v>
      </c>
      <c r="R130" s="94">
        <f>HLOOKUP($Q130,'Perfattr Data'!$A$11:$CW$67,MATCH(R$3&amp;"Short",'Perfattr Data'!$B$11:$B$67,0),FALSE)</f>
        <v>1.8449838377051296E-2</v>
      </c>
      <c r="S130" s="94">
        <f>HLOOKUP($Q130,'Perfattr Data'!$A$11:$CW$67,MATCH(S$3&amp;"Short",'Perfattr Data'!$B$11:$B$67,0),FALSE)</f>
        <v>5.0765738907846249E-3</v>
      </c>
      <c r="T130" s="94">
        <f>HLOOKUP($Q130,'Perfattr Data'!$A$11:$CW$67,MATCH(T$3&amp;"Short",'Perfattr Data'!$B$11:$B$67,0),FALSE)</f>
        <v>3.0197830458835633E-3</v>
      </c>
      <c r="U130" s="94">
        <f>HLOOKUP($Q130,'Perfattr Data'!$A$11:$CW$67,MATCH(U$3&amp;"Short",'Perfattr Data'!$B$11:$B$67,0),FALSE)</f>
        <v>1.0760243475925612E-2</v>
      </c>
      <c r="V130" s="94">
        <f>HLOOKUP($Q130,'Perfattr Data'!$A$11:$CW$67,MATCH(V$3&amp;"Short",'Perfattr Data'!$B$11:$B$67,0),FALSE)</f>
        <v>0</v>
      </c>
      <c r="W130" s="94">
        <f>HLOOKUP($Q130,'Perfattr Data'!$A$11:$CW$67,MATCH(W$3&amp;"Short",'Perfattr Data'!$B$11:$B$67,0),FALSE)</f>
        <v>3.4619929630717167E-2</v>
      </c>
      <c r="X130" s="94">
        <f>HLOOKUP($Q130,'Perfattr Data'!$A$11:$CW$67,MATCH(X$3&amp;"Short",'Perfattr Data'!$B$11:$B$67,0),FALSE)</f>
        <v>1.4591437328554037E-2</v>
      </c>
      <c r="Y130" s="94">
        <f>HLOOKUP($Q130,'Perfattr Data'!$A$11:$CW$67,MATCH(Y$3&amp;"Short",'Perfattr Data'!$B$11:$B$67,0),FALSE)</f>
        <v>1.9029245641441307E-2</v>
      </c>
      <c r="Z130" s="94">
        <f>HLOOKUP($Q130,'Perfattr Data'!$A$11:$CW$67,MATCH(Z$3&amp;"Short",'Perfattr Data'!$B$11:$B$67,0),FALSE)</f>
        <v>5.297530618802739E-3</v>
      </c>
      <c r="AA130" s="94">
        <f>HLOOKUP($Q130,'Perfattr Data'!$A$11:$CW$67,MATCH(AA$3&amp;"Short",'Perfattr Data'!$B$11:$B$67,0),FALSE)</f>
        <v>1.9121300782442011E-2</v>
      </c>
      <c r="AB130" s="94">
        <f>HLOOKUP($Q130,'Perfattr Data'!$A$11:$CW$67,MATCH(AB$3&amp;"Short",'Perfattr Data'!$B$11:$B$67,0),FALSE)</f>
        <v>2.4438908496704631E-3</v>
      </c>
    </row>
    <row r="131" spans="2:28" ht="15" customHeight="1" outlineLevel="1" x14ac:dyDescent="0.25">
      <c r="B131" s="4">
        <f t="shared" si="6"/>
        <v>39660</v>
      </c>
      <c r="C131" s="130">
        <f>-INDEX('Exposure Data'!$A$1:$Y$391,MATCH($B131&amp;$B$104,'Exposure Data'!$A$1:$A$391,0),MATCH(C$3,'Exposure Data'!$A$1:$Y$1,0))</f>
        <v>0.1859792223139729</v>
      </c>
      <c r="D131" s="130">
        <f>-INDEX('Exposure Data'!$A$1:$Y$391,MATCH($B131&amp;$B$104,'Exposure Data'!$A$1:$A$391,0),MATCH(D$3,'Exposure Data'!$A$1:$Y$1,0))</f>
        <v>8.7622878250698519E-2</v>
      </c>
      <c r="E131" s="130">
        <f>-INDEX('Exposure Data'!$A$1:$Y$391,MATCH($B131&amp;$B$104,'Exposure Data'!$A$1:$A$391,0),MATCH(E$3,'Exposure Data'!$A$1:$Y$1,0))</f>
        <v>8.78575375189483E-2</v>
      </c>
      <c r="F131" s="130">
        <f>-INDEX('Exposure Data'!$A$1:$Y$391,MATCH($B131&amp;$B$104,'Exposure Data'!$A$1:$A$391,0),MATCH(F$3,'Exposure Data'!$A$1:$Y$1,0))</f>
        <v>0.10282521614541791</v>
      </c>
      <c r="G131" s="130">
        <f>-INDEX('Exposure Data'!$A$1:$Y$391,MATCH($B131&amp;$B$104,'Exposure Data'!$A$1:$A$391,0),MATCH(G$3,'Exposure Data'!$A$1:$Y$1,0))</f>
        <v>0</v>
      </c>
      <c r="H131" s="130">
        <f>-INDEX('Exposure Data'!$A$1:$Y$391,MATCH($B131&amp;$B$104,'Exposure Data'!$A$1:$A$391,0),MATCH(H$3,'Exposure Data'!$A$1:$Y$1,0))</f>
        <v>0.42539357035201397</v>
      </c>
      <c r="I131" s="130">
        <f>-INDEX('Exposure Data'!$A$1:$Y$391,MATCH($B131&amp;$B$104,'Exposure Data'!$A$1:$A$391,0),MATCH(I$3,'Exposure Data'!$A$1:$Y$1,0))</f>
        <v>0.16713454494772889</v>
      </c>
      <c r="J131" s="130">
        <f>-INDEX('Exposure Data'!$A$1:$Y$391,MATCH($B131&amp;$B$104,'Exposure Data'!$A$1:$A$391,0),MATCH(J$3,'Exposure Data'!$A$1:$Y$1,0))</f>
        <v>0.11340410301786451</v>
      </c>
      <c r="K131" s="130">
        <f>-INDEX('Exposure Data'!$A$1:$Y$391,MATCH($B131&amp;$B$104,'Exposure Data'!$A$1:$A$391,0),MATCH(K$3,'Exposure Data'!$A$1:$Y$1,0))</f>
        <v>1.9621689947057451E-2</v>
      </c>
      <c r="L131" s="130">
        <f>-INDEX('Exposure Data'!$A$1:$Y$391,MATCH($B131&amp;$B$104,'Exposure Data'!$A$1:$A$391,0),MATCH(L$3,'Exposure Data'!$A$1:$Y$1,0))</f>
        <v>0.19119375734972752</v>
      </c>
      <c r="M131" s="130">
        <f>-INDEX('Exposure Data'!$A$1:$Y$391,MATCH($B131&amp;$B$104,'Exposure Data'!$A$1:$A$391,0),MATCH(M$3,'Exposure Data'!$A$1:$Y$1,0))</f>
        <v>8.3019709587132569E-3</v>
      </c>
      <c r="N131" s="130">
        <f>-INDEX('Exposure Data'!$A$1:$Y$391,MATCH($B131&amp;$B$104,'Exposure Data'!$A$1:$A$391,0),MATCH(N$3,'Exposure Data'!$A$1:$Y$1,0))</f>
        <v>0</v>
      </c>
      <c r="O131" s="7"/>
      <c r="Q131" s="95">
        <f t="shared" si="7"/>
        <v>39660</v>
      </c>
      <c r="R131" s="94">
        <f>HLOOKUP($Q131,'Perfattr Data'!$A$11:$CW$67,MATCH(R$3&amp;"Short",'Perfattr Data'!$B$11:$B$67,0),FALSE)</f>
        <v>-5.492183060093898E-3</v>
      </c>
      <c r="S131" s="94">
        <f>HLOOKUP($Q131,'Perfattr Data'!$A$11:$CW$67,MATCH(S$3&amp;"Short",'Perfattr Data'!$B$11:$B$67,0),FALSE)</f>
        <v>-9.8791048086388825E-4</v>
      </c>
      <c r="T131" s="94">
        <f>HLOOKUP($Q131,'Perfattr Data'!$A$11:$CW$67,MATCH(T$3&amp;"Short",'Perfattr Data'!$B$11:$B$67,0),FALSE)</f>
        <v>7.6994833972679278E-3</v>
      </c>
      <c r="U131" s="94">
        <f>HLOOKUP($Q131,'Perfattr Data'!$A$11:$CW$67,MATCH(U$3&amp;"Short",'Perfattr Data'!$B$11:$B$67,0),FALSE)</f>
        <v>-7.4112796347869587E-4</v>
      </c>
      <c r="V131" s="94">
        <f>HLOOKUP($Q131,'Perfattr Data'!$A$11:$CW$67,MATCH(V$3&amp;"Short",'Perfattr Data'!$B$11:$B$67,0),FALSE)</f>
        <v>0</v>
      </c>
      <c r="W131" s="94">
        <f>HLOOKUP($Q131,'Perfattr Data'!$A$11:$CW$67,MATCH(W$3&amp;"Short",'Perfattr Data'!$B$11:$B$67,0),FALSE)</f>
        <v>-4.3513462083969714E-3</v>
      </c>
      <c r="X131" s="94">
        <f>HLOOKUP($Q131,'Perfattr Data'!$A$11:$CW$67,MATCH(X$3&amp;"Short",'Perfattr Data'!$B$11:$B$67,0),FALSE)</f>
        <v>1.0819894177450778E-2</v>
      </c>
      <c r="Y131" s="94">
        <f>HLOOKUP($Q131,'Perfattr Data'!$A$11:$CW$67,MATCH(Y$3&amp;"Short",'Perfattr Data'!$B$11:$B$67,0),FALSE)</f>
        <v>1.8269249005446242E-2</v>
      </c>
      <c r="Z131" s="94">
        <f>HLOOKUP($Q131,'Perfattr Data'!$A$11:$CW$67,MATCH(Z$3&amp;"Short",'Perfattr Data'!$B$11:$B$67,0),FALSE)</f>
        <v>8.796623951691885E-3</v>
      </c>
      <c r="AA131" s="94">
        <f>HLOOKUP($Q131,'Perfattr Data'!$A$11:$CW$67,MATCH(AA$3&amp;"Short",'Perfattr Data'!$B$11:$B$67,0),FALSE)</f>
        <v>2.5766513648740018E-2</v>
      </c>
      <c r="AB131" s="94">
        <f>HLOOKUP($Q131,'Perfattr Data'!$A$11:$CW$67,MATCH(AB$3&amp;"Short",'Perfattr Data'!$B$11:$B$67,0),FALSE)</f>
        <v>5.5005312583502036E-4</v>
      </c>
    </row>
    <row r="132" spans="2:28" ht="15" customHeight="1" outlineLevel="1" x14ac:dyDescent="0.25">
      <c r="B132" s="4">
        <f t="shared" si="6"/>
        <v>39691</v>
      </c>
      <c r="C132" s="130">
        <f>-INDEX('Exposure Data'!$A$1:$Y$391,MATCH($B132&amp;$B$104,'Exposure Data'!$A$1:$A$391,0),MATCH(C$3,'Exposure Data'!$A$1:$Y$1,0))</f>
        <v>0.2513191994277848</v>
      </c>
      <c r="D132" s="130">
        <f>-INDEX('Exposure Data'!$A$1:$Y$391,MATCH($B132&amp;$B$104,'Exposure Data'!$A$1:$A$391,0),MATCH(D$3,'Exposure Data'!$A$1:$Y$1,0))</f>
        <v>9.3436825456853445E-2</v>
      </c>
      <c r="E132" s="130">
        <f>-INDEX('Exposure Data'!$A$1:$Y$391,MATCH($B132&amp;$B$104,'Exposure Data'!$A$1:$A$391,0),MATCH(E$3,'Exposure Data'!$A$1:$Y$1,0))</f>
        <v>8.0188013857695445E-2</v>
      </c>
      <c r="F132" s="130">
        <f>-INDEX('Exposure Data'!$A$1:$Y$391,MATCH($B132&amp;$B$104,'Exposure Data'!$A$1:$A$391,0),MATCH(F$3,'Exposure Data'!$A$1:$Y$1,0))</f>
        <v>0.13216402386574874</v>
      </c>
      <c r="G132" s="130">
        <f>-INDEX('Exposure Data'!$A$1:$Y$391,MATCH($B132&amp;$B$104,'Exposure Data'!$A$1:$A$391,0),MATCH(G$3,'Exposure Data'!$A$1:$Y$1,0))</f>
        <v>0</v>
      </c>
      <c r="H132" s="130">
        <f>-INDEX('Exposure Data'!$A$1:$Y$391,MATCH($B132&amp;$B$104,'Exposure Data'!$A$1:$A$391,0),MATCH(H$3,'Exposure Data'!$A$1:$Y$1,0))</f>
        <v>0.37601376596776043</v>
      </c>
      <c r="I132" s="130">
        <f>-INDEX('Exposure Data'!$A$1:$Y$391,MATCH($B132&amp;$B$104,'Exposure Data'!$A$1:$A$391,0),MATCH(I$3,'Exposure Data'!$A$1:$Y$1,0))</f>
        <v>0.12121732788626727</v>
      </c>
      <c r="J132" s="130">
        <f>-INDEX('Exposure Data'!$A$1:$Y$391,MATCH($B132&amp;$B$104,'Exposure Data'!$A$1:$A$391,0),MATCH(J$3,'Exposure Data'!$A$1:$Y$1,0))</f>
        <v>0.11922222394428933</v>
      </c>
      <c r="K132" s="130">
        <f>-INDEX('Exposure Data'!$A$1:$Y$391,MATCH($B132&amp;$B$104,'Exposure Data'!$A$1:$A$391,0),MATCH(K$3,'Exposure Data'!$A$1:$Y$1,0))</f>
        <v>2.1050903133340765E-2</v>
      </c>
      <c r="L132" s="130">
        <f>-INDEX('Exposure Data'!$A$1:$Y$391,MATCH($B132&amp;$B$104,'Exposure Data'!$A$1:$A$391,0),MATCH(L$3,'Exposure Data'!$A$1:$Y$1,0))</f>
        <v>0.22476119818229837</v>
      </c>
      <c r="M132" s="130">
        <f>-INDEX('Exposure Data'!$A$1:$Y$391,MATCH($B132&amp;$B$104,'Exposure Data'!$A$1:$A$391,0),MATCH(M$3,'Exposure Data'!$A$1:$Y$1,0))</f>
        <v>1.2141221208875647E-3</v>
      </c>
      <c r="N132" s="130">
        <f>-INDEX('Exposure Data'!$A$1:$Y$391,MATCH($B132&amp;$B$104,'Exposure Data'!$A$1:$A$391,0),MATCH(N$3,'Exposure Data'!$A$1:$Y$1,0))</f>
        <v>0</v>
      </c>
      <c r="O132" s="7"/>
      <c r="Q132" s="95">
        <f t="shared" si="7"/>
        <v>39691</v>
      </c>
      <c r="R132" s="94">
        <f>HLOOKUP($Q132,'Perfattr Data'!$A$11:$CW$67,MATCH(R$3&amp;"Short",'Perfattr Data'!$B$11:$B$67,0),FALSE)</f>
        <v>-3.4662153985382284E-3</v>
      </c>
      <c r="S132" s="94">
        <f>HLOOKUP($Q132,'Perfattr Data'!$A$11:$CW$67,MATCH(S$3&amp;"Short",'Perfattr Data'!$B$11:$B$67,0),FALSE)</f>
        <v>4.599474265628992E-3</v>
      </c>
      <c r="T132" s="94">
        <f>HLOOKUP($Q132,'Perfattr Data'!$A$11:$CW$67,MATCH(T$3&amp;"Short",'Perfattr Data'!$B$11:$B$67,0),FALSE)</f>
        <v>7.6899151888116888E-3</v>
      </c>
      <c r="U132" s="94">
        <f>HLOOKUP($Q132,'Perfattr Data'!$A$11:$CW$67,MATCH(U$3&amp;"Short",'Perfattr Data'!$B$11:$B$67,0),FALSE)</f>
        <v>3.6567957624986341E-3</v>
      </c>
      <c r="V132" s="94">
        <f>HLOOKUP($Q132,'Perfattr Data'!$A$11:$CW$67,MATCH(V$3&amp;"Short",'Perfattr Data'!$B$11:$B$67,0),FALSE)</f>
        <v>0</v>
      </c>
      <c r="W132" s="94">
        <f>HLOOKUP($Q132,'Perfattr Data'!$A$11:$CW$67,MATCH(W$3&amp;"Short",'Perfattr Data'!$B$11:$B$67,0),FALSE)</f>
        <v>1.0354125113584155E-4</v>
      </c>
      <c r="X132" s="94">
        <f>HLOOKUP($Q132,'Perfattr Data'!$A$11:$CW$67,MATCH(X$3&amp;"Short",'Perfattr Data'!$B$11:$B$67,0),FALSE)</f>
        <v>2.6351488920955686E-2</v>
      </c>
      <c r="Y132" s="94">
        <f>HLOOKUP($Q132,'Perfattr Data'!$A$11:$CW$67,MATCH(Y$3&amp;"Short",'Perfattr Data'!$B$11:$B$67,0),FALSE)</f>
        <v>-5.194549919050411E-3</v>
      </c>
      <c r="Z132" s="94">
        <f>HLOOKUP($Q132,'Perfattr Data'!$A$11:$CW$67,MATCH(Z$3&amp;"Short",'Perfattr Data'!$B$11:$B$67,0),FALSE)</f>
        <v>2.6954509059684845E-3</v>
      </c>
      <c r="AA132" s="94">
        <f>HLOOKUP($Q132,'Perfattr Data'!$A$11:$CW$67,MATCH(AA$3&amp;"Short",'Perfattr Data'!$B$11:$B$67,0),FALSE)</f>
        <v>5.9371776513969217E-3</v>
      </c>
      <c r="AB132" s="94">
        <f>HLOOKUP($Q132,'Perfattr Data'!$A$11:$CW$67,MATCH(AB$3&amp;"Short",'Perfattr Data'!$B$11:$B$67,0),FALSE)</f>
        <v>-5.2126945632264773E-4</v>
      </c>
    </row>
    <row r="133" spans="2:28" ht="15" customHeight="1" outlineLevel="1" x14ac:dyDescent="0.25">
      <c r="B133" s="4">
        <f t="shared" si="6"/>
        <v>39721</v>
      </c>
      <c r="C133" s="130">
        <f>-INDEX('Exposure Data'!$A$1:$Y$391,MATCH($B133&amp;$B$104,'Exposure Data'!$A$1:$A$391,0),MATCH(C$3,'Exposure Data'!$A$1:$Y$1,0))</f>
        <v>0.23045677681795493</v>
      </c>
      <c r="D133" s="130">
        <f>-INDEX('Exposure Data'!$A$1:$Y$391,MATCH($B133&amp;$B$104,'Exposure Data'!$A$1:$A$391,0),MATCH(D$3,'Exposure Data'!$A$1:$Y$1,0))</f>
        <v>6.4871193036128399E-2</v>
      </c>
      <c r="E133" s="130">
        <f>-INDEX('Exposure Data'!$A$1:$Y$391,MATCH($B133&amp;$B$104,'Exposure Data'!$A$1:$A$391,0),MATCH(E$3,'Exposure Data'!$A$1:$Y$1,0))</f>
        <v>6.7755377226022317E-2</v>
      </c>
      <c r="F133" s="130">
        <f>-INDEX('Exposure Data'!$A$1:$Y$391,MATCH($B133&amp;$B$104,'Exposure Data'!$A$1:$A$391,0),MATCH(F$3,'Exposure Data'!$A$1:$Y$1,0))</f>
        <v>8.6061220576055711E-2</v>
      </c>
      <c r="G133" s="130">
        <f>-INDEX('Exposure Data'!$A$1:$Y$391,MATCH($B133&amp;$B$104,'Exposure Data'!$A$1:$A$391,0),MATCH(G$3,'Exposure Data'!$A$1:$Y$1,0))</f>
        <v>0</v>
      </c>
      <c r="H133" s="130">
        <f>-INDEX('Exposure Data'!$A$1:$Y$391,MATCH($B133&amp;$B$104,'Exposure Data'!$A$1:$A$391,0),MATCH(H$3,'Exposure Data'!$A$1:$Y$1,0))</f>
        <v>0.22824141760689748</v>
      </c>
      <c r="I133" s="130">
        <f>-INDEX('Exposure Data'!$A$1:$Y$391,MATCH($B133&amp;$B$104,'Exposure Data'!$A$1:$A$391,0),MATCH(I$3,'Exposure Data'!$A$1:$Y$1,0))</f>
        <v>0.12478384743666482</v>
      </c>
      <c r="J133" s="130">
        <f>-INDEX('Exposure Data'!$A$1:$Y$391,MATCH($B133&amp;$B$104,'Exposure Data'!$A$1:$A$391,0),MATCH(J$3,'Exposure Data'!$A$1:$Y$1,0))</f>
        <v>9.5628003668590381E-2</v>
      </c>
      <c r="K133" s="130">
        <f>-INDEX('Exposure Data'!$A$1:$Y$391,MATCH($B133&amp;$B$104,'Exposure Data'!$A$1:$A$391,0),MATCH(K$3,'Exposure Data'!$A$1:$Y$1,0))</f>
        <v>2.0115845170213805E-2</v>
      </c>
      <c r="L133" s="130">
        <f>-INDEX('Exposure Data'!$A$1:$Y$391,MATCH($B133&amp;$B$104,'Exposure Data'!$A$1:$A$391,0),MATCH(L$3,'Exposure Data'!$A$1:$Y$1,0))</f>
        <v>0.24101683589072387</v>
      </c>
      <c r="M133" s="130">
        <f>-INDEX('Exposure Data'!$A$1:$Y$391,MATCH($B133&amp;$B$104,'Exposure Data'!$A$1:$A$391,0),MATCH(M$3,'Exposure Data'!$A$1:$Y$1,0))</f>
        <v>7.5947609498414443E-19</v>
      </c>
      <c r="N133" s="130">
        <f>-INDEX('Exposure Data'!$A$1:$Y$391,MATCH($B133&amp;$B$104,'Exposure Data'!$A$1:$A$391,0),MATCH(N$3,'Exposure Data'!$A$1:$Y$1,0))</f>
        <v>0</v>
      </c>
      <c r="O133" s="7"/>
      <c r="Q133" s="95">
        <f t="shared" si="7"/>
        <v>39721</v>
      </c>
      <c r="R133" s="94">
        <f>HLOOKUP($Q133,'Perfattr Data'!$A$11:$CW$67,MATCH(R$3&amp;"Short",'Perfattr Data'!$B$11:$B$67,0),FALSE)</f>
        <v>2.2954654256568424E-2</v>
      </c>
      <c r="S133" s="94">
        <f>HLOOKUP($Q133,'Perfattr Data'!$A$11:$CW$67,MATCH(S$3&amp;"Short",'Perfattr Data'!$B$11:$B$67,0),FALSE)</f>
        <v>1.2941252497523825E-2</v>
      </c>
      <c r="T133" s="94">
        <f>HLOOKUP($Q133,'Perfattr Data'!$A$11:$CW$67,MATCH(T$3&amp;"Short",'Perfattr Data'!$B$11:$B$67,0),FALSE)</f>
        <v>1.2955965142545912E-2</v>
      </c>
      <c r="U133" s="94">
        <f>HLOOKUP($Q133,'Perfattr Data'!$A$11:$CW$67,MATCH(U$3&amp;"Short",'Perfattr Data'!$B$11:$B$67,0),FALSE)</f>
        <v>6.7543710502966378E-3</v>
      </c>
      <c r="V133" s="94">
        <f>HLOOKUP($Q133,'Perfattr Data'!$A$11:$CW$67,MATCH(V$3&amp;"Short",'Perfattr Data'!$B$11:$B$67,0),FALSE)</f>
        <v>0</v>
      </c>
      <c r="W133" s="94">
        <f>HLOOKUP($Q133,'Perfattr Data'!$A$11:$CW$67,MATCH(W$3&amp;"Short",'Perfattr Data'!$B$11:$B$67,0),FALSE)</f>
        <v>9.0318214438822916E-2</v>
      </c>
      <c r="X133" s="94">
        <f>HLOOKUP($Q133,'Perfattr Data'!$A$11:$CW$67,MATCH(X$3&amp;"Short",'Perfattr Data'!$B$11:$B$67,0),FALSE)</f>
        <v>2.5217203201522428E-2</v>
      </c>
      <c r="Y133" s="94">
        <f>HLOOKUP($Q133,'Perfattr Data'!$A$11:$CW$67,MATCH(Y$3&amp;"Short",'Perfattr Data'!$B$11:$B$67,0),FALSE)</f>
        <v>1.8281547056198069E-2</v>
      </c>
      <c r="Z133" s="94">
        <f>HLOOKUP($Q133,'Perfattr Data'!$A$11:$CW$67,MATCH(Z$3&amp;"Short",'Perfattr Data'!$B$11:$B$67,0),FALSE)</f>
        <v>1.1545009909793358E-3</v>
      </c>
      <c r="AA133" s="94">
        <f>HLOOKUP($Q133,'Perfattr Data'!$A$11:$CW$67,MATCH(AA$3&amp;"Short",'Perfattr Data'!$B$11:$B$67,0),FALSE)</f>
        <v>2.8012011458204353E-2</v>
      </c>
      <c r="AB133" s="94">
        <f>HLOOKUP($Q133,'Perfattr Data'!$A$11:$CW$67,MATCH(AB$3&amp;"Short",'Perfattr Data'!$B$11:$B$67,0),FALSE)</f>
        <v>9.5342686570601108E-5</v>
      </c>
    </row>
    <row r="134" spans="2:28" ht="15" customHeight="1" outlineLevel="1" x14ac:dyDescent="0.25">
      <c r="B134" s="4">
        <f t="shared" si="6"/>
        <v>39752</v>
      </c>
      <c r="C134" s="130">
        <f>-INDEX('Exposure Data'!$A$1:$Y$391,MATCH($B134&amp;$B$104,'Exposure Data'!$A$1:$A$391,0),MATCH(C$3,'Exposure Data'!$A$1:$Y$1,0))</f>
        <v>0.19072223548610434</v>
      </c>
      <c r="D134" s="130">
        <f>-INDEX('Exposure Data'!$A$1:$Y$391,MATCH($B134&amp;$B$104,'Exposure Data'!$A$1:$A$391,0),MATCH(D$3,'Exposure Data'!$A$1:$Y$1,0))</f>
        <v>6.6178384127524414E-2</v>
      </c>
      <c r="E134" s="130">
        <f>-INDEX('Exposure Data'!$A$1:$Y$391,MATCH($B134&amp;$B$104,'Exposure Data'!$A$1:$A$391,0),MATCH(E$3,'Exposure Data'!$A$1:$Y$1,0))</f>
        <v>5.3632649482030434E-2</v>
      </c>
      <c r="F134" s="130">
        <f>-INDEX('Exposure Data'!$A$1:$Y$391,MATCH($B134&amp;$B$104,'Exposure Data'!$A$1:$A$391,0),MATCH(F$3,'Exposure Data'!$A$1:$Y$1,0))</f>
        <v>6.7639280631625012E-2</v>
      </c>
      <c r="G134" s="130">
        <f>-INDEX('Exposure Data'!$A$1:$Y$391,MATCH($B134&amp;$B$104,'Exposure Data'!$A$1:$A$391,0),MATCH(G$3,'Exposure Data'!$A$1:$Y$1,0))</f>
        <v>0</v>
      </c>
      <c r="H134" s="130">
        <f>-INDEX('Exposure Data'!$A$1:$Y$391,MATCH($B134&amp;$B$104,'Exposure Data'!$A$1:$A$391,0),MATCH(H$3,'Exposure Data'!$A$1:$Y$1,0))</f>
        <v>0.21419620055258418</v>
      </c>
      <c r="I134" s="130">
        <f>-INDEX('Exposure Data'!$A$1:$Y$391,MATCH($B134&amp;$B$104,'Exposure Data'!$A$1:$A$391,0),MATCH(I$3,'Exposure Data'!$A$1:$Y$1,0))</f>
        <v>0.10656842819269978</v>
      </c>
      <c r="J134" s="130">
        <f>-INDEX('Exposure Data'!$A$1:$Y$391,MATCH($B134&amp;$B$104,'Exposure Data'!$A$1:$A$391,0),MATCH(J$3,'Exposure Data'!$A$1:$Y$1,0))</f>
        <v>8.4720782097041536E-2</v>
      </c>
      <c r="K134" s="130">
        <f>-INDEX('Exposure Data'!$A$1:$Y$391,MATCH($B134&amp;$B$104,'Exposure Data'!$A$1:$A$391,0),MATCH(K$3,'Exposure Data'!$A$1:$Y$1,0))</f>
        <v>1.0510172264454436E-2</v>
      </c>
      <c r="L134" s="130">
        <f>-INDEX('Exposure Data'!$A$1:$Y$391,MATCH($B134&amp;$B$104,'Exposure Data'!$A$1:$A$391,0),MATCH(L$3,'Exposure Data'!$A$1:$Y$1,0))</f>
        <v>0.14538749893728331</v>
      </c>
      <c r="M134" s="130">
        <f>-INDEX('Exposure Data'!$A$1:$Y$391,MATCH($B134&amp;$B$104,'Exposure Data'!$A$1:$A$391,0),MATCH(M$3,'Exposure Data'!$A$1:$Y$1,0))</f>
        <v>8.1476686407771885E-3</v>
      </c>
      <c r="N134" s="130">
        <f>-INDEX('Exposure Data'!$A$1:$Y$391,MATCH($B134&amp;$B$104,'Exposure Data'!$A$1:$A$391,0),MATCH(N$3,'Exposure Data'!$A$1:$Y$1,0))</f>
        <v>0</v>
      </c>
      <c r="O134" s="7"/>
      <c r="Q134" s="95">
        <f t="shared" si="7"/>
        <v>39752</v>
      </c>
      <c r="R134" s="94">
        <f>HLOOKUP($Q134,'Perfattr Data'!$A$11:$CW$67,MATCH(R$3&amp;"Short",'Perfattr Data'!$B$11:$B$67,0),FALSE)</f>
        <v>3.3978682234611937E-2</v>
      </c>
      <c r="S134" s="94">
        <f>HLOOKUP($Q134,'Perfattr Data'!$A$11:$CW$67,MATCH(S$3&amp;"Short",'Perfattr Data'!$B$11:$B$67,0),FALSE)</f>
        <v>6.5037821638009915E-3</v>
      </c>
      <c r="T134" s="94">
        <f>HLOOKUP($Q134,'Perfattr Data'!$A$11:$CW$67,MATCH(T$3&amp;"Short",'Perfattr Data'!$B$11:$B$67,0),FALSE)</f>
        <v>1.8837527398257659E-2</v>
      </c>
      <c r="U134" s="94">
        <f>HLOOKUP($Q134,'Perfattr Data'!$A$11:$CW$67,MATCH(U$3&amp;"Short",'Perfattr Data'!$B$11:$B$67,0),FALSE)</f>
        <v>2.1998407704836315E-2</v>
      </c>
      <c r="V134" s="94">
        <f>HLOOKUP($Q134,'Perfattr Data'!$A$11:$CW$67,MATCH(V$3&amp;"Short",'Perfattr Data'!$B$11:$B$67,0),FALSE)</f>
        <v>0</v>
      </c>
      <c r="W134" s="94">
        <f>HLOOKUP($Q134,'Perfattr Data'!$A$11:$CW$67,MATCH(W$3&amp;"Short",'Perfattr Data'!$B$11:$B$67,0),FALSE)</f>
        <v>0.26318050559212702</v>
      </c>
      <c r="X134" s="94">
        <f>HLOOKUP($Q134,'Perfattr Data'!$A$11:$CW$67,MATCH(X$3&amp;"Short",'Perfattr Data'!$B$11:$B$67,0),FALSE)</f>
        <v>3.5258802008514244E-2</v>
      </c>
      <c r="Y134" s="94">
        <f>HLOOKUP($Q134,'Perfattr Data'!$A$11:$CW$67,MATCH(Y$3&amp;"Short",'Perfattr Data'!$B$11:$B$67,0),FALSE)</f>
        <v>2.1017212870755572E-2</v>
      </c>
      <c r="Z134" s="94">
        <f>HLOOKUP($Q134,'Perfattr Data'!$A$11:$CW$67,MATCH(Z$3&amp;"Short",'Perfattr Data'!$B$11:$B$67,0),FALSE)</f>
        <v>3.1876100212851473E-3</v>
      </c>
      <c r="AA134" s="94">
        <f>HLOOKUP($Q134,'Perfattr Data'!$A$11:$CW$67,MATCH(AA$3&amp;"Short",'Perfattr Data'!$B$11:$B$67,0),FALSE)</f>
        <v>6.6893615447910906E-2</v>
      </c>
      <c r="AB134" s="94">
        <f>HLOOKUP($Q134,'Perfattr Data'!$A$11:$CW$67,MATCH(AB$3&amp;"Short",'Perfattr Data'!$B$11:$B$67,0),FALSE)</f>
        <v>1.5821512211227431E-3</v>
      </c>
    </row>
    <row r="135" spans="2:28" ht="15" customHeight="1" outlineLevel="1" x14ac:dyDescent="0.25">
      <c r="B135" s="4">
        <f t="shared" si="6"/>
        <v>39782</v>
      </c>
      <c r="C135" s="130">
        <f>-INDEX('Exposure Data'!$A$1:$Y$391,MATCH($B135&amp;$B$104,'Exposure Data'!$A$1:$A$391,0),MATCH(C$3,'Exposure Data'!$A$1:$Y$1,0))</f>
        <v>0.21612499068134014</v>
      </c>
      <c r="D135" s="130">
        <f>-INDEX('Exposure Data'!$A$1:$Y$391,MATCH($B135&amp;$B$104,'Exposure Data'!$A$1:$A$391,0),MATCH(D$3,'Exposure Data'!$A$1:$Y$1,0))</f>
        <v>0.10220179613582094</v>
      </c>
      <c r="E135" s="130">
        <f>-INDEX('Exposure Data'!$A$1:$Y$391,MATCH($B135&amp;$B$104,'Exposure Data'!$A$1:$A$391,0),MATCH(E$3,'Exposure Data'!$A$1:$Y$1,0))</f>
        <v>6.58399888606995E-2</v>
      </c>
      <c r="F135" s="130">
        <f>-INDEX('Exposure Data'!$A$1:$Y$391,MATCH($B135&amp;$B$104,'Exposure Data'!$A$1:$A$391,0),MATCH(F$3,'Exposure Data'!$A$1:$Y$1,0))</f>
        <v>7.9086508578762829E-2</v>
      </c>
      <c r="G135" s="130">
        <f>-INDEX('Exposure Data'!$A$1:$Y$391,MATCH($B135&amp;$B$104,'Exposure Data'!$A$1:$A$391,0),MATCH(G$3,'Exposure Data'!$A$1:$Y$1,0))</f>
        <v>1.9148910098820404E-3</v>
      </c>
      <c r="H135" s="130">
        <f>-INDEX('Exposure Data'!$A$1:$Y$391,MATCH($B135&amp;$B$104,'Exposure Data'!$A$1:$A$391,0),MATCH(H$3,'Exposure Data'!$A$1:$Y$1,0))</f>
        <v>0.11878935842681844</v>
      </c>
      <c r="I135" s="130">
        <f>-INDEX('Exposure Data'!$A$1:$Y$391,MATCH($B135&amp;$B$104,'Exposure Data'!$A$1:$A$391,0),MATCH(I$3,'Exposure Data'!$A$1:$Y$1,0))</f>
        <v>0.11040152591758171</v>
      </c>
      <c r="J135" s="130">
        <f>-INDEX('Exposure Data'!$A$1:$Y$391,MATCH($B135&amp;$B$104,'Exposure Data'!$A$1:$A$391,0),MATCH(J$3,'Exposure Data'!$A$1:$Y$1,0))</f>
        <v>7.8146349542965995E-2</v>
      </c>
      <c r="K135" s="130">
        <f>-INDEX('Exposure Data'!$A$1:$Y$391,MATCH($B135&amp;$B$104,'Exposure Data'!$A$1:$A$391,0),MATCH(K$3,'Exposure Data'!$A$1:$Y$1,0))</f>
        <v>6.3126496215537096E-3</v>
      </c>
      <c r="L135" s="130">
        <f>-INDEX('Exposure Data'!$A$1:$Y$391,MATCH($B135&amp;$B$104,'Exposure Data'!$A$1:$A$391,0),MATCH(L$3,'Exposure Data'!$A$1:$Y$1,0))</f>
        <v>0.13956275656167424</v>
      </c>
      <c r="M135" s="130">
        <f>-INDEX('Exposure Data'!$A$1:$Y$391,MATCH($B135&amp;$B$104,'Exposure Data'!$A$1:$A$391,0),MATCH(M$3,'Exposure Data'!$A$1:$Y$1,0))</f>
        <v>4.8698445355944342E-3</v>
      </c>
      <c r="N135" s="130">
        <f>-INDEX('Exposure Data'!$A$1:$Y$391,MATCH($B135&amp;$B$104,'Exposure Data'!$A$1:$A$391,0),MATCH(N$3,'Exposure Data'!$A$1:$Y$1,0))</f>
        <v>0</v>
      </c>
      <c r="O135" s="7"/>
      <c r="Q135" s="95">
        <f t="shared" si="7"/>
        <v>39782</v>
      </c>
      <c r="R135" s="94">
        <f>HLOOKUP($Q135,'Perfattr Data'!$A$11:$CW$67,MATCH(R$3&amp;"Short",'Perfattr Data'!$B$11:$B$67,0),FALSE)</f>
        <v>2.2205609642280834E-2</v>
      </c>
      <c r="S135" s="94">
        <f>HLOOKUP($Q135,'Perfattr Data'!$A$11:$CW$67,MATCH(S$3&amp;"Short",'Perfattr Data'!$B$11:$B$67,0),FALSE)</f>
        <v>-3.0231781786994143E-3</v>
      </c>
      <c r="T135" s="94">
        <f>HLOOKUP($Q135,'Perfattr Data'!$A$11:$CW$67,MATCH(T$3&amp;"Short",'Perfattr Data'!$B$11:$B$67,0),FALSE)</f>
        <v>4.635607032738397E-3</v>
      </c>
      <c r="U135" s="94">
        <f>HLOOKUP($Q135,'Perfattr Data'!$A$11:$CW$67,MATCH(U$3&amp;"Short",'Perfattr Data'!$B$11:$B$67,0),FALSE)</f>
        <v>4.9039657498227696E-3</v>
      </c>
      <c r="V135" s="94">
        <f>HLOOKUP($Q135,'Perfattr Data'!$A$11:$CW$67,MATCH(V$3&amp;"Short",'Perfattr Data'!$B$11:$B$67,0),FALSE)</f>
        <v>2.1756784090495455E-4</v>
      </c>
      <c r="W135" s="94">
        <f>HLOOKUP($Q135,'Perfattr Data'!$A$11:$CW$67,MATCH(W$3&amp;"Short",'Perfattr Data'!$B$11:$B$67,0),FALSE)</f>
        <v>-4.8383915727523714E-2</v>
      </c>
      <c r="X135" s="94">
        <f>HLOOKUP($Q135,'Perfattr Data'!$A$11:$CW$67,MATCH(X$3&amp;"Short",'Perfattr Data'!$B$11:$B$67,0),FALSE)</f>
        <v>3.1689844711387865E-3</v>
      </c>
      <c r="Y135" s="94">
        <f>HLOOKUP($Q135,'Perfattr Data'!$A$11:$CW$67,MATCH(Y$3&amp;"Short",'Perfattr Data'!$B$11:$B$67,0),FALSE)</f>
        <v>1.9060238301155451E-2</v>
      </c>
      <c r="Z135" s="94">
        <f>HLOOKUP($Q135,'Perfattr Data'!$A$11:$CW$67,MATCH(Z$3&amp;"Short",'Perfattr Data'!$B$11:$B$67,0),FALSE)</f>
        <v>3.3045443800781018E-3</v>
      </c>
      <c r="AA135" s="94">
        <f>HLOOKUP($Q135,'Perfattr Data'!$A$11:$CW$67,MATCH(AA$3&amp;"Short",'Perfattr Data'!$B$11:$B$67,0),FALSE)</f>
        <v>2.229817195742255E-2</v>
      </c>
      <c r="AB135" s="94">
        <f>HLOOKUP($Q135,'Perfattr Data'!$A$11:$CW$67,MATCH(AB$3&amp;"Short",'Perfattr Data'!$B$11:$B$67,0),FALSE)</f>
        <v>-1.3841963489064648E-3</v>
      </c>
    </row>
    <row r="136" spans="2:28" ht="15" customHeight="1" outlineLevel="1" x14ac:dyDescent="0.25">
      <c r="B136" s="4">
        <f t="shared" si="6"/>
        <v>39813</v>
      </c>
      <c r="C136" s="130">
        <f>-INDEX('Exposure Data'!$A$1:$Y$391,MATCH($B136&amp;$B$104,'Exposure Data'!$A$1:$A$391,0),MATCH(C$3,'Exposure Data'!$A$1:$Y$1,0))</f>
        <v>0.21291472153117785</v>
      </c>
      <c r="D136" s="130">
        <f>-INDEX('Exposure Data'!$A$1:$Y$391,MATCH($B136&amp;$B$104,'Exposure Data'!$A$1:$A$391,0),MATCH(D$3,'Exposure Data'!$A$1:$Y$1,0))</f>
        <v>8.8032168836505192E-2</v>
      </c>
      <c r="E136" s="130">
        <f>-INDEX('Exposure Data'!$A$1:$Y$391,MATCH($B136&amp;$B$104,'Exposure Data'!$A$1:$A$391,0),MATCH(E$3,'Exposure Data'!$A$1:$Y$1,0))</f>
        <v>5.0458240109777071E-2</v>
      </c>
      <c r="F136" s="130">
        <f>-INDEX('Exposure Data'!$A$1:$Y$391,MATCH($B136&amp;$B$104,'Exposure Data'!$A$1:$A$391,0),MATCH(F$3,'Exposure Data'!$A$1:$Y$1,0))</f>
        <v>9.1225090374880344E-2</v>
      </c>
      <c r="G136" s="130">
        <f>-INDEX('Exposure Data'!$A$1:$Y$391,MATCH($B136&amp;$B$104,'Exposure Data'!$A$1:$A$391,0),MATCH(G$3,'Exposure Data'!$A$1:$Y$1,0))</f>
        <v>1.2685983733200046E-3</v>
      </c>
      <c r="H136" s="130">
        <f>-INDEX('Exposure Data'!$A$1:$Y$391,MATCH($B136&amp;$B$104,'Exposure Data'!$A$1:$A$391,0),MATCH(H$3,'Exposure Data'!$A$1:$Y$1,0))</f>
        <v>6.1514313829400431E-2</v>
      </c>
      <c r="I136" s="130">
        <f>-INDEX('Exposure Data'!$A$1:$Y$391,MATCH($B136&amp;$B$104,'Exposure Data'!$A$1:$A$391,0),MATCH(I$3,'Exposure Data'!$A$1:$Y$1,0))</f>
        <v>0.11699309493218144</v>
      </c>
      <c r="J136" s="130">
        <f>-INDEX('Exposure Data'!$A$1:$Y$391,MATCH($B136&amp;$B$104,'Exposure Data'!$A$1:$A$391,0),MATCH(J$3,'Exposure Data'!$A$1:$Y$1,0))</f>
        <v>8.6132034800162363E-2</v>
      </c>
      <c r="K136" s="130">
        <f>-INDEX('Exposure Data'!$A$1:$Y$391,MATCH($B136&amp;$B$104,'Exposure Data'!$A$1:$A$391,0),MATCH(K$3,'Exposure Data'!$A$1:$Y$1,0))</f>
        <v>1.2580203477885523E-2</v>
      </c>
      <c r="L136" s="130">
        <f>-INDEX('Exposure Data'!$A$1:$Y$391,MATCH($B136&amp;$B$104,'Exposure Data'!$A$1:$A$391,0),MATCH(L$3,'Exposure Data'!$A$1:$Y$1,0))</f>
        <v>0.16036970088497651</v>
      </c>
      <c r="M136" s="130">
        <f>-INDEX('Exposure Data'!$A$1:$Y$391,MATCH($B136&amp;$B$104,'Exposure Data'!$A$1:$A$391,0),MATCH(M$3,'Exposure Data'!$A$1:$Y$1,0))</f>
        <v>1.886709025608029E-3</v>
      </c>
      <c r="N136" s="130">
        <f>-INDEX('Exposure Data'!$A$1:$Y$391,MATCH($B136&amp;$B$104,'Exposure Data'!$A$1:$A$391,0),MATCH(N$3,'Exposure Data'!$A$1:$Y$1,0))</f>
        <v>0</v>
      </c>
      <c r="O136" s="7"/>
      <c r="Q136" s="95">
        <f t="shared" si="7"/>
        <v>39813</v>
      </c>
      <c r="R136" s="94">
        <f>HLOOKUP($Q136,'Perfattr Data'!$A$11:$CW$67,MATCH(R$3&amp;"Short",'Perfattr Data'!$B$11:$B$67,0),FALSE)</f>
        <v>-2.4094867562568484E-2</v>
      </c>
      <c r="S136" s="94">
        <f>HLOOKUP($Q136,'Perfattr Data'!$A$11:$CW$67,MATCH(S$3&amp;"Short",'Perfattr Data'!$B$11:$B$67,0),FALSE)</f>
        <v>-3.9161856915236864E-3</v>
      </c>
      <c r="T136" s="94">
        <f>HLOOKUP($Q136,'Perfattr Data'!$A$11:$CW$67,MATCH(T$3&amp;"Short",'Perfattr Data'!$B$11:$B$67,0),FALSE)</f>
        <v>-6.7106695066468415E-3</v>
      </c>
      <c r="U136" s="94">
        <f>HLOOKUP($Q136,'Perfattr Data'!$A$11:$CW$67,MATCH(U$3&amp;"Short",'Perfattr Data'!$B$11:$B$67,0),FALSE)</f>
        <v>-1.2705808376735628E-2</v>
      </c>
      <c r="V136" s="94">
        <f>HLOOKUP($Q136,'Perfattr Data'!$A$11:$CW$67,MATCH(V$3&amp;"Short",'Perfattr Data'!$B$11:$B$67,0),FALSE)</f>
        <v>8.2191238539480526E-5</v>
      </c>
      <c r="W136" s="94">
        <f>HLOOKUP($Q136,'Perfattr Data'!$A$11:$CW$67,MATCH(W$3&amp;"Short",'Perfattr Data'!$B$11:$B$67,0),FALSE)</f>
        <v>-6.1500572689647086E-3</v>
      </c>
      <c r="X136" s="94">
        <f>HLOOKUP($Q136,'Perfattr Data'!$A$11:$CW$67,MATCH(X$3&amp;"Short",'Perfattr Data'!$B$11:$B$67,0),FALSE)</f>
        <v>-1.6388167755577668E-2</v>
      </c>
      <c r="Y136" s="94">
        <f>HLOOKUP($Q136,'Perfattr Data'!$A$11:$CW$67,MATCH(Y$3&amp;"Short",'Perfattr Data'!$B$11:$B$67,0),FALSE)</f>
        <v>-9.4762871920244067E-3</v>
      </c>
      <c r="Z136" s="94">
        <f>HLOOKUP($Q136,'Perfattr Data'!$A$11:$CW$67,MATCH(Z$3&amp;"Short",'Perfattr Data'!$B$11:$B$67,0),FALSE)</f>
        <v>-1.0503651575038484E-3</v>
      </c>
      <c r="AA136" s="94">
        <f>HLOOKUP($Q136,'Perfattr Data'!$A$11:$CW$67,MATCH(AA$3&amp;"Short",'Perfattr Data'!$B$11:$B$67,0),FALSE)</f>
        <v>-1.6531574621472478E-2</v>
      </c>
      <c r="AB136" s="94">
        <f>HLOOKUP($Q136,'Perfattr Data'!$A$11:$CW$67,MATCH(AB$3&amp;"Short",'Perfattr Data'!$B$11:$B$67,0),FALSE)</f>
        <v>-2.5871118163592083E-4</v>
      </c>
    </row>
    <row r="137" spans="2:28" ht="15" customHeight="1" outlineLevel="1" x14ac:dyDescent="0.25">
      <c r="B137" s="4">
        <f t="shared" si="6"/>
        <v>39844</v>
      </c>
      <c r="C137" s="130">
        <f>-INDEX('Exposure Data'!$A$1:$Y$391,MATCH($B137&amp;$B$104,'Exposure Data'!$A$1:$A$391,0),MATCH(C$3,'Exposure Data'!$A$1:$Y$1,0))</f>
        <v>0.20028249303963391</v>
      </c>
      <c r="D137" s="130">
        <f>-INDEX('Exposure Data'!$A$1:$Y$391,MATCH($B137&amp;$B$104,'Exposure Data'!$A$1:$A$391,0),MATCH(D$3,'Exposure Data'!$A$1:$Y$1,0))</f>
        <v>5.917724789383539E-2</v>
      </c>
      <c r="E137" s="130">
        <f>-INDEX('Exposure Data'!$A$1:$Y$391,MATCH($B137&amp;$B$104,'Exposure Data'!$A$1:$A$391,0),MATCH(E$3,'Exposure Data'!$A$1:$Y$1,0))</f>
        <v>6.1492115215338858E-2</v>
      </c>
      <c r="F137" s="130">
        <f>-INDEX('Exposure Data'!$A$1:$Y$391,MATCH($B137&amp;$B$104,'Exposure Data'!$A$1:$A$391,0),MATCH(F$3,'Exposure Data'!$A$1:$Y$1,0))</f>
        <v>7.6921240873139174E-2</v>
      </c>
      <c r="G137" s="130">
        <f>-INDEX('Exposure Data'!$A$1:$Y$391,MATCH($B137&amp;$B$104,'Exposure Data'!$A$1:$A$391,0),MATCH(G$3,'Exposure Data'!$A$1:$Y$1,0))</f>
        <v>2.2156180948146513E-3</v>
      </c>
      <c r="H137" s="130">
        <f>-INDEX('Exposure Data'!$A$1:$Y$391,MATCH($B137&amp;$B$104,'Exposure Data'!$A$1:$A$391,0),MATCH(H$3,'Exposure Data'!$A$1:$Y$1,0))</f>
        <v>7.4008119334918035E-2</v>
      </c>
      <c r="I137" s="130">
        <f>-INDEX('Exposure Data'!$A$1:$Y$391,MATCH($B137&amp;$B$104,'Exposure Data'!$A$1:$A$391,0),MATCH(I$3,'Exposure Data'!$A$1:$Y$1,0))</f>
        <v>0.11396623638145105</v>
      </c>
      <c r="J137" s="130">
        <f>-INDEX('Exposure Data'!$A$1:$Y$391,MATCH($B137&amp;$B$104,'Exposure Data'!$A$1:$A$391,0),MATCH(J$3,'Exposure Data'!$A$1:$Y$1,0))</f>
        <v>7.40754266247802E-2</v>
      </c>
      <c r="K137" s="130">
        <f>-INDEX('Exposure Data'!$A$1:$Y$391,MATCH($B137&amp;$B$104,'Exposure Data'!$A$1:$A$391,0),MATCH(K$3,'Exposure Data'!$A$1:$Y$1,0))</f>
        <v>2.3051697477415298E-2</v>
      </c>
      <c r="L137" s="130">
        <f>-INDEX('Exposure Data'!$A$1:$Y$391,MATCH($B137&amp;$B$104,'Exposure Data'!$A$1:$A$391,0),MATCH(L$3,'Exposure Data'!$A$1:$Y$1,0))</f>
        <v>0.11361941788042289</v>
      </c>
      <c r="M137" s="130">
        <f>-INDEX('Exposure Data'!$A$1:$Y$391,MATCH($B137&amp;$B$104,'Exposure Data'!$A$1:$A$391,0),MATCH(M$3,'Exposure Data'!$A$1:$Y$1,0))</f>
        <v>7.5904080272147633E-3</v>
      </c>
      <c r="N137" s="130">
        <f>-INDEX('Exposure Data'!$A$1:$Y$391,MATCH($B137&amp;$B$104,'Exposure Data'!$A$1:$A$391,0),MATCH(N$3,'Exposure Data'!$A$1:$Y$1,0))</f>
        <v>0</v>
      </c>
      <c r="O137" s="7"/>
      <c r="Q137" s="95">
        <f t="shared" si="7"/>
        <v>39844</v>
      </c>
      <c r="R137" s="94">
        <f>HLOOKUP($Q137,'Perfattr Data'!$A$11:$CW$67,MATCH(R$3&amp;"Short",'Perfattr Data'!$B$11:$B$67,0),FALSE)</f>
        <v>1.6443249736951295E-2</v>
      </c>
      <c r="S137" s="94">
        <f>HLOOKUP($Q137,'Perfattr Data'!$A$11:$CW$67,MATCH(S$3&amp;"Short",'Perfattr Data'!$B$11:$B$67,0),FALSE)</f>
        <v>6.6334740399209124E-3</v>
      </c>
      <c r="T137" s="94">
        <f>HLOOKUP($Q137,'Perfattr Data'!$A$11:$CW$67,MATCH(T$3&amp;"Short",'Perfattr Data'!$B$11:$B$67,0),FALSE)</f>
        <v>4.4731883669562218E-3</v>
      </c>
      <c r="U137" s="94">
        <f>HLOOKUP($Q137,'Perfattr Data'!$A$11:$CW$67,MATCH(U$3&amp;"Short",'Perfattr Data'!$B$11:$B$67,0),FALSE)</f>
        <v>9.0892028654103937E-3</v>
      </c>
      <c r="V137" s="94">
        <f>HLOOKUP($Q137,'Perfattr Data'!$A$11:$CW$67,MATCH(V$3&amp;"Short",'Perfattr Data'!$B$11:$B$67,0),FALSE)</f>
        <v>3.5748697642833409E-4</v>
      </c>
      <c r="W137" s="94">
        <f>HLOOKUP($Q137,'Perfattr Data'!$A$11:$CW$67,MATCH(W$3&amp;"Short",'Perfattr Data'!$B$11:$B$67,0),FALSE)</f>
        <v>2.966268281359759E-3</v>
      </c>
      <c r="X137" s="94">
        <f>HLOOKUP($Q137,'Perfattr Data'!$A$11:$CW$67,MATCH(X$3&amp;"Short",'Perfattr Data'!$B$11:$B$67,0),FALSE)</f>
        <v>7.8016983645854861E-3</v>
      </c>
      <c r="Y137" s="94">
        <f>HLOOKUP($Q137,'Perfattr Data'!$A$11:$CW$67,MATCH(Y$3&amp;"Short",'Perfattr Data'!$B$11:$B$67,0),FALSE)</f>
        <v>4.2380905889689144E-3</v>
      </c>
      <c r="Z137" s="94">
        <f>HLOOKUP($Q137,'Perfattr Data'!$A$11:$CW$67,MATCH(Z$3&amp;"Short",'Perfattr Data'!$B$11:$B$67,0),FALSE)</f>
        <v>-9.8987949097918779E-4</v>
      </c>
      <c r="AA137" s="94">
        <f>HLOOKUP($Q137,'Perfattr Data'!$A$11:$CW$67,MATCH(AA$3&amp;"Short",'Perfattr Data'!$B$11:$B$67,0),FALSE)</f>
        <v>2.5776030444058452E-2</v>
      </c>
      <c r="AB137" s="94">
        <f>HLOOKUP($Q137,'Perfattr Data'!$A$11:$CW$67,MATCH(AB$3&amp;"Short",'Perfattr Data'!$B$11:$B$67,0),FALSE)</f>
        <v>1.9612260112438122E-4</v>
      </c>
    </row>
    <row r="138" spans="2:28" ht="15" customHeight="1" outlineLevel="1" x14ac:dyDescent="0.25">
      <c r="B138" s="4">
        <f t="shared" ref="B138:B169" si="8">EOMONTH(B137,1)</f>
        <v>39872</v>
      </c>
      <c r="C138" s="130">
        <f>-INDEX('Exposure Data'!$A$1:$Y$391,MATCH($B138&amp;$B$104,'Exposure Data'!$A$1:$A$391,0),MATCH(C$3,'Exposure Data'!$A$1:$Y$1,0))</f>
        <v>0.16369098406277185</v>
      </c>
      <c r="D138" s="130">
        <f>-INDEX('Exposure Data'!$A$1:$Y$391,MATCH($B138&amp;$B$104,'Exposure Data'!$A$1:$A$391,0),MATCH(D$3,'Exposure Data'!$A$1:$Y$1,0))</f>
        <v>5.1101683413659019E-2</v>
      </c>
      <c r="E138" s="130">
        <f>-INDEX('Exposure Data'!$A$1:$Y$391,MATCH($B138&amp;$B$104,'Exposure Data'!$A$1:$A$391,0),MATCH(E$3,'Exposure Data'!$A$1:$Y$1,0))</f>
        <v>7.1551368151897027E-2</v>
      </c>
      <c r="F138" s="130">
        <f>-INDEX('Exposure Data'!$A$1:$Y$391,MATCH($B138&amp;$B$104,'Exposure Data'!$A$1:$A$391,0),MATCH(F$3,'Exposure Data'!$A$1:$Y$1,0))</f>
        <v>5.753240721279998E-2</v>
      </c>
      <c r="G138" s="130">
        <f>-INDEX('Exposure Data'!$A$1:$Y$391,MATCH($B138&amp;$B$104,'Exposure Data'!$A$1:$A$391,0),MATCH(G$3,'Exposure Data'!$A$1:$Y$1,0))</f>
        <v>1.4107913436390935E-3</v>
      </c>
      <c r="H138" s="130">
        <f>-INDEX('Exposure Data'!$A$1:$Y$391,MATCH($B138&amp;$B$104,'Exposure Data'!$A$1:$A$391,0),MATCH(H$3,'Exposure Data'!$A$1:$Y$1,0))</f>
        <v>0.12321543466682618</v>
      </c>
      <c r="I138" s="130">
        <f>-INDEX('Exposure Data'!$A$1:$Y$391,MATCH($B138&amp;$B$104,'Exposure Data'!$A$1:$A$391,0),MATCH(I$3,'Exposure Data'!$A$1:$Y$1,0))</f>
        <v>8.9569702561908049E-2</v>
      </c>
      <c r="J138" s="130">
        <f>-INDEX('Exposure Data'!$A$1:$Y$391,MATCH($B138&amp;$B$104,'Exposure Data'!$A$1:$A$391,0),MATCH(J$3,'Exposure Data'!$A$1:$Y$1,0))</f>
        <v>7.660527144278105E-2</v>
      </c>
      <c r="K138" s="130">
        <f>-INDEX('Exposure Data'!$A$1:$Y$391,MATCH($B138&amp;$B$104,'Exposure Data'!$A$1:$A$391,0),MATCH(K$3,'Exposure Data'!$A$1:$Y$1,0))</f>
        <v>2.1285575544601164E-2</v>
      </c>
      <c r="L138" s="130">
        <f>-INDEX('Exposure Data'!$A$1:$Y$391,MATCH($B138&amp;$B$104,'Exposure Data'!$A$1:$A$391,0),MATCH(L$3,'Exposure Data'!$A$1:$Y$1,0))</f>
        <v>7.4066426416827827E-2</v>
      </c>
      <c r="M138" s="130">
        <f>-INDEX('Exposure Data'!$A$1:$Y$391,MATCH($B138&amp;$B$104,'Exposure Data'!$A$1:$A$391,0),MATCH(M$3,'Exposure Data'!$A$1:$Y$1,0))</f>
        <v>7.8434284258538413E-3</v>
      </c>
      <c r="N138" s="130">
        <f>-INDEX('Exposure Data'!$A$1:$Y$391,MATCH($B138&amp;$B$104,'Exposure Data'!$A$1:$A$391,0),MATCH(N$3,'Exposure Data'!$A$1:$Y$1,0))</f>
        <v>0</v>
      </c>
      <c r="O138" s="7"/>
      <c r="Q138" s="95">
        <f t="shared" ref="Q138:Q169" si="9">EOMONTH(Q137,1)</f>
        <v>39872</v>
      </c>
      <c r="R138" s="94">
        <f>HLOOKUP($Q138,'Perfattr Data'!$A$11:$CW$67,MATCH(R$3&amp;"Short",'Perfattr Data'!$B$11:$B$67,0),FALSE)</f>
        <v>1.0794590330057856E-2</v>
      </c>
      <c r="S138" s="94">
        <f>HLOOKUP($Q138,'Perfattr Data'!$A$11:$CW$67,MATCH(S$3&amp;"Short",'Perfattr Data'!$B$11:$B$67,0),FALSE)</f>
        <v>5.7140107059862714E-3</v>
      </c>
      <c r="T138" s="94">
        <f>HLOOKUP($Q138,'Perfattr Data'!$A$11:$CW$67,MATCH(T$3&amp;"Short",'Perfattr Data'!$B$11:$B$67,0),FALSE)</f>
        <v>8.791352044515803E-3</v>
      </c>
      <c r="U138" s="94">
        <f>HLOOKUP($Q138,'Perfattr Data'!$A$11:$CW$67,MATCH(U$3&amp;"Short",'Perfattr Data'!$B$11:$B$67,0),FALSE)</f>
        <v>9.9117702234433665E-3</v>
      </c>
      <c r="V138" s="94">
        <f>HLOOKUP($Q138,'Perfattr Data'!$A$11:$CW$67,MATCH(V$3&amp;"Short",'Perfattr Data'!$B$11:$B$67,0),FALSE)</f>
        <v>2.4694686126364678E-4</v>
      </c>
      <c r="W138" s="94">
        <f>HLOOKUP($Q138,'Perfattr Data'!$A$11:$CW$67,MATCH(W$3&amp;"Short",'Perfattr Data'!$B$11:$B$67,0),FALSE)</f>
        <v>7.1876594091251087E-3</v>
      </c>
      <c r="X138" s="94">
        <f>HLOOKUP($Q138,'Perfattr Data'!$A$11:$CW$67,MATCH(X$3&amp;"Short",'Perfattr Data'!$B$11:$B$67,0),FALSE)</f>
        <v>1.7305620206019012E-2</v>
      </c>
      <c r="Y138" s="94">
        <f>HLOOKUP($Q138,'Perfattr Data'!$A$11:$CW$67,MATCH(Y$3&amp;"Short",'Perfattr Data'!$B$11:$B$67,0),FALSE)</f>
        <v>2.0259737311033219E-3</v>
      </c>
      <c r="Z138" s="94">
        <f>HLOOKUP($Q138,'Perfattr Data'!$A$11:$CW$67,MATCH(Z$3&amp;"Short",'Perfattr Data'!$B$11:$B$67,0),FALSE)</f>
        <v>3.6667490715914085E-3</v>
      </c>
      <c r="AA138" s="94">
        <f>HLOOKUP($Q138,'Perfattr Data'!$A$11:$CW$67,MATCH(AA$3&amp;"Short",'Perfattr Data'!$B$11:$B$67,0),FALSE)</f>
        <v>9.9280099821330084E-3</v>
      </c>
      <c r="AB138" s="94">
        <f>HLOOKUP($Q138,'Perfattr Data'!$A$11:$CW$67,MATCH(AB$3&amp;"Short",'Perfattr Data'!$B$11:$B$67,0),FALSE)</f>
        <v>-3.747745222389561E-4</v>
      </c>
    </row>
    <row r="139" spans="2:28" ht="15" customHeight="1" outlineLevel="1" x14ac:dyDescent="0.25">
      <c r="B139" s="4">
        <f t="shared" si="8"/>
        <v>39903</v>
      </c>
      <c r="C139" s="130">
        <f>-INDEX('Exposure Data'!$A$1:$Y$391,MATCH($B139&amp;$B$104,'Exposure Data'!$A$1:$A$391,0),MATCH(C$3,'Exposure Data'!$A$1:$Y$1,0))</f>
        <v>0.22897066836455846</v>
      </c>
      <c r="D139" s="130">
        <f>-INDEX('Exposure Data'!$A$1:$Y$391,MATCH($B139&amp;$B$104,'Exposure Data'!$A$1:$A$391,0),MATCH(D$3,'Exposure Data'!$A$1:$Y$1,0))</f>
        <v>5.5991433545437064E-2</v>
      </c>
      <c r="E139" s="130">
        <f>-INDEX('Exposure Data'!$A$1:$Y$391,MATCH($B139&amp;$B$104,'Exposure Data'!$A$1:$A$391,0),MATCH(E$3,'Exposure Data'!$A$1:$Y$1,0))</f>
        <v>7.9842151179668738E-2</v>
      </c>
      <c r="F139" s="130">
        <f>-INDEX('Exposure Data'!$A$1:$Y$391,MATCH($B139&amp;$B$104,'Exposure Data'!$A$1:$A$391,0),MATCH(F$3,'Exposure Data'!$A$1:$Y$1,0))</f>
        <v>6.507133257543786E-2</v>
      </c>
      <c r="G139" s="130">
        <f>-INDEX('Exposure Data'!$A$1:$Y$391,MATCH($B139&amp;$B$104,'Exposure Data'!$A$1:$A$391,0),MATCH(G$3,'Exposure Data'!$A$1:$Y$1,0))</f>
        <v>0</v>
      </c>
      <c r="H139" s="130">
        <f>-INDEX('Exposure Data'!$A$1:$Y$391,MATCH($B139&amp;$B$104,'Exposure Data'!$A$1:$A$391,0),MATCH(H$3,'Exposure Data'!$A$1:$Y$1,0))</f>
        <v>0.10993276298647839</v>
      </c>
      <c r="I139" s="130">
        <f>-INDEX('Exposure Data'!$A$1:$Y$391,MATCH($B139&amp;$B$104,'Exposure Data'!$A$1:$A$391,0),MATCH(I$3,'Exposure Data'!$A$1:$Y$1,0))</f>
        <v>0.11755094688608389</v>
      </c>
      <c r="J139" s="130">
        <f>-INDEX('Exposure Data'!$A$1:$Y$391,MATCH($B139&amp;$B$104,'Exposure Data'!$A$1:$A$391,0),MATCH(J$3,'Exposure Data'!$A$1:$Y$1,0))</f>
        <v>9.848942740117847E-2</v>
      </c>
      <c r="K139" s="130">
        <f>-INDEX('Exposure Data'!$A$1:$Y$391,MATCH($B139&amp;$B$104,'Exposure Data'!$A$1:$A$391,0),MATCH(K$3,'Exposure Data'!$A$1:$Y$1,0))</f>
        <v>2.8116863720973315E-2</v>
      </c>
      <c r="L139" s="130">
        <f>-INDEX('Exposure Data'!$A$1:$Y$391,MATCH($B139&amp;$B$104,'Exposure Data'!$A$1:$A$391,0),MATCH(L$3,'Exposure Data'!$A$1:$Y$1,0))</f>
        <v>7.0668451935906595E-2</v>
      </c>
      <c r="M139" s="130">
        <f>-INDEX('Exposure Data'!$A$1:$Y$391,MATCH($B139&amp;$B$104,'Exposure Data'!$A$1:$A$391,0),MATCH(M$3,'Exposure Data'!$A$1:$Y$1,0))</f>
        <v>5.8137258231886566E-3</v>
      </c>
      <c r="N139" s="130">
        <f>-INDEX('Exposure Data'!$A$1:$Y$391,MATCH($B139&amp;$B$104,'Exposure Data'!$A$1:$A$391,0),MATCH(N$3,'Exposure Data'!$A$1:$Y$1,0))</f>
        <v>0</v>
      </c>
      <c r="O139" s="7"/>
      <c r="Q139" s="95">
        <f t="shared" si="9"/>
        <v>39903</v>
      </c>
      <c r="R139" s="94">
        <f>HLOOKUP($Q139,'Perfattr Data'!$A$11:$CW$67,MATCH(R$3&amp;"Short",'Perfattr Data'!$B$11:$B$67,0),FALSE)</f>
        <v>-2.6591120907891622E-2</v>
      </c>
      <c r="S139" s="94">
        <f>HLOOKUP($Q139,'Perfattr Data'!$A$11:$CW$67,MATCH(S$3&amp;"Short",'Perfattr Data'!$B$11:$B$67,0),FALSE)</f>
        <v>-3.510209154776866E-3</v>
      </c>
      <c r="T139" s="94">
        <f>HLOOKUP($Q139,'Perfattr Data'!$A$11:$CW$67,MATCH(T$3&amp;"Short",'Perfattr Data'!$B$11:$B$67,0),FALSE)</f>
        <v>-1.095860834293368E-2</v>
      </c>
      <c r="U139" s="94">
        <f>HLOOKUP($Q139,'Perfattr Data'!$A$11:$CW$67,MATCH(U$3&amp;"Short",'Perfattr Data'!$B$11:$B$67,0),FALSE)</f>
        <v>-4.791739632812147E-3</v>
      </c>
      <c r="V139" s="94">
        <f>HLOOKUP($Q139,'Perfattr Data'!$A$11:$CW$67,MATCH(V$3&amp;"Short",'Perfattr Data'!$B$11:$B$67,0),FALSE)</f>
        <v>-3.0588639129511765E-5</v>
      </c>
      <c r="W139" s="94">
        <f>HLOOKUP($Q139,'Perfattr Data'!$A$11:$CW$67,MATCH(W$3&amp;"Short",'Perfattr Data'!$B$11:$B$67,0),FALSE)</f>
        <v>-9.1131597465433263E-3</v>
      </c>
      <c r="X139" s="94">
        <f>HLOOKUP($Q139,'Perfattr Data'!$A$11:$CW$67,MATCH(X$3&amp;"Short",'Perfattr Data'!$B$11:$B$67,0),FALSE)</f>
        <v>-1.1530481077678772E-2</v>
      </c>
      <c r="Y139" s="94">
        <f>HLOOKUP($Q139,'Perfattr Data'!$A$11:$CW$67,MATCH(Y$3&amp;"Short",'Perfattr Data'!$B$11:$B$67,0),FALSE)</f>
        <v>-2.329504885633376E-2</v>
      </c>
      <c r="Z139" s="94">
        <f>HLOOKUP($Q139,'Perfattr Data'!$A$11:$CW$67,MATCH(Z$3&amp;"Short",'Perfattr Data'!$B$11:$B$67,0),FALSE)</f>
        <v>-6.4124139978582132E-3</v>
      </c>
      <c r="AA139" s="94">
        <f>HLOOKUP($Q139,'Perfattr Data'!$A$11:$CW$67,MATCH(AA$3&amp;"Short",'Perfattr Data'!$B$11:$B$67,0),FALSE)</f>
        <v>-4.1577487667013059E-3</v>
      </c>
      <c r="AB139" s="94">
        <f>HLOOKUP($Q139,'Perfattr Data'!$A$11:$CW$67,MATCH(AB$3&amp;"Short",'Perfattr Data'!$B$11:$B$67,0),FALSE)</f>
        <v>4.9451854798135192E-4</v>
      </c>
    </row>
    <row r="140" spans="2:28" ht="15" customHeight="1" outlineLevel="1" x14ac:dyDescent="0.25">
      <c r="B140" s="4">
        <f t="shared" si="8"/>
        <v>39933</v>
      </c>
      <c r="C140" s="130">
        <f>-INDEX('Exposure Data'!$A$1:$Y$391,MATCH($B140&amp;$B$104,'Exposure Data'!$A$1:$A$391,0),MATCH(C$3,'Exposure Data'!$A$1:$Y$1,0))</f>
        <v>0.31323804303629077</v>
      </c>
      <c r="D140" s="130">
        <f>-INDEX('Exposure Data'!$A$1:$Y$391,MATCH($B140&amp;$B$104,'Exposure Data'!$A$1:$A$391,0),MATCH(D$3,'Exposure Data'!$A$1:$Y$1,0))</f>
        <v>6.8419761384670125E-2</v>
      </c>
      <c r="E140" s="130">
        <f>-INDEX('Exposure Data'!$A$1:$Y$391,MATCH($B140&amp;$B$104,'Exposure Data'!$A$1:$A$391,0),MATCH(E$3,'Exposure Data'!$A$1:$Y$1,0))</f>
        <v>6.5228013029345333E-2</v>
      </c>
      <c r="F140" s="130">
        <f>-INDEX('Exposure Data'!$A$1:$Y$391,MATCH($B140&amp;$B$104,'Exposure Data'!$A$1:$A$391,0),MATCH(F$3,'Exposure Data'!$A$1:$Y$1,0))</f>
        <v>9.6215873258563581E-2</v>
      </c>
      <c r="G140" s="130">
        <f>-INDEX('Exposure Data'!$A$1:$Y$391,MATCH($B140&amp;$B$104,'Exposure Data'!$A$1:$A$391,0),MATCH(G$3,'Exposure Data'!$A$1:$Y$1,0))</f>
        <v>0</v>
      </c>
      <c r="H140" s="130">
        <f>-INDEX('Exposure Data'!$A$1:$Y$391,MATCH($B140&amp;$B$104,'Exposure Data'!$A$1:$A$391,0),MATCH(H$3,'Exposure Data'!$A$1:$Y$1,0))</f>
        <v>0.11232069708463316</v>
      </c>
      <c r="I140" s="130">
        <f>-INDEX('Exposure Data'!$A$1:$Y$391,MATCH($B140&amp;$B$104,'Exposure Data'!$A$1:$A$391,0),MATCH(I$3,'Exposure Data'!$A$1:$Y$1,0))</f>
        <v>0.14299580376213178</v>
      </c>
      <c r="J140" s="130">
        <f>-INDEX('Exposure Data'!$A$1:$Y$391,MATCH($B140&amp;$B$104,'Exposure Data'!$A$1:$A$391,0),MATCH(J$3,'Exposure Data'!$A$1:$Y$1,0))</f>
        <v>8.6676984605065108E-2</v>
      </c>
      <c r="K140" s="130">
        <f>-INDEX('Exposure Data'!$A$1:$Y$391,MATCH($B140&amp;$B$104,'Exposure Data'!$A$1:$A$391,0),MATCH(K$3,'Exposure Data'!$A$1:$Y$1,0))</f>
        <v>3.1016715087552688E-2</v>
      </c>
      <c r="L140" s="130">
        <f>-INDEX('Exposure Data'!$A$1:$Y$391,MATCH($B140&amp;$B$104,'Exposure Data'!$A$1:$A$391,0),MATCH(L$3,'Exposure Data'!$A$1:$Y$1,0))</f>
        <v>9.7307164559942413E-2</v>
      </c>
      <c r="M140" s="130">
        <f>-INDEX('Exposure Data'!$A$1:$Y$391,MATCH($B140&amp;$B$104,'Exposure Data'!$A$1:$A$391,0),MATCH(M$3,'Exposure Data'!$A$1:$Y$1,0))</f>
        <v>2.6111155965342927E-3</v>
      </c>
      <c r="N140" s="130">
        <f>-INDEX('Exposure Data'!$A$1:$Y$391,MATCH($B140&amp;$B$104,'Exposure Data'!$A$1:$A$391,0),MATCH(N$3,'Exposure Data'!$A$1:$Y$1,0))</f>
        <v>0</v>
      </c>
      <c r="O140" s="7"/>
      <c r="Q140" s="95">
        <f t="shared" si="9"/>
        <v>39933</v>
      </c>
      <c r="R140" s="94">
        <f>HLOOKUP($Q140,'Perfattr Data'!$A$11:$CW$67,MATCH(R$3&amp;"Short",'Perfattr Data'!$B$11:$B$67,0),FALSE)</f>
        <v>-5.9655713419846129E-2</v>
      </c>
      <c r="S140" s="94">
        <f>HLOOKUP($Q140,'Perfattr Data'!$A$11:$CW$67,MATCH(S$3&amp;"Short",'Perfattr Data'!$B$11:$B$67,0),FALSE)</f>
        <v>-9.2428207337750309E-3</v>
      </c>
      <c r="T140" s="94">
        <f>HLOOKUP($Q140,'Perfattr Data'!$A$11:$CW$67,MATCH(T$3&amp;"Short",'Perfattr Data'!$B$11:$B$67,0),FALSE)</f>
        <v>-1.1064870739616962E-2</v>
      </c>
      <c r="U140" s="94">
        <f>HLOOKUP($Q140,'Perfattr Data'!$A$11:$CW$67,MATCH(U$3&amp;"Short",'Perfattr Data'!$B$11:$B$67,0),FALSE)</f>
        <v>-1.7401788973506235E-2</v>
      </c>
      <c r="V140" s="94">
        <f>HLOOKUP($Q140,'Perfattr Data'!$A$11:$CW$67,MATCH(V$3&amp;"Short",'Perfattr Data'!$B$11:$B$67,0),FALSE)</f>
        <v>0</v>
      </c>
      <c r="W140" s="94">
        <f>HLOOKUP($Q140,'Perfattr Data'!$A$11:$CW$67,MATCH(W$3&amp;"Short",'Perfattr Data'!$B$11:$B$67,0),FALSE)</f>
        <v>-1.2831207993377614E-2</v>
      </c>
      <c r="X140" s="94">
        <f>HLOOKUP($Q140,'Perfattr Data'!$A$11:$CW$67,MATCH(X$3&amp;"Short",'Perfattr Data'!$B$11:$B$67,0),FALSE)</f>
        <v>-3.0238823215711988E-2</v>
      </c>
      <c r="Y140" s="94">
        <f>HLOOKUP($Q140,'Perfattr Data'!$A$11:$CW$67,MATCH(Y$3&amp;"Short",'Perfattr Data'!$B$11:$B$67,0),FALSE)</f>
        <v>-3.0303349315555717E-2</v>
      </c>
      <c r="Z140" s="94">
        <f>HLOOKUP($Q140,'Perfattr Data'!$A$11:$CW$67,MATCH(Z$3&amp;"Short",'Perfattr Data'!$B$11:$B$67,0),FALSE)</f>
        <v>-1.654759389980234E-2</v>
      </c>
      <c r="AA140" s="94">
        <f>HLOOKUP($Q140,'Perfattr Data'!$A$11:$CW$67,MATCH(AA$3&amp;"Short",'Perfattr Data'!$B$11:$B$67,0),FALSE)</f>
        <v>-1.2574098160494169E-2</v>
      </c>
      <c r="AB140" s="94">
        <f>HLOOKUP($Q140,'Perfattr Data'!$A$11:$CW$67,MATCH(AB$3&amp;"Short",'Perfattr Data'!$B$11:$B$67,0),FALSE)</f>
        <v>-4.3783365853207834E-6</v>
      </c>
    </row>
    <row r="141" spans="2:28" ht="15" customHeight="1" outlineLevel="1" x14ac:dyDescent="0.25">
      <c r="B141" s="4">
        <f t="shared" si="8"/>
        <v>39964</v>
      </c>
      <c r="C141" s="130">
        <f>-INDEX('Exposure Data'!$A$1:$Y$391,MATCH($B141&amp;$B$104,'Exposure Data'!$A$1:$A$391,0),MATCH(C$3,'Exposure Data'!$A$1:$Y$1,0))</f>
        <v>0.28729497442745711</v>
      </c>
      <c r="D141" s="130">
        <f>-INDEX('Exposure Data'!$A$1:$Y$391,MATCH($B141&amp;$B$104,'Exposure Data'!$A$1:$A$391,0),MATCH(D$3,'Exposure Data'!$A$1:$Y$1,0))</f>
        <v>6.3766974044927871E-2</v>
      </c>
      <c r="E141" s="130">
        <f>-INDEX('Exposure Data'!$A$1:$Y$391,MATCH($B141&amp;$B$104,'Exposure Data'!$A$1:$A$391,0),MATCH(E$3,'Exposure Data'!$A$1:$Y$1,0))</f>
        <v>4.0920802321230437E-2</v>
      </c>
      <c r="F141" s="130">
        <f>-INDEX('Exposure Data'!$A$1:$Y$391,MATCH($B141&amp;$B$104,'Exposure Data'!$A$1:$A$391,0),MATCH(F$3,'Exposure Data'!$A$1:$Y$1,0))</f>
        <v>0.10914637477452105</v>
      </c>
      <c r="G141" s="130">
        <f>-INDEX('Exposure Data'!$A$1:$Y$391,MATCH($B141&amp;$B$104,'Exposure Data'!$A$1:$A$391,0),MATCH(G$3,'Exposure Data'!$A$1:$Y$1,0))</f>
        <v>0</v>
      </c>
      <c r="H141" s="130">
        <f>-INDEX('Exposure Data'!$A$1:$Y$391,MATCH($B141&amp;$B$104,'Exposure Data'!$A$1:$A$391,0),MATCH(H$3,'Exposure Data'!$A$1:$Y$1,0))</f>
        <v>0.12414370931517771</v>
      </c>
      <c r="I141" s="130">
        <f>-INDEX('Exposure Data'!$A$1:$Y$391,MATCH($B141&amp;$B$104,'Exposure Data'!$A$1:$A$391,0),MATCH(I$3,'Exposure Data'!$A$1:$Y$1,0))</f>
        <v>0.15120835143607803</v>
      </c>
      <c r="J141" s="130">
        <f>-INDEX('Exposure Data'!$A$1:$Y$391,MATCH($B141&amp;$B$104,'Exposure Data'!$A$1:$A$391,0),MATCH(J$3,'Exposure Data'!$A$1:$Y$1,0))</f>
        <v>9.6566952723903643E-2</v>
      </c>
      <c r="K141" s="130">
        <f>-INDEX('Exposure Data'!$A$1:$Y$391,MATCH($B141&amp;$B$104,'Exposure Data'!$A$1:$A$391,0),MATCH(K$3,'Exposure Data'!$A$1:$Y$1,0))</f>
        <v>2.7717693512067178E-2</v>
      </c>
      <c r="L141" s="130">
        <f>-INDEX('Exposure Data'!$A$1:$Y$391,MATCH($B141&amp;$B$104,'Exposure Data'!$A$1:$A$391,0),MATCH(L$3,'Exposure Data'!$A$1:$Y$1,0))</f>
        <v>7.5920638083417397E-2</v>
      </c>
      <c r="M141" s="130">
        <f>-INDEX('Exposure Data'!$A$1:$Y$391,MATCH($B141&amp;$B$104,'Exposure Data'!$A$1:$A$391,0),MATCH(M$3,'Exposure Data'!$A$1:$Y$1,0))</f>
        <v>2.1421687762274003E-3</v>
      </c>
      <c r="N141" s="130">
        <f>-INDEX('Exposure Data'!$A$1:$Y$391,MATCH($B141&amp;$B$104,'Exposure Data'!$A$1:$A$391,0),MATCH(N$3,'Exposure Data'!$A$1:$Y$1,0))</f>
        <v>0</v>
      </c>
      <c r="O141" s="7"/>
      <c r="Q141" s="95">
        <f t="shared" si="9"/>
        <v>39964</v>
      </c>
      <c r="R141" s="94">
        <f>HLOOKUP($Q141,'Perfattr Data'!$A$11:$CW$67,MATCH(R$3&amp;"Short",'Perfattr Data'!$B$11:$B$67,0),FALSE)</f>
        <v>-2.1900102989926E-2</v>
      </c>
      <c r="S141" s="94">
        <f>HLOOKUP($Q141,'Perfattr Data'!$A$11:$CW$67,MATCH(S$3&amp;"Short",'Perfattr Data'!$B$11:$B$67,0),FALSE)</f>
        <v>-1.0417648643492596E-2</v>
      </c>
      <c r="T141" s="94">
        <f>HLOOKUP($Q141,'Perfattr Data'!$A$11:$CW$67,MATCH(T$3&amp;"Short",'Perfattr Data'!$B$11:$B$67,0),FALSE)</f>
        <v>-9.3827349376157856E-3</v>
      </c>
      <c r="U141" s="94">
        <f>HLOOKUP($Q141,'Perfattr Data'!$A$11:$CW$67,MATCH(U$3&amp;"Short",'Perfattr Data'!$B$11:$B$67,0),FALSE)</f>
        <v>-3.0268730117095886E-2</v>
      </c>
      <c r="V141" s="94">
        <f>HLOOKUP($Q141,'Perfattr Data'!$A$11:$CW$67,MATCH(V$3&amp;"Short",'Perfattr Data'!$B$11:$B$67,0),FALSE)</f>
        <v>0</v>
      </c>
      <c r="W141" s="94">
        <f>HLOOKUP($Q141,'Perfattr Data'!$A$11:$CW$67,MATCH(W$3&amp;"Short",'Perfattr Data'!$B$11:$B$67,0),FALSE)</f>
        <v>-1.41139997722604E-2</v>
      </c>
      <c r="X141" s="94">
        <f>HLOOKUP($Q141,'Perfattr Data'!$A$11:$CW$67,MATCH(X$3&amp;"Short",'Perfattr Data'!$B$11:$B$67,0),FALSE)</f>
        <v>-1.4825411097034079E-2</v>
      </c>
      <c r="Y141" s="94">
        <f>HLOOKUP($Q141,'Perfattr Data'!$A$11:$CW$67,MATCH(Y$3&amp;"Short",'Perfattr Data'!$B$11:$B$67,0),FALSE)</f>
        <v>-6.0631619447144135E-3</v>
      </c>
      <c r="Z141" s="94">
        <f>HLOOKUP($Q141,'Perfattr Data'!$A$11:$CW$67,MATCH(Z$3&amp;"Short",'Perfattr Data'!$B$11:$B$67,0),FALSE)</f>
        <v>-3.7633939405457115E-4</v>
      </c>
      <c r="AA141" s="94">
        <f>HLOOKUP($Q141,'Perfattr Data'!$A$11:$CW$67,MATCH(AA$3&amp;"Short",'Perfattr Data'!$B$11:$B$67,0),FALSE)</f>
        <v>-1.2344632890271988E-2</v>
      </c>
      <c r="AB141" s="94">
        <f>HLOOKUP($Q141,'Perfattr Data'!$A$11:$CW$67,MATCH(AB$3&amp;"Short",'Perfattr Data'!$B$11:$B$67,0),FALSE)</f>
        <v>1.4542047545822192E-4</v>
      </c>
    </row>
    <row r="142" spans="2:28" ht="15" customHeight="1" outlineLevel="1" x14ac:dyDescent="0.25">
      <c r="B142" s="4">
        <f t="shared" si="8"/>
        <v>39994</v>
      </c>
      <c r="C142" s="130">
        <f>-INDEX('Exposure Data'!$A$1:$Y$391,MATCH($B142&amp;$B$104,'Exposure Data'!$A$1:$A$391,0),MATCH(C$3,'Exposure Data'!$A$1:$Y$1,0))</f>
        <v>0.27591729056262954</v>
      </c>
      <c r="D142" s="130">
        <f>-INDEX('Exposure Data'!$A$1:$Y$391,MATCH($B142&amp;$B$104,'Exposure Data'!$A$1:$A$391,0),MATCH(D$3,'Exposure Data'!$A$1:$Y$1,0))</f>
        <v>5.8363059843814319E-2</v>
      </c>
      <c r="E142" s="130">
        <f>-INDEX('Exposure Data'!$A$1:$Y$391,MATCH($B142&amp;$B$104,'Exposure Data'!$A$1:$A$391,0),MATCH(E$3,'Exposure Data'!$A$1:$Y$1,0))</f>
        <v>8.1519031408307754E-2</v>
      </c>
      <c r="F142" s="130">
        <f>-INDEX('Exposure Data'!$A$1:$Y$391,MATCH($B142&amp;$B$104,'Exposure Data'!$A$1:$A$391,0),MATCH(F$3,'Exposure Data'!$A$1:$Y$1,0))</f>
        <v>8.7206696185017765E-2</v>
      </c>
      <c r="G142" s="130">
        <f>-INDEX('Exposure Data'!$A$1:$Y$391,MATCH($B142&amp;$B$104,'Exposure Data'!$A$1:$A$391,0),MATCH(G$3,'Exposure Data'!$A$1:$Y$1,0))</f>
        <v>0</v>
      </c>
      <c r="H142" s="130">
        <f>-INDEX('Exposure Data'!$A$1:$Y$391,MATCH($B142&amp;$B$104,'Exposure Data'!$A$1:$A$391,0),MATCH(H$3,'Exposure Data'!$A$1:$Y$1,0))</f>
        <v>0.11138151485661815</v>
      </c>
      <c r="I142" s="130">
        <f>-INDEX('Exposure Data'!$A$1:$Y$391,MATCH($B142&amp;$B$104,'Exposure Data'!$A$1:$A$391,0),MATCH(I$3,'Exposure Data'!$A$1:$Y$1,0))</f>
        <v>0.12798132068411253</v>
      </c>
      <c r="J142" s="130">
        <f>-INDEX('Exposure Data'!$A$1:$Y$391,MATCH($B142&amp;$B$104,'Exposure Data'!$A$1:$A$391,0),MATCH(J$3,'Exposure Data'!$A$1:$Y$1,0))</f>
        <v>9.2737514143021879E-2</v>
      </c>
      <c r="K142" s="130">
        <f>-INDEX('Exposure Data'!$A$1:$Y$391,MATCH($B142&amp;$B$104,'Exposure Data'!$A$1:$A$391,0),MATCH(K$3,'Exposure Data'!$A$1:$Y$1,0))</f>
        <v>1.9664350476581573E-2</v>
      </c>
      <c r="L142" s="130">
        <f>-INDEX('Exposure Data'!$A$1:$Y$391,MATCH($B142&amp;$B$104,'Exposure Data'!$A$1:$A$391,0),MATCH(L$3,'Exposure Data'!$A$1:$Y$1,0))</f>
        <v>6.5986594563494996E-2</v>
      </c>
      <c r="M142" s="130">
        <f>-INDEX('Exposure Data'!$A$1:$Y$391,MATCH($B142&amp;$B$104,'Exposure Data'!$A$1:$A$391,0),MATCH(M$3,'Exposure Data'!$A$1:$Y$1,0))</f>
        <v>0</v>
      </c>
      <c r="N142" s="130">
        <f>-INDEX('Exposure Data'!$A$1:$Y$391,MATCH($B142&amp;$B$104,'Exposure Data'!$A$1:$A$391,0),MATCH(N$3,'Exposure Data'!$A$1:$Y$1,0))</f>
        <v>0</v>
      </c>
      <c r="O142" s="7"/>
      <c r="Q142" s="95">
        <f t="shared" si="9"/>
        <v>39994</v>
      </c>
      <c r="R142" s="94">
        <f>HLOOKUP($Q142,'Perfattr Data'!$A$11:$CW$67,MATCH(R$3&amp;"Short",'Perfattr Data'!$B$11:$B$67,0),FALSE)</f>
        <v>-2.0117371305823296E-2</v>
      </c>
      <c r="S142" s="94">
        <f>HLOOKUP($Q142,'Perfattr Data'!$A$11:$CW$67,MATCH(S$3&amp;"Short",'Perfattr Data'!$B$11:$B$67,0),FALSE)</f>
        <v>-5.9647676292340314E-3</v>
      </c>
      <c r="T142" s="94">
        <f>HLOOKUP($Q142,'Perfattr Data'!$A$11:$CW$67,MATCH(T$3&amp;"Short",'Perfattr Data'!$B$11:$B$67,0),FALSE)</f>
        <v>3.3027069327918801E-3</v>
      </c>
      <c r="U142" s="94">
        <f>HLOOKUP($Q142,'Perfattr Data'!$A$11:$CW$67,MATCH(U$3&amp;"Short",'Perfattr Data'!$B$11:$B$67,0),FALSE)</f>
        <v>2.8413488782967245E-3</v>
      </c>
      <c r="V142" s="94">
        <f>HLOOKUP($Q142,'Perfattr Data'!$A$11:$CW$67,MATCH(V$3&amp;"Short",'Perfattr Data'!$B$11:$B$67,0),FALSE)</f>
        <v>0</v>
      </c>
      <c r="W142" s="94">
        <f>HLOOKUP($Q142,'Perfattr Data'!$A$11:$CW$67,MATCH(W$3&amp;"Short",'Perfattr Data'!$B$11:$B$67,0),FALSE)</f>
        <v>2.5558231090755741E-3</v>
      </c>
      <c r="X142" s="94">
        <f>HLOOKUP($Q142,'Perfattr Data'!$A$11:$CW$67,MATCH(X$3&amp;"Short",'Perfattr Data'!$B$11:$B$67,0),FALSE)</f>
        <v>9.817161720275391E-3</v>
      </c>
      <c r="Y142" s="94">
        <f>HLOOKUP($Q142,'Perfattr Data'!$A$11:$CW$67,MATCH(Y$3&amp;"Short",'Perfattr Data'!$B$11:$B$67,0),FALSE)</f>
        <v>3.4034880683383429E-3</v>
      </c>
      <c r="Z142" s="94">
        <f>HLOOKUP($Q142,'Perfattr Data'!$A$11:$CW$67,MATCH(Z$3&amp;"Short",'Perfattr Data'!$B$11:$B$67,0),FALSE)</f>
        <v>1.4034329190216743E-3</v>
      </c>
      <c r="AA142" s="94">
        <f>HLOOKUP($Q142,'Perfattr Data'!$A$11:$CW$67,MATCH(AA$3&amp;"Short",'Perfattr Data'!$B$11:$B$67,0),FALSE)</f>
        <v>-2.3576923728585823E-3</v>
      </c>
      <c r="AB142" s="94">
        <f>HLOOKUP($Q142,'Perfattr Data'!$A$11:$CW$67,MATCH(AB$3&amp;"Short",'Perfattr Data'!$B$11:$B$67,0),FALSE)</f>
        <v>-1.5852856589141554E-5</v>
      </c>
    </row>
    <row r="143" spans="2:28" ht="15" customHeight="1" outlineLevel="1" x14ac:dyDescent="0.25">
      <c r="B143" s="4">
        <f t="shared" si="8"/>
        <v>40025</v>
      </c>
      <c r="C143" s="130">
        <f>-INDEX('Exposure Data'!$A$1:$Y$391,MATCH($B143&amp;$B$104,'Exposure Data'!$A$1:$A$391,0),MATCH(C$3,'Exposure Data'!$A$1:$Y$1,0))</f>
        <v>0.28739087043493283</v>
      </c>
      <c r="D143" s="130">
        <f>-INDEX('Exposure Data'!$A$1:$Y$391,MATCH($B143&amp;$B$104,'Exposure Data'!$A$1:$A$391,0),MATCH(D$3,'Exposure Data'!$A$1:$Y$1,0))</f>
        <v>3.2064021647081789E-2</v>
      </c>
      <c r="E143" s="130">
        <f>-INDEX('Exposure Data'!$A$1:$Y$391,MATCH($B143&amp;$B$104,'Exposure Data'!$A$1:$A$391,0),MATCH(E$3,'Exposure Data'!$A$1:$Y$1,0))</f>
        <v>9.2995992381697062E-2</v>
      </c>
      <c r="F143" s="130">
        <f>-INDEX('Exposure Data'!$A$1:$Y$391,MATCH($B143&amp;$B$104,'Exposure Data'!$A$1:$A$391,0),MATCH(F$3,'Exposure Data'!$A$1:$Y$1,0))</f>
        <v>8.3987746921592291E-2</v>
      </c>
      <c r="G143" s="130">
        <f>-INDEX('Exposure Data'!$A$1:$Y$391,MATCH($B143&amp;$B$104,'Exposure Data'!$A$1:$A$391,0),MATCH(G$3,'Exposure Data'!$A$1:$Y$1,0))</f>
        <v>0</v>
      </c>
      <c r="H143" s="130">
        <f>-INDEX('Exposure Data'!$A$1:$Y$391,MATCH($B143&amp;$B$104,'Exposure Data'!$A$1:$A$391,0),MATCH(H$3,'Exposure Data'!$A$1:$Y$1,0))</f>
        <v>0.12528560170804101</v>
      </c>
      <c r="I143" s="130">
        <f>-INDEX('Exposure Data'!$A$1:$Y$391,MATCH($B143&amp;$B$104,'Exposure Data'!$A$1:$A$391,0),MATCH(I$3,'Exposure Data'!$A$1:$Y$1,0))</f>
        <v>0.10576496893915956</v>
      </c>
      <c r="J143" s="130">
        <f>-INDEX('Exposure Data'!$A$1:$Y$391,MATCH($B143&amp;$B$104,'Exposure Data'!$A$1:$A$391,0),MATCH(J$3,'Exposure Data'!$A$1:$Y$1,0))</f>
        <v>0.12178248227832013</v>
      </c>
      <c r="K143" s="130">
        <f>-INDEX('Exposure Data'!$A$1:$Y$391,MATCH($B143&amp;$B$104,'Exposure Data'!$A$1:$A$391,0),MATCH(K$3,'Exposure Data'!$A$1:$Y$1,0))</f>
        <v>2.8568041708899067E-2</v>
      </c>
      <c r="L143" s="130">
        <f>-INDEX('Exposure Data'!$A$1:$Y$391,MATCH($B143&amp;$B$104,'Exposure Data'!$A$1:$A$391,0),MATCH(L$3,'Exposure Data'!$A$1:$Y$1,0))</f>
        <v>8.1522324526705214E-2</v>
      </c>
      <c r="M143" s="130">
        <f>-INDEX('Exposure Data'!$A$1:$Y$391,MATCH($B143&amp;$B$104,'Exposure Data'!$A$1:$A$391,0),MATCH(M$3,'Exposure Data'!$A$1:$Y$1,0))</f>
        <v>0</v>
      </c>
      <c r="N143" s="130">
        <f>-INDEX('Exposure Data'!$A$1:$Y$391,MATCH($B143&amp;$B$104,'Exposure Data'!$A$1:$A$391,0),MATCH(N$3,'Exposure Data'!$A$1:$Y$1,0))</f>
        <v>0</v>
      </c>
      <c r="O143" s="7"/>
      <c r="Q143" s="95">
        <f t="shared" si="9"/>
        <v>40025</v>
      </c>
      <c r="R143" s="94">
        <f>HLOOKUP($Q143,'Perfattr Data'!$A$11:$CW$67,MATCH(R$3&amp;"Short",'Perfattr Data'!$B$11:$B$67,0),FALSE)</f>
        <v>-4.0463164206819523E-2</v>
      </c>
      <c r="S143" s="94">
        <f>HLOOKUP($Q143,'Perfattr Data'!$A$11:$CW$67,MATCH(S$3&amp;"Short",'Perfattr Data'!$B$11:$B$67,0),FALSE)</f>
        <v>-3.7436017087002669E-3</v>
      </c>
      <c r="T143" s="94">
        <f>HLOOKUP($Q143,'Perfattr Data'!$A$11:$CW$67,MATCH(T$3&amp;"Short",'Perfattr Data'!$B$11:$B$67,0),FALSE)</f>
        <v>-7.4122224816746216E-3</v>
      </c>
      <c r="U143" s="94">
        <f>HLOOKUP($Q143,'Perfattr Data'!$A$11:$CW$67,MATCH(U$3&amp;"Short",'Perfattr Data'!$B$11:$B$67,0),FALSE)</f>
        <v>-7.0881810752252451E-3</v>
      </c>
      <c r="V143" s="94">
        <f>HLOOKUP($Q143,'Perfattr Data'!$A$11:$CW$67,MATCH(V$3&amp;"Short",'Perfattr Data'!$B$11:$B$67,0),FALSE)</f>
        <v>0</v>
      </c>
      <c r="W143" s="94">
        <f>HLOOKUP($Q143,'Perfattr Data'!$A$11:$CW$67,MATCH(W$3&amp;"Short",'Perfattr Data'!$B$11:$B$67,0),FALSE)</f>
        <v>-1.126091187449315E-2</v>
      </c>
      <c r="X143" s="94">
        <f>HLOOKUP($Q143,'Perfattr Data'!$A$11:$CW$67,MATCH(X$3&amp;"Short",'Perfattr Data'!$B$11:$B$67,0),FALSE)</f>
        <v>-2.2930958097308083E-2</v>
      </c>
      <c r="Y143" s="94">
        <f>HLOOKUP($Q143,'Perfattr Data'!$A$11:$CW$67,MATCH(Y$3&amp;"Short",'Perfattr Data'!$B$11:$B$67,0),FALSE)</f>
        <v>-1.1165607261853512E-3</v>
      </c>
      <c r="Z143" s="94">
        <f>HLOOKUP($Q143,'Perfattr Data'!$A$11:$CW$67,MATCH(Z$3&amp;"Short",'Perfattr Data'!$B$11:$B$67,0),FALSE)</f>
        <v>-4.2825711258405175E-3</v>
      </c>
      <c r="AA143" s="94">
        <f>HLOOKUP($Q143,'Perfattr Data'!$A$11:$CW$67,MATCH(AA$3&amp;"Short",'Perfattr Data'!$B$11:$B$67,0),FALSE)</f>
        <v>-5.3767614935365717E-3</v>
      </c>
      <c r="AB143" s="94">
        <f>HLOOKUP($Q143,'Perfattr Data'!$A$11:$CW$67,MATCH(AB$3&amp;"Short",'Perfattr Data'!$B$11:$B$67,0),FALSE)</f>
        <v>0</v>
      </c>
    </row>
    <row r="144" spans="2:28" ht="15" customHeight="1" outlineLevel="1" x14ac:dyDescent="0.25">
      <c r="B144" s="4">
        <f t="shared" si="8"/>
        <v>40056</v>
      </c>
      <c r="C144" s="130">
        <f>-INDEX('Exposure Data'!$A$1:$Y$391,MATCH($B144&amp;$B$104,'Exposure Data'!$A$1:$A$391,0),MATCH(C$3,'Exposure Data'!$A$1:$Y$1,0))</f>
        <v>0.28549916601494663</v>
      </c>
      <c r="D144" s="130">
        <f>-INDEX('Exposure Data'!$A$1:$Y$391,MATCH($B144&amp;$B$104,'Exposure Data'!$A$1:$A$391,0),MATCH(D$3,'Exposure Data'!$A$1:$Y$1,0))</f>
        <v>3.4133399505955168E-2</v>
      </c>
      <c r="E144" s="130">
        <f>-INDEX('Exposure Data'!$A$1:$Y$391,MATCH($B144&amp;$B$104,'Exposure Data'!$A$1:$A$391,0),MATCH(E$3,'Exposure Data'!$A$1:$Y$1,0))</f>
        <v>5.4595444223844859E-2</v>
      </c>
      <c r="F144" s="130">
        <f>-INDEX('Exposure Data'!$A$1:$Y$391,MATCH($B144&amp;$B$104,'Exposure Data'!$A$1:$A$391,0),MATCH(F$3,'Exposure Data'!$A$1:$Y$1,0))</f>
        <v>0.1052052369834902</v>
      </c>
      <c r="G144" s="130">
        <f>-INDEX('Exposure Data'!$A$1:$Y$391,MATCH($B144&amp;$B$104,'Exposure Data'!$A$1:$A$391,0),MATCH(G$3,'Exposure Data'!$A$1:$Y$1,0))</f>
        <v>0</v>
      </c>
      <c r="H144" s="130">
        <f>-INDEX('Exposure Data'!$A$1:$Y$391,MATCH($B144&amp;$B$104,'Exposure Data'!$A$1:$A$391,0),MATCH(H$3,'Exposure Data'!$A$1:$Y$1,0))</f>
        <v>0.12764686507494744</v>
      </c>
      <c r="I144" s="130">
        <f>-INDEX('Exposure Data'!$A$1:$Y$391,MATCH($B144&amp;$B$104,'Exposure Data'!$A$1:$A$391,0),MATCH(I$3,'Exposure Data'!$A$1:$Y$1,0))</f>
        <v>9.5950924827162817E-2</v>
      </c>
      <c r="J144" s="130">
        <f>-INDEX('Exposure Data'!$A$1:$Y$391,MATCH($B144&amp;$B$104,'Exposure Data'!$A$1:$A$391,0),MATCH(J$3,'Exposure Data'!$A$1:$Y$1,0))</f>
        <v>8.5645598524575095E-2</v>
      </c>
      <c r="K144" s="130">
        <f>-INDEX('Exposure Data'!$A$1:$Y$391,MATCH($B144&amp;$B$104,'Exposure Data'!$A$1:$A$391,0),MATCH(K$3,'Exposure Data'!$A$1:$Y$1,0))</f>
        <v>3.0288844967380265E-2</v>
      </c>
      <c r="L144" s="130">
        <f>-INDEX('Exposure Data'!$A$1:$Y$391,MATCH($B144&amp;$B$104,'Exposure Data'!$A$1:$A$391,0),MATCH(L$3,'Exposure Data'!$A$1:$Y$1,0))</f>
        <v>7.8224414652865087E-2</v>
      </c>
      <c r="M144" s="130">
        <f>-INDEX('Exposure Data'!$A$1:$Y$391,MATCH($B144&amp;$B$104,'Exposure Data'!$A$1:$A$391,0),MATCH(M$3,'Exposure Data'!$A$1:$Y$1,0))</f>
        <v>0</v>
      </c>
      <c r="N144" s="130">
        <f>-INDEX('Exposure Data'!$A$1:$Y$391,MATCH($B144&amp;$B$104,'Exposure Data'!$A$1:$A$391,0),MATCH(N$3,'Exposure Data'!$A$1:$Y$1,0))</f>
        <v>0</v>
      </c>
      <c r="O144" s="7"/>
      <c r="Q144" s="95">
        <f t="shared" si="9"/>
        <v>40056</v>
      </c>
      <c r="R144" s="94">
        <f>HLOOKUP($Q144,'Perfattr Data'!$A$11:$CW$67,MATCH(R$3&amp;"Short",'Perfattr Data'!$B$11:$B$67,0),FALSE)</f>
        <v>-5.8983854445143714E-3</v>
      </c>
      <c r="S144" s="94">
        <f>HLOOKUP($Q144,'Perfattr Data'!$A$11:$CW$67,MATCH(S$3&amp;"Short",'Perfattr Data'!$B$11:$B$67,0),FALSE)</f>
        <v>9.0775428927076867E-4</v>
      </c>
      <c r="T144" s="94">
        <f>HLOOKUP($Q144,'Perfattr Data'!$A$11:$CW$67,MATCH(T$3&amp;"Short",'Perfattr Data'!$B$11:$B$67,0),FALSE)</f>
        <v>3.4316466378982542E-3</v>
      </c>
      <c r="U144" s="94">
        <f>HLOOKUP($Q144,'Perfattr Data'!$A$11:$CW$67,MATCH(U$3&amp;"Short",'Perfattr Data'!$B$11:$B$67,0),FALSE)</f>
        <v>8.6842393697880076E-4</v>
      </c>
      <c r="V144" s="94">
        <f>HLOOKUP($Q144,'Perfattr Data'!$A$11:$CW$67,MATCH(V$3&amp;"Short",'Perfattr Data'!$B$11:$B$67,0),FALSE)</f>
        <v>0</v>
      </c>
      <c r="W144" s="94">
        <f>HLOOKUP($Q144,'Perfattr Data'!$A$11:$CW$67,MATCH(W$3&amp;"Short",'Perfattr Data'!$B$11:$B$67,0),FALSE)</f>
        <v>-2.1908337638727429E-3</v>
      </c>
      <c r="X144" s="94">
        <f>HLOOKUP($Q144,'Perfattr Data'!$A$11:$CW$67,MATCH(X$3&amp;"Short",'Perfattr Data'!$B$11:$B$67,0),FALSE)</f>
        <v>9.8340735620894779E-3</v>
      </c>
      <c r="Y144" s="94">
        <f>HLOOKUP($Q144,'Perfattr Data'!$A$11:$CW$67,MATCH(Y$3&amp;"Short",'Perfattr Data'!$B$11:$B$67,0),FALSE)</f>
        <v>4.7952318871540998E-3</v>
      </c>
      <c r="Z144" s="94">
        <f>HLOOKUP($Q144,'Perfattr Data'!$A$11:$CW$67,MATCH(Z$3&amp;"Short",'Perfattr Data'!$B$11:$B$67,0),FALSE)</f>
        <v>-2.3786609804705809E-4</v>
      </c>
      <c r="AA144" s="94">
        <f>HLOOKUP($Q144,'Perfattr Data'!$A$11:$CW$67,MATCH(AA$3&amp;"Short",'Perfattr Data'!$B$11:$B$67,0),FALSE)</f>
        <v>-1.2926274186730912E-3</v>
      </c>
      <c r="AB144" s="94">
        <f>HLOOKUP($Q144,'Perfattr Data'!$A$11:$CW$67,MATCH(AB$3&amp;"Short",'Perfattr Data'!$B$11:$B$67,0),FALSE)</f>
        <v>1.8081096547498859E-6</v>
      </c>
    </row>
    <row r="145" spans="2:28" ht="15" customHeight="1" outlineLevel="1" x14ac:dyDescent="0.25">
      <c r="B145" s="4">
        <f t="shared" si="8"/>
        <v>40086</v>
      </c>
      <c r="C145" s="130">
        <f>-INDEX('Exposure Data'!$A$1:$Y$391,MATCH($B145&amp;$B$104,'Exposure Data'!$A$1:$A$391,0),MATCH(C$3,'Exposure Data'!$A$1:$Y$1,0))</f>
        <v>0.3029875870264549</v>
      </c>
      <c r="D145" s="130">
        <f>-INDEX('Exposure Data'!$A$1:$Y$391,MATCH($B145&amp;$B$104,'Exposure Data'!$A$1:$A$391,0),MATCH(D$3,'Exposure Data'!$A$1:$Y$1,0))</f>
        <v>3.5657865786566434E-2</v>
      </c>
      <c r="E145" s="130">
        <f>-INDEX('Exposure Data'!$A$1:$Y$391,MATCH($B145&amp;$B$104,'Exposure Data'!$A$1:$A$391,0),MATCH(E$3,'Exposure Data'!$A$1:$Y$1,0))</f>
        <v>2.9780822888334068E-2</v>
      </c>
      <c r="F145" s="130">
        <f>-INDEX('Exposure Data'!$A$1:$Y$391,MATCH($B145&amp;$B$104,'Exposure Data'!$A$1:$A$391,0),MATCH(F$3,'Exposure Data'!$A$1:$Y$1,0))</f>
        <v>0.110929412942604</v>
      </c>
      <c r="G145" s="130">
        <f>-INDEX('Exposure Data'!$A$1:$Y$391,MATCH($B145&amp;$B$104,'Exposure Data'!$A$1:$A$391,0),MATCH(G$3,'Exposure Data'!$A$1:$Y$1,0))</f>
        <v>0</v>
      </c>
      <c r="H145" s="130">
        <f>-INDEX('Exposure Data'!$A$1:$Y$391,MATCH($B145&amp;$B$104,'Exposure Data'!$A$1:$A$391,0),MATCH(H$3,'Exposure Data'!$A$1:$Y$1,0))</f>
        <v>0.12687786043502139</v>
      </c>
      <c r="I145" s="130">
        <f>-INDEX('Exposure Data'!$A$1:$Y$391,MATCH($B145&amp;$B$104,'Exposure Data'!$A$1:$A$391,0),MATCH(I$3,'Exposure Data'!$A$1:$Y$1,0))</f>
        <v>9.5060543099352107E-2</v>
      </c>
      <c r="J145" s="130">
        <f>-INDEX('Exposure Data'!$A$1:$Y$391,MATCH($B145&amp;$B$104,'Exposure Data'!$A$1:$A$391,0),MATCH(J$3,'Exposure Data'!$A$1:$Y$1,0))</f>
        <v>0.13261384838084728</v>
      </c>
      <c r="K145" s="130">
        <f>-INDEX('Exposure Data'!$A$1:$Y$391,MATCH($B145&amp;$B$104,'Exposure Data'!$A$1:$A$391,0),MATCH(K$3,'Exposure Data'!$A$1:$Y$1,0))</f>
        <v>2.8659076942984564E-2</v>
      </c>
      <c r="L145" s="130">
        <f>-INDEX('Exposure Data'!$A$1:$Y$391,MATCH($B145&amp;$B$104,'Exposure Data'!$A$1:$A$391,0),MATCH(L$3,'Exposure Data'!$A$1:$Y$1,0))</f>
        <v>7.7704293806248478E-2</v>
      </c>
      <c r="M145" s="130">
        <f>-INDEX('Exposure Data'!$A$1:$Y$391,MATCH($B145&amp;$B$104,'Exposure Data'!$A$1:$A$391,0),MATCH(M$3,'Exposure Data'!$A$1:$Y$1,0))</f>
        <v>9.2114348013897678E-4</v>
      </c>
      <c r="N145" s="130">
        <f>-INDEX('Exposure Data'!$A$1:$Y$391,MATCH($B145&amp;$B$104,'Exposure Data'!$A$1:$A$391,0),MATCH(N$3,'Exposure Data'!$A$1:$Y$1,0))</f>
        <v>0</v>
      </c>
      <c r="O145" s="7"/>
      <c r="Q145" s="95">
        <f t="shared" si="9"/>
        <v>40086</v>
      </c>
      <c r="R145" s="94">
        <f>HLOOKUP($Q145,'Perfattr Data'!$A$11:$CW$67,MATCH(R$3&amp;"Short",'Perfattr Data'!$B$11:$B$67,0),FALSE)</f>
        <v>-1.9119816173558395E-2</v>
      </c>
      <c r="S145" s="94">
        <f>HLOOKUP($Q145,'Perfattr Data'!$A$11:$CW$67,MATCH(S$3&amp;"Short",'Perfattr Data'!$B$11:$B$67,0),FALSE)</f>
        <v>-3.7184157608002788E-3</v>
      </c>
      <c r="T145" s="94">
        <f>HLOOKUP($Q145,'Perfattr Data'!$A$11:$CW$67,MATCH(T$3&amp;"Short",'Perfattr Data'!$B$11:$B$67,0),FALSE)</f>
        <v>-1.177462407670052E-3</v>
      </c>
      <c r="U145" s="94">
        <f>HLOOKUP($Q145,'Perfattr Data'!$A$11:$CW$67,MATCH(U$3&amp;"Short",'Perfattr Data'!$B$11:$B$67,0),FALSE)</f>
        <v>-1.1843880600372246E-2</v>
      </c>
      <c r="V145" s="94">
        <f>HLOOKUP($Q145,'Perfattr Data'!$A$11:$CW$67,MATCH(V$3&amp;"Short",'Perfattr Data'!$B$11:$B$67,0),FALSE)</f>
        <v>0</v>
      </c>
      <c r="W145" s="94">
        <f>HLOOKUP($Q145,'Perfattr Data'!$A$11:$CW$67,MATCH(W$3&amp;"Short",'Perfattr Data'!$B$11:$B$67,0),FALSE)</f>
        <v>-1.6156573755136881E-2</v>
      </c>
      <c r="X145" s="94">
        <f>HLOOKUP($Q145,'Perfattr Data'!$A$11:$CW$67,MATCH(X$3&amp;"Short",'Perfattr Data'!$B$11:$B$67,0),FALSE)</f>
        <v>-1.4632676103710576E-3</v>
      </c>
      <c r="Y145" s="94">
        <f>HLOOKUP($Q145,'Perfattr Data'!$A$11:$CW$67,MATCH(Y$3&amp;"Short",'Perfattr Data'!$B$11:$B$67,0),FALSE)</f>
        <v>-9.9401581083734918E-3</v>
      </c>
      <c r="Z145" s="94">
        <f>HLOOKUP($Q145,'Perfattr Data'!$A$11:$CW$67,MATCH(Z$3&amp;"Short",'Perfattr Data'!$B$11:$B$67,0),FALSE)</f>
        <v>-1.9094946933681791E-3</v>
      </c>
      <c r="AA145" s="94">
        <f>HLOOKUP($Q145,'Perfattr Data'!$A$11:$CW$67,MATCH(AA$3&amp;"Short",'Perfattr Data'!$B$11:$B$67,0),FALSE)</f>
        <v>-2.6095124363475532E-3</v>
      </c>
      <c r="AB145" s="94">
        <f>HLOOKUP($Q145,'Perfattr Data'!$A$11:$CW$67,MATCH(AB$3&amp;"Short",'Perfattr Data'!$B$11:$B$67,0),FALSE)</f>
        <v>-1.4980082647054992E-5</v>
      </c>
    </row>
    <row r="146" spans="2:28" ht="15" customHeight="1" outlineLevel="1" x14ac:dyDescent="0.25">
      <c r="B146" s="4">
        <f t="shared" si="8"/>
        <v>40117</v>
      </c>
      <c r="C146" s="130">
        <f>-INDEX('Exposure Data'!$A$1:$Y$391,MATCH($B146&amp;$B$104,'Exposure Data'!$A$1:$A$391,0),MATCH(C$3,'Exposure Data'!$A$1:$Y$1,0))</f>
        <v>0.269290942279445</v>
      </c>
      <c r="D146" s="130">
        <f>-INDEX('Exposure Data'!$A$1:$Y$391,MATCH($B146&amp;$B$104,'Exposure Data'!$A$1:$A$391,0),MATCH(D$3,'Exposure Data'!$A$1:$Y$1,0))</f>
        <v>2.5089202858383869E-2</v>
      </c>
      <c r="E146" s="130">
        <f>-INDEX('Exposure Data'!$A$1:$Y$391,MATCH($B146&amp;$B$104,'Exposure Data'!$A$1:$A$391,0),MATCH(E$3,'Exposure Data'!$A$1:$Y$1,0))</f>
        <v>6.2366204277591056E-2</v>
      </c>
      <c r="F146" s="130">
        <f>-INDEX('Exposure Data'!$A$1:$Y$391,MATCH($B146&amp;$B$104,'Exposure Data'!$A$1:$A$391,0),MATCH(F$3,'Exposure Data'!$A$1:$Y$1,0))</f>
        <v>0.10798109921785329</v>
      </c>
      <c r="G146" s="130">
        <f>-INDEX('Exposure Data'!$A$1:$Y$391,MATCH($B146&amp;$B$104,'Exposure Data'!$A$1:$A$391,0),MATCH(G$3,'Exposure Data'!$A$1:$Y$1,0))</f>
        <v>6.5264407294432351E-4</v>
      </c>
      <c r="H146" s="130">
        <f>-INDEX('Exposure Data'!$A$1:$Y$391,MATCH($B146&amp;$B$104,'Exposure Data'!$A$1:$A$391,0),MATCH(H$3,'Exposure Data'!$A$1:$Y$1,0))</f>
        <v>0.15346470004594534</v>
      </c>
      <c r="I146" s="130">
        <f>-INDEX('Exposure Data'!$A$1:$Y$391,MATCH($B146&amp;$B$104,'Exposure Data'!$A$1:$A$391,0),MATCH(I$3,'Exposure Data'!$A$1:$Y$1,0))</f>
        <v>9.8039281457910743E-2</v>
      </c>
      <c r="J146" s="130">
        <f>-INDEX('Exposure Data'!$A$1:$Y$391,MATCH($B146&amp;$B$104,'Exposure Data'!$A$1:$A$391,0),MATCH(J$3,'Exposure Data'!$A$1:$Y$1,0))</f>
        <v>7.7475041870252087E-2</v>
      </c>
      <c r="K146" s="130">
        <f>-INDEX('Exposure Data'!$A$1:$Y$391,MATCH($B146&amp;$B$104,'Exposure Data'!$A$1:$A$391,0),MATCH(K$3,'Exposure Data'!$A$1:$Y$1,0))</f>
        <v>2.0931443071579708E-2</v>
      </c>
      <c r="L146" s="130">
        <f>-INDEX('Exposure Data'!$A$1:$Y$391,MATCH($B146&amp;$B$104,'Exposure Data'!$A$1:$A$391,0),MATCH(L$3,'Exposure Data'!$A$1:$Y$1,0))</f>
        <v>6.0449891430975934E-2</v>
      </c>
      <c r="M146" s="130">
        <f>-INDEX('Exposure Data'!$A$1:$Y$391,MATCH($B146&amp;$B$104,'Exposure Data'!$A$1:$A$391,0),MATCH(M$3,'Exposure Data'!$A$1:$Y$1,0))</f>
        <v>2.035263085221059E-2</v>
      </c>
      <c r="N146" s="130">
        <f>-INDEX('Exposure Data'!$A$1:$Y$391,MATCH($B146&amp;$B$104,'Exposure Data'!$A$1:$A$391,0),MATCH(N$3,'Exposure Data'!$A$1:$Y$1,0))</f>
        <v>0</v>
      </c>
      <c r="O146" s="7"/>
      <c r="Q146" s="95">
        <f t="shared" si="9"/>
        <v>40117</v>
      </c>
      <c r="R146" s="94">
        <f>HLOOKUP($Q146,'Perfattr Data'!$A$11:$CW$67,MATCH(R$3&amp;"Short",'Perfattr Data'!$B$11:$B$67,0),FALSE)</f>
        <v>5.0320757595457653E-3</v>
      </c>
      <c r="S146" s="94">
        <f>HLOOKUP($Q146,'Perfattr Data'!$A$11:$CW$67,MATCH(S$3&amp;"Short",'Perfattr Data'!$B$11:$B$67,0),FALSE)</f>
        <v>-1.5955701941066077E-3</v>
      </c>
      <c r="T146" s="94">
        <f>HLOOKUP($Q146,'Perfattr Data'!$A$11:$CW$67,MATCH(T$3&amp;"Short",'Perfattr Data'!$B$11:$B$67,0),FALSE)</f>
        <v>-2.0237196278411643E-3</v>
      </c>
      <c r="U146" s="94">
        <f>HLOOKUP($Q146,'Perfattr Data'!$A$11:$CW$67,MATCH(U$3&amp;"Short",'Perfattr Data'!$B$11:$B$67,0),FALSE)</f>
        <v>3.7133235845490642E-3</v>
      </c>
      <c r="V146" s="94">
        <f>HLOOKUP($Q146,'Perfattr Data'!$A$11:$CW$67,MATCH(V$3&amp;"Short",'Perfattr Data'!$B$11:$B$67,0),FALSE)</f>
        <v>8.1673149913878934E-5</v>
      </c>
      <c r="W146" s="94">
        <f>HLOOKUP($Q146,'Perfattr Data'!$A$11:$CW$67,MATCH(W$3&amp;"Short",'Perfattr Data'!$B$11:$B$67,0),FALSE)</f>
        <v>3.0494945224051051E-3</v>
      </c>
      <c r="X146" s="94">
        <f>HLOOKUP($Q146,'Perfattr Data'!$A$11:$CW$67,MATCH(X$3&amp;"Short",'Perfattr Data'!$B$11:$B$67,0),FALSE)</f>
        <v>3.9631736143301228E-3</v>
      </c>
      <c r="Y146" s="94">
        <f>HLOOKUP($Q146,'Perfattr Data'!$A$11:$CW$67,MATCH(Y$3&amp;"Short",'Perfattr Data'!$B$11:$B$67,0),FALSE)</f>
        <v>1.0809795860960642E-2</v>
      </c>
      <c r="Z146" s="94">
        <f>HLOOKUP($Q146,'Perfattr Data'!$A$11:$CW$67,MATCH(Z$3&amp;"Short",'Perfattr Data'!$B$11:$B$67,0),FALSE)</f>
        <v>7.852883373542695E-4</v>
      </c>
      <c r="AA146" s="94">
        <f>HLOOKUP($Q146,'Perfattr Data'!$A$11:$CW$67,MATCH(AA$3&amp;"Short",'Perfattr Data'!$B$11:$B$67,0),FALSE)</f>
        <v>2.6412207178646862E-3</v>
      </c>
      <c r="AB146" s="94">
        <f>HLOOKUP($Q146,'Perfattr Data'!$A$11:$CW$67,MATCH(AB$3&amp;"Short",'Perfattr Data'!$B$11:$B$67,0),FALSE)</f>
        <v>8.9565109415611077E-4</v>
      </c>
    </row>
    <row r="147" spans="2:28" ht="15" customHeight="1" outlineLevel="1" x14ac:dyDescent="0.25">
      <c r="B147" s="4">
        <f t="shared" si="8"/>
        <v>40147</v>
      </c>
      <c r="C147" s="130">
        <f>-INDEX('Exposure Data'!$A$1:$Y$391,MATCH($B147&amp;$B$104,'Exposure Data'!$A$1:$A$391,0),MATCH(C$3,'Exposure Data'!$A$1:$Y$1,0))</f>
        <v>0.27879132844193583</v>
      </c>
      <c r="D147" s="130">
        <f>-INDEX('Exposure Data'!$A$1:$Y$391,MATCH($B147&amp;$B$104,'Exposure Data'!$A$1:$A$391,0),MATCH(D$3,'Exposure Data'!$A$1:$Y$1,0))</f>
        <v>2.2246065669213014E-2</v>
      </c>
      <c r="E147" s="130">
        <f>-INDEX('Exposure Data'!$A$1:$Y$391,MATCH($B147&amp;$B$104,'Exposure Data'!$A$1:$A$391,0),MATCH(E$3,'Exposure Data'!$A$1:$Y$1,0))</f>
        <v>5.9390554416291541E-2</v>
      </c>
      <c r="F147" s="130">
        <f>-INDEX('Exposure Data'!$A$1:$Y$391,MATCH($B147&amp;$B$104,'Exposure Data'!$A$1:$A$391,0),MATCH(F$3,'Exposure Data'!$A$1:$Y$1,0))</f>
        <v>9.4677939338037267E-2</v>
      </c>
      <c r="G147" s="130">
        <f>-INDEX('Exposure Data'!$A$1:$Y$391,MATCH($B147&amp;$B$104,'Exposure Data'!$A$1:$A$391,0),MATCH(G$3,'Exposure Data'!$A$1:$Y$1,0))</f>
        <v>7.6310160073249063E-3</v>
      </c>
      <c r="H147" s="130">
        <f>-INDEX('Exposure Data'!$A$1:$Y$391,MATCH($B147&amp;$B$104,'Exposure Data'!$A$1:$A$391,0),MATCH(H$3,'Exposure Data'!$A$1:$Y$1,0))</f>
        <v>0.1687245784129297</v>
      </c>
      <c r="I147" s="130">
        <f>-INDEX('Exposure Data'!$A$1:$Y$391,MATCH($B147&amp;$B$104,'Exposure Data'!$A$1:$A$391,0),MATCH(I$3,'Exposure Data'!$A$1:$Y$1,0))</f>
        <v>0.10377879985250979</v>
      </c>
      <c r="J147" s="130">
        <f>-INDEX('Exposure Data'!$A$1:$Y$391,MATCH($B147&amp;$B$104,'Exposure Data'!$A$1:$A$391,0),MATCH(J$3,'Exposure Data'!$A$1:$Y$1,0))</f>
        <v>8.7156302249469478E-2</v>
      </c>
      <c r="K147" s="130">
        <f>-INDEX('Exposure Data'!$A$1:$Y$391,MATCH($B147&amp;$B$104,'Exposure Data'!$A$1:$A$391,0),MATCH(K$3,'Exposure Data'!$A$1:$Y$1,0))</f>
        <v>3.1041196619254086E-2</v>
      </c>
      <c r="L147" s="130">
        <f>-INDEX('Exposure Data'!$A$1:$Y$391,MATCH($B147&amp;$B$104,'Exposure Data'!$A$1:$A$391,0),MATCH(L$3,'Exposure Data'!$A$1:$Y$1,0))</f>
        <v>7.5345771122841354E-2</v>
      </c>
      <c r="M147" s="130">
        <f>-INDEX('Exposure Data'!$A$1:$Y$391,MATCH($B147&amp;$B$104,'Exposure Data'!$A$1:$A$391,0),MATCH(M$3,'Exposure Data'!$A$1:$Y$1,0))</f>
        <v>1.5515795998109363E-2</v>
      </c>
      <c r="N147" s="130">
        <f>-INDEX('Exposure Data'!$A$1:$Y$391,MATCH($B147&amp;$B$104,'Exposure Data'!$A$1:$A$391,0),MATCH(N$3,'Exposure Data'!$A$1:$Y$1,0))</f>
        <v>0</v>
      </c>
      <c r="O147" s="7"/>
      <c r="Q147" s="95">
        <f t="shared" si="9"/>
        <v>40147</v>
      </c>
      <c r="R147" s="94">
        <f>HLOOKUP($Q147,'Perfattr Data'!$A$11:$CW$67,MATCH(R$3&amp;"Short",'Perfattr Data'!$B$11:$B$67,0),FALSE)</f>
        <v>-1.3336902322949911E-2</v>
      </c>
      <c r="S147" s="94">
        <f>HLOOKUP($Q147,'Perfattr Data'!$A$11:$CW$67,MATCH(S$3&amp;"Short",'Perfattr Data'!$B$11:$B$67,0),FALSE)</f>
        <v>-2.4824375192195572E-3</v>
      </c>
      <c r="T147" s="94">
        <f>HLOOKUP($Q147,'Perfattr Data'!$A$11:$CW$67,MATCH(T$3&amp;"Short",'Perfattr Data'!$B$11:$B$67,0),FALSE)</f>
        <v>-1.850565910843121E-3</v>
      </c>
      <c r="U147" s="94">
        <f>HLOOKUP($Q147,'Perfattr Data'!$A$11:$CW$67,MATCH(U$3&amp;"Short",'Perfattr Data'!$B$11:$B$67,0),FALSE)</f>
        <v>-6.0025523121545665E-3</v>
      </c>
      <c r="V147" s="94">
        <f>HLOOKUP($Q147,'Perfattr Data'!$A$11:$CW$67,MATCH(V$3&amp;"Short",'Perfattr Data'!$B$11:$B$67,0),FALSE)</f>
        <v>-1.2925780295229262E-3</v>
      </c>
      <c r="W147" s="94">
        <f>HLOOKUP($Q147,'Perfattr Data'!$A$11:$CW$67,MATCH(W$3&amp;"Short",'Perfattr Data'!$B$11:$B$67,0),FALSE)</f>
        <v>-1.3649186209374881E-2</v>
      </c>
      <c r="X147" s="94">
        <f>HLOOKUP($Q147,'Perfattr Data'!$A$11:$CW$67,MATCH(X$3&amp;"Short",'Perfattr Data'!$B$11:$B$67,0),FALSE)</f>
        <v>1.2524737373015718E-3</v>
      </c>
      <c r="Y147" s="94">
        <f>HLOOKUP($Q147,'Perfattr Data'!$A$11:$CW$67,MATCH(Y$3&amp;"Short",'Perfattr Data'!$B$11:$B$67,0),FALSE)</f>
        <v>-5.8793327242751747E-3</v>
      </c>
      <c r="Z147" s="94">
        <f>HLOOKUP($Q147,'Perfattr Data'!$A$11:$CW$67,MATCH(Z$3&amp;"Short",'Perfattr Data'!$B$11:$B$67,0),FALSE)</f>
        <v>-2.7394120740697292E-3</v>
      </c>
      <c r="AA147" s="94">
        <f>HLOOKUP($Q147,'Perfattr Data'!$A$11:$CW$67,MATCH(AA$3&amp;"Short",'Perfattr Data'!$B$11:$B$67,0),FALSE)</f>
        <v>-8.6354828590312158E-3</v>
      </c>
      <c r="AB147" s="94">
        <f>HLOOKUP($Q147,'Perfattr Data'!$A$11:$CW$67,MATCH(AB$3&amp;"Short",'Perfattr Data'!$B$11:$B$67,0),FALSE)</f>
        <v>1.0838430299450611E-3</v>
      </c>
    </row>
    <row r="148" spans="2:28" ht="15" customHeight="1" outlineLevel="1" x14ac:dyDescent="0.25">
      <c r="B148" s="4">
        <f t="shared" si="8"/>
        <v>40178</v>
      </c>
      <c r="C148" s="130">
        <f>-INDEX('Exposure Data'!$A$1:$Y$391,MATCH($B148&amp;$B$104,'Exposure Data'!$A$1:$A$391,0),MATCH(C$3,'Exposure Data'!$A$1:$Y$1,0))</f>
        <v>0.23506223337948837</v>
      </c>
      <c r="D148" s="130">
        <f>-INDEX('Exposure Data'!$A$1:$Y$391,MATCH($B148&amp;$B$104,'Exposure Data'!$A$1:$A$391,0),MATCH(D$3,'Exposure Data'!$A$1:$Y$1,0))</f>
        <v>3.560756188861286E-2</v>
      </c>
      <c r="E148" s="130">
        <f>-INDEX('Exposure Data'!$A$1:$Y$391,MATCH($B148&amp;$B$104,'Exposure Data'!$A$1:$A$391,0),MATCH(E$3,'Exposure Data'!$A$1:$Y$1,0))</f>
        <v>5.2941892726777739E-2</v>
      </c>
      <c r="F148" s="130">
        <f>-INDEX('Exposure Data'!$A$1:$Y$391,MATCH($B148&amp;$B$104,'Exposure Data'!$A$1:$A$391,0),MATCH(F$3,'Exposure Data'!$A$1:$Y$1,0))</f>
        <v>9.9502535876057382E-2</v>
      </c>
      <c r="G148" s="130">
        <f>-INDEX('Exposure Data'!$A$1:$Y$391,MATCH($B148&amp;$B$104,'Exposure Data'!$A$1:$A$391,0),MATCH(G$3,'Exposure Data'!$A$1:$Y$1,0))</f>
        <v>1.4907924800198054E-4</v>
      </c>
      <c r="H148" s="130">
        <f>-INDEX('Exposure Data'!$A$1:$Y$391,MATCH($B148&amp;$B$104,'Exposure Data'!$A$1:$A$391,0),MATCH(H$3,'Exposure Data'!$A$1:$Y$1,0))</f>
        <v>0.14778416340448555</v>
      </c>
      <c r="I148" s="130">
        <f>-INDEX('Exposure Data'!$A$1:$Y$391,MATCH($B148&amp;$B$104,'Exposure Data'!$A$1:$A$391,0),MATCH(I$3,'Exposure Data'!$A$1:$Y$1,0))</f>
        <v>9.6927329527995987E-2</v>
      </c>
      <c r="J148" s="130">
        <f>-INDEX('Exposure Data'!$A$1:$Y$391,MATCH($B148&amp;$B$104,'Exposure Data'!$A$1:$A$391,0),MATCH(J$3,'Exposure Data'!$A$1:$Y$1,0))</f>
        <v>9.0988479066836186E-2</v>
      </c>
      <c r="K148" s="130">
        <f>-INDEX('Exposure Data'!$A$1:$Y$391,MATCH($B148&amp;$B$104,'Exposure Data'!$A$1:$A$391,0),MATCH(K$3,'Exposure Data'!$A$1:$Y$1,0))</f>
        <v>2.3296169232615203E-2</v>
      </c>
      <c r="L148" s="130">
        <f>-INDEX('Exposure Data'!$A$1:$Y$391,MATCH($B148&amp;$B$104,'Exposure Data'!$A$1:$A$391,0),MATCH(L$3,'Exposure Data'!$A$1:$Y$1,0))</f>
        <v>8.2323011020081396E-2</v>
      </c>
      <c r="M148" s="130">
        <f>-INDEX('Exposure Data'!$A$1:$Y$391,MATCH($B148&amp;$B$104,'Exposure Data'!$A$1:$A$391,0),MATCH(M$3,'Exposure Data'!$A$1:$Y$1,0))</f>
        <v>1.3683774498937601E-2</v>
      </c>
      <c r="N148" s="130">
        <f>-INDEX('Exposure Data'!$A$1:$Y$391,MATCH($B148&amp;$B$104,'Exposure Data'!$A$1:$A$391,0),MATCH(N$3,'Exposure Data'!$A$1:$Y$1,0))</f>
        <v>0</v>
      </c>
      <c r="O148" s="7"/>
      <c r="Q148" s="95">
        <f t="shared" si="9"/>
        <v>40178</v>
      </c>
      <c r="R148" s="94">
        <f>HLOOKUP($Q148,'Perfattr Data'!$A$11:$CW$67,MATCH(R$3&amp;"Short",'Perfattr Data'!$B$11:$B$67,0),FALSE)</f>
        <v>-1.4019556600045108E-2</v>
      </c>
      <c r="S148" s="94">
        <f>HLOOKUP($Q148,'Perfattr Data'!$A$11:$CW$67,MATCH(S$3&amp;"Short",'Perfattr Data'!$B$11:$B$67,0),FALSE)</f>
        <v>-1.538543268319264E-3</v>
      </c>
      <c r="T148" s="94">
        <f>HLOOKUP($Q148,'Perfattr Data'!$A$11:$CW$67,MATCH(T$3&amp;"Short",'Perfattr Data'!$B$11:$B$67,0),FALSE)</f>
        <v>-3.0365080839055592E-4</v>
      </c>
      <c r="U148" s="94">
        <f>HLOOKUP($Q148,'Perfattr Data'!$A$11:$CW$67,MATCH(U$3&amp;"Short",'Perfattr Data'!$B$11:$B$67,0),FALSE)</f>
        <v>-2.1104875135336872E-3</v>
      </c>
      <c r="V148" s="94">
        <f>HLOOKUP($Q148,'Perfattr Data'!$A$11:$CW$67,MATCH(V$3&amp;"Short",'Perfattr Data'!$B$11:$B$67,0),FALSE)</f>
        <v>-3.7573489324708607E-4</v>
      </c>
      <c r="W148" s="94">
        <f>HLOOKUP($Q148,'Perfattr Data'!$A$11:$CW$67,MATCH(W$3&amp;"Short",'Perfattr Data'!$B$11:$B$67,0),FALSE)</f>
        <v>-3.6685077778944729E-3</v>
      </c>
      <c r="X148" s="94">
        <f>HLOOKUP($Q148,'Perfattr Data'!$A$11:$CW$67,MATCH(X$3&amp;"Short",'Perfattr Data'!$B$11:$B$67,0),FALSE)</f>
        <v>-3.2474570045238943E-3</v>
      </c>
      <c r="Y148" s="94">
        <f>HLOOKUP($Q148,'Perfattr Data'!$A$11:$CW$67,MATCH(Y$3&amp;"Short",'Perfattr Data'!$B$11:$B$67,0),FALSE)</f>
        <v>-1.1832455899475902E-2</v>
      </c>
      <c r="Z148" s="94">
        <f>HLOOKUP($Q148,'Perfattr Data'!$A$11:$CW$67,MATCH(Z$3&amp;"Short",'Perfattr Data'!$B$11:$B$67,0),FALSE)</f>
        <v>-6.371941492341127E-4</v>
      </c>
      <c r="AA148" s="94">
        <f>HLOOKUP($Q148,'Perfattr Data'!$A$11:$CW$67,MATCH(AA$3&amp;"Short",'Perfattr Data'!$B$11:$B$67,0),FALSE)</f>
        <v>-5.5407552905510585E-3</v>
      </c>
      <c r="AB148" s="94">
        <f>HLOOKUP($Q148,'Perfattr Data'!$A$11:$CW$67,MATCH(AB$3&amp;"Short",'Perfattr Data'!$B$11:$B$67,0),FALSE)</f>
        <v>-5.9172051548782366E-4</v>
      </c>
    </row>
    <row r="149" spans="2:28" ht="15" customHeight="1" outlineLevel="1" x14ac:dyDescent="0.25">
      <c r="B149" s="4">
        <f t="shared" si="8"/>
        <v>40209</v>
      </c>
      <c r="C149" s="130">
        <f>-INDEX('Exposure Data'!$A$1:$Y$391,MATCH($B149&amp;$B$104,'Exposure Data'!$A$1:$A$391,0),MATCH(C$3,'Exposure Data'!$A$1:$Y$1,0))</f>
        <v>0.21101086716855785</v>
      </c>
      <c r="D149" s="130">
        <f>-INDEX('Exposure Data'!$A$1:$Y$391,MATCH($B149&amp;$B$104,'Exposure Data'!$A$1:$A$391,0),MATCH(D$3,'Exposure Data'!$A$1:$Y$1,0))</f>
        <v>3.7825500113844598E-2</v>
      </c>
      <c r="E149" s="130">
        <f>-INDEX('Exposure Data'!$A$1:$Y$391,MATCH($B149&amp;$B$104,'Exposure Data'!$A$1:$A$391,0),MATCH(E$3,'Exposure Data'!$A$1:$Y$1,0))</f>
        <v>8.7333382582804264E-2</v>
      </c>
      <c r="F149" s="130">
        <f>-INDEX('Exposure Data'!$A$1:$Y$391,MATCH($B149&amp;$B$104,'Exposure Data'!$A$1:$A$391,0),MATCH(F$3,'Exposure Data'!$A$1:$Y$1,0))</f>
        <v>0.11535973793715938</v>
      </c>
      <c r="G149" s="130">
        <f>-INDEX('Exposure Data'!$A$1:$Y$391,MATCH($B149&amp;$B$104,'Exposure Data'!$A$1:$A$391,0),MATCH(G$3,'Exposure Data'!$A$1:$Y$1,0))</f>
        <v>0</v>
      </c>
      <c r="H149" s="130">
        <f>-INDEX('Exposure Data'!$A$1:$Y$391,MATCH($B149&amp;$B$104,'Exposure Data'!$A$1:$A$391,0),MATCH(H$3,'Exposure Data'!$A$1:$Y$1,0))</f>
        <v>0.15065859056642464</v>
      </c>
      <c r="I149" s="130">
        <f>-INDEX('Exposure Data'!$A$1:$Y$391,MATCH($B149&amp;$B$104,'Exposure Data'!$A$1:$A$391,0),MATCH(I$3,'Exposure Data'!$A$1:$Y$1,0))</f>
        <v>8.8347469352301214E-2</v>
      </c>
      <c r="J149" s="130">
        <f>-INDEX('Exposure Data'!$A$1:$Y$391,MATCH($B149&amp;$B$104,'Exposure Data'!$A$1:$A$391,0),MATCH(J$3,'Exposure Data'!$A$1:$Y$1,0))</f>
        <v>7.020095293195254E-2</v>
      </c>
      <c r="K149" s="130">
        <f>-INDEX('Exposure Data'!$A$1:$Y$391,MATCH($B149&amp;$B$104,'Exposure Data'!$A$1:$A$391,0),MATCH(K$3,'Exposure Data'!$A$1:$Y$1,0))</f>
        <v>6.5836654981090842E-2</v>
      </c>
      <c r="L149" s="130">
        <f>-INDEX('Exposure Data'!$A$1:$Y$391,MATCH($B149&amp;$B$104,'Exposure Data'!$A$1:$A$391,0),MATCH(L$3,'Exposure Data'!$A$1:$Y$1,0))</f>
        <v>3.6668210586988229E-2</v>
      </c>
      <c r="M149" s="130">
        <f>-INDEX('Exposure Data'!$A$1:$Y$391,MATCH($B149&amp;$B$104,'Exposure Data'!$A$1:$A$391,0),MATCH(M$3,'Exposure Data'!$A$1:$Y$1,0))</f>
        <v>1.0864250129141212E-2</v>
      </c>
      <c r="N149" s="130">
        <f>-INDEX('Exposure Data'!$A$1:$Y$391,MATCH($B149&amp;$B$104,'Exposure Data'!$A$1:$A$391,0),MATCH(N$3,'Exposure Data'!$A$1:$Y$1,0))</f>
        <v>0</v>
      </c>
      <c r="O149" s="7"/>
      <c r="Q149" s="95">
        <f t="shared" si="9"/>
        <v>40209</v>
      </c>
      <c r="R149" s="94">
        <f>HLOOKUP($Q149,'Perfattr Data'!$A$11:$CW$67,MATCH(R$3&amp;"Short",'Perfattr Data'!$B$11:$B$67,0),FALSE)</f>
        <v>1.560322143742663E-2</v>
      </c>
      <c r="S149" s="94">
        <f>HLOOKUP($Q149,'Perfattr Data'!$A$11:$CW$67,MATCH(S$3&amp;"Short",'Perfattr Data'!$B$11:$B$67,0),FALSE)</f>
        <v>4.6211970764783597E-3</v>
      </c>
      <c r="T149" s="94">
        <f>HLOOKUP($Q149,'Perfattr Data'!$A$11:$CW$67,MATCH(T$3&amp;"Short",'Perfattr Data'!$B$11:$B$67,0),FALSE)</f>
        <v>8.6947485787674302E-3</v>
      </c>
      <c r="U149" s="94">
        <f>HLOOKUP($Q149,'Perfattr Data'!$A$11:$CW$67,MATCH(U$3&amp;"Short",'Perfattr Data'!$B$11:$B$67,0),FALSE)</f>
        <v>1.2369808018504768E-2</v>
      </c>
      <c r="V149" s="94">
        <f>HLOOKUP($Q149,'Perfattr Data'!$A$11:$CW$67,MATCH(V$3&amp;"Short",'Perfattr Data'!$B$11:$B$67,0),FALSE)</f>
        <v>-3.0931991625582597E-5</v>
      </c>
      <c r="W149" s="94">
        <f>HLOOKUP($Q149,'Perfattr Data'!$A$11:$CW$67,MATCH(W$3&amp;"Short",'Perfattr Data'!$B$11:$B$67,0),FALSE)</f>
        <v>1.5092552799524907E-2</v>
      </c>
      <c r="X149" s="94">
        <f>HLOOKUP($Q149,'Perfattr Data'!$A$11:$CW$67,MATCH(X$3&amp;"Short",'Perfattr Data'!$B$11:$B$67,0),FALSE)</f>
        <v>-5.7824381832984918E-3</v>
      </c>
      <c r="Y149" s="94">
        <f>HLOOKUP($Q149,'Perfattr Data'!$A$11:$CW$67,MATCH(Y$3&amp;"Short",'Perfattr Data'!$B$11:$B$67,0),FALSE)</f>
        <v>9.0724149813241495E-3</v>
      </c>
      <c r="Z149" s="94">
        <f>HLOOKUP($Q149,'Perfattr Data'!$A$11:$CW$67,MATCH(Z$3&amp;"Short",'Perfattr Data'!$B$11:$B$67,0),FALSE)</f>
        <v>7.5715322090838854E-3</v>
      </c>
      <c r="AA149" s="94">
        <f>HLOOKUP($Q149,'Perfattr Data'!$A$11:$CW$67,MATCH(AA$3&amp;"Short",'Perfattr Data'!$B$11:$B$67,0),FALSE)</f>
        <v>-1.5803018573416643E-3</v>
      </c>
      <c r="AB149" s="94">
        <f>HLOOKUP($Q149,'Perfattr Data'!$A$11:$CW$67,MATCH(AB$3&amp;"Short",'Perfattr Data'!$B$11:$B$67,0),FALSE)</f>
        <v>3.2051573449162318E-4</v>
      </c>
    </row>
    <row r="150" spans="2:28" ht="15" customHeight="1" outlineLevel="1" x14ac:dyDescent="0.25">
      <c r="B150" s="4">
        <f t="shared" si="8"/>
        <v>40237</v>
      </c>
      <c r="C150" s="130">
        <f>-INDEX('Exposure Data'!$A$1:$Y$391,MATCH($B150&amp;$B$104,'Exposure Data'!$A$1:$A$391,0),MATCH(C$3,'Exposure Data'!$A$1:$Y$1,0))</f>
        <v>0.22945335236726599</v>
      </c>
      <c r="D150" s="130">
        <f>-INDEX('Exposure Data'!$A$1:$Y$391,MATCH($B150&amp;$B$104,'Exposure Data'!$A$1:$A$391,0),MATCH(D$3,'Exposure Data'!$A$1:$Y$1,0))</f>
        <v>5.8081786768856787E-2</v>
      </c>
      <c r="E150" s="130">
        <f>-INDEX('Exposure Data'!$A$1:$Y$391,MATCH($B150&amp;$B$104,'Exposure Data'!$A$1:$A$391,0),MATCH(E$3,'Exposure Data'!$A$1:$Y$1,0))</f>
        <v>9.9087168511079252E-2</v>
      </c>
      <c r="F150" s="130">
        <f>-INDEX('Exposure Data'!$A$1:$Y$391,MATCH($B150&amp;$B$104,'Exposure Data'!$A$1:$A$391,0),MATCH(F$3,'Exposure Data'!$A$1:$Y$1,0))</f>
        <v>9.7996262404670756E-2</v>
      </c>
      <c r="G150" s="130">
        <f>-INDEX('Exposure Data'!$A$1:$Y$391,MATCH($B150&amp;$B$104,'Exposure Data'!$A$1:$A$391,0),MATCH(G$3,'Exposure Data'!$A$1:$Y$1,0))</f>
        <v>6.0491169615568118E-3</v>
      </c>
      <c r="H150" s="130">
        <f>-INDEX('Exposure Data'!$A$1:$Y$391,MATCH($B150&amp;$B$104,'Exposure Data'!$A$1:$A$391,0),MATCH(H$3,'Exposure Data'!$A$1:$Y$1,0))</f>
        <v>0.18160472672709646</v>
      </c>
      <c r="I150" s="130">
        <f>-INDEX('Exposure Data'!$A$1:$Y$391,MATCH($B150&amp;$B$104,'Exposure Data'!$A$1:$A$391,0),MATCH(I$3,'Exposure Data'!$A$1:$Y$1,0))</f>
        <v>8.0949578795165719E-2</v>
      </c>
      <c r="J150" s="130">
        <f>-INDEX('Exposure Data'!$A$1:$Y$391,MATCH($B150&amp;$B$104,'Exposure Data'!$A$1:$A$391,0),MATCH(J$3,'Exposure Data'!$A$1:$Y$1,0))</f>
        <v>0.11072154798680092</v>
      </c>
      <c r="K150" s="130">
        <f>-INDEX('Exposure Data'!$A$1:$Y$391,MATCH($B150&amp;$B$104,'Exposure Data'!$A$1:$A$391,0),MATCH(K$3,'Exposure Data'!$A$1:$Y$1,0))</f>
        <v>5.3022198703743841E-2</v>
      </c>
      <c r="L150" s="130">
        <f>-INDEX('Exposure Data'!$A$1:$Y$391,MATCH($B150&amp;$B$104,'Exposure Data'!$A$1:$A$391,0),MATCH(L$3,'Exposure Data'!$A$1:$Y$1,0))</f>
        <v>3.9575506367308194E-2</v>
      </c>
      <c r="M150" s="130">
        <f>-INDEX('Exposure Data'!$A$1:$Y$391,MATCH($B150&amp;$B$104,'Exposure Data'!$A$1:$A$391,0),MATCH(M$3,'Exposure Data'!$A$1:$Y$1,0))</f>
        <v>2.2578468252816303E-2</v>
      </c>
      <c r="N150" s="130">
        <f>-INDEX('Exposure Data'!$A$1:$Y$391,MATCH($B150&amp;$B$104,'Exposure Data'!$A$1:$A$391,0),MATCH(N$3,'Exposure Data'!$A$1:$Y$1,0))</f>
        <v>0</v>
      </c>
      <c r="O150" s="7"/>
      <c r="Q150" s="95">
        <f t="shared" si="9"/>
        <v>40237</v>
      </c>
      <c r="R150" s="94">
        <f>HLOOKUP($Q150,'Perfattr Data'!$A$11:$CW$67,MATCH(R$3&amp;"Short",'Perfattr Data'!$B$11:$B$67,0),FALSE)</f>
        <v>-3.8506915455396914E-3</v>
      </c>
      <c r="S150" s="94">
        <f>HLOOKUP($Q150,'Perfattr Data'!$A$11:$CW$67,MATCH(S$3&amp;"Short",'Perfattr Data'!$B$11:$B$67,0),FALSE)</f>
        <v>-3.3365767038396393E-3</v>
      </c>
      <c r="T150" s="94">
        <f>HLOOKUP($Q150,'Perfattr Data'!$A$11:$CW$67,MATCH(T$3&amp;"Short",'Perfattr Data'!$B$11:$B$67,0),FALSE)</f>
        <v>-6.80670964188833E-3</v>
      </c>
      <c r="U150" s="94">
        <f>HLOOKUP($Q150,'Perfattr Data'!$A$11:$CW$67,MATCH(U$3&amp;"Short",'Perfattr Data'!$B$11:$B$67,0),FALSE)</f>
        <v>-2.6478385923125658E-3</v>
      </c>
      <c r="V150" s="94">
        <f>HLOOKUP($Q150,'Perfattr Data'!$A$11:$CW$67,MATCH(V$3&amp;"Short",'Perfattr Data'!$B$11:$B$67,0),FALSE)</f>
        <v>-3.9725030888438756E-4</v>
      </c>
      <c r="W150" s="94">
        <f>HLOOKUP($Q150,'Perfattr Data'!$A$11:$CW$67,MATCH(W$3&amp;"Short",'Perfattr Data'!$B$11:$B$67,0),FALSE)</f>
        <v>-1.8536364954253534E-3</v>
      </c>
      <c r="X150" s="94">
        <f>HLOOKUP($Q150,'Perfattr Data'!$A$11:$CW$67,MATCH(X$3&amp;"Short",'Perfattr Data'!$B$11:$B$67,0),FALSE)</f>
        <v>-2.9233058489579757E-3</v>
      </c>
      <c r="Y150" s="94">
        <f>HLOOKUP($Q150,'Perfattr Data'!$A$11:$CW$67,MATCH(Y$3&amp;"Short",'Perfattr Data'!$B$11:$B$67,0),FALSE)</f>
        <v>1.1278205454904799E-3</v>
      </c>
      <c r="Z150" s="94">
        <f>HLOOKUP($Q150,'Perfattr Data'!$A$11:$CW$67,MATCH(Z$3&amp;"Short",'Perfattr Data'!$B$11:$B$67,0),FALSE)</f>
        <v>-3.9971000184277497E-3</v>
      </c>
      <c r="AA150" s="94">
        <f>HLOOKUP($Q150,'Perfattr Data'!$A$11:$CW$67,MATCH(AA$3&amp;"Short",'Perfattr Data'!$B$11:$B$67,0),FALSE)</f>
        <v>-1.7746377452816855E-3</v>
      </c>
      <c r="AB150" s="94">
        <f>HLOOKUP($Q150,'Perfattr Data'!$A$11:$CW$67,MATCH(AB$3&amp;"Short",'Perfattr Data'!$B$11:$B$67,0),FALSE)</f>
        <v>1.6700998909089589E-5</v>
      </c>
    </row>
    <row r="151" spans="2:28" ht="15" customHeight="1" outlineLevel="1" x14ac:dyDescent="0.25">
      <c r="B151" s="4">
        <f t="shared" si="8"/>
        <v>40268</v>
      </c>
      <c r="C151" s="130">
        <f>-INDEX('Exposure Data'!$A$1:$Y$391,MATCH($B151&amp;$B$104,'Exposure Data'!$A$1:$A$391,0),MATCH(C$3,'Exposure Data'!$A$1:$Y$1,0))</f>
        <v>0.22846605490439931</v>
      </c>
      <c r="D151" s="130">
        <f>-INDEX('Exposure Data'!$A$1:$Y$391,MATCH($B151&amp;$B$104,'Exposure Data'!$A$1:$A$391,0),MATCH(D$3,'Exposure Data'!$A$1:$Y$1,0))</f>
        <v>4.8053888870911499E-2</v>
      </c>
      <c r="E151" s="130">
        <f>-INDEX('Exposure Data'!$A$1:$Y$391,MATCH($B151&amp;$B$104,'Exposure Data'!$A$1:$A$391,0),MATCH(E$3,'Exposure Data'!$A$1:$Y$1,0))</f>
        <v>0.11438963006438631</v>
      </c>
      <c r="F151" s="130">
        <f>-INDEX('Exposure Data'!$A$1:$Y$391,MATCH($B151&amp;$B$104,'Exposure Data'!$A$1:$A$391,0),MATCH(F$3,'Exposure Data'!$A$1:$Y$1,0))</f>
        <v>0.11114652225700082</v>
      </c>
      <c r="G151" s="130">
        <f>-INDEX('Exposure Data'!$A$1:$Y$391,MATCH($B151&amp;$B$104,'Exposure Data'!$A$1:$A$391,0),MATCH(G$3,'Exposure Data'!$A$1:$Y$1,0))</f>
        <v>1.4653377516346423E-3</v>
      </c>
      <c r="H151" s="130">
        <f>-INDEX('Exposure Data'!$A$1:$Y$391,MATCH($B151&amp;$B$104,'Exposure Data'!$A$1:$A$391,0),MATCH(H$3,'Exposure Data'!$A$1:$Y$1,0))</f>
        <v>0.13552683094485279</v>
      </c>
      <c r="I151" s="130">
        <f>-INDEX('Exposure Data'!$A$1:$Y$391,MATCH($B151&amp;$B$104,'Exposure Data'!$A$1:$A$391,0),MATCH(I$3,'Exposure Data'!$A$1:$Y$1,0))</f>
        <v>8.0361654712520991E-2</v>
      </c>
      <c r="J151" s="130">
        <f>-INDEX('Exposure Data'!$A$1:$Y$391,MATCH($B151&amp;$B$104,'Exposure Data'!$A$1:$A$391,0),MATCH(J$3,'Exposure Data'!$A$1:$Y$1,0))</f>
        <v>0.10476902810832726</v>
      </c>
      <c r="K151" s="130">
        <f>-INDEX('Exposure Data'!$A$1:$Y$391,MATCH($B151&amp;$B$104,'Exposure Data'!$A$1:$A$391,0),MATCH(K$3,'Exposure Data'!$A$1:$Y$1,0))</f>
        <v>6.8620259201216657E-2</v>
      </c>
      <c r="L151" s="130">
        <f>-INDEX('Exposure Data'!$A$1:$Y$391,MATCH($B151&amp;$B$104,'Exposure Data'!$A$1:$A$391,0),MATCH(L$3,'Exposure Data'!$A$1:$Y$1,0))</f>
        <v>6.8360766577240731E-2</v>
      </c>
      <c r="M151" s="130">
        <f>-INDEX('Exposure Data'!$A$1:$Y$391,MATCH($B151&amp;$B$104,'Exposure Data'!$A$1:$A$391,0),MATCH(M$3,'Exposure Data'!$A$1:$Y$1,0))</f>
        <v>1.7940484965120532E-2</v>
      </c>
      <c r="N151" s="130">
        <f>-INDEX('Exposure Data'!$A$1:$Y$391,MATCH($B151&amp;$B$104,'Exposure Data'!$A$1:$A$391,0),MATCH(N$3,'Exposure Data'!$A$1:$Y$1,0))</f>
        <v>0</v>
      </c>
      <c r="O151" s="7"/>
      <c r="Q151" s="95">
        <f t="shared" si="9"/>
        <v>40268</v>
      </c>
      <c r="R151" s="94">
        <f>HLOOKUP($Q151,'Perfattr Data'!$A$11:$CW$67,MATCH(R$3&amp;"Short",'Perfattr Data'!$B$11:$B$67,0),FALSE)</f>
        <v>-1.6762153781203194E-2</v>
      </c>
      <c r="S151" s="94">
        <f>HLOOKUP($Q151,'Perfattr Data'!$A$11:$CW$67,MATCH(S$3&amp;"Short",'Perfattr Data'!$B$11:$B$67,0),FALSE)</f>
        <v>-1.6996555167848575E-3</v>
      </c>
      <c r="T151" s="94">
        <f>HLOOKUP($Q151,'Perfattr Data'!$A$11:$CW$67,MATCH(T$3&amp;"Short",'Perfattr Data'!$B$11:$B$67,0),FALSE)</f>
        <v>-5.2833816089331229E-3</v>
      </c>
      <c r="U151" s="94">
        <f>HLOOKUP($Q151,'Perfattr Data'!$A$11:$CW$67,MATCH(U$3&amp;"Short",'Perfattr Data'!$B$11:$B$67,0),FALSE)</f>
        <v>-8.9204573396851165E-3</v>
      </c>
      <c r="V151" s="94">
        <f>HLOOKUP($Q151,'Perfattr Data'!$A$11:$CW$67,MATCH(V$3&amp;"Short",'Perfattr Data'!$B$11:$B$67,0),FALSE)</f>
        <v>-7.4525108406769612E-6</v>
      </c>
      <c r="W151" s="94">
        <f>HLOOKUP($Q151,'Perfattr Data'!$A$11:$CW$67,MATCH(W$3&amp;"Short",'Perfattr Data'!$B$11:$B$67,0),FALSE)</f>
        <v>-1.3682074883604718E-2</v>
      </c>
      <c r="X151" s="94">
        <f>HLOOKUP($Q151,'Perfattr Data'!$A$11:$CW$67,MATCH(X$3&amp;"Short",'Perfattr Data'!$B$11:$B$67,0),FALSE)</f>
        <v>-6.8712815674722158E-3</v>
      </c>
      <c r="Y151" s="94">
        <f>HLOOKUP($Q151,'Perfattr Data'!$A$11:$CW$67,MATCH(Y$3&amp;"Short",'Perfattr Data'!$B$11:$B$67,0),FALSE)</f>
        <v>-8.386650363380533E-3</v>
      </c>
      <c r="Z151" s="94">
        <f>HLOOKUP($Q151,'Perfattr Data'!$A$11:$CW$67,MATCH(Z$3&amp;"Short",'Perfattr Data'!$B$11:$B$67,0),FALSE)</f>
        <v>-5.5564831512586012E-3</v>
      </c>
      <c r="AA151" s="94">
        <f>HLOOKUP($Q151,'Perfattr Data'!$A$11:$CW$67,MATCH(AA$3&amp;"Short",'Perfattr Data'!$B$11:$B$67,0),FALSE)</f>
        <v>-1.8451580097741654E-3</v>
      </c>
      <c r="AB151" s="94">
        <f>HLOOKUP($Q151,'Perfattr Data'!$A$11:$CW$67,MATCH(AB$3&amp;"Short",'Perfattr Data'!$B$11:$B$67,0),FALSE)</f>
        <v>-1.0375681325838872E-3</v>
      </c>
    </row>
    <row r="152" spans="2:28" ht="15" customHeight="1" outlineLevel="1" x14ac:dyDescent="0.25">
      <c r="B152" s="4">
        <f t="shared" si="8"/>
        <v>40298</v>
      </c>
      <c r="C152" s="130">
        <f>-INDEX('Exposure Data'!$A$1:$Y$391,MATCH($B152&amp;$B$104,'Exposure Data'!$A$1:$A$391,0),MATCH(C$3,'Exposure Data'!$A$1:$Y$1,0))</f>
        <v>0.22133378110970278</v>
      </c>
      <c r="D152" s="130">
        <f>-INDEX('Exposure Data'!$A$1:$Y$391,MATCH($B152&amp;$B$104,'Exposure Data'!$A$1:$A$391,0),MATCH(D$3,'Exposure Data'!$A$1:$Y$1,0))</f>
        <v>6.1802239068236703E-2</v>
      </c>
      <c r="E152" s="130">
        <f>-INDEX('Exposure Data'!$A$1:$Y$391,MATCH($B152&amp;$B$104,'Exposure Data'!$A$1:$A$391,0),MATCH(E$3,'Exposure Data'!$A$1:$Y$1,0))</f>
        <v>0.1228720362073428</v>
      </c>
      <c r="F152" s="130">
        <f>-INDEX('Exposure Data'!$A$1:$Y$391,MATCH($B152&amp;$B$104,'Exposure Data'!$A$1:$A$391,0),MATCH(F$3,'Exposure Data'!$A$1:$Y$1,0))</f>
        <v>0.12655207415236491</v>
      </c>
      <c r="G152" s="130">
        <f>-INDEX('Exposure Data'!$A$1:$Y$391,MATCH($B152&amp;$B$104,'Exposure Data'!$A$1:$A$391,0),MATCH(G$3,'Exposure Data'!$A$1:$Y$1,0))</f>
        <v>7.3449920606076117E-3</v>
      </c>
      <c r="H152" s="130">
        <f>-INDEX('Exposure Data'!$A$1:$Y$391,MATCH($B152&amp;$B$104,'Exposure Data'!$A$1:$A$391,0),MATCH(H$3,'Exposure Data'!$A$1:$Y$1,0))</f>
        <v>0.13014951811583439</v>
      </c>
      <c r="I152" s="130">
        <f>-INDEX('Exposure Data'!$A$1:$Y$391,MATCH($B152&amp;$B$104,'Exposure Data'!$A$1:$A$391,0),MATCH(I$3,'Exposure Data'!$A$1:$Y$1,0))</f>
        <v>0.10486976917933127</v>
      </c>
      <c r="J152" s="130">
        <f>-INDEX('Exposure Data'!$A$1:$Y$391,MATCH($B152&amp;$B$104,'Exposure Data'!$A$1:$A$391,0),MATCH(J$3,'Exposure Data'!$A$1:$Y$1,0))</f>
        <v>0.11816643485210687</v>
      </c>
      <c r="K152" s="130">
        <f>-INDEX('Exposure Data'!$A$1:$Y$391,MATCH($B152&amp;$B$104,'Exposure Data'!$A$1:$A$391,0),MATCH(K$3,'Exposure Data'!$A$1:$Y$1,0))</f>
        <v>4.3293144254262082E-2</v>
      </c>
      <c r="L152" s="130">
        <f>-INDEX('Exposure Data'!$A$1:$Y$391,MATCH($B152&amp;$B$104,'Exposure Data'!$A$1:$A$391,0),MATCH(L$3,'Exposure Data'!$A$1:$Y$1,0))</f>
        <v>7.6839435528465311E-2</v>
      </c>
      <c r="M152" s="130">
        <f>-INDEX('Exposure Data'!$A$1:$Y$391,MATCH($B152&amp;$B$104,'Exposure Data'!$A$1:$A$391,0),MATCH(M$3,'Exposure Data'!$A$1:$Y$1,0))</f>
        <v>3.1619540491684382E-3</v>
      </c>
      <c r="N152" s="130">
        <f>-INDEX('Exposure Data'!$A$1:$Y$391,MATCH($B152&amp;$B$104,'Exposure Data'!$A$1:$A$391,0),MATCH(N$3,'Exposure Data'!$A$1:$Y$1,0))</f>
        <v>0</v>
      </c>
      <c r="O152" s="7"/>
      <c r="Q152" s="95">
        <f t="shared" si="9"/>
        <v>40298</v>
      </c>
      <c r="R152" s="94">
        <f>HLOOKUP($Q152,'Perfattr Data'!$A$11:$CW$67,MATCH(R$3&amp;"Short",'Perfattr Data'!$B$11:$B$67,0),FALSE)</f>
        <v>-5.2037022661361853E-3</v>
      </c>
      <c r="S152" s="94">
        <f>HLOOKUP($Q152,'Perfattr Data'!$A$11:$CW$67,MATCH(S$3&amp;"Short",'Perfattr Data'!$B$11:$B$67,0),FALSE)</f>
        <v>-2.0459151189779401E-3</v>
      </c>
      <c r="T152" s="94">
        <f>HLOOKUP($Q152,'Perfattr Data'!$A$11:$CW$67,MATCH(T$3&amp;"Short",'Perfattr Data'!$B$11:$B$67,0),FALSE)</f>
        <v>-5.6003413519831961E-3</v>
      </c>
      <c r="U152" s="94">
        <f>HLOOKUP($Q152,'Perfattr Data'!$A$11:$CW$67,MATCH(U$3&amp;"Short",'Perfattr Data'!$B$11:$B$67,0),FALSE)</f>
        <v>-2.3615173226445994E-3</v>
      </c>
      <c r="V152" s="94">
        <f>HLOOKUP($Q152,'Perfattr Data'!$A$11:$CW$67,MATCH(V$3&amp;"Short",'Perfattr Data'!$B$11:$B$67,0),FALSE)</f>
        <v>6.2326534010490378E-4</v>
      </c>
      <c r="W152" s="94">
        <f>HLOOKUP($Q152,'Perfattr Data'!$A$11:$CW$67,MATCH(W$3&amp;"Short",'Perfattr Data'!$B$11:$B$67,0),FALSE)</f>
        <v>1.7976451532889231E-3</v>
      </c>
      <c r="X152" s="94">
        <f>HLOOKUP($Q152,'Perfattr Data'!$A$11:$CW$67,MATCH(X$3&amp;"Short",'Perfattr Data'!$B$11:$B$67,0),FALSE)</f>
        <v>-1.0728971989827781E-2</v>
      </c>
      <c r="Y152" s="94">
        <f>HLOOKUP($Q152,'Perfattr Data'!$A$11:$CW$67,MATCH(Y$3&amp;"Short",'Perfattr Data'!$B$11:$B$67,0),FALSE)</f>
        <v>-7.7644651508863693E-3</v>
      </c>
      <c r="Z152" s="94">
        <f>HLOOKUP($Q152,'Perfattr Data'!$A$11:$CW$67,MATCH(Z$3&amp;"Short",'Perfattr Data'!$B$11:$B$67,0),FALSE)</f>
        <v>-3.3531592101937969E-3</v>
      </c>
      <c r="AA152" s="94">
        <f>HLOOKUP($Q152,'Perfattr Data'!$A$11:$CW$67,MATCH(AA$3&amp;"Short",'Perfattr Data'!$B$11:$B$67,0),FALSE)</f>
        <v>-1.0101219858125838E-3</v>
      </c>
      <c r="AB152" s="94">
        <f>HLOOKUP($Q152,'Perfattr Data'!$A$11:$CW$67,MATCH(AB$3&amp;"Short",'Perfattr Data'!$B$11:$B$67,0),FALSE)</f>
        <v>1.4571478814840275E-3</v>
      </c>
    </row>
    <row r="153" spans="2:28" ht="15" customHeight="1" outlineLevel="1" x14ac:dyDescent="0.25">
      <c r="B153" s="4">
        <f t="shared" si="8"/>
        <v>40329</v>
      </c>
      <c r="C153" s="130">
        <f>-INDEX('Exposure Data'!$A$1:$Y$391,MATCH($B153&amp;$B$104,'Exposure Data'!$A$1:$A$391,0),MATCH(C$3,'Exposure Data'!$A$1:$Y$1,0))</f>
        <v>0.23656346046793117</v>
      </c>
      <c r="D153" s="130">
        <f>-INDEX('Exposure Data'!$A$1:$Y$391,MATCH($B153&amp;$B$104,'Exposure Data'!$A$1:$A$391,0),MATCH(D$3,'Exposure Data'!$A$1:$Y$1,0))</f>
        <v>9.0987750632783373E-2</v>
      </c>
      <c r="E153" s="130">
        <f>-INDEX('Exposure Data'!$A$1:$Y$391,MATCH($B153&amp;$B$104,'Exposure Data'!$A$1:$A$391,0),MATCH(E$3,'Exposure Data'!$A$1:$Y$1,0))</f>
        <v>4.5653134219815421E-2</v>
      </c>
      <c r="F153" s="130">
        <f>-INDEX('Exposure Data'!$A$1:$Y$391,MATCH($B153&amp;$B$104,'Exposure Data'!$A$1:$A$391,0),MATCH(F$3,'Exposure Data'!$A$1:$Y$1,0))</f>
        <v>9.5538937607989829E-2</v>
      </c>
      <c r="G153" s="130">
        <f>-INDEX('Exposure Data'!$A$1:$Y$391,MATCH($B153&amp;$B$104,'Exposure Data'!$A$1:$A$391,0),MATCH(G$3,'Exposure Data'!$A$1:$Y$1,0))</f>
        <v>0</v>
      </c>
      <c r="H153" s="130">
        <f>-INDEX('Exposure Data'!$A$1:$Y$391,MATCH($B153&amp;$B$104,'Exposure Data'!$A$1:$A$391,0),MATCH(H$3,'Exposure Data'!$A$1:$Y$1,0))</f>
        <v>0.14127609723270315</v>
      </c>
      <c r="I153" s="130">
        <f>-INDEX('Exposure Data'!$A$1:$Y$391,MATCH($B153&amp;$B$104,'Exposure Data'!$A$1:$A$391,0),MATCH(I$3,'Exposure Data'!$A$1:$Y$1,0))</f>
        <v>9.9078692171562899E-2</v>
      </c>
      <c r="J153" s="130">
        <f>-INDEX('Exposure Data'!$A$1:$Y$391,MATCH($B153&amp;$B$104,'Exposure Data'!$A$1:$A$391,0),MATCH(J$3,'Exposure Data'!$A$1:$Y$1,0))</f>
        <v>9.5768190697495828E-2</v>
      </c>
      <c r="K153" s="130">
        <f>-INDEX('Exposure Data'!$A$1:$Y$391,MATCH($B153&amp;$B$104,'Exposure Data'!$A$1:$A$391,0),MATCH(K$3,'Exposure Data'!$A$1:$Y$1,0))</f>
        <v>2.6724753478793745E-2</v>
      </c>
      <c r="L153" s="130">
        <f>-INDEX('Exposure Data'!$A$1:$Y$391,MATCH($B153&amp;$B$104,'Exposure Data'!$A$1:$A$391,0),MATCH(L$3,'Exposure Data'!$A$1:$Y$1,0))</f>
        <v>0.10250170519298794</v>
      </c>
      <c r="M153" s="130">
        <f>-INDEX('Exposure Data'!$A$1:$Y$391,MATCH($B153&amp;$B$104,'Exposure Data'!$A$1:$A$391,0),MATCH(M$3,'Exposure Data'!$A$1:$Y$1,0))</f>
        <v>1.6701200389318215E-3</v>
      </c>
      <c r="N153" s="130">
        <f>-INDEX('Exposure Data'!$A$1:$Y$391,MATCH($B153&amp;$B$104,'Exposure Data'!$A$1:$A$391,0),MATCH(N$3,'Exposure Data'!$A$1:$Y$1,0))</f>
        <v>0</v>
      </c>
      <c r="O153" s="7"/>
      <c r="Q153" s="95">
        <f t="shared" si="9"/>
        <v>40329</v>
      </c>
      <c r="R153" s="94">
        <f>HLOOKUP($Q153,'Perfattr Data'!$A$11:$CW$67,MATCH(R$3&amp;"Short",'Perfattr Data'!$B$11:$B$67,0),FALSE)</f>
        <v>2.0790997136098804E-2</v>
      </c>
      <c r="S153" s="94">
        <f>HLOOKUP($Q153,'Perfattr Data'!$A$11:$CW$67,MATCH(S$3&amp;"Short",'Perfattr Data'!$B$11:$B$67,0),FALSE)</f>
        <v>2.0765103276042204E-3</v>
      </c>
      <c r="T153" s="94">
        <f>HLOOKUP($Q153,'Perfattr Data'!$A$11:$CW$67,MATCH(T$3&amp;"Short",'Perfattr Data'!$B$11:$B$67,0),FALSE)</f>
        <v>1.2898125485458904E-2</v>
      </c>
      <c r="U153" s="94">
        <f>HLOOKUP($Q153,'Perfattr Data'!$A$11:$CW$67,MATCH(U$3&amp;"Short",'Perfattr Data'!$B$11:$B$67,0),FALSE)</f>
        <v>8.1213709973193236E-3</v>
      </c>
      <c r="V153" s="94">
        <f>HLOOKUP($Q153,'Perfattr Data'!$A$11:$CW$67,MATCH(V$3&amp;"Short",'Perfattr Data'!$B$11:$B$67,0),FALSE)</f>
        <v>9.5877247335790104E-4</v>
      </c>
      <c r="W153" s="94">
        <f>HLOOKUP($Q153,'Perfattr Data'!$A$11:$CW$67,MATCH(W$3&amp;"Short",'Perfattr Data'!$B$11:$B$67,0),FALSE)</f>
        <v>1.4471148649481756E-2</v>
      </c>
      <c r="X153" s="94">
        <f>HLOOKUP($Q153,'Perfattr Data'!$A$11:$CW$67,MATCH(X$3&amp;"Short",'Perfattr Data'!$B$11:$B$67,0),FALSE)</f>
        <v>1.2728237411808944E-2</v>
      </c>
      <c r="Y153" s="94">
        <f>HLOOKUP($Q153,'Perfattr Data'!$A$11:$CW$67,MATCH(Y$3&amp;"Short",'Perfattr Data'!$B$11:$B$67,0),FALSE)</f>
        <v>1.4544011935371342E-2</v>
      </c>
      <c r="Z153" s="94">
        <f>HLOOKUP($Q153,'Perfattr Data'!$A$11:$CW$67,MATCH(Z$3&amp;"Short",'Perfattr Data'!$B$11:$B$67,0),FALSE)</f>
        <v>3.1505125604872775E-3</v>
      </c>
      <c r="AA153" s="94">
        <f>HLOOKUP($Q153,'Perfattr Data'!$A$11:$CW$67,MATCH(AA$3&amp;"Short",'Perfattr Data'!$B$11:$B$67,0),FALSE)</f>
        <v>4.4886077169726604E-3</v>
      </c>
      <c r="AB153" s="94">
        <f>HLOOKUP($Q153,'Perfattr Data'!$A$11:$CW$67,MATCH(AB$3&amp;"Short",'Perfattr Data'!$B$11:$B$67,0),FALSE)</f>
        <v>2.7914550270810015E-4</v>
      </c>
    </row>
    <row r="154" spans="2:28" ht="15" customHeight="1" outlineLevel="1" x14ac:dyDescent="0.25">
      <c r="B154" s="4">
        <f t="shared" si="8"/>
        <v>40359</v>
      </c>
      <c r="C154" s="130">
        <f>-INDEX('Exposure Data'!$A$1:$Y$391,MATCH($B154&amp;$B$104,'Exposure Data'!$A$1:$A$391,0),MATCH(C$3,'Exposure Data'!$A$1:$Y$1,0))</f>
        <v>0.20892814467125059</v>
      </c>
      <c r="D154" s="130">
        <f>-INDEX('Exposure Data'!$A$1:$Y$391,MATCH($B154&amp;$B$104,'Exposure Data'!$A$1:$A$391,0),MATCH(D$3,'Exposure Data'!$A$1:$Y$1,0))</f>
        <v>9.8901234110695721E-2</v>
      </c>
      <c r="E154" s="130">
        <f>-INDEX('Exposure Data'!$A$1:$Y$391,MATCH($B154&amp;$B$104,'Exposure Data'!$A$1:$A$391,0),MATCH(E$3,'Exposure Data'!$A$1:$Y$1,0))</f>
        <v>6.5113168091725127E-2</v>
      </c>
      <c r="F154" s="130">
        <f>-INDEX('Exposure Data'!$A$1:$Y$391,MATCH($B154&amp;$B$104,'Exposure Data'!$A$1:$A$391,0),MATCH(F$3,'Exposure Data'!$A$1:$Y$1,0))</f>
        <v>9.7291718540522126E-2</v>
      </c>
      <c r="G154" s="130">
        <f>-INDEX('Exposure Data'!$A$1:$Y$391,MATCH($B154&amp;$B$104,'Exposure Data'!$A$1:$A$391,0),MATCH(G$3,'Exposure Data'!$A$1:$Y$1,0))</f>
        <v>0</v>
      </c>
      <c r="H154" s="130">
        <f>-INDEX('Exposure Data'!$A$1:$Y$391,MATCH($B154&amp;$B$104,'Exposure Data'!$A$1:$A$391,0),MATCH(H$3,'Exposure Data'!$A$1:$Y$1,0))</f>
        <v>0.11671408311348451</v>
      </c>
      <c r="I154" s="130">
        <f>-INDEX('Exposure Data'!$A$1:$Y$391,MATCH($B154&amp;$B$104,'Exposure Data'!$A$1:$A$391,0),MATCH(I$3,'Exposure Data'!$A$1:$Y$1,0))</f>
        <v>0.12102933338272454</v>
      </c>
      <c r="J154" s="130">
        <f>-INDEX('Exposure Data'!$A$1:$Y$391,MATCH($B154&amp;$B$104,'Exposure Data'!$A$1:$A$391,0),MATCH(J$3,'Exposure Data'!$A$1:$Y$1,0))</f>
        <v>0.10200084033693513</v>
      </c>
      <c r="K154" s="130">
        <f>-INDEX('Exposure Data'!$A$1:$Y$391,MATCH($B154&amp;$B$104,'Exposure Data'!$A$1:$A$391,0),MATCH(K$3,'Exposure Data'!$A$1:$Y$1,0))</f>
        <v>2.5703671992800204E-2</v>
      </c>
      <c r="L154" s="130">
        <f>-INDEX('Exposure Data'!$A$1:$Y$391,MATCH($B154&amp;$B$104,'Exposure Data'!$A$1:$A$391,0),MATCH(L$3,'Exposure Data'!$A$1:$Y$1,0))</f>
        <v>0.10517845598773755</v>
      </c>
      <c r="M154" s="130">
        <f>-INDEX('Exposure Data'!$A$1:$Y$391,MATCH($B154&amp;$B$104,'Exposure Data'!$A$1:$A$391,0),MATCH(M$3,'Exposure Data'!$A$1:$Y$1,0))</f>
        <v>0</v>
      </c>
      <c r="N154" s="130">
        <f>-INDEX('Exposure Data'!$A$1:$Y$391,MATCH($B154&amp;$B$104,'Exposure Data'!$A$1:$A$391,0),MATCH(N$3,'Exposure Data'!$A$1:$Y$1,0))</f>
        <v>0</v>
      </c>
      <c r="O154" s="7"/>
      <c r="Q154" s="95">
        <f t="shared" si="9"/>
        <v>40359</v>
      </c>
      <c r="R154" s="94">
        <f>HLOOKUP($Q154,'Perfattr Data'!$A$11:$CW$67,MATCH(R$3&amp;"Short",'Perfattr Data'!$B$11:$B$67,0),FALSE)</f>
        <v>-8.8176775222680514E-4</v>
      </c>
      <c r="S154" s="94">
        <f>HLOOKUP($Q154,'Perfattr Data'!$A$11:$CW$67,MATCH(S$3&amp;"Short",'Perfattr Data'!$B$11:$B$67,0),FALSE)</f>
        <v>-2.3814399899692194E-3</v>
      </c>
      <c r="T154" s="94">
        <f>HLOOKUP($Q154,'Perfattr Data'!$A$11:$CW$67,MATCH(T$3&amp;"Short",'Perfattr Data'!$B$11:$B$67,0),FALSE)</f>
        <v>-6.0875492418601654E-4</v>
      </c>
      <c r="U154" s="94">
        <f>HLOOKUP($Q154,'Perfattr Data'!$A$11:$CW$67,MATCH(U$3&amp;"Short",'Perfattr Data'!$B$11:$B$67,0),FALSE)</f>
        <v>-1.9190356618633997E-3</v>
      </c>
      <c r="V154" s="94">
        <f>HLOOKUP($Q154,'Perfattr Data'!$A$11:$CW$67,MATCH(V$3&amp;"Short",'Perfattr Data'!$B$11:$B$67,0),FALSE)</f>
        <v>-3.0798616542398799E-5</v>
      </c>
      <c r="W154" s="94">
        <f>HLOOKUP($Q154,'Perfattr Data'!$A$11:$CW$67,MATCH(W$3&amp;"Short",'Perfattr Data'!$B$11:$B$67,0),FALSE)</f>
        <v>1.1501845814704352E-3</v>
      </c>
      <c r="X154" s="94">
        <f>HLOOKUP($Q154,'Perfattr Data'!$A$11:$CW$67,MATCH(X$3&amp;"Short",'Perfattr Data'!$B$11:$B$67,0),FALSE)</f>
        <v>-2.3995789406870121E-3</v>
      </c>
      <c r="Y154" s="94">
        <f>HLOOKUP($Q154,'Perfattr Data'!$A$11:$CW$67,MATCH(Y$3&amp;"Short",'Perfattr Data'!$B$11:$B$67,0),FALSE)</f>
        <v>3.2542392310564599E-3</v>
      </c>
      <c r="Z154" s="94">
        <f>HLOOKUP($Q154,'Perfattr Data'!$A$11:$CW$67,MATCH(Z$3&amp;"Short",'Perfattr Data'!$B$11:$B$67,0),FALSE)</f>
        <v>-5.02039330109318E-5</v>
      </c>
      <c r="AA154" s="94">
        <f>HLOOKUP($Q154,'Perfattr Data'!$A$11:$CW$67,MATCH(AA$3&amp;"Short",'Perfattr Data'!$B$11:$B$67,0),FALSE)</f>
        <v>1.1239844236669502E-3</v>
      </c>
      <c r="AB154" s="94">
        <f>HLOOKUP($Q154,'Perfattr Data'!$A$11:$CW$67,MATCH(AB$3&amp;"Short",'Perfattr Data'!$B$11:$B$67,0),FALSE)</f>
        <v>-9.3607574075606307E-5</v>
      </c>
    </row>
    <row r="155" spans="2:28" ht="15" customHeight="1" outlineLevel="1" x14ac:dyDescent="0.25">
      <c r="B155" s="4">
        <f t="shared" si="8"/>
        <v>40390</v>
      </c>
      <c r="C155" s="130">
        <f>-INDEX('Exposure Data'!$A$1:$Y$391,MATCH($B155&amp;$B$104,'Exposure Data'!$A$1:$A$391,0),MATCH(C$3,'Exposure Data'!$A$1:$Y$1,0))</f>
        <v>0.19191917467059508</v>
      </c>
      <c r="D155" s="130">
        <f>-INDEX('Exposure Data'!$A$1:$Y$391,MATCH($B155&amp;$B$104,'Exposure Data'!$A$1:$A$391,0),MATCH(D$3,'Exposure Data'!$A$1:$Y$1,0))</f>
        <v>0.10198729588946837</v>
      </c>
      <c r="E155" s="130">
        <f>-INDEX('Exposure Data'!$A$1:$Y$391,MATCH($B155&amp;$B$104,'Exposure Data'!$A$1:$A$391,0),MATCH(E$3,'Exposure Data'!$A$1:$Y$1,0))</f>
        <v>6.3502985985875296E-2</v>
      </c>
      <c r="F155" s="130">
        <f>-INDEX('Exposure Data'!$A$1:$Y$391,MATCH($B155&amp;$B$104,'Exposure Data'!$A$1:$A$391,0),MATCH(F$3,'Exposure Data'!$A$1:$Y$1,0))</f>
        <v>8.9722534598276754E-2</v>
      </c>
      <c r="G155" s="130">
        <f>-INDEX('Exposure Data'!$A$1:$Y$391,MATCH($B155&amp;$B$104,'Exposure Data'!$A$1:$A$391,0),MATCH(G$3,'Exposure Data'!$A$1:$Y$1,0))</f>
        <v>0</v>
      </c>
      <c r="H155" s="130">
        <f>-INDEX('Exposure Data'!$A$1:$Y$391,MATCH($B155&amp;$B$104,'Exposure Data'!$A$1:$A$391,0),MATCH(H$3,'Exposure Data'!$A$1:$Y$1,0))</f>
        <v>0.12366811955577921</v>
      </c>
      <c r="I155" s="130">
        <f>-INDEX('Exposure Data'!$A$1:$Y$391,MATCH($B155&amp;$B$104,'Exposure Data'!$A$1:$A$391,0),MATCH(I$3,'Exposure Data'!$A$1:$Y$1,0))</f>
        <v>0.12785385664144513</v>
      </c>
      <c r="J155" s="130">
        <f>-INDEX('Exposure Data'!$A$1:$Y$391,MATCH($B155&amp;$B$104,'Exposure Data'!$A$1:$A$391,0),MATCH(J$3,'Exposure Data'!$A$1:$Y$1,0))</f>
        <v>0.11280841589157067</v>
      </c>
      <c r="K155" s="130">
        <f>-INDEX('Exposure Data'!$A$1:$Y$391,MATCH($B155&amp;$B$104,'Exposure Data'!$A$1:$A$391,0),MATCH(K$3,'Exposure Data'!$A$1:$Y$1,0))</f>
        <v>2.4383769144555756E-2</v>
      </c>
      <c r="L155" s="130">
        <f>-INDEX('Exposure Data'!$A$1:$Y$391,MATCH($B155&amp;$B$104,'Exposure Data'!$A$1:$A$391,0),MATCH(L$3,'Exposure Data'!$A$1:$Y$1,0))</f>
        <v>0.1005132960657623</v>
      </c>
      <c r="M155" s="130">
        <f>-INDEX('Exposure Data'!$A$1:$Y$391,MATCH($B155&amp;$B$104,'Exposure Data'!$A$1:$A$391,0),MATCH(M$3,'Exposure Data'!$A$1:$Y$1,0))</f>
        <v>0</v>
      </c>
      <c r="N155" s="130">
        <f>-INDEX('Exposure Data'!$A$1:$Y$391,MATCH($B155&amp;$B$104,'Exposure Data'!$A$1:$A$391,0),MATCH(N$3,'Exposure Data'!$A$1:$Y$1,0))</f>
        <v>0</v>
      </c>
      <c r="O155" s="7"/>
      <c r="Q155" s="95">
        <f t="shared" si="9"/>
        <v>40390</v>
      </c>
      <c r="R155" s="94">
        <f>HLOOKUP($Q155,'Perfattr Data'!$A$11:$CW$67,MATCH(R$3&amp;"Short",'Perfattr Data'!$B$11:$B$67,0),FALSE)</f>
        <v>-2.1102163061621489E-2</v>
      </c>
      <c r="S155" s="94">
        <f>HLOOKUP($Q155,'Perfattr Data'!$A$11:$CW$67,MATCH(S$3&amp;"Short",'Perfattr Data'!$B$11:$B$67,0),FALSE)</f>
        <v>-7.2256025011872812E-3</v>
      </c>
      <c r="T155" s="94">
        <f>HLOOKUP($Q155,'Perfattr Data'!$A$11:$CW$67,MATCH(T$3&amp;"Short",'Perfattr Data'!$B$11:$B$67,0),FALSE)</f>
        <v>-1.7085728761224519E-3</v>
      </c>
      <c r="U155" s="94">
        <f>HLOOKUP($Q155,'Perfattr Data'!$A$11:$CW$67,MATCH(U$3&amp;"Short",'Perfattr Data'!$B$11:$B$67,0),FALSE)</f>
        <v>-7.3474872781265962E-3</v>
      </c>
      <c r="V155" s="94">
        <f>HLOOKUP($Q155,'Perfattr Data'!$A$11:$CW$67,MATCH(V$3&amp;"Short",'Perfattr Data'!$B$11:$B$67,0),FALSE)</f>
        <v>0</v>
      </c>
      <c r="W155" s="94">
        <f>HLOOKUP($Q155,'Perfattr Data'!$A$11:$CW$67,MATCH(W$3&amp;"Short",'Perfattr Data'!$B$11:$B$67,0),FALSE)</f>
        <v>-1.312631041372019E-2</v>
      </c>
      <c r="X155" s="94">
        <f>HLOOKUP($Q155,'Perfattr Data'!$A$11:$CW$67,MATCH(X$3&amp;"Short",'Perfattr Data'!$B$11:$B$67,0),FALSE)</f>
        <v>-1.1958786624479323E-2</v>
      </c>
      <c r="Y155" s="94">
        <f>HLOOKUP($Q155,'Perfattr Data'!$A$11:$CW$67,MATCH(Y$3&amp;"Short",'Perfattr Data'!$B$11:$B$67,0),FALSE)</f>
        <v>-4.445560292538806E-3</v>
      </c>
      <c r="Z155" s="94">
        <f>HLOOKUP($Q155,'Perfattr Data'!$A$11:$CW$67,MATCH(Z$3&amp;"Short",'Perfattr Data'!$B$11:$B$67,0),FALSE)</f>
        <v>-2.4046615300518971E-3</v>
      </c>
      <c r="AA155" s="94">
        <f>HLOOKUP($Q155,'Perfattr Data'!$A$11:$CW$67,MATCH(AA$3&amp;"Short",'Perfattr Data'!$B$11:$B$67,0),FALSE)</f>
        <v>-8.9462489437260873E-3</v>
      </c>
      <c r="AB155" s="94">
        <f>HLOOKUP($Q155,'Perfattr Data'!$A$11:$CW$67,MATCH(AB$3&amp;"Short",'Perfattr Data'!$B$11:$B$67,0),FALSE)</f>
        <v>8.9414269395884703E-7</v>
      </c>
    </row>
    <row r="156" spans="2:28" ht="15" customHeight="1" outlineLevel="1" x14ac:dyDescent="0.25">
      <c r="B156" s="4">
        <f t="shared" si="8"/>
        <v>40421</v>
      </c>
      <c r="C156" s="130">
        <f>-INDEX('Exposure Data'!$A$1:$Y$391,MATCH($B156&amp;$B$104,'Exposure Data'!$A$1:$A$391,0),MATCH(C$3,'Exposure Data'!$A$1:$Y$1,0))</f>
        <v>0.21136058821160486</v>
      </c>
      <c r="D156" s="130">
        <f>-INDEX('Exposure Data'!$A$1:$Y$391,MATCH($B156&amp;$B$104,'Exposure Data'!$A$1:$A$391,0),MATCH(D$3,'Exposure Data'!$A$1:$Y$1,0))</f>
        <v>0.1099013346145768</v>
      </c>
      <c r="E156" s="130">
        <f>-INDEX('Exposure Data'!$A$1:$Y$391,MATCH($B156&amp;$B$104,'Exposure Data'!$A$1:$A$391,0),MATCH(E$3,'Exposure Data'!$A$1:$Y$1,0))</f>
        <v>5.0593264972469479E-2</v>
      </c>
      <c r="F156" s="130">
        <f>-INDEX('Exposure Data'!$A$1:$Y$391,MATCH($B156&amp;$B$104,'Exposure Data'!$A$1:$A$391,0),MATCH(F$3,'Exposure Data'!$A$1:$Y$1,0))</f>
        <v>7.8943217778421712E-2</v>
      </c>
      <c r="G156" s="130">
        <f>-INDEX('Exposure Data'!$A$1:$Y$391,MATCH($B156&amp;$B$104,'Exposure Data'!$A$1:$A$391,0),MATCH(G$3,'Exposure Data'!$A$1:$Y$1,0))</f>
        <v>1.0363787788108824E-3</v>
      </c>
      <c r="H156" s="130">
        <f>-INDEX('Exposure Data'!$A$1:$Y$391,MATCH($B156&amp;$B$104,'Exposure Data'!$A$1:$A$391,0),MATCH(H$3,'Exposure Data'!$A$1:$Y$1,0))</f>
        <v>0.10287109841818548</v>
      </c>
      <c r="I156" s="130">
        <f>-INDEX('Exposure Data'!$A$1:$Y$391,MATCH($B156&amp;$B$104,'Exposure Data'!$A$1:$A$391,0),MATCH(I$3,'Exposure Data'!$A$1:$Y$1,0))</f>
        <v>8.8586178829429277E-2</v>
      </c>
      <c r="J156" s="130">
        <f>-INDEX('Exposure Data'!$A$1:$Y$391,MATCH($B156&amp;$B$104,'Exposure Data'!$A$1:$A$391,0),MATCH(J$3,'Exposure Data'!$A$1:$Y$1,0))</f>
        <v>0.11682616224600356</v>
      </c>
      <c r="K156" s="130">
        <f>-INDEX('Exposure Data'!$A$1:$Y$391,MATCH($B156&amp;$B$104,'Exposure Data'!$A$1:$A$391,0),MATCH(K$3,'Exposure Data'!$A$1:$Y$1,0))</f>
        <v>2.5590415145256978E-2</v>
      </c>
      <c r="L156" s="130">
        <f>-INDEX('Exposure Data'!$A$1:$Y$391,MATCH($B156&amp;$B$104,'Exposure Data'!$A$1:$A$391,0),MATCH(L$3,'Exposure Data'!$A$1:$Y$1,0))</f>
        <v>0.10281189610053837</v>
      </c>
      <c r="M156" s="130">
        <f>-INDEX('Exposure Data'!$A$1:$Y$391,MATCH($B156&amp;$B$104,'Exposure Data'!$A$1:$A$391,0),MATCH(M$3,'Exposure Data'!$A$1:$Y$1,0))</f>
        <v>0</v>
      </c>
      <c r="N156" s="130">
        <f>-INDEX('Exposure Data'!$A$1:$Y$391,MATCH($B156&amp;$B$104,'Exposure Data'!$A$1:$A$391,0),MATCH(N$3,'Exposure Data'!$A$1:$Y$1,0))</f>
        <v>0</v>
      </c>
      <c r="O156" s="7"/>
      <c r="Q156" s="95">
        <f t="shared" si="9"/>
        <v>40421</v>
      </c>
      <c r="R156" s="94">
        <f>HLOOKUP($Q156,'Perfattr Data'!$A$11:$CW$67,MATCH(R$3&amp;"Short",'Perfattr Data'!$B$11:$B$67,0),FALSE)</f>
        <v>5.9869616632697541E-3</v>
      </c>
      <c r="S156" s="94">
        <f>HLOOKUP($Q156,'Perfattr Data'!$A$11:$CW$67,MATCH(S$3&amp;"Short",'Perfattr Data'!$B$11:$B$67,0),FALSE)</f>
        <v>3.816408261349576E-3</v>
      </c>
      <c r="T156" s="94">
        <f>HLOOKUP($Q156,'Perfattr Data'!$A$11:$CW$67,MATCH(T$3&amp;"Short",'Perfattr Data'!$B$11:$B$67,0),FALSE)</f>
        <v>3.5633106406017787E-3</v>
      </c>
      <c r="U156" s="94">
        <f>HLOOKUP($Q156,'Perfattr Data'!$A$11:$CW$67,MATCH(U$3&amp;"Short",'Perfattr Data'!$B$11:$B$67,0),FALSE)</f>
        <v>1.193275775261576E-3</v>
      </c>
      <c r="V156" s="94">
        <f>HLOOKUP($Q156,'Perfattr Data'!$A$11:$CW$67,MATCH(V$3&amp;"Short",'Perfattr Data'!$B$11:$B$67,0),FALSE)</f>
        <v>3.4370855666574594E-5</v>
      </c>
      <c r="W156" s="94">
        <f>HLOOKUP($Q156,'Perfattr Data'!$A$11:$CW$67,MATCH(W$3&amp;"Short",'Perfattr Data'!$B$11:$B$67,0),FALSE)</f>
        <v>3.3704558470696424E-3</v>
      </c>
      <c r="X156" s="94">
        <f>HLOOKUP($Q156,'Perfattr Data'!$A$11:$CW$67,MATCH(X$3&amp;"Short",'Perfattr Data'!$B$11:$B$67,0),FALSE)</f>
        <v>3.0109824963806858E-3</v>
      </c>
      <c r="Y156" s="94">
        <f>HLOOKUP($Q156,'Perfattr Data'!$A$11:$CW$67,MATCH(Y$3&amp;"Short",'Perfattr Data'!$B$11:$B$67,0),FALSE)</f>
        <v>7.2122783339224191E-3</v>
      </c>
      <c r="Z156" s="94">
        <f>HLOOKUP($Q156,'Perfattr Data'!$A$11:$CW$67,MATCH(Z$3&amp;"Short",'Perfattr Data'!$B$11:$B$67,0),FALSE)</f>
        <v>-8.9671713562644475E-4</v>
      </c>
      <c r="AA156" s="94">
        <f>HLOOKUP($Q156,'Perfattr Data'!$A$11:$CW$67,MATCH(AA$3&amp;"Short",'Perfattr Data'!$B$11:$B$67,0),FALSE)</f>
        <v>2.3167856465485816E-3</v>
      </c>
      <c r="AB156" s="94">
        <f>HLOOKUP($Q156,'Perfattr Data'!$A$11:$CW$67,MATCH(AB$3&amp;"Short",'Perfattr Data'!$B$11:$B$67,0),FALSE)</f>
        <v>2.0066755852248475E-7</v>
      </c>
    </row>
    <row r="157" spans="2:28" ht="15" customHeight="1" outlineLevel="1" x14ac:dyDescent="0.25">
      <c r="B157" s="4">
        <f t="shared" si="8"/>
        <v>40451</v>
      </c>
      <c r="C157" s="130">
        <f>-INDEX('Exposure Data'!$A$1:$Y$391,MATCH($B157&amp;$B$104,'Exposure Data'!$A$1:$A$391,0),MATCH(C$3,'Exposure Data'!$A$1:$Y$1,0))</f>
        <v>0.23772148280011984</v>
      </c>
      <c r="D157" s="130">
        <f>-INDEX('Exposure Data'!$A$1:$Y$391,MATCH($B157&amp;$B$104,'Exposure Data'!$A$1:$A$391,0),MATCH(D$3,'Exposure Data'!$A$1:$Y$1,0))</f>
        <v>0.12125627257094566</v>
      </c>
      <c r="E157" s="130">
        <f>-INDEX('Exposure Data'!$A$1:$Y$391,MATCH($B157&amp;$B$104,'Exposure Data'!$A$1:$A$391,0),MATCH(E$3,'Exposure Data'!$A$1:$Y$1,0))</f>
        <v>3.9872154259777054E-2</v>
      </c>
      <c r="F157" s="130">
        <f>-INDEX('Exposure Data'!$A$1:$Y$391,MATCH($B157&amp;$B$104,'Exposure Data'!$A$1:$A$391,0),MATCH(F$3,'Exposure Data'!$A$1:$Y$1,0))</f>
        <v>8.0446134554266496E-2</v>
      </c>
      <c r="G157" s="130">
        <f>-INDEX('Exposure Data'!$A$1:$Y$391,MATCH($B157&amp;$B$104,'Exposure Data'!$A$1:$A$391,0),MATCH(G$3,'Exposure Data'!$A$1:$Y$1,0))</f>
        <v>0</v>
      </c>
      <c r="H157" s="130">
        <f>-INDEX('Exposure Data'!$A$1:$Y$391,MATCH($B157&amp;$B$104,'Exposure Data'!$A$1:$A$391,0),MATCH(H$3,'Exposure Data'!$A$1:$Y$1,0))</f>
        <v>0.11354897702910348</v>
      </c>
      <c r="I157" s="130">
        <f>-INDEX('Exposure Data'!$A$1:$Y$391,MATCH($B157&amp;$B$104,'Exposure Data'!$A$1:$A$391,0),MATCH(I$3,'Exposure Data'!$A$1:$Y$1,0))</f>
        <v>7.2007820934666539E-2</v>
      </c>
      <c r="J157" s="130">
        <f>-INDEX('Exposure Data'!$A$1:$Y$391,MATCH($B157&amp;$B$104,'Exposure Data'!$A$1:$A$391,0),MATCH(J$3,'Exposure Data'!$A$1:$Y$1,0))</f>
        <v>0.144885870715627</v>
      </c>
      <c r="K157" s="130">
        <f>-INDEX('Exposure Data'!$A$1:$Y$391,MATCH($B157&amp;$B$104,'Exposure Data'!$A$1:$A$391,0),MATCH(K$3,'Exposure Data'!$A$1:$Y$1,0))</f>
        <v>2.8491548065892946E-2</v>
      </c>
      <c r="L157" s="130">
        <f>-INDEX('Exposure Data'!$A$1:$Y$391,MATCH($B157&amp;$B$104,'Exposure Data'!$A$1:$A$391,0),MATCH(L$3,'Exposure Data'!$A$1:$Y$1,0))</f>
        <v>0.12193063215212664</v>
      </c>
      <c r="M157" s="130">
        <f>-INDEX('Exposure Data'!$A$1:$Y$391,MATCH($B157&amp;$B$104,'Exposure Data'!$A$1:$A$391,0),MATCH(M$3,'Exposure Data'!$A$1:$Y$1,0))</f>
        <v>0</v>
      </c>
      <c r="N157" s="130">
        <f>-INDEX('Exposure Data'!$A$1:$Y$391,MATCH($B157&amp;$B$104,'Exposure Data'!$A$1:$A$391,0),MATCH(N$3,'Exposure Data'!$A$1:$Y$1,0))</f>
        <v>0</v>
      </c>
      <c r="O157" s="7"/>
      <c r="Q157" s="95">
        <f t="shared" si="9"/>
        <v>40451</v>
      </c>
      <c r="R157" s="94">
        <f>HLOOKUP($Q157,'Perfattr Data'!$A$11:$CW$67,MATCH(R$3&amp;"Short",'Perfattr Data'!$B$11:$B$67,0),FALSE)</f>
        <v>-2.3250745069262245E-2</v>
      </c>
      <c r="S157" s="94">
        <f>HLOOKUP($Q157,'Perfattr Data'!$A$11:$CW$67,MATCH(S$3&amp;"Short",'Perfattr Data'!$B$11:$B$67,0),FALSE)</f>
        <v>-1.3072722920462259E-2</v>
      </c>
      <c r="T157" s="94">
        <f>HLOOKUP($Q157,'Perfattr Data'!$A$11:$CW$67,MATCH(T$3&amp;"Short",'Perfattr Data'!$B$11:$B$67,0),FALSE)</f>
        <v>-6.2278473016428417E-3</v>
      </c>
      <c r="U157" s="94">
        <f>HLOOKUP($Q157,'Perfattr Data'!$A$11:$CW$67,MATCH(U$3&amp;"Short",'Perfattr Data'!$B$11:$B$67,0),FALSE)</f>
        <v>-1.4479882904812769E-2</v>
      </c>
      <c r="V157" s="94">
        <f>HLOOKUP($Q157,'Perfattr Data'!$A$11:$CW$67,MATCH(V$3&amp;"Short",'Perfattr Data'!$B$11:$B$67,0),FALSE)</f>
        <v>1.4394664961617058E-5</v>
      </c>
      <c r="W157" s="94">
        <f>HLOOKUP($Q157,'Perfattr Data'!$A$11:$CW$67,MATCH(W$3&amp;"Short",'Perfattr Data'!$B$11:$B$67,0),FALSE)</f>
        <v>-1.0329089146128467E-2</v>
      </c>
      <c r="X157" s="94">
        <f>HLOOKUP($Q157,'Perfattr Data'!$A$11:$CW$67,MATCH(X$3&amp;"Short",'Perfattr Data'!$B$11:$B$67,0),FALSE)</f>
        <v>-1.1271581973152082E-2</v>
      </c>
      <c r="Y157" s="94">
        <f>HLOOKUP($Q157,'Perfattr Data'!$A$11:$CW$67,MATCH(Y$3&amp;"Short",'Perfattr Data'!$B$11:$B$67,0),FALSE)</f>
        <v>-1.6242804112005592E-2</v>
      </c>
      <c r="Z157" s="94">
        <f>HLOOKUP($Q157,'Perfattr Data'!$A$11:$CW$67,MATCH(Z$3&amp;"Short",'Perfattr Data'!$B$11:$B$67,0),FALSE)</f>
        <v>-3.1656409534659481E-3</v>
      </c>
      <c r="AA157" s="94">
        <f>HLOOKUP($Q157,'Perfattr Data'!$A$11:$CW$67,MATCH(AA$3&amp;"Short",'Perfattr Data'!$B$11:$B$67,0),FALSE)</f>
        <v>-6.9856912396590552E-3</v>
      </c>
      <c r="AB157" s="94">
        <f>HLOOKUP($Q157,'Perfattr Data'!$A$11:$CW$67,MATCH(AB$3&amp;"Short",'Perfattr Data'!$B$11:$B$67,0),FALSE)</f>
        <v>0</v>
      </c>
    </row>
    <row r="158" spans="2:28" ht="15" customHeight="1" outlineLevel="1" x14ac:dyDescent="0.25">
      <c r="B158" s="4">
        <f t="shared" si="8"/>
        <v>40482</v>
      </c>
      <c r="C158" s="130">
        <f>-INDEX('Exposure Data'!$A$1:$Y$391,MATCH($B158&amp;$B$104,'Exposure Data'!$A$1:$A$391,0),MATCH(C$3,'Exposure Data'!$A$1:$Y$1,0))</f>
        <v>0.2173002820196793</v>
      </c>
      <c r="D158" s="130">
        <f>-INDEX('Exposure Data'!$A$1:$Y$391,MATCH($B158&amp;$B$104,'Exposure Data'!$A$1:$A$391,0),MATCH(D$3,'Exposure Data'!$A$1:$Y$1,0))</f>
        <v>0.11624759292914338</v>
      </c>
      <c r="E158" s="130">
        <f>-INDEX('Exposure Data'!$A$1:$Y$391,MATCH($B158&amp;$B$104,'Exposure Data'!$A$1:$A$391,0),MATCH(E$3,'Exposure Data'!$A$1:$Y$1,0))</f>
        <v>3.129425246430903E-2</v>
      </c>
      <c r="F158" s="130">
        <f>-INDEX('Exposure Data'!$A$1:$Y$391,MATCH($B158&amp;$B$104,'Exposure Data'!$A$1:$A$391,0),MATCH(F$3,'Exposure Data'!$A$1:$Y$1,0))</f>
        <v>7.7320464200280353E-2</v>
      </c>
      <c r="G158" s="130">
        <f>-INDEX('Exposure Data'!$A$1:$Y$391,MATCH($B158&amp;$B$104,'Exposure Data'!$A$1:$A$391,0),MATCH(G$3,'Exposure Data'!$A$1:$Y$1,0))</f>
        <v>0</v>
      </c>
      <c r="H158" s="130">
        <f>-INDEX('Exposure Data'!$A$1:$Y$391,MATCH($B158&amp;$B$104,'Exposure Data'!$A$1:$A$391,0),MATCH(H$3,'Exposure Data'!$A$1:$Y$1,0))</f>
        <v>0.1081883633084859</v>
      </c>
      <c r="I158" s="130">
        <f>-INDEX('Exposure Data'!$A$1:$Y$391,MATCH($B158&amp;$B$104,'Exposure Data'!$A$1:$A$391,0),MATCH(I$3,'Exposure Data'!$A$1:$Y$1,0))</f>
        <v>6.4542295972866093E-2</v>
      </c>
      <c r="J158" s="130">
        <f>-INDEX('Exposure Data'!$A$1:$Y$391,MATCH($B158&amp;$B$104,'Exposure Data'!$A$1:$A$391,0),MATCH(J$3,'Exposure Data'!$A$1:$Y$1,0))</f>
        <v>0.14265713705011904</v>
      </c>
      <c r="K158" s="130">
        <f>-INDEX('Exposure Data'!$A$1:$Y$391,MATCH($B158&amp;$B$104,'Exposure Data'!$A$1:$A$391,0),MATCH(K$3,'Exposure Data'!$A$1:$Y$1,0))</f>
        <v>1.4966809790158864E-3</v>
      </c>
      <c r="L158" s="130">
        <f>-INDEX('Exposure Data'!$A$1:$Y$391,MATCH($B158&amp;$B$104,'Exposure Data'!$A$1:$A$391,0),MATCH(L$3,'Exposure Data'!$A$1:$Y$1,0))</f>
        <v>0.12136923030993781</v>
      </c>
      <c r="M158" s="130">
        <f>-INDEX('Exposure Data'!$A$1:$Y$391,MATCH($B158&amp;$B$104,'Exposure Data'!$A$1:$A$391,0),MATCH(M$3,'Exposure Data'!$A$1:$Y$1,0))</f>
        <v>0</v>
      </c>
      <c r="N158" s="130">
        <f>-INDEX('Exposure Data'!$A$1:$Y$391,MATCH($B158&amp;$B$104,'Exposure Data'!$A$1:$A$391,0),MATCH(N$3,'Exposure Data'!$A$1:$Y$1,0))</f>
        <v>0</v>
      </c>
      <c r="O158" s="7"/>
      <c r="Q158" s="95">
        <f t="shared" si="9"/>
        <v>40482</v>
      </c>
      <c r="R158" s="94">
        <f>HLOOKUP($Q158,'Perfattr Data'!$A$11:$CW$67,MATCH(R$3&amp;"Short",'Perfattr Data'!$B$11:$B$67,0),FALSE)</f>
        <v>-9.506158560361298E-3</v>
      </c>
      <c r="S158" s="94">
        <f>HLOOKUP($Q158,'Perfattr Data'!$A$11:$CW$67,MATCH(S$3&amp;"Short",'Perfattr Data'!$B$11:$B$67,0),FALSE)</f>
        <v>-3.648410023636904E-3</v>
      </c>
      <c r="T158" s="94">
        <f>HLOOKUP($Q158,'Perfattr Data'!$A$11:$CW$67,MATCH(T$3&amp;"Short",'Perfattr Data'!$B$11:$B$67,0),FALSE)</f>
        <v>-1.2667188172184876E-3</v>
      </c>
      <c r="U158" s="94">
        <f>HLOOKUP($Q158,'Perfattr Data'!$A$11:$CW$67,MATCH(U$3&amp;"Short",'Perfattr Data'!$B$11:$B$67,0),FALSE)</f>
        <v>2.1681003763544082E-3</v>
      </c>
      <c r="V158" s="94">
        <f>HLOOKUP($Q158,'Perfattr Data'!$A$11:$CW$67,MATCH(V$3&amp;"Short",'Perfattr Data'!$B$11:$B$67,0),FALSE)</f>
        <v>0</v>
      </c>
      <c r="W158" s="94">
        <f>HLOOKUP($Q158,'Perfattr Data'!$A$11:$CW$67,MATCH(W$3&amp;"Short",'Perfattr Data'!$B$11:$B$67,0),FALSE)</f>
        <v>-3.74873612303964E-3</v>
      </c>
      <c r="X158" s="94">
        <f>HLOOKUP($Q158,'Perfattr Data'!$A$11:$CW$67,MATCH(X$3&amp;"Short",'Perfattr Data'!$B$11:$B$67,0),FALSE)</f>
        <v>-3.3705783687890426E-3</v>
      </c>
      <c r="Y158" s="94">
        <f>HLOOKUP($Q158,'Perfattr Data'!$A$11:$CW$67,MATCH(Y$3&amp;"Short",'Perfattr Data'!$B$11:$B$67,0),FALSE)</f>
        <v>-4.5746779736868647E-3</v>
      </c>
      <c r="Z158" s="94">
        <f>HLOOKUP($Q158,'Perfattr Data'!$A$11:$CW$67,MATCH(Z$3&amp;"Short",'Perfattr Data'!$B$11:$B$67,0),FALSE)</f>
        <v>-5.1329756907167136E-3</v>
      </c>
      <c r="AA158" s="94">
        <f>HLOOKUP($Q158,'Perfattr Data'!$A$11:$CW$67,MATCH(AA$3&amp;"Short",'Perfattr Data'!$B$11:$B$67,0),FALSE)</f>
        <v>4.5361740833906402E-4</v>
      </c>
      <c r="AB158" s="94">
        <f>HLOOKUP($Q158,'Perfattr Data'!$A$11:$CW$67,MATCH(AB$3&amp;"Short",'Perfattr Data'!$B$11:$B$67,0),FALSE)</f>
        <v>-1.8210169272890198E-6</v>
      </c>
    </row>
    <row r="159" spans="2:28" ht="15" customHeight="1" outlineLevel="1" x14ac:dyDescent="0.25">
      <c r="B159" s="4">
        <f t="shared" si="8"/>
        <v>40512</v>
      </c>
      <c r="C159" s="130">
        <f>-INDEX('Exposure Data'!$A$1:$Y$391,MATCH($B159&amp;$B$104,'Exposure Data'!$A$1:$A$391,0),MATCH(C$3,'Exposure Data'!$A$1:$Y$1,0))</f>
        <v>0.22519870910496512</v>
      </c>
      <c r="D159" s="130">
        <f>-INDEX('Exposure Data'!$A$1:$Y$391,MATCH($B159&amp;$B$104,'Exposure Data'!$A$1:$A$391,0),MATCH(D$3,'Exposure Data'!$A$1:$Y$1,0))</f>
        <v>0.14930787430048756</v>
      </c>
      <c r="E159" s="130">
        <f>-INDEX('Exposure Data'!$A$1:$Y$391,MATCH($B159&amp;$B$104,'Exposure Data'!$A$1:$A$391,0),MATCH(E$3,'Exposure Data'!$A$1:$Y$1,0))</f>
        <v>2.4895124283772364E-2</v>
      </c>
      <c r="F159" s="130">
        <f>-INDEX('Exposure Data'!$A$1:$Y$391,MATCH($B159&amp;$B$104,'Exposure Data'!$A$1:$A$391,0),MATCH(F$3,'Exposure Data'!$A$1:$Y$1,0))</f>
        <v>4.4091590272729866E-2</v>
      </c>
      <c r="G159" s="130">
        <f>-INDEX('Exposure Data'!$A$1:$Y$391,MATCH($B159&amp;$B$104,'Exposure Data'!$A$1:$A$391,0),MATCH(G$3,'Exposure Data'!$A$1:$Y$1,0))</f>
        <v>2.8609652456285358E-3</v>
      </c>
      <c r="H159" s="130">
        <f>-INDEX('Exposure Data'!$A$1:$Y$391,MATCH($B159&amp;$B$104,'Exposure Data'!$A$1:$A$391,0),MATCH(H$3,'Exposure Data'!$A$1:$Y$1,0))</f>
        <v>9.0747420691836014E-2</v>
      </c>
      <c r="I159" s="130">
        <f>-INDEX('Exposure Data'!$A$1:$Y$391,MATCH($B159&amp;$B$104,'Exposure Data'!$A$1:$A$391,0),MATCH(I$3,'Exposure Data'!$A$1:$Y$1,0))</f>
        <v>7.4521480234026757E-2</v>
      </c>
      <c r="J159" s="130">
        <f>-INDEX('Exposure Data'!$A$1:$Y$391,MATCH($B159&amp;$B$104,'Exposure Data'!$A$1:$A$391,0),MATCH(J$3,'Exposure Data'!$A$1:$Y$1,0))</f>
        <v>0.13864090305021257</v>
      </c>
      <c r="K159" s="130">
        <f>-INDEX('Exposure Data'!$A$1:$Y$391,MATCH($B159&amp;$B$104,'Exposure Data'!$A$1:$A$391,0),MATCH(K$3,'Exposure Data'!$A$1:$Y$1,0))</f>
        <v>1.425143424539457E-3</v>
      </c>
      <c r="L159" s="130">
        <f>-INDEX('Exposure Data'!$A$1:$Y$391,MATCH($B159&amp;$B$104,'Exposure Data'!$A$1:$A$391,0),MATCH(L$3,'Exposure Data'!$A$1:$Y$1,0))</f>
        <v>8.2377733318728871E-2</v>
      </c>
      <c r="M159" s="130">
        <f>-INDEX('Exposure Data'!$A$1:$Y$391,MATCH($B159&amp;$B$104,'Exposure Data'!$A$1:$A$391,0),MATCH(M$3,'Exposure Data'!$A$1:$Y$1,0))</f>
        <v>0</v>
      </c>
      <c r="N159" s="130">
        <f>-INDEX('Exposure Data'!$A$1:$Y$391,MATCH($B159&amp;$B$104,'Exposure Data'!$A$1:$A$391,0),MATCH(N$3,'Exposure Data'!$A$1:$Y$1,0))</f>
        <v>0</v>
      </c>
      <c r="O159" s="7"/>
      <c r="Q159" s="95">
        <f t="shared" si="9"/>
        <v>40512</v>
      </c>
      <c r="R159" s="94">
        <f>HLOOKUP($Q159,'Perfattr Data'!$A$11:$CW$67,MATCH(R$3&amp;"Short",'Perfattr Data'!$B$11:$B$67,0),FALSE)</f>
        <v>3.5057305093307433E-3</v>
      </c>
      <c r="S159" s="94">
        <f>HLOOKUP($Q159,'Perfattr Data'!$A$11:$CW$67,MATCH(S$3&amp;"Short",'Perfattr Data'!$B$11:$B$67,0),FALSE)</f>
        <v>2.8773448006899193E-3</v>
      </c>
      <c r="T159" s="94">
        <f>HLOOKUP($Q159,'Perfattr Data'!$A$11:$CW$67,MATCH(T$3&amp;"Short",'Perfattr Data'!$B$11:$B$67,0),FALSE)</f>
        <v>-9.573082133592821E-4</v>
      </c>
      <c r="U159" s="94">
        <f>HLOOKUP($Q159,'Perfattr Data'!$A$11:$CW$67,MATCH(U$3&amp;"Short",'Perfattr Data'!$B$11:$B$67,0),FALSE)</f>
        <v>1.3571280154918263E-3</v>
      </c>
      <c r="V159" s="94">
        <f>HLOOKUP($Q159,'Perfattr Data'!$A$11:$CW$67,MATCH(V$3&amp;"Short",'Perfattr Data'!$B$11:$B$67,0),FALSE)</f>
        <v>2.0102120885750322E-4</v>
      </c>
      <c r="W159" s="94">
        <f>HLOOKUP($Q159,'Perfattr Data'!$A$11:$CW$67,MATCH(W$3&amp;"Short",'Perfattr Data'!$B$11:$B$67,0),FALSE)</f>
        <v>3.694133643098685E-3</v>
      </c>
      <c r="X159" s="94">
        <f>HLOOKUP($Q159,'Perfattr Data'!$A$11:$CW$67,MATCH(X$3&amp;"Short",'Perfattr Data'!$B$11:$B$67,0),FALSE)</f>
        <v>-8.963849830787231E-4</v>
      </c>
      <c r="Y159" s="94">
        <f>HLOOKUP($Q159,'Perfattr Data'!$A$11:$CW$67,MATCH(Y$3&amp;"Short",'Perfattr Data'!$B$11:$B$67,0),FALSE)</f>
        <v>6.6270160991425094E-5</v>
      </c>
      <c r="Z159" s="94">
        <f>HLOOKUP($Q159,'Perfattr Data'!$A$11:$CW$67,MATCH(Z$3&amp;"Short",'Perfattr Data'!$B$11:$B$67,0),FALSE)</f>
        <v>1.7403210015723751E-5</v>
      </c>
      <c r="AA159" s="94">
        <f>HLOOKUP($Q159,'Perfattr Data'!$A$11:$CW$67,MATCH(AA$3&amp;"Short",'Perfattr Data'!$B$11:$B$67,0),FALSE)</f>
        <v>3.8806233603842911E-3</v>
      </c>
      <c r="AB159" s="94">
        <f>HLOOKUP($Q159,'Perfattr Data'!$A$11:$CW$67,MATCH(AB$3&amp;"Short",'Perfattr Data'!$B$11:$B$67,0),FALSE)</f>
        <v>1.9285523566533174E-6</v>
      </c>
    </row>
    <row r="160" spans="2:28" ht="15" customHeight="1" outlineLevel="1" x14ac:dyDescent="0.25">
      <c r="B160" s="4">
        <f t="shared" si="8"/>
        <v>40543</v>
      </c>
      <c r="C160" s="130">
        <f>-INDEX('Exposure Data'!$A$1:$Y$391,MATCH($B160&amp;$B$104,'Exposure Data'!$A$1:$A$391,0),MATCH(C$3,'Exposure Data'!$A$1:$Y$1,0))</f>
        <v>0.18604995738497851</v>
      </c>
      <c r="D160" s="130">
        <f>-INDEX('Exposure Data'!$A$1:$Y$391,MATCH($B160&amp;$B$104,'Exposure Data'!$A$1:$A$391,0),MATCH(D$3,'Exposure Data'!$A$1:$Y$1,0))</f>
        <v>0.18788709490686348</v>
      </c>
      <c r="E160" s="130">
        <f>-INDEX('Exposure Data'!$A$1:$Y$391,MATCH($B160&amp;$B$104,'Exposure Data'!$A$1:$A$391,0),MATCH(E$3,'Exposure Data'!$A$1:$Y$1,0))</f>
        <v>4.2506630779479151E-2</v>
      </c>
      <c r="F160" s="130">
        <f>-INDEX('Exposure Data'!$A$1:$Y$391,MATCH($B160&amp;$B$104,'Exposure Data'!$A$1:$A$391,0),MATCH(F$3,'Exposure Data'!$A$1:$Y$1,0))</f>
        <v>4.3247240564885985E-2</v>
      </c>
      <c r="G160" s="130">
        <f>-INDEX('Exposure Data'!$A$1:$Y$391,MATCH($B160&amp;$B$104,'Exposure Data'!$A$1:$A$391,0),MATCH(G$3,'Exposure Data'!$A$1:$Y$1,0))</f>
        <v>1.0666949812110824E-3</v>
      </c>
      <c r="H160" s="130">
        <f>-INDEX('Exposure Data'!$A$1:$Y$391,MATCH($B160&amp;$B$104,'Exposure Data'!$A$1:$A$391,0),MATCH(H$3,'Exposure Data'!$A$1:$Y$1,0))</f>
        <v>8.81813832822234E-2</v>
      </c>
      <c r="I160" s="130">
        <f>-INDEX('Exposure Data'!$A$1:$Y$391,MATCH($B160&amp;$B$104,'Exposure Data'!$A$1:$A$391,0),MATCH(I$3,'Exposure Data'!$A$1:$Y$1,0))</f>
        <v>9.1555609208168173E-2</v>
      </c>
      <c r="J160" s="130">
        <f>-INDEX('Exposure Data'!$A$1:$Y$391,MATCH($B160&amp;$B$104,'Exposure Data'!$A$1:$A$391,0),MATCH(J$3,'Exposure Data'!$A$1:$Y$1,0))</f>
        <v>0.13675556348337356</v>
      </c>
      <c r="K160" s="130">
        <f>-INDEX('Exposure Data'!$A$1:$Y$391,MATCH($B160&amp;$B$104,'Exposure Data'!$A$1:$A$391,0),MATCH(K$3,'Exposure Data'!$A$1:$Y$1,0))</f>
        <v>0</v>
      </c>
      <c r="L160" s="130">
        <f>-INDEX('Exposure Data'!$A$1:$Y$391,MATCH($B160&amp;$B$104,'Exposure Data'!$A$1:$A$391,0),MATCH(L$3,'Exposure Data'!$A$1:$Y$1,0))</f>
        <v>8.7040993400897868E-2</v>
      </c>
      <c r="M160" s="130">
        <f>-INDEX('Exposure Data'!$A$1:$Y$391,MATCH($B160&amp;$B$104,'Exposure Data'!$A$1:$A$391,0),MATCH(M$3,'Exposure Data'!$A$1:$Y$1,0))</f>
        <v>0</v>
      </c>
      <c r="N160" s="130">
        <f>-INDEX('Exposure Data'!$A$1:$Y$391,MATCH($B160&amp;$B$104,'Exposure Data'!$A$1:$A$391,0),MATCH(N$3,'Exposure Data'!$A$1:$Y$1,0))</f>
        <v>0</v>
      </c>
      <c r="O160" s="7"/>
      <c r="Q160" s="95">
        <f t="shared" si="9"/>
        <v>40543</v>
      </c>
      <c r="R160" s="94">
        <f>HLOOKUP($Q160,'Perfattr Data'!$A$11:$CW$67,MATCH(R$3&amp;"Short",'Perfattr Data'!$B$11:$B$67,0),FALSE)</f>
        <v>2.6443654040280255E-3</v>
      </c>
      <c r="S160" s="94">
        <f>HLOOKUP($Q160,'Perfattr Data'!$A$11:$CW$67,MATCH(S$3&amp;"Short",'Perfattr Data'!$B$11:$B$67,0),FALSE)</f>
        <v>-5.7175548352211012E-3</v>
      </c>
      <c r="T160" s="94">
        <f>HLOOKUP($Q160,'Perfattr Data'!$A$11:$CW$67,MATCH(T$3&amp;"Short",'Perfattr Data'!$B$11:$B$67,0),FALSE)</f>
        <v>-1.3782542473453146E-3</v>
      </c>
      <c r="U160" s="94">
        <f>HLOOKUP($Q160,'Perfattr Data'!$A$11:$CW$67,MATCH(U$3&amp;"Short",'Perfattr Data'!$B$11:$B$67,0),FALSE)</f>
        <v>-1.1256780447871132E-3</v>
      </c>
      <c r="V160" s="94">
        <f>HLOOKUP($Q160,'Perfattr Data'!$A$11:$CW$67,MATCH(V$3&amp;"Short",'Perfattr Data'!$B$11:$B$67,0),FALSE)</f>
        <v>-1.1389148007692443E-4</v>
      </c>
      <c r="W160" s="94">
        <f>HLOOKUP($Q160,'Perfattr Data'!$A$11:$CW$67,MATCH(W$3&amp;"Short",'Perfattr Data'!$B$11:$B$67,0),FALSE)</f>
        <v>-5.3409783187685009E-3</v>
      </c>
      <c r="X160" s="94">
        <f>HLOOKUP($Q160,'Perfattr Data'!$A$11:$CW$67,MATCH(X$3&amp;"Short",'Perfattr Data'!$B$11:$B$67,0),FALSE)</f>
        <v>-6.6522824538778978E-3</v>
      </c>
      <c r="Y160" s="94">
        <f>HLOOKUP($Q160,'Perfattr Data'!$A$11:$CW$67,MATCH(Y$3&amp;"Short",'Perfattr Data'!$B$11:$B$67,0),FALSE)</f>
        <v>-9.8232969126284004E-3</v>
      </c>
      <c r="Z160" s="94">
        <f>HLOOKUP($Q160,'Perfattr Data'!$A$11:$CW$67,MATCH(Z$3&amp;"Short",'Perfattr Data'!$B$11:$B$67,0),FALSE)</f>
        <v>-8.9252483926302654E-5</v>
      </c>
      <c r="AA160" s="94">
        <f>HLOOKUP($Q160,'Perfattr Data'!$A$11:$CW$67,MATCH(AA$3&amp;"Short",'Perfattr Data'!$B$11:$B$67,0),FALSE)</f>
        <v>-2.3598646789044979E-3</v>
      </c>
      <c r="AB160" s="94">
        <f>HLOOKUP($Q160,'Perfattr Data'!$A$11:$CW$67,MATCH(AB$3&amp;"Short",'Perfattr Data'!$B$11:$B$67,0),FALSE)</f>
        <v>1.3456823642228481E-6</v>
      </c>
    </row>
    <row r="161" spans="2:28" ht="15" customHeight="1" outlineLevel="1" x14ac:dyDescent="0.25">
      <c r="B161" s="4">
        <f t="shared" si="8"/>
        <v>40574</v>
      </c>
      <c r="C161" s="130">
        <f>-INDEX('Exposure Data'!$A$1:$Y$391,MATCH($B161&amp;$B$104,'Exposure Data'!$A$1:$A$391,0),MATCH(C$3,'Exposure Data'!$A$1:$Y$1,0))</f>
        <v>0.1782924686945731</v>
      </c>
      <c r="D161" s="130">
        <f>-INDEX('Exposure Data'!$A$1:$Y$391,MATCH($B161&amp;$B$104,'Exposure Data'!$A$1:$A$391,0),MATCH(D$3,'Exposure Data'!$A$1:$Y$1,0))</f>
        <v>0.18415984141378122</v>
      </c>
      <c r="E161" s="130">
        <f>-INDEX('Exposure Data'!$A$1:$Y$391,MATCH($B161&amp;$B$104,'Exposure Data'!$A$1:$A$391,0),MATCH(E$3,'Exposure Data'!$A$1:$Y$1,0))</f>
        <v>4.4002507162872739E-2</v>
      </c>
      <c r="F161" s="130">
        <f>-INDEX('Exposure Data'!$A$1:$Y$391,MATCH($B161&amp;$B$104,'Exposure Data'!$A$1:$A$391,0),MATCH(F$3,'Exposure Data'!$A$1:$Y$1,0))</f>
        <v>3.2672817538382554E-2</v>
      </c>
      <c r="G161" s="130">
        <f>-INDEX('Exposure Data'!$A$1:$Y$391,MATCH($B161&amp;$B$104,'Exposure Data'!$A$1:$A$391,0),MATCH(G$3,'Exposure Data'!$A$1:$Y$1,0))</f>
        <v>9.6804420951852248E-4</v>
      </c>
      <c r="H161" s="130">
        <f>-INDEX('Exposure Data'!$A$1:$Y$391,MATCH($B161&amp;$B$104,'Exposure Data'!$A$1:$A$391,0),MATCH(H$3,'Exposure Data'!$A$1:$Y$1,0))</f>
        <v>0.11784000707137117</v>
      </c>
      <c r="I161" s="130">
        <f>-INDEX('Exposure Data'!$A$1:$Y$391,MATCH($B161&amp;$B$104,'Exposure Data'!$A$1:$A$391,0),MATCH(I$3,'Exposure Data'!$A$1:$Y$1,0))</f>
        <v>0.11630026904454376</v>
      </c>
      <c r="J161" s="130">
        <f>-INDEX('Exposure Data'!$A$1:$Y$391,MATCH($B161&amp;$B$104,'Exposure Data'!$A$1:$A$391,0),MATCH(J$3,'Exposure Data'!$A$1:$Y$1,0))</f>
        <v>0.13396917498641958</v>
      </c>
      <c r="K161" s="130">
        <f>-INDEX('Exposure Data'!$A$1:$Y$391,MATCH($B161&amp;$B$104,'Exposure Data'!$A$1:$A$391,0),MATCH(K$3,'Exposure Data'!$A$1:$Y$1,0))</f>
        <v>1.8830403839978742E-4</v>
      </c>
      <c r="L161" s="130">
        <f>-INDEX('Exposure Data'!$A$1:$Y$391,MATCH($B161&amp;$B$104,'Exposure Data'!$A$1:$A$391,0),MATCH(L$3,'Exposure Data'!$A$1:$Y$1,0))</f>
        <v>7.57644296884947E-2</v>
      </c>
      <c r="M161" s="130">
        <f>-INDEX('Exposure Data'!$A$1:$Y$391,MATCH($B161&amp;$B$104,'Exposure Data'!$A$1:$A$391,0),MATCH(M$3,'Exposure Data'!$A$1:$Y$1,0))</f>
        <v>0</v>
      </c>
      <c r="N161" s="130">
        <f>-INDEX('Exposure Data'!$A$1:$Y$391,MATCH($B161&amp;$B$104,'Exposure Data'!$A$1:$A$391,0),MATCH(N$3,'Exposure Data'!$A$1:$Y$1,0))</f>
        <v>0</v>
      </c>
      <c r="O161" s="7"/>
      <c r="Q161" s="95">
        <f t="shared" si="9"/>
        <v>40574</v>
      </c>
      <c r="R161" s="94">
        <f>HLOOKUP($Q161,'Perfattr Data'!$A$11:$CW$67,MATCH(R$3&amp;"Short",'Perfattr Data'!$B$11:$B$67,0),FALSE)</f>
        <v>1.2432284003072124E-3</v>
      </c>
      <c r="S161" s="94">
        <f>HLOOKUP($Q161,'Perfattr Data'!$A$11:$CW$67,MATCH(S$3&amp;"Short",'Perfattr Data'!$B$11:$B$67,0),FALSE)</f>
        <v>1.083208901538783E-2</v>
      </c>
      <c r="T161" s="94">
        <f>HLOOKUP($Q161,'Perfattr Data'!$A$11:$CW$67,MATCH(T$3&amp;"Short",'Perfattr Data'!$B$11:$B$67,0),FALSE)</f>
        <v>6.0229137302908204E-4</v>
      </c>
      <c r="U161" s="94">
        <f>HLOOKUP($Q161,'Perfattr Data'!$A$11:$CW$67,MATCH(U$3&amp;"Short",'Perfattr Data'!$B$11:$B$67,0),FALSE)</f>
        <v>4.5085495643733065E-3</v>
      </c>
      <c r="V161" s="94">
        <f>HLOOKUP($Q161,'Perfattr Data'!$A$11:$CW$67,MATCH(V$3&amp;"Short",'Perfattr Data'!$B$11:$B$67,0),FALSE)</f>
        <v>1.020923236224329E-4</v>
      </c>
      <c r="W161" s="94">
        <f>HLOOKUP($Q161,'Perfattr Data'!$A$11:$CW$67,MATCH(W$3&amp;"Short",'Perfattr Data'!$B$11:$B$67,0),FALSE)</f>
        <v>3.1745386289999101E-3</v>
      </c>
      <c r="X161" s="94">
        <f>HLOOKUP($Q161,'Perfattr Data'!$A$11:$CW$67,MATCH(X$3&amp;"Short",'Perfattr Data'!$B$11:$B$67,0),FALSE)</f>
        <v>-1.1116304989220502E-4</v>
      </c>
      <c r="Y161" s="94">
        <f>HLOOKUP($Q161,'Perfattr Data'!$A$11:$CW$67,MATCH(Y$3&amp;"Short",'Perfattr Data'!$B$11:$B$67,0),FALSE)</f>
        <v>-6.1789425565213349E-3</v>
      </c>
      <c r="Z161" s="94">
        <f>HLOOKUP($Q161,'Perfattr Data'!$A$11:$CW$67,MATCH(Z$3&amp;"Short",'Perfattr Data'!$B$11:$B$67,0),FALSE)</f>
        <v>-5.9763799232968848E-7</v>
      </c>
      <c r="AA161" s="94">
        <f>HLOOKUP($Q161,'Perfattr Data'!$A$11:$CW$67,MATCH(AA$3&amp;"Short",'Perfattr Data'!$B$11:$B$67,0),FALSE)</f>
        <v>1.8956434297041325E-3</v>
      </c>
      <c r="AB161" s="94">
        <f>HLOOKUP($Q161,'Perfattr Data'!$A$11:$CW$67,MATCH(AB$3&amp;"Short",'Perfattr Data'!$B$11:$B$67,0),FALSE)</f>
        <v>0</v>
      </c>
    </row>
    <row r="162" spans="2:28" ht="15" customHeight="1" outlineLevel="1" x14ac:dyDescent="0.25">
      <c r="B162" s="4">
        <f t="shared" si="8"/>
        <v>40602</v>
      </c>
      <c r="C162" s="130">
        <f>-INDEX('Exposure Data'!$A$1:$Y$391,MATCH($B162&amp;$B$104,'Exposure Data'!$A$1:$A$391,0),MATCH(C$3,'Exposure Data'!$A$1:$Y$1,0))</f>
        <v>0.21755100137065064</v>
      </c>
      <c r="D162" s="130">
        <f>-INDEX('Exposure Data'!$A$1:$Y$391,MATCH($B162&amp;$B$104,'Exposure Data'!$A$1:$A$391,0),MATCH(D$3,'Exposure Data'!$A$1:$Y$1,0))</f>
        <v>0.17134757345389034</v>
      </c>
      <c r="E162" s="130">
        <f>-INDEX('Exposure Data'!$A$1:$Y$391,MATCH($B162&amp;$B$104,'Exposure Data'!$A$1:$A$391,0),MATCH(E$3,'Exposure Data'!$A$1:$Y$1,0))</f>
        <v>3.6452972633952523E-2</v>
      </c>
      <c r="F162" s="130">
        <f>-INDEX('Exposure Data'!$A$1:$Y$391,MATCH($B162&amp;$B$104,'Exposure Data'!$A$1:$A$391,0),MATCH(F$3,'Exposure Data'!$A$1:$Y$1,0))</f>
        <v>2.8273582331377639E-2</v>
      </c>
      <c r="G162" s="130">
        <f>-INDEX('Exposure Data'!$A$1:$Y$391,MATCH($B162&amp;$B$104,'Exposure Data'!$A$1:$A$391,0),MATCH(G$3,'Exposure Data'!$A$1:$Y$1,0))</f>
        <v>2.2715829750093773E-3</v>
      </c>
      <c r="H162" s="130">
        <f>-INDEX('Exposure Data'!$A$1:$Y$391,MATCH($B162&amp;$B$104,'Exposure Data'!$A$1:$A$391,0),MATCH(H$3,'Exposure Data'!$A$1:$Y$1,0))</f>
        <v>0.11788014663714431</v>
      </c>
      <c r="I162" s="130">
        <f>-INDEX('Exposure Data'!$A$1:$Y$391,MATCH($B162&amp;$B$104,'Exposure Data'!$A$1:$A$391,0),MATCH(I$3,'Exposure Data'!$A$1:$Y$1,0))</f>
        <v>0.1188317477679588</v>
      </c>
      <c r="J162" s="130">
        <f>-INDEX('Exposure Data'!$A$1:$Y$391,MATCH($B162&amp;$B$104,'Exposure Data'!$A$1:$A$391,0),MATCH(J$3,'Exposure Data'!$A$1:$Y$1,0))</f>
        <v>0.14792472619867053</v>
      </c>
      <c r="K162" s="130">
        <f>-INDEX('Exposure Data'!$A$1:$Y$391,MATCH($B162&amp;$B$104,'Exposure Data'!$A$1:$A$391,0),MATCH(K$3,'Exposure Data'!$A$1:$Y$1,0))</f>
        <v>0</v>
      </c>
      <c r="L162" s="130">
        <f>-INDEX('Exposure Data'!$A$1:$Y$391,MATCH($B162&amp;$B$104,'Exposure Data'!$A$1:$A$391,0),MATCH(L$3,'Exposure Data'!$A$1:$Y$1,0))</f>
        <v>9.10644693080776E-2</v>
      </c>
      <c r="M162" s="130">
        <f>-INDEX('Exposure Data'!$A$1:$Y$391,MATCH($B162&amp;$B$104,'Exposure Data'!$A$1:$A$391,0),MATCH(M$3,'Exposure Data'!$A$1:$Y$1,0))</f>
        <v>0</v>
      </c>
      <c r="N162" s="130">
        <f>-INDEX('Exposure Data'!$A$1:$Y$391,MATCH($B162&amp;$B$104,'Exposure Data'!$A$1:$A$391,0),MATCH(N$3,'Exposure Data'!$A$1:$Y$1,0))</f>
        <v>0</v>
      </c>
      <c r="O162" s="7"/>
      <c r="Q162" s="95">
        <f t="shared" si="9"/>
        <v>40602</v>
      </c>
      <c r="R162" s="94">
        <f>HLOOKUP($Q162,'Perfattr Data'!$A$11:$CW$67,MATCH(R$3&amp;"Short",'Perfattr Data'!$B$11:$B$67,0),FALSE)</f>
        <v>3.2010270895602962E-3</v>
      </c>
      <c r="S162" s="94">
        <f>HLOOKUP($Q162,'Perfattr Data'!$A$11:$CW$67,MATCH(S$3&amp;"Short",'Perfattr Data'!$B$11:$B$67,0),FALSE)</f>
        <v>-4.8355198787540326E-4</v>
      </c>
      <c r="T162" s="94">
        <f>HLOOKUP($Q162,'Perfattr Data'!$A$11:$CW$67,MATCH(T$3&amp;"Short",'Perfattr Data'!$B$11:$B$67,0),FALSE)</f>
        <v>1.6488953241930416E-3</v>
      </c>
      <c r="U162" s="94">
        <f>HLOOKUP($Q162,'Perfattr Data'!$A$11:$CW$67,MATCH(U$3&amp;"Short",'Perfattr Data'!$B$11:$B$67,0),FALSE)</f>
        <v>1.9669555422145577E-5</v>
      </c>
      <c r="V162" s="94">
        <f>HLOOKUP($Q162,'Perfattr Data'!$A$11:$CW$67,MATCH(V$3&amp;"Short",'Perfattr Data'!$B$11:$B$67,0),FALSE)</f>
        <v>-1.520963923772452E-4</v>
      </c>
      <c r="W162" s="94">
        <f>HLOOKUP($Q162,'Perfattr Data'!$A$11:$CW$67,MATCH(W$3&amp;"Short",'Perfattr Data'!$B$11:$B$67,0),FALSE)</f>
        <v>-6.2882981486449166E-4</v>
      </c>
      <c r="X162" s="94">
        <f>HLOOKUP($Q162,'Perfattr Data'!$A$11:$CW$67,MATCH(X$3&amp;"Short",'Perfattr Data'!$B$11:$B$67,0),FALSE)</f>
        <v>7.6514960820928003E-3</v>
      </c>
      <c r="Y162" s="94">
        <f>HLOOKUP($Q162,'Perfattr Data'!$A$11:$CW$67,MATCH(Y$3&amp;"Short",'Perfattr Data'!$B$11:$B$67,0),FALSE)</f>
        <v>1.7253472151199519E-3</v>
      </c>
      <c r="Z162" s="94">
        <f>HLOOKUP($Q162,'Perfattr Data'!$A$11:$CW$67,MATCH(Z$3&amp;"Short",'Perfattr Data'!$B$11:$B$67,0),FALSE)</f>
        <v>6.4188755041102072E-5</v>
      </c>
      <c r="AA162" s="94">
        <f>HLOOKUP($Q162,'Perfattr Data'!$A$11:$CW$67,MATCH(AA$3&amp;"Short",'Perfattr Data'!$B$11:$B$67,0),FALSE)</f>
        <v>9.4378877611239753E-4</v>
      </c>
      <c r="AB162" s="94">
        <f>HLOOKUP($Q162,'Perfattr Data'!$A$11:$CW$67,MATCH(AB$3&amp;"Short",'Perfattr Data'!$B$11:$B$67,0),FALSE)</f>
        <v>0</v>
      </c>
    </row>
    <row r="163" spans="2:28" ht="15" customHeight="1" outlineLevel="1" x14ac:dyDescent="0.25">
      <c r="B163" s="4">
        <f t="shared" si="8"/>
        <v>40633</v>
      </c>
      <c r="C163" s="130">
        <f>-INDEX('Exposure Data'!$A$1:$Y$391,MATCH($B163&amp;$B$104,'Exposure Data'!$A$1:$A$391,0),MATCH(C$3,'Exposure Data'!$A$1:$Y$1,0))</f>
        <v>0.23800872311527377</v>
      </c>
      <c r="D163" s="130">
        <f>-INDEX('Exposure Data'!$A$1:$Y$391,MATCH($B163&amp;$B$104,'Exposure Data'!$A$1:$A$391,0),MATCH(D$3,'Exposure Data'!$A$1:$Y$1,0))</f>
        <v>0.16816691598365591</v>
      </c>
      <c r="E163" s="130">
        <f>-INDEX('Exposure Data'!$A$1:$Y$391,MATCH($B163&amp;$B$104,'Exposure Data'!$A$1:$A$391,0),MATCH(E$3,'Exposure Data'!$A$1:$Y$1,0))</f>
        <v>3.5062877256967113E-2</v>
      </c>
      <c r="F163" s="130">
        <f>-INDEX('Exposure Data'!$A$1:$Y$391,MATCH($B163&amp;$B$104,'Exposure Data'!$A$1:$A$391,0),MATCH(F$3,'Exposure Data'!$A$1:$Y$1,0))</f>
        <v>3.1726475218014423E-2</v>
      </c>
      <c r="G163" s="130">
        <f>-INDEX('Exposure Data'!$A$1:$Y$391,MATCH($B163&amp;$B$104,'Exposure Data'!$A$1:$A$391,0),MATCH(G$3,'Exposure Data'!$A$1:$Y$1,0))</f>
        <v>3.0313942074368383E-3</v>
      </c>
      <c r="H163" s="130">
        <f>-INDEX('Exposure Data'!$A$1:$Y$391,MATCH($B163&amp;$B$104,'Exposure Data'!$A$1:$A$391,0),MATCH(H$3,'Exposure Data'!$A$1:$Y$1,0))</f>
        <v>0.13986741061887759</v>
      </c>
      <c r="I163" s="130">
        <f>-INDEX('Exposure Data'!$A$1:$Y$391,MATCH($B163&amp;$B$104,'Exposure Data'!$A$1:$A$391,0),MATCH(I$3,'Exposure Data'!$A$1:$Y$1,0))</f>
        <v>0.13857272407502777</v>
      </c>
      <c r="J163" s="130">
        <f>-INDEX('Exposure Data'!$A$1:$Y$391,MATCH($B163&amp;$B$104,'Exposure Data'!$A$1:$A$391,0),MATCH(J$3,'Exposure Data'!$A$1:$Y$1,0))</f>
        <v>0.16775476422872149</v>
      </c>
      <c r="K163" s="130">
        <f>-INDEX('Exposure Data'!$A$1:$Y$391,MATCH($B163&amp;$B$104,'Exposure Data'!$A$1:$A$391,0),MATCH(K$3,'Exposure Data'!$A$1:$Y$1,0))</f>
        <v>1.7476638384524748E-3</v>
      </c>
      <c r="L163" s="130">
        <f>-INDEX('Exposure Data'!$A$1:$Y$391,MATCH($B163&amp;$B$104,'Exposure Data'!$A$1:$A$391,0),MATCH(L$3,'Exposure Data'!$A$1:$Y$1,0))</f>
        <v>0.11285839529890847</v>
      </c>
      <c r="M163" s="130">
        <f>-INDEX('Exposure Data'!$A$1:$Y$391,MATCH($B163&amp;$B$104,'Exposure Data'!$A$1:$A$391,0),MATCH(M$3,'Exposure Data'!$A$1:$Y$1,0))</f>
        <v>0</v>
      </c>
      <c r="N163" s="130">
        <f>-INDEX('Exposure Data'!$A$1:$Y$391,MATCH($B163&amp;$B$104,'Exposure Data'!$A$1:$A$391,0),MATCH(N$3,'Exposure Data'!$A$1:$Y$1,0))</f>
        <v>0</v>
      </c>
      <c r="O163" s="7"/>
      <c r="Q163" s="95">
        <f t="shared" si="9"/>
        <v>40633</v>
      </c>
      <c r="R163" s="94">
        <f>HLOOKUP($Q163,'Perfattr Data'!$A$11:$CW$67,MATCH(R$3&amp;"Short",'Perfattr Data'!$B$11:$B$67,0),FALSE)</f>
        <v>1.0837809517406632E-3</v>
      </c>
      <c r="S163" s="94">
        <f>HLOOKUP($Q163,'Perfattr Data'!$A$11:$CW$67,MATCH(S$3&amp;"Short",'Perfattr Data'!$B$11:$B$67,0),FALSE)</f>
        <v>-8.1636832641699721E-3</v>
      </c>
      <c r="T163" s="94">
        <f>HLOOKUP($Q163,'Perfattr Data'!$A$11:$CW$67,MATCH(T$3&amp;"Short",'Perfattr Data'!$B$11:$B$67,0),FALSE)</f>
        <v>-5.353047491858989E-3</v>
      </c>
      <c r="U163" s="94">
        <f>HLOOKUP($Q163,'Perfattr Data'!$A$11:$CW$67,MATCH(U$3&amp;"Short",'Perfattr Data'!$B$11:$B$67,0),FALSE)</f>
        <v>-3.2797486244717953E-3</v>
      </c>
      <c r="V163" s="94">
        <f>HLOOKUP($Q163,'Perfattr Data'!$A$11:$CW$67,MATCH(V$3&amp;"Short",'Perfattr Data'!$B$11:$B$67,0),FALSE)</f>
        <v>-4.1572228660574764E-4</v>
      </c>
      <c r="W163" s="94">
        <f>HLOOKUP($Q163,'Perfattr Data'!$A$11:$CW$67,MATCH(W$3&amp;"Short",'Perfattr Data'!$B$11:$B$67,0),FALSE)</f>
        <v>-7.4326922397493474E-3</v>
      </c>
      <c r="X163" s="94">
        <f>HLOOKUP($Q163,'Perfattr Data'!$A$11:$CW$67,MATCH(X$3&amp;"Short",'Perfattr Data'!$B$11:$B$67,0),FALSE)</f>
        <v>-6.3255493594830351E-3</v>
      </c>
      <c r="Y163" s="94">
        <f>HLOOKUP($Q163,'Perfattr Data'!$A$11:$CW$67,MATCH(Y$3&amp;"Short",'Perfattr Data'!$B$11:$B$67,0),FALSE)</f>
        <v>-2.1245648987028441E-3</v>
      </c>
      <c r="Z163" s="94">
        <f>HLOOKUP($Q163,'Perfattr Data'!$A$11:$CW$67,MATCH(Z$3&amp;"Short",'Perfattr Data'!$B$11:$B$67,0),FALSE)</f>
        <v>-3.3784717941210097E-5</v>
      </c>
      <c r="AA163" s="94">
        <f>HLOOKUP($Q163,'Perfattr Data'!$A$11:$CW$67,MATCH(AA$3&amp;"Short",'Perfattr Data'!$B$11:$B$67,0),FALSE)</f>
        <v>-3.6717726153784728E-3</v>
      </c>
      <c r="AB163" s="94">
        <f>HLOOKUP($Q163,'Perfattr Data'!$A$11:$CW$67,MATCH(AB$3&amp;"Short",'Perfattr Data'!$B$11:$B$67,0),FALSE)</f>
        <v>0</v>
      </c>
    </row>
    <row r="164" spans="2:28" ht="15" customHeight="1" outlineLevel="1" x14ac:dyDescent="0.25">
      <c r="B164" s="4">
        <f t="shared" si="8"/>
        <v>40663</v>
      </c>
      <c r="C164" s="130">
        <f>-INDEX('Exposure Data'!$A$1:$Y$391,MATCH($B164&amp;$B$104,'Exposure Data'!$A$1:$A$391,0),MATCH(C$3,'Exposure Data'!$A$1:$Y$1,0))</f>
        <v>0.2500848756349463</v>
      </c>
      <c r="D164" s="130">
        <f>-INDEX('Exposure Data'!$A$1:$Y$391,MATCH($B164&amp;$B$104,'Exposure Data'!$A$1:$A$391,0),MATCH(D$3,'Exposure Data'!$A$1:$Y$1,0))</f>
        <v>0.17402469380256871</v>
      </c>
      <c r="E164" s="130">
        <f>-INDEX('Exposure Data'!$A$1:$Y$391,MATCH($B164&amp;$B$104,'Exposure Data'!$A$1:$A$391,0),MATCH(E$3,'Exposure Data'!$A$1:$Y$1,0))</f>
        <v>4.2490390216198597E-2</v>
      </c>
      <c r="F164" s="130">
        <f>-INDEX('Exposure Data'!$A$1:$Y$391,MATCH($B164&amp;$B$104,'Exposure Data'!$A$1:$A$391,0),MATCH(F$3,'Exposure Data'!$A$1:$Y$1,0))</f>
        <v>3.4035727093853822E-2</v>
      </c>
      <c r="G164" s="130">
        <f>-INDEX('Exposure Data'!$A$1:$Y$391,MATCH($B164&amp;$B$104,'Exposure Data'!$A$1:$A$391,0),MATCH(G$3,'Exposure Data'!$A$1:$Y$1,0))</f>
        <v>3.1337827621968606E-3</v>
      </c>
      <c r="H164" s="130">
        <f>-INDEX('Exposure Data'!$A$1:$Y$391,MATCH($B164&amp;$B$104,'Exposure Data'!$A$1:$A$391,0),MATCH(H$3,'Exposure Data'!$A$1:$Y$1,0))</f>
        <v>0.13014802721323154</v>
      </c>
      <c r="I164" s="130">
        <f>-INDEX('Exposure Data'!$A$1:$Y$391,MATCH($B164&amp;$B$104,'Exposure Data'!$A$1:$A$391,0),MATCH(I$3,'Exposure Data'!$A$1:$Y$1,0))</f>
        <v>0.15547868698019646</v>
      </c>
      <c r="J164" s="130">
        <f>-INDEX('Exposure Data'!$A$1:$Y$391,MATCH($B164&amp;$B$104,'Exposure Data'!$A$1:$A$391,0),MATCH(J$3,'Exposure Data'!$A$1:$Y$1,0))</f>
        <v>0.13195693990154303</v>
      </c>
      <c r="K164" s="130">
        <f>-INDEX('Exposure Data'!$A$1:$Y$391,MATCH($B164&amp;$B$104,'Exposure Data'!$A$1:$A$391,0),MATCH(K$3,'Exposure Data'!$A$1:$Y$1,0))</f>
        <v>0</v>
      </c>
      <c r="L164" s="130">
        <f>-INDEX('Exposure Data'!$A$1:$Y$391,MATCH($B164&amp;$B$104,'Exposure Data'!$A$1:$A$391,0),MATCH(L$3,'Exposure Data'!$A$1:$Y$1,0))</f>
        <v>9.8501489867386494E-2</v>
      </c>
      <c r="M164" s="130">
        <f>-INDEX('Exposure Data'!$A$1:$Y$391,MATCH($B164&amp;$B$104,'Exposure Data'!$A$1:$A$391,0),MATCH(M$3,'Exposure Data'!$A$1:$Y$1,0))</f>
        <v>0</v>
      </c>
      <c r="N164" s="130">
        <f>-INDEX('Exposure Data'!$A$1:$Y$391,MATCH($B164&amp;$B$104,'Exposure Data'!$A$1:$A$391,0),MATCH(N$3,'Exposure Data'!$A$1:$Y$1,0))</f>
        <v>0</v>
      </c>
      <c r="O164" s="7"/>
      <c r="Q164" s="95">
        <f t="shared" si="9"/>
        <v>40663</v>
      </c>
      <c r="R164" s="94">
        <f>HLOOKUP($Q164,'Perfattr Data'!$A$11:$CW$67,MATCH(R$3&amp;"Short",'Perfattr Data'!$B$11:$B$67,0),FALSE)</f>
        <v>-1.9192662566515882E-2</v>
      </c>
      <c r="S164" s="94">
        <f>HLOOKUP($Q164,'Perfattr Data'!$A$11:$CW$67,MATCH(S$3&amp;"Short",'Perfattr Data'!$B$11:$B$67,0),FALSE)</f>
        <v>-9.4043653363494288E-3</v>
      </c>
      <c r="T164" s="94">
        <f>HLOOKUP($Q164,'Perfattr Data'!$A$11:$CW$67,MATCH(T$3&amp;"Short",'Perfattr Data'!$B$11:$B$67,0),FALSE)</f>
        <v>-5.2889430393985807E-3</v>
      </c>
      <c r="U164" s="94">
        <f>HLOOKUP($Q164,'Perfattr Data'!$A$11:$CW$67,MATCH(U$3&amp;"Short",'Perfattr Data'!$B$11:$B$67,0),FALSE)</f>
        <v>-2.1769267655818493E-3</v>
      </c>
      <c r="V164" s="94">
        <f>HLOOKUP($Q164,'Perfattr Data'!$A$11:$CW$67,MATCH(V$3&amp;"Short",'Perfattr Data'!$B$11:$B$67,0),FALSE)</f>
        <v>-1.4572199671675646E-4</v>
      </c>
      <c r="W164" s="94">
        <f>HLOOKUP($Q164,'Perfattr Data'!$A$11:$CW$67,MATCH(W$3&amp;"Short",'Perfattr Data'!$B$11:$B$67,0),FALSE)</f>
        <v>-3.8362171263088426E-3</v>
      </c>
      <c r="X164" s="94">
        <f>HLOOKUP($Q164,'Perfattr Data'!$A$11:$CW$67,MATCH(X$3&amp;"Short",'Perfattr Data'!$B$11:$B$67,0),FALSE)</f>
        <v>-9.5585442354358899E-3</v>
      </c>
      <c r="Y164" s="94">
        <f>HLOOKUP($Q164,'Perfattr Data'!$A$11:$CW$67,MATCH(Y$3&amp;"Short",'Perfattr Data'!$B$11:$B$67,0),FALSE)</f>
        <v>-6.094424456599308E-3</v>
      </c>
      <c r="Z164" s="94">
        <f>HLOOKUP($Q164,'Perfattr Data'!$A$11:$CW$67,MATCH(Z$3&amp;"Short",'Perfattr Data'!$B$11:$B$67,0),FALSE)</f>
        <v>-6.4304299861373221E-4</v>
      </c>
      <c r="AA164" s="94">
        <f>HLOOKUP($Q164,'Perfattr Data'!$A$11:$CW$67,MATCH(AA$3&amp;"Short",'Perfattr Data'!$B$11:$B$67,0),FALSE)</f>
        <v>-4.2870924255821417E-3</v>
      </c>
      <c r="AB164" s="94">
        <f>HLOOKUP($Q164,'Perfattr Data'!$A$11:$CW$67,MATCH(AB$3&amp;"Short",'Perfattr Data'!$B$11:$B$67,0),FALSE)</f>
        <v>1.1887455159097217E-7</v>
      </c>
    </row>
    <row r="165" spans="2:28" ht="15" customHeight="1" outlineLevel="1" x14ac:dyDescent="0.25">
      <c r="B165" s="4">
        <f t="shared" si="8"/>
        <v>40694</v>
      </c>
      <c r="C165" s="130">
        <f>-INDEX('Exposure Data'!$A$1:$Y$391,MATCH($B165&amp;$B$104,'Exposure Data'!$A$1:$A$391,0),MATCH(C$3,'Exposure Data'!$A$1:$Y$1,0))</f>
        <v>0.23993961677595954</v>
      </c>
      <c r="D165" s="130">
        <f>-INDEX('Exposure Data'!$A$1:$Y$391,MATCH($B165&amp;$B$104,'Exposure Data'!$A$1:$A$391,0),MATCH(D$3,'Exposure Data'!$A$1:$Y$1,0))</f>
        <v>0.1645192627565871</v>
      </c>
      <c r="E165" s="130">
        <f>-INDEX('Exposure Data'!$A$1:$Y$391,MATCH($B165&amp;$B$104,'Exposure Data'!$A$1:$A$391,0),MATCH(E$3,'Exposure Data'!$A$1:$Y$1,0))</f>
        <v>2.4662040217974392E-2</v>
      </c>
      <c r="F165" s="130">
        <f>-INDEX('Exposure Data'!$A$1:$Y$391,MATCH($B165&amp;$B$104,'Exposure Data'!$A$1:$A$391,0),MATCH(F$3,'Exposure Data'!$A$1:$Y$1,0))</f>
        <v>3.7591253022610391E-2</v>
      </c>
      <c r="G165" s="130">
        <f>-INDEX('Exposure Data'!$A$1:$Y$391,MATCH($B165&amp;$B$104,'Exposure Data'!$A$1:$A$391,0),MATCH(G$3,'Exposure Data'!$A$1:$Y$1,0))</f>
        <v>3.6678083703757104E-3</v>
      </c>
      <c r="H165" s="130">
        <f>-INDEX('Exposure Data'!$A$1:$Y$391,MATCH($B165&amp;$B$104,'Exposure Data'!$A$1:$A$391,0),MATCH(H$3,'Exposure Data'!$A$1:$Y$1,0))</f>
        <v>0.10291661495511611</v>
      </c>
      <c r="I165" s="130">
        <f>-INDEX('Exposure Data'!$A$1:$Y$391,MATCH($B165&amp;$B$104,'Exposure Data'!$A$1:$A$391,0),MATCH(I$3,'Exposure Data'!$A$1:$Y$1,0))</f>
        <v>0.14541312058671899</v>
      </c>
      <c r="J165" s="130">
        <f>-INDEX('Exposure Data'!$A$1:$Y$391,MATCH($B165&amp;$B$104,'Exposure Data'!$A$1:$A$391,0),MATCH(J$3,'Exposure Data'!$A$1:$Y$1,0))</f>
        <v>0.11442529520509469</v>
      </c>
      <c r="K165" s="130">
        <f>-INDEX('Exposure Data'!$A$1:$Y$391,MATCH($B165&amp;$B$104,'Exposure Data'!$A$1:$A$391,0),MATCH(K$3,'Exposure Data'!$A$1:$Y$1,0))</f>
        <v>0</v>
      </c>
      <c r="L165" s="130">
        <f>-INDEX('Exposure Data'!$A$1:$Y$391,MATCH($B165&amp;$B$104,'Exposure Data'!$A$1:$A$391,0),MATCH(L$3,'Exposure Data'!$A$1:$Y$1,0))</f>
        <v>0.10686832857565177</v>
      </c>
      <c r="M165" s="130">
        <f>-INDEX('Exposure Data'!$A$1:$Y$391,MATCH($B165&amp;$B$104,'Exposure Data'!$A$1:$A$391,0),MATCH(M$3,'Exposure Data'!$A$1:$Y$1,0))</f>
        <v>0</v>
      </c>
      <c r="N165" s="130">
        <f>-INDEX('Exposure Data'!$A$1:$Y$391,MATCH($B165&amp;$B$104,'Exposure Data'!$A$1:$A$391,0),MATCH(N$3,'Exposure Data'!$A$1:$Y$1,0))</f>
        <v>0</v>
      </c>
      <c r="O165" s="7"/>
      <c r="Q165" s="95">
        <f t="shared" si="9"/>
        <v>40694</v>
      </c>
      <c r="R165" s="94">
        <f>HLOOKUP($Q165,'Perfattr Data'!$A$11:$CW$67,MATCH(R$3&amp;"Short",'Perfattr Data'!$B$11:$B$67,0),FALSE)</f>
        <v>8.9372110150523799E-3</v>
      </c>
      <c r="S165" s="94">
        <f>HLOOKUP($Q165,'Perfattr Data'!$A$11:$CW$67,MATCH(S$3&amp;"Short",'Perfattr Data'!$B$11:$B$67,0),FALSE)</f>
        <v>2.4983632871765074E-3</v>
      </c>
      <c r="T165" s="94">
        <f>HLOOKUP($Q165,'Perfattr Data'!$A$11:$CW$67,MATCH(T$3&amp;"Short",'Perfattr Data'!$B$11:$B$67,0),FALSE)</f>
        <v>6.1484707216893511E-3</v>
      </c>
      <c r="U165" s="94">
        <f>HLOOKUP($Q165,'Perfattr Data'!$A$11:$CW$67,MATCH(U$3&amp;"Short",'Perfattr Data'!$B$11:$B$67,0),FALSE)</f>
        <v>1.0040864667928194E-3</v>
      </c>
      <c r="V165" s="94">
        <f>HLOOKUP($Q165,'Perfattr Data'!$A$11:$CW$67,MATCH(V$3&amp;"Short",'Perfattr Data'!$B$11:$B$67,0),FALSE)</f>
        <v>-1.3091936355520956E-5</v>
      </c>
      <c r="W165" s="94">
        <f>HLOOKUP($Q165,'Perfattr Data'!$A$11:$CW$67,MATCH(W$3&amp;"Short",'Perfattr Data'!$B$11:$B$67,0),FALSE)</f>
        <v>4.3256629477600138E-3</v>
      </c>
      <c r="X165" s="94">
        <f>HLOOKUP($Q165,'Perfattr Data'!$A$11:$CW$67,MATCH(X$3&amp;"Short",'Perfattr Data'!$B$11:$B$67,0),FALSE)</f>
        <v>9.7310549632291174E-3</v>
      </c>
      <c r="Y165" s="94">
        <f>HLOOKUP($Q165,'Perfattr Data'!$A$11:$CW$67,MATCH(Y$3&amp;"Short",'Perfattr Data'!$B$11:$B$67,0),FALSE)</f>
        <v>8.7032069405084192E-3</v>
      </c>
      <c r="Z165" s="94">
        <f>HLOOKUP($Q165,'Perfattr Data'!$A$11:$CW$67,MATCH(Z$3&amp;"Short",'Perfattr Data'!$B$11:$B$67,0),FALSE)</f>
        <v>7.1099914296859581E-5</v>
      </c>
      <c r="AA165" s="94">
        <f>HLOOKUP($Q165,'Perfattr Data'!$A$11:$CW$67,MATCH(AA$3&amp;"Short",'Perfattr Data'!$B$11:$B$67,0),FALSE)</f>
        <v>-3.9114771890726152E-4</v>
      </c>
      <c r="AB165" s="94">
        <f>HLOOKUP($Q165,'Perfattr Data'!$A$11:$CW$67,MATCH(AB$3&amp;"Short",'Perfattr Data'!$B$11:$B$67,0),FALSE)</f>
        <v>-6.6413111795134848E-7</v>
      </c>
    </row>
    <row r="166" spans="2:28" ht="15" customHeight="1" outlineLevel="1" x14ac:dyDescent="0.25">
      <c r="B166" s="4">
        <f t="shared" si="8"/>
        <v>40724</v>
      </c>
      <c r="C166" s="130">
        <f>-INDEX('Exposure Data'!$A$1:$Y$391,MATCH($B166&amp;$B$104,'Exposure Data'!$A$1:$A$391,0),MATCH(C$3,'Exposure Data'!$A$1:$Y$1,0))</f>
        <v>0.26775019567039854</v>
      </c>
      <c r="D166" s="130">
        <f>-INDEX('Exposure Data'!$A$1:$Y$391,MATCH($B166&amp;$B$104,'Exposure Data'!$A$1:$A$391,0),MATCH(D$3,'Exposure Data'!$A$1:$Y$1,0))</f>
        <v>0.16606650231930842</v>
      </c>
      <c r="E166" s="130">
        <f>-INDEX('Exposure Data'!$A$1:$Y$391,MATCH($B166&amp;$B$104,'Exposure Data'!$A$1:$A$391,0),MATCH(E$3,'Exposure Data'!$A$1:$Y$1,0))</f>
        <v>9.2243815568594494E-3</v>
      </c>
      <c r="F166" s="130">
        <f>-INDEX('Exposure Data'!$A$1:$Y$391,MATCH($B166&amp;$B$104,'Exposure Data'!$A$1:$A$391,0),MATCH(F$3,'Exposure Data'!$A$1:$Y$1,0))</f>
        <v>4.1527112523801771E-2</v>
      </c>
      <c r="G166" s="130">
        <f>-INDEX('Exposure Data'!$A$1:$Y$391,MATCH($B166&amp;$B$104,'Exposure Data'!$A$1:$A$391,0),MATCH(G$3,'Exposure Data'!$A$1:$Y$1,0))</f>
        <v>2.7496717879417886E-3</v>
      </c>
      <c r="H166" s="130">
        <f>-INDEX('Exposure Data'!$A$1:$Y$391,MATCH($B166&amp;$B$104,'Exposure Data'!$A$1:$A$391,0),MATCH(H$3,'Exposure Data'!$A$1:$Y$1,0))</f>
        <v>0.11297423534763068</v>
      </c>
      <c r="I166" s="130">
        <f>-INDEX('Exposure Data'!$A$1:$Y$391,MATCH($B166&amp;$B$104,'Exposure Data'!$A$1:$A$391,0),MATCH(I$3,'Exposure Data'!$A$1:$Y$1,0))</f>
        <v>0.14458867950900336</v>
      </c>
      <c r="J166" s="130">
        <f>-INDEX('Exposure Data'!$A$1:$Y$391,MATCH($B166&amp;$B$104,'Exposure Data'!$A$1:$A$391,0),MATCH(J$3,'Exposure Data'!$A$1:$Y$1,0))</f>
        <v>0.14136414700722938</v>
      </c>
      <c r="K166" s="130">
        <f>-INDEX('Exposure Data'!$A$1:$Y$391,MATCH($B166&amp;$B$104,'Exposure Data'!$A$1:$A$391,0),MATCH(K$3,'Exposure Data'!$A$1:$Y$1,0))</f>
        <v>0</v>
      </c>
      <c r="L166" s="130">
        <f>-INDEX('Exposure Data'!$A$1:$Y$391,MATCH($B166&amp;$B$104,'Exposure Data'!$A$1:$A$391,0),MATCH(L$3,'Exposure Data'!$A$1:$Y$1,0))</f>
        <v>0.11960957742948208</v>
      </c>
      <c r="M166" s="130">
        <f>-INDEX('Exposure Data'!$A$1:$Y$391,MATCH($B166&amp;$B$104,'Exposure Data'!$A$1:$A$391,0),MATCH(M$3,'Exposure Data'!$A$1:$Y$1,0))</f>
        <v>1.5740528943602248E-3</v>
      </c>
      <c r="N166" s="130">
        <f>-INDEX('Exposure Data'!$A$1:$Y$391,MATCH($B166&amp;$B$104,'Exposure Data'!$A$1:$A$391,0),MATCH(N$3,'Exposure Data'!$A$1:$Y$1,0))</f>
        <v>0</v>
      </c>
      <c r="O166" s="7"/>
      <c r="Q166" s="95">
        <f t="shared" si="9"/>
        <v>40724</v>
      </c>
      <c r="R166" s="94">
        <f>HLOOKUP($Q166,'Perfattr Data'!$A$11:$CW$67,MATCH(R$3&amp;"Short",'Perfattr Data'!$B$11:$B$67,0),FALSE)</f>
        <v>-1.8966386239077795E-4</v>
      </c>
      <c r="S166" s="94">
        <f>HLOOKUP($Q166,'Perfattr Data'!$A$11:$CW$67,MATCH(S$3&amp;"Short",'Perfattr Data'!$B$11:$B$67,0),FALSE)</f>
        <v>-1.910449746470894E-4</v>
      </c>
      <c r="T166" s="94">
        <f>HLOOKUP($Q166,'Perfattr Data'!$A$11:$CW$67,MATCH(T$3&amp;"Short",'Perfattr Data'!$B$11:$B$67,0),FALSE)</f>
        <v>1.7870484185104586E-3</v>
      </c>
      <c r="U166" s="94">
        <f>HLOOKUP($Q166,'Perfattr Data'!$A$11:$CW$67,MATCH(U$3&amp;"Short",'Perfattr Data'!$B$11:$B$67,0),FALSE)</f>
        <v>1.2154478910291579E-5</v>
      </c>
      <c r="V166" s="94">
        <f>HLOOKUP($Q166,'Perfattr Data'!$A$11:$CW$67,MATCH(V$3&amp;"Short",'Perfattr Data'!$B$11:$B$67,0),FALSE)</f>
        <v>1.4844034447727923E-4</v>
      </c>
      <c r="W166" s="94">
        <f>HLOOKUP($Q166,'Perfattr Data'!$A$11:$CW$67,MATCH(W$3&amp;"Short",'Perfattr Data'!$B$11:$B$67,0),FALSE)</f>
        <v>9.8341028685538091E-4</v>
      </c>
      <c r="X166" s="94">
        <f>HLOOKUP($Q166,'Perfattr Data'!$A$11:$CW$67,MATCH(X$3&amp;"Short",'Perfattr Data'!$B$11:$B$67,0),FALSE)</f>
        <v>6.8730828533600033E-3</v>
      </c>
      <c r="Y166" s="94">
        <f>HLOOKUP($Q166,'Perfattr Data'!$A$11:$CW$67,MATCH(Y$3&amp;"Short",'Perfattr Data'!$B$11:$B$67,0),FALSE)</f>
        <v>5.550242395336337E-3</v>
      </c>
      <c r="Z166" s="94">
        <f>HLOOKUP($Q166,'Perfattr Data'!$A$11:$CW$67,MATCH(Z$3&amp;"Short",'Perfattr Data'!$B$11:$B$67,0),FALSE)</f>
        <v>9.784403330074097E-5</v>
      </c>
      <c r="AA166" s="94">
        <f>HLOOKUP($Q166,'Perfattr Data'!$A$11:$CW$67,MATCH(AA$3&amp;"Short",'Perfattr Data'!$B$11:$B$67,0),FALSE)</f>
        <v>1.158677623541011E-3</v>
      </c>
      <c r="AB166" s="94">
        <f>HLOOKUP($Q166,'Perfattr Data'!$A$11:$CW$67,MATCH(AB$3&amp;"Short",'Perfattr Data'!$B$11:$B$67,0),FALSE)</f>
        <v>1.2754478301749683E-5</v>
      </c>
    </row>
    <row r="167" spans="2:28" ht="15" customHeight="1" outlineLevel="1" x14ac:dyDescent="0.25">
      <c r="B167" s="4">
        <f t="shared" si="8"/>
        <v>40755</v>
      </c>
      <c r="C167" s="130">
        <f>-INDEX('Exposure Data'!$A$1:$Y$391,MATCH($B167&amp;$B$104,'Exposure Data'!$A$1:$A$391,0),MATCH(C$3,'Exposure Data'!$A$1:$Y$1,0))</f>
        <v>0.29058503233313954</v>
      </c>
      <c r="D167" s="130">
        <f>-INDEX('Exposure Data'!$A$1:$Y$391,MATCH($B167&amp;$B$104,'Exposure Data'!$A$1:$A$391,0),MATCH(D$3,'Exposure Data'!$A$1:$Y$1,0))</f>
        <v>0.14497556323860691</v>
      </c>
      <c r="E167" s="130">
        <f>-INDEX('Exposure Data'!$A$1:$Y$391,MATCH($B167&amp;$B$104,'Exposure Data'!$A$1:$A$391,0),MATCH(E$3,'Exposure Data'!$A$1:$Y$1,0))</f>
        <v>4.3032040279780527E-3</v>
      </c>
      <c r="F167" s="130">
        <f>-INDEX('Exposure Data'!$A$1:$Y$391,MATCH($B167&amp;$B$104,'Exposure Data'!$A$1:$A$391,0),MATCH(F$3,'Exposure Data'!$A$1:$Y$1,0))</f>
        <v>4.0130725290102698E-2</v>
      </c>
      <c r="G167" s="130">
        <f>-INDEX('Exposure Data'!$A$1:$Y$391,MATCH($B167&amp;$B$104,'Exposure Data'!$A$1:$A$391,0),MATCH(G$3,'Exposure Data'!$A$1:$Y$1,0))</f>
        <v>2.4239463394105589E-3</v>
      </c>
      <c r="H167" s="130">
        <f>-INDEX('Exposure Data'!$A$1:$Y$391,MATCH($B167&amp;$B$104,'Exposure Data'!$A$1:$A$391,0),MATCH(H$3,'Exposure Data'!$A$1:$Y$1,0))</f>
        <v>0.12763619662824729</v>
      </c>
      <c r="I167" s="130">
        <f>-INDEX('Exposure Data'!$A$1:$Y$391,MATCH($B167&amp;$B$104,'Exposure Data'!$A$1:$A$391,0),MATCH(I$3,'Exposure Data'!$A$1:$Y$1,0))</f>
        <v>0.10441448760143374</v>
      </c>
      <c r="J167" s="130">
        <f>-INDEX('Exposure Data'!$A$1:$Y$391,MATCH($B167&amp;$B$104,'Exposure Data'!$A$1:$A$391,0),MATCH(J$3,'Exposure Data'!$A$1:$Y$1,0))</f>
        <v>0.16293296861160314</v>
      </c>
      <c r="K167" s="130">
        <f>-INDEX('Exposure Data'!$A$1:$Y$391,MATCH($B167&amp;$B$104,'Exposure Data'!$A$1:$A$391,0),MATCH(K$3,'Exposure Data'!$A$1:$Y$1,0))</f>
        <v>6.9281620643048877E-3</v>
      </c>
      <c r="L167" s="130">
        <f>-INDEX('Exposure Data'!$A$1:$Y$391,MATCH($B167&amp;$B$104,'Exposure Data'!$A$1:$A$391,0),MATCH(L$3,'Exposure Data'!$A$1:$Y$1,0))</f>
        <v>0.13273045498228087</v>
      </c>
      <c r="M167" s="130">
        <f>-INDEX('Exposure Data'!$A$1:$Y$391,MATCH($B167&amp;$B$104,'Exposure Data'!$A$1:$A$391,0),MATCH(M$3,'Exposure Data'!$A$1:$Y$1,0))</f>
        <v>1.8157125507321662E-3</v>
      </c>
      <c r="N167" s="130">
        <f>-INDEX('Exposure Data'!$A$1:$Y$391,MATCH($B167&amp;$B$104,'Exposure Data'!$A$1:$A$391,0),MATCH(N$3,'Exposure Data'!$A$1:$Y$1,0))</f>
        <v>0</v>
      </c>
      <c r="O167" s="7"/>
      <c r="Q167" s="95">
        <f t="shared" si="9"/>
        <v>40755</v>
      </c>
      <c r="R167" s="94">
        <f>HLOOKUP($Q167,'Perfattr Data'!$A$11:$CW$67,MATCH(R$3&amp;"Short",'Perfattr Data'!$B$11:$B$67,0),FALSE)</f>
        <v>3.0682390886754302E-3</v>
      </c>
      <c r="S167" s="94">
        <f>HLOOKUP($Q167,'Perfattr Data'!$A$11:$CW$67,MATCH(S$3&amp;"Short",'Perfattr Data'!$B$11:$B$67,0),FALSE)</f>
        <v>5.7281097210312272E-3</v>
      </c>
      <c r="T167" s="94">
        <f>HLOOKUP($Q167,'Perfattr Data'!$A$11:$CW$67,MATCH(T$3&amp;"Short",'Perfattr Data'!$B$11:$B$67,0),FALSE)</f>
        <v>2.2881973451077995E-4</v>
      </c>
      <c r="U167" s="94">
        <f>HLOOKUP($Q167,'Perfattr Data'!$A$11:$CW$67,MATCH(U$3&amp;"Short",'Perfattr Data'!$B$11:$B$67,0),FALSE)</f>
        <v>6.1866078508341423E-5</v>
      </c>
      <c r="V167" s="94">
        <f>HLOOKUP($Q167,'Perfattr Data'!$A$11:$CW$67,MATCH(V$3&amp;"Short",'Perfattr Data'!$B$11:$B$67,0),FALSE)</f>
        <v>7.3190108334244227E-5</v>
      </c>
      <c r="W167" s="94">
        <f>HLOOKUP($Q167,'Perfattr Data'!$A$11:$CW$67,MATCH(W$3&amp;"Short",'Perfattr Data'!$B$11:$B$67,0),FALSE)</f>
        <v>7.4571623820977981E-4</v>
      </c>
      <c r="X167" s="94">
        <f>HLOOKUP($Q167,'Perfattr Data'!$A$11:$CW$67,MATCH(X$3&amp;"Short",'Perfattr Data'!$B$11:$B$67,0),FALSE)</f>
        <v>5.4086685322685011E-3</v>
      </c>
      <c r="Y167" s="94">
        <f>HLOOKUP($Q167,'Perfattr Data'!$A$11:$CW$67,MATCH(Y$3&amp;"Short",'Perfattr Data'!$B$11:$B$67,0),FALSE)</f>
        <v>3.9774915935481938E-3</v>
      </c>
      <c r="Z167" s="94">
        <f>HLOOKUP($Q167,'Perfattr Data'!$A$11:$CW$67,MATCH(Z$3&amp;"Short",'Perfattr Data'!$B$11:$B$67,0),FALSE)</f>
        <v>-2.3873093042551383E-4</v>
      </c>
      <c r="AA167" s="94">
        <f>HLOOKUP($Q167,'Perfattr Data'!$A$11:$CW$67,MATCH(AA$3&amp;"Short",'Perfattr Data'!$B$11:$B$67,0),FALSE)</f>
        <v>-1.4512955172558779E-3</v>
      </c>
      <c r="AB167" s="94">
        <f>HLOOKUP($Q167,'Perfattr Data'!$A$11:$CW$67,MATCH(AB$3&amp;"Short",'Perfattr Data'!$B$11:$B$67,0),FALSE)</f>
        <v>2.0842717910561176E-4</v>
      </c>
    </row>
    <row r="168" spans="2:28" ht="15" customHeight="1" outlineLevel="1" x14ac:dyDescent="0.25">
      <c r="B168" s="4">
        <f t="shared" si="8"/>
        <v>40786</v>
      </c>
      <c r="C168" s="130">
        <f>-INDEX('Exposure Data'!$A$1:$Y$391,MATCH($B168&amp;$B$104,'Exposure Data'!$A$1:$A$391,0),MATCH(C$3,'Exposure Data'!$A$1:$Y$1,0))</f>
        <v>0.29400835878204801</v>
      </c>
      <c r="D168" s="130">
        <f>-INDEX('Exposure Data'!$A$1:$Y$391,MATCH($B168&amp;$B$104,'Exposure Data'!$A$1:$A$391,0),MATCH(D$3,'Exposure Data'!$A$1:$Y$1,0))</f>
        <v>0.15046314177534165</v>
      </c>
      <c r="E168" s="130">
        <f>-INDEX('Exposure Data'!$A$1:$Y$391,MATCH($B168&amp;$B$104,'Exposure Data'!$A$1:$A$391,0),MATCH(E$3,'Exposure Data'!$A$1:$Y$1,0))</f>
        <v>3.9668437335145428E-3</v>
      </c>
      <c r="F168" s="130">
        <f>-INDEX('Exposure Data'!$A$1:$Y$391,MATCH($B168&amp;$B$104,'Exposure Data'!$A$1:$A$391,0),MATCH(F$3,'Exposure Data'!$A$1:$Y$1,0))</f>
        <v>4.2311946461117876E-2</v>
      </c>
      <c r="G168" s="130">
        <f>-INDEX('Exposure Data'!$A$1:$Y$391,MATCH($B168&amp;$B$104,'Exposure Data'!$A$1:$A$391,0),MATCH(G$3,'Exposure Data'!$A$1:$Y$1,0))</f>
        <v>0</v>
      </c>
      <c r="H168" s="130">
        <f>-INDEX('Exposure Data'!$A$1:$Y$391,MATCH($B168&amp;$B$104,'Exposure Data'!$A$1:$A$391,0),MATCH(H$3,'Exposure Data'!$A$1:$Y$1,0))</f>
        <v>8.443887763777759E-2</v>
      </c>
      <c r="I168" s="130">
        <f>-INDEX('Exposure Data'!$A$1:$Y$391,MATCH($B168&amp;$B$104,'Exposure Data'!$A$1:$A$391,0),MATCH(I$3,'Exposure Data'!$A$1:$Y$1,0))</f>
        <v>8.0855011631379967E-2</v>
      </c>
      <c r="J168" s="130">
        <f>-INDEX('Exposure Data'!$A$1:$Y$391,MATCH($B168&amp;$B$104,'Exposure Data'!$A$1:$A$391,0),MATCH(J$3,'Exposure Data'!$A$1:$Y$1,0))</f>
        <v>0.11794748812990509</v>
      </c>
      <c r="K168" s="130">
        <f>-INDEX('Exposure Data'!$A$1:$Y$391,MATCH($B168&amp;$B$104,'Exposure Data'!$A$1:$A$391,0),MATCH(K$3,'Exposure Data'!$A$1:$Y$1,0))</f>
        <v>0</v>
      </c>
      <c r="L168" s="130">
        <f>-INDEX('Exposure Data'!$A$1:$Y$391,MATCH($B168&amp;$B$104,'Exposure Data'!$A$1:$A$391,0),MATCH(L$3,'Exposure Data'!$A$1:$Y$1,0))</f>
        <v>0.18692207021932522</v>
      </c>
      <c r="M168" s="130">
        <f>-INDEX('Exposure Data'!$A$1:$Y$391,MATCH($B168&amp;$B$104,'Exposure Data'!$A$1:$A$391,0),MATCH(M$3,'Exposure Data'!$A$1:$Y$1,0))</f>
        <v>3.9824664970513892E-3</v>
      </c>
      <c r="N168" s="130">
        <f>-INDEX('Exposure Data'!$A$1:$Y$391,MATCH($B168&amp;$B$104,'Exposure Data'!$A$1:$A$391,0),MATCH(N$3,'Exposure Data'!$A$1:$Y$1,0))</f>
        <v>0</v>
      </c>
      <c r="O168" s="7"/>
      <c r="Q168" s="95">
        <f t="shared" si="9"/>
        <v>40786</v>
      </c>
      <c r="R168" s="94">
        <f>HLOOKUP($Q168,'Perfattr Data'!$A$11:$CW$67,MATCH(R$3&amp;"Short",'Perfattr Data'!$B$11:$B$67,0),FALSE)</f>
        <v>3.2526641642815858E-2</v>
      </c>
      <c r="S168" s="94">
        <f>HLOOKUP($Q168,'Perfattr Data'!$A$11:$CW$67,MATCH(S$3&amp;"Short",'Perfattr Data'!$B$11:$B$67,0),FALSE)</f>
        <v>2.2228080129915889E-3</v>
      </c>
      <c r="T168" s="94">
        <f>HLOOKUP($Q168,'Perfattr Data'!$A$11:$CW$67,MATCH(T$3&amp;"Short",'Perfattr Data'!$B$11:$B$67,0),FALSE)</f>
        <v>3.6852853300486222E-4</v>
      </c>
      <c r="U168" s="94">
        <f>HLOOKUP($Q168,'Perfattr Data'!$A$11:$CW$67,MATCH(U$3&amp;"Short",'Perfattr Data'!$B$11:$B$67,0),FALSE)</f>
        <v>3.8910785741851288E-3</v>
      </c>
      <c r="V168" s="94">
        <f>HLOOKUP($Q168,'Perfattr Data'!$A$11:$CW$67,MATCH(V$3&amp;"Short",'Perfattr Data'!$B$11:$B$67,0),FALSE)</f>
        <v>3.3140060494533203E-4</v>
      </c>
      <c r="W168" s="94">
        <f>HLOOKUP($Q168,'Perfattr Data'!$A$11:$CW$67,MATCH(W$3&amp;"Short",'Perfattr Data'!$B$11:$B$67,0),FALSE)</f>
        <v>1.2737428123068772E-2</v>
      </c>
      <c r="X168" s="94">
        <f>HLOOKUP($Q168,'Perfattr Data'!$A$11:$CW$67,MATCH(X$3&amp;"Short",'Perfattr Data'!$B$11:$B$67,0),FALSE)</f>
        <v>1.6022151917556508E-2</v>
      </c>
      <c r="Y168" s="94">
        <f>HLOOKUP($Q168,'Perfattr Data'!$A$11:$CW$67,MATCH(Y$3&amp;"Short",'Perfattr Data'!$B$11:$B$67,0),FALSE)</f>
        <v>1.7953711094544827E-2</v>
      </c>
      <c r="Z168" s="94">
        <f>HLOOKUP($Q168,'Perfattr Data'!$A$11:$CW$67,MATCH(Z$3&amp;"Short",'Perfattr Data'!$B$11:$B$67,0),FALSE)</f>
        <v>1.3329045148670002E-4</v>
      </c>
      <c r="AA168" s="94">
        <f>HLOOKUP($Q168,'Perfattr Data'!$A$11:$CW$67,MATCH(AA$3&amp;"Short",'Perfattr Data'!$B$11:$B$67,0),FALSE)</f>
        <v>-3.2034841340551779E-3</v>
      </c>
      <c r="AB168" s="94">
        <f>HLOOKUP($Q168,'Perfattr Data'!$A$11:$CW$67,MATCH(AB$3&amp;"Short",'Perfattr Data'!$B$11:$B$67,0),FALSE)</f>
        <v>-4.1067681999098381E-4</v>
      </c>
    </row>
    <row r="169" spans="2:28" ht="15" customHeight="1" outlineLevel="1" x14ac:dyDescent="0.25">
      <c r="B169" s="4">
        <f t="shared" si="8"/>
        <v>40816</v>
      </c>
      <c r="C169" s="130">
        <f>-INDEX('Exposure Data'!$A$1:$Y$391,MATCH($B169&amp;$B$104,'Exposure Data'!$A$1:$A$391,0),MATCH(C$3,'Exposure Data'!$A$1:$Y$1,0))</f>
        <v>0.30714121634664537</v>
      </c>
      <c r="D169" s="130">
        <f>-INDEX('Exposure Data'!$A$1:$Y$391,MATCH($B169&amp;$B$104,'Exposure Data'!$A$1:$A$391,0),MATCH(D$3,'Exposure Data'!$A$1:$Y$1,0))</f>
        <v>0.13052181978057212</v>
      </c>
      <c r="E169" s="130">
        <f>-INDEX('Exposure Data'!$A$1:$Y$391,MATCH($B169&amp;$B$104,'Exposure Data'!$A$1:$A$391,0),MATCH(E$3,'Exposure Data'!$A$1:$Y$1,0))</f>
        <v>1.8798492633484331E-2</v>
      </c>
      <c r="F169" s="130">
        <f>-INDEX('Exposure Data'!$A$1:$Y$391,MATCH($B169&amp;$B$104,'Exposure Data'!$A$1:$A$391,0),MATCH(F$3,'Exposure Data'!$A$1:$Y$1,0))</f>
        <v>4.8176181080427122E-2</v>
      </c>
      <c r="G169" s="130">
        <f>-INDEX('Exposure Data'!$A$1:$Y$391,MATCH($B169&amp;$B$104,'Exposure Data'!$A$1:$A$391,0),MATCH(G$3,'Exposure Data'!$A$1:$Y$1,0))</f>
        <v>0</v>
      </c>
      <c r="H169" s="130">
        <f>-INDEX('Exposure Data'!$A$1:$Y$391,MATCH($B169&amp;$B$104,'Exposure Data'!$A$1:$A$391,0),MATCH(H$3,'Exposure Data'!$A$1:$Y$1,0))</f>
        <v>7.6073737717300777E-2</v>
      </c>
      <c r="I169" s="130">
        <f>-INDEX('Exposure Data'!$A$1:$Y$391,MATCH($B169&amp;$B$104,'Exposure Data'!$A$1:$A$391,0),MATCH(I$3,'Exposure Data'!$A$1:$Y$1,0))</f>
        <v>9.7030646762390912E-2</v>
      </c>
      <c r="J169" s="130">
        <f>-INDEX('Exposure Data'!$A$1:$Y$391,MATCH($B169&amp;$B$104,'Exposure Data'!$A$1:$A$391,0),MATCH(J$3,'Exposure Data'!$A$1:$Y$1,0))</f>
        <v>0.12002580471657728</v>
      </c>
      <c r="K169" s="130">
        <f>-INDEX('Exposure Data'!$A$1:$Y$391,MATCH($B169&amp;$B$104,'Exposure Data'!$A$1:$A$391,0),MATCH(K$3,'Exposure Data'!$A$1:$Y$1,0))</f>
        <v>1.5607773811000323E-2</v>
      </c>
      <c r="L169" s="130">
        <f>-INDEX('Exposure Data'!$A$1:$Y$391,MATCH($B169&amp;$B$104,'Exposure Data'!$A$1:$A$391,0),MATCH(L$3,'Exposure Data'!$A$1:$Y$1,0))</f>
        <v>0.1902996519893046</v>
      </c>
      <c r="M169" s="130">
        <f>-INDEX('Exposure Data'!$A$1:$Y$391,MATCH($B169&amp;$B$104,'Exposure Data'!$A$1:$A$391,0),MATCH(M$3,'Exposure Data'!$A$1:$Y$1,0))</f>
        <v>4.117034634563161E-3</v>
      </c>
      <c r="N169" s="130">
        <f>-INDEX('Exposure Data'!$A$1:$Y$391,MATCH($B169&amp;$B$104,'Exposure Data'!$A$1:$A$391,0),MATCH(N$3,'Exposure Data'!$A$1:$Y$1,0))</f>
        <v>0</v>
      </c>
      <c r="O169" s="7"/>
      <c r="Q169" s="95">
        <f t="shared" si="9"/>
        <v>40816</v>
      </c>
      <c r="R169" s="94">
        <f>HLOOKUP($Q169,'Perfattr Data'!$A$11:$CW$67,MATCH(R$3&amp;"Short",'Perfattr Data'!$B$11:$B$67,0),FALSE)</f>
        <v>4.5260975026599828E-2</v>
      </c>
      <c r="S169" s="94">
        <f>HLOOKUP($Q169,'Perfattr Data'!$A$11:$CW$67,MATCH(S$3&amp;"Short",'Perfattr Data'!$B$11:$B$67,0),FALSE)</f>
        <v>1.6054512319284689E-2</v>
      </c>
      <c r="T169" s="94">
        <f>HLOOKUP($Q169,'Perfattr Data'!$A$11:$CW$67,MATCH(T$3&amp;"Short",'Perfattr Data'!$B$11:$B$67,0),FALSE)</f>
        <v>1.0698927994887398E-3</v>
      </c>
      <c r="U169" s="94">
        <f>HLOOKUP($Q169,'Perfattr Data'!$A$11:$CW$67,MATCH(U$3&amp;"Short",'Perfattr Data'!$B$11:$B$67,0),FALSE)</f>
        <v>7.8112018212035802E-3</v>
      </c>
      <c r="V169" s="94">
        <f>HLOOKUP($Q169,'Perfattr Data'!$A$11:$CW$67,MATCH(V$3&amp;"Short",'Perfattr Data'!$B$11:$B$67,0),FALSE)</f>
        <v>0</v>
      </c>
      <c r="W169" s="94">
        <f>HLOOKUP($Q169,'Perfattr Data'!$A$11:$CW$67,MATCH(W$3&amp;"Short",'Perfattr Data'!$B$11:$B$67,0),FALSE)</f>
        <v>1.6355091446229621E-2</v>
      </c>
      <c r="X169" s="94">
        <f>HLOOKUP($Q169,'Perfattr Data'!$A$11:$CW$67,MATCH(X$3&amp;"Short",'Perfattr Data'!$B$11:$B$67,0),FALSE)</f>
        <v>1.215059346526119E-2</v>
      </c>
      <c r="Y169" s="94">
        <f>HLOOKUP($Q169,'Perfattr Data'!$A$11:$CW$67,MATCH(Y$3&amp;"Short",'Perfattr Data'!$B$11:$B$67,0),FALSE)</f>
        <v>1.7172265055971567E-2</v>
      </c>
      <c r="Z169" s="94">
        <f>HLOOKUP($Q169,'Perfattr Data'!$A$11:$CW$67,MATCH(Z$3&amp;"Short",'Perfattr Data'!$B$11:$B$67,0),FALSE)</f>
        <v>3.5372633205573655E-3</v>
      </c>
      <c r="AA169" s="94">
        <f>HLOOKUP($Q169,'Perfattr Data'!$A$11:$CW$67,MATCH(AA$3&amp;"Short",'Perfattr Data'!$B$11:$B$67,0),FALSE)</f>
        <v>2.0791359340798354E-2</v>
      </c>
      <c r="AB169" s="94">
        <f>HLOOKUP($Q169,'Perfattr Data'!$A$11:$CW$67,MATCH(AB$3&amp;"Short",'Perfattr Data'!$B$11:$B$67,0),FALSE)</f>
        <v>3.0505878405910283E-4</v>
      </c>
    </row>
    <row r="170" spans="2:28" ht="15" customHeight="1" outlineLevel="1" x14ac:dyDescent="0.25">
      <c r="B170" s="4">
        <f t="shared" ref="B170:B202" si="10">EOMONTH(B169,1)</f>
        <v>40847</v>
      </c>
      <c r="C170" s="130">
        <f>-INDEX('Exposure Data'!$A$1:$Y$391,MATCH($B170&amp;$B$104,'Exposure Data'!$A$1:$A$391,0),MATCH(C$3,'Exposure Data'!$A$1:$Y$1,0))</f>
        <v>0.30845227721786872</v>
      </c>
      <c r="D170" s="130">
        <f>-INDEX('Exposure Data'!$A$1:$Y$391,MATCH($B170&amp;$B$104,'Exposure Data'!$A$1:$A$391,0),MATCH(D$3,'Exposure Data'!$A$1:$Y$1,0))</f>
        <v>0.12854747512872725</v>
      </c>
      <c r="E170" s="130">
        <f>-INDEX('Exposure Data'!$A$1:$Y$391,MATCH($B170&amp;$B$104,'Exposure Data'!$A$1:$A$391,0),MATCH(E$3,'Exposure Data'!$A$1:$Y$1,0))</f>
        <v>2.2139630391412233E-2</v>
      </c>
      <c r="F170" s="130">
        <f>-INDEX('Exposure Data'!$A$1:$Y$391,MATCH($B170&amp;$B$104,'Exposure Data'!$A$1:$A$391,0),MATCH(F$3,'Exposure Data'!$A$1:$Y$1,0))</f>
        <v>6.3348585813334551E-2</v>
      </c>
      <c r="G170" s="130">
        <f>-INDEX('Exposure Data'!$A$1:$Y$391,MATCH($B170&amp;$B$104,'Exposure Data'!$A$1:$A$391,0),MATCH(G$3,'Exposure Data'!$A$1:$Y$1,0))</f>
        <v>0</v>
      </c>
      <c r="H170" s="130">
        <f>-INDEX('Exposure Data'!$A$1:$Y$391,MATCH($B170&amp;$B$104,'Exposure Data'!$A$1:$A$391,0),MATCH(H$3,'Exposure Data'!$A$1:$Y$1,0))</f>
        <v>6.6088778970098294E-2</v>
      </c>
      <c r="I170" s="130">
        <f>-INDEX('Exposure Data'!$A$1:$Y$391,MATCH($B170&amp;$B$104,'Exposure Data'!$A$1:$A$391,0),MATCH(I$3,'Exposure Data'!$A$1:$Y$1,0))</f>
        <v>0.11137535765960062</v>
      </c>
      <c r="J170" s="130">
        <f>-INDEX('Exposure Data'!$A$1:$Y$391,MATCH($B170&amp;$B$104,'Exposure Data'!$A$1:$A$391,0),MATCH(J$3,'Exposure Data'!$A$1:$Y$1,0))</f>
        <v>0.13703011020275238</v>
      </c>
      <c r="K170" s="130">
        <f>-INDEX('Exposure Data'!$A$1:$Y$391,MATCH($B170&amp;$B$104,'Exposure Data'!$A$1:$A$391,0),MATCH(K$3,'Exposure Data'!$A$1:$Y$1,0))</f>
        <v>1.5473973933895714E-2</v>
      </c>
      <c r="L170" s="130">
        <f>-INDEX('Exposure Data'!$A$1:$Y$391,MATCH($B170&amp;$B$104,'Exposure Data'!$A$1:$A$391,0),MATCH(L$3,'Exposure Data'!$A$1:$Y$1,0))</f>
        <v>0.19522714427436161</v>
      </c>
      <c r="M170" s="130">
        <f>-INDEX('Exposure Data'!$A$1:$Y$391,MATCH($B170&amp;$B$104,'Exposure Data'!$A$1:$A$391,0),MATCH(M$3,'Exposure Data'!$A$1:$Y$1,0))</f>
        <v>2.1274691680729083E-3</v>
      </c>
      <c r="N170" s="130">
        <f>-INDEX('Exposure Data'!$A$1:$Y$391,MATCH($B170&amp;$B$104,'Exposure Data'!$A$1:$A$391,0),MATCH(N$3,'Exposure Data'!$A$1:$Y$1,0))</f>
        <v>0</v>
      </c>
      <c r="O170" s="7"/>
      <c r="Q170" s="95">
        <f t="shared" ref="Q170:Q202" si="11">EOMONTH(Q169,1)</f>
        <v>40847</v>
      </c>
      <c r="R170" s="94">
        <f>HLOOKUP($Q170,'Perfattr Data'!$A$11:$CW$67,MATCH(R$3&amp;"Short",'Perfattr Data'!$B$11:$B$67,0),FALSE)</f>
        <v>-3.846165134598506E-2</v>
      </c>
      <c r="S170" s="94">
        <f>HLOOKUP($Q170,'Perfattr Data'!$A$11:$CW$67,MATCH(S$3&amp;"Short",'Perfattr Data'!$B$11:$B$67,0),FALSE)</f>
        <v>-1.4317502332186009E-2</v>
      </c>
      <c r="T170" s="94">
        <f>HLOOKUP($Q170,'Perfattr Data'!$A$11:$CW$67,MATCH(T$3&amp;"Short",'Perfattr Data'!$B$11:$B$67,0),FALSE)</f>
        <v>-1.5295175709675451E-3</v>
      </c>
      <c r="U170" s="94">
        <f>HLOOKUP($Q170,'Perfattr Data'!$A$11:$CW$67,MATCH(U$3&amp;"Short",'Perfattr Data'!$B$11:$B$67,0),FALSE)</f>
        <v>-1.0498194099328071E-2</v>
      </c>
      <c r="V170" s="94">
        <f>HLOOKUP($Q170,'Perfattr Data'!$A$11:$CW$67,MATCH(V$3&amp;"Short",'Perfattr Data'!$B$11:$B$67,0),FALSE)</f>
        <v>0</v>
      </c>
      <c r="W170" s="94">
        <f>HLOOKUP($Q170,'Perfattr Data'!$A$11:$CW$67,MATCH(W$3&amp;"Short",'Perfattr Data'!$B$11:$B$67,0),FALSE)</f>
        <v>-9.853338577273699E-3</v>
      </c>
      <c r="X170" s="94">
        <f>HLOOKUP($Q170,'Perfattr Data'!$A$11:$CW$67,MATCH(X$3&amp;"Short",'Perfattr Data'!$B$11:$B$67,0),FALSE)</f>
        <v>-1.0516946962440005E-2</v>
      </c>
      <c r="Y170" s="94">
        <f>HLOOKUP($Q170,'Perfattr Data'!$A$11:$CW$67,MATCH(Y$3&amp;"Short",'Perfattr Data'!$B$11:$B$67,0),FALSE)</f>
        <v>-1.5795144760593946E-2</v>
      </c>
      <c r="Z170" s="94">
        <f>HLOOKUP($Q170,'Perfattr Data'!$A$11:$CW$67,MATCH(Z$3&amp;"Short",'Perfattr Data'!$B$11:$B$67,0),FALSE)</f>
        <v>-1.8178497728352327E-3</v>
      </c>
      <c r="AA170" s="94">
        <f>HLOOKUP($Q170,'Perfattr Data'!$A$11:$CW$67,MATCH(AA$3&amp;"Short",'Perfattr Data'!$B$11:$B$67,0),FALSE)</f>
        <v>-8.6206352353046002E-3</v>
      </c>
      <c r="AB170" s="94">
        <f>HLOOKUP($Q170,'Perfattr Data'!$A$11:$CW$67,MATCH(AB$3&amp;"Short",'Perfattr Data'!$B$11:$B$67,0),FALSE)</f>
        <v>-2.4512721315628556E-5</v>
      </c>
    </row>
    <row r="171" spans="2:28" ht="15" customHeight="1" outlineLevel="1" x14ac:dyDescent="0.25">
      <c r="B171" s="4">
        <f t="shared" si="10"/>
        <v>40877</v>
      </c>
      <c r="C171" s="130">
        <f>-INDEX('Exposure Data'!$A$1:$Y$391,MATCH($B171&amp;$B$104,'Exposure Data'!$A$1:$A$391,0),MATCH(C$3,'Exposure Data'!$A$1:$Y$1,0))</f>
        <v>0.34325671025221127</v>
      </c>
      <c r="D171" s="130">
        <f>-INDEX('Exposure Data'!$A$1:$Y$391,MATCH($B171&amp;$B$104,'Exposure Data'!$A$1:$A$391,0),MATCH(D$3,'Exposure Data'!$A$1:$Y$1,0))</f>
        <v>0.13113750405438482</v>
      </c>
      <c r="E171" s="130">
        <f>-INDEX('Exposure Data'!$A$1:$Y$391,MATCH($B171&amp;$B$104,'Exposure Data'!$A$1:$A$391,0),MATCH(E$3,'Exposure Data'!$A$1:$Y$1,0))</f>
        <v>2.3655440628683692E-2</v>
      </c>
      <c r="F171" s="130">
        <f>-INDEX('Exposure Data'!$A$1:$Y$391,MATCH($B171&amp;$B$104,'Exposure Data'!$A$1:$A$391,0),MATCH(F$3,'Exposure Data'!$A$1:$Y$1,0))</f>
        <v>6.3251832492047716E-2</v>
      </c>
      <c r="G171" s="130">
        <f>-INDEX('Exposure Data'!$A$1:$Y$391,MATCH($B171&amp;$B$104,'Exposure Data'!$A$1:$A$391,0),MATCH(G$3,'Exposure Data'!$A$1:$Y$1,0))</f>
        <v>-9.7714750723714679E-19</v>
      </c>
      <c r="H171" s="130">
        <f>-INDEX('Exposure Data'!$A$1:$Y$391,MATCH($B171&amp;$B$104,'Exposure Data'!$A$1:$A$391,0),MATCH(H$3,'Exposure Data'!$A$1:$Y$1,0))</f>
        <v>6.6889247946658861E-2</v>
      </c>
      <c r="I171" s="130">
        <f>-INDEX('Exposure Data'!$A$1:$Y$391,MATCH($B171&amp;$B$104,'Exposure Data'!$A$1:$A$391,0),MATCH(I$3,'Exposure Data'!$A$1:$Y$1,0))</f>
        <v>9.1573149634021911E-2</v>
      </c>
      <c r="J171" s="130">
        <f>-INDEX('Exposure Data'!$A$1:$Y$391,MATCH($B171&amp;$B$104,'Exposure Data'!$A$1:$A$391,0),MATCH(J$3,'Exposure Data'!$A$1:$Y$1,0))</f>
        <v>0.12553155197669777</v>
      </c>
      <c r="K171" s="130">
        <f>-INDEX('Exposure Data'!$A$1:$Y$391,MATCH($B171&amp;$B$104,'Exposure Data'!$A$1:$A$391,0),MATCH(K$3,'Exposure Data'!$A$1:$Y$1,0))</f>
        <v>2.138785131415892E-2</v>
      </c>
      <c r="L171" s="130">
        <f>-INDEX('Exposure Data'!$A$1:$Y$391,MATCH($B171&amp;$B$104,'Exposure Data'!$A$1:$A$391,0),MATCH(L$3,'Exposure Data'!$A$1:$Y$1,0))</f>
        <v>0.18510311941369928</v>
      </c>
      <c r="M171" s="130">
        <f>-INDEX('Exposure Data'!$A$1:$Y$391,MATCH($B171&amp;$B$104,'Exposure Data'!$A$1:$A$391,0),MATCH(M$3,'Exposure Data'!$A$1:$Y$1,0))</f>
        <v>1.2675460192666998E-3</v>
      </c>
      <c r="N171" s="130">
        <f>-INDEX('Exposure Data'!$A$1:$Y$391,MATCH($B171&amp;$B$104,'Exposure Data'!$A$1:$A$391,0),MATCH(N$3,'Exposure Data'!$A$1:$Y$1,0))</f>
        <v>0</v>
      </c>
      <c r="O171" s="7"/>
      <c r="Q171" s="95">
        <f t="shared" si="11"/>
        <v>40877</v>
      </c>
      <c r="R171" s="94">
        <f>HLOOKUP($Q171,'Perfattr Data'!$A$11:$CW$67,MATCH(R$3&amp;"Short",'Perfattr Data'!$B$11:$B$67,0),FALSE)</f>
        <v>2.4584367723729281E-2</v>
      </c>
      <c r="S171" s="94">
        <f>HLOOKUP($Q171,'Perfattr Data'!$A$11:$CW$67,MATCH(S$3&amp;"Short",'Perfattr Data'!$B$11:$B$67,0),FALSE)</f>
        <v>-2.6612195249348853E-3</v>
      </c>
      <c r="T171" s="94">
        <f>HLOOKUP($Q171,'Perfattr Data'!$A$11:$CW$67,MATCH(T$3&amp;"Short",'Perfattr Data'!$B$11:$B$67,0),FALSE)</f>
        <v>-4.6587148474574661E-4</v>
      </c>
      <c r="U171" s="94">
        <f>HLOOKUP($Q171,'Perfattr Data'!$A$11:$CW$67,MATCH(U$3&amp;"Short",'Perfattr Data'!$B$11:$B$67,0),FALSE)</f>
        <v>6.9173481493205371E-3</v>
      </c>
      <c r="V171" s="94">
        <f>HLOOKUP($Q171,'Perfattr Data'!$A$11:$CW$67,MATCH(V$3&amp;"Short",'Perfattr Data'!$B$11:$B$67,0),FALSE)</f>
        <v>0</v>
      </c>
      <c r="W171" s="94">
        <f>HLOOKUP($Q171,'Perfattr Data'!$A$11:$CW$67,MATCH(W$3&amp;"Short",'Perfattr Data'!$B$11:$B$67,0),FALSE)</f>
        <v>2.2171275732387637E-4</v>
      </c>
      <c r="X171" s="94">
        <f>HLOOKUP($Q171,'Perfattr Data'!$A$11:$CW$67,MATCH(X$3&amp;"Short",'Perfattr Data'!$B$11:$B$67,0),FALSE)</f>
        <v>1.1348039340065308E-2</v>
      </c>
      <c r="Y171" s="94">
        <f>HLOOKUP($Q171,'Perfattr Data'!$A$11:$CW$67,MATCH(Y$3&amp;"Short",'Perfattr Data'!$B$11:$B$67,0),FALSE)</f>
        <v>8.0216329192803176E-3</v>
      </c>
      <c r="Z171" s="94">
        <f>HLOOKUP($Q171,'Perfattr Data'!$A$11:$CW$67,MATCH(Z$3&amp;"Short",'Perfattr Data'!$B$11:$B$67,0),FALSE)</f>
        <v>1.0299462514408847E-3</v>
      </c>
      <c r="AA171" s="94">
        <f>HLOOKUP($Q171,'Perfattr Data'!$A$11:$CW$67,MATCH(AA$3&amp;"Short",'Perfattr Data'!$B$11:$B$67,0),FALSE)</f>
        <v>2.0383005297305279E-3</v>
      </c>
      <c r="AB171" s="94">
        <f>HLOOKUP($Q171,'Perfattr Data'!$A$11:$CW$67,MATCH(AB$3&amp;"Short",'Perfattr Data'!$B$11:$B$67,0),FALSE)</f>
        <v>2.0941029936889468E-4</v>
      </c>
    </row>
    <row r="172" spans="2:28" ht="15" customHeight="1" outlineLevel="1" x14ac:dyDescent="0.25">
      <c r="B172" s="4">
        <f t="shared" si="10"/>
        <v>40908</v>
      </c>
      <c r="C172" s="130">
        <f>-INDEX('Exposure Data'!$A$1:$Y$391,MATCH($B172&amp;$B$104,'Exposure Data'!$A$1:$A$391,0),MATCH(C$3,'Exposure Data'!$A$1:$Y$1,0))</f>
        <v>0.2876624531440149</v>
      </c>
      <c r="D172" s="130">
        <f>-INDEX('Exposure Data'!$A$1:$Y$391,MATCH($B172&amp;$B$104,'Exposure Data'!$A$1:$A$391,0),MATCH(D$3,'Exposure Data'!$A$1:$Y$1,0))</f>
        <v>0.15771553440484795</v>
      </c>
      <c r="E172" s="130">
        <f>-INDEX('Exposure Data'!$A$1:$Y$391,MATCH($B172&amp;$B$104,'Exposure Data'!$A$1:$A$391,0),MATCH(E$3,'Exposure Data'!$A$1:$Y$1,0))</f>
        <v>1.7023385607950414E-2</v>
      </c>
      <c r="F172" s="130">
        <f>-INDEX('Exposure Data'!$A$1:$Y$391,MATCH($B172&amp;$B$104,'Exposure Data'!$A$1:$A$391,0),MATCH(F$3,'Exposure Data'!$A$1:$Y$1,0))</f>
        <v>6.1866489357215414E-2</v>
      </c>
      <c r="G172" s="130">
        <f>-INDEX('Exposure Data'!$A$1:$Y$391,MATCH($B172&amp;$B$104,'Exposure Data'!$A$1:$A$391,0),MATCH(G$3,'Exposure Data'!$A$1:$Y$1,0))</f>
        <v>0</v>
      </c>
      <c r="H172" s="130">
        <f>-INDEX('Exposure Data'!$A$1:$Y$391,MATCH($B172&amp;$B$104,'Exposure Data'!$A$1:$A$391,0),MATCH(H$3,'Exposure Data'!$A$1:$Y$1,0))</f>
        <v>7.0958770907176449E-2</v>
      </c>
      <c r="I172" s="130">
        <f>-INDEX('Exposure Data'!$A$1:$Y$391,MATCH($B172&amp;$B$104,'Exposure Data'!$A$1:$A$391,0),MATCH(I$3,'Exposure Data'!$A$1:$Y$1,0))</f>
        <v>8.5264375783522667E-2</v>
      </c>
      <c r="J172" s="130">
        <f>-INDEX('Exposure Data'!$A$1:$Y$391,MATCH($B172&amp;$B$104,'Exposure Data'!$A$1:$A$391,0),MATCH(J$3,'Exposure Data'!$A$1:$Y$1,0))</f>
        <v>0.10876070278297195</v>
      </c>
      <c r="K172" s="130">
        <f>-INDEX('Exposure Data'!$A$1:$Y$391,MATCH($B172&amp;$B$104,'Exposure Data'!$A$1:$A$391,0),MATCH(K$3,'Exposure Data'!$A$1:$Y$1,0))</f>
        <v>2.3945265646539329E-2</v>
      </c>
      <c r="L172" s="130">
        <f>-INDEX('Exposure Data'!$A$1:$Y$391,MATCH($B172&amp;$B$104,'Exposure Data'!$A$1:$A$391,0),MATCH(L$3,'Exposure Data'!$A$1:$Y$1,0))</f>
        <v>0.18145179513684592</v>
      </c>
      <c r="M172" s="130">
        <f>-INDEX('Exposure Data'!$A$1:$Y$391,MATCH($B172&amp;$B$104,'Exposure Data'!$A$1:$A$391,0),MATCH(M$3,'Exposure Data'!$A$1:$Y$1,0))</f>
        <v>1.3433646293161739E-3</v>
      </c>
      <c r="N172" s="130">
        <f>-INDEX('Exposure Data'!$A$1:$Y$391,MATCH($B172&amp;$B$104,'Exposure Data'!$A$1:$A$391,0),MATCH(N$3,'Exposure Data'!$A$1:$Y$1,0))</f>
        <v>0</v>
      </c>
      <c r="O172" s="7"/>
      <c r="Q172" s="95">
        <f t="shared" si="11"/>
        <v>40908</v>
      </c>
      <c r="R172" s="94">
        <f>HLOOKUP($Q172,'Perfattr Data'!$A$11:$CW$67,MATCH(R$3&amp;"Short",'Perfattr Data'!$B$11:$B$67,0),FALSE)</f>
        <v>9.715617485441249E-3</v>
      </c>
      <c r="S172" s="94">
        <f>HLOOKUP($Q172,'Perfattr Data'!$A$11:$CW$67,MATCH(S$3&amp;"Short",'Perfattr Data'!$B$11:$B$67,0),FALSE)</f>
        <v>-1.093620418944498E-3</v>
      </c>
      <c r="T172" s="94">
        <f>HLOOKUP($Q172,'Perfattr Data'!$A$11:$CW$67,MATCH(T$3&amp;"Short",'Perfattr Data'!$B$11:$B$67,0),FALSE)</f>
        <v>8.8125225117529553E-4</v>
      </c>
      <c r="U172" s="94">
        <f>HLOOKUP($Q172,'Perfattr Data'!$A$11:$CW$67,MATCH(U$3&amp;"Short",'Perfattr Data'!$B$11:$B$67,0),FALSE)</f>
        <v>-9.7726770890714022E-4</v>
      </c>
      <c r="V172" s="94">
        <f>HLOOKUP($Q172,'Perfattr Data'!$A$11:$CW$67,MATCH(V$3&amp;"Short",'Perfattr Data'!$B$11:$B$67,0),FALSE)</f>
        <v>0</v>
      </c>
      <c r="W172" s="94">
        <f>HLOOKUP($Q172,'Perfattr Data'!$A$11:$CW$67,MATCH(W$3&amp;"Short",'Perfattr Data'!$B$11:$B$67,0),FALSE)</f>
        <v>2.6762321516144451E-3</v>
      </c>
      <c r="X172" s="94">
        <f>HLOOKUP($Q172,'Perfattr Data'!$A$11:$CW$67,MATCH(X$3&amp;"Short",'Perfattr Data'!$B$11:$B$67,0),FALSE)</f>
        <v>-9.2030718395300049E-4</v>
      </c>
      <c r="Y172" s="94">
        <f>HLOOKUP($Q172,'Perfattr Data'!$A$11:$CW$67,MATCH(Y$3&amp;"Short",'Perfattr Data'!$B$11:$B$67,0),FALSE)</f>
        <v>2.521543970512533E-3</v>
      </c>
      <c r="Z172" s="94">
        <f>HLOOKUP($Q172,'Perfattr Data'!$A$11:$CW$67,MATCH(Z$3&amp;"Short",'Perfattr Data'!$B$11:$B$67,0),FALSE)</f>
        <v>2.2505195422301227E-3</v>
      </c>
      <c r="AA172" s="94">
        <f>HLOOKUP($Q172,'Perfattr Data'!$A$11:$CW$67,MATCH(AA$3&amp;"Short",'Perfattr Data'!$B$11:$B$67,0),FALSE)</f>
        <v>-1.9844210987383978E-3</v>
      </c>
      <c r="AB172" s="94">
        <f>HLOOKUP($Q172,'Perfattr Data'!$A$11:$CW$67,MATCH(AB$3&amp;"Short",'Perfattr Data'!$B$11:$B$67,0),FALSE)</f>
        <v>-8.3032773068343878E-5</v>
      </c>
    </row>
    <row r="173" spans="2:28" ht="15" customHeight="1" outlineLevel="1" x14ac:dyDescent="0.25">
      <c r="B173" s="4">
        <f t="shared" si="10"/>
        <v>40939</v>
      </c>
      <c r="C173" s="130">
        <f>-INDEX('Exposure Data'!$A$1:$Y$391,MATCH($B173&amp;$B$104,'Exposure Data'!$A$1:$A$391,0),MATCH(C$3,'Exposure Data'!$A$1:$Y$1,0))</f>
        <v>0.28408310845811224</v>
      </c>
      <c r="D173" s="130">
        <f>-INDEX('Exposure Data'!$A$1:$Y$391,MATCH($B173&amp;$B$104,'Exposure Data'!$A$1:$A$391,0),MATCH(D$3,'Exposure Data'!$A$1:$Y$1,0))</f>
        <v>0.16580636723014255</v>
      </c>
      <c r="E173" s="130">
        <f>-INDEX('Exposure Data'!$A$1:$Y$391,MATCH($B173&amp;$B$104,'Exposure Data'!$A$1:$A$391,0),MATCH(E$3,'Exposure Data'!$A$1:$Y$1,0))</f>
        <v>1.8155175883933509E-2</v>
      </c>
      <c r="F173" s="130">
        <f>-INDEX('Exposure Data'!$A$1:$Y$391,MATCH($B173&amp;$B$104,'Exposure Data'!$A$1:$A$391,0),MATCH(F$3,'Exposure Data'!$A$1:$Y$1,0))</f>
        <v>6.9189518748952072E-2</v>
      </c>
      <c r="G173" s="130">
        <f>-INDEX('Exposure Data'!$A$1:$Y$391,MATCH($B173&amp;$B$104,'Exposure Data'!$A$1:$A$391,0),MATCH(G$3,'Exposure Data'!$A$1:$Y$1,0))</f>
        <v>0</v>
      </c>
      <c r="H173" s="130">
        <f>-INDEX('Exposure Data'!$A$1:$Y$391,MATCH($B173&amp;$B$104,'Exposure Data'!$A$1:$A$391,0),MATCH(H$3,'Exposure Data'!$A$1:$Y$1,0))</f>
        <v>7.1518988210123272E-2</v>
      </c>
      <c r="I173" s="130">
        <f>-INDEX('Exposure Data'!$A$1:$Y$391,MATCH($B173&amp;$B$104,'Exposure Data'!$A$1:$A$391,0),MATCH(I$3,'Exposure Data'!$A$1:$Y$1,0))</f>
        <v>0.14389370449541639</v>
      </c>
      <c r="J173" s="130">
        <f>-INDEX('Exposure Data'!$A$1:$Y$391,MATCH($B173&amp;$B$104,'Exposure Data'!$A$1:$A$391,0),MATCH(J$3,'Exposure Data'!$A$1:$Y$1,0))</f>
        <v>0.12024568271335397</v>
      </c>
      <c r="K173" s="130">
        <f>-INDEX('Exposure Data'!$A$1:$Y$391,MATCH($B173&amp;$B$104,'Exposure Data'!$A$1:$A$391,0),MATCH(K$3,'Exposure Data'!$A$1:$Y$1,0))</f>
        <v>2.4990626616471525E-2</v>
      </c>
      <c r="L173" s="130">
        <f>-INDEX('Exposure Data'!$A$1:$Y$391,MATCH($B173&amp;$B$104,'Exposure Data'!$A$1:$A$391,0),MATCH(L$3,'Exposure Data'!$A$1:$Y$1,0))</f>
        <v>0.17720628601871247</v>
      </c>
      <c r="M173" s="130">
        <f>-INDEX('Exposure Data'!$A$1:$Y$391,MATCH($B173&amp;$B$104,'Exposure Data'!$A$1:$A$391,0),MATCH(M$3,'Exposure Data'!$A$1:$Y$1,0))</f>
        <v>0</v>
      </c>
      <c r="N173" s="130">
        <f>-INDEX('Exposure Data'!$A$1:$Y$391,MATCH($B173&amp;$B$104,'Exposure Data'!$A$1:$A$391,0),MATCH(N$3,'Exposure Data'!$A$1:$Y$1,0))</f>
        <v>0</v>
      </c>
      <c r="O173" s="7"/>
      <c r="Q173" s="95">
        <f t="shared" si="11"/>
        <v>40939</v>
      </c>
      <c r="R173" s="94">
        <f>HLOOKUP($Q173,'Perfattr Data'!$A$11:$CW$67,MATCH(R$3&amp;"Short",'Perfattr Data'!$B$11:$B$67,0),FALSE)</f>
        <v>-2.6070173057956496E-2</v>
      </c>
      <c r="S173" s="94">
        <f>HLOOKUP($Q173,'Perfattr Data'!$A$11:$CW$67,MATCH(S$3&amp;"Short",'Perfattr Data'!$B$11:$B$67,0),FALSE)</f>
        <v>-6.9158880595065223E-3</v>
      </c>
      <c r="T173" s="94">
        <f>HLOOKUP($Q173,'Perfattr Data'!$A$11:$CW$67,MATCH(T$3&amp;"Short",'Perfattr Data'!$B$11:$B$67,0),FALSE)</f>
        <v>-3.3348286843386406E-4</v>
      </c>
      <c r="U173" s="94">
        <f>HLOOKUP($Q173,'Perfattr Data'!$A$11:$CW$67,MATCH(U$3&amp;"Short",'Perfattr Data'!$B$11:$B$67,0),FALSE)</f>
        <v>-8.1098161669995675E-3</v>
      </c>
      <c r="V173" s="94">
        <f>HLOOKUP($Q173,'Perfattr Data'!$A$11:$CW$67,MATCH(V$3&amp;"Short",'Perfattr Data'!$B$11:$B$67,0),FALSE)</f>
        <v>0</v>
      </c>
      <c r="W173" s="94">
        <f>HLOOKUP($Q173,'Perfattr Data'!$A$11:$CW$67,MATCH(W$3&amp;"Short",'Perfattr Data'!$B$11:$B$67,0),FALSE)</f>
        <v>-7.2563904862719911E-3</v>
      </c>
      <c r="X173" s="94">
        <f>HLOOKUP($Q173,'Perfattr Data'!$A$11:$CW$67,MATCH(X$3&amp;"Short",'Perfattr Data'!$B$11:$B$67,0),FALSE)</f>
        <v>-1.3714321741465285E-2</v>
      </c>
      <c r="Y173" s="94">
        <f>HLOOKUP($Q173,'Perfattr Data'!$A$11:$CW$67,MATCH(Y$3&amp;"Short",'Perfattr Data'!$B$11:$B$67,0),FALSE)</f>
        <v>-1.6876627793129886E-2</v>
      </c>
      <c r="Z173" s="94">
        <f>HLOOKUP($Q173,'Perfattr Data'!$A$11:$CW$67,MATCH(Z$3&amp;"Short",'Perfattr Data'!$B$11:$B$67,0),FALSE)</f>
        <v>2.1160986173815289E-4</v>
      </c>
      <c r="AA173" s="94">
        <f>HLOOKUP($Q173,'Perfattr Data'!$A$11:$CW$67,MATCH(AA$3&amp;"Short",'Perfattr Data'!$B$11:$B$67,0),FALSE)</f>
        <v>-5.9464861395721524E-3</v>
      </c>
      <c r="AB173" s="94">
        <f>HLOOKUP($Q173,'Perfattr Data'!$A$11:$CW$67,MATCH(AB$3&amp;"Short",'Perfattr Data'!$B$11:$B$67,0),FALSE)</f>
        <v>3.5900850786056099E-5</v>
      </c>
    </row>
    <row r="174" spans="2:28" ht="15" customHeight="1" outlineLevel="1" x14ac:dyDescent="0.25">
      <c r="B174" s="4">
        <f t="shared" si="10"/>
        <v>40968</v>
      </c>
      <c r="C174" s="130">
        <f>-INDEX('Exposure Data'!$A$1:$Y$391,MATCH($B174&amp;$B$104,'Exposure Data'!$A$1:$A$391,0),MATCH(C$3,'Exposure Data'!$A$1:$Y$1,0))</f>
        <v>0.33173691179946418</v>
      </c>
      <c r="D174" s="130">
        <f>-INDEX('Exposure Data'!$A$1:$Y$391,MATCH($B174&amp;$B$104,'Exposure Data'!$A$1:$A$391,0),MATCH(D$3,'Exposure Data'!$A$1:$Y$1,0))</f>
        <v>0.15712851884602302</v>
      </c>
      <c r="E174" s="130">
        <f>-INDEX('Exposure Data'!$A$1:$Y$391,MATCH($B174&amp;$B$104,'Exposure Data'!$A$1:$A$391,0),MATCH(E$3,'Exposure Data'!$A$1:$Y$1,0))</f>
        <v>2.3127709051691793E-2</v>
      </c>
      <c r="F174" s="130">
        <f>-INDEX('Exposure Data'!$A$1:$Y$391,MATCH($B174&amp;$B$104,'Exposure Data'!$A$1:$A$391,0),MATCH(F$3,'Exposure Data'!$A$1:$Y$1,0))</f>
        <v>6.3063998804182411E-2</v>
      </c>
      <c r="G174" s="130">
        <f>-INDEX('Exposure Data'!$A$1:$Y$391,MATCH($B174&amp;$B$104,'Exposure Data'!$A$1:$A$391,0),MATCH(G$3,'Exposure Data'!$A$1:$Y$1,0))</f>
        <v>0</v>
      </c>
      <c r="H174" s="130">
        <f>-INDEX('Exposure Data'!$A$1:$Y$391,MATCH($B174&amp;$B$104,'Exposure Data'!$A$1:$A$391,0),MATCH(H$3,'Exposure Data'!$A$1:$Y$1,0))</f>
        <v>7.0901118684575007E-2</v>
      </c>
      <c r="I174" s="130">
        <f>-INDEX('Exposure Data'!$A$1:$Y$391,MATCH($B174&amp;$B$104,'Exposure Data'!$A$1:$A$391,0),MATCH(I$3,'Exposure Data'!$A$1:$Y$1,0))</f>
        <v>0.15576273658917966</v>
      </c>
      <c r="J174" s="130">
        <f>-INDEX('Exposure Data'!$A$1:$Y$391,MATCH($B174&amp;$B$104,'Exposure Data'!$A$1:$A$391,0),MATCH(J$3,'Exposure Data'!$A$1:$Y$1,0))</f>
        <v>0.1010191463602456</v>
      </c>
      <c r="K174" s="130">
        <f>-INDEX('Exposure Data'!$A$1:$Y$391,MATCH($B174&amp;$B$104,'Exposure Data'!$A$1:$A$391,0),MATCH(K$3,'Exposure Data'!$A$1:$Y$1,0))</f>
        <v>2.8067185402845491E-2</v>
      </c>
      <c r="L174" s="130">
        <f>-INDEX('Exposure Data'!$A$1:$Y$391,MATCH($B174&amp;$B$104,'Exposure Data'!$A$1:$A$391,0),MATCH(L$3,'Exposure Data'!$A$1:$Y$1,0))</f>
        <v>0.19065824720306399</v>
      </c>
      <c r="M174" s="130">
        <f>-INDEX('Exposure Data'!$A$1:$Y$391,MATCH($B174&amp;$B$104,'Exposure Data'!$A$1:$A$391,0),MATCH(M$3,'Exposure Data'!$A$1:$Y$1,0))</f>
        <v>0</v>
      </c>
      <c r="N174" s="130">
        <f>-INDEX('Exposure Data'!$A$1:$Y$391,MATCH($B174&amp;$B$104,'Exposure Data'!$A$1:$A$391,0),MATCH(N$3,'Exposure Data'!$A$1:$Y$1,0))</f>
        <v>0</v>
      </c>
      <c r="O174" s="7"/>
      <c r="Q174" s="95">
        <f t="shared" si="11"/>
        <v>40968</v>
      </c>
      <c r="R174" s="94">
        <f>HLOOKUP($Q174,'Perfattr Data'!$A$11:$CW$67,MATCH(R$3&amp;"Short",'Perfattr Data'!$B$11:$B$67,0),FALSE)</f>
        <v>-1.6571395787545316E-2</v>
      </c>
      <c r="S174" s="94">
        <f>HLOOKUP($Q174,'Perfattr Data'!$A$11:$CW$67,MATCH(S$3&amp;"Short",'Perfattr Data'!$B$11:$B$67,0),FALSE)</f>
        <v>-1.0015504712349053E-2</v>
      </c>
      <c r="T174" s="94">
        <f>HLOOKUP($Q174,'Perfattr Data'!$A$11:$CW$67,MATCH(T$3&amp;"Short",'Perfattr Data'!$B$11:$B$67,0),FALSE)</f>
        <v>-2.0153551030396817E-3</v>
      </c>
      <c r="U174" s="94">
        <f>HLOOKUP($Q174,'Perfattr Data'!$A$11:$CW$67,MATCH(U$3&amp;"Short",'Perfattr Data'!$B$11:$B$67,0),FALSE)</f>
        <v>-5.6463376810203438E-3</v>
      </c>
      <c r="V174" s="94">
        <f>HLOOKUP($Q174,'Perfattr Data'!$A$11:$CW$67,MATCH(V$3&amp;"Short",'Perfattr Data'!$B$11:$B$67,0),FALSE)</f>
        <v>5.4072049035393069E-6</v>
      </c>
      <c r="W174" s="94">
        <f>HLOOKUP($Q174,'Perfattr Data'!$A$11:$CW$67,MATCH(W$3&amp;"Short",'Perfattr Data'!$B$11:$B$67,0),FALSE)</f>
        <v>-3.7273397284509268E-3</v>
      </c>
      <c r="X174" s="94">
        <f>HLOOKUP($Q174,'Perfattr Data'!$A$11:$CW$67,MATCH(X$3&amp;"Short",'Perfattr Data'!$B$11:$B$67,0),FALSE)</f>
        <v>-9.6239630576283822E-3</v>
      </c>
      <c r="Y174" s="94">
        <f>HLOOKUP($Q174,'Perfattr Data'!$A$11:$CW$67,MATCH(Y$3&amp;"Short",'Perfattr Data'!$B$11:$B$67,0),FALSE)</f>
        <v>-8.526912661277631E-3</v>
      </c>
      <c r="Z174" s="94">
        <f>HLOOKUP($Q174,'Perfattr Data'!$A$11:$CW$67,MATCH(Z$3&amp;"Short",'Perfattr Data'!$B$11:$B$67,0),FALSE)</f>
        <v>-2.5474592396215949E-3</v>
      </c>
      <c r="AA174" s="94">
        <f>HLOOKUP($Q174,'Perfattr Data'!$A$11:$CW$67,MATCH(AA$3&amp;"Short",'Perfattr Data'!$B$11:$B$67,0),FALSE)</f>
        <v>-1.5053188414735814E-2</v>
      </c>
      <c r="AB174" s="94">
        <f>HLOOKUP($Q174,'Perfattr Data'!$A$11:$CW$67,MATCH(AB$3&amp;"Short",'Perfattr Data'!$B$11:$B$67,0),FALSE)</f>
        <v>0</v>
      </c>
    </row>
    <row r="175" spans="2:28" ht="15" customHeight="1" outlineLevel="1" x14ac:dyDescent="0.25">
      <c r="B175" s="4">
        <f t="shared" si="10"/>
        <v>40999</v>
      </c>
      <c r="C175" s="130">
        <f>-INDEX('Exposure Data'!$A$1:$Y$391,MATCH($B175&amp;$B$104,'Exposure Data'!$A$1:$A$391,0),MATCH(C$3,'Exposure Data'!$A$1:$Y$1,0))</f>
        <v>0.31270742174748983</v>
      </c>
      <c r="D175" s="130">
        <f>-INDEX('Exposure Data'!$A$1:$Y$391,MATCH($B175&amp;$B$104,'Exposure Data'!$A$1:$A$391,0),MATCH(D$3,'Exposure Data'!$A$1:$Y$1,0))</f>
        <v>0.16122965172872292</v>
      </c>
      <c r="E175" s="130">
        <f>-INDEX('Exposure Data'!$A$1:$Y$391,MATCH($B175&amp;$B$104,'Exposure Data'!$A$1:$A$391,0),MATCH(E$3,'Exposure Data'!$A$1:$Y$1,0))</f>
        <v>3.444773548083091E-2</v>
      </c>
      <c r="F175" s="130">
        <f>-INDEX('Exposure Data'!$A$1:$Y$391,MATCH($B175&amp;$B$104,'Exposure Data'!$A$1:$A$391,0),MATCH(F$3,'Exposure Data'!$A$1:$Y$1,0))</f>
        <v>5.3256507662190977E-2</v>
      </c>
      <c r="G175" s="130">
        <f>-INDEX('Exposure Data'!$A$1:$Y$391,MATCH($B175&amp;$B$104,'Exposure Data'!$A$1:$A$391,0),MATCH(G$3,'Exposure Data'!$A$1:$Y$1,0))</f>
        <v>0</v>
      </c>
      <c r="H175" s="130">
        <f>-INDEX('Exposure Data'!$A$1:$Y$391,MATCH($B175&amp;$B$104,'Exposure Data'!$A$1:$A$391,0),MATCH(H$3,'Exposure Data'!$A$1:$Y$1,0))</f>
        <v>5.9028246689374925E-2</v>
      </c>
      <c r="I175" s="130">
        <f>-INDEX('Exposure Data'!$A$1:$Y$391,MATCH($B175&amp;$B$104,'Exposure Data'!$A$1:$A$391,0),MATCH(I$3,'Exposure Data'!$A$1:$Y$1,0))</f>
        <v>0.15056149129406393</v>
      </c>
      <c r="J175" s="130">
        <f>-INDEX('Exposure Data'!$A$1:$Y$391,MATCH($B175&amp;$B$104,'Exposure Data'!$A$1:$A$391,0),MATCH(J$3,'Exposure Data'!$A$1:$Y$1,0))</f>
        <v>0.11079093476192253</v>
      </c>
      <c r="K175" s="130">
        <f>-INDEX('Exposure Data'!$A$1:$Y$391,MATCH($B175&amp;$B$104,'Exposure Data'!$A$1:$A$391,0),MATCH(K$3,'Exposure Data'!$A$1:$Y$1,0))</f>
        <v>1.3340336023833627E-2</v>
      </c>
      <c r="L175" s="130">
        <f>-INDEX('Exposure Data'!$A$1:$Y$391,MATCH($B175&amp;$B$104,'Exposure Data'!$A$1:$A$391,0),MATCH(L$3,'Exposure Data'!$A$1:$Y$1,0))</f>
        <v>0.20798690553014915</v>
      </c>
      <c r="M175" s="130">
        <f>-INDEX('Exposure Data'!$A$1:$Y$391,MATCH($B175&amp;$B$104,'Exposure Data'!$A$1:$A$391,0),MATCH(M$3,'Exposure Data'!$A$1:$Y$1,0))</f>
        <v>0</v>
      </c>
      <c r="N175" s="130">
        <f>-INDEX('Exposure Data'!$A$1:$Y$391,MATCH($B175&amp;$B$104,'Exposure Data'!$A$1:$A$391,0),MATCH(N$3,'Exposure Data'!$A$1:$Y$1,0))</f>
        <v>0</v>
      </c>
      <c r="O175" s="7"/>
      <c r="Q175" s="95">
        <f t="shared" si="11"/>
        <v>40999</v>
      </c>
      <c r="R175" s="94">
        <f>HLOOKUP($Q175,'Perfattr Data'!$A$11:$CW$67,MATCH(R$3&amp;"Short",'Perfattr Data'!$B$11:$B$67,0),FALSE)</f>
        <v>6.2063725058837465E-4</v>
      </c>
      <c r="S175" s="94">
        <f>HLOOKUP($Q175,'Perfattr Data'!$A$11:$CW$67,MATCH(S$3&amp;"Short",'Perfattr Data'!$B$11:$B$67,0),FALSE)</f>
        <v>-6.5837552589487055E-3</v>
      </c>
      <c r="T175" s="94">
        <f>HLOOKUP($Q175,'Perfattr Data'!$A$11:$CW$67,MATCH(T$3&amp;"Short",'Perfattr Data'!$B$11:$B$67,0),FALSE)</f>
        <v>8.1008347123113678E-6</v>
      </c>
      <c r="U175" s="94">
        <f>HLOOKUP($Q175,'Perfattr Data'!$A$11:$CW$67,MATCH(U$3&amp;"Short",'Perfattr Data'!$B$11:$B$67,0),FALSE)</f>
        <v>3.1010156992682734E-3</v>
      </c>
      <c r="V175" s="94">
        <f>HLOOKUP($Q175,'Perfattr Data'!$A$11:$CW$67,MATCH(V$3&amp;"Short",'Perfattr Data'!$B$11:$B$67,0),FALSE)</f>
        <v>1.7952410048166756E-6</v>
      </c>
      <c r="W175" s="94">
        <f>HLOOKUP($Q175,'Perfattr Data'!$A$11:$CW$67,MATCH(W$3&amp;"Short",'Perfattr Data'!$B$11:$B$67,0),FALSE)</f>
        <v>1.1083185843867684E-3</v>
      </c>
      <c r="X175" s="94">
        <f>HLOOKUP($Q175,'Perfattr Data'!$A$11:$CW$67,MATCH(X$3&amp;"Short",'Perfattr Data'!$B$11:$B$67,0),FALSE)</f>
        <v>5.664058274614441E-3</v>
      </c>
      <c r="Y175" s="94">
        <f>HLOOKUP($Q175,'Perfattr Data'!$A$11:$CW$67,MATCH(Y$3&amp;"Short",'Perfattr Data'!$B$11:$B$67,0),FALSE)</f>
        <v>1.1159534101115862E-3</v>
      </c>
      <c r="Z175" s="94">
        <f>HLOOKUP($Q175,'Perfattr Data'!$A$11:$CW$67,MATCH(Z$3&amp;"Short",'Perfattr Data'!$B$11:$B$67,0),FALSE)</f>
        <v>1.825687218453331E-3</v>
      </c>
      <c r="AA175" s="94">
        <f>HLOOKUP($Q175,'Perfattr Data'!$A$11:$CW$67,MATCH(AA$3&amp;"Short",'Perfattr Data'!$B$11:$B$67,0),FALSE)</f>
        <v>-1.8413814973481551E-3</v>
      </c>
      <c r="AB175" s="94">
        <f>HLOOKUP($Q175,'Perfattr Data'!$A$11:$CW$67,MATCH(AB$3&amp;"Short",'Perfattr Data'!$B$11:$B$67,0),FALSE)</f>
        <v>0</v>
      </c>
    </row>
    <row r="176" spans="2:28" ht="15" customHeight="1" outlineLevel="1" x14ac:dyDescent="0.25">
      <c r="B176" s="4">
        <f t="shared" si="10"/>
        <v>41029</v>
      </c>
      <c r="C176" s="130">
        <f>-INDEX('Exposure Data'!$A$1:$Y$391,MATCH($B176&amp;$B$104,'Exposure Data'!$A$1:$A$391,0),MATCH(C$3,'Exposure Data'!$A$1:$Y$1,0))</f>
        <v>0.30754714589821885</v>
      </c>
      <c r="D176" s="130">
        <f>-INDEX('Exposure Data'!$A$1:$Y$391,MATCH($B176&amp;$B$104,'Exposure Data'!$A$1:$A$391,0),MATCH(D$3,'Exposure Data'!$A$1:$Y$1,0))</f>
        <v>0.17113296663902364</v>
      </c>
      <c r="E176" s="130">
        <f>-INDEX('Exposure Data'!$A$1:$Y$391,MATCH($B176&amp;$B$104,'Exposure Data'!$A$1:$A$391,0),MATCH(E$3,'Exposure Data'!$A$1:$Y$1,0))</f>
        <v>4.5168214194800445E-2</v>
      </c>
      <c r="F176" s="130">
        <f>-INDEX('Exposure Data'!$A$1:$Y$391,MATCH($B176&amp;$B$104,'Exposure Data'!$A$1:$A$391,0),MATCH(F$3,'Exposure Data'!$A$1:$Y$1,0))</f>
        <v>5.2944047286795602E-2</v>
      </c>
      <c r="G176" s="130">
        <f>-INDEX('Exposure Data'!$A$1:$Y$391,MATCH($B176&amp;$B$104,'Exposure Data'!$A$1:$A$391,0),MATCH(G$3,'Exposure Data'!$A$1:$Y$1,0))</f>
        <v>0</v>
      </c>
      <c r="H176" s="130">
        <f>-INDEX('Exposure Data'!$A$1:$Y$391,MATCH($B176&amp;$B$104,'Exposure Data'!$A$1:$A$391,0),MATCH(H$3,'Exposure Data'!$A$1:$Y$1,0))</f>
        <v>5.9059053286205414E-2</v>
      </c>
      <c r="I176" s="130">
        <f>-INDEX('Exposure Data'!$A$1:$Y$391,MATCH($B176&amp;$B$104,'Exposure Data'!$A$1:$A$391,0),MATCH(I$3,'Exposure Data'!$A$1:$Y$1,0))</f>
        <v>0.1407225456200715</v>
      </c>
      <c r="J176" s="130">
        <f>-INDEX('Exposure Data'!$A$1:$Y$391,MATCH($B176&amp;$B$104,'Exposure Data'!$A$1:$A$391,0),MATCH(J$3,'Exposure Data'!$A$1:$Y$1,0))</f>
        <v>0.13234166438540404</v>
      </c>
      <c r="K176" s="130">
        <f>-INDEX('Exposure Data'!$A$1:$Y$391,MATCH($B176&amp;$B$104,'Exposure Data'!$A$1:$A$391,0),MATCH(K$3,'Exposure Data'!$A$1:$Y$1,0))</f>
        <v>3.337213606626518E-3</v>
      </c>
      <c r="L176" s="130">
        <f>-INDEX('Exposure Data'!$A$1:$Y$391,MATCH($B176&amp;$B$104,'Exposure Data'!$A$1:$A$391,0),MATCH(L$3,'Exposure Data'!$A$1:$Y$1,0))</f>
        <v>0.22969259612526574</v>
      </c>
      <c r="M176" s="130">
        <f>-INDEX('Exposure Data'!$A$1:$Y$391,MATCH($B176&amp;$B$104,'Exposure Data'!$A$1:$A$391,0),MATCH(M$3,'Exposure Data'!$A$1:$Y$1,0))</f>
        <v>0</v>
      </c>
      <c r="N176" s="130">
        <f>-INDEX('Exposure Data'!$A$1:$Y$391,MATCH($B176&amp;$B$104,'Exposure Data'!$A$1:$A$391,0),MATCH(N$3,'Exposure Data'!$A$1:$Y$1,0))</f>
        <v>0</v>
      </c>
      <c r="O176" s="7"/>
      <c r="Q176" s="95">
        <f t="shared" si="11"/>
        <v>41029</v>
      </c>
      <c r="R176" s="94">
        <f>HLOOKUP($Q176,'Perfattr Data'!$A$11:$CW$67,MATCH(R$3&amp;"Short",'Perfattr Data'!$B$11:$B$67,0),FALSE)</f>
        <v>5.9107973170891273E-3</v>
      </c>
      <c r="S176" s="94">
        <f>HLOOKUP($Q176,'Perfattr Data'!$A$11:$CW$67,MATCH(S$3&amp;"Short",'Perfattr Data'!$B$11:$B$67,0),FALSE)</f>
        <v>1.4518495926458589E-3</v>
      </c>
      <c r="T176" s="94">
        <f>HLOOKUP($Q176,'Perfattr Data'!$A$11:$CW$67,MATCH(T$3&amp;"Short",'Perfattr Data'!$B$11:$B$67,0),FALSE)</f>
        <v>9.2049763857041328E-4</v>
      </c>
      <c r="U176" s="94">
        <f>HLOOKUP($Q176,'Perfattr Data'!$A$11:$CW$67,MATCH(U$3&amp;"Short",'Perfattr Data'!$B$11:$B$67,0),FALSE)</f>
        <v>-1.5627249319789141E-3</v>
      </c>
      <c r="V176" s="94">
        <f>HLOOKUP($Q176,'Perfattr Data'!$A$11:$CW$67,MATCH(V$3&amp;"Short",'Perfattr Data'!$B$11:$B$67,0),FALSE)</f>
        <v>0</v>
      </c>
      <c r="W176" s="94">
        <f>HLOOKUP($Q176,'Perfattr Data'!$A$11:$CW$67,MATCH(W$3&amp;"Short",'Perfattr Data'!$B$11:$B$67,0),FALSE)</f>
        <v>1.4551713686539577E-3</v>
      </c>
      <c r="X176" s="94">
        <f>HLOOKUP($Q176,'Perfattr Data'!$A$11:$CW$67,MATCH(X$3&amp;"Short",'Perfattr Data'!$B$11:$B$67,0),FALSE)</f>
        <v>6.0634339520178153E-3</v>
      </c>
      <c r="Y176" s="94">
        <f>HLOOKUP($Q176,'Perfattr Data'!$A$11:$CW$67,MATCH(Y$3&amp;"Short",'Perfattr Data'!$B$11:$B$67,0),FALSE)</f>
        <v>4.5847481727572083E-3</v>
      </c>
      <c r="Z176" s="94">
        <f>HLOOKUP($Q176,'Perfattr Data'!$A$11:$CW$67,MATCH(Z$3&amp;"Short",'Perfattr Data'!$B$11:$B$67,0),FALSE)</f>
        <v>7.2132881304643012E-5</v>
      </c>
      <c r="AA176" s="94">
        <f>HLOOKUP($Q176,'Perfattr Data'!$A$11:$CW$67,MATCH(AA$3&amp;"Short",'Perfattr Data'!$B$11:$B$67,0),FALSE)</f>
        <v>-1.9642317516557974E-3</v>
      </c>
      <c r="AB176" s="94">
        <f>HLOOKUP($Q176,'Perfattr Data'!$A$11:$CW$67,MATCH(AB$3&amp;"Short",'Perfattr Data'!$B$11:$B$67,0),FALSE)</f>
        <v>0</v>
      </c>
    </row>
    <row r="177" spans="2:28" ht="15" customHeight="1" outlineLevel="1" x14ac:dyDescent="0.25">
      <c r="B177" s="4">
        <f t="shared" si="10"/>
        <v>41060</v>
      </c>
      <c r="C177" s="130">
        <f>-INDEX('Exposure Data'!$A$1:$Y$391,MATCH($B177&amp;$B$104,'Exposure Data'!$A$1:$A$391,0),MATCH(C$3,'Exposure Data'!$A$1:$Y$1,0))</f>
        <v>0.30417837241421436</v>
      </c>
      <c r="D177" s="130">
        <f>-INDEX('Exposure Data'!$A$1:$Y$391,MATCH($B177&amp;$B$104,'Exposure Data'!$A$1:$A$391,0),MATCH(D$3,'Exposure Data'!$A$1:$Y$1,0))</f>
        <v>0.14261350379773566</v>
      </c>
      <c r="E177" s="130">
        <f>-INDEX('Exposure Data'!$A$1:$Y$391,MATCH($B177&amp;$B$104,'Exposure Data'!$A$1:$A$391,0),MATCH(E$3,'Exposure Data'!$A$1:$Y$1,0))</f>
        <v>4.3776851066301761E-2</v>
      </c>
      <c r="F177" s="130">
        <f>-INDEX('Exposure Data'!$A$1:$Y$391,MATCH($B177&amp;$B$104,'Exposure Data'!$A$1:$A$391,0),MATCH(F$3,'Exposure Data'!$A$1:$Y$1,0))</f>
        <v>5.144937383610982E-2</v>
      </c>
      <c r="G177" s="130">
        <f>-INDEX('Exposure Data'!$A$1:$Y$391,MATCH($B177&amp;$B$104,'Exposure Data'!$A$1:$A$391,0),MATCH(G$3,'Exposure Data'!$A$1:$Y$1,0))</f>
        <v>9.854162543919825E-7</v>
      </c>
      <c r="H177" s="130">
        <f>-INDEX('Exposure Data'!$A$1:$Y$391,MATCH($B177&amp;$B$104,'Exposure Data'!$A$1:$A$391,0),MATCH(H$3,'Exposure Data'!$A$1:$Y$1,0))</f>
        <v>8.040526635559074E-2</v>
      </c>
      <c r="I177" s="130">
        <f>-INDEX('Exposure Data'!$A$1:$Y$391,MATCH($B177&amp;$B$104,'Exposure Data'!$A$1:$A$391,0),MATCH(I$3,'Exposure Data'!$A$1:$Y$1,0))</f>
        <v>0.12485523239499978</v>
      </c>
      <c r="J177" s="130">
        <f>-INDEX('Exposure Data'!$A$1:$Y$391,MATCH($B177&amp;$B$104,'Exposure Data'!$A$1:$A$391,0),MATCH(J$3,'Exposure Data'!$A$1:$Y$1,0))</f>
        <v>0.13882377174196378</v>
      </c>
      <c r="K177" s="130">
        <f>-INDEX('Exposure Data'!$A$1:$Y$391,MATCH($B177&amp;$B$104,'Exposure Data'!$A$1:$A$391,0),MATCH(K$3,'Exposure Data'!$A$1:$Y$1,0))</f>
        <v>0</v>
      </c>
      <c r="L177" s="130">
        <f>-INDEX('Exposure Data'!$A$1:$Y$391,MATCH($B177&amp;$B$104,'Exposure Data'!$A$1:$A$391,0),MATCH(L$3,'Exposure Data'!$A$1:$Y$1,0))</f>
        <v>0.2101410924512177</v>
      </c>
      <c r="M177" s="130">
        <f>-INDEX('Exposure Data'!$A$1:$Y$391,MATCH($B177&amp;$B$104,'Exposure Data'!$A$1:$A$391,0),MATCH(M$3,'Exposure Data'!$A$1:$Y$1,0))</f>
        <v>0</v>
      </c>
      <c r="N177" s="130">
        <f>-INDEX('Exposure Data'!$A$1:$Y$391,MATCH($B177&amp;$B$104,'Exposure Data'!$A$1:$A$391,0),MATCH(N$3,'Exposure Data'!$A$1:$Y$1,0))</f>
        <v>0</v>
      </c>
      <c r="O177" s="7"/>
      <c r="Q177" s="95">
        <f t="shared" si="11"/>
        <v>41060</v>
      </c>
      <c r="R177" s="94">
        <f>HLOOKUP($Q177,'Perfattr Data'!$A$11:$CW$67,MATCH(R$3&amp;"Short",'Perfattr Data'!$B$11:$B$67,0),FALSE)</f>
        <v>3.3503456506396474E-2</v>
      </c>
      <c r="S177" s="94">
        <f>HLOOKUP($Q177,'Perfattr Data'!$A$11:$CW$67,MATCH(S$3&amp;"Short",'Perfattr Data'!$B$11:$B$67,0),FALSE)</f>
        <v>1.1984911092906274E-2</v>
      </c>
      <c r="T177" s="94">
        <f>HLOOKUP($Q177,'Perfattr Data'!$A$11:$CW$67,MATCH(T$3&amp;"Short",'Perfattr Data'!$B$11:$B$67,0),FALSE)</f>
        <v>7.0066066393029416E-3</v>
      </c>
      <c r="U177" s="94">
        <f>HLOOKUP($Q177,'Perfattr Data'!$A$11:$CW$67,MATCH(U$3&amp;"Short",'Perfattr Data'!$B$11:$B$67,0),FALSE)</f>
        <v>4.0874150299709932E-3</v>
      </c>
      <c r="V177" s="94">
        <f>HLOOKUP($Q177,'Perfattr Data'!$A$11:$CW$67,MATCH(V$3&amp;"Short",'Perfattr Data'!$B$11:$B$67,0),FALSE)</f>
        <v>-6.2949601613824537E-6</v>
      </c>
      <c r="W177" s="94">
        <f>HLOOKUP($Q177,'Perfattr Data'!$A$11:$CW$67,MATCH(W$3&amp;"Short",'Perfattr Data'!$B$11:$B$67,0),FALSE)</f>
        <v>6.5875643900076197E-3</v>
      </c>
      <c r="X177" s="94">
        <f>HLOOKUP($Q177,'Perfattr Data'!$A$11:$CW$67,MATCH(X$3&amp;"Short",'Perfattr Data'!$B$11:$B$67,0),FALSE)</f>
        <v>1.4832158821771125E-2</v>
      </c>
      <c r="Y177" s="94">
        <f>HLOOKUP($Q177,'Perfattr Data'!$A$11:$CW$67,MATCH(Y$3&amp;"Short",'Perfattr Data'!$B$11:$B$67,0),FALSE)</f>
        <v>1.3979907608035467E-2</v>
      </c>
      <c r="Z177" s="94">
        <f>HLOOKUP($Q177,'Perfattr Data'!$A$11:$CW$67,MATCH(Z$3&amp;"Short",'Perfattr Data'!$B$11:$B$67,0),FALSE)</f>
        <v>4.0771546428244523E-4</v>
      </c>
      <c r="AA177" s="94">
        <f>HLOOKUP($Q177,'Perfattr Data'!$A$11:$CW$67,MATCH(AA$3&amp;"Short",'Perfattr Data'!$B$11:$B$67,0),FALSE)</f>
        <v>3.1655170416979808E-2</v>
      </c>
      <c r="AB177" s="94">
        <f>HLOOKUP($Q177,'Perfattr Data'!$A$11:$CW$67,MATCH(AB$3&amp;"Short",'Perfattr Data'!$B$11:$B$67,0),FALSE)</f>
        <v>3.3524727330625582E-6</v>
      </c>
    </row>
    <row r="178" spans="2:28" ht="15" customHeight="1" outlineLevel="1" x14ac:dyDescent="0.25">
      <c r="B178" s="4">
        <f t="shared" si="10"/>
        <v>41090</v>
      </c>
      <c r="C178" s="130">
        <f>-INDEX('Exposure Data'!$A$1:$Y$391,MATCH($B178&amp;$B$104,'Exposure Data'!$A$1:$A$391,0),MATCH(C$3,'Exposure Data'!$A$1:$Y$1,0))</f>
        <v>0.30500688467925757</v>
      </c>
      <c r="D178" s="130">
        <f>-INDEX('Exposure Data'!$A$1:$Y$391,MATCH($B178&amp;$B$104,'Exposure Data'!$A$1:$A$391,0),MATCH(D$3,'Exposure Data'!$A$1:$Y$1,0))</f>
        <v>0.1420860052755023</v>
      </c>
      <c r="E178" s="130">
        <f>-INDEX('Exposure Data'!$A$1:$Y$391,MATCH($B178&amp;$B$104,'Exposure Data'!$A$1:$A$391,0),MATCH(E$3,'Exposure Data'!$A$1:$Y$1,0))</f>
        <v>2.769026040672468E-2</v>
      </c>
      <c r="F178" s="130">
        <f>-INDEX('Exposure Data'!$A$1:$Y$391,MATCH($B178&amp;$B$104,'Exposure Data'!$A$1:$A$391,0),MATCH(F$3,'Exposure Data'!$A$1:$Y$1,0))</f>
        <v>6.0304305782118393E-2</v>
      </c>
      <c r="G178" s="130">
        <f>-INDEX('Exposure Data'!$A$1:$Y$391,MATCH($B178&amp;$B$104,'Exposure Data'!$A$1:$A$391,0),MATCH(G$3,'Exposure Data'!$A$1:$Y$1,0))</f>
        <v>1.9107735850866806E-18</v>
      </c>
      <c r="H178" s="130">
        <f>-INDEX('Exposure Data'!$A$1:$Y$391,MATCH($B178&amp;$B$104,'Exposure Data'!$A$1:$A$391,0),MATCH(H$3,'Exposure Data'!$A$1:$Y$1,0))</f>
        <v>0.10056897608186489</v>
      </c>
      <c r="I178" s="130">
        <f>-INDEX('Exposure Data'!$A$1:$Y$391,MATCH($B178&amp;$B$104,'Exposure Data'!$A$1:$A$391,0),MATCH(I$3,'Exposure Data'!$A$1:$Y$1,0))</f>
        <v>0.13313203547576591</v>
      </c>
      <c r="J178" s="130">
        <f>-INDEX('Exposure Data'!$A$1:$Y$391,MATCH($B178&amp;$B$104,'Exposure Data'!$A$1:$A$391,0),MATCH(J$3,'Exposure Data'!$A$1:$Y$1,0))</f>
        <v>0.15962219396939487</v>
      </c>
      <c r="K178" s="130">
        <f>-INDEX('Exposure Data'!$A$1:$Y$391,MATCH($B178&amp;$B$104,'Exposure Data'!$A$1:$A$391,0),MATCH(K$3,'Exposure Data'!$A$1:$Y$1,0))</f>
        <v>0</v>
      </c>
      <c r="L178" s="130">
        <f>-INDEX('Exposure Data'!$A$1:$Y$391,MATCH($B178&amp;$B$104,'Exposure Data'!$A$1:$A$391,0),MATCH(L$3,'Exposure Data'!$A$1:$Y$1,0))</f>
        <v>0.22796292334279633</v>
      </c>
      <c r="M178" s="130">
        <f>-INDEX('Exposure Data'!$A$1:$Y$391,MATCH($B178&amp;$B$104,'Exposure Data'!$A$1:$A$391,0),MATCH(M$3,'Exposure Data'!$A$1:$Y$1,0))</f>
        <v>0</v>
      </c>
      <c r="N178" s="130">
        <f>-INDEX('Exposure Data'!$A$1:$Y$391,MATCH($B178&amp;$B$104,'Exposure Data'!$A$1:$A$391,0),MATCH(N$3,'Exposure Data'!$A$1:$Y$1,0))</f>
        <v>0</v>
      </c>
      <c r="O178" s="7"/>
      <c r="Q178" s="95">
        <f t="shared" si="11"/>
        <v>41090</v>
      </c>
      <c r="R178" s="94">
        <f>HLOOKUP($Q178,'Perfattr Data'!$A$11:$CW$67,MATCH(R$3&amp;"Short",'Perfattr Data'!$B$11:$B$67,0),FALSE)</f>
        <v>1.5119875653395623E-3</v>
      </c>
      <c r="S178" s="94">
        <f>HLOOKUP($Q178,'Perfattr Data'!$A$11:$CW$67,MATCH(S$3&amp;"Short",'Perfattr Data'!$B$11:$B$67,0),FALSE)</f>
        <v>-5.4644888621535126E-3</v>
      </c>
      <c r="T178" s="94">
        <f>HLOOKUP($Q178,'Perfattr Data'!$A$11:$CW$67,MATCH(T$3&amp;"Short",'Perfattr Data'!$B$11:$B$67,0),FALSE)</f>
        <v>2.4759247245085048E-3</v>
      </c>
      <c r="U178" s="94">
        <f>HLOOKUP($Q178,'Perfattr Data'!$A$11:$CW$67,MATCH(U$3&amp;"Short",'Perfattr Data'!$B$11:$B$67,0),FALSE)</f>
        <v>-4.0961768855651412E-3</v>
      </c>
      <c r="V178" s="94">
        <f>HLOOKUP($Q178,'Perfattr Data'!$A$11:$CW$67,MATCH(V$3&amp;"Short",'Perfattr Data'!$B$11:$B$67,0),FALSE)</f>
        <v>2.5111874954934109E-6</v>
      </c>
      <c r="W178" s="94">
        <f>HLOOKUP($Q178,'Perfattr Data'!$A$11:$CW$67,MATCH(W$3&amp;"Short",'Perfattr Data'!$B$11:$B$67,0),FALSE)</f>
        <v>-4.2059125047045039E-3</v>
      </c>
      <c r="X178" s="94">
        <f>HLOOKUP($Q178,'Perfattr Data'!$A$11:$CW$67,MATCH(X$3&amp;"Short",'Perfattr Data'!$B$11:$B$67,0),FALSE)</f>
        <v>3.7949708958275182E-5</v>
      </c>
      <c r="Y178" s="94">
        <f>HLOOKUP($Q178,'Perfattr Data'!$A$11:$CW$67,MATCH(Y$3&amp;"Short",'Perfattr Data'!$B$11:$B$67,0),FALSE)</f>
        <v>-6.7452468691319226E-3</v>
      </c>
      <c r="Z178" s="94">
        <f>HLOOKUP($Q178,'Perfattr Data'!$A$11:$CW$67,MATCH(Z$3&amp;"Short",'Perfattr Data'!$B$11:$B$67,0),FALSE)</f>
        <v>4.9741348631565295E-8</v>
      </c>
      <c r="AA178" s="94">
        <f>HLOOKUP($Q178,'Perfattr Data'!$A$11:$CW$67,MATCH(AA$3&amp;"Short",'Perfattr Data'!$B$11:$B$67,0),FALSE)</f>
        <v>-6.9106791960213011E-3</v>
      </c>
      <c r="AB178" s="94">
        <f>HLOOKUP($Q178,'Perfattr Data'!$A$11:$CW$67,MATCH(AB$3&amp;"Short",'Perfattr Data'!$B$11:$B$67,0),FALSE)</f>
        <v>0</v>
      </c>
    </row>
    <row r="179" spans="2:28" ht="15" customHeight="1" outlineLevel="1" x14ac:dyDescent="0.25">
      <c r="B179" s="4">
        <f t="shared" si="10"/>
        <v>41121</v>
      </c>
      <c r="C179" s="130">
        <f>-INDEX('Exposure Data'!$A$1:$Y$391,MATCH($B179&amp;$B$104,'Exposure Data'!$A$1:$A$391,0),MATCH(C$3,'Exposure Data'!$A$1:$Y$1,0))</f>
        <v>0.27064715332708028</v>
      </c>
      <c r="D179" s="130">
        <f>-INDEX('Exposure Data'!$A$1:$Y$391,MATCH($B179&amp;$B$104,'Exposure Data'!$A$1:$A$391,0),MATCH(D$3,'Exposure Data'!$A$1:$Y$1,0))</f>
        <v>0.13479548235670744</v>
      </c>
      <c r="E179" s="130">
        <f>-INDEX('Exposure Data'!$A$1:$Y$391,MATCH($B179&amp;$B$104,'Exposure Data'!$A$1:$A$391,0),MATCH(E$3,'Exposure Data'!$A$1:$Y$1,0))</f>
        <v>4.0596673169943899E-2</v>
      </c>
      <c r="F179" s="130">
        <f>-INDEX('Exposure Data'!$A$1:$Y$391,MATCH($B179&amp;$B$104,'Exposure Data'!$A$1:$A$391,0),MATCH(F$3,'Exposure Data'!$A$1:$Y$1,0))</f>
        <v>5.210457470338703E-2</v>
      </c>
      <c r="G179" s="130">
        <f>-INDEX('Exposure Data'!$A$1:$Y$391,MATCH($B179&amp;$B$104,'Exposure Data'!$A$1:$A$391,0),MATCH(G$3,'Exposure Data'!$A$1:$Y$1,0))</f>
        <v>0</v>
      </c>
      <c r="H179" s="130">
        <f>-INDEX('Exposure Data'!$A$1:$Y$391,MATCH($B179&amp;$B$104,'Exposure Data'!$A$1:$A$391,0),MATCH(H$3,'Exposure Data'!$A$1:$Y$1,0))</f>
        <v>9.2801543244615523E-2</v>
      </c>
      <c r="I179" s="130">
        <f>-INDEX('Exposure Data'!$A$1:$Y$391,MATCH($B179&amp;$B$104,'Exposure Data'!$A$1:$A$391,0),MATCH(I$3,'Exposure Data'!$A$1:$Y$1,0))</f>
        <v>0.14112772487005493</v>
      </c>
      <c r="J179" s="130">
        <f>-INDEX('Exposure Data'!$A$1:$Y$391,MATCH($B179&amp;$B$104,'Exposure Data'!$A$1:$A$391,0),MATCH(J$3,'Exposure Data'!$A$1:$Y$1,0))</f>
        <v>0.14794709225673647</v>
      </c>
      <c r="K179" s="130">
        <f>-INDEX('Exposure Data'!$A$1:$Y$391,MATCH($B179&amp;$B$104,'Exposure Data'!$A$1:$A$391,0),MATCH(K$3,'Exposure Data'!$A$1:$Y$1,0))</f>
        <v>1.1457961227701102E-3</v>
      </c>
      <c r="L179" s="130">
        <f>-INDEX('Exposure Data'!$A$1:$Y$391,MATCH($B179&amp;$B$104,'Exposure Data'!$A$1:$A$391,0),MATCH(L$3,'Exposure Data'!$A$1:$Y$1,0))</f>
        <v>0.23246424452454953</v>
      </c>
      <c r="M179" s="130">
        <f>-INDEX('Exposure Data'!$A$1:$Y$391,MATCH($B179&amp;$B$104,'Exposure Data'!$A$1:$A$391,0),MATCH(M$3,'Exposure Data'!$A$1:$Y$1,0))</f>
        <v>0</v>
      </c>
      <c r="N179" s="130">
        <f>-INDEX('Exposure Data'!$A$1:$Y$391,MATCH($B179&amp;$B$104,'Exposure Data'!$A$1:$A$391,0),MATCH(N$3,'Exposure Data'!$A$1:$Y$1,0))</f>
        <v>0</v>
      </c>
      <c r="O179" s="7"/>
      <c r="Q179" s="95">
        <f t="shared" si="11"/>
        <v>41121</v>
      </c>
      <c r="R179" s="94">
        <f>HLOOKUP($Q179,'Perfattr Data'!$A$11:$CW$67,MATCH(R$3&amp;"Short",'Perfattr Data'!$B$11:$B$67,0),FALSE)</f>
        <v>1.044756850989295E-2</v>
      </c>
      <c r="S179" s="94">
        <f>HLOOKUP($Q179,'Perfattr Data'!$A$11:$CW$67,MATCH(S$3&amp;"Short",'Perfattr Data'!$B$11:$B$67,0),FALSE)</f>
        <v>-4.5165988231831581E-3</v>
      </c>
      <c r="T179" s="94">
        <f>HLOOKUP($Q179,'Perfattr Data'!$A$11:$CW$67,MATCH(T$3&amp;"Short",'Perfattr Data'!$B$11:$B$67,0),FALSE)</f>
        <v>-2.4438204791221939E-3</v>
      </c>
      <c r="U179" s="94">
        <f>HLOOKUP($Q179,'Perfattr Data'!$A$11:$CW$67,MATCH(U$3&amp;"Short",'Perfattr Data'!$B$11:$B$67,0),FALSE)</f>
        <v>-1.4540784595122422E-3</v>
      </c>
      <c r="V179" s="94">
        <f>HLOOKUP($Q179,'Perfattr Data'!$A$11:$CW$67,MATCH(V$3&amp;"Short",'Perfattr Data'!$B$11:$B$67,0),FALSE)</f>
        <v>0</v>
      </c>
      <c r="W179" s="94">
        <f>HLOOKUP($Q179,'Perfattr Data'!$A$11:$CW$67,MATCH(W$3&amp;"Short",'Perfattr Data'!$B$11:$B$67,0),FALSE)</f>
        <v>-9.5369368201573754E-4</v>
      </c>
      <c r="X179" s="94">
        <f>HLOOKUP($Q179,'Perfattr Data'!$A$11:$CW$67,MATCH(X$3&amp;"Short",'Perfattr Data'!$B$11:$B$67,0),FALSE)</f>
        <v>-1.7968291836904958E-3</v>
      </c>
      <c r="Y179" s="94">
        <f>HLOOKUP($Q179,'Perfattr Data'!$A$11:$CW$67,MATCH(Y$3&amp;"Short",'Perfattr Data'!$B$11:$B$67,0),FALSE)</f>
        <v>1.2235069517105701E-2</v>
      </c>
      <c r="Z179" s="94">
        <f>HLOOKUP($Q179,'Perfattr Data'!$A$11:$CW$67,MATCH(Z$3&amp;"Short",'Perfattr Data'!$B$11:$B$67,0),FALSE)</f>
        <v>5.2375839276828007E-5</v>
      </c>
      <c r="AA179" s="94">
        <f>HLOOKUP($Q179,'Perfattr Data'!$A$11:$CW$67,MATCH(AA$3&amp;"Short",'Perfattr Data'!$B$11:$B$67,0),FALSE)</f>
        <v>-3.0766416702713078E-3</v>
      </c>
      <c r="AB179" s="94">
        <f>HLOOKUP($Q179,'Perfattr Data'!$A$11:$CW$67,MATCH(AB$3&amp;"Short",'Perfattr Data'!$B$11:$B$67,0),FALSE)</f>
        <v>0</v>
      </c>
    </row>
    <row r="180" spans="2:28" ht="15" customHeight="1" outlineLevel="1" x14ac:dyDescent="0.25">
      <c r="B180" s="4">
        <f t="shared" si="10"/>
        <v>41152</v>
      </c>
      <c r="C180" s="130">
        <f>-INDEX('Exposure Data'!$A$1:$Y$391,MATCH($B180&amp;$B$104,'Exposure Data'!$A$1:$A$391,0),MATCH(C$3,'Exposure Data'!$A$1:$Y$1,0))</f>
        <v>0.2732444558551832</v>
      </c>
      <c r="D180" s="130">
        <f>-INDEX('Exposure Data'!$A$1:$Y$391,MATCH($B180&amp;$B$104,'Exposure Data'!$A$1:$A$391,0),MATCH(D$3,'Exposure Data'!$A$1:$Y$1,0))</f>
        <v>0.1159377063284967</v>
      </c>
      <c r="E180" s="130">
        <f>-INDEX('Exposure Data'!$A$1:$Y$391,MATCH($B180&amp;$B$104,'Exposure Data'!$A$1:$A$391,0),MATCH(E$3,'Exposure Data'!$A$1:$Y$1,0))</f>
        <v>5.00080125765483E-2</v>
      </c>
      <c r="F180" s="130">
        <f>-INDEX('Exposure Data'!$A$1:$Y$391,MATCH($B180&amp;$B$104,'Exposure Data'!$A$1:$A$391,0),MATCH(F$3,'Exposure Data'!$A$1:$Y$1,0))</f>
        <v>5.115033238393854E-2</v>
      </c>
      <c r="G180" s="130">
        <f>-INDEX('Exposure Data'!$A$1:$Y$391,MATCH($B180&amp;$B$104,'Exposure Data'!$A$1:$A$391,0),MATCH(G$3,'Exposure Data'!$A$1:$Y$1,0))</f>
        <v>0</v>
      </c>
      <c r="H180" s="130">
        <f>-INDEX('Exposure Data'!$A$1:$Y$391,MATCH($B180&amp;$B$104,'Exposure Data'!$A$1:$A$391,0),MATCH(H$3,'Exposure Data'!$A$1:$Y$1,0))</f>
        <v>0.11145609221771188</v>
      </c>
      <c r="I180" s="130">
        <f>-INDEX('Exposure Data'!$A$1:$Y$391,MATCH($B180&amp;$B$104,'Exposure Data'!$A$1:$A$391,0),MATCH(I$3,'Exposure Data'!$A$1:$Y$1,0))</f>
        <v>0.16476321848089776</v>
      </c>
      <c r="J180" s="130">
        <f>-INDEX('Exposure Data'!$A$1:$Y$391,MATCH($B180&amp;$B$104,'Exposure Data'!$A$1:$A$391,0),MATCH(J$3,'Exposure Data'!$A$1:$Y$1,0))</f>
        <v>0.15091970592112278</v>
      </c>
      <c r="K180" s="130">
        <f>-INDEX('Exposure Data'!$A$1:$Y$391,MATCH($B180&amp;$B$104,'Exposure Data'!$A$1:$A$391,0),MATCH(K$3,'Exposure Data'!$A$1:$Y$1,0))</f>
        <v>8.3729837642470967E-3</v>
      </c>
      <c r="L180" s="130">
        <f>-INDEX('Exposure Data'!$A$1:$Y$391,MATCH($B180&amp;$B$104,'Exposure Data'!$A$1:$A$391,0),MATCH(L$3,'Exposure Data'!$A$1:$Y$1,0))</f>
        <v>0.1700595743419937</v>
      </c>
      <c r="M180" s="130">
        <f>-INDEX('Exposure Data'!$A$1:$Y$391,MATCH($B180&amp;$B$104,'Exposure Data'!$A$1:$A$391,0),MATCH(M$3,'Exposure Data'!$A$1:$Y$1,0))</f>
        <v>0</v>
      </c>
      <c r="N180" s="130">
        <f>-INDEX('Exposure Data'!$A$1:$Y$391,MATCH($B180&amp;$B$104,'Exposure Data'!$A$1:$A$391,0),MATCH(N$3,'Exposure Data'!$A$1:$Y$1,0))</f>
        <v>0</v>
      </c>
      <c r="O180" s="7"/>
      <c r="Q180" s="95">
        <f t="shared" si="11"/>
        <v>41152</v>
      </c>
      <c r="R180" s="94">
        <f>HLOOKUP($Q180,'Perfattr Data'!$A$11:$CW$67,MATCH(R$3&amp;"Short",'Perfattr Data'!$B$11:$B$67,0),FALSE)</f>
        <v>-8.5436536615170408E-3</v>
      </c>
      <c r="S180" s="94">
        <f>HLOOKUP($Q180,'Perfattr Data'!$A$11:$CW$67,MATCH(S$3&amp;"Short",'Perfattr Data'!$B$11:$B$67,0),FALSE)</f>
        <v>2.6935780139812067E-3</v>
      </c>
      <c r="T180" s="94">
        <f>HLOOKUP($Q180,'Perfattr Data'!$A$11:$CW$67,MATCH(T$3&amp;"Short",'Perfattr Data'!$B$11:$B$67,0),FALSE)</f>
        <v>-4.5523830166287237E-3</v>
      </c>
      <c r="U180" s="94">
        <f>HLOOKUP($Q180,'Perfattr Data'!$A$11:$CW$67,MATCH(U$3&amp;"Short",'Perfattr Data'!$B$11:$B$67,0),FALSE)</f>
        <v>1.5146180463643103E-3</v>
      </c>
      <c r="V180" s="94">
        <f>HLOOKUP($Q180,'Perfattr Data'!$A$11:$CW$67,MATCH(V$3&amp;"Short",'Perfattr Data'!$B$11:$B$67,0),FALSE)</f>
        <v>2.1997723336043246E-7</v>
      </c>
      <c r="W180" s="94">
        <f>HLOOKUP($Q180,'Perfattr Data'!$A$11:$CW$67,MATCH(W$3&amp;"Short",'Perfattr Data'!$B$11:$B$67,0),FALSE)</f>
        <v>-2.0560440723302424E-3</v>
      </c>
      <c r="X180" s="94">
        <f>HLOOKUP($Q180,'Perfattr Data'!$A$11:$CW$67,MATCH(X$3&amp;"Short",'Perfattr Data'!$B$11:$B$67,0),FALSE)</f>
        <v>2.22366214127445E-3</v>
      </c>
      <c r="Y180" s="94">
        <f>HLOOKUP($Q180,'Perfattr Data'!$A$11:$CW$67,MATCH(Y$3&amp;"Short",'Perfattr Data'!$B$11:$B$67,0),FALSE)</f>
        <v>-6.167696245754987E-3</v>
      </c>
      <c r="Z180" s="94">
        <f>HLOOKUP($Q180,'Perfattr Data'!$A$11:$CW$67,MATCH(Z$3&amp;"Short",'Perfattr Data'!$B$11:$B$67,0),FALSE)</f>
        <v>4.550004811635554E-4</v>
      </c>
      <c r="AA180" s="94">
        <f>HLOOKUP($Q180,'Perfattr Data'!$A$11:$CW$67,MATCH(AA$3&amp;"Short",'Perfattr Data'!$B$11:$B$67,0),FALSE)</f>
        <v>-3.4317452071853339E-3</v>
      </c>
      <c r="AB180" s="94">
        <f>HLOOKUP($Q180,'Perfattr Data'!$A$11:$CW$67,MATCH(AB$3&amp;"Short",'Perfattr Data'!$B$11:$B$67,0),FALSE)</f>
        <v>0</v>
      </c>
    </row>
    <row r="181" spans="2:28" ht="15" customHeight="1" outlineLevel="1" x14ac:dyDescent="0.25">
      <c r="B181" s="4">
        <f t="shared" si="10"/>
        <v>41182</v>
      </c>
      <c r="C181" s="130">
        <f>-INDEX('Exposure Data'!$A$1:$Y$391,MATCH($B181&amp;$B$104,'Exposure Data'!$A$1:$A$391,0),MATCH(C$3,'Exposure Data'!$A$1:$Y$1,0))</f>
        <v>0.27699951623649888</v>
      </c>
      <c r="D181" s="130">
        <f>-INDEX('Exposure Data'!$A$1:$Y$391,MATCH($B181&amp;$B$104,'Exposure Data'!$A$1:$A$391,0),MATCH(D$3,'Exposure Data'!$A$1:$Y$1,0))</f>
        <v>0.13589411637016013</v>
      </c>
      <c r="E181" s="130">
        <f>-INDEX('Exposure Data'!$A$1:$Y$391,MATCH($B181&amp;$B$104,'Exposure Data'!$A$1:$A$391,0),MATCH(E$3,'Exposure Data'!$A$1:$Y$1,0))</f>
        <v>4.898573253919343E-2</v>
      </c>
      <c r="F181" s="130">
        <f>-INDEX('Exposure Data'!$A$1:$Y$391,MATCH($B181&amp;$B$104,'Exposure Data'!$A$1:$A$391,0),MATCH(F$3,'Exposure Data'!$A$1:$Y$1,0))</f>
        <v>5.4308983533943762E-2</v>
      </c>
      <c r="G181" s="130">
        <f>-INDEX('Exposure Data'!$A$1:$Y$391,MATCH($B181&amp;$B$104,'Exposure Data'!$A$1:$A$391,0),MATCH(G$3,'Exposure Data'!$A$1:$Y$1,0))</f>
        <v>3.5644062126650605E-5</v>
      </c>
      <c r="H181" s="130">
        <f>-INDEX('Exposure Data'!$A$1:$Y$391,MATCH($B181&amp;$B$104,'Exposure Data'!$A$1:$A$391,0),MATCH(H$3,'Exposure Data'!$A$1:$Y$1,0))</f>
        <v>0.1160825263493304</v>
      </c>
      <c r="I181" s="130">
        <f>-INDEX('Exposure Data'!$A$1:$Y$391,MATCH($B181&amp;$B$104,'Exposure Data'!$A$1:$A$391,0),MATCH(I$3,'Exposure Data'!$A$1:$Y$1,0))</f>
        <v>0.16736462504947827</v>
      </c>
      <c r="J181" s="130">
        <f>-INDEX('Exposure Data'!$A$1:$Y$391,MATCH($B181&amp;$B$104,'Exposure Data'!$A$1:$A$391,0),MATCH(J$3,'Exposure Data'!$A$1:$Y$1,0))</f>
        <v>0.16824502173096623</v>
      </c>
      <c r="K181" s="130">
        <f>-INDEX('Exposure Data'!$A$1:$Y$391,MATCH($B181&amp;$B$104,'Exposure Data'!$A$1:$A$391,0),MATCH(K$3,'Exposure Data'!$A$1:$Y$1,0))</f>
        <v>2.6429147581270044E-3</v>
      </c>
      <c r="L181" s="130">
        <f>-INDEX('Exposure Data'!$A$1:$Y$391,MATCH($B181&amp;$B$104,'Exposure Data'!$A$1:$A$391,0),MATCH(L$3,'Exposure Data'!$A$1:$Y$1,0))</f>
        <v>0.12909043381086974</v>
      </c>
      <c r="M181" s="130">
        <f>-INDEX('Exposure Data'!$A$1:$Y$391,MATCH($B181&amp;$B$104,'Exposure Data'!$A$1:$A$391,0),MATCH(M$3,'Exposure Data'!$A$1:$Y$1,0))</f>
        <v>1.2414733927054069E-5</v>
      </c>
      <c r="N181" s="130">
        <f>-INDEX('Exposure Data'!$A$1:$Y$391,MATCH($B181&amp;$B$104,'Exposure Data'!$A$1:$A$391,0),MATCH(N$3,'Exposure Data'!$A$1:$Y$1,0))</f>
        <v>0</v>
      </c>
      <c r="O181" s="7"/>
      <c r="Q181" s="95">
        <f t="shared" si="11"/>
        <v>41182</v>
      </c>
      <c r="R181" s="94">
        <f>HLOOKUP($Q181,'Perfattr Data'!$A$11:$CW$67,MATCH(R$3&amp;"Short",'Perfattr Data'!$B$11:$B$67,0),FALSE)</f>
        <v>-1.2084602219005661E-2</v>
      </c>
      <c r="S181" s="94">
        <f>HLOOKUP($Q181,'Perfattr Data'!$A$11:$CW$67,MATCH(S$3&amp;"Short",'Perfattr Data'!$B$11:$B$67,0),FALSE)</f>
        <v>-5.7399895416005518E-3</v>
      </c>
      <c r="T181" s="94">
        <f>HLOOKUP($Q181,'Perfattr Data'!$A$11:$CW$67,MATCH(T$3&amp;"Short",'Perfattr Data'!$B$11:$B$67,0),FALSE)</f>
        <v>7.7321744709139275E-4</v>
      </c>
      <c r="U181" s="94">
        <f>HLOOKUP($Q181,'Perfattr Data'!$A$11:$CW$67,MATCH(U$3&amp;"Short",'Perfattr Data'!$B$11:$B$67,0),FALSE)</f>
        <v>-2.5487060642210842E-3</v>
      </c>
      <c r="V181" s="94">
        <f>HLOOKUP($Q181,'Perfattr Data'!$A$11:$CW$67,MATCH(V$3&amp;"Short",'Perfattr Data'!$B$11:$B$67,0),FALSE)</f>
        <v>-2.0933020585352964E-6</v>
      </c>
      <c r="W181" s="94">
        <f>HLOOKUP($Q181,'Perfattr Data'!$A$11:$CW$67,MATCH(W$3&amp;"Short",'Perfattr Data'!$B$11:$B$67,0),FALSE)</f>
        <v>-2.7258226358665471E-3</v>
      </c>
      <c r="X181" s="94">
        <f>HLOOKUP($Q181,'Perfattr Data'!$A$11:$CW$67,MATCH(X$3&amp;"Short",'Perfattr Data'!$B$11:$B$67,0),FALSE)</f>
        <v>-6.4932003715964474E-3</v>
      </c>
      <c r="Y181" s="94">
        <f>HLOOKUP($Q181,'Perfattr Data'!$A$11:$CW$67,MATCH(Y$3&amp;"Short",'Perfattr Data'!$B$11:$B$67,0),FALSE)</f>
        <v>-1.3073934032444697E-2</v>
      </c>
      <c r="Z181" s="94">
        <f>HLOOKUP($Q181,'Perfattr Data'!$A$11:$CW$67,MATCH(Z$3&amp;"Short",'Perfattr Data'!$B$11:$B$67,0),FALSE)</f>
        <v>-2.7163187395913107E-4</v>
      </c>
      <c r="AA181" s="94">
        <f>HLOOKUP($Q181,'Perfattr Data'!$A$11:$CW$67,MATCH(AA$3&amp;"Short",'Perfattr Data'!$B$11:$B$67,0),FALSE)</f>
        <v>-1.4257923524191559E-4</v>
      </c>
      <c r="AB181" s="94">
        <f>HLOOKUP($Q181,'Perfattr Data'!$A$11:$CW$67,MATCH(AB$3&amp;"Short",'Perfattr Data'!$B$11:$B$67,0),FALSE)</f>
        <v>-7.1088826994401182E-7</v>
      </c>
    </row>
    <row r="182" spans="2:28" ht="15" customHeight="1" outlineLevel="1" x14ac:dyDescent="0.25">
      <c r="B182" s="4">
        <f t="shared" si="10"/>
        <v>41213</v>
      </c>
      <c r="C182" s="130">
        <f>-INDEX('Exposure Data'!$A$1:$Y$391,MATCH($B182&amp;$B$104,'Exposure Data'!$A$1:$A$391,0),MATCH(C$3,'Exposure Data'!$A$1:$Y$1,0))</f>
        <v>0.25904180204523197</v>
      </c>
      <c r="D182" s="130">
        <f>-INDEX('Exposure Data'!$A$1:$Y$391,MATCH($B182&amp;$B$104,'Exposure Data'!$A$1:$A$391,0),MATCH(D$3,'Exposure Data'!$A$1:$Y$1,0))</f>
        <v>0.14571180672627046</v>
      </c>
      <c r="E182" s="130">
        <f>-INDEX('Exposure Data'!$A$1:$Y$391,MATCH($B182&amp;$B$104,'Exposure Data'!$A$1:$A$391,0),MATCH(E$3,'Exposure Data'!$A$1:$Y$1,0))</f>
        <v>5.0666116581230859E-2</v>
      </c>
      <c r="F182" s="130">
        <f>-INDEX('Exposure Data'!$A$1:$Y$391,MATCH($B182&amp;$B$104,'Exposure Data'!$A$1:$A$391,0),MATCH(F$3,'Exposure Data'!$A$1:$Y$1,0))</f>
        <v>5.7786368218732259E-2</v>
      </c>
      <c r="G182" s="130">
        <f>-INDEX('Exposure Data'!$A$1:$Y$391,MATCH($B182&amp;$B$104,'Exposure Data'!$A$1:$A$391,0),MATCH(G$3,'Exposure Data'!$A$1:$Y$1,0))</f>
        <v>1.793795119640831E-18</v>
      </c>
      <c r="H182" s="130">
        <f>-INDEX('Exposure Data'!$A$1:$Y$391,MATCH($B182&amp;$B$104,'Exposure Data'!$A$1:$A$391,0),MATCH(H$3,'Exposure Data'!$A$1:$Y$1,0))</f>
        <v>0.1226491210256568</v>
      </c>
      <c r="I182" s="130">
        <f>-INDEX('Exposure Data'!$A$1:$Y$391,MATCH($B182&amp;$B$104,'Exposure Data'!$A$1:$A$391,0),MATCH(I$3,'Exposure Data'!$A$1:$Y$1,0))</f>
        <v>0.16304761014443389</v>
      </c>
      <c r="J182" s="130">
        <f>-INDEX('Exposure Data'!$A$1:$Y$391,MATCH($B182&amp;$B$104,'Exposure Data'!$A$1:$A$391,0),MATCH(J$3,'Exposure Data'!$A$1:$Y$1,0))</f>
        <v>0.1622713850255251</v>
      </c>
      <c r="K182" s="130">
        <f>-INDEX('Exposure Data'!$A$1:$Y$391,MATCH($B182&amp;$B$104,'Exposure Data'!$A$1:$A$391,0),MATCH(K$3,'Exposure Data'!$A$1:$Y$1,0))</f>
        <v>1.4971704222627705E-3</v>
      </c>
      <c r="L182" s="130">
        <f>-INDEX('Exposure Data'!$A$1:$Y$391,MATCH($B182&amp;$B$104,'Exposure Data'!$A$1:$A$391,0),MATCH(L$3,'Exposure Data'!$A$1:$Y$1,0))</f>
        <v>0.11488236557400965</v>
      </c>
      <c r="M182" s="130">
        <f>-INDEX('Exposure Data'!$A$1:$Y$391,MATCH($B182&amp;$B$104,'Exposure Data'!$A$1:$A$391,0),MATCH(M$3,'Exposure Data'!$A$1:$Y$1,0))</f>
        <v>0</v>
      </c>
      <c r="N182" s="130">
        <f>-INDEX('Exposure Data'!$A$1:$Y$391,MATCH($B182&amp;$B$104,'Exposure Data'!$A$1:$A$391,0),MATCH(N$3,'Exposure Data'!$A$1:$Y$1,0))</f>
        <v>0</v>
      </c>
      <c r="O182" s="7"/>
      <c r="Q182" s="95">
        <f t="shared" si="11"/>
        <v>41213</v>
      </c>
      <c r="R182" s="94">
        <f>HLOOKUP($Q182,'Perfattr Data'!$A$11:$CW$67,MATCH(R$3&amp;"Short",'Perfattr Data'!$B$11:$B$67,0),FALSE)</f>
        <v>-4.4419566574560284E-3</v>
      </c>
      <c r="S182" s="94">
        <f>HLOOKUP($Q182,'Perfattr Data'!$A$11:$CW$67,MATCH(S$3&amp;"Short",'Perfattr Data'!$B$11:$B$67,0),FALSE)</f>
        <v>-8.3953682710802384E-3</v>
      </c>
      <c r="T182" s="94">
        <f>HLOOKUP($Q182,'Perfattr Data'!$A$11:$CW$67,MATCH(T$3&amp;"Short",'Perfattr Data'!$B$11:$B$67,0),FALSE)</f>
        <v>1.3681470454475905E-3</v>
      </c>
      <c r="U182" s="94">
        <f>HLOOKUP($Q182,'Perfattr Data'!$A$11:$CW$67,MATCH(U$3&amp;"Short",'Perfattr Data'!$B$11:$B$67,0),FALSE)</f>
        <v>9.9712996953865859E-4</v>
      </c>
      <c r="V182" s="94">
        <f>HLOOKUP($Q182,'Perfattr Data'!$A$11:$CW$67,MATCH(V$3&amp;"Short",'Perfattr Data'!$B$11:$B$67,0),FALSE)</f>
        <v>0</v>
      </c>
      <c r="W182" s="94">
        <f>HLOOKUP($Q182,'Perfattr Data'!$A$11:$CW$67,MATCH(W$3&amp;"Short",'Perfattr Data'!$B$11:$B$67,0),FALSE)</f>
        <v>-7.363605677991131E-4</v>
      </c>
      <c r="X182" s="94">
        <f>HLOOKUP($Q182,'Perfattr Data'!$A$11:$CW$67,MATCH(X$3&amp;"Short",'Perfattr Data'!$B$11:$B$67,0),FALSE)</f>
        <v>-6.0952744579040588E-3</v>
      </c>
      <c r="Y182" s="94">
        <f>HLOOKUP($Q182,'Perfattr Data'!$A$11:$CW$67,MATCH(Y$3&amp;"Short",'Perfattr Data'!$B$11:$B$67,0),FALSE)</f>
        <v>9.6870993847108892E-3</v>
      </c>
      <c r="Z182" s="94">
        <f>HLOOKUP($Q182,'Perfattr Data'!$A$11:$CW$67,MATCH(Z$3&amp;"Short",'Perfattr Data'!$B$11:$B$67,0),FALSE)</f>
        <v>-3.2002039745283497E-5</v>
      </c>
      <c r="AA182" s="94">
        <f>HLOOKUP($Q182,'Perfattr Data'!$A$11:$CW$67,MATCH(AA$3&amp;"Short",'Perfattr Data'!$B$11:$B$67,0),FALSE)</f>
        <v>-3.3949177001032073E-4</v>
      </c>
      <c r="AB182" s="94">
        <f>HLOOKUP($Q182,'Perfattr Data'!$A$11:$CW$67,MATCH(AB$3&amp;"Short",'Perfattr Data'!$B$11:$B$67,0),FALSE)</f>
        <v>0</v>
      </c>
    </row>
    <row r="183" spans="2:28" ht="15" customHeight="1" outlineLevel="1" x14ac:dyDescent="0.25">
      <c r="B183" s="4">
        <f t="shared" si="10"/>
        <v>41243</v>
      </c>
      <c r="C183" s="130">
        <f>-INDEX('Exposure Data'!$A$1:$Y$391,MATCH($B183&amp;$B$104,'Exposure Data'!$A$1:$A$391,0),MATCH(C$3,'Exposure Data'!$A$1:$Y$1,0))</f>
        <v>0.28430798024106502</v>
      </c>
      <c r="D183" s="130">
        <f>-INDEX('Exposure Data'!$A$1:$Y$391,MATCH($B183&amp;$B$104,'Exposure Data'!$A$1:$A$391,0),MATCH(D$3,'Exposure Data'!$A$1:$Y$1,0))</f>
        <v>0.16284707472519677</v>
      </c>
      <c r="E183" s="130">
        <f>-INDEX('Exposure Data'!$A$1:$Y$391,MATCH($B183&amp;$B$104,'Exposure Data'!$A$1:$A$391,0),MATCH(E$3,'Exposure Data'!$A$1:$Y$1,0))</f>
        <v>6.7251444748040859E-2</v>
      </c>
      <c r="F183" s="130">
        <f>-INDEX('Exposure Data'!$A$1:$Y$391,MATCH($B183&amp;$B$104,'Exposure Data'!$A$1:$A$391,0),MATCH(F$3,'Exposure Data'!$A$1:$Y$1,0))</f>
        <v>5.2897773465567337E-2</v>
      </c>
      <c r="G183" s="130">
        <f>-INDEX('Exposure Data'!$A$1:$Y$391,MATCH($B183&amp;$B$104,'Exposure Data'!$A$1:$A$391,0),MATCH(G$3,'Exposure Data'!$A$1:$Y$1,0))</f>
        <v>0</v>
      </c>
      <c r="H183" s="130">
        <f>-INDEX('Exposure Data'!$A$1:$Y$391,MATCH($B183&amp;$B$104,'Exposure Data'!$A$1:$A$391,0),MATCH(H$3,'Exposure Data'!$A$1:$Y$1,0))</f>
        <v>0.10967310217739808</v>
      </c>
      <c r="I183" s="130">
        <f>-INDEX('Exposure Data'!$A$1:$Y$391,MATCH($B183&amp;$B$104,'Exposure Data'!$A$1:$A$391,0),MATCH(I$3,'Exposure Data'!$A$1:$Y$1,0))</f>
        <v>0.16907840970452598</v>
      </c>
      <c r="J183" s="130">
        <f>-INDEX('Exposure Data'!$A$1:$Y$391,MATCH($B183&amp;$B$104,'Exposure Data'!$A$1:$A$391,0),MATCH(J$3,'Exposure Data'!$A$1:$Y$1,0))</f>
        <v>0.15193398031618968</v>
      </c>
      <c r="K183" s="130">
        <f>-INDEX('Exposure Data'!$A$1:$Y$391,MATCH($B183&amp;$B$104,'Exposure Data'!$A$1:$A$391,0),MATCH(K$3,'Exposure Data'!$A$1:$Y$1,0))</f>
        <v>5.6837328354752588E-3</v>
      </c>
      <c r="L183" s="130">
        <f>-INDEX('Exposure Data'!$A$1:$Y$391,MATCH($B183&amp;$B$104,'Exposure Data'!$A$1:$A$391,0),MATCH(L$3,'Exposure Data'!$A$1:$Y$1,0))</f>
        <v>0.13765784632944622</v>
      </c>
      <c r="M183" s="130">
        <f>-INDEX('Exposure Data'!$A$1:$Y$391,MATCH($B183&amp;$B$104,'Exposure Data'!$A$1:$A$391,0),MATCH(M$3,'Exposure Data'!$A$1:$Y$1,0))</f>
        <v>0</v>
      </c>
      <c r="N183" s="130">
        <f>-INDEX('Exposure Data'!$A$1:$Y$391,MATCH($B183&amp;$B$104,'Exposure Data'!$A$1:$A$391,0),MATCH(N$3,'Exposure Data'!$A$1:$Y$1,0))</f>
        <v>0</v>
      </c>
      <c r="O183" s="7"/>
      <c r="Q183" s="95">
        <f t="shared" si="11"/>
        <v>41243</v>
      </c>
      <c r="R183" s="94">
        <f>HLOOKUP($Q183,'Perfattr Data'!$A$11:$CW$67,MATCH(R$3&amp;"Short",'Perfattr Data'!$B$11:$B$67,0),FALSE)</f>
        <v>-1.4672022588301793E-2</v>
      </c>
      <c r="S183" s="94">
        <f>HLOOKUP($Q183,'Perfattr Data'!$A$11:$CW$67,MATCH(S$3&amp;"Short",'Perfattr Data'!$B$11:$B$67,0),FALSE)</f>
        <v>-5.5450989279542716E-3</v>
      </c>
      <c r="T183" s="94">
        <f>HLOOKUP($Q183,'Perfattr Data'!$A$11:$CW$67,MATCH(T$3&amp;"Short",'Perfattr Data'!$B$11:$B$67,0),FALSE)</f>
        <v>-1.8542786352831674E-3</v>
      </c>
      <c r="U183" s="94">
        <f>HLOOKUP($Q183,'Perfattr Data'!$A$11:$CW$67,MATCH(U$3&amp;"Short",'Perfattr Data'!$B$11:$B$67,0),FALSE)</f>
        <v>-3.6931496891055519E-3</v>
      </c>
      <c r="V183" s="94">
        <f>HLOOKUP($Q183,'Perfattr Data'!$A$11:$CW$67,MATCH(V$3&amp;"Short",'Perfattr Data'!$B$11:$B$67,0),FALSE)</f>
        <v>0</v>
      </c>
      <c r="W183" s="94">
        <f>HLOOKUP($Q183,'Perfattr Data'!$A$11:$CW$67,MATCH(W$3&amp;"Short",'Perfattr Data'!$B$11:$B$67,0),FALSE)</f>
        <v>-3.8348826476431933E-4</v>
      </c>
      <c r="X183" s="94">
        <f>HLOOKUP($Q183,'Perfattr Data'!$A$11:$CW$67,MATCH(X$3&amp;"Short",'Perfattr Data'!$B$11:$B$67,0),FALSE)</f>
        <v>-1.1588998553752109E-3</v>
      </c>
      <c r="Y183" s="94">
        <f>HLOOKUP($Q183,'Perfattr Data'!$A$11:$CW$67,MATCH(Y$3&amp;"Short",'Perfattr Data'!$B$11:$B$67,0),FALSE)</f>
        <v>-2.2364013969325778E-3</v>
      </c>
      <c r="Z183" s="94">
        <f>HLOOKUP($Q183,'Perfattr Data'!$A$11:$CW$67,MATCH(Z$3&amp;"Short",'Perfattr Data'!$B$11:$B$67,0),FALSE)</f>
        <v>-1.37889760906151E-4</v>
      </c>
      <c r="AA183" s="94">
        <f>HLOOKUP($Q183,'Perfattr Data'!$A$11:$CW$67,MATCH(AA$3&amp;"Short",'Perfattr Data'!$B$11:$B$67,0),FALSE)</f>
        <v>-6.0827492345584292E-3</v>
      </c>
      <c r="AB183" s="94">
        <f>HLOOKUP($Q183,'Perfattr Data'!$A$11:$CW$67,MATCH(AB$3&amp;"Short",'Perfattr Data'!$B$11:$B$67,0),FALSE)</f>
        <v>0</v>
      </c>
    </row>
    <row r="184" spans="2:28" ht="15" customHeight="1" outlineLevel="1" x14ac:dyDescent="0.25">
      <c r="B184" s="4">
        <f t="shared" si="10"/>
        <v>41274</v>
      </c>
      <c r="C184" s="130">
        <f>-INDEX('Exposure Data'!$A$1:$Y$391,MATCH($B184&amp;$B$104,'Exposure Data'!$A$1:$A$391,0),MATCH(C$3,'Exposure Data'!$A$1:$Y$1,0))</f>
        <v>0.26540906435868022</v>
      </c>
      <c r="D184" s="130">
        <f>-INDEX('Exposure Data'!$A$1:$Y$391,MATCH($B184&amp;$B$104,'Exposure Data'!$A$1:$A$391,0),MATCH(D$3,'Exposure Data'!$A$1:$Y$1,0))</f>
        <v>0.18600273620179306</v>
      </c>
      <c r="E184" s="130">
        <f>-INDEX('Exposure Data'!$A$1:$Y$391,MATCH($B184&amp;$B$104,'Exposure Data'!$A$1:$A$391,0),MATCH(E$3,'Exposure Data'!$A$1:$Y$1,0))</f>
        <v>6.9000140211714703E-2</v>
      </c>
      <c r="F184" s="130">
        <f>-INDEX('Exposure Data'!$A$1:$Y$391,MATCH($B184&amp;$B$104,'Exposure Data'!$A$1:$A$391,0),MATCH(F$3,'Exposure Data'!$A$1:$Y$1,0))</f>
        <v>5.0247705093631273E-2</v>
      </c>
      <c r="G184" s="130">
        <f>-INDEX('Exposure Data'!$A$1:$Y$391,MATCH($B184&amp;$B$104,'Exposure Data'!$A$1:$A$391,0),MATCH(G$3,'Exposure Data'!$A$1:$Y$1,0))</f>
        <v>1.774105146196334E-18</v>
      </c>
      <c r="H184" s="130">
        <f>-INDEX('Exposure Data'!$A$1:$Y$391,MATCH($B184&amp;$B$104,'Exposure Data'!$A$1:$A$391,0),MATCH(H$3,'Exposure Data'!$A$1:$Y$1,0))</f>
        <v>0.10811803734854446</v>
      </c>
      <c r="I184" s="130">
        <f>-INDEX('Exposure Data'!$A$1:$Y$391,MATCH($B184&amp;$B$104,'Exposure Data'!$A$1:$A$391,0),MATCH(I$3,'Exposure Data'!$A$1:$Y$1,0))</f>
        <v>0.16238600964337074</v>
      </c>
      <c r="J184" s="130">
        <f>-INDEX('Exposure Data'!$A$1:$Y$391,MATCH($B184&amp;$B$104,'Exposure Data'!$A$1:$A$391,0),MATCH(J$3,'Exposure Data'!$A$1:$Y$1,0))</f>
        <v>0.1640742237156928</v>
      </c>
      <c r="K184" s="130">
        <f>-INDEX('Exposure Data'!$A$1:$Y$391,MATCH($B184&amp;$B$104,'Exposure Data'!$A$1:$A$391,0),MATCH(K$3,'Exposure Data'!$A$1:$Y$1,0))</f>
        <v>4.9965107976949761E-3</v>
      </c>
      <c r="L184" s="130">
        <f>-INDEX('Exposure Data'!$A$1:$Y$391,MATCH($B184&amp;$B$104,'Exposure Data'!$A$1:$A$391,0),MATCH(L$3,'Exposure Data'!$A$1:$Y$1,0))</f>
        <v>0.14758687663478975</v>
      </c>
      <c r="M184" s="130">
        <f>-INDEX('Exposure Data'!$A$1:$Y$391,MATCH($B184&amp;$B$104,'Exposure Data'!$A$1:$A$391,0),MATCH(M$3,'Exposure Data'!$A$1:$Y$1,0))</f>
        <v>0</v>
      </c>
      <c r="N184" s="130">
        <f>-INDEX('Exposure Data'!$A$1:$Y$391,MATCH($B184&amp;$B$104,'Exposure Data'!$A$1:$A$391,0),MATCH(N$3,'Exposure Data'!$A$1:$Y$1,0))</f>
        <v>0</v>
      </c>
      <c r="O184" s="7"/>
      <c r="Q184" s="95">
        <f t="shared" si="11"/>
        <v>41274</v>
      </c>
      <c r="R184" s="94">
        <f>HLOOKUP($Q184,'Perfattr Data'!$A$11:$CW$67,MATCH(R$3&amp;"Short",'Perfattr Data'!$B$11:$B$67,0),FALSE)</f>
        <v>-9.5820115773406992E-3</v>
      </c>
      <c r="S184" s="94">
        <f>HLOOKUP($Q184,'Perfattr Data'!$A$11:$CW$67,MATCH(S$3&amp;"Short",'Perfattr Data'!$B$11:$B$67,0),FALSE)</f>
        <v>-3.3398538351110032E-3</v>
      </c>
      <c r="T184" s="94">
        <f>HLOOKUP($Q184,'Perfattr Data'!$A$11:$CW$67,MATCH(T$3&amp;"Short",'Perfattr Data'!$B$11:$B$67,0),FALSE)</f>
        <v>-8.2355115649820399E-4</v>
      </c>
      <c r="U184" s="94">
        <f>HLOOKUP($Q184,'Perfattr Data'!$A$11:$CW$67,MATCH(U$3&amp;"Short",'Perfattr Data'!$B$11:$B$67,0),FALSE)</f>
        <v>-2.4238485191694506E-3</v>
      </c>
      <c r="V184" s="94">
        <f>HLOOKUP($Q184,'Perfattr Data'!$A$11:$CW$67,MATCH(V$3&amp;"Short",'Perfattr Data'!$B$11:$B$67,0),FALSE)</f>
        <v>0</v>
      </c>
      <c r="W184" s="94">
        <f>HLOOKUP($Q184,'Perfattr Data'!$A$11:$CW$67,MATCH(W$3&amp;"Short",'Perfattr Data'!$B$11:$B$67,0),FALSE)</f>
        <v>-3.7196534437548318E-3</v>
      </c>
      <c r="X184" s="94">
        <f>HLOOKUP($Q184,'Perfattr Data'!$A$11:$CW$67,MATCH(X$3&amp;"Short",'Perfattr Data'!$B$11:$B$67,0),FALSE)</f>
        <v>-1.5717467149404259E-2</v>
      </c>
      <c r="Y184" s="94">
        <f>HLOOKUP($Q184,'Perfattr Data'!$A$11:$CW$67,MATCH(Y$3&amp;"Short",'Perfattr Data'!$B$11:$B$67,0),FALSE)</f>
        <v>-4.3352714178239958E-3</v>
      </c>
      <c r="Z184" s="94">
        <f>HLOOKUP($Q184,'Perfattr Data'!$A$11:$CW$67,MATCH(Z$3&amp;"Short",'Perfattr Data'!$B$11:$B$67,0),FALSE)</f>
        <v>-6.9705328624283065E-4</v>
      </c>
      <c r="AA184" s="94">
        <f>HLOOKUP($Q184,'Perfattr Data'!$A$11:$CW$67,MATCH(AA$3&amp;"Short",'Perfattr Data'!$B$11:$B$67,0),FALSE)</f>
        <v>-8.6718778432659342E-3</v>
      </c>
      <c r="AB184" s="94">
        <f>HLOOKUP($Q184,'Perfattr Data'!$A$11:$CW$67,MATCH(AB$3&amp;"Short",'Perfattr Data'!$B$11:$B$67,0),FALSE)</f>
        <v>-3.4141318071027209E-6</v>
      </c>
    </row>
    <row r="185" spans="2:28" ht="15" customHeight="1" outlineLevel="1" x14ac:dyDescent="0.25">
      <c r="B185" s="4">
        <f t="shared" si="10"/>
        <v>41305</v>
      </c>
      <c r="C185" s="130">
        <f>-INDEX('Exposure Data'!$A$1:$Y$391,MATCH($B185&amp;$B$104,'Exposure Data'!$A$1:$A$391,0),MATCH(C$3,'Exposure Data'!$A$1:$Y$1,0))</f>
        <v>0.29125276870543609</v>
      </c>
      <c r="D185" s="130">
        <f>-INDEX('Exposure Data'!$A$1:$Y$391,MATCH($B185&amp;$B$104,'Exposure Data'!$A$1:$A$391,0),MATCH(D$3,'Exposure Data'!$A$1:$Y$1,0))</f>
        <v>0.18582515938147851</v>
      </c>
      <c r="E185" s="130">
        <f>-INDEX('Exposure Data'!$A$1:$Y$391,MATCH($B185&amp;$B$104,'Exposure Data'!$A$1:$A$391,0),MATCH(E$3,'Exposure Data'!$A$1:$Y$1,0))</f>
        <v>7.3568759675568904E-2</v>
      </c>
      <c r="F185" s="130">
        <f>-INDEX('Exposure Data'!$A$1:$Y$391,MATCH($B185&amp;$B$104,'Exposure Data'!$A$1:$A$391,0),MATCH(F$3,'Exposure Data'!$A$1:$Y$1,0))</f>
        <v>5.1998982445272707E-2</v>
      </c>
      <c r="G185" s="130">
        <f>-INDEX('Exposure Data'!$A$1:$Y$391,MATCH($B185&amp;$B$104,'Exposure Data'!$A$1:$A$391,0),MATCH(G$3,'Exposure Data'!$A$1:$Y$1,0))</f>
        <v>0</v>
      </c>
      <c r="H185" s="130">
        <f>-INDEX('Exposure Data'!$A$1:$Y$391,MATCH($B185&amp;$B$104,'Exposure Data'!$A$1:$A$391,0),MATCH(H$3,'Exposure Data'!$A$1:$Y$1,0))</f>
        <v>9.7807833076679104E-2</v>
      </c>
      <c r="I185" s="130">
        <f>-INDEX('Exposure Data'!$A$1:$Y$391,MATCH($B185&amp;$B$104,'Exposure Data'!$A$1:$A$391,0),MATCH(I$3,'Exposure Data'!$A$1:$Y$1,0))</f>
        <v>0.14521875877734994</v>
      </c>
      <c r="J185" s="130">
        <f>-INDEX('Exposure Data'!$A$1:$Y$391,MATCH($B185&amp;$B$104,'Exposure Data'!$A$1:$A$391,0),MATCH(J$3,'Exposure Data'!$A$1:$Y$1,0))</f>
        <v>0.16002382031999002</v>
      </c>
      <c r="K185" s="130">
        <f>-INDEX('Exposure Data'!$A$1:$Y$391,MATCH($B185&amp;$B$104,'Exposure Data'!$A$1:$A$391,0),MATCH(K$3,'Exposure Data'!$A$1:$Y$1,0))</f>
        <v>7.6333743963163123E-3</v>
      </c>
      <c r="L185" s="130">
        <f>-INDEX('Exposure Data'!$A$1:$Y$391,MATCH($B185&amp;$B$104,'Exposure Data'!$A$1:$A$391,0),MATCH(L$3,'Exposure Data'!$A$1:$Y$1,0))</f>
        <v>0.15011116661650351</v>
      </c>
      <c r="M185" s="130">
        <f>-INDEX('Exposure Data'!$A$1:$Y$391,MATCH($B185&amp;$B$104,'Exposure Data'!$A$1:$A$391,0),MATCH(M$3,'Exposure Data'!$A$1:$Y$1,0))</f>
        <v>0</v>
      </c>
      <c r="N185" s="130">
        <f>-INDEX('Exposure Data'!$A$1:$Y$391,MATCH($B185&amp;$B$104,'Exposure Data'!$A$1:$A$391,0),MATCH(N$3,'Exposure Data'!$A$1:$Y$1,0))</f>
        <v>0</v>
      </c>
      <c r="O185" s="7"/>
      <c r="Q185" s="95">
        <f t="shared" si="11"/>
        <v>41305</v>
      </c>
      <c r="R185" s="94">
        <f>HLOOKUP($Q185,'Perfattr Data'!$A$11:$CW$67,MATCH(R$3&amp;"Short",'Perfattr Data'!$B$11:$B$67,0),FALSE)</f>
        <v>-1.6395059430278022E-2</v>
      </c>
      <c r="S185" s="94">
        <f>HLOOKUP($Q185,'Perfattr Data'!$A$11:$CW$67,MATCH(S$3&amp;"Short",'Perfattr Data'!$B$11:$B$67,0),FALSE)</f>
        <v>-1.2917849872457338E-3</v>
      </c>
      <c r="T185" s="94">
        <f>HLOOKUP($Q185,'Perfattr Data'!$A$11:$CW$67,MATCH(T$3&amp;"Short",'Perfattr Data'!$B$11:$B$67,0),FALSE)</f>
        <v>-2.8986277574342368E-3</v>
      </c>
      <c r="U185" s="94">
        <f>HLOOKUP($Q185,'Perfattr Data'!$A$11:$CW$67,MATCH(U$3&amp;"Short",'Perfattr Data'!$B$11:$B$67,0),FALSE)</f>
        <v>4.8273437214219528E-4</v>
      </c>
      <c r="V185" s="94">
        <f>HLOOKUP($Q185,'Perfattr Data'!$A$11:$CW$67,MATCH(V$3&amp;"Short",'Perfattr Data'!$B$11:$B$67,0),FALSE)</f>
        <v>0</v>
      </c>
      <c r="W185" s="94">
        <f>HLOOKUP($Q185,'Perfattr Data'!$A$11:$CW$67,MATCH(W$3&amp;"Short",'Perfattr Data'!$B$11:$B$67,0),FALSE)</f>
        <v>-3.1241327164986932E-3</v>
      </c>
      <c r="X185" s="94">
        <f>HLOOKUP($Q185,'Perfattr Data'!$A$11:$CW$67,MATCH(X$3&amp;"Short",'Perfattr Data'!$B$11:$B$67,0),FALSE)</f>
        <v>-4.0632514199670624E-3</v>
      </c>
      <c r="Y185" s="94">
        <f>HLOOKUP($Q185,'Perfattr Data'!$A$11:$CW$67,MATCH(Y$3&amp;"Short",'Perfattr Data'!$B$11:$B$67,0),FALSE)</f>
        <v>4.4092382086253707E-3</v>
      </c>
      <c r="Z185" s="94">
        <f>HLOOKUP($Q185,'Perfattr Data'!$A$11:$CW$67,MATCH(Z$3&amp;"Short",'Perfattr Data'!$B$11:$B$67,0),FALSE)</f>
        <v>5.265356945390393E-4</v>
      </c>
      <c r="AA185" s="94">
        <f>HLOOKUP($Q185,'Perfattr Data'!$A$11:$CW$67,MATCH(AA$3&amp;"Short",'Perfattr Data'!$B$11:$B$67,0),FALSE)</f>
        <v>1.8556812547743087E-3</v>
      </c>
      <c r="AB185" s="94">
        <f>HLOOKUP($Q185,'Perfattr Data'!$A$11:$CW$67,MATCH(AB$3&amp;"Short",'Perfattr Data'!$B$11:$B$67,0),FALSE)</f>
        <v>-1.1095187810389548E-6</v>
      </c>
    </row>
    <row r="186" spans="2:28" ht="15" customHeight="1" outlineLevel="1" x14ac:dyDescent="0.25">
      <c r="B186" s="4">
        <f t="shared" si="10"/>
        <v>41333</v>
      </c>
      <c r="C186" s="130">
        <f>-INDEX('Exposure Data'!$A$1:$Y$391,MATCH($B186&amp;$B$104,'Exposure Data'!$A$1:$A$391,0),MATCH(C$3,'Exposure Data'!$A$1:$Y$1,0))</f>
        <v>0.26195676840917748</v>
      </c>
      <c r="D186" s="130">
        <f>-INDEX('Exposure Data'!$A$1:$Y$391,MATCH($B186&amp;$B$104,'Exposure Data'!$A$1:$A$391,0),MATCH(D$3,'Exposure Data'!$A$1:$Y$1,0))</f>
        <v>0.17820205067793235</v>
      </c>
      <c r="E186" s="130">
        <f>-INDEX('Exposure Data'!$A$1:$Y$391,MATCH($B186&amp;$B$104,'Exposure Data'!$A$1:$A$391,0),MATCH(E$3,'Exposure Data'!$A$1:$Y$1,0))</f>
        <v>7.8919863154967629E-2</v>
      </c>
      <c r="F186" s="130">
        <f>-INDEX('Exposure Data'!$A$1:$Y$391,MATCH($B186&amp;$B$104,'Exposure Data'!$A$1:$A$391,0),MATCH(F$3,'Exposure Data'!$A$1:$Y$1,0))</f>
        <v>6.2709339921502932E-2</v>
      </c>
      <c r="G186" s="130">
        <f>-INDEX('Exposure Data'!$A$1:$Y$391,MATCH($B186&amp;$B$104,'Exposure Data'!$A$1:$A$391,0),MATCH(G$3,'Exposure Data'!$A$1:$Y$1,0))</f>
        <v>1.6425672445684367E-18</v>
      </c>
      <c r="H186" s="130">
        <f>-INDEX('Exposure Data'!$A$1:$Y$391,MATCH($B186&amp;$B$104,'Exposure Data'!$A$1:$A$391,0),MATCH(H$3,'Exposure Data'!$A$1:$Y$1,0))</f>
        <v>0.11050368047436469</v>
      </c>
      <c r="I186" s="130">
        <f>-INDEX('Exposure Data'!$A$1:$Y$391,MATCH($B186&amp;$B$104,'Exposure Data'!$A$1:$A$391,0),MATCH(I$3,'Exposure Data'!$A$1:$Y$1,0))</f>
        <v>0.13739661733874411</v>
      </c>
      <c r="J186" s="130">
        <f>-INDEX('Exposure Data'!$A$1:$Y$391,MATCH($B186&amp;$B$104,'Exposure Data'!$A$1:$A$391,0),MATCH(J$3,'Exposure Data'!$A$1:$Y$1,0))</f>
        <v>0.15419444125121573</v>
      </c>
      <c r="K186" s="130">
        <f>-INDEX('Exposure Data'!$A$1:$Y$391,MATCH($B186&amp;$B$104,'Exposure Data'!$A$1:$A$391,0),MATCH(K$3,'Exposure Data'!$A$1:$Y$1,0))</f>
        <v>8.6798285651772059E-3</v>
      </c>
      <c r="L186" s="130">
        <f>-INDEX('Exposure Data'!$A$1:$Y$391,MATCH($B186&amp;$B$104,'Exposure Data'!$A$1:$A$391,0),MATCH(L$3,'Exposure Data'!$A$1:$Y$1,0))</f>
        <v>0.15589491536671612</v>
      </c>
      <c r="M186" s="130">
        <f>-INDEX('Exposure Data'!$A$1:$Y$391,MATCH($B186&amp;$B$104,'Exposure Data'!$A$1:$A$391,0),MATCH(M$3,'Exposure Data'!$A$1:$Y$1,0))</f>
        <v>0</v>
      </c>
      <c r="N186" s="130">
        <f>-INDEX('Exposure Data'!$A$1:$Y$391,MATCH($B186&amp;$B$104,'Exposure Data'!$A$1:$A$391,0),MATCH(N$3,'Exposure Data'!$A$1:$Y$1,0))</f>
        <v>0</v>
      </c>
      <c r="O186" s="7"/>
      <c r="Q186" s="95">
        <f t="shared" si="11"/>
        <v>41333</v>
      </c>
      <c r="R186" s="94">
        <f>HLOOKUP($Q186,'Perfattr Data'!$A$11:$CW$67,MATCH(R$3&amp;"Short",'Perfattr Data'!$B$11:$B$67,0),FALSE)</f>
        <v>8.8857484012754787E-3</v>
      </c>
      <c r="S186" s="94">
        <f>HLOOKUP($Q186,'Perfattr Data'!$A$11:$CW$67,MATCH(S$3&amp;"Short",'Perfattr Data'!$B$11:$B$67,0),FALSE)</f>
        <v>7.8161378252284721E-4</v>
      </c>
      <c r="T186" s="94">
        <f>HLOOKUP($Q186,'Perfattr Data'!$A$11:$CW$67,MATCH(T$3&amp;"Short",'Perfattr Data'!$B$11:$B$67,0),FALSE)</f>
        <v>2.2055119160990116E-3</v>
      </c>
      <c r="U186" s="94">
        <f>HLOOKUP($Q186,'Perfattr Data'!$A$11:$CW$67,MATCH(U$3&amp;"Short",'Perfattr Data'!$B$11:$B$67,0),FALSE)</f>
        <v>-2.7022064764881587E-4</v>
      </c>
      <c r="V186" s="94">
        <f>HLOOKUP($Q186,'Perfattr Data'!$A$11:$CW$67,MATCH(V$3&amp;"Short",'Perfattr Data'!$B$11:$B$67,0),FALSE)</f>
        <v>1.2134299431442153E-5</v>
      </c>
      <c r="W186" s="94">
        <f>HLOOKUP($Q186,'Perfattr Data'!$A$11:$CW$67,MATCH(W$3&amp;"Short",'Perfattr Data'!$B$11:$B$67,0),FALSE)</f>
        <v>-6.2721731463905503E-5</v>
      </c>
      <c r="X186" s="94">
        <f>HLOOKUP($Q186,'Perfattr Data'!$A$11:$CW$67,MATCH(X$3&amp;"Short",'Perfattr Data'!$B$11:$B$67,0),FALSE)</f>
        <v>-7.5181191274368512E-4</v>
      </c>
      <c r="Y186" s="94">
        <f>HLOOKUP($Q186,'Perfattr Data'!$A$11:$CW$67,MATCH(Y$3&amp;"Short",'Perfattr Data'!$B$11:$B$67,0),FALSE)</f>
        <v>-1.5508284186577081E-3</v>
      </c>
      <c r="Z186" s="94">
        <f>HLOOKUP($Q186,'Perfattr Data'!$A$11:$CW$67,MATCH(Z$3&amp;"Short",'Perfattr Data'!$B$11:$B$67,0),FALSE)</f>
        <v>1.9205838192831444E-4</v>
      </c>
      <c r="AA186" s="94">
        <f>HLOOKUP($Q186,'Perfattr Data'!$A$11:$CW$67,MATCH(AA$3&amp;"Short",'Perfattr Data'!$B$11:$B$67,0),FALSE)</f>
        <v>1.7226425170408116E-3</v>
      </c>
      <c r="AB186" s="94">
        <f>HLOOKUP($Q186,'Perfattr Data'!$A$11:$CW$67,MATCH(AB$3&amp;"Short",'Perfattr Data'!$B$11:$B$67,0),FALSE)</f>
        <v>0</v>
      </c>
    </row>
    <row r="187" spans="2:28" ht="15" customHeight="1" outlineLevel="1" x14ac:dyDescent="0.25">
      <c r="B187" s="4">
        <f t="shared" si="10"/>
        <v>41364</v>
      </c>
      <c r="C187" s="130">
        <f>-INDEX('Exposure Data'!$A$1:$Y$391,MATCH($B187&amp;$B$104,'Exposure Data'!$A$1:$A$391,0),MATCH(C$3,'Exposure Data'!$A$1:$Y$1,0))</f>
        <v>0.23551325462781211</v>
      </c>
      <c r="D187" s="130">
        <f>-INDEX('Exposure Data'!$A$1:$Y$391,MATCH($B187&amp;$B$104,'Exposure Data'!$A$1:$A$391,0),MATCH(D$3,'Exposure Data'!$A$1:$Y$1,0))</f>
        <v>0.19128297914493486</v>
      </c>
      <c r="E187" s="130">
        <f>-INDEX('Exposure Data'!$A$1:$Y$391,MATCH($B187&amp;$B$104,'Exposure Data'!$A$1:$A$391,0),MATCH(E$3,'Exposure Data'!$A$1:$Y$1,0))</f>
        <v>8.5419945848721687E-2</v>
      </c>
      <c r="F187" s="130">
        <f>-INDEX('Exposure Data'!$A$1:$Y$391,MATCH($B187&amp;$B$104,'Exposure Data'!$A$1:$A$391,0),MATCH(F$3,'Exposure Data'!$A$1:$Y$1,0))</f>
        <v>8.0697579339176317E-2</v>
      </c>
      <c r="G187" s="130">
        <f>-INDEX('Exposure Data'!$A$1:$Y$391,MATCH($B187&amp;$B$104,'Exposure Data'!$A$1:$A$391,0),MATCH(G$3,'Exposure Data'!$A$1:$Y$1,0))</f>
        <v>0</v>
      </c>
      <c r="H187" s="130">
        <f>-INDEX('Exposure Data'!$A$1:$Y$391,MATCH($B187&amp;$B$104,'Exposure Data'!$A$1:$A$391,0),MATCH(H$3,'Exposure Data'!$A$1:$Y$1,0))</f>
        <v>9.9919458627564697E-2</v>
      </c>
      <c r="I187" s="130">
        <f>-INDEX('Exposure Data'!$A$1:$Y$391,MATCH($B187&amp;$B$104,'Exposure Data'!$A$1:$A$391,0),MATCH(I$3,'Exposure Data'!$A$1:$Y$1,0))</f>
        <v>0.14236635620960716</v>
      </c>
      <c r="J187" s="130">
        <f>-INDEX('Exposure Data'!$A$1:$Y$391,MATCH($B187&amp;$B$104,'Exposure Data'!$A$1:$A$391,0),MATCH(J$3,'Exposure Data'!$A$1:$Y$1,0))</f>
        <v>0.15455642210035717</v>
      </c>
      <c r="K187" s="130">
        <f>-INDEX('Exposure Data'!$A$1:$Y$391,MATCH($B187&amp;$B$104,'Exposure Data'!$A$1:$A$391,0),MATCH(K$3,'Exposure Data'!$A$1:$Y$1,0))</f>
        <v>2.3871161246942453E-3</v>
      </c>
      <c r="L187" s="130">
        <f>-INDEX('Exposure Data'!$A$1:$Y$391,MATCH($B187&amp;$B$104,'Exposure Data'!$A$1:$A$391,0),MATCH(L$3,'Exposure Data'!$A$1:$Y$1,0))</f>
        <v>0.15381173785618604</v>
      </c>
      <c r="M187" s="130">
        <f>-INDEX('Exposure Data'!$A$1:$Y$391,MATCH($B187&amp;$B$104,'Exposure Data'!$A$1:$A$391,0),MATCH(M$3,'Exposure Data'!$A$1:$Y$1,0))</f>
        <v>0</v>
      </c>
      <c r="N187" s="130">
        <f>-INDEX('Exposure Data'!$A$1:$Y$391,MATCH($B187&amp;$B$104,'Exposure Data'!$A$1:$A$391,0),MATCH(N$3,'Exposure Data'!$A$1:$Y$1,0))</f>
        <v>0</v>
      </c>
      <c r="O187" s="7"/>
      <c r="Q187" s="95">
        <f t="shared" si="11"/>
        <v>41364</v>
      </c>
      <c r="R187" s="94">
        <f>HLOOKUP($Q187,'Perfattr Data'!$A$11:$CW$67,MATCH(R$3&amp;"Short",'Perfattr Data'!$B$11:$B$67,0),FALSE)</f>
        <v>2.2841757474882456E-3</v>
      </c>
      <c r="S187" s="94">
        <f>HLOOKUP($Q187,'Perfattr Data'!$A$11:$CW$67,MATCH(S$3&amp;"Short",'Perfattr Data'!$B$11:$B$67,0),FALSE)</f>
        <v>-3.0807208814925759E-3</v>
      </c>
      <c r="T187" s="94">
        <f>HLOOKUP($Q187,'Perfattr Data'!$A$11:$CW$67,MATCH(T$3&amp;"Short",'Perfattr Data'!$B$11:$B$67,0),FALSE)</f>
        <v>-6.1356308639954086E-4</v>
      </c>
      <c r="U187" s="94">
        <f>HLOOKUP($Q187,'Perfattr Data'!$A$11:$CW$67,MATCH(U$3&amp;"Short",'Perfattr Data'!$B$11:$B$67,0),FALSE)</f>
        <v>5.1431470096513856E-4</v>
      </c>
      <c r="V187" s="94">
        <f>HLOOKUP($Q187,'Perfattr Data'!$A$11:$CW$67,MATCH(V$3&amp;"Short",'Perfattr Data'!$B$11:$B$67,0),FALSE)</f>
        <v>8.974039036756611E-6</v>
      </c>
      <c r="W187" s="94">
        <f>HLOOKUP($Q187,'Perfattr Data'!$A$11:$CW$67,MATCH(W$3&amp;"Short",'Perfattr Data'!$B$11:$B$67,0),FALSE)</f>
        <v>-3.1490565701636115E-3</v>
      </c>
      <c r="X187" s="94">
        <f>HLOOKUP($Q187,'Perfattr Data'!$A$11:$CW$67,MATCH(X$3&amp;"Short",'Perfattr Data'!$B$11:$B$67,0),FALSE)</f>
        <v>4.9110354138884775E-3</v>
      </c>
      <c r="Y187" s="94">
        <f>HLOOKUP($Q187,'Perfattr Data'!$A$11:$CW$67,MATCH(Y$3&amp;"Short",'Perfattr Data'!$B$11:$B$67,0),FALSE)</f>
        <v>-5.0564038322799439E-3</v>
      </c>
      <c r="Z187" s="94">
        <f>HLOOKUP($Q187,'Perfattr Data'!$A$11:$CW$67,MATCH(Z$3&amp;"Short",'Perfattr Data'!$B$11:$B$67,0),FALSE)</f>
        <v>-3.3584995563983944E-4</v>
      </c>
      <c r="AA187" s="94">
        <f>HLOOKUP($Q187,'Perfattr Data'!$A$11:$CW$67,MATCH(AA$3&amp;"Short",'Perfattr Data'!$B$11:$B$67,0),FALSE)</f>
        <v>1.9507815589106246E-3</v>
      </c>
      <c r="AB187" s="94">
        <f>HLOOKUP($Q187,'Perfattr Data'!$A$11:$CW$67,MATCH(AB$3&amp;"Short",'Perfattr Data'!$B$11:$B$67,0),FALSE)</f>
        <v>0</v>
      </c>
    </row>
    <row r="188" spans="2:28" ht="15" customHeight="1" outlineLevel="1" x14ac:dyDescent="0.25">
      <c r="B188" s="4">
        <f t="shared" si="10"/>
        <v>41394</v>
      </c>
      <c r="C188" s="130">
        <f>-INDEX('Exposure Data'!$A$1:$Y$391,MATCH($B188&amp;$B$104,'Exposure Data'!$A$1:$A$391,0),MATCH(C$3,'Exposure Data'!$A$1:$Y$1,0))</f>
        <v>0.2578357261968971</v>
      </c>
      <c r="D188" s="130">
        <f>-INDEX('Exposure Data'!$A$1:$Y$391,MATCH($B188&amp;$B$104,'Exposure Data'!$A$1:$A$391,0),MATCH(D$3,'Exposure Data'!$A$1:$Y$1,0))</f>
        <v>0.20844604291692156</v>
      </c>
      <c r="E188" s="130">
        <f>-INDEX('Exposure Data'!$A$1:$Y$391,MATCH($B188&amp;$B$104,'Exposure Data'!$A$1:$A$391,0),MATCH(E$3,'Exposure Data'!$A$1:$Y$1,0))</f>
        <v>5.913271403822698E-2</v>
      </c>
      <c r="F188" s="130">
        <f>-INDEX('Exposure Data'!$A$1:$Y$391,MATCH($B188&amp;$B$104,'Exposure Data'!$A$1:$A$391,0),MATCH(F$3,'Exposure Data'!$A$1:$Y$1,0))</f>
        <v>7.3185907509130954E-2</v>
      </c>
      <c r="G188" s="130">
        <f>-INDEX('Exposure Data'!$A$1:$Y$391,MATCH($B188&amp;$B$104,'Exposure Data'!$A$1:$A$391,0),MATCH(G$3,'Exposure Data'!$A$1:$Y$1,0))</f>
        <v>0</v>
      </c>
      <c r="H188" s="130">
        <f>-INDEX('Exposure Data'!$A$1:$Y$391,MATCH($B188&amp;$B$104,'Exposure Data'!$A$1:$A$391,0),MATCH(H$3,'Exposure Data'!$A$1:$Y$1,0))</f>
        <v>0.10822421586746449</v>
      </c>
      <c r="I188" s="130">
        <f>-INDEX('Exposure Data'!$A$1:$Y$391,MATCH($B188&amp;$B$104,'Exposure Data'!$A$1:$A$391,0),MATCH(I$3,'Exposure Data'!$A$1:$Y$1,0))</f>
        <v>0.15284896437063822</v>
      </c>
      <c r="J188" s="130">
        <f>-INDEX('Exposure Data'!$A$1:$Y$391,MATCH($B188&amp;$B$104,'Exposure Data'!$A$1:$A$391,0),MATCH(J$3,'Exposure Data'!$A$1:$Y$1,0))</f>
        <v>0.19571295882876083</v>
      </c>
      <c r="K188" s="130">
        <f>-INDEX('Exposure Data'!$A$1:$Y$391,MATCH($B188&amp;$B$104,'Exposure Data'!$A$1:$A$391,0),MATCH(K$3,'Exposure Data'!$A$1:$Y$1,0))</f>
        <v>1.8601481496868244E-3</v>
      </c>
      <c r="L188" s="130">
        <f>-INDEX('Exposure Data'!$A$1:$Y$391,MATCH($B188&amp;$B$104,'Exposure Data'!$A$1:$A$391,0),MATCH(L$3,'Exposure Data'!$A$1:$Y$1,0))</f>
        <v>0.15050262246477325</v>
      </c>
      <c r="M188" s="130">
        <f>-INDEX('Exposure Data'!$A$1:$Y$391,MATCH($B188&amp;$B$104,'Exposure Data'!$A$1:$A$391,0),MATCH(M$3,'Exposure Data'!$A$1:$Y$1,0))</f>
        <v>0</v>
      </c>
      <c r="N188" s="130">
        <f>-INDEX('Exposure Data'!$A$1:$Y$391,MATCH($B188&amp;$B$104,'Exposure Data'!$A$1:$A$391,0),MATCH(N$3,'Exposure Data'!$A$1:$Y$1,0))</f>
        <v>0</v>
      </c>
      <c r="O188" s="7"/>
      <c r="Q188" s="95">
        <f t="shared" si="11"/>
        <v>41394</v>
      </c>
      <c r="R188" s="94">
        <f>HLOOKUP($Q188,'Perfattr Data'!$A$11:$CW$67,MATCH(R$3&amp;"Short",'Perfattr Data'!$B$11:$B$67,0),FALSE)</f>
        <v>-1.9663090942771147E-2</v>
      </c>
      <c r="S188" s="94">
        <f>HLOOKUP($Q188,'Perfattr Data'!$A$11:$CW$67,MATCH(S$3&amp;"Short",'Perfattr Data'!$B$11:$B$67,0),FALSE)</f>
        <v>-3.1811397389594981E-3</v>
      </c>
      <c r="T188" s="94">
        <f>HLOOKUP($Q188,'Perfattr Data'!$A$11:$CW$67,MATCH(T$3&amp;"Short",'Perfattr Data'!$B$11:$B$67,0),FALSE)</f>
        <v>4.6389319181461674E-3</v>
      </c>
      <c r="U188" s="94">
        <f>HLOOKUP($Q188,'Perfattr Data'!$A$11:$CW$67,MATCH(U$3&amp;"Short",'Perfattr Data'!$B$11:$B$67,0),FALSE)</f>
        <v>-2.257579345947894E-3</v>
      </c>
      <c r="V188" s="94">
        <f>HLOOKUP($Q188,'Perfattr Data'!$A$11:$CW$67,MATCH(V$3&amp;"Short",'Perfattr Data'!$B$11:$B$67,0),FALSE)</f>
        <v>1.1207370533483627E-5</v>
      </c>
      <c r="W188" s="94">
        <f>HLOOKUP($Q188,'Perfattr Data'!$A$11:$CW$67,MATCH(W$3&amp;"Short",'Perfattr Data'!$B$11:$B$67,0),FALSE)</f>
        <v>-2.2037670309222584E-3</v>
      </c>
      <c r="X188" s="94">
        <f>HLOOKUP($Q188,'Perfattr Data'!$A$11:$CW$67,MATCH(X$3&amp;"Short",'Perfattr Data'!$B$11:$B$67,0),FALSE)</f>
        <v>-5.9917615806835765E-4</v>
      </c>
      <c r="Y188" s="94">
        <f>HLOOKUP($Q188,'Perfattr Data'!$A$11:$CW$67,MATCH(Y$3&amp;"Short",'Perfattr Data'!$B$11:$B$67,0),FALSE)</f>
        <v>-4.9265117194268095E-3</v>
      </c>
      <c r="Z188" s="94">
        <f>HLOOKUP($Q188,'Perfattr Data'!$A$11:$CW$67,MATCH(Z$3&amp;"Short",'Perfattr Data'!$B$11:$B$67,0),FALSE)</f>
        <v>-8.6697707634344622E-5</v>
      </c>
      <c r="AA188" s="94">
        <f>HLOOKUP($Q188,'Perfattr Data'!$A$11:$CW$67,MATCH(AA$3&amp;"Short",'Perfattr Data'!$B$11:$B$67,0),FALSE)</f>
        <v>9.0760329672000327E-4</v>
      </c>
      <c r="AB188" s="94">
        <f>HLOOKUP($Q188,'Perfattr Data'!$A$11:$CW$67,MATCH(AB$3&amp;"Short",'Perfattr Data'!$B$11:$B$67,0),FALSE)</f>
        <v>0</v>
      </c>
    </row>
    <row r="189" spans="2:28" ht="15" customHeight="1" outlineLevel="1" x14ac:dyDescent="0.25">
      <c r="B189" s="4">
        <f t="shared" si="10"/>
        <v>41425</v>
      </c>
      <c r="C189" s="130">
        <f>-INDEX('Exposure Data'!$A$1:$Y$391,MATCH($B189&amp;$B$104,'Exposure Data'!$A$1:$A$391,0),MATCH(C$3,'Exposure Data'!$A$1:$Y$1,0))</f>
        <v>0.27870876984882764</v>
      </c>
      <c r="D189" s="130">
        <f>-INDEX('Exposure Data'!$A$1:$Y$391,MATCH($B189&amp;$B$104,'Exposure Data'!$A$1:$A$391,0),MATCH(D$3,'Exposure Data'!$A$1:$Y$1,0))</f>
        <v>0.16917768058590496</v>
      </c>
      <c r="E189" s="130">
        <f>-INDEX('Exposure Data'!$A$1:$Y$391,MATCH($B189&amp;$B$104,'Exposure Data'!$A$1:$A$391,0),MATCH(E$3,'Exposure Data'!$A$1:$Y$1,0))</f>
        <v>6.1220736330192246E-2</v>
      </c>
      <c r="F189" s="130">
        <f>-INDEX('Exposure Data'!$A$1:$Y$391,MATCH($B189&amp;$B$104,'Exposure Data'!$A$1:$A$391,0),MATCH(F$3,'Exposure Data'!$A$1:$Y$1,0))</f>
        <v>8.1603820973189703E-2</v>
      </c>
      <c r="G189" s="130">
        <f>-INDEX('Exposure Data'!$A$1:$Y$391,MATCH($B189&amp;$B$104,'Exposure Data'!$A$1:$A$391,0),MATCH(G$3,'Exposure Data'!$A$1:$Y$1,0))</f>
        <v>0</v>
      </c>
      <c r="H189" s="130">
        <f>-INDEX('Exposure Data'!$A$1:$Y$391,MATCH($B189&amp;$B$104,'Exposure Data'!$A$1:$A$391,0),MATCH(H$3,'Exposure Data'!$A$1:$Y$1,0))</f>
        <v>0.1103958678080075</v>
      </c>
      <c r="I189" s="130">
        <f>-INDEX('Exposure Data'!$A$1:$Y$391,MATCH($B189&amp;$B$104,'Exposure Data'!$A$1:$A$391,0),MATCH(I$3,'Exposure Data'!$A$1:$Y$1,0))</f>
        <v>0.14454046241354446</v>
      </c>
      <c r="J189" s="130">
        <f>-INDEX('Exposure Data'!$A$1:$Y$391,MATCH($B189&amp;$B$104,'Exposure Data'!$A$1:$A$391,0),MATCH(J$3,'Exposure Data'!$A$1:$Y$1,0))</f>
        <v>0.1884797516385166</v>
      </c>
      <c r="K189" s="130">
        <f>-INDEX('Exposure Data'!$A$1:$Y$391,MATCH($B189&amp;$B$104,'Exposure Data'!$A$1:$A$391,0),MATCH(K$3,'Exposure Data'!$A$1:$Y$1,0))</f>
        <v>1.8430285251399877E-3</v>
      </c>
      <c r="L189" s="130">
        <f>-INDEX('Exposure Data'!$A$1:$Y$391,MATCH($B189&amp;$B$104,'Exposure Data'!$A$1:$A$391,0),MATCH(L$3,'Exposure Data'!$A$1:$Y$1,0))</f>
        <v>0.15546597271693779</v>
      </c>
      <c r="M189" s="130">
        <f>-INDEX('Exposure Data'!$A$1:$Y$391,MATCH($B189&amp;$B$104,'Exposure Data'!$A$1:$A$391,0),MATCH(M$3,'Exposure Data'!$A$1:$Y$1,0))</f>
        <v>0</v>
      </c>
      <c r="N189" s="130">
        <f>-INDEX('Exposure Data'!$A$1:$Y$391,MATCH($B189&amp;$B$104,'Exposure Data'!$A$1:$A$391,0),MATCH(N$3,'Exposure Data'!$A$1:$Y$1,0))</f>
        <v>0</v>
      </c>
      <c r="O189" s="7"/>
      <c r="Q189" s="95">
        <f t="shared" si="11"/>
        <v>41425</v>
      </c>
      <c r="R189" s="94">
        <f>HLOOKUP($Q189,'Perfattr Data'!$A$11:$CW$67,MATCH(R$3&amp;"Short",'Perfattr Data'!$B$11:$B$67,0),FALSE)</f>
        <v>-1.5129828116196741E-2</v>
      </c>
      <c r="S189" s="94">
        <f>HLOOKUP($Q189,'Perfattr Data'!$A$11:$CW$67,MATCH(S$3&amp;"Short",'Perfattr Data'!$B$11:$B$67,0),FALSE)</f>
        <v>1.3224265217247485E-2</v>
      </c>
      <c r="T189" s="94">
        <f>HLOOKUP($Q189,'Perfattr Data'!$A$11:$CW$67,MATCH(T$3&amp;"Short",'Perfattr Data'!$B$11:$B$67,0),FALSE)</f>
        <v>1.949277910418929E-3</v>
      </c>
      <c r="U189" s="94">
        <f>HLOOKUP($Q189,'Perfattr Data'!$A$11:$CW$67,MATCH(U$3&amp;"Short",'Perfattr Data'!$B$11:$B$67,0),FALSE)</f>
        <v>3.9003751881348469E-3</v>
      </c>
      <c r="V189" s="94">
        <f>HLOOKUP($Q189,'Perfattr Data'!$A$11:$CW$67,MATCH(V$3&amp;"Short",'Perfattr Data'!$B$11:$B$67,0),FALSE)</f>
        <v>2.1419734353154807E-6</v>
      </c>
      <c r="W189" s="94">
        <f>HLOOKUP($Q189,'Perfattr Data'!$A$11:$CW$67,MATCH(W$3&amp;"Short",'Perfattr Data'!$B$11:$B$67,0),FALSE)</f>
        <v>-6.2039315991274245E-4</v>
      </c>
      <c r="X189" s="94">
        <f>HLOOKUP($Q189,'Perfattr Data'!$A$11:$CW$67,MATCH(X$3&amp;"Short",'Perfattr Data'!$B$11:$B$67,0),FALSE)</f>
        <v>-1.8071461808996647E-3</v>
      </c>
      <c r="Y189" s="94">
        <f>HLOOKUP($Q189,'Perfattr Data'!$A$11:$CW$67,MATCH(Y$3&amp;"Short",'Perfattr Data'!$B$11:$B$67,0),FALSE)</f>
        <v>-4.3254994126920871E-3</v>
      </c>
      <c r="Z189" s="94">
        <f>HLOOKUP($Q189,'Perfattr Data'!$A$11:$CW$67,MATCH(Z$3&amp;"Short",'Perfattr Data'!$B$11:$B$67,0),FALSE)</f>
        <v>7.067838819727927E-5</v>
      </c>
      <c r="AA189" s="94">
        <f>HLOOKUP($Q189,'Perfattr Data'!$A$11:$CW$67,MATCH(AA$3&amp;"Short",'Perfattr Data'!$B$11:$B$67,0),FALSE)</f>
        <v>7.3452140141641413E-3</v>
      </c>
      <c r="AB189" s="94">
        <f>HLOOKUP($Q189,'Perfattr Data'!$A$11:$CW$67,MATCH(AB$3&amp;"Short",'Perfattr Data'!$B$11:$B$67,0),FALSE)</f>
        <v>0</v>
      </c>
    </row>
    <row r="190" spans="2:28" ht="15" customHeight="1" outlineLevel="1" x14ac:dyDescent="0.25">
      <c r="B190" s="4">
        <f t="shared" si="10"/>
        <v>41455</v>
      </c>
      <c r="C190" s="130">
        <f>-INDEX('Exposure Data'!$A$1:$Y$391,MATCH($B190&amp;$B$104,'Exposure Data'!$A$1:$A$391,0),MATCH(C$3,'Exposure Data'!$A$1:$Y$1,0))</f>
        <v>0.26730774459166795</v>
      </c>
      <c r="D190" s="130">
        <f>-INDEX('Exposure Data'!$A$1:$Y$391,MATCH($B190&amp;$B$104,'Exposure Data'!$A$1:$A$391,0),MATCH(D$3,'Exposure Data'!$A$1:$Y$1,0))</f>
        <v>0.16000121908255246</v>
      </c>
      <c r="E190" s="130">
        <f>-INDEX('Exposure Data'!$A$1:$Y$391,MATCH($B190&amp;$B$104,'Exposure Data'!$A$1:$A$391,0),MATCH(E$3,'Exposure Data'!$A$1:$Y$1,0))</f>
        <v>7.0253188860070065E-2</v>
      </c>
      <c r="F190" s="130">
        <f>-INDEX('Exposure Data'!$A$1:$Y$391,MATCH($B190&amp;$B$104,'Exposure Data'!$A$1:$A$391,0),MATCH(F$3,'Exposure Data'!$A$1:$Y$1,0))</f>
        <v>7.8480539081624237E-2</v>
      </c>
      <c r="G190" s="130">
        <f>-INDEX('Exposure Data'!$A$1:$Y$391,MATCH($B190&amp;$B$104,'Exposure Data'!$A$1:$A$391,0),MATCH(G$3,'Exposure Data'!$A$1:$Y$1,0))</f>
        <v>0</v>
      </c>
      <c r="H190" s="130">
        <f>-INDEX('Exposure Data'!$A$1:$Y$391,MATCH($B190&amp;$B$104,'Exposure Data'!$A$1:$A$391,0),MATCH(H$3,'Exposure Data'!$A$1:$Y$1,0))</f>
        <v>0.10683136509100914</v>
      </c>
      <c r="I190" s="130">
        <f>-INDEX('Exposure Data'!$A$1:$Y$391,MATCH($B190&amp;$B$104,'Exposure Data'!$A$1:$A$391,0),MATCH(I$3,'Exposure Data'!$A$1:$Y$1,0))</f>
        <v>0.10786775388211975</v>
      </c>
      <c r="J190" s="130">
        <f>-INDEX('Exposure Data'!$A$1:$Y$391,MATCH($B190&amp;$B$104,'Exposure Data'!$A$1:$A$391,0),MATCH(J$3,'Exposure Data'!$A$1:$Y$1,0))</f>
        <v>0.14464188049507873</v>
      </c>
      <c r="K190" s="130">
        <f>-INDEX('Exposure Data'!$A$1:$Y$391,MATCH($B190&amp;$B$104,'Exposure Data'!$A$1:$A$391,0),MATCH(K$3,'Exposure Data'!$A$1:$Y$1,0))</f>
        <v>3.5070056551391453E-3</v>
      </c>
      <c r="L190" s="130">
        <f>-INDEX('Exposure Data'!$A$1:$Y$391,MATCH($B190&amp;$B$104,'Exposure Data'!$A$1:$A$391,0),MATCH(L$3,'Exposure Data'!$A$1:$Y$1,0))</f>
        <v>0.15775027721531257</v>
      </c>
      <c r="M190" s="130">
        <f>-INDEX('Exposure Data'!$A$1:$Y$391,MATCH($B190&amp;$B$104,'Exposure Data'!$A$1:$A$391,0),MATCH(M$3,'Exposure Data'!$A$1:$Y$1,0))</f>
        <v>7.4329751184806141E-4</v>
      </c>
      <c r="N190" s="130">
        <f>-INDEX('Exposure Data'!$A$1:$Y$391,MATCH($B190&amp;$B$104,'Exposure Data'!$A$1:$A$391,0),MATCH(N$3,'Exposure Data'!$A$1:$Y$1,0))</f>
        <v>0</v>
      </c>
      <c r="O190" s="7"/>
      <c r="Q190" s="95">
        <f t="shared" si="11"/>
        <v>41455</v>
      </c>
      <c r="R190" s="94">
        <f>HLOOKUP($Q190,'Perfattr Data'!$A$11:$CW$67,MATCH(R$3&amp;"Short",'Perfattr Data'!$B$11:$B$67,0),FALSE)</f>
        <v>1.7720074832374463E-2</v>
      </c>
      <c r="S190" s="94">
        <f>HLOOKUP($Q190,'Perfattr Data'!$A$11:$CW$67,MATCH(S$3&amp;"Short",'Perfattr Data'!$B$11:$B$67,0),FALSE)</f>
        <v>9.3312466530466112E-3</v>
      </c>
      <c r="T190" s="94">
        <f>HLOOKUP($Q190,'Perfattr Data'!$A$11:$CW$67,MATCH(T$3&amp;"Short",'Perfattr Data'!$B$11:$B$67,0),FALSE)</f>
        <v>2.9364094562165299E-3</v>
      </c>
      <c r="U190" s="94">
        <f>HLOOKUP($Q190,'Perfattr Data'!$A$11:$CW$67,MATCH(U$3&amp;"Short",'Perfattr Data'!$B$11:$B$67,0),FALSE)</f>
        <v>6.5310042605569163E-3</v>
      </c>
      <c r="V190" s="94">
        <f>HLOOKUP($Q190,'Perfattr Data'!$A$11:$CW$67,MATCH(V$3&amp;"Short",'Perfattr Data'!$B$11:$B$67,0),FALSE)</f>
        <v>-6.7327073525863581E-6</v>
      </c>
      <c r="W190" s="94">
        <f>HLOOKUP($Q190,'Perfattr Data'!$A$11:$CW$67,MATCH(W$3&amp;"Short",'Perfattr Data'!$B$11:$B$67,0),FALSE)</f>
        <v>3.434349433220706E-3</v>
      </c>
      <c r="X190" s="94">
        <f>HLOOKUP($Q190,'Perfattr Data'!$A$11:$CW$67,MATCH(X$3&amp;"Short",'Perfattr Data'!$B$11:$B$67,0),FALSE)</f>
        <v>1.0152498763061884E-2</v>
      </c>
      <c r="Y190" s="94">
        <f>HLOOKUP($Q190,'Perfattr Data'!$A$11:$CW$67,MATCH(Y$3&amp;"Short",'Perfattr Data'!$B$11:$B$67,0),FALSE)</f>
        <v>9.8391521551449944E-3</v>
      </c>
      <c r="Z190" s="94">
        <f>HLOOKUP($Q190,'Perfattr Data'!$A$11:$CW$67,MATCH(Z$3&amp;"Short",'Perfattr Data'!$B$11:$B$67,0),FALSE)</f>
        <v>9.8038125055482624E-6</v>
      </c>
      <c r="AA190" s="94">
        <f>HLOOKUP($Q190,'Perfattr Data'!$A$11:$CW$67,MATCH(AA$3&amp;"Short",'Perfattr Data'!$B$11:$B$67,0),FALSE)</f>
        <v>9.1498731425690323E-3</v>
      </c>
      <c r="AB190" s="94">
        <f>HLOOKUP($Q190,'Perfattr Data'!$A$11:$CW$67,MATCH(AB$3&amp;"Short",'Perfattr Data'!$B$11:$B$67,0),FALSE)</f>
        <v>1.3188197417884093E-4</v>
      </c>
    </row>
    <row r="191" spans="2:28" ht="15" customHeight="1" outlineLevel="1" x14ac:dyDescent="0.25">
      <c r="B191" s="4">
        <f t="shared" si="10"/>
        <v>41486</v>
      </c>
      <c r="C191" s="130">
        <f>-INDEX('Exposure Data'!$A$1:$Y$391,MATCH($B191&amp;$B$104,'Exposure Data'!$A$1:$A$391,0),MATCH(C$3,'Exposure Data'!$A$1:$Y$1,0))</f>
        <v>0.27341399618424067</v>
      </c>
      <c r="D191" s="130">
        <f>-INDEX('Exposure Data'!$A$1:$Y$391,MATCH($B191&amp;$B$104,'Exposure Data'!$A$1:$A$391,0),MATCH(D$3,'Exposure Data'!$A$1:$Y$1,0))</f>
        <v>0.1850139543341702</v>
      </c>
      <c r="E191" s="130">
        <f>-INDEX('Exposure Data'!$A$1:$Y$391,MATCH($B191&amp;$B$104,'Exposure Data'!$A$1:$A$391,0),MATCH(E$3,'Exposure Data'!$A$1:$Y$1,0))</f>
        <v>8.3376031928338937E-2</v>
      </c>
      <c r="F191" s="130">
        <f>-INDEX('Exposure Data'!$A$1:$Y$391,MATCH($B191&amp;$B$104,'Exposure Data'!$A$1:$A$391,0),MATCH(F$3,'Exposure Data'!$A$1:$Y$1,0))</f>
        <v>6.6053836885306846E-2</v>
      </c>
      <c r="G191" s="130">
        <f>-INDEX('Exposure Data'!$A$1:$Y$391,MATCH($B191&amp;$B$104,'Exposure Data'!$A$1:$A$391,0),MATCH(G$3,'Exposure Data'!$A$1:$Y$1,0))</f>
        <v>1.5343502938540052E-18</v>
      </c>
      <c r="H191" s="130">
        <f>-INDEX('Exposure Data'!$A$1:$Y$391,MATCH($B191&amp;$B$104,'Exposure Data'!$A$1:$A$391,0),MATCH(H$3,'Exposure Data'!$A$1:$Y$1,0))</f>
        <v>8.8977773321050363E-2</v>
      </c>
      <c r="I191" s="130">
        <f>-INDEX('Exposure Data'!$A$1:$Y$391,MATCH($B191&amp;$B$104,'Exposure Data'!$A$1:$A$391,0),MATCH(I$3,'Exposure Data'!$A$1:$Y$1,0))</f>
        <v>0.11665590096433098</v>
      </c>
      <c r="J191" s="130">
        <f>-INDEX('Exposure Data'!$A$1:$Y$391,MATCH($B191&amp;$B$104,'Exposure Data'!$A$1:$A$391,0),MATCH(J$3,'Exposure Data'!$A$1:$Y$1,0))</f>
        <v>0.13358820668350993</v>
      </c>
      <c r="K191" s="130">
        <f>-INDEX('Exposure Data'!$A$1:$Y$391,MATCH($B191&amp;$B$104,'Exposure Data'!$A$1:$A$391,0),MATCH(K$3,'Exposure Data'!$A$1:$Y$1,0))</f>
        <v>5.4011377088868636E-3</v>
      </c>
      <c r="L191" s="130">
        <f>-INDEX('Exposure Data'!$A$1:$Y$391,MATCH($B191&amp;$B$104,'Exposure Data'!$A$1:$A$391,0),MATCH(L$3,'Exposure Data'!$A$1:$Y$1,0))</f>
        <v>0.20796681111715448</v>
      </c>
      <c r="M191" s="130">
        <f>-INDEX('Exposure Data'!$A$1:$Y$391,MATCH($B191&amp;$B$104,'Exposure Data'!$A$1:$A$391,0),MATCH(M$3,'Exposure Data'!$A$1:$Y$1,0))</f>
        <v>1.2026816239078073E-3</v>
      </c>
      <c r="N191" s="130">
        <f>-INDEX('Exposure Data'!$A$1:$Y$391,MATCH($B191&amp;$B$104,'Exposure Data'!$A$1:$A$391,0),MATCH(N$3,'Exposure Data'!$A$1:$Y$1,0))</f>
        <v>0</v>
      </c>
      <c r="O191" s="7"/>
      <c r="Q191" s="95">
        <f t="shared" si="11"/>
        <v>41486</v>
      </c>
      <c r="R191" s="94">
        <f>HLOOKUP($Q191,'Perfattr Data'!$A$11:$CW$67,MATCH(R$3&amp;"Short",'Perfattr Data'!$B$11:$B$67,0),FALSE)</f>
        <v>-2.2497511842166706E-2</v>
      </c>
      <c r="S191" s="94">
        <f>HLOOKUP($Q191,'Perfattr Data'!$A$11:$CW$67,MATCH(S$3&amp;"Short",'Perfattr Data'!$B$11:$B$67,0),FALSE)</f>
        <v>-3.7374450294092071E-3</v>
      </c>
      <c r="T191" s="94">
        <f>HLOOKUP($Q191,'Perfattr Data'!$A$11:$CW$67,MATCH(T$3&amp;"Short",'Perfattr Data'!$B$11:$B$67,0),FALSE)</f>
        <v>-2.3059770571922842E-3</v>
      </c>
      <c r="U191" s="94">
        <f>HLOOKUP($Q191,'Perfattr Data'!$A$11:$CW$67,MATCH(U$3&amp;"Short",'Perfattr Data'!$B$11:$B$67,0),FALSE)</f>
        <v>1.2101457553067193E-4</v>
      </c>
      <c r="V191" s="94">
        <f>HLOOKUP($Q191,'Perfattr Data'!$A$11:$CW$67,MATCH(V$3&amp;"Short",'Perfattr Data'!$B$11:$B$67,0),FALSE)</f>
        <v>1.6120939283556382E-5</v>
      </c>
      <c r="W191" s="94">
        <f>HLOOKUP($Q191,'Perfattr Data'!$A$11:$CW$67,MATCH(W$3&amp;"Short",'Perfattr Data'!$B$11:$B$67,0),FALSE)</f>
        <v>-3.7117118596901809E-3</v>
      </c>
      <c r="X191" s="94">
        <f>HLOOKUP($Q191,'Perfattr Data'!$A$11:$CW$67,MATCH(X$3&amp;"Short",'Perfattr Data'!$B$11:$B$67,0),FALSE)</f>
        <v>-2.4295397464361599E-3</v>
      </c>
      <c r="Y191" s="94">
        <f>HLOOKUP($Q191,'Perfattr Data'!$A$11:$CW$67,MATCH(Y$3&amp;"Short",'Perfattr Data'!$B$11:$B$67,0),FALSE)</f>
        <v>-1.5916750318931538E-2</v>
      </c>
      <c r="Z191" s="94">
        <f>HLOOKUP($Q191,'Perfattr Data'!$A$11:$CW$67,MATCH(Z$3&amp;"Short",'Perfattr Data'!$B$11:$B$67,0),FALSE)</f>
        <v>3.2942132582069244E-3</v>
      </c>
      <c r="AA191" s="94">
        <f>HLOOKUP($Q191,'Perfattr Data'!$A$11:$CW$67,MATCH(AA$3&amp;"Short",'Perfattr Data'!$B$11:$B$67,0),FALSE)</f>
        <v>-6.7168700628625492E-3</v>
      </c>
      <c r="AB191" s="94">
        <f>HLOOKUP($Q191,'Perfattr Data'!$A$11:$CW$67,MATCH(AB$3&amp;"Short",'Perfattr Data'!$B$11:$B$67,0),FALSE)</f>
        <v>1.9759319608193785E-4</v>
      </c>
    </row>
    <row r="192" spans="2:28" ht="15" customHeight="1" outlineLevel="1" x14ac:dyDescent="0.25">
      <c r="B192" s="4">
        <f t="shared" si="10"/>
        <v>41517</v>
      </c>
      <c r="C192" s="130">
        <f>-INDEX('Exposure Data'!$A$1:$Y$391,MATCH($B192&amp;$B$104,'Exposure Data'!$A$1:$A$391,0),MATCH(C$3,'Exposure Data'!$A$1:$Y$1,0))</f>
        <v>0.25361702649760148</v>
      </c>
      <c r="D192" s="130">
        <f>-INDEX('Exposure Data'!$A$1:$Y$391,MATCH($B192&amp;$B$104,'Exposure Data'!$A$1:$A$391,0),MATCH(D$3,'Exposure Data'!$A$1:$Y$1,0))</f>
        <v>0.13794732341940555</v>
      </c>
      <c r="E192" s="130">
        <f>-INDEX('Exposure Data'!$A$1:$Y$391,MATCH($B192&amp;$B$104,'Exposure Data'!$A$1:$A$391,0),MATCH(E$3,'Exposure Data'!$A$1:$Y$1,0))</f>
        <v>9.5055843689196631E-2</v>
      </c>
      <c r="F192" s="130">
        <f>-INDEX('Exposure Data'!$A$1:$Y$391,MATCH($B192&amp;$B$104,'Exposure Data'!$A$1:$A$391,0),MATCH(F$3,'Exposure Data'!$A$1:$Y$1,0))</f>
        <v>6.4251778219005906E-2</v>
      </c>
      <c r="G192" s="130">
        <f>-INDEX('Exposure Data'!$A$1:$Y$391,MATCH($B192&amp;$B$104,'Exposure Data'!$A$1:$A$391,0),MATCH(G$3,'Exposure Data'!$A$1:$Y$1,0))</f>
        <v>-1.4818516166867158E-18</v>
      </c>
      <c r="H192" s="130">
        <f>-INDEX('Exposure Data'!$A$1:$Y$391,MATCH($B192&amp;$B$104,'Exposure Data'!$A$1:$A$391,0),MATCH(H$3,'Exposure Data'!$A$1:$Y$1,0))</f>
        <v>0.13707407841748767</v>
      </c>
      <c r="I192" s="130">
        <f>-INDEX('Exposure Data'!$A$1:$Y$391,MATCH($B192&amp;$B$104,'Exposure Data'!$A$1:$A$391,0),MATCH(I$3,'Exposure Data'!$A$1:$Y$1,0))</f>
        <v>0.10671828810599425</v>
      </c>
      <c r="J192" s="130">
        <f>-INDEX('Exposure Data'!$A$1:$Y$391,MATCH($B192&amp;$B$104,'Exposure Data'!$A$1:$A$391,0),MATCH(J$3,'Exposure Data'!$A$1:$Y$1,0))</f>
        <v>0.12924716049242357</v>
      </c>
      <c r="K192" s="130">
        <f>-INDEX('Exposure Data'!$A$1:$Y$391,MATCH($B192&amp;$B$104,'Exposure Data'!$A$1:$A$391,0),MATCH(K$3,'Exposure Data'!$A$1:$Y$1,0))</f>
        <v>2.2136777729861584E-2</v>
      </c>
      <c r="L192" s="130">
        <f>-INDEX('Exposure Data'!$A$1:$Y$391,MATCH($B192&amp;$B$104,'Exposure Data'!$A$1:$A$391,0),MATCH(L$3,'Exposure Data'!$A$1:$Y$1,0))</f>
        <v>0.18622326822997173</v>
      </c>
      <c r="M192" s="130">
        <f>-INDEX('Exposure Data'!$A$1:$Y$391,MATCH($B192&amp;$B$104,'Exposure Data'!$A$1:$A$391,0),MATCH(M$3,'Exposure Data'!$A$1:$Y$1,0))</f>
        <v>2.251244691693043E-3</v>
      </c>
      <c r="N192" s="130">
        <f>-INDEX('Exposure Data'!$A$1:$Y$391,MATCH($B192&amp;$B$104,'Exposure Data'!$A$1:$A$391,0),MATCH(N$3,'Exposure Data'!$A$1:$Y$1,0))</f>
        <v>0</v>
      </c>
      <c r="O192" s="7"/>
      <c r="Q192" s="95">
        <f t="shared" si="11"/>
        <v>41517</v>
      </c>
      <c r="R192" s="94">
        <f>HLOOKUP($Q192,'Perfattr Data'!$A$11:$CW$67,MATCH(R$3&amp;"Short",'Perfattr Data'!$B$11:$B$67,0),FALSE)</f>
        <v>-3.1520026579193463E-3</v>
      </c>
      <c r="S192" s="94">
        <f>HLOOKUP($Q192,'Perfattr Data'!$A$11:$CW$67,MATCH(S$3&amp;"Short",'Perfattr Data'!$B$11:$B$67,0),FALSE)</f>
        <v>2.2823681166237869E-2</v>
      </c>
      <c r="T192" s="94">
        <f>HLOOKUP($Q192,'Perfattr Data'!$A$11:$CW$67,MATCH(T$3&amp;"Short",'Perfattr Data'!$B$11:$B$67,0),FALSE)</f>
        <v>-5.9529672162731175E-3</v>
      </c>
      <c r="U192" s="94">
        <f>HLOOKUP($Q192,'Perfattr Data'!$A$11:$CW$67,MATCH(U$3&amp;"Short",'Perfattr Data'!$B$11:$B$67,0),FALSE)</f>
        <v>3.1195145549806698E-3</v>
      </c>
      <c r="V192" s="94">
        <f>HLOOKUP($Q192,'Perfattr Data'!$A$11:$CW$67,MATCH(V$3&amp;"Short",'Perfattr Data'!$B$11:$B$67,0),FALSE)</f>
        <v>-2.0225322126201099E-7</v>
      </c>
      <c r="W192" s="94">
        <f>HLOOKUP($Q192,'Perfattr Data'!$A$11:$CW$67,MATCH(W$3&amp;"Short",'Perfattr Data'!$B$11:$B$67,0),FALSE)</f>
        <v>3.1741760848036375E-3</v>
      </c>
      <c r="X192" s="94">
        <f>HLOOKUP($Q192,'Perfattr Data'!$A$11:$CW$67,MATCH(X$3&amp;"Short",'Perfattr Data'!$B$11:$B$67,0),FALSE)</f>
        <v>-1.8815293378183673E-3</v>
      </c>
      <c r="Y192" s="94">
        <f>HLOOKUP($Q192,'Perfattr Data'!$A$11:$CW$67,MATCH(Y$3&amp;"Short",'Perfattr Data'!$B$11:$B$67,0),FALSE)</f>
        <v>-5.963829071844169E-3</v>
      </c>
      <c r="Z192" s="94">
        <f>HLOOKUP($Q192,'Perfattr Data'!$A$11:$CW$67,MATCH(Z$3&amp;"Short",'Perfattr Data'!$B$11:$B$67,0),FALSE)</f>
        <v>1.0913301100409895E-3</v>
      </c>
      <c r="AA192" s="94">
        <f>HLOOKUP($Q192,'Perfattr Data'!$A$11:$CW$67,MATCH(AA$3&amp;"Short",'Perfattr Data'!$B$11:$B$67,0),FALSE)</f>
        <v>4.9115239329983826E-3</v>
      </c>
      <c r="AB192" s="94">
        <f>HLOOKUP($Q192,'Perfattr Data'!$A$11:$CW$67,MATCH(AB$3&amp;"Short",'Perfattr Data'!$B$11:$B$67,0),FALSE)</f>
        <v>5.7051096327456889E-5</v>
      </c>
    </row>
    <row r="193" spans="2:28" ht="15" customHeight="1" outlineLevel="1" x14ac:dyDescent="0.25">
      <c r="B193" s="4">
        <f t="shared" si="10"/>
        <v>41547</v>
      </c>
      <c r="C193" s="130">
        <f>-INDEX('Exposure Data'!$A$1:$Y$391,MATCH($B193&amp;$B$104,'Exposure Data'!$A$1:$A$391,0),MATCH(C$3,'Exposure Data'!$A$1:$Y$1,0))</f>
        <v>0.25395604504786706</v>
      </c>
      <c r="D193" s="130">
        <f>-INDEX('Exposure Data'!$A$1:$Y$391,MATCH($B193&amp;$B$104,'Exposure Data'!$A$1:$A$391,0),MATCH(D$3,'Exposure Data'!$A$1:$Y$1,0))</f>
        <v>0.14274116522551436</v>
      </c>
      <c r="E193" s="130">
        <f>-INDEX('Exposure Data'!$A$1:$Y$391,MATCH($B193&amp;$B$104,'Exposure Data'!$A$1:$A$391,0),MATCH(E$3,'Exposure Data'!$A$1:$Y$1,0))</f>
        <v>8.3822212901659393E-2</v>
      </c>
      <c r="F193" s="130">
        <f>-INDEX('Exposure Data'!$A$1:$Y$391,MATCH($B193&amp;$B$104,'Exposure Data'!$A$1:$A$391,0),MATCH(F$3,'Exposure Data'!$A$1:$Y$1,0))</f>
        <v>6.9885211817344001E-2</v>
      </c>
      <c r="G193" s="130">
        <f>-INDEX('Exposure Data'!$A$1:$Y$391,MATCH($B193&amp;$B$104,'Exposure Data'!$A$1:$A$391,0),MATCH(G$3,'Exposure Data'!$A$1:$Y$1,0))</f>
        <v>2.2926248196997997E-4</v>
      </c>
      <c r="H193" s="130">
        <f>-INDEX('Exposure Data'!$A$1:$Y$391,MATCH($B193&amp;$B$104,'Exposure Data'!$A$1:$A$391,0),MATCH(H$3,'Exposure Data'!$A$1:$Y$1,0))</f>
        <v>8.6913254876381102E-2</v>
      </c>
      <c r="I193" s="130">
        <f>-INDEX('Exposure Data'!$A$1:$Y$391,MATCH($B193&amp;$B$104,'Exposure Data'!$A$1:$A$391,0),MATCH(I$3,'Exposure Data'!$A$1:$Y$1,0))</f>
        <v>0.12851364293681539</v>
      </c>
      <c r="J193" s="130">
        <f>-INDEX('Exposure Data'!$A$1:$Y$391,MATCH($B193&amp;$B$104,'Exposure Data'!$A$1:$A$391,0),MATCH(J$3,'Exposure Data'!$A$1:$Y$1,0))</f>
        <v>0.15426558446487915</v>
      </c>
      <c r="K193" s="130">
        <f>-INDEX('Exposure Data'!$A$1:$Y$391,MATCH($B193&amp;$B$104,'Exposure Data'!$A$1:$A$391,0),MATCH(K$3,'Exposure Data'!$A$1:$Y$1,0))</f>
        <v>2.384896789888924E-2</v>
      </c>
      <c r="L193" s="130">
        <f>-INDEX('Exposure Data'!$A$1:$Y$391,MATCH($B193&amp;$B$104,'Exposure Data'!$A$1:$A$391,0),MATCH(L$3,'Exposure Data'!$A$1:$Y$1,0))</f>
        <v>0.19893271563325862</v>
      </c>
      <c r="M193" s="130">
        <f>-INDEX('Exposure Data'!$A$1:$Y$391,MATCH($B193&amp;$B$104,'Exposure Data'!$A$1:$A$391,0),MATCH(M$3,'Exposure Data'!$A$1:$Y$1,0))</f>
        <v>3.7005840466002899E-3</v>
      </c>
      <c r="N193" s="130">
        <f>-INDEX('Exposure Data'!$A$1:$Y$391,MATCH($B193&amp;$B$104,'Exposure Data'!$A$1:$A$391,0),MATCH(N$3,'Exposure Data'!$A$1:$Y$1,0))</f>
        <v>0</v>
      </c>
      <c r="O193" s="7"/>
      <c r="Q193" s="95">
        <f t="shared" si="11"/>
        <v>41547</v>
      </c>
      <c r="R193" s="94">
        <f>HLOOKUP($Q193,'Perfattr Data'!$A$11:$CW$67,MATCH(R$3&amp;"Short",'Perfattr Data'!$B$11:$B$67,0),FALSE)</f>
        <v>-2.3399527294543501E-2</v>
      </c>
      <c r="S193" s="94">
        <f>HLOOKUP($Q193,'Perfattr Data'!$A$11:$CW$67,MATCH(S$3&amp;"Short",'Perfattr Data'!$B$11:$B$67,0),FALSE)</f>
        <v>-1.2345115966015596E-2</v>
      </c>
      <c r="T193" s="94">
        <f>HLOOKUP($Q193,'Perfattr Data'!$A$11:$CW$67,MATCH(T$3&amp;"Short",'Perfattr Data'!$B$11:$B$67,0),FALSE)</f>
        <v>3.5543389634471608E-3</v>
      </c>
      <c r="U193" s="94">
        <f>HLOOKUP($Q193,'Perfattr Data'!$A$11:$CW$67,MATCH(U$3&amp;"Short",'Perfattr Data'!$B$11:$B$67,0),FALSE)</f>
        <v>-4.0888933572816579E-3</v>
      </c>
      <c r="V193" s="94">
        <f>HLOOKUP($Q193,'Perfattr Data'!$A$11:$CW$67,MATCH(V$3&amp;"Short",'Perfattr Data'!$B$11:$B$67,0),FALSE)</f>
        <v>-2.117220727852214E-6</v>
      </c>
      <c r="W193" s="94">
        <f>HLOOKUP($Q193,'Perfattr Data'!$A$11:$CW$67,MATCH(W$3&amp;"Short",'Perfattr Data'!$B$11:$B$67,0),FALSE)</f>
        <v>-6.3934628793780061E-3</v>
      </c>
      <c r="X193" s="94">
        <f>HLOOKUP($Q193,'Perfattr Data'!$A$11:$CW$67,MATCH(X$3&amp;"Short",'Perfattr Data'!$B$11:$B$67,0),FALSE)</f>
        <v>-6.9377364566326474E-3</v>
      </c>
      <c r="Y193" s="94">
        <f>HLOOKUP($Q193,'Perfattr Data'!$A$11:$CW$67,MATCH(Y$3&amp;"Short",'Perfattr Data'!$B$11:$B$67,0),FALSE)</f>
        <v>-3.8467822512384163E-3</v>
      </c>
      <c r="Z193" s="94">
        <f>HLOOKUP($Q193,'Perfattr Data'!$A$11:$CW$67,MATCH(Z$3&amp;"Short",'Perfattr Data'!$B$11:$B$67,0),FALSE)</f>
        <v>-1.9482104838040521E-3</v>
      </c>
      <c r="AA193" s="94">
        <f>HLOOKUP($Q193,'Perfattr Data'!$A$11:$CW$67,MATCH(AA$3&amp;"Short",'Perfattr Data'!$B$11:$B$67,0),FALSE)</f>
        <v>-1.4719229836778971E-2</v>
      </c>
      <c r="AB193" s="94">
        <f>HLOOKUP($Q193,'Perfattr Data'!$A$11:$CW$67,MATCH(AB$3&amp;"Short",'Perfattr Data'!$B$11:$B$67,0),FALSE)</f>
        <v>1.0073882526092832E-4</v>
      </c>
    </row>
    <row r="194" spans="2:28" ht="15" customHeight="1" outlineLevel="1" x14ac:dyDescent="0.25">
      <c r="B194" s="4">
        <f t="shared" si="10"/>
        <v>41578</v>
      </c>
      <c r="C194" s="130">
        <f>-INDEX('Exposure Data'!$A$1:$Y$391,MATCH($B194&amp;$B$104,'Exposure Data'!$A$1:$A$391,0),MATCH(C$3,'Exposure Data'!$A$1:$Y$1,0))</f>
        <v>0.23299705386244626</v>
      </c>
      <c r="D194" s="130">
        <f>-INDEX('Exposure Data'!$A$1:$Y$391,MATCH($B194&amp;$B$104,'Exposure Data'!$A$1:$A$391,0),MATCH(D$3,'Exposure Data'!$A$1:$Y$1,0))</f>
        <v>0.14169245702739827</v>
      </c>
      <c r="E194" s="130">
        <f>-INDEX('Exposure Data'!$A$1:$Y$391,MATCH($B194&amp;$B$104,'Exposure Data'!$A$1:$A$391,0),MATCH(E$3,'Exposure Data'!$A$1:$Y$1,0))</f>
        <v>8.1467997857514657E-2</v>
      </c>
      <c r="F194" s="130">
        <f>-INDEX('Exposure Data'!$A$1:$Y$391,MATCH($B194&amp;$B$104,'Exposure Data'!$A$1:$A$391,0),MATCH(F$3,'Exposure Data'!$A$1:$Y$1,0))</f>
        <v>8.2341582468380359E-2</v>
      </c>
      <c r="G194" s="130">
        <f>-INDEX('Exposure Data'!$A$1:$Y$391,MATCH($B194&amp;$B$104,'Exposure Data'!$A$1:$A$391,0),MATCH(G$3,'Exposure Data'!$A$1:$Y$1,0))</f>
        <v>3.8115569808117006E-4</v>
      </c>
      <c r="H194" s="130">
        <f>-INDEX('Exposure Data'!$A$1:$Y$391,MATCH($B194&amp;$B$104,'Exposure Data'!$A$1:$A$391,0),MATCH(H$3,'Exposure Data'!$A$1:$Y$1,0))</f>
        <v>0.10976541842080226</v>
      </c>
      <c r="I194" s="130">
        <f>-INDEX('Exposure Data'!$A$1:$Y$391,MATCH($B194&amp;$B$104,'Exposure Data'!$A$1:$A$391,0),MATCH(I$3,'Exposure Data'!$A$1:$Y$1,0))</f>
        <v>0.14742784617237731</v>
      </c>
      <c r="J194" s="130">
        <f>-INDEX('Exposure Data'!$A$1:$Y$391,MATCH($B194&amp;$B$104,'Exposure Data'!$A$1:$A$391,0),MATCH(J$3,'Exposure Data'!$A$1:$Y$1,0))</f>
        <v>0.127657322112539</v>
      </c>
      <c r="K194" s="130">
        <f>-INDEX('Exposure Data'!$A$1:$Y$391,MATCH($B194&amp;$B$104,'Exposure Data'!$A$1:$A$391,0),MATCH(K$3,'Exposure Data'!$A$1:$Y$1,0))</f>
        <v>2.6368994104009037E-2</v>
      </c>
      <c r="L194" s="130">
        <f>-INDEX('Exposure Data'!$A$1:$Y$391,MATCH($B194&amp;$B$104,'Exposure Data'!$A$1:$A$391,0),MATCH(L$3,'Exposure Data'!$A$1:$Y$1,0))</f>
        <v>0.18907927666377117</v>
      </c>
      <c r="M194" s="130">
        <f>-INDEX('Exposure Data'!$A$1:$Y$391,MATCH($B194&amp;$B$104,'Exposure Data'!$A$1:$A$391,0),MATCH(M$3,'Exposure Data'!$A$1:$Y$1,0))</f>
        <v>3.1585224953097368E-3</v>
      </c>
      <c r="N194" s="130">
        <f>-INDEX('Exposure Data'!$A$1:$Y$391,MATCH($B194&amp;$B$104,'Exposure Data'!$A$1:$A$391,0),MATCH(N$3,'Exposure Data'!$A$1:$Y$1,0))</f>
        <v>0</v>
      </c>
      <c r="O194" s="7"/>
      <c r="Q194" s="95">
        <f t="shared" si="11"/>
        <v>41578</v>
      </c>
      <c r="R194" s="94">
        <f>HLOOKUP($Q194,'Perfattr Data'!$A$11:$CW$67,MATCH(R$3&amp;"Short",'Perfattr Data'!$B$11:$B$67,0),FALSE)</f>
        <v>-7.3022476586106855E-3</v>
      </c>
      <c r="S194" s="94">
        <f>HLOOKUP($Q194,'Perfattr Data'!$A$11:$CW$67,MATCH(S$3&amp;"Short",'Perfattr Data'!$B$11:$B$67,0),FALSE)</f>
        <v>-3.0093162801402597E-3</v>
      </c>
      <c r="T194" s="94">
        <f>HLOOKUP($Q194,'Perfattr Data'!$A$11:$CW$67,MATCH(T$3&amp;"Short",'Perfattr Data'!$B$11:$B$67,0),FALSE)</f>
        <v>-7.6514431891217373E-4</v>
      </c>
      <c r="U194" s="94">
        <f>HLOOKUP($Q194,'Perfattr Data'!$A$11:$CW$67,MATCH(U$3&amp;"Short",'Perfattr Data'!$B$11:$B$67,0),FALSE)</f>
        <v>-2.5876666647030393E-3</v>
      </c>
      <c r="V194" s="94">
        <f>HLOOKUP($Q194,'Perfattr Data'!$A$11:$CW$67,MATCH(V$3&amp;"Short",'Perfattr Data'!$B$11:$B$67,0),FALSE)</f>
        <v>3.6164568507406904E-4</v>
      </c>
      <c r="W194" s="94">
        <f>HLOOKUP($Q194,'Perfattr Data'!$A$11:$CW$67,MATCH(W$3&amp;"Short",'Perfattr Data'!$B$11:$B$67,0),FALSE)</f>
        <v>-3.3013449321629253E-3</v>
      </c>
      <c r="X194" s="94">
        <f>HLOOKUP($Q194,'Perfattr Data'!$A$11:$CW$67,MATCH(X$3&amp;"Short",'Perfattr Data'!$B$11:$B$67,0),FALSE)</f>
        <v>2.3541966353787806E-3</v>
      </c>
      <c r="Y194" s="94">
        <f>HLOOKUP($Q194,'Perfattr Data'!$A$11:$CW$67,MATCH(Y$3&amp;"Short",'Perfattr Data'!$B$11:$B$67,0),FALSE)</f>
        <v>-5.1931294697501896E-3</v>
      </c>
      <c r="Z194" s="94">
        <f>HLOOKUP($Q194,'Perfattr Data'!$A$11:$CW$67,MATCH(Z$3&amp;"Short",'Perfattr Data'!$B$11:$B$67,0),FALSE)</f>
        <v>-7.5552303212758274E-4</v>
      </c>
      <c r="AA194" s="94">
        <f>HLOOKUP($Q194,'Perfattr Data'!$A$11:$CW$67,MATCH(AA$3&amp;"Short",'Perfattr Data'!$B$11:$B$67,0),FALSE)</f>
        <v>6.4312271687318092E-3</v>
      </c>
      <c r="AB194" s="94">
        <f>HLOOKUP($Q194,'Perfattr Data'!$A$11:$CW$67,MATCH(AB$3&amp;"Short",'Perfattr Data'!$B$11:$B$67,0),FALSE)</f>
        <v>-8.3404627906552385E-5</v>
      </c>
    </row>
    <row r="195" spans="2:28" ht="15" customHeight="1" outlineLevel="1" x14ac:dyDescent="0.25">
      <c r="B195" s="4">
        <f t="shared" si="10"/>
        <v>41608</v>
      </c>
      <c r="C195" s="130">
        <f>-INDEX('Exposure Data'!$A$1:$Y$391,MATCH($B195&amp;$B$104,'Exposure Data'!$A$1:$A$391,0),MATCH(C$3,'Exposure Data'!$A$1:$Y$1,0))</f>
        <v>0.23767876639108362</v>
      </c>
      <c r="D195" s="130">
        <f>-INDEX('Exposure Data'!$A$1:$Y$391,MATCH($B195&amp;$B$104,'Exposure Data'!$A$1:$A$391,0),MATCH(D$3,'Exposure Data'!$A$1:$Y$1,0))</f>
        <v>0.13901941315434688</v>
      </c>
      <c r="E195" s="130">
        <f>-INDEX('Exposure Data'!$A$1:$Y$391,MATCH($B195&amp;$B$104,'Exposure Data'!$A$1:$A$391,0),MATCH(E$3,'Exposure Data'!$A$1:$Y$1,0))</f>
        <v>7.3663926574483202E-2</v>
      </c>
      <c r="F195" s="130">
        <f>-INDEX('Exposure Data'!$A$1:$Y$391,MATCH($B195&amp;$B$104,'Exposure Data'!$A$1:$A$391,0),MATCH(F$3,'Exposure Data'!$A$1:$Y$1,0))</f>
        <v>8.540328335921879E-2</v>
      </c>
      <c r="G195" s="130">
        <f>-INDEX('Exposure Data'!$A$1:$Y$391,MATCH($B195&amp;$B$104,'Exposure Data'!$A$1:$A$391,0),MATCH(G$3,'Exposure Data'!$A$1:$Y$1,0))</f>
        <v>4.8948105643731863E-4</v>
      </c>
      <c r="H195" s="130">
        <f>-INDEX('Exposure Data'!$A$1:$Y$391,MATCH($B195&amp;$B$104,'Exposure Data'!$A$1:$A$391,0),MATCH(H$3,'Exposure Data'!$A$1:$Y$1,0))</f>
        <v>0.10799023370735364</v>
      </c>
      <c r="I195" s="130">
        <f>-INDEX('Exposure Data'!$A$1:$Y$391,MATCH($B195&amp;$B$104,'Exposure Data'!$A$1:$A$391,0),MATCH(I$3,'Exposure Data'!$A$1:$Y$1,0))</f>
        <v>0.13588611054158992</v>
      </c>
      <c r="J195" s="130">
        <f>-INDEX('Exposure Data'!$A$1:$Y$391,MATCH($B195&amp;$B$104,'Exposure Data'!$A$1:$A$391,0),MATCH(J$3,'Exposure Data'!$A$1:$Y$1,0))</f>
        <v>0.10979998678770492</v>
      </c>
      <c r="K195" s="130">
        <f>-INDEX('Exposure Data'!$A$1:$Y$391,MATCH($B195&amp;$B$104,'Exposure Data'!$A$1:$A$391,0),MATCH(K$3,'Exposure Data'!$A$1:$Y$1,0))</f>
        <v>2.3584544489920707E-2</v>
      </c>
      <c r="L195" s="130">
        <f>-INDEX('Exposure Data'!$A$1:$Y$391,MATCH($B195&amp;$B$104,'Exposure Data'!$A$1:$A$391,0),MATCH(L$3,'Exposure Data'!$A$1:$Y$1,0))</f>
        <v>0.16948478175041123</v>
      </c>
      <c r="M195" s="130">
        <f>-INDEX('Exposure Data'!$A$1:$Y$391,MATCH($B195&amp;$B$104,'Exposure Data'!$A$1:$A$391,0),MATCH(M$3,'Exposure Data'!$A$1:$Y$1,0))</f>
        <v>2.5994664331293518E-3</v>
      </c>
      <c r="N195" s="130">
        <f>-INDEX('Exposure Data'!$A$1:$Y$391,MATCH($B195&amp;$B$104,'Exposure Data'!$A$1:$A$391,0),MATCH(N$3,'Exposure Data'!$A$1:$Y$1,0))</f>
        <v>0</v>
      </c>
      <c r="O195" s="7"/>
      <c r="Q195" s="95">
        <f t="shared" si="11"/>
        <v>41608</v>
      </c>
      <c r="R195" s="94">
        <f>HLOOKUP($Q195,'Perfattr Data'!$A$11:$CW$67,MATCH(R$3&amp;"Short",'Perfattr Data'!$B$11:$B$67,0),FALSE)</f>
        <v>7.5080923001830753E-4</v>
      </c>
      <c r="S195" s="94">
        <f>HLOOKUP($Q195,'Perfattr Data'!$A$11:$CW$67,MATCH(S$3&amp;"Short",'Perfattr Data'!$B$11:$B$67,0),FALSE)</f>
        <v>-4.1650089464796984E-4</v>
      </c>
      <c r="T195" s="94">
        <f>HLOOKUP($Q195,'Perfattr Data'!$A$11:$CW$67,MATCH(T$3&amp;"Short",'Perfattr Data'!$B$11:$B$67,0),FALSE)</f>
        <v>-1.6165196447464835E-4</v>
      </c>
      <c r="U195" s="94">
        <f>HLOOKUP($Q195,'Perfattr Data'!$A$11:$CW$67,MATCH(U$3&amp;"Short",'Perfattr Data'!$B$11:$B$67,0),FALSE)</f>
        <v>2.6095348104923123E-3</v>
      </c>
      <c r="V195" s="94">
        <f>HLOOKUP($Q195,'Perfattr Data'!$A$11:$CW$67,MATCH(V$3&amp;"Short",'Perfattr Data'!$B$11:$B$67,0),FALSE)</f>
        <v>-2.2242776780840725E-5</v>
      </c>
      <c r="W195" s="94">
        <f>HLOOKUP($Q195,'Perfattr Data'!$A$11:$CW$67,MATCH(W$3&amp;"Short",'Perfattr Data'!$B$11:$B$67,0),FALSE)</f>
        <v>-7.1740333472742235E-4</v>
      </c>
      <c r="X195" s="94">
        <f>HLOOKUP($Q195,'Perfattr Data'!$A$11:$CW$67,MATCH(X$3&amp;"Short",'Perfattr Data'!$B$11:$B$67,0),FALSE)</f>
        <v>-5.2324891326379248E-3</v>
      </c>
      <c r="Y195" s="94">
        <f>HLOOKUP($Q195,'Perfattr Data'!$A$11:$CW$67,MATCH(Y$3&amp;"Short",'Perfattr Data'!$B$11:$B$67,0),FALSE)</f>
        <v>-1.7676015292571834E-3</v>
      </c>
      <c r="Z195" s="94">
        <f>HLOOKUP($Q195,'Perfattr Data'!$A$11:$CW$67,MATCH(Z$3&amp;"Short",'Perfattr Data'!$B$11:$B$67,0),FALSE)</f>
        <v>6.168543035102676E-4</v>
      </c>
      <c r="AA195" s="94">
        <f>HLOOKUP($Q195,'Perfattr Data'!$A$11:$CW$67,MATCH(AA$3&amp;"Short",'Perfattr Data'!$B$11:$B$67,0),FALSE)</f>
        <v>-5.6282452189886333E-3</v>
      </c>
      <c r="AB195" s="94">
        <f>HLOOKUP($Q195,'Perfattr Data'!$A$11:$CW$67,MATCH(AB$3&amp;"Short",'Perfattr Data'!$B$11:$B$67,0),FALSE)</f>
        <v>-1.5146387703876411E-4</v>
      </c>
    </row>
    <row r="196" spans="2:28" ht="15" customHeight="1" outlineLevel="1" x14ac:dyDescent="0.25">
      <c r="B196" s="4">
        <f t="shared" si="10"/>
        <v>41639</v>
      </c>
      <c r="C196" s="130">
        <f>-INDEX('Exposure Data'!$A$1:$Y$391,MATCH($B196&amp;$B$104,'Exposure Data'!$A$1:$A$391,0),MATCH(C$3,'Exposure Data'!$A$1:$Y$1,0))</f>
        <v>0.25045456558415446</v>
      </c>
      <c r="D196" s="130">
        <f>-INDEX('Exposure Data'!$A$1:$Y$391,MATCH($B196&amp;$B$104,'Exposure Data'!$A$1:$A$391,0),MATCH(D$3,'Exposure Data'!$A$1:$Y$1,0))</f>
        <v>0.13389669945827842</v>
      </c>
      <c r="E196" s="130">
        <f>-INDEX('Exposure Data'!$A$1:$Y$391,MATCH($B196&amp;$B$104,'Exposure Data'!$A$1:$A$391,0),MATCH(E$3,'Exposure Data'!$A$1:$Y$1,0))</f>
        <v>7.9242956014730651E-2</v>
      </c>
      <c r="F196" s="130">
        <f>-INDEX('Exposure Data'!$A$1:$Y$391,MATCH($B196&amp;$B$104,'Exposure Data'!$A$1:$A$391,0),MATCH(F$3,'Exposure Data'!$A$1:$Y$1,0))</f>
        <v>8.8238657943227689E-2</v>
      </c>
      <c r="G196" s="130">
        <f>-INDEX('Exposure Data'!$A$1:$Y$391,MATCH($B196&amp;$B$104,'Exposure Data'!$A$1:$A$391,0),MATCH(G$3,'Exposure Data'!$A$1:$Y$1,0))</f>
        <v>5.5858649820844924E-4</v>
      </c>
      <c r="H196" s="130">
        <f>-INDEX('Exposure Data'!$A$1:$Y$391,MATCH($B196&amp;$B$104,'Exposure Data'!$A$1:$A$391,0),MATCH(H$3,'Exposure Data'!$A$1:$Y$1,0))</f>
        <v>0.12995893871836464</v>
      </c>
      <c r="I196" s="130">
        <f>-INDEX('Exposure Data'!$A$1:$Y$391,MATCH($B196&amp;$B$104,'Exposure Data'!$A$1:$A$391,0),MATCH(I$3,'Exposure Data'!$A$1:$Y$1,0))</f>
        <v>0.13989827763683821</v>
      </c>
      <c r="J196" s="130">
        <f>-INDEX('Exposure Data'!$A$1:$Y$391,MATCH($B196&amp;$B$104,'Exposure Data'!$A$1:$A$391,0),MATCH(J$3,'Exposure Data'!$A$1:$Y$1,0))</f>
        <v>0.13462091422740322</v>
      </c>
      <c r="K196" s="130">
        <f>-INDEX('Exposure Data'!$A$1:$Y$391,MATCH($B196&amp;$B$104,'Exposure Data'!$A$1:$A$391,0),MATCH(K$3,'Exposure Data'!$A$1:$Y$1,0))</f>
        <v>2.760483204751769E-2</v>
      </c>
      <c r="L196" s="130">
        <f>-INDEX('Exposure Data'!$A$1:$Y$391,MATCH($B196&amp;$B$104,'Exposure Data'!$A$1:$A$391,0),MATCH(L$3,'Exposure Data'!$A$1:$Y$1,0))</f>
        <v>0.16702702119320617</v>
      </c>
      <c r="M196" s="130">
        <f>-INDEX('Exposure Data'!$A$1:$Y$391,MATCH($B196&amp;$B$104,'Exposure Data'!$A$1:$A$391,0),MATCH(M$3,'Exposure Data'!$A$1:$Y$1,0))</f>
        <v>5.1671144295434924E-3</v>
      </c>
      <c r="N196" s="130">
        <f>-INDEX('Exposure Data'!$A$1:$Y$391,MATCH($B196&amp;$B$104,'Exposure Data'!$A$1:$A$391,0),MATCH(N$3,'Exposure Data'!$A$1:$Y$1,0))</f>
        <v>0</v>
      </c>
      <c r="O196" s="7"/>
      <c r="Q196" s="95">
        <f t="shared" si="11"/>
        <v>41639</v>
      </c>
      <c r="R196" s="94">
        <f>HLOOKUP($Q196,'Perfattr Data'!$A$11:$CW$67,MATCH(R$3&amp;"Short",'Perfattr Data'!$B$11:$B$67,0),FALSE)</f>
        <v>-9.2781988116957051E-3</v>
      </c>
      <c r="S196" s="94">
        <f>HLOOKUP($Q196,'Perfattr Data'!$A$11:$CW$67,MATCH(S$3&amp;"Short",'Perfattr Data'!$B$11:$B$67,0),FALSE)</f>
        <v>7.1965138471551662E-3</v>
      </c>
      <c r="T196" s="94">
        <f>HLOOKUP($Q196,'Perfattr Data'!$A$11:$CW$67,MATCH(T$3&amp;"Short",'Perfattr Data'!$B$11:$B$67,0),FALSE)</f>
        <v>-9.0641287410671149E-4</v>
      </c>
      <c r="U196" s="94">
        <f>HLOOKUP($Q196,'Perfattr Data'!$A$11:$CW$67,MATCH(U$3&amp;"Short",'Perfattr Data'!$B$11:$B$67,0),FALSE)</f>
        <v>2.9731561981811167E-3</v>
      </c>
      <c r="V196" s="94">
        <f>HLOOKUP($Q196,'Perfattr Data'!$A$11:$CW$67,MATCH(V$3&amp;"Short",'Perfattr Data'!$B$11:$B$67,0),FALSE)</f>
        <v>-4.0089577254540543E-5</v>
      </c>
      <c r="W196" s="94">
        <f>HLOOKUP($Q196,'Perfattr Data'!$A$11:$CW$67,MATCH(W$3&amp;"Short",'Perfattr Data'!$B$11:$B$67,0),FALSE)</f>
        <v>-1.7678223679981223E-3</v>
      </c>
      <c r="X196" s="94">
        <f>HLOOKUP($Q196,'Perfattr Data'!$A$11:$CW$67,MATCH(X$3&amp;"Short",'Perfattr Data'!$B$11:$B$67,0),FALSE)</f>
        <v>-7.0761255412151738E-4</v>
      </c>
      <c r="Y196" s="94">
        <f>HLOOKUP($Q196,'Perfattr Data'!$A$11:$CW$67,MATCH(Y$3&amp;"Short",'Perfattr Data'!$B$11:$B$67,0),FALSE)</f>
        <v>-5.3203683124463967E-3</v>
      </c>
      <c r="Z196" s="94">
        <f>HLOOKUP($Q196,'Perfattr Data'!$A$11:$CW$67,MATCH(Z$3&amp;"Short",'Perfattr Data'!$B$11:$B$67,0),FALSE)</f>
        <v>-9.8426683755768957E-4</v>
      </c>
      <c r="AA196" s="94">
        <f>HLOOKUP($Q196,'Perfattr Data'!$A$11:$CW$67,MATCH(AA$3&amp;"Short",'Perfattr Data'!$B$11:$B$67,0),FALSE)</f>
        <v>-6.6746524886940519E-3</v>
      </c>
      <c r="AB196" s="94">
        <f>HLOOKUP($Q196,'Perfattr Data'!$A$11:$CW$67,MATCH(AB$3&amp;"Short",'Perfattr Data'!$B$11:$B$67,0),FALSE)</f>
        <v>-1.9318633949515413E-4</v>
      </c>
    </row>
    <row r="197" spans="2:28" ht="15" customHeight="1" outlineLevel="1" x14ac:dyDescent="0.25">
      <c r="B197" s="4">
        <f t="shared" si="10"/>
        <v>41670</v>
      </c>
      <c r="C197" s="130">
        <f>-INDEX('Exposure Data'!$A$1:$Y$391,MATCH($B197&amp;$B$104,'Exposure Data'!$A$1:$A$391,0),MATCH(C$3,'Exposure Data'!$A$1:$Y$1,0))</f>
        <v>0.223446954249677</v>
      </c>
      <c r="D197" s="130">
        <f>-INDEX('Exposure Data'!$A$1:$Y$391,MATCH($B197&amp;$B$104,'Exposure Data'!$A$1:$A$391,0),MATCH(D$3,'Exposure Data'!$A$1:$Y$1,0))</f>
        <v>0.10147703180345889</v>
      </c>
      <c r="E197" s="130">
        <f>-INDEX('Exposure Data'!$A$1:$Y$391,MATCH($B197&amp;$B$104,'Exposure Data'!$A$1:$A$391,0),MATCH(E$3,'Exposure Data'!$A$1:$Y$1,0))</f>
        <v>7.4682140960549093E-2</v>
      </c>
      <c r="F197" s="130">
        <f>-INDEX('Exposure Data'!$A$1:$Y$391,MATCH($B197&amp;$B$104,'Exposure Data'!$A$1:$A$391,0),MATCH(F$3,'Exposure Data'!$A$1:$Y$1,0))</f>
        <v>8.1333540083977501E-2</v>
      </c>
      <c r="G197" s="130">
        <f>-INDEX('Exposure Data'!$A$1:$Y$391,MATCH($B197&amp;$B$104,'Exposure Data'!$A$1:$A$391,0),MATCH(G$3,'Exposure Data'!$A$1:$Y$1,0))</f>
        <v>0</v>
      </c>
      <c r="H197" s="130">
        <f>-INDEX('Exposure Data'!$A$1:$Y$391,MATCH($B197&amp;$B$104,'Exposure Data'!$A$1:$A$391,0),MATCH(H$3,'Exposure Data'!$A$1:$Y$1,0))</f>
        <v>0.12994646294564383</v>
      </c>
      <c r="I197" s="130">
        <f>-INDEX('Exposure Data'!$A$1:$Y$391,MATCH($B197&amp;$B$104,'Exposure Data'!$A$1:$A$391,0),MATCH(I$3,'Exposure Data'!$A$1:$Y$1,0))</f>
        <v>0.11715025927494364</v>
      </c>
      <c r="J197" s="130">
        <f>-INDEX('Exposure Data'!$A$1:$Y$391,MATCH($B197&amp;$B$104,'Exposure Data'!$A$1:$A$391,0),MATCH(J$3,'Exposure Data'!$A$1:$Y$1,0))</f>
        <v>0.10612739929779229</v>
      </c>
      <c r="K197" s="130">
        <f>-INDEX('Exposure Data'!$A$1:$Y$391,MATCH($B197&amp;$B$104,'Exposure Data'!$A$1:$A$391,0),MATCH(K$3,'Exposure Data'!$A$1:$Y$1,0))</f>
        <v>2.0140736535311329E-2</v>
      </c>
      <c r="L197" s="130">
        <f>-INDEX('Exposure Data'!$A$1:$Y$391,MATCH($B197&amp;$B$104,'Exposure Data'!$A$1:$A$391,0),MATCH(L$3,'Exposure Data'!$A$1:$Y$1,0))</f>
        <v>0.14972477056044822</v>
      </c>
      <c r="M197" s="130">
        <f>-INDEX('Exposure Data'!$A$1:$Y$391,MATCH($B197&amp;$B$104,'Exposure Data'!$A$1:$A$391,0),MATCH(M$3,'Exposure Data'!$A$1:$Y$1,0))</f>
        <v>2.0999176692834878E-3</v>
      </c>
      <c r="N197" s="130">
        <f>-INDEX('Exposure Data'!$A$1:$Y$391,MATCH($B197&amp;$B$104,'Exposure Data'!$A$1:$A$391,0),MATCH(N$3,'Exposure Data'!$A$1:$Y$1,0))</f>
        <v>0</v>
      </c>
      <c r="O197" s="7"/>
      <c r="Q197" s="95">
        <f t="shared" si="11"/>
        <v>41670</v>
      </c>
      <c r="R197" s="94">
        <f>HLOOKUP($Q197,'Perfattr Data'!$A$11:$CW$67,MATCH(R$3&amp;"Short",'Perfattr Data'!$B$11:$B$67,0),FALSE)</f>
        <v>4.6488968169415253E-3</v>
      </c>
      <c r="S197" s="94">
        <f>HLOOKUP($Q197,'Perfattr Data'!$A$11:$CW$67,MATCH(S$3&amp;"Short",'Perfattr Data'!$B$11:$B$67,0),FALSE)</f>
        <v>1.8593429138845451E-2</v>
      </c>
      <c r="T197" s="94">
        <f>HLOOKUP($Q197,'Perfattr Data'!$A$11:$CW$67,MATCH(T$3&amp;"Short",'Perfattr Data'!$B$11:$B$67,0),FALSE)</f>
        <v>2.5030574771546517E-3</v>
      </c>
      <c r="U197" s="94">
        <f>HLOOKUP($Q197,'Perfattr Data'!$A$11:$CW$67,MATCH(U$3&amp;"Short",'Perfattr Data'!$B$11:$B$67,0),FALSE)</f>
        <v>5.0905640854464725E-3</v>
      </c>
      <c r="V197" s="94">
        <f>HLOOKUP($Q197,'Perfattr Data'!$A$11:$CW$67,MATCH(V$3&amp;"Short",'Perfattr Data'!$B$11:$B$67,0),FALSE)</f>
        <v>8.1342342752383287E-5</v>
      </c>
      <c r="W197" s="94">
        <f>HLOOKUP($Q197,'Perfattr Data'!$A$11:$CW$67,MATCH(W$3&amp;"Short",'Perfattr Data'!$B$11:$B$67,0),FALSE)</f>
        <v>8.2400442151384472E-3</v>
      </c>
      <c r="X197" s="94">
        <f>HLOOKUP($Q197,'Perfattr Data'!$A$11:$CW$67,MATCH(X$3&amp;"Short",'Perfattr Data'!$B$11:$B$67,0),FALSE)</f>
        <v>8.7882990405992491E-3</v>
      </c>
      <c r="Y197" s="94">
        <f>HLOOKUP($Q197,'Perfattr Data'!$A$11:$CW$67,MATCH(Y$3&amp;"Short",'Perfattr Data'!$B$11:$B$67,0),FALSE)</f>
        <v>1.6362463445292728E-3</v>
      </c>
      <c r="Z197" s="94">
        <f>HLOOKUP($Q197,'Perfattr Data'!$A$11:$CW$67,MATCH(Z$3&amp;"Short",'Perfattr Data'!$B$11:$B$67,0),FALSE)</f>
        <v>1.9547142019838018E-3</v>
      </c>
      <c r="AA197" s="94">
        <f>HLOOKUP($Q197,'Perfattr Data'!$A$11:$CW$67,MATCH(AA$3&amp;"Short",'Perfattr Data'!$B$11:$B$67,0),FALSE)</f>
        <v>1.4740897714567509E-2</v>
      </c>
      <c r="AB197" s="94">
        <f>HLOOKUP($Q197,'Perfattr Data'!$A$11:$CW$67,MATCH(AB$3&amp;"Short",'Perfattr Data'!$B$11:$B$67,0),FALSE)</f>
        <v>7.4564484467795318E-4</v>
      </c>
    </row>
    <row r="198" spans="2:28" ht="15" customHeight="1" outlineLevel="1" x14ac:dyDescent="0.25">
      <c r="B198" s="4">
        <f t="shared" si="10"/>
        <v>41698</v>
      </c>
      <c r="C198" s="130">
        <f>-INDEX('Exposure Data'!$A$1:$Y$391,MATCH($B198&amp;$B$104,'Exposure Data'!$A$1:$A$391,0),MATCH(C$3,'Exposure Data'!$A$1:$Y$1,0))</f>
        <v>0.23322388253014309</v>
      </c>
      <c r="D198" s="130">
        <f>-INDEX('Exposure Data'!$A$1:$Y$391,MATCH($B198&amp;$B$104,'Exposure Data'!$A$1:$A$391,0),MATCH(D$3,'Exposure Data'!$A$1:$Y$1,0))</f>
        <v>0.10756698023813244</v>
      </c>
      <c r="E198" s="130">
        <f>-INDEX('Exposure Data'!$A$1:$Y$391,MATCH($B198&amp;$B$104,'Exposure Data'!$A$1:$A$391,0),MATCH(E$3,'Exposure Data'!$A$1:$Y$1,0))</f>
        <v>7.6517371754013505E-2</v>
      </c>
      <c r="F198" s="130">
        <f>-INDEX('Exposure Data'!$A$1:$Y$391,MATCH($B198&amp;$B$104,'Exposure Data'!$A$1:$A$391,0),MATCH(F$3,'Exposure Data'!$A$1:$Y$1,0))</f>
        <v>8.5725253949248473E-2</v>
      </c>
      <c r="G198" s="130">
        <f>-INDEX('Exposure Data'!$A$1:$Y$391,MATCH($B198&amp;$B$104,'Exposure Data'!$A$1:$A$391,0),MATCH(G$3,'Exposure Data'!$A$1:$Y$1,0))</f>
        <v>2.466043543623887E-4</v>
      </c>
      <c r="H198" s="130">
        <f>-INDEX('Exposure Data'!$A$1:$Y$391,MATCH($B198&amp;$B$104,'Exposure Data'!$A$1:$A$391,0),MATCH(H$3,'Exposure Data'!$A$1:$Y$1,0))</f>
        <v>0.12706031675282542</v>
      </c>
      <c r="I198" s="130">
        <f>-INDEX('Exposure Data'!$A$1:$Y$391,MATCH($B198&amp;$B$104,'Exposure Data'!$A$1:$A$391,0),MATCH(I$3,'Exposure Data'!$A$1:$Y$1,0))</f>
        <v>9.3644898398163173E-2</v>
      </c>
      <c r="J198" s="130">
        <f>-INDEX('Exposure Data'!$A$1:$Y$391,MATCH($B198&amp;$B$104,'Exposure Data'!$A$1:$A$391,0),MATCH(J$3,'Exposure Data'!$A$1:$Y$1,0))</f>
        <v>9.6334328401257177E-2</v>
      </c>
      <c r="K198" s="130">
        <f>-INDEX('Exposure Data'!$A$1:$Y$391,MATCH($B198&amp;$B$104,'Exposure Data'!$A$1:$A$391,0),MATCH(K$3,'Exposure Data'!$A$1:$Y$1,0))</f>
        <v>5.2278834095499651E-3</v>
      </c>
      <c r="L198" s="130">
        <f>-INDEX('Exposure Data'!$A$1:$Y$391,MATCH($B198&amp;$B$104,'Exposure Data'!$A$1:$A$391,0),MATCH(L$3,'Exposure Data'!$A$1:$Y$1,0))</f>
        <v>0.1744443820966432</v>
      </c>
      <c r="M198" s="130">
        <f>-INDEX('Exposure Data'!$A$1:$Y$391,MATCH($B198&amp;$B$104,'Exposure Data'!$A$1:$A$391,0),MATCH(M$3,'Exposure Data'!$A$1:$Y$1,0))</f>
        <v>2.2898183711200213E-3</v>
      </c>
      <c r="N198" s="130">
        <f>-INDEX('Exposure Data'!$A$1:$Y$391,MATCH($B198&amp;$B$104,'Exposure Data'!$A$1:$A$391,0),MATCH(N$3,'Exposure Data'!$A$1:$Y$1,0))</f>
        <v>0</v>
      </c>
      <c r="O198" s="7"/>
      <c r="Q198" s="95">
        <f t="shared" si="11"/>
        <v>41698</v>
      </c>
      <c r="R198" s="94">
        <f>HLOOKUP($Q198,'Perfattr Data'!$A$11:$CW$67,MATCH(R$3&amp;"Short",'Perfattr Data'!$B$11:$B$67,0),FALSE)</f>
        <v>-2.0468990689567711E-2</v>
      </c>
      <c r="S198" s="94">
        <f>HLOOKUP($Q198,'Perfattr Data'!$A$11:$CW$67,MATCH(S$3&amp;"Short",'Perfattr Data'!$B$11:$B$67,0),FALSE)</f>
        <v>-4.7300937427687886E-3</v>
      </c>
      <c r="T198" s="94">
        <f>HLOOKUP($Q198,'Perfattr Data'!$A$11:$CW$67,MATCH(T$3&amp;"Short",'Perfattr Data'!$B$11:$B$67,0),FALSE)</f>
        <v>-2.2196584915203377E-3</v>
      </c>
      <c r="U198" s="94">
        <f>HLOOKUP($Q198,'Perfattr Data'!$A$11:$CW$67,MATCH(U$3&amp;"Short",'Perfattr Data'!$B$11:$B$67,0),FALSE)</f>
        <v>-1.8380518299869163E-4</v>
      </c>
      <c r="V198" s="94">
        <f>HLOOKUP($Q198,'Perfattr Data'!$A$11:$CW$67,MATCH(V$3&amp;"Short",'Perfattr Data'!$B$11:$B$67,0),FALSE)</f>
        <v>-6.3152041147608666E-7</v>
      </c>
      <c r="W198" s="94">
        <f>HLOOKUP($Q198,'Perfattr Data'!$A$11:$CW$67,MATCH(W$3&amp;"Short",'Perfattr Data'!$B$11:$B$67,0),FALSE)</f>
        <v>-4.1473002514430613E-3</v>
      </c>
      <c r="X198" s="94">
        <f>HLOOKUP($Q198,'Perfattr Data'!$A$11:$CW$67,MATCH(X$3&amp;"Short",'Perfattr Data'!$B$11:$B$67,0),FALSE)</f>
        <v>-7.2392629120143315E-4</v>
      </c>
      <c r="Y198" s="94">
        <f>HLOOKUP($Q198,'Perfattr Data'!$A$11:$CW$67,MATCH(Y$3&amp;"Short",'Perfattr Data'!$B$11:$B$67,0),FALSE)</f>
        <v>-5.4422525222496644E-3</v>
      </c>
      <c r="Z198" s="94">
        <f>HLOOKUP($Q198,'Perfattr Data'!$A$11:$CW$67,MATCH(Z$3&amp;"Short",'Perfattr Data'!$B$11:$B$67,0),FALSE)</f>
        <v>3.0854306357769209E-4</v>
      </c>
      <c r="AA198" s="94">
        <f>HLOOKUP($Q198,'Perfattr Data'!$A$11:$CW$67,MATCH(AA$3&amp;"Short",'Perfattr Data'!$B$11:$B$67,0),FALSE)</f>
        <v>-1.9227245416436401E-3</v>
      </c>
      <c r="AB198" s="94">
        <f>HLOOKUP($Q198,'Perfattr Data'!$A$11:$CW$67,MATCH(AB$3&amp;"Short",'Perfattr Data'!$B$11:$B$67,0),FALSE)</f>
        <v>-2.4897630288342611E-4</v>
      </c>
    </row>
    <row r="199" spans="2:28" ht="15" customHeight="1" outlineLevel="1" x14ac:dyDescent="0.25">
      <c r="B199" s="4">
        <f t="shared" si="10"/>
        <v>41729</v>
      </c>
      <c r="C199" s="130">
        <f>-INDEX('Exposure Data'!$A$1:$Y$391,MATCH($B199&amp;$B$104,'Exposure Data'!$A$1:$A$391,0),MATCH(C$3,'Exposure Data'!$A$1:$Y$1,0))</f>
        <v>0.19933062114668812</v>
      </c>
      <c r="D199" s="130">
        <f>-INDEX('Exposure Data'!$A$1:$Y$391,MATCH($B199&amp;$B$104,'Exposure Data'!$A$1:$A$391,0),MATCH(D$3,'Exposure Data'!$A$1:$Y$1,0))</f>
        <v>9.5642537973085431E-2</v>
      </c>
      <c r="E199" s="130">
        <f>-INDEX('Exposure Data'!$A$1:$Y$391,MATCH($B199&amp;$B$104,'Exposure Data'!$A$1:$A$391,0),MATCH(E$3,'Exposure Data'!$A$1:$Y$1,0))</f>
        <v>7.6680520205361022E-2</v>
      </c>
      <c r="F199" s="130">
        <f>-INDEX('Exposure Data'!$A$1:$Y$391,MATCH($B199&amp;$B$104,'Exposure Data'!$A$1:$A$391,0),MATCH(F$3,'Exposure Data'!$A$1:$Y$1,0))</f>
        <v>9.8322732683589056E-2</v>
      </c>
      <c r="G199" s="130">
        <f>-INDEX('Exposure Data'!$A$1:$Y$391,MATCH($B199&amp;$B$104,'Exposure Data'!$A$1:$A$391,0),MATCH(G$3,'Exposure Data'!$A$1:$Y$1,0))</f>
        <v>1.6221078354143942E-4</v>
      </c>
      <c r="H199" s="130">
        <f>-INDEX('Exposure Data'!$A$1:$Y$391,MATCH($B199&amp;$B$104,'Exposure Data'!$A$1:$A$391,0),MATCH(H$3,'Exposure Data'!$A$1:$Y$1,0))</f>
        <v>0.10698661088514917</v>
      </c>
      <c r="I199" s="130">
        <f>-INDEX('Exposure Data'!$A$1:$Y$391,MATCH($B199&amp;$B$104,'Exposure Data'!$A$1:$A$391,0),MATCH(I$3,'Exposure Data'!$A$1:$Y$1,0))</f>
        <v>0.12670179771413936</v>
      </c>
      <c r="J199" s="130">
        <f>-INDEX('Exposure Data'!$A$1:$Y$391,MATCH($B199&amp;$B$104,'Exposure Data'!$A$1:$A$391,0),MATCH(J$3,'Exposure Data'!$A$1:$Y$1,0))</f>
        <v>8.6775784145392831E-2</v>
      </c>
      <c r="K199" s="130">
        <f>-INDEX('Exposure Data'!$A$1:$Y$391,MATCH($B199&amp;$B$104,'Exposure Data'!$A$1:$A$391,0),MATCH(K$3,'Exposure Data'!$A$1:$Y$1,0))</f>
        <v>3.3986112503969724E-3</v>
      </c>
      <c r="L199" s="130">
        <f>-INDEX('Exposure Data'!$A$1:$Y$391,MATCH($B199&amp;$B$104,'Exposure Data'!$A$1:$A$391,0),MATCH(L$3,'Exposure Data'!$A$1:$Y$1,0))</f>
        <v>0.21958294621761543</v>
      </c>
      <c r="M199" s="130">
        <f>-INDEX('Exposure Data'!$A$1:$Y$391,MATCH($B199&amp;$B$104,'Exposure Data'!$A$1:$A$391,0),MATCH(M$3,'Exposure Data'!$A$1:$Y$1,0))</f>
        <v>3.5409214144535113E-3</v>
      </c>
      <c r="N199" s="130">
        <f>-INDEX('Exposure Data'!$A$1:$Y$391,MATCH($B199&amp;$B$104,'Exposure Data'!$A$1:$A$391,0),MATCH(N$3,'Exposure Data'!$A$1:$Y$1,0))</f>
        <v>0</v>
      </c>
      <c r="O199" s="7"/>
      <c r="Q199" s="95">
        <f t="shared" si="11"/>
        <v>41729</v>
      </c>
      <c r="R199" s="94">
        <f>HLOOKUP($Q199,'Perfattr Data'!$A$11:$CW$67,MATCH(R$3&amp;"Short",'Perfattr Data'!$B$11:$B$67,0),FALSE)</f>
        <v>2.6132311592247559E-3</v>
      </c>
      <c r="S199" s="94">
        <f>HLOOKUP($Q199,'Perfattr Data'!$A$11:$CW$67,MATCH(S$3&amp;"Short",'Perfattr Data'!$B$11:$B$67,0),FALSE)</f>
        <v>-7.6624340570830944E-3</v>
      </c>
      <c r="T199" s="94">
        <f>HLOOKUP($Q199,'Perfattr Data'!$A$11:$CW$67,MATCH(T$3&amp;"Short",'Perfattr Data'!$B$11:$B$67,0),FALSE)</f>
        <v>6.1114144913824021E-4</v>
      </c>
      <c r="U199" s="94">
        <f>HLOOKUP($Q199,'Perfattr Data'!$A$11:$CW$67,MATCH(U$3&amp;"Short",'Perfattr Data'!$B$11:$B$67,0),FALSE)</f>
        <v>-3.7703006012908737E-3</v>
      </c>
      <c r="V199" s="94">
        <f>HLOOKUP($Q199,'Perfattr Data'!$A$11:$CW$67,MATCH(V$3&amp;"Short",'Perfattr Data'!$B$11:$B$67,0),FALSE)</f>
        <v>1.9356369126373614E-5</v>
      </c>
      <c r="W199" s="94">
        <f>HLOOKUP($Q199,'Perfattr Data'!$A$11:$CW$67,MATCH(W$3&amp;"Short",'Perfattr Data'!$B$11:$B$67,0),FALSE)</f>
        <v>-5.2661175172447061E-3</v>
      </c>
      <c r="X199" s="94">
        <f>HLOOKUP($Q199,'Perfattr Data'!$A$11:$CW$67,MATCH(X$3&amp;"Short",'Perfattr Data'!$B$11:$B$67,0),FALSE)</f>
        <v>-7.8462391781965928E-5</v>
      </c>
      <c r="Y199" s="94">
        <f>HLOOKUP($Q199,'Perfattr Data'!$A$11:$CW$67,MATCH(Y$3&amp;"Short",'Perfattr Data'!$B$11:$B$67,0),FALSE)</f>
        <v>-7.9455058432815848E-6</v>
      </c>
      <c r="Z199" s="94">
        <f>HLOOKUP($Q199,'Perfattr Data'!$A$11:$CW$67,MATCH(Z$3&amp;"Short",'Perfattr Data'!$B$11:$B$67,0),FALSE)</f>
        <v>1.673915881662211E-4</v>
      </c>
      <c r="AA199" s="94">
        <f>HLOOKUP($Q199,'Perfattr Data'!$A$11:$CW$67,MATCH(AA$3&amp;"Short",'Perfattr Data'!$B$11:$B$67,0),FALSE)</f>
        <v>-9.3815884578378368E-3</v>
      </c>
      <c r="AB199" s="94">
        <f>HLOOKUP($Q199,'Perfattr Data'!$A$11:$CW$67,MATCH(AB$3&amp;"Short",'Perfattr Data'!$B$11:$B$67,0),FALSE)</f>
        <v>-8.3606338018611616E-4</v>
      </c>
    </row>
    <row r="200" spans="2:28" ht="15" customHeight="1" outlineLevel="1" x14ac:dyDescent="0.25">
      <c r="B200" s="4">
        <f t="shared" si="10"/>
        <v>41759</v>
      </c>
      <c r="C200" s="130">
        <f>-INDEX('Exposure Data'!$A$1:$Y$391,MATCH($B200&amp;$B$104,'Exposure Data'!$A$1:$A$391,0),MATCH(C$3,'Exposure Data'!$A$1:$Y$1,0))</f>
        <v>0.23280373028546233</v>
      </c>
      <c r="D200" s="130">
        <f>-INDEX('Exposure Data'!$A$1:$Y$391,MATCH($B200&amp;$B$104,'Exposure Data'!$A$1:$A$391,0),MATCH(D$3,'Exposure Data'!$A$1:$Y$1,0))</f>
        <v>6.2081334652319645E-2</v>
      </c>
      <c r="E200" s="130">
        <f>-INDEX('Exposure Data'!$A$1:$Y$391,MATCH($B200&amp;$B$104,'Exposure Data'!$A$1:$A$391,0),MATCH(E$3,'Exposure Data'!$A$1:$Y$1,0))</f>
        <v>7.1089256170801585E-2</v>
      </c>
      <c r="F200" s="130">
        <f>-INDEX('Exposure Data'!$A$1:$Y$391,MATCH($B200&amp;$B$104,'Exposure Data'!$A$1:$A$391,0),MATCH(F$3,'Exposure Data'!$A$1:$Y$1,0))</f>
        <v>0.11351291435274011</v>
      </c>
      <c r="G200" s="130">
        <f>-INDEX('Exposure Data'!$A$1:$Y$391,MATCH($B200&amp;$B$104,'Exposure Data'!$A$1:$A$391,0),MATCH(G$3,'Exposure Data'!$A$1:$Y$1,0))</f>
        <v>0</v>
      </c>
      <c r="H200" s="130">
        <f>-INDEX('Exposure Data'!$A$1:$Y$391,MATCH($B200&amp;$B$104,'Exposure Data'!$A$1:$A$391,0),MATCH(H$3,'Exposure Data'!$A$1:$Y$1,0))</f>
        <v>0.11240678730812126</v>
      </c>
      <c r="I200" s="130">
        <f>-INDEX('Exposure Data'!$A$1:$Y$391,MATCH($B200&amp;$B$104,'Exposure Data'!$A$1:$A$391,0),MATCH(I$3,'Exposure Data'!$A$1:$Y$1,0))</f>
        <v>0.12680580707605008</v>
      </c>
      <c r="J200" s="130">
        <f>-INDEX('Exposure Data'!$A$1:$Y$391,MATCH($B200&amp;$B$104,'Exposure Data'!$A$1:$A$391,0),MATCH(J$3,'Exposure Data'!$A$1:$Y$1,0))</f>
        <v>7.1941599561349392E-2</v>
      </c>
      <c r="K200" s="130">
        <f>-INDEX('Exposure Data'!$A$1:$Y$391,MATCH($B200&amp;$B$104,'Exposure Data'!$A$1:$A$391,0),MATCH(K$3,'Exposure Data'!$A$1:$Y$1,0))</f>
        <v>9.8667592488559819E-3</v>
      </c>
      <c r="L200" s="130">
        <f>-INDEX('Exposure Data'!$A$1:$Y$391,MATCH($B200&amp;$B$104,'Exposure Data'!$A$1:$A$391,0),MATCH(L$3,'Exposure Data'!$A$1:$Y$1,0))</f>
        <v>0.22643705864379587</v>
      </c>
      <c r="M200" s="130">
        <f>-INDEX('Exposure Data'!$A$1:$Y$391,MATCH($B200&amp;$B$104,'Exposure Data'!$A$1:$A$391,0),MATCH(M$3,'Exposure Data'!$A$1:$Y$1,0))</f>
        <v>3.9968203501438669E-3</v>
      </c>
      <c r="N200" s="130">
        <f>-INDEX('Exposure Data'!$A$1:$Y$391,MATCH($B200&amp;$B$104,'Exposure Data'!$A$1:$A$391,0),MATCH(N$3,'Exposure Data'!$A$1:$Y$1,0))</f>
        <v>0</v>
      </c>
      <c r="O200" s="7"/>
      <c r="Q200" s="95">
        <f t="shared" si="11"/>
        <v>41759</v>
      </c>
      <c r="R200" s="94">
        <f>HLOOKUP($Q200,'Perfattr Data'!$A$11:$CW$67,MATCH(R$3&amp;"Short",'Perfattr Data'!$B$11:$B$67,0),FALSE)</f>
        <v>5.5612106001198423E-3</v>
      </c>
      <c r="S200" s="94">
        <f>HLOOKUP($Q200,'Perfattr Data'!$A$11:$CW$67,MATCH(S$3&amp;"Short",'Perfattr Data'!$B$11:$B$67,0),FALSE)</f>
        <v>-1.4102820160214835E-3</v>
      </c>
      <c r="T200" s="94">
        <f>HLOOKUP($Q200,'Perfattr Data'!$A$11:$CW$67,MATCH(T$3&amp;"Short",'Perfattr Data'!$B$11:$B$67,0),FALSE)</f>
        <v>1.2056873914341267E-4</v>
      </c>
      <c r="U200" s="94">
        <f>HLOOKUP($Q200,'Perfattr Data'!$A$11:$CW$67,MATCH(U$3&amp;"Short",'Perfattr Data'!$B$11:$B$67,0),FALSE)</f>
        <v>-9.2989070804121849E-4</v>
      </c>
      <c r="V200" s="94">
        <f>HLOOKUP($Q200,'Perfattr Data'!$A$11:$CW$67,MATCH(V$3&amp;"Short",'Perfattr Data'!$B$11:$B$67,0),FALSE)</f>
        <v>3.5981674262992672E-6</v>
      </c>
      <c r="W200" s="94">
        <f>HLOOKUP($Q200,'Perfattr Data'!$A$11:$CW$67,MATCH(W$3&amp;"Short",'Perfattr Data'!$B$11:$B$67,0),FALSE)</f>
        <v>-2.4406580820019439E-3</v>
      </c>
      <c r="X200" s="94">
        <f>HLOOKUP($Q200,'Perfattr Data'!$A$11:$CW$67,MATCH(X$3&amp;"Short",'Perfattr Data'!$B$11:$B$67,0),FALSE)</f>
        <v>1.7594878837276342E-3</v>
      </c>
      <c r="Y200" s="94">
        <f>HLOOKUP($Q200,'Perfattr Data'!$A$11:$CW$67,MATCH(Y$3&amp;"Short",'Perfattr Data'!$B$11:$B$67,0),FALSE)</f>
        <v>-2.6620740649573775E-3</v>
      </c>
      <c r="Z200" s="94">
        <f>HLOOKUP($Q200,'Perfattr Data'!$A$11:$CW$67,MATCH(Z$3&amp;"Short",'Perfattr Data'!$B$11:$B$67,0),FALSE)</f>
        <v>-2.7098063688930267E-4</v>
      </c>
      <c r="AA200" s="94">
        <f>HLOOKUP($Q200,'Perfattr Data'!$A$11:$CW$67,MATCH(AA$3&amp;"Short",'Perfattr Data'!$B$11:$B$67,0),FALSE)</f>
        <v>2.2846500461434433E-3</v>
      </c>
      <c r="AB200" s="94">
        <f>HLOOKUP($Q200,'Perfattr Data'!$A$11:$CW$67,MATCH(AB$3&amp;"Short",'Perfattr Data'!$B$11:$B$67,0),FALSE)</f>
        <v>2.0648471339837181E-4</v>
      </c>
    </row>
    <row r="201" spans="2:28" ht="15" customHeight="1" outlineLevel="1" x14ac:dyDescent="0.25">
      <c r="B201" s="4">
        <f t="shared" si="10"/>
        <v>41790</v>
      </c>
      <c r="C201" s="130">
        <f>-INDEX('Exposure Data'!$A$1:$Y$391,MATCH($B201&amp;$B$104,'Exposure Data'!$A$1:$A$391,0),MATCH(C$3,'Exposure Data'!$A$1:$Y$1,0))</f>
        <v>0.24086841410970344</v>
      </c>
      <c r="D201" s="130">
        <f>-INDEX('Exposure Data'!$A$1:$Y$391,MATCH($B201&amp;$B$104,'Exposure Data'!$A$1:$A$391,0),MATCH(D$3,'Exposure Data'!$A$1:$Y$1,0))</f>
        <v>5.85091372702983E-2</v>
      </c>
      <c r="E201" s="130">
        <f>-INDEX('Exposure Data'!$A$1:$Y$391,MATCH($B201&amp;$B$104,'Exposure Data'!$A$1:$A$391,0),MATCH(E$3,'Exposure Data'!$A$1:$Y$1,0))</f>
        <v>7.1112118742007804E-2</v>
      </c>
      <c r="F201" s="130">
        <f>-INDEX('Exposure Data'!$A$1:$Y$391,MATCH($B201&amp;$B$104,'Exposure Data'!$A$1:$A$391,0),MATCH(F$3,'Exposure Data'!$A$1:$Y$1,0))</f>
        <v>0.135015990627781</v>
      </c>
      <c r="G201" s="130">
        <f>-INDEX('Exposure Data'!$A$1:$Y$391,MATCH($B201&amp;$B$104,'Exposure Data'!$A$1:$A$391,0),MATCH(G$3,'Exposure Data'!$A$1:$Y$1,0))</f>
        <v>0</v>
      </c>
      <c r="H201" s="130">
        <f>-INDEX('Exposure Data'!$A$1:$Y$391,MATCH($B201&amp;$B$104,'Exposure Data'!$A$1:$A$391,0),MATCH(H$3,'Exposure Data'!$A$1:$Y$1,0))</f>
        <v>0.11568612623636598</v>
      </c>
      <c r="I201" s="130">
        <f>-INDEX('Exposure Data'!$A$1:$Y$391,MATCH($B201&amp;$B$104,'Exposure Data'!$A$1:$A$391,0),MATCH(I$3,'Exposure Data'!$A$1:$Y$1,0))</f>
        <v>0.1040650400986915</v>
      </c>
      <c r="J201" s="130">
        <f>-INDEX('Exposure Data'!$A$1:$Y$391,MATCH($B201&amp;$B$104,'Exposure Data'!$A$1:$A$391,0),MATCH(J$3,'Exposure Data'!$A$1:$Y$1,0))</f>
        <v>3.1662092313661697E-2</v>
      </c>
      <c r="K201" s="130">
        <f>-INDEX('Exposure Data'!$A$1:$Y$391,MATCH($B201&amp;$B$104,'Exposure Data'!$A$1:$A$391,0),MATCH(K$3,'Exposure Data'!$A$1:$Y$1,0))</f>
        <v>1.5092179017837879E-2</v>
      </c>
      <c r="L201" s="130">
        <f>-INDEX('Exposure Data'!$A$1:$Y$391,MATCH($B201&amp;$B$104,'Exposure Data'!$A$1:$A$391,0),MATCH(L$3,'Exposure Data'!$A$1:$Y$1,0))</f>
        <v>0.23428539065144932</v>
      </c>
      <c r="M201" s="130">
        <f>-INDEX('Exposure Data'!$A$1:$Y$391,MATCH($B201&amp;$B$104,'Exposure Data'!$A$1:$A$391,0),MATCH(M$3,'Exposure Data'!$A$1:$Y$1,0))</f>
        <v>2.5436549223617571E-3</v>
      </c>
      <c r="N201" s="130">
        <f>-INDEX('Exposure Data'!$A$1:$Y$391,MATCH($B201&amp;$B$104,'Exposure Data'!$A$1:$A$391,0),MATCH(N$3,'Exposure Data'!$A$1:$Y$1,0))</f>
        <v>0</v>
      </c>
      <c r="O201" s="7"/>
      <c r="Q201" s="95">
        <f t="shared" si="11"/>
        <v>41790</v>
      </c>
      <c r="R201" s="94">
        <f>HLOOKUP($Q201,'Perfattr Data'!$A$11:$CW$67,MATCH(R$3&amp;"Short",'Perfattr Data'!$B$11:$B$67,0),FALSE)</f>
        <v>-5.2106450031814419E-3</v>
      </c>
      <c r="S201" s="94">
        <f>HLOOKUP($Q201,'Perfattr Data'!$A$11:$CW$67,MATCH(S$3&amp;"Short",'Perfattr Data'!$B$11:$B$67,0),FALSE)</f>
        <v>1.2440986027760343E-3</v>
      </c>
      <c r="T201" s="94">
        <f>HLOOKUP($Q201,'Perfattr Data'!$A$11:$CW$67,MATCH(T$3&amp;"Short",'Perfattr Data'!$B$11:$B$67,0),FALSE)</f>
        <v>-1.2249556404651566E-3</v>
      </c>
      <c r="U201" s="94">
        <f>HLOOKUP($Q201,'Perfattr Data'!$A$11:$CW$67,MATCH(U$3&amp;"Short",'Perfattr Data'!$B$11:$B$67,0),FALSE)</f>
        <v>-5.9462399859957979E-3</v>
      </c>
      <c r="V201" s="94">
        <f>HLOOKUP($Q201,'Perfattr Data'!$A$11:$CW$67,MATCH(V$3&amp;"Short",'Perfattr Data'!$B$11:$B$67,0),FALSE)</f>
        <v>0</v>
      </c>
      <c r="W201" s="94">
        <f>HLOOKUP($Q201,'Perfattr Data'!$A$11:$CW$67,MATCH(W$3&amp;"Short",'Perfattr Data'!$B$11:$B$67,0),FALSE)</f>
        <v>-3.6226748838540201E-3</v>
      </c>
      <c r="X201" s="94">
        <f>HLOOKUP($Q201,'Perfattr Data'!$A$11:$CW$67,MATCH(X$3&amp;"Short",'Perfattr Data'!$B$11:$B$67,0),FALSE)</f>
        <v>-3.7505952827661076E-3</v>
      </c>
      <c r="Y201" s="94">
        <f>HLOOKUP($Q201,'Perfattr Data'!$A$11:$CW$67,MATCH(Y$3&amp;"Short",'Perfattr Data'!$B$11:$B$67,0),FALSE)</f>
        <v>-2.8659041313842336E-3</v>
      </c>
      <c r="Z201" s="94">
        <f>HLOOKUP($Q201,'Perfattr Data'!$A$11:$CW$67,MATCH(Z$3&amp;"Short",'Perfattr Data'!$B$11:$B$67,0),FALSE)</f>
        <v>-4.861935849526937E-4</v>
      </c>
      <c r="AA201" s="94">
        <f>HLOOKUP($Q201,'Perfattr Data'!$A$11:$CW$67,MATCH(AA$3&amp;"Short",'Perfattr Data'!$B$11:$B$67,0),FALSE)</f>
        <v>-4.3654742217744862E-3</v>
      </c>
      <c r="AB201" s="94">
        <f>HLOOKUP($Q201,'Perfattr Data'!$A$11:$CW$67,MATCH(AB$3&amp;"Short",'Perfattr Data'!$B$11:$B$67,0),FALSE)</f>
        <v>-8.0995180090571094E-4</v>
      </c>
    </row>
    <row r="202" spans="2:28" ht="15" customHeight="1" outlineLevel="1" x14ac:dyDescent="0.25">
      <c r="B202" s="4">
        <f t="shared" si="10"/>
        <v>41820</v>
      </c>
      <c r="C202" s="130">
        <f>-INDEX('Exposure Data'!$A$1:$Y$391,MATCH($B202&amp;$B$104,'Exposure Data'!$A$1:$A$391,0),MATCH(C$3,'Exposure Data'!$A$1:$Y$1,0))</f>
        <v>0.22986712987324712</v>
      </c>
      <c r="D202" s="130">
        <f>-INDEX('Exposure Data'!$A$1:$Y$391,MATCH($B202&amp;$B$104,'Exposure Data'!$A$1:$A$391,0),MATCH(D$3,'Exposure Data'!$A$1:$Y$1,0))</f>
        <v>6.1068166632688617E-2</v>
      </c>
      <c r="E202" s="130">
        <f>-INDEX('Exposure Data'!$A$1:$Y$391,MATCH($B202&amp;$B$104,'Exposure Data'!$A$1:$A$391,0),MATCH(E$3,'Exposure Data'!$A$1:$Y$1,0))</f>
        <v>7.6863417609419726E-2</v>
      </c>
      <c r="F202" s="130">
        <f>-INDEX('Exposure Data'!$A$1:$Y$391,MATCH($B202&amp;$B$104,'Exposure Data'!$A$1:$A$391,0),MATCH(F$3,'Exposure Data'!$A$1:$Y$1,0))</f>
        <v>0.11434998134922558</v>
      </c>
      <c r="G202" s="130">
        <f>-INDEX('Exposure Data'!$A$1:$Y$391,MATCH($B202&amp;$B$104,'Exposure Data'!$A$1:$A$391,0),MATCH(G$3,'Exposure Data'!$A$1:$Y$1,0))</f>
        <v>0</v>
      </c>
      <c r="H202" s="130">
        <f>-INDEX('Exposure Data'!$A$1:$Y$391,MATCH($B202&amp;$B$104,'Exposure Data'!$A$1:$A$391,0),MATCH(H$3,'Exposure Data'!$A$1:$Y$1,0))</f>
        <v>0.1357564296603409</v>
      </c>
      <c r="I202" s="130">
        <f>-INDEX('Exposure Data'!$A$1:$Y$391,MATCH($B202&amp;$B$104,'Exposure Data'!$A$1:$A$391,0),MATCH(I$3,'Exposure Data'!$A$1:$Y$1,0))</f>
        <v>0.11443374544488166</v>
      </c>
      <c r="J202" s="130">
        <f>-INDEX('Exposure Data'!$A$1:$Y$391,MATCH($B202&amp;$B$104,'Exposure Data'!$A$1:$A$391,0),MATCH(J$3,'Exposure Data'!$A$1:$Y$1,0))</f>
        <v>3.4403001961019981E-2</v>
      </c>
      <c r="K202" s="130">
        <f>-INDEX('Exposure Data'!$A$1:$Y$391,MATCH($B202&amp;$B$104,'Exposure Data'!$A$1:$A$391,0),MATCH(K$3,'Exposure Data'!$A$1:$Y$1,0))</f>
        <v>8.2612295505839223E-3</v>
      </c>
      <c r="L202" s="130">
        <f>-INDEX('Exposure Data'!$A$1:$Y$391,MATCH($B202&amp;$B$104,'Exposure Data'!$A$1:$A$391,0),MATCH(L$3,'Exposure Data'!$A$1:$Y$1,0))</f>
        <v>0.22190214817577128</v>
      </c>
      <c r="M202" s="130">
        <f>-INDEX('Exposure Data'!$A$1:$Y$391,MATCH($B202&amp;$B$104,'Exposure Data'!$A$1:$A$391,0),MATCH(M$3,'Exposure Data'!$A$1:$Y$1,0))</f>
        <v>2.7341267556870289E-3</v>
      </c>
      <c r="N202" s="130">
        <f>-INDEX('Exposure Data'!$A$1:$Y$391,MATCH($B202&amp;$B$104,'Exposure Data'!$A$1:$A$391,0),MATCH(N$3,'Exposure Data'!$A$1:$Y$1,0))</f>
        <v>0</v>
      </c>
      <c r="O202" s="7"/>
      <c r="Q202" s="95">
        <f t="shared" si="11"/>
        <v>41820</v>
      </c>
      <c r="R202" s="94">
        <f>HLOOKUP($Q202,'Perfattr Data'!$A$11:$CW$67,MATCH(R$3&amp;"Short",'Perfattr Data'!$B$11:$B$67,0),FALSE)</f>
        <v>-4.1338598450613284E-3</v>
      </c>
      <c r="S202" s="94">
        <f>HLOOKUP($Q202,'Perfattr Data'!$A$11:$CW$67,MATCH(S$3&amp;"Short",'Perfattr Data'!$B$11:$B$67,0),FALSE)</f>
        <v>-1.3853953439885919E-3</v>
      </c>
      <c r="T202" s="94">
        <f>HLOOKUP($Q202,'Perfattr Data'!$A$11:$CW$67,MATCH(T$3&amp;"Short",'Perfattr Data'!$B$11:$B$67,0),FALSE)</f>
        <v>-2.3344322771582143E-3</v>
      </c>
      <c r="U202" s="94">
        <f>HLOOKUP($Q202,'Perfattr Data'!$A$11:$CW$67,MATCH(U$3&amp;"Short",'Perfattr Data'!$B$11:$B$67,0),FALSE)</f>
        <v>6.2767349458046299E-3</v>
      </c>
      <c r="V202" s="94">
        <f>HLOOKUP($Q202,'Perfattr Data'!$A$11:$CW$67,MATCH(V$3&amp;"Short",'Perfattr Data'!$B$11:$B$67,0),FALSE)</f>
        <v>0</v>
      </c>
      <c r="W202" s="94">
        <f>HLOOKUP($Q202,'Perfattr Data'!$A$11:$CW$67,MATCH(W$3&amp;"Short",'Perfattr Data'!$B$11:$B$67,0),FALSE)</f>
        <v>-2.4244533331469263E-3</v>
      </c>
      <c r="X202" s="94">
        <f>HLOOKUP($Q202,'Perfattr Data'!$A$11:$CW$67,MATCH(X$3&amp;"Short",'Perfattr Data'!$B$11:$B$67,0),FALSE)</f>
        <v>-8.0140023777105444E-4</v>
      </c>
      <c r="Y202" s="94">
        <f>HLOOKUP($Q202,'Perfattr Data'!$A$11:$CW$67,MATCH(Y$3&amp;"Short",'Perfattr Data'!$B$11:$B$67,0),FALSE)</f>
        <v>-2.6886008410593014E-3</v>
      </c>
      <c r="Z202" s="94">
        <f>HLOOKUP($Q202,'Perfattr Data'!$A$11:$CW$67,MATCH(Z$3&amp;"Short",'Perfattr Data'!$B$11:$B$67,0),FALSE)</f>
        <v>3.4651706775248495E-4</v>
      </c>
      <c r="AA202" s="94">
        <f>HLOOKUP($Q202,'Perfattr Data'!$A$11:$CW$67,MATCH(AA$3&amp;"Short",'Perfattr Data'!$B$11:$B$67,0),FALSE)</f>
        <v>-5.279277643490757E-3</v>
      </c>
      <c r="AB202" s="94">
        <f>HLOOKUP($Q202,'Perfattr Data'!$A$11:$CW$67,MATCH(AB$3&amp;"Short",'Perfattr Data'!$B$11:$B$67,0),FALSE)</f>
        <v>-1.3147452697088454E-4</v>
      </c>
    </row>
    <row r="203" spans="2:28" x14ac:dyDescent="0.25">
      <c r="C203" s="150"/>
      <c r="D203" s="150"/>
      <c r="E203" s="150"/>
      <c r="F203" s="150"/>
      <c r="G203" s="150"/>
      <c r="H203" s="150"/>
      <c r="I203" s="150"/>
      <c r="J203" s="150"/>
      <c r="K203" s="150"/>
      <c r="L203" s="150"/>
      <c r="M203" s="150"/>
      <c r="N203" s="150"/>
    </row>
    <row r="205" spans="2:28" x14ac:dyDescent="0.25">
      <c r="B205" s="9" t="s">
        <v>26</v>
      </c>
      <c r="C205" s="6" t="s">
        <v>0</v>
      </c>
      <c r="D205" s="6" t="s">
        <v>1</v>
      </c>
      <c r="E205" s="6" t="s">
        <v>2</v>
      </c>
      <c r="F205" s="6" t="s">
        <v>3</v>
      </c>
      <c r="G205" s="6" t="s">
        <v>4</v>
      </c>
      <c r="H205" s="6" t="s">
        <v>5</v>
      </c>
      <c r="I205" s="6" t="s">
        <v>6</v>
      </c>
      <c r="J205" s="6" t="s">
        <v>7</v>
      </c>
      <c r="K205" s="6" t="s">
        <v>8</v>
      </c>
      <c r="L205" s="6" t="s">
        <v>10</v>
      </c>
      <c r="M205" s="6" t="s">
        <v>11</v>
      </c>
      <c r="N205" s="6" t="s">
        <v>9</v>
      </c>
      <c r="Q205" s="1" t="s">
        <v>26</v>
      </c>
      <c r="R205" s="121" t="s">
        <v>0</v>
      </c>
      <c r="S205" s="121" t="s">
        <v>1</v>
      </c>
      <c r="T205" s="121" t="s">
        <v>2</v>
      </c>
      <c r="U205" s="121" t="s">
        <v>3</v>
      </c>
      <c r="V205" s="121" t="s">
        <v>4</v>
      </c>
      <c r="W205" s="121" t="s">
        <v>5</v>
      </c>
      <c r="X205" s="121" t="s">
        <v>6</v>
      </c>
      <c r="Y205" s="121" t="s">
        <v>7</v>
      </c>
      <c r="Z205" s="121" t="s">
        <v>8</v>
      </c>
      <c r="AA205" s="121" t="s">
        <v>10</v>
      </c>
      <c r="AB205" s="121" t="s">
        <v>11</v>
      </c>
    </row>
    <row r="206" spans="2:28" ht="15" customHeight="1" outlineLevel="1" x14ac:dyDescent="0.25">
      <c r="B206" s="4">
        <v>38868</v>
      </c>
      <c r="C206" s="5">
        <f t="shared" ref="C206:N206" si="12">C4+C105</f>
        <v>0.25363306537959307</v>
      </c>
      <c r="D206" s="5">
        <f t="shared" si="12"/>
        <v>9.8396683620527808E-2</v>
      </c>
      <c r="E206" s="5">
        <f t="shared" si="12"/>
        <v>8.9228241238673969E-2</v>
      </c>
      <c r="F206" s="5">
        <f t="shared" si="12"/>
        <v>0.64558444581650054</v>
      </c>
      <c r="G206" s="5">
        <f t="shared" si="12"/>
        <v>5.1989214701418903E-3</v>
      </c>
      <c r="H206" s="5">
        <f t="shared" si="12"/>
        <v>0.1406674420172776</v>
      </c>
      <c r="I206" s="5">
        <f t="shared" si="12"/>
        <v>0.28934417343332769</v>
      </c>
      <c r="J206" s="5">
        <f t="shared" si="12"/>
        <v>0.33828830902097551</v>
      </c>
      <c r="K206" s="5">
        <f t="shared" si="12"/>
        <v>2.7473048286556959E-2</v>
      </c>
      <c r="L206" s="5">
        <f t="shared" si="12"/>
        <v>0.2194854087880726</v>
      </c>
      <c r="M206" s="5">
        <f t="shared" si="12"/>
        <v>1.0322570258606665E-2</v>
      </c>
      <c r="N206" s="5">
        <f t="shared" si="12"/>
        <v>0</v>
      </c>
      <c r="Q206" s="95">
        <v>38868</v>
      </c>
      <c r="R206" s="99">
        <f t="shared" ref="R206:AB206" si="13">R4+R105</f>
        <v>-8.5163586662252433E-3</v>
      </c>
      <c r="S206" s="99">
        <f t="shared" si="13"/>
        <v>-4.0271394006663134E-3</v>
      </c>
      <c r="T206" s="99">
        <f t="shared" si="13"/>
        <v>-2.5413873939442184E-2</v>
      </c>
      <c r="U206" s="99">
        <f t="shared" si="13"/>
        <v>-1.079098442205202E-2</v>
      </c>
      <c r="V206" s="99">
        <f t="shared" si="13"/>
        <v>-1.8687091506071191E-4</v>
      </c>
      <c r="W206" s="99">
        <f t="shared" si="13"/>
        <v>7.1410894786233326E-3</v>
      </c>
      <c r="X206" s="99">
        <f t="shared" si="13"/>
        <v>-7.2567434479626084E-3</v>
      </c>
      <c r="Y206" s="99">
        <f t="shared" si="13"/>
        <v>-2.6884337012600575E-4</v>
      </c>
      <c r="Z206" s="99">
        <f t="shared" si="13"/>
        <v>-1.049602323664434E-3</v>
      </c>
      <c r="AA206" s="99">
        <f t="shared" si="13"/>
        <v>-6.4678432745716666E-3</v>
      </c>
      <c r="AB206" s="99">
        <f t="shared" si="13"/>
        <v>-1.9056514780839107E-3</v>
      </c>
    </row>
    <row r="207" spans="2:28" ht="15" customHeight="1" outlineLevel="1" x14ac:dyDescent="0.25">
      <c r="B207" s="4">
        <f t="shared" ref="B207:B238" si="14">EOMONTH(B206,1)</f>
        <v>38898</v>
      </c>
      <c r="C207" s="5">
        <f t="shared" ref="C207:N207" si="15">C5+C106</f>
        <v>0.24504130087129397</v>
      </c>
      <c r="D207" s="5">
        <f t="shared" si="15"/>
        <v>5.9083758054065259E-2</v>
      </c>
      <c r="E207" s="5">
        <f t="shared" si="15"/>
        <v>7.5974703010804084E-2</v>
      </c>
      <c r="F207" s="5">
        <f t="shared" si="15"/>
        <v>0.74782330045921686</v>
      </c>
      <c r="G207" s="5">
        <f t="shared" si="15"/>
        <v>2.2904002976801615E-3</v>
      </c>
      <c r="H207" s="5">
        <f t="shared" si="15"/>
        <v>0.15777724215846695</v>
      </c>
      <c r="I207" s="5">
        <f t="shared" si="15"/>
        <v>0.32324463346709659</v>
      </c>
      <c r="J207" s="5">
        <f t="shared" si="15"/>
        <v>0.35358451978460703</v>
      </c>
      <c r="K207" s="5">
        <f t="shared" si="15"/>
        <v>2.588744914891683E-2</v>
      </c>
      <c r="L207" s="5">
        <f t="shared" si="15"/>
        <v>0.27140754434225578</v>
      </c>
      <c r="M207" s="5">
        <f t="shared" si="15"/>
        <v>6.4852049800752654E-3</v>
      </c>
      <c r="N207" s="5">
        <f t="shared" si="15"/>
        <v>0</v>
      </c>
      <c r="Q207" s="95">
        <f t="shared" ref="Q207:Q238" si="16">EOMONTH(Q206,1)</f>
        <v>38898</v>
      </c>
      <c r="R207" s="99">
        <f t="shared" ref="R207:AB207" si="17">R5+R106</f>
        <v>-5.3772859120096873E-3</v>
      </c>
      <c r="S207" s="99">
        <f t="shared" si="17"/>
        <v>-2.8029183976867288E-3</v>
      </c>
      <c r="T207" s="99">
        <f t="shared" si="17"/>
        <v>-1.9956761619605704E-3</v>
      </c>
      <c r="U207" s="99">
        <f t="shared" si="17"/>
        <v>-1.51028482557568E-2</v>
      </c>
      <c r="V207" s="99">
        <f t="shared" si="17"/>
        <v>2.4413319221846546E-4</v>
      </c>
      <c r="W207" s="99">
        <f t="shared" si="17"/>
        <v>5.9595995446078338E-4</v>
      </c>
      <c r="X207" s="99">
        <f t="shared" si="17"/>
        <v>3.3562660233077808E-4</v>
      </c>
      <c r="Y207" s="99">
        <f t="shared" si="17"/>
        <v>-1.1286725664906586E-2</v>
      </c>
      <c r="Z207" s="99">
        <f t="shared" si="17"/>
        <v>1.6534382682348693E-3</v>
      </c>
      <c r="AA207" s="99">
        <f t="shared" si="17"/>
        <v>-9.6444618186292339E-3</v>
      </c>
      <c r="AB207" s="99">
        <f t="shared" si="17"/>
        <v>5.2164376855124274E-4</v>
      </c>
    </row>
    <row r="208" spans="2:28" ht="15" customHeight="1" outlineLevel="1" x14ac:dyDescent="0.25">
      <c r="B208" s="4">
        <f t="shared" si="14"/>
        <v>38929</v>
      </c>
      <c r="C208" s="5">
        <f t="shared" ref="C208:N208" si="18">C6+C107</f>
        <v>0.24080014392733948</v>
      </c>
      <c r="D208" s="5">
        <f t="shared" si="18"/>
        <v>6.0873816101231312E-2</v>
      </c>
      <c r="E208" s="5">
        <f t="shared" si="18"/>
        <v>6.8897186522658971E-2</v>
      </c>
      <c r="F208" s="5">
        <f t="shared" si="18"/>
        <v>0.69185644373415855</v>
      </c>
      <c r="G208" s="5">
        <f t="shared" si="18"/>
        <v>2.3852469287218838E-3</v>
      </c>
      <c r="H208" s="5">
        <f t="shared" si="18"/>
        <v>0.24392165054579965</v>
      </c>
      <c r="I208" s="5">
        <f t="shared" si="18"/>
        <v>0.29461256925791141</v>
      </c>
      <c r="J208" s="5">
        <f t="shared" si="18"/>
        <v>0.24150840041954544</v>
      </c>
      <c r="K208" s="5">
        <f t="shared" si="18"/>
        <v>2.3833551480909359E-2</v>
      </c>
      <c r="L208" s="5">
        <f t="shared" si="18"/>
        <v>0.24881514964099855</v>
      </c>
      <c r="M208" s="5">
        <f t="shared" si="18"/>
        <v>8.3661492410753522E-3</v>
      </c>
      <c r="N208" s="5">
        <f t="shared" si="18"/>
        <v>0</v>
      </c>
      <c r="Q208" s="95">
        <f t="shared" si="16"/>
        <v>38929</v>
      </c>
      <c r="R208" s="99">
        <f t="shared" ref="R208:AB208" si="19">R6+R107</f>
        <v>-1.0524978035608883E-3</v>
      </c>
      <c r="S208" s="99">
        <f t="shared" si="19"/>
        <v>-1.4469282147013696E-3</v>
      </c>
      <c r="T208" s="99">
        <f t="shared" si="19"/>
        <v>4.8311444594000318E-3</v>
      </c>
      <c r="U208" s="99">
        <f t="shared" si="19"/>
        <v>-3.647193183333803E-3</v>
      </c>
      <c r="V208" s="99">
        <f t="shared" si="19"/>
        <v>2.9104648013047713E-5</v>
      </c>
      <c r="W208" s="99">
        <f t="shared" si="19"/>
        <v>-2.5118167119869451E-3</v>
      </c>
      <c r="X208" s="99">
        <f t="shared" si="19"/>
        <v>1.3261131269598804E-2</v>
      </c>
      <c r="Y208" s="99">
        <f t="shared" si="19"/>
        <v>4.4681443257194829E-3</v>
      </c>
      <c r="Z208" s="99">
        <f t="shared" si="19"/>
        <v>3.3855593330118795E-4</v>
      </c>
      <c r="AA208" s="99">
        <f t="shared" si="19"/>
        <v>1.4935870798463745E-2</v>
      </c>
      <c r="AB208" s="99">
        <f t="shared" si="19"/>
        <v>-1.1591930664585332E-4</v>
      </c>
    </row>
    <row r="209" spans="2:28" ht="15" customHeight="1" outlineLevel="1" x14ac:dyDescent="0.25">
      <c r="B209" s="4">
        <f t="shared" si="14"/>
        <v>38960</v>
      </c>
      <c r="C209" s="5">
        <f t="shared" ref="C209:N209" si="20">C7+C108</f>
        <v>0.24553972582611866</v>
      </c>
      <c r="D209" s="5">
        <f t="shared" si="20"/>
        <v>5.056657641841706E-2</v>
      </c>
      <c r="E209" s="5">
        <f t="shared" si="20"/>
        <v>5.7487026480469425E-2</v>
      </c>
      <c r="F209" s="5">
        <f t="shared" si="20"/>
        <v>0.64586069181586803</v>
      </c>
      <c r="G209" s="5">
        <f t="shared" si="20"/>
        <v>2.3857935446926358E-3</v>
      </c>
      <c r="H209" s="5">
        <f t="shared" si="20"/>
        <v>0.24397364812662861</v>
      </c>
      <c r="I209" s="5">
        <f t="shared" si="20"/>
        <v>0.27369415125973096</v>
      </c>
      <c r="J209" s="5">
        <f t="shared" si="20"/>
        <v>0.29826624060745432</v>
      </c>
      <c r="K209" s="5">
        <f t="shared" si="20"/>
        <v>1.9787990030082536E-2</v>
      </c>
      <c r="L209" s="5">
        <f t="shared" si="20"/>
        <v>0.24982356248247289</v>
      </c>
      <c r="M209" s="5">
        <f t="shared" si="20"/>
        <v>7.5174785627723966E-3</v>
      </c>
      <c r="N209" s="5">
        <f t="shared" si="20"/>
        <v>0</v>
      </c>
      <c r="Q209" s="95">
        <f t="shared" si="16"/>
        <v>38960</v>
      </c>
      <c r="R209" s="99">
        <f t="shared" ref="R209:AB209" si="21">R7+R108</f>
        <v>1.132057859804747E-3</v>
      </c>
      <c r="S209" s="99">
        <f t="shared" si="21"/>
        <v>6.765449029814644E-4</v>
      </c>
      <c r="T209" s="99">
        <f t="shared" si="21"/>
        <v>-3.028488009465014E-3</v>
      </c>
      <c r="U209" s="99">
        <f t="shared" si="21"/>
        <v>1.0951200195872975E-2</v>
      </c>
      <c r="V209" s="99">
        <f t="shared" si="21"/>
        <v>2.0611314871372136E-5</v>
      </c>
      <c r="W209" s="99">
        <f t="shared" si="21"/>
        <v>-3.5328981334359984E-3</v>
      </c>
      <c r="X209" s="99">
        <f t="shared" si="21"/>
        <v>6.5599219028009328E-3</v>
      </c>
      <c r="Y209" s="99">
        <f t="shared" si="21"/>
        <v>-6.8661723746621557E-4</v>
      </c>
      <c r="Z209" s="99">
        <f t="shared" si="21"/>
        <v>2.171976977759157E-3</v>
      </c>
      <c r="AA209" s="99">
        <f t="shared" si="21"/>
        <v>4.6796849737158379E-3</v>
      </c>
      <c r="AB209" s="99">
        <f t="shared" si="21"/>
        <v>6.7354795729098328E-4</v>
      </c>
    </row>
    <row r="210" spans="2:28" ht="15" customHeight="1" outlineLevel="1" x14ac:dyDescent="0.25">
      <c r="B210" s="4">
        <f t="shared" si="14"/>
        <v>38990</v>
      </c>
      <c r="C210" s="5">
        <f t="shared" ref="C210:N210" si="22">C8+C109</f>
        <v>0.25371467741173653</v>
      </c>
      <c r="D210" s="5">
        <f t="shared" si="22"/>
        <v>5.6658644903522369E-2</v>
      </c>
      <c r="E210" s="5">
        <f t="shared" si="22"/>
        <v>5.8506596992116772E-2</v>
      </c>
      <c r="F210" s="5">
        <f t="shared" si="22"/>
        <v>0.63290711881665407</v>
      </c>
      <c r="G210" s="5">
        <f t="shared" si="22"/>
        <v>1.7778632700683058E-3</v>
      </c>
      <c r="H210" s="5">
        <f t="shared" si="22"/>
        <v>0.2337260875866003</v>
      </c>
      <c r="I210" s="5">
        <f t="shared" si="22"/>
        <v>0.2918745303071284</v>
      </c>
      <c r="J210" s="5">
        <f t="shared" si="22"/>
        <v>0.35883447614201502</v>
      </c>
      <c r="K210" s="5">
        <f t="shared" si="22"/>
        <v>2.8479586487322395E-2</v>
      </c>
      <c r="L210" s="5">
        <f t="shared" si="22"/>
        <v>0.29876058326372595</v>
      </c>
      <c r="M210" s="5">
        <f t="shared" si="22"/>
        <v>1.7880803346634781E-2</v>
      </c>
      <c r="N210" s="5">
        <f t="shared" si="22"/>
        <v>0</v>
      </c>
      <c r="Q210" s="95">
        <f t="shared" si="16"/>
        <v>38990</v>
      </c>
      <c r="R210" s="99">
        <f t="shared" ref="R210:AB210" si="23">R8+R109</f>
        <v>-8.8848785218267629E-4</v>
      </c>
      <c r="S210" s="99">
        <f t="shared" si="23"/>
        <v>1.3265232589138012E-3</v>
      </c>
      <c r="T210" s="99">
        <f t="shared" si="23"/>
        <v>-4.3672332834341025E-3</v>
      </c>
      <c r="U210" s="99">
        <f t="shared" si="23"/>
        <v>1.5914394111731633E-3</v>
      </c>
      <c r="V210" s="99">
        <f t="shared" si="23"/>
        <v>2.9931091641518831E-4</v>
      </c>
      <c r="W210" s="99">
        <f t="shared" si="23"/>
        <v>7.8184645848678293E-4</v>
      </c>
      <c r="X210" s="99">
        <f t="shared" si="23"/>
        <v>6.9000575225296604E-3</v>
      </c>
      <c r="Y210" s="99">
        <f t="shared" si="23"/>
        <v>7.7435020030276105E-3</v>
      </c>
      <c r="Z210" s="99">
        <f t="shared" si="23"/>
        <v>4.5117784092200112E-4</v>
      </c>
      <c r="AA210" s="99">
        <f t="shared" si="23"/>
        <v>-1.0114765146179983E-3</v>
      </c>
      <c r="AB210" s="99">
        <f t="shared" si="23"/>
        <v>2.1783168992218029E-4</v>
      </c>
    </row>
    <row r="211" spans="2:28" ht="15" customHeight="1" outlineLevel="1" x14ac:dyDescent="0.25">
      <c r="B211" s="4">
        <f t="shared" si="14"/>
        <v>39021</v>
      </c>
      <c r="C211" s="5">
        <f t="shared" ref="C211:N211" si="24">C9+C110</f>
        <v>0.2894356236176221</v>
      </c>
      <c r="D211" s="5">
        <f t="shared" si="24"/>
        <v>8.5604903256012665E-2</v>
      </c>
      <c r="E211" s="5">
        <f t="shared" si="24"/>
        <v>5.7284288664007699E-2</v>
      </c>
      <c r="F211" s="5">
        <f t="shared" si="24"/>
        <v>0.61820478537353885</v>
      </c>
      <c r="G211" s="5">
        <f t="shared" si="24"/>
        <v>1.0875174341875746E-2</v>
      </c>
      <c r="H211" s="5">
        <f t="shared" si="24"/>
        <v>0.2102454821728556</v>
      </c>
      <c r="I211" s="5">
        <f t="shared" si="24"/>
        <v>0.2958835749721066</v>
      </c>
      <c r="J211" s="5">
        <f t="shared" si="24"/>
        <v>0.28208207327722412</v>
      </c>
      <c r="K211" s="5">
        <f t="shared" si="24"/>
        <v>4.7195143943530977E-2</v>
      </c>
      <c r="L211" s="5">
        <f t="shared" si="24"/>
        <v>0.32856187566999573</v>
      </c>
      <c r="M211" s="5">
        <f t="shared" si="24"/>
        <v>1.4544033585421019E-2</v>
      </c>
      <c r="N211" s="5">
        <f t="shared" si="24"/>
        <v>0</v>
      </c>
      <c r="Q211" s="95">
        <f t="shared" si="16"/>
        <v>39021</v>
      </c>
      <c r="R211" s="99">
        <f t="shared" ref="R211:AB211" si="25">R9+R110</f>
        <v>1.0393905176879652E-2</v>
      </c>
      <c r="S211" s="99">
        <f t="shared" si="25"/>
        <v>4.1936740538455804E-3</v>
      </c>
      <c r="T211" s="99">
        <f t="shared" si="25"/>
        <v>-8.114961306123946E-3</v>
      </c>
      <c r="U211" s="99">
        <f t="shared" si="25"/>
        <v>1.3425165599248463E-2</v>
      </c>
      <c r="V211" s="99">
        <f t="shared" si="25"/>
        <v>1.4711478452053093E-3</v>
      </c>
      <c r="W211" s="99">
        <f t="shared" si="25"/>
        <v>-1.2877381669837788E-2</v>
      </c>
      <c r="X211" s="99">
        <f t="shared" si="25"/>
        <v>3.3447269993041335E-3</v>
      </c>
      <c r="Y211" s="99">
        <f t="shared" si="25"/>
        <v>3.9702000496042687E-3</v>
      </c>
      <c r="Z211" s="99">
        <f t="shared" si="25"/>
        <v>7.0704545757146846E-4</v>
      </c>
      <c r="AA211" s="99">
        <f t="shared" si="25"/>
        <v>7.8974536073248298E-3</v>
      </c>
      <c r="AB211" s="99">
        <f t="shared" si="25"/>
        <v>8.6227548564638305E-4</v>
      </c>
    </row>
    <row r="212" spans="2:28" ht="15" customHeight="1" outlineLevel="1" x14ac:dyDescent="0.25">
      <c r="B212" s="4">
        <f t="shared" si="14"/>
        <v>39051</v>
      </c>
      <c r="C212" s="5">
        <f t="shared" ref="C212:N212" si="26">C10+C111</f>
        <v>0.31766592146533268</v>
      </c>
      <c r="D212" s="5">
        <f t="shared" si="26"/>
        <v>8.2431262365527641E-2</v>
      </c>
      <c r="E212" s="5">
        <f t="shared" si="26"/>
        <v>6.177487709318881E-2</v>
      </c>
      <c r="F212" s="5">
        <f t="shared" si="26"/>
        <v>0.47907690475369713</v>
      </c>
      <c r="G212" s="5">
        <f t="shared" si="26"/>
        <v>1.2533413051492782E-2</v>
      </c>
      <c r="H212" s="5">
        <f t="shared" si="26"/>
        <v>0.21326265068407571</v>
      </c>
      <c r="I212" s="5">
        <f t="shared" si="26"/>
        <v>0.24017608902124959</v>
      </c>
      <c r="J212" s="5">
        <f t="shared" si="26"/>
        <v>0.29647211286202169</v>
      </c>
      <c r="K212" s="5">
        <f t="shared" si="26"/>
        <v>5.2249857695970028E-2</v>
      </c>
      <c r="L212" s="5">
        <f t="shared" si="26"/>
        <v>0.34732542820317125</v>
      </c>
      <c r="M212" s="5">
        <f t="shared" si="26"/>
        <v>1.5121149225404437E-2</v>
      </c>
      <c r="N212" s="5">
        <f t="shared" si="26"/>
        <v>0</v>
      </c>
      <c r="Q212" s="95">
        <f t="shared" si="16"/>
        <v>39051</v>
      </c>
      <c r="R212" s="99">
        <f t="shared" ref="R212:AB212" si="27">R10+R111</f>
        <v>4.4731056231685669E-3</v>
      </c>
      <c r="S212" s="99">
        <f t="shared" si="27"/>
        <v>-4.6293266300027631E-3</v>
      </c>
      <c r="T212" s="99">
        <f t="shared" si="27"/>
        <v>7.1297338709479163E-3</v>
      </c>
      <c r="U212" s="99">
        <f t="shared" si="27"/>
        <v>2.3314377394479183E-4</v>
      </c>
      <c r="V212" s="99">
        <f t="shared" si="27"/>
        <v>2.8191871760589537E-4</v>
      </c>
      <c r="W212" s="99">
        <f t="shared" si="27"/>
        <v>-9.0144192781002139E-3</v>
      </c>
      <c r="X212" s="99">
        <f t="shared" si="27"/>
        <v>-4.0636171718809611E-3</v>
      </c>
      <c r="Y212" s="99">
        <f t="shared" si="27"/>
        <v>7.8197158175095961E-3</v>
      </c>
      <c r="Z212" s="99">
        <f t="shared" si="27"/>
        <v>1.8944976922083103E-4</v>
      </c>
      <c r="AA212" s="99">
        <f t="shared" si="27"/>
        <v>1.3743543591231366E-2</v>
      </c>
      <c r="AB212" s="99">
        <f t="shared" si="27"/>
        <v>1.6461042689193844E-3</v>
      </c>
    </row>
    <row r="213" spans="2:28" ht="15" customHeight="1" outlineLevel="1" x14ac:dyDescent="0.25">
      <c r="B213" s="4">
        <f t="shared" si="14"/>
        <v>39082</v>
      </c>
      <c r="C213" s="5">
        <f t="shared" ref="C213:N213" si="28">C11+C112</f>
        <v>0.30329475843394127</v>
      </c>
      <c r="D213" s="5">
        <f t="shared" si="28"/>
        <v>8.533739557157427E-2</v>
      </c>
      <c r="E213" s="5">
        <f t="shared" si="28"/>
        <v>8.158414319625136E-2</v>
      </c>
      <c r="F213" s="5">
        <f t="shared" si="28"/>
        <v>0.49327456388283653</v>
      </c>
      <c r="G213" s="5">
        <f t="shared" si="28"/>
        <v>6.1058783995656014E-3</v>
      </c>
      <c r="H213" s="5">
        <f t="shared" si="28"/>
        <v>0.22272769075376611</v>
      </c>
      <c r="I213" s="5">
        <f t="shared" si="28"/>
        <v>0.24477754418967115</v>
      </c>
      <c r="J213" s="5">
        <f t="shared" si="28"/>
        <v>0.28868027387361062</v>
      </c>
      <c r="K213" s="5">
        <f t="shared" si="28"/>
        <v>6.4702988452471896E-2</v>
      </c>
      <c r="L213" s="5">
        <f t="shared" si="28"/>
        <v>0.38954185498421229</v>
      </c>
      <c r="M213" s="5">
        <f t="shared" si="28"/>
        <v>1.1718222319549826E-2</v>
      </c>
      <c r="N213" s="5">
        <f t="shared" si="28"/>
        <v>0</v>
      </c>
      <c r="Q213" s="95">
        <f t="shared" si="16"/>
        <v>39082</v>
      </c>
      <c r="R213" s="99">
        <f t="shared" ref="R213:AB213" si="29">R11+R112</f>
        <v>8.3228292906775796E-3</v>
      </c>
      <c r="S213" s="99">
        <f t="shared" si="29"/>
        <v>-2.0724490387413978E-3</v>
      </c>
      <c r="T213" s="99">
        <f t="shared" si="29"/>
        <v>3.4485589487226508E-4</v>
      </c>
      <c r="U213" s="99">
        <f t="shared" si="29"/>
        <v>-5.6783257392022269E-3</v>
      </c>
      <c r="V213" s="99">
        <f t="shared" si="29"/>
        <v>1.0261145526914346E-3</v>
      </c>
      <c r="W213" s="99">
        <f t="shared" si="29"/>
        <v>-8.4402503221301332E-3</v>
      </c>
      <c r="X213" s="99">
        <f t="shared" si="29"/>
        <v>2.0181975918499269E-3</v>
      </c>
      <c r="Y213" s="99">
        <f t="shared" si="29"/>
        <v>2.8694839736321653E-4</v>
      </c>
      <c r="Z213" s="99">
        <f t="shared" si="29"/>
        <v>3.4684316790997601E-3</v>
      </c>
      <c r="AA213" s="99">
        <f t="shared" si="29"/>
        <v>1.5828949989927281E-2</v>
      </c>
      <c r="AB213" s="99">
        <f t="shared" si="29"/>
        <v>2.5868143596783288E-4</v>
      </c>
    </row>
    <row r="214" spans="2:28" ht="15" customHeight="1" outlineLevel="1" x14ac:dyDescent="0.25">
      <c r="B214" s="4">
        <f t="shared" si="14"/>
        <v>39113</v>
      </c>
      <c r="C214" s="5">
        <f t="shared" ref="C214:N214" si="30">C12+C113</f>
        <v>0.34616133383677927</v>
      </c>
      <c r="D214" s="5">
        <f t="shared" si="30"/>
        <v>8.066314022241311E-2</v>
      </c>
      <c r="E214" s="5">
        <f t="shared" si="30"/>
        <v>7.7279447957121106E-2</v>
      </c>
      <c r="F214" s="5">
        <f t="shared" si="30"/>
        <v>0.51548923614572728</v>
      </c>
      <c r="G214" s="5">
        <f t="shared" si="30"/>
        <v>4.8310571085551172E-4</v>
      </c>
      <c r="H214" s="5">
        <f t="shared" si="30"/>
        <v>0.25854898766080292</v>
      </c>
      <c r="I214" s="5">
        <f t="shared" si="30"/>
        <v>0.22794980894810402</v>
      </c>
      <c r="J214" s="5">
        <f t="shared" si="30"/>
        <v>0.30041853229490528</v>
      </c>
      <c r="K214" s="5">
        <f t="shared" si="30"/>
        <v>7.1716706705641856E-2</v>
      </c>
      <c r="L214" s="5">
        <f t="shared" si="30"/>
        <v>0.42486767428111849</v>
      </c>
      <c r="M214" s="5">
        <f t="shared" si="30"/>
        <v>3.0993580584171367E-2</v>
      </c>
      <c r="N214" s="5">
        <f t="shared" si="30"/>
        <v>0</v>
      </c>
      <c r="Q214" s="95">
        <f t="shared" si="16"/>
        <v>39113</v>
      </c>
      <c r="R214" s="99">
        <f t="shared" ref="R214:AB214" si="31">R12+R113</f>
        <v>-6.3744657072666803E-4</v>
      </c>
      <c r="S214" s="99">
        <f t="shared" si="31"/>
        <v>-7.3155886758709027E-4</v>
      </c>
      <c r="T214" s="99">
        <f t="shared" si="31"/>
        <v>-3.5211924009195816E-3</v>
      </c>
      <c r="U214" s="99">
        <f t="shared" si="31"/>
        <v>2.3450105934005195E-2</v>
      </c>
      <c r="V214" s="99">
        <f t="shared" si="31"/>
        <v>8.1425607987331225E-4</v>
      </c>
      <c r="W214" s="99">
        <f t="shared" si="31"/>
        <v>-2.2639171574178264E-3</v>
      </c>
      <c r="X214" s="99">
        <f t="shared" si="31"/>
        <v>-9.4187395724330131E-4</v>
      </c>
      <c r="Y214" s="99">
        <f t="shared" si="31"/>
        <v>-3.4144421099408387E-3</v>
      </c>
      <c r="Z214" s="99">
        <f t="shared" si="31"/>
        <v>3.8148832234535263E-3</v>
      </c>
      <c r="AA214" s="99">
        <f t="shared" si="31"/>
        <v>8.4040585361803387E-3</v>
      </c>
      <c r="AB214" s="99">
        <f t="shared" si="31"/>
        <v>7.3954694771621258E-4</v>
      </c>
    </row>
    <row r="215" spans="2:28" ht="15" customHeight="1" outlineLevel="1" x14ac:dyDescent="0.25">
      <c r="B215" s="4">
        <f t="shared" si="14"/>
        <v>39141</v>
      </c>
      <c r="C215" s="5">
        <f t="shared" ref="C215:N215" si="32">C13+C114</f>
        <v>0.18792204305995314</v>
      </c>
      <c r="D215" s="5">
        <f t="shared" si="32"/>
        <v>2.9002320686759842E-2</v>
      </c>
      <c r="E215" s="5">
        <f t="shared" si="32"/>
        <v>3.133905068689577E-2</v>
      </c>
      <c r="F215" s="5">
        <f t="shared" si="32"/>
        <v>0.2685879208569617</v>
      </c>
      <c r="G215" s="5">
        <f t="shared" si="32"/>
        <v>0</v>
      </c>
      <c r="H215" s="5">
        <f t="shared" si="32"/>
        <v>0.11787340151592794</v>
      </c>
      <c r="I215" s="5">
        <f t="shared" si="32"/>
        <v>0.11034158959250666</v>
      </c>
      <c r="J215" s="5">
        <f t="shared" si="32"/>
        <v>0.17538535192876276</v>
      </c>
      <c r="K215" s="5">
        <f t="shared" si="32"/>
        <v>3.3008717073561192E-2</v>
      </c>
      <c r="L215" s="5">
        <f t="shared" si="32"/>
        <v>0.23252915270957894</v>
      </c>
      <c r="M215" s="5">
        <f t="shared" si="32"/>
        <v>2.2322857240786947E-2</v>
      </c>
      <c r="N215" s="5">
        <f t="shared" si="32"/>
        <v>0</v>
      </c>
      <c r="Q215" s="95">
        <f t="shared" si="16"/>
        <v>39141</v>
      </c>
      <c r="R215" s="99">
        <f t="shared" ref="R215:AB215" si="33">R13+R114</f>
        <v>1.6179074350324719E-3</v>
      </c>
      <c r="S215" s="99">
        <f t="shared" si="33"/>
        <v>1.6792008632250056E-3</v>
      </c>
      <c r="T215" s="99">
        <f t="shared" si="33"/>
        <v>1.3900765334017835E-3</v>
      </c>
      <c r="U215" s="99">
        <f t="shared" si="33"/>
        <v>-6.6306340137778884E-4</v>
      </c>
      <c r="V215" s="99">
        <f t="shared" si="33"/>
        <v>4.981964836997129E-5</v>
      </c>
      <c r="W215" s="99">
        <f t="shared" si="33"/>
        <v>9.7286454463516286E-3</v>
      </c>
      <c r="X215" s="99">
        <f t="shared" si="33"/>
        <v>-2.2987271695060836E-3</v>
      </c>
      <c r="Y215" s="99">
        <f t="shared" si="33"/>
        <v>2.8024892954368798E-4</v>
      </c>
      <c r="Z215" s="99">
        <f t="shared" si="33"/>
        <v>-1.1478232428343391E-4</v>
      </c>
      <c r="AA215" s="99">
        <f t="shared" si="33"/>
        <v>4.9718860956010098E-3</v>
      </c>
      <c r="AB215" s="99">
        <f t="shared" si="33"/>
        <v>1.4510920144866768E-4</v>
      </c>
    </row>
    <row r="216" spans="2:28" ht="15" customHeight="1" outlineLevel="1" x14ac:dyDescent="0.25">
      <c r="B216" s="4">
        <f t="shared" si="14"/>
        <v>39172</v>
      </c>
      <c r="C216" s="5">
        <f t="shared" ref="C216:N216" si="34">C14+C115</f>
        <v>0.32520556056604233</v>
      </c>
      <c r="D216" s="5">
        <f t="shared" si="34"/>
        <v>5.1202594281007999E-2</v>
      </c>
      <c r="E216" s="5">
        <f t="shared" si="34"/>
        <v>8.0153407633547058E-2</v>
      </c>
      <c r="F216" s="5">
        <f t="shared" si="34"/>
        <v>0.43635235583186316</v>
      </c>
      <c r="G216" s="5">
        <f t="shared" si="34"/>
        <v>0</v>
      </c>
      <c r="H216" s="5">
        <f t="shared" si="34"/>
        <v>0.17968736534578744</v>
      </c>
      <c r="I216" s="5">
        <f t="shared" si="34"/>
        <v>0.17711433189488934</v>
      </c>
      <c r="J216" s="5">
        <f t="shared" si="34"/>
        <v>0.23441409724352527</v>
      </c>
      <c r="K216" s="5">
        <f t="shared" si="34"/>
        <v>0.10457923366001327</v>
      </c>
      <c r="L216" s="5">
        <f t="shared" si="34"/>
        <v>0.41301257963272597</v>
      </c>
      <c r="M216" s="5">
        <f t="shared" si="34"/>
        <v>4.8462823211619238E-2</v>
      </c>
      <c r="N216" s="5">
        <f t="shared" si="34"/>
        <v>0</v>
      </c>
      <c r="Q216" s="95">
        <f t="shared" si="16"/>
        <v>39172</v>
      </c>
      <c r="R216" s="99">
        <f t="shared" ref="R216:AB216" si="35">R14+R115</f>
        <v>-3.9816469734297085E-3</v>
      </c>
      <c r="S216" s="99">
        <f t="shared" si="35"/>
        <v>2.2007344817630888E-3</v>
      </c>
      <c r="T216" s="99">
        <f t="shared" si="35"/>
        <v>2.7653147278608875E-3</v>
      </c>
      <c r="U216" s="99">
        <f t="shared" si="35"/>
        <v>1.1296588166662163E-2</v>
      </c>
      <c r="V216" s="99">
        <f t="shared" si="35"/>
        <v>0</v>
      </c>
      <c r="W216" s="99">
        <f t="shared" si="35"/>
        <v>-1.3599282505647729E-2</v>
      </c>
      <c r="X216" s="99">
        <f t="shared" si="35"/>
        <v>2.9305598385351312E-3</v>
      </c>
      <c r="Y216" s="99">
        <f t="shared" si="35"/>
        <v>-6.6503716726786701E-3</v>
      </c>
      <c r="Z216" s="99">
        <f t="shared" si="35"/>
        <v>4.9788828631595547E-3</v>
      </c>
      <c r="AA216" s="99">
        <f t="shared" si="35"/>
        <v>1.1077825811173983E-2</v>
      </c>
      <c r="AB216" s="99">
        <f t="shared" si="35"/>
        <v>2.1888927536057789E-3</v>
      </c>
    </row>
    <row r="217" spans="2:28" ht="15" customHeight="1" outlineLevel="1" x14ac:dyDescent="0.25">
      <c r="B217" s="4">
        <f t="shared" si="14"/>
        <v>39202</v>
      </c>
      <c r="C217" s="5">
        <f t="shared" ref="C217:N217" si="36">C15+C116</f>
        <v>0.37423185037169943</v>
      </c>
      <c r="D217" s="5">
        <f t="shared" si="36"/>
        <v>5.5799374883239508E-2</v>
      </c>
      <c r="E217" s="5">
        <f t="shared" si="36"/>
        <v>8.5055446083556308E-2</v>
      </c>
      <c r="F217" s="5">
        <f t="shared" si="36"/>
        <v>0.59817335038440977</v>
      </c>
      <c r="G217" s="5">
        <f t="shared" si="36"/>
        <v>0</v>
      </c>
      <c r="H217" s="5">
        <f t="shared" si="36"/>
        <v>0.30511915075967311</v>
      </c>
      <c r="I217" s="5">
        <f t="shared" si="36"/>
        <v>0.21756637447546132</v>
      </c>
      <c r="J217" s="5">
        <f t="shared" si="36"/>
        <v>0.22744810801501558</v>
      </c>
      <c r="K217" s="5">
        <f t="shared" si="36"/>
        <v>0.13447910551106881</v>
      </c>
      <c r="L217" s="5">
        <f t="shared" si="36"/>
        <v>0.47374482769962806</v>
      </c>
      <c r="M217" s="5">
        <f t="shared" si="36"/>
        <v>6.6236523985019405E-2</v>
      </c>
      <c r="N217" s="5">
        <f t="shared" si="36"/>
        <v>0</v>
      </c>
      <c r="Q217" s="95">
        <f t="shared" si="16"/>
        <v>39202</v>
      </c>
      <c r="R217" s="99">
        <f t="shared" ref="R217:AB217" si="37">R15+R116</f>
        <v>-4.3531791964194991E-3</v>
      </c>
      <c r="S217" s="99">
        <f t="shared" si="37"/>
        <v>5.8320498182441293E-4</v>
      </c>
      <c r="T217" s="99">
        <f t="shared" si="37"/>
        <v>1.4390989444764348E-3</v>
      </c>
      <c r="U217" s="99">
        <f t="shared" si="37"/>
        <v>3.4807590658908337E-2</v>
      </c>
      <c r="V217" s="99">
        <f t="shared" si="37"/>
        <v>1.3964578645568922E-5</v>
      </c>
      <c r="W217" s="99">
        <f t="shared" si="37"/>
        <v>-9.0368165709896059E-3</v>
      </c>
      <c r="X217" s="99">
        <f t="shared" si="37"/>
        <v>6.9791556870565513E-3</v>
      </c>
      <c r="Y217" s="99">
        <f t="shared" si="37"/>
        <v>1.0075368784734234E-2</v>
      </c>
      <c r="Z217" s="99">
        <f t="shared" si="37"/>
        <v>7.4128763670152694E-3</v>
      </c>
      <c r="AA217" s="99">
        <f t="shared" si="37"/>
        <v>1.5396183457407203E-2</v>
      </c>
      <c r="AB217" s="99">
        <f t="shared" si="37"/>
        <v>1.1855629258280993E-3</v>
      </c>
    </row>
    <row r="218" spans="2:28" ht="15" customHeight="1" outlineLevel="1" x14ac:dyDescent="0.25">
      <c r="B218" s="4">
        <f t="shared" si="14"/>
        <v>39233</v>
      </c>
      <c r="C218" s="5">
        <f t="shared" ref="C218:N218" si="38">C16+C117</f>
        <v>0.39028613124982614</v>
      </c>
      <c r="D218" s="5">
        <f t="shared" si="38"/>
        <v>6.7452333608120918E-2</v>
      </c>
      <c r="E218" s="5">
        <f t="shared" si="38"/>
        <v>8.8930955005847273E-2</v>
      </c>
      <c r="F218" s="5">
        <f t="shared" si="38"/>
        <v>0.65806991712255281</v>
      </c>
      <c r="G218" s="5">
        <f t="shared" si="38"/>
        <v>0</v>
      </c>
      <c r="H218" s="5">
        <f t="shared" si="38"/>
        <v>0.34184588553831485</v>
      </c>
      <c r="I218" s="5">
        <f t="shared" si="38"/>
        <v>0.27022934442760249</v>
      </c>
      <c r="J218" s="5">
        <f t="shared" si="38"/>
        <v>0.26201949828483384</v>
      </c>
      <c r="K218" s="5">
        <f t="shared" si="38"/>
        <v>0.14897522892196974</v>
      </c>
      <c r="L218" s="5">
        <f t="shared" si="38"/>
        <v>0.52140678484922276</v>
      </c>
      <c r="M218" s="5">
        <f t="shared" si="38"/>
        <v>6.7556874995447158E-2</v>
      </c>
      <c r="N218" s="5">
        <f t="shared" si="38"/>
        <v>0</v>
      </c>
      <c r="Q218" s="95">
        <f t="shared" si="16"/>
        <v>39233</v>
      </c>
      <c r="R218" s="99">
        <f t="shared" ref="R218:AB218" si="39">R16+R117</f>
        <v>2.4648966388116679E-3</v>
      </c>
      <c r="S218" s="99">
        <f t="shared" si="39"/>
        <v>-1.50243879228493E-3</v>
      </c>
      <c r="T218" s="99">
        <f t="shared" si="39"/>
        <v>-4.8647745015905977E-3</v>
      </c>
      <c r="U218" s="99">
        <f t="shared" si="39"/>
        <v>1.823131449759148E-2</v>
      </c>
      <c r="V218" s="99">
        <f t="shared" si="39"/>
        <v>1.992880468059052E-4</v>
      </c>
      <c r="W218" s="99">
        <f t="shared" si="39"/>
        <v>-2.2592206559137976E-2</v>
      </c>
      <c r="X218" s="99">
        <f t="shared" si="39"/>
        <v>3.8702586813350818E-3</v>
      </c>
      <c r="Y218" s="99">
        <f t="shared" si="39"/>
        <v>2.8108251782602563E-3</v>
      </c>
      <c r="Z218" s="99">
        <f t="shared" si="39"/>
        <v>-2.2051767395371916E-4</v>
      </c>
      <c r="AA218" s="99">
        <f t="shared" si="39"/>
        <v>1.4190876724423339E-3</v>
      </c>
      <c r="AB218" s="99">
        <f t="shared" si="39"/>
        <v>7.2970518341072322E-4</v>
      </c>
    </row>
    <row r="219" spans="2:28" ht="15" customHeight="1" outlineLevel="1" x14ac:dyDescent="0.25">
      <c r="B219" s="4">
        <f t="shared" si="14"/>
        <v>39263</v>
      </c>
      <c r="C219" s="5">
        <f t="shared" ref="C219:N219" si="40">C17+C118</f>
        <v>0.29318766639218508</v>
      </c>
      <c r="D219" s="5">
        <f t="shared" si="40"/>
        <v>5.9718973297820221E-2</v>
      </c>
      <c r="E219" s="5">
        <f t="shared" si="40"/>
        <v>8.8316034337946631E-2</v>
      </c>
      <c r="F219" s="5">
        <f t="shared" si="40"/>
        <v>0.42934950691676255</v>
      </c>
      <c r="G219" s="5">
        <f t="shared" si="40"/>
        <v>2.3231521953085625E-3</v>
      </c>
      <c r="H219" s="5">
        <f t="shared" si="40"/>
        <v>0.31010839057663447</v>
      </c>
      <c r="I219" s="5">
        <f t="shared" si="40"/>
        <v>0.20003547390661508</v>
      </c>
      <c r="J219" s="5">
        <f t="shared" si="40"/>
        <v>0.23926867980418279</v>
      </c>
      <c r="K219" s="5">
        <f t="shared" si="40"/>
        <v>0.11738821089103686</v>
      </c>
      <c r="L219" s="5">
        <f t="shared" si="40"/>
        <v>0.28910005096626162</v>
      </c>
      <c r="M219" s="5">
        <f t="shared" si="40"/>
        <v>5.2630606235611818E-2</v>
      </c>
      <c r="N219" s="5">
        <f t="shared" si="40"/>
        <v>0</v>
      </c>
      <c r="Q219" s="95">
        <f t="shared" si="16"/>
        <v>39263</v>
      </c>
      <c r="R219" s="99">
        <f t="shared" ref="R219:AB219" si="41">R17+R118</f>
        <v>1.495427013244441E-2</v>
      </c>
      <c r="S219" s="99">
        <f t="shared" si="41"/>
        <v>6.4259147239301654E-3</v>
      </c>
      <c r="T219" s="99">
        <f t="shared" si="41"/>
        <v>6.332860532633976E-3</v>
      </c>
      <c r="U219" s="99">
        <f t="shared" si="41"/>
        <v>3.1189712203380019E-2</v>
      </c>
      <c r="V219" s="99">
        <f t="shared" si="41"/>
        <v>-3.5915330644340985E-5</v>
      </c>
      <c r="W219" s="99">
        <f t="shared" si="41"/>
        <v>-8.0984712180630532E-3</v>
      </c>
      <c r="X219" s="99">
        <f t="shared" si="41"/>
        <v>1.1357345288805047E-2</v>
      </c>
      <c r="Y219" s="99">
        <f t="shared" si="41"/>
        <v>1.0188084767039966E-2</v>
      </c>
      <c r="Z219" s="99">
        <f t="shared" si="41"/>
        <v>9.0223009463602922E-4</v>
      </c>
      <c r="AA219" s="99">
        <f t="shared" si="41"/>
        <v>2.5734137701981123E-2</v>
      </c>
      <c r="AB219" s="99">
        <f t="shared" si="41"/>
        <v>9.0964799930456312E-4</v>
      </c>
    </row>
    <row r="220" spans="2:28" ht="15" customHeight="1" outlineLevel="1" x14ac:dyDescent="0.25">
      <c r="B220" s="4">
        <f t="shared" si="14"/>
        <v>39294</v>
      </c>
      <c r="C220" s="5">
        <f t="shared" ref="C220:N220" si="42">C18+C119</f>
        <v>0.40059031772143944</v>
      </c>
      <c r="D220" s="5">
        <f t="shared" si="42"/>
        <v>5.0250012785589271E-2</v>
      </c>
      <c r="E220" s="5">
        <f t="shared" si="42"/>
        <v>0.10472989302135643</v>
      </c>
      <c r="F220" s="5">
        <f t="shared" si="42"/>
        <v>0.51868405684985319</v>
      </c>
      <c r="G220" s="5">
        <f t="shared" si="42"/>
        <v>5.6437302467202445E-3</v>
      </c>
      <c r="H220" s="5">
        <f t="shared" si="42"/>
        <v>0.42915191131453267</v>
      </c>
      <c r="I220" s="5">
        <f t="shared" si="42"/>
        <v>0.27293453733843176</v>
      </c>
      <c r="J220" s="5">
        <f t="shared" si="42"/>
        <v>0.36687969615108851</v>
      </c>
      <c r="K220" s="5">
        <f t="shared" si="42"/>
        <v>0.17232615446502397</v>
      </c>
      <c r="L220" s="5">
        <f t="shared" si="42"/>
        <v>0.40106207746567113</v>
      </c>
      <c r="M220" s="5">
        <f t="shared" si="42"/>
        <v>6.0074617550144295E-2</v>
      </c>
      <c r="N220" s="5">
        <f t="shared" si="42"/>
        <v>0</v>
      </c>
      <c r="Q220" s="95">
        <f t="shared" si="16"/>
        <v>39294</v>
      </c>
      <c r="R220" s="99">
        <f t="shared" ref="R220:AB220" si="43">R18+R119</f>
        <v>-1.1269957389191223E-2</v>
      </c>
      <c r="S220" s="99">
        <f t="shared" si="43"/>
        <v>1.7679355220462734E-3</v>
      </c>
      <c r="T220" s="99">
        <f t="shared" si="43"/>
        <v>5.0933067123487856E-3</v>
      </c>
      <c r="U220" s="99">
        <f t="shared" si="43"/>
        <v>2.1000340124994857E-2</v>
      </c>
      <c r="V220" s="99">
        <f t="shared" si="43"/>
        <v>9.0819191849339205E-4</v>
      </c>
      <c r="W220" s="99">
        <f t="shared" si="43"/>
        <v>-4.4371184592026467E-3</v>
      </c>
      <c r="X220" s="99">
        <f t="shared" si="43"/>
        <v>-6.9847792986163556E-3</v>
      </c>
      <c r="Y220" s="99">
        <f t="shared" si="43"/>
        <v>7.9418396939502367E-3</v>
      </c>
      <c r="Z220" s="99">
        <f t="shared" si="43"/>
        <v>4.4920500974467738E-3</v>
      </c>
      <c r="AA220" s="99">
        <f t="shared" si="43"/>
        <v>2.1743762968311292E-2</v>
      </c>
      <c r="AB220" s="99">
        <f t="shared" si="43"/>
        <v>-7.5658356056356997E-4</v>
      </c>
    </row>
    <row r="221" spans="2:28" ht="15" customHeight="1" outlineLevel="1" x14ac:dyDescent="0.25">
      <c r="B221" s="4">
        <f t="shared" si="14"/>
        <v>39325</v>
      </c>
      <c r="C221" s="5">
        <f t="shared" ref="C221:N221" si="44">C19+C120</f>
        <v>0.46896264652470576</v>
      </c>
      <c r="D221" s="5">
        <f t="shared" si="44"/>
        <v>5.8399261984254235E-2</v>
      </c>
      <c r="E221" s="5">
        <f t="shared" si="44"/>
        <v>0.11752308438407197</v>
      </c>
      <c r="F221" s="5">
        <f t="shared" si="44"/>
        <v>0.48546227458454949</v>
      </c>
      <c r="G221" s="5">
        <f t="shared" si="44"/>
        <v>0</v>
      </c>
      <c r="H221" s="5">
        <f t="shared" si="44"/>
        <v>0.52964269932148422</v>
      </c>
      <c r="I221" s="5">
        <f t="shared" si="44"/>
        <v>0.23680846059851632</v>
      </c>
      <c r="J221" s="5">
        <f t="shared" si="44"/>
        <v>0.35784219675911089</v>
      </c>
      <c r="K221" s="5">
        <f t="shared" si="44"/>
        <v>0.22767041071132083</v>
      </c>
      <c r="L221" s="5">
        <f t="shared" si="44"/>
        <v>0.43064128480710306</v>
      </c>
      <c r="M221" s="5">
        <f t="shared" si="44"/>
        <v>5.5203266291071709E-2</v>
      </c>
      <c r="N221" s="5">
        <f t="shared" si="44"/>
        <v>0</v>
      </c>
      <c r="Q221" s="95">
        <f t="shared" si="16"/>
        <v>39325</v>
      </c>
      <c r="R221" s="99">
        <f t="shared" ref="R221:AB221" si="45">R19+R120</f>
        <v>4.2337728813154193E-3</v>
      </c>
      <c r="S221" s="99">
        <f t="shared" si="45"/>
        <v>1.2498763240762914E-3</v>
      </c>
      <c r="T221" s="99">
        <f t="shared" si="45"/>
        <v>-4.2403322776859992E-4</v>
      </c>
      <c r="U221" s="99">
        <f t="shared" si="45"/>
        <v>-3.8986810607517458E-3</v>
      </c>
      <c r="V221" s="99">
        <f t="shared" si="45"/>
        <v>2.4682042218650811E-4</v>
      </c>
      <c r="W221" s="99">
        <f t="shared" si="45"/>
        <v>5.1047992742153077E-3</v>
      </c>
      <c r="X221" s="99">
        <f t="shared" si="45"/>
        <v>6.9111295254637415E-4</v>
      </c>
      <c r="Y221" s="99">
        <f t="shared" si="45"/>
        <v>-6.5083610791282411E-3</v>
      </c>
      <c r="Z221" s="99">
        <f t="shared" si="45"/>
        <v>2.3938832262784143E-3</v>
      </c>
      <c r="AA221" s="99">
        <f t="shared" si="45"/>
        <v>-2.2630290170976811E-3</v>
      </c>
      <c r="AB221" s="99">
        <f t="shared" si="45"/>
        <v>-1.826591314075724E-3</v>
      </c>
    </row>
    <row r="222" spans="2:28" ht="15" customHeight="1" outlineLevel="1" x14ac:dyDescent="0.25">
      <c r="B222" s="4">
        <f t="shared" si="14"/>
        <v>39355</v>
      </c>
      <c r="C222" s="5">
        <f t="shared" ref="C222:N222" si="46">C20+C121</f>
        <v>0.50121694005997808</v>
      </c>
      <c r="D222" s="5">
        <f t="shared" si="46"/>
        <v>6.3484045459254485E-2</v>
      </c>
      <c r="E222" s="5">
        <f t="shared" si="46"/>
        <v>0.1217489851907326</v>
      </c>
      <c r="F222" s="5">
        <f t="shared" si="46"/>
        <v>0.48284523195115137</v>
      </c>
      <c r="G222" s="5">
        <f t="shared" si="46"/>
        <v>0</v>
      </c>
      <c r="H222" s="5">
        <f t="shared" si="46"/>
        <v>0.57648626956099691</v>
      </c>
      <c r="I222" s="5">
        <f t="shared" si="46"/>
        <v>0.25530187388011744</v>
      </c>
      <c r="J222" s="5">
        <f t="shared" si="46"/>
        <v>0.36469845330850714</v>
      </c>
      <c r="K222" s="5">
        <f t="shared" si="46"/>
        <v>0.25193827093849536</v>
      </c>
      <c r="L222" s="5">
        <f t="shared" si="46"/>
        <v>0.4125274894812988</v>
      </c>
      <c r="M222" s="5">
        <f t="shared" si="46"/>
        <v>6.0251677880046775E-2</v>
      </c>
      <c r="N222" s="5">
        <f t="shared" si="46"/>
        <v>0</v>
      </c>
      <c r="Q222" s="95">
        <f t="shared" si="16"/>
        <v>39355</v>
      </c>
      <c r="R222" s="99">
        <f t="shared" ref="R222:AB222" si="47">R20+R121</f>
        <v>1.121385001952627E-2</v>
      </c>
      <c r="S222" s="99">
        <f t="shared" si="47"/>
        <v>-4.770009736873026E-4</v>
      </c>
      <c r="T222" s="99">
        <f t="shared" si="47"/>
        <v>6.6143382522857834E-3</v>
      </c>
      <c r="U222" s="99">
        <f t="shared" si="47"/>
        <v>1.9928475037797197E-2</v>
      </c>
      <c r="V222" s="99">
        <f t="shared" si="47"/>
        <v>0</v>
      </c>
      <c r="W222" s="99">
        <f t="shared" si="47"/>
        <v>-4.6748362181775513E-2</v>
      </c>
      <c r="X222" s="99">
        <f t="shared" si="47"/>
        <v>-7.8290284230131835E-3</v>
      </c>
      <c r="Y222" s="99">
        <f t="shared" si="47"/>
        <v>-4.7814613124417659E-4</v>
      </c>
      <c r="Z222" s="99">
        <f t="shared" si="47"/>
        <v>9.0908567470443184E-3</v>
      </c>
      <c r="AA222" s="99">
        <f t="shared" si="47"/>
        <v>1.6471216265672023E-2</v>
      </c>
      <c r="AB222" s="99">
        <f t="shared" si="47"/>
        <v>2.0342154825083265E-3</v>
      </c>
    </row>
    <row r="223" spans="2:28" ht="15" customHeight="1" outlineLevel="1" x14ac:dyDescent="0.25">
      <c r="B223" s="4">
        <f t="shared" si="14"/>
        <v>39386</v>
      </c>
      <c r="C223" s="5">
        <f t="shared" ref="C223:N223" si="48">C21+C122</f>
        <v>0.59144108594898659</v>
      </c>
      <c r="D223" s="5">
        <f t="shared" si="48"/>
        <v>0.1025045081155971</v>
      </c>
      <c r="E223" s="5">
        <f t="shared" si="48"/>
        <v>0.12657663477932785</v>
      </c>
      <c r="F223" s="5">
        <f t="shared" si="48"/>
        <v>0.53015030277736219</v>
      </c>
      <c r="G223" s="5">
        <f t="shared" si="48"/>
        <v>1.2844435198591717E-2</v>
      </c>
      <c r="H223" s="5">
        <f t="shared" si="48"/>
        <v>0.6590123205416607</v>
      </c>
      <c r="I223" s="5">
        <f t="shared" si="48"/>
        <v>0.29812952849864555</v>
      </c>
      <c r="J223" s="5">
        <f t="shared" si="48"/>
        <v>0.32470593202417447</v>
      </c>
      <c r="K223" s="5">
        <f t="shared" si="48"/>
        <v>0.25919818867218558</v>
      </c>
      <c r="L223" s="5">
        <f t="shared" si="48"/>
        <v>0.42713204036682201</v>
      </c>
      <c r="M223" s="5">
        <f t="shared" si="48"/>
        <v>6.1980324572190458E-2</v>
      </c>
      <c r="N223" s="5">
        <f t="shared" si="48"/>
        <v>0</v>
      </c>
      <c r="Q223" s="95">
        <f t="shared" si="16"/>
        <v>39386</v>
      </c>
      <c r="R223" s="99">
        <f t="shared" ref="R223:AB223" si="49">R21+R122</f>
        <v>3.1340939182060483E-2</v>
      </c>
      <c r="S223" s="99">
        <f t="shared" si="49"/>
        <v>9.1847382683642523E-4</v>
      </c>
      <c r="T223" s="99">
        <f t="shared" si="49"/>
        <v>4.2092107668171468E-3</v>
      </c>
      <c r="U223" s="99">
        <f t="shared" si="49"/>
        <v>1.4692844892584605E-2</v>
      </c>
      <c r="V223" s="99">
        <f t="shared" si="49"/>
        <v>1.964378397626291E-3</v>
      </c>
      <c r="W223" s="99">
        <f t="shared" si="49"/>
        <v>-5.0769910555589257E-2</v>
      </c>
      <c r="X223" s="99">
        <f t="shared" si="49"/>
        <v>1.9556119956952965E-3</v>
      </c>
      <c r="Y223" s="99">
        <f t="shared" si="49"/>
        <v>5.4783965925315481E-3</v>
      </c>
      <c r="Z223" s="99">
        <f t="shared" si="49"/>
        <v>8.5199328859953283E-3</v>
      </c>
      <c r="AA223" s="99">
        <f t="shared" si="49"/>
        <v>3.0599471357590516E-2</v>
      </c>
      <c r="AB223" s="99">
        <f t="shared" si="49"/>
        <v>2.1362759110801557E-3</v>
      </c>
    </row>
    <row r="224" spans="2:28" ht="15" customHeight="1" outlineLevel="1" x14ac:dyDescent="0.25">
      <c r="B224" s="4">
        <f t="shared" si="14"/>
        <v>39416</v>
      </c>
      <c r="C224" s="5">
        <f t="shared" ref="C224:N224" si="50">C22+C123</f>
        <v>0.58003827004598807</v>
      </c>
      <c r="D224" s="5">
        <f t="shared" si="50"/>
        <v>9.7591050747544927E-2</v>
      </c>
      <c r="E224" s="5">
        <f t="shared" si="50"/>
        <v>0.12486304528478226</v>
      </c>
      <c r="F224" s="5">
        <f t="shared" si="50"/>
        <v>0.52307098413288566</v>
      </c>
      <c r="G224" s="5">
        <f t="shared" si="50"/>
        <v>1.0253140493934609E-2</v>
      </c>
      <c r="H224" s="5">
        <f t="shared" si="50"/>
        <v>0.63505787038861761</v>
      </c>
      <c r="I224" s="5">
        <f t="shared" si="50"/>
        <v>0.22224380023914284</v>
      </c>
      <c r="J224" s="5">
        <f t="shared" si="50"/>
        <v>0.31501600085967463</v>
      </c>
      <c r="K224" s="5">
        <f t="shared" si="50"/>
        <v>0.25457326147339759</v>
      </c>
      <c r="L224" s="5">
        <f t="shared" si="50"/>
        <v>0.46543287790091348</v>
      </c>
      <c r="M224" s="5">
        <f t="shared" si="50"/>
        <v>4.1785068025270516E-2</v>
      </c>
      <c r="N224" s="5">
        <f t="shared" si="50"/>
        <v>0</v>
      </c>
      <c r="Q224" s="95">
        <f t="shared" si="16"/>
        <v>39416</v>
      </c>
      <c r="R224" s="99">
        <f t="shared" ref="R224:AB224" si="51">R22+R123</f>
        <v>-1.5041991267332926E-2</v>
      </c>
      <c r="S224" s="99">
        <f t="shared" si="51"/>
        <v>2.1584809283598481E-3</v>
      </c>
      <c r="T224" s="99">
        <f t="shared" si="51"/>
        <v>5.804403141639311E-3</v>
      </c>
      <c r="U224" s="99">
        <f t="shared" si="51"/>
        <v>7.1948607892112111E-3</v>
      </c>
      <c r="V224" s="99">
        <f t="shared" si="51"/>
        <v>-9.8408876077493018E-4</v>
      </c>
      <c r="W224" s="99">
        <f t="shared" si="51"/>
        <v>4.3082813470643695E-2</v>
      </c>
      <c r="X224" s="99">
        <f t="shared" si="51"/>
        <v>6.9565066840339375E-3</v>
      </c>
      <c r="Y224" s="99">
        <f t="shared" si="51"/>
        <v>2.1378184178630355E-4</v>
      </c>
      <c r="Z224" s="99">
        <f t="shared" si="51"/>
        <v>-5.8375618810571454E-4</v>
      </c>
      <c r="AA224" s="99">
        <f t="shared" si="51"/>
        <v>-1.4744561668433043E-2</v>
      </c>
      <c r="AB224" s="99">
        <f t="shared" si="51"/>
        <v>-8.1273973164452007E-4</v>
      </c>
    </row>
    <row r="225" spans="2:28" ht="15" customHeight="1" outlineLevel="1" x14ac:dyDescent="0.25">
      <c r="B225" s="4">
        <f t="shared" si="14"/>
        <v>39447</v>
      </c>
      <c r="C225" s="5">
        <f t="shared" ref="C225:N225" si="52">C23+C124</f>
        <v>0.39365119425073702</v>
      </c>
      <c r="D225" s="5">
        <f t="shared" si="52"/>
        <v>7.2391410053818953E-2</v>
      </c>
      <c r="E225" s="5">
        <f t="shared" si="52"/>
        <v>8.7463238753420769E-2</v>
      </c>
      <c r="F225" s="5">
        <f t="shared" si="52"/>
        <v>0.3460365588994575</v>
      </c>
      <c r="G225" s="5">
        <f t="shared" si="52"/>
        <v>6.8037934416579071E-3</v>
      </c>
      <c r="H225" s="5">
        <f t="shared" si="52"/>
        <v>0.38764821930597138</v>
      </c>
      <c r="I225" s="5">
        <f t="shared" si="52"/>
        <v>0.15405371396686876</v>
      </c>
      <c r="J225" s="5">
        <f t="shared" si="52"/>
        <v>0.18446226221011819</v>
      </c>
      <c r="K225" s="5">
        <f t="shared" si="52"/>
        <v>0.15119013977274129</v>
      </c>
      <c r="L225" s="5">
        <f t="shared" si="52"/>
        <v>0.36061384271348668</v>
      </c>
      <c r="M225" s="5">
        <f t="shared" si="52"/>
        <v>3.0861362299494724E-2</v>
      </c>
      <c r="N225" s="5">
        <f t="shared" si="52"/>
        <v>0</v>
      </c>
      <c r="Q225" s="95">
        <f t="shared" si="16"/>
        <v>39447</v>
      </c>
      <c r="R225" s="99">
        <f t="shared" ref="R225:AB225" si="53">R23+R124</f>
        <v>-7.4840519286597301E-3</v>
      </c>
      <c r="S225" s="99">
        <f t="shared" si="53"/>
        <v>7.233178283797102E-3</v>
      </c>
      <c r="T225" s="99">
        <f t="shared" si="53"/>
        <v>5.456195669087293E-3</v>
      </c>
      <c r="U225" s="99">
        <f t="shared" si="53"/>
        <v>2.228346152063497E-2</v>
      </c>
      <c r="V225" s="99">
        <f t="shared" si="53"/>
        <v>-2.4141860541837084E-5</v>
      </c>
      <c r="W225" s="99">
        <f t="shared" si="53"/>
        <v>2.629929720000557E-3</v>
      </c>
      <c r="X225" s="99">
        <f t="shared" si="53"/>
        <v>-1.2360351371773432E-3</v>
      </c>
      <c r="Y225" s="99">
        <f t="shared" si="53"/>
        <v>4.1787821918219965E-3</v>
      </c>
      <c r="Z225" s="99">
        <f t="shared" si="53"/>
        <v>-9.6413614489793895E-3</v>
      </c>
      <c r="AA225" s="99">
        <f t="shared" si="53"/>
        <v>2.858205582793703E-3</v>
      </c>
      <c r="AB225" s="99">
        <f t="shared" si="53"/>
        <v>6.8066962081610519E-4</v>
      </c>
    </row>
    <row r="226" spans="2:28" ht="15" customHeight="1" outlineLevel="1" x14ac:dyDescent="0.25">
      <c r="B226" s="4">
        <f t="shared" si="14"/>
        <v>39478</v>
      </c>
      <c r="C226" s="5">
        <f t="shared" ref="C226:N226" si="54">C24+C125</f>
        <v>0.41928027817429903</v>
      </c>
      <c r="D226" s="5">
        <f t="shared" si="54"/>
        <v>0.11180748807790716</v>
      </c>
      <c r="E226" s="5">
        <f t="shared" si="54"/>
        <v>0.11547639307243301</v>
      </c>
      <c r="F226" s="5">
        <f t="shared" si="54"/>
        <v>0.41981003928654526</v>
      </c>
      <c r="G226" s="5">
        <f t="shared" si="54"/>
        <v>1.0265853964552464E-2</v>
      </c>
      <c r="H226" s="5">
        <f t="shared" si="54"/>
        <v>0.55025736415212967</v>
      </c>
      <c r="I226" s="5">
        <f t="shared" si="54"/>
        <v>0.23139387372998532</v>
      </c>
      <c r="J226" s="5">
        <f t="shared" si="54"/>
        <v>0.16976099121797983</v>
      </c>
      <c r="K226" s="5">
        <f t="shared" si="54"/>
        <v>0.2171787456480942</v>
      </c>
      <c r="L226" s="5">
        <f t="shared" si="54"/>
        <v>0.34224637883997278</v>
      </c>
      <c r="M226" s="5">
        <f t="shared" si="54"/>
        <v>7.060372177810216E-2</v>
      </c>
      <c r="N226" s="5">
        <f t="shared" si="54"/>
        <v>0</v>
      </c>
      <c r="Q226" s="95">
        <f t="shared" si="16"/>
        <v>39478</v>
      </c>
      <c r="R226" s="99">
        <f t="shared" ref="R226:AB226" si="55">R24+R125</f>
        <v>-2.5498940621744709E-2</v>
      </c>
      <c r="S226" s="99">
        <f t="shared" si="55"/>
        <v>-8.4854454778226507E-3</v>
      </c>
      <c r="T226" s="99">
        <f t="shared" si="55"/>
        <v>-7.3087284817303054E-4</v>
      </c>
      <c r="U226" s="99">
        <f t="shared" si="55"/>
        <v>-1.5638212118048243E-2</v>
      </c>
      <c r="V226" s="99">
        <f t="shared" si="55"/>
        <v>-1.1718851977715139E-3</v>
      </c>
      <c r="W226" s="99">
        <f t="shared" si="55"/>
        <v>5.8164085072321355E-2</v>
      </c>
      <c r="X226" s="99">
        <f t="shared" si="55"/>
        <v>9.3605383852642162E-3</v>
      </c>
      <c r="Y226" s="99">
        <f t="shared" si="55"/>
        <v>-8.0549659459025966E-3</v>
      </c>
      <c r="Z226" s="99">
        <f t="shared" si="55"/>
        <v>2.1102132751871349E-3</v>
      </c>
      <c r="AA226" s="99">
        <f t="shared" si="55"/>
        <v>1.3047669598749489E-2</v>
      </c>
      <c r="AB226" s="99">
        <f t="shared" si="55"/>
        <v>-3.522912321162427E-4</v>
      </c>
    </row>
    <row r="227" spans="2:28" ht="15" customHeight="1" outlineLevel="1" x14ac:dyDescent="0.25">
      <c r="B227" s="4">
        <f t="shared" si="14"/>
        <v>39507</v>
      </c>
      <c r="C227" s="5">
        <f t="shared" ref="C227:N227" si="56">C25+C126</f>
        <v>0.46440801179010782</v>
      </c>
      <c r="D227" s="5">
        <f t="shared" si="56"/>
        <v>8.2084373557379242E-2</v>
      </c>
      <c r="E227" s="5">
        <f t="shared" si="56"/>
        <v>0.17159948582012552</v>
      </c>
      <c r="F227" s="5">
        <f t="shared" si="56"/>
        <v>0.49368760913693566</v>
      </c>
      <c r="G227" s="5">
        <f t="shared" si="56"/>
        <v>5.360280962820544E-3</v>
      </c>
      <c r="H227" s="5">
        <f t="shared" si="56"/>
        <v>0.57825676852542851</v>
      </c>
      <c r="I227" s="5">
        <f t="shared" si="56"/>
        <v>0.24425585087682189</v>
      </c>
      <c r="J227" s="5">
        <f t="shared" si="56"/>
        <v>0.18999615940605974</v>
      </c>
      <c r="K227" s="5">
        <f t="shared" si="56"/>
        <v>0.25296125845025091</v>
      </c>
      <c r="L227" s="5">
        <f t="shared" si="56"/>
        <v>0.37608651862295445</v>
      </c>
      <c r="M227" s="5">
        <f t="shared" si="56"/>
        <v>6.4921793199564315E-2</v>
      </c>
      <c r="N227" s="5">
        <f t="shared" si="56"/>
        <v>0</v>
      </c>
      <c r="Q227" s="95">
        <f t="shared" si="16"/>
        <v>39507</v>
      </c>
      <c r="R227" s="99">
        <f t="shared" ref="R227:AB227" si="57">R25+R126</f>
        <v>2.247602846874739E-2</v>
      </c>
      <c r="S227" s="99">
        <f t="shared" si="57"/>
        <v>-3.2864932443738885E-3</v>
      </c>
      <c r="T227" s="99">
        <f t="shared" si="57"/>
        <v>-6.2854727932793383E-3</v>
      </c>
      <c r="U227" s="99">
        <f t="shared" si="57"/>
        <v>8.6797237279599218E-3</v>
      </c>
      <c r="V227" s="99">
        <f t="shared" si="57"/>
        <v>4.5725656202028243E-4</v>
      </c>
      <c r="W227" s="99">
        <f t="shared" si="57"/>
        <v>-5.919959641923515E-3</v>
      </c>
      <c r="X227" s="99">
        <f t="shared" si="57"/>
        <v>-8.5508984037487457E-4</v>
      </c>
      <c r="Y227" s="99">
        <f t="shared" si="57"/>
        <v>1.7366182447225553E-4</v>
      </c>
      <c r="Z227" s="99">
        <f t="shared" si="57"/>
        <v>-2.9531507951001366E-3</v>
      </c>
      <c r="AA227" s="99">
        <f t="shared" si="57"/>
        <v>9.1059663035167014E-3</v>
      </c>
      <c r="AB227" s="99">
        <f t="shared" si="57"/>
        <v>-1.8369002298953218E-4</v>
      </c>
    </row>
    <row r="228" spans="2:28" ht="15" customHeight="1" outlineLevel="1" x14ac:dyDescent="0.25">
      <c r="B228" s="4">
        <f t="shared" si="14"/>
        <v>39538</v>
      </c>
      <c r="C228" s="5">
        <f t="shared" ref="C228:N228" si="58">C26+C127</f>
        <v>0.43003708988971734</v>
      </c>
      <c r="D228" s="5">
        <f t="shared" si="58"/>
        <v>9.1355699892697317E-2</v>
      </c>
      <c r="E228" s="5">
        <f t="shared" si="58"/>
        <v>0.16145882324822303</v>
      </c>
      <c r="F228" s="5">
        <f t="shared" si="58"/>
        <v>0.41241945918212713</v>
      </c>
      <c r="G228" s="5">
        <f t="shared" si="58"/>
        <v>3.5254421181373013E-3</v>
      </c>
      <c r="H228" s="5">
        <f t="shared" si="58"/>
        <v>0.49872878391134834</v>
      </c>
      <c r="I228" s="5">
        <f t="shared" si="58"/>
        <v>0.23489319415964685</v>
      </c>
      <c r="J228" s="5">
        <f t="shared" si="58"/>
        <v>0.2718045777863296</v>
      </c>
      <c r="K228" s="5">
        <f t="shared" si="58"/>
        <v>0.22721196762842594</v>
      </c>
      <c r="L228" s="5">
        <f t="shared" si="58"/>
        <v>0.41034243770086221</v>
      </c>
      <c r="M228" s="5">
        <f t="shared" si="58"/>
        <v>6.3881929831848386E-2</v>
      </c>
      <c r="N228" s="5">
        <f t="shared" si="58"/>
        <v>2.2915932083511677E-3</v>
      </c>
      <c r="Q228" s="95">
        <f t="shared" si="16"/>
        <v>39538</v>
      </c>
      <c r="R228" s="99">
        <f t="shared" ref="R228:AB228" si="59">R26+R127</f>
        <v>-2.4891967791391349E-2</v>
      </c>
      <c r="S228" s="99">
        <f t="shared" si="59"/>
        <v>-3.6185723805776302E-3</v>
      </c>
      <c r="T228" s="99">
        <f t="shared" si="59"/>
        <v>1.3319945032467338E-3</v>
      </c>
      <c r="U228" s="99">
        <f t="shared" si="59"/>
        <v>-4.161955315907627E-2</v>
      </c>
      <c r="V228" s="99">
        <f t="shared" si="59"/>
        <v>-1.7296352133030793E-4</v>
      </c>
      <c r="W228" s="99">
        <f t="shared" si="59"/>
        <v>1.8724225588830912E-2</v>
      </c>
      <c r="X228" s="99">
        <f t="shared" si="59"/>
        <v>5.0659223898587022E-3</v>
      </c>
      <c r="Y228" s="99">
        <f t="shared" si="59"/>
        <v>-2.9735494605981341E-3</v>
      </c>
      <c r="Z228" s="99">
        <f t="shared" si="59"/>
        <v>-9.7630175217128592E-4</v>
      </c>
      <c r="AA228" s="99">
        <f t="shared" si="59"/>
        <v>-1.3530308270022667E-2</v>
      </c>
      <c r="AB228" s="99">
        <f t="shared" si="59"/>
        <v>6.8111144838063251E-4</v>
      </c>
    </row>
    <row r="229" spans="2:28" ht="15" customHeight="1" outlineLevel="1" x14ac:dyDescent="0.25">
      <c r="B229" s="4">
        <f t="shared" si="14"/>
        <v>39568</v>
      </c>
      <c r="C229" s="5">
        <f t="shared" ref="C229:N229" si="60">C27+C128</f>
        <v>0.44878994008612683</v>
      </c>
      <c r="D229" s="5">
        <f t="shared" si="60"/>
        <v>8.181399064646977E-2</v>
      </c>
      <c r="E229" s="5">
        <f t="shared" si="60"/>
        <v>0.12687916923900286</v>
      </c>
      <c r="F229" s="5">
        <f t="shared" si="60"/>
        <v>0.45709600549643731</v>
      </c>
      <c r="G229" s="5">
        <f t="shared" si="60"/>
        <v>3.9401142992785609E-3</v>
      </c>
      <c r="H229" s="5">
        <f t="shared" si="60"/>
        <v>0.52839038657849635</v>
      </c>
      <c r="I229" s="5">
        <f t="shared" si="60"/>
        <v>0.2884649204154518</v>
      </c>
      <c r="J229" s="5">
        <f t="shared" si="60"/>
        <v>0.18681728870622222</v>
      </c>
      <c r="K229" s="5">
        <f t="shared" si="60"/>
        <v>0.20822161682646545</v>
      </c>
      <c r="L229" s="5">
        <f t="shared" si="60"/>
        <v>0.42699908810863318</v>
      </c>
      <c r="M229" s="5">
        <f t="shared" si="60"/>
        <v>0</v>
      </c>
      <c r="N229" s="5">
        <f t="shared" si="60"/>
        <v>2.8325716881917383E-3</v>
      </c>
      <c r="Q229" s="95">
        <f t="shared" si="16"/>
        <v>39568</v>
      </c>
      <c r="R229" s="99">
        <f t="shared" ref="R229:AB229" si="61">R27+R128</f>
        <v>8.1277070246131185E-3</v>
      </c>
      <c r="S229" s="99">
        <f t="shared" si="61"/>
        <v>1.1819712644218611E-3</v>
      </c>
      <c r="T229" s="99">
        <f t="shared" si="61"/>
        <v>2.308103948816905E-3</v>
      </c>
      <c r="U229" s="99">
        <f t="shared" si="61"/>
        <v>7.9678716847842498E-3</v>
      </c>
      <c r="V229" s="99">
        <f t="shared" si="61"/>
        <v>1.1697891562730956E-4</v>
      </c>
      <c r="W229" s="99">
        <f t="shared" si="61"/>
        <v>-3.8613381435670335E-2</v>
      </c>
      <c r="X229" s="99">
        <f t="shared" si="61"/>
        <v>1.1792560505291089E-2</v>
      </c>
      <c r="Y229" s="99">
        <f t="shared" si="61"/>
        <v>9.6391065832062035E-3</v>
      </c>
      <c r="Z229" s="99">
        <f t="shared" si="61"/>
        <v>1.5887320675443628E-2</v>
      </c>
      <c r="AA229" s="99">
        <f t="shared" si="61"/>
        <v>-2.7969667954578768E-3</v>
      </c>
      <c r="AB229" s="99">
        <f t="shared" si="61"/>
        <v>-1.906132713513909E-3</v>
      </c>
    </row>
    <row r="230" spans="2:28" ht="15" customHeight="1" outlineLevel="1" x14ac:dyDescent="0.25">
      <c r="B230" s="4">
        <f t="shared" si="14"/>
        <v>39599</v>
      </c>
      <c r="C230" s="5">
        <f t="shared" ref="C230:N230" si="62">C28+C129</f>
        <v>0.36752320538341043</v>
      </c>
      <c r="D230" s="5">
        <f t="shared" si="62"/>
        <v>7.6650484475901545E-2</v>
      </c>
      <c r="E230" s="5">
        <f t="shared" si="62"/>
        <v>0.10842270940576287</v>
      </c>
      <c r="F230" s="5">
        <f t="shared" si="62"/>
        <v>0.41789168761628415</v>
      </c>
      <c r="G230" s="5">
        <f t="shared" si="62"/>
        <v>0</v>
      </c>
      <c r="H230" s="5">
        <f t="shared" si="62"/>
        <v>0.49014249290943723</v>
      </c>
      <c r="I230" s="5">
        <f t="shared" si="62"/>
        <v>0.24241230667277069</v>
      </c>
      <c r="J230" s="5">
        <f t="shared" si="62"/>
        <v>0.19156947657074427</v>
      </c>
      <c r="K230" s="5">
        <f t="shared" si="62"/>
        <v>0.16382604070737564</v>
      </c>
      <c r="L230" s="5">
        <f t="shared" si="62"/>
        <v>0.46365058727127401</v>
      </c>
      <c r="M230" s="5">
        <f t="shared" si="62"/>
        <v>0</v>
      </c>
      <c r="N230" s="5">
        <f t="shared" si="62"/>
        <v>2.9892126001088313E-3</v>
      </c>
      <c r="Q230" s="95">
        <f t="shared" si="16"/>
        <v>39599</v>
      </c>
      <c r="R230" s="99">
        <f t="shared" ref="R230:AB230" si="63">R28+R129</f>
        <v>1.894324571499776E-2</v>
      </c>
      <c r="S230" s="99">
        <f t="shared" si="63"/>
        <v>4.6290525493996313E-4</v>
      </c>
      <c r="T230" s="99">
        <f t="shared" si="63"/>
        <v>4.2072959952882648E-3</v>
      </c>
      <c r="U230" s="99">
        <f t="shared" si="63"/>
        <v>1.8659321899002268E-2</v>
      </c>
      <c r="V230" s="99">
        <f t="shared" si="63"/>
        <v>6.8147404012973835E-4</v>
      </c>
      <c r="W230" s="99">
        <f t="shared" si="63"/>
        <v>-3.0414703397968019E-3</v>
      </c>
      <c r="X230" s="99">
        <f t="shared" si="63"/>
        <v>5.6379541242240518E-3</v>
      </c>
      <c r="Y230" s="99">
        <f t="shared" si="63"/>
        <v>1.608032066088737E-3</v>
      </c>
      <c r="Z230" s="99">
        <f t="shared" si="63"/>
        <v>-2.6550197185405333E-3</v>
      </c>
      <c r="AA230" s="99">
        <f t="shared" si="63"/>
        <v>7.0547111765799017E-4</v>
      </c>
      <c r="AB230" s="99">
        <f t="shared" si="63"/>
        <v>0</v>
      </c>
    </row>
    <row r="231" spans="2:28" ht="15" customHeight="1" outlineLevel="1" x14ac:dyDescent="0.25">
      <c r="B231" s="4">
        <f t="shared" si="14"/>
        <v>39629</v>
      </c>
      <c r="C231" s="5">
        <f t="shared" ref="C231:N231" si="64">C29+C130</f>
        <v>0.36824554110198693</v>
      </c>
      <c r="D231" s="5">
        <f t="shared" si="64"/>
        <v>7.6586814780943868E-2</v>
      </c>
      <c r="E231" s="5">
        <f t="shared" si="64"/>
        <v>0.21026478636325946</v>
      </c>
      <c r="F231" s="5">
        <f t="shared" si="64"/>
        <v>0.37603359647671325</v>
      </c>
      <c r="G231" s="5">
        <f t="shared" si="64"/>
        <v>0</v>
      </c>
      <c r="H231" s="5">
        <f t="shared" si="64"/>
        <v>0.42135350589800924</v>
      </c>
      <c r="I231" s="5">
        <f t="shared" si="64"/>
        <v>0.21563281957075164</v>
      </c>
      <c r="J231" s="5">
        <f t="shared" si="64"/>
        <v>0.21333006709280641</v>
      </c>
      <c r="K231" s="5">
        <f t="shared" si="64"/>
        <v>0.1602441699017409</v>
      </c>
      <c r="L231" s="5">
        <f t="shared" si="64"/>
        <v>0.35999582787366469</v>
      </c>
      <c r="M231" s="5">
        <f t="shared" si="64"/>
        <v>1.5121285296367743E-2</v>
      </c>
      <c r="N231" s="5">
        <f t="shared" si="64"/>
        <v>2.2775426522004686E-3</v>
      </c>
      <c r="Q231" s="95">
        <f t="shared" si="16"/>
        <v>39629</v>
      </c>
      <c r="R231" s="99">
        <f t="shared" ref="R231:AB231" si="65">R29+R130</f>
        <v>-9.3618076827263787E-3</v>
      </c>
      <c r="S231" s="99">
        <f t="shared" si="65"/>
        <v>1.5845484153710937E-3</v>
      </c>
      <c r="T231" s="99">
        <f t="shared" si="65"/>
        <v>-4.6017129619499728E-3</v>
      </c>
      <c r="U231" s="99">
        <f t="shared" si="65"/>
        <v>-2.0582195544930883E-2</v>
      </c>
      <c r="V231" s="99">
        <f t="shared" si="65"/>
        <v>0</v>
      </c>
      <c r="W231" s="99">
        <f t="shared" si="65"/>
        <v>3.3242102910234508E-2</v>
      </c>
      <c r="X231" s="99">
        <f t="shared" si="65"/>
        <v>5.550683772985161E-3</v>
      </c>
      <c r="Y231" s="99">
        <f t="shared" si="65"/>
        <v>1.8726456076292829E-3</v>
      </c>
      <c r="Z231" s="99">
        <f t="shared" si="65"/>
        <v>3.3940359442169877E-4</v>
      </c>
      <c r="AA231" s="99">
        <f t="shared" si="65"/>
        <v>-8.1441175698460343E-3</v>
      </c>
      <c r="AB231" s="99">
        <f t="shared" si="65"/>
        <v>2.505983711051631E-3</v>
      </c>
    </row>
    <row r="232" spans="2:28" ht="15" customHeight="1" outlineLevel="1" x14ac:dyDescent="0.25">
      <c r="B232" s="4">
        <f t="shared" si="14"/>
        <v>39660</v>
      </c>
      <c r="C232" s="5">
        <f t="shared" ref="C232:N232" si="66">C30+C131</f>
        <v>0.44128320473922661</v>
      </c>
      <c r="D232" s="5">
        <f t="shared" si="66"/>
        <v>0.12298757588785256</v>
      </c>
      <c r="E232" s="5">
        <f t="shared" si="66"/>
        <v>0.25710818141851677</v>
      </c>
      <c r="F232" s="5">
        <f t="shared" si="66"/>
        <v>0.38688553357494948</v>
      </c>
      <c r="G232" s="5">
        <f t="shared" si="66"/>
        <v>0</v>
      </c>
      <c r="H232" s="5">
        <f t="shared" si="66"/>
        <v>0.50702601897334798</v>
      </c>
      <c r="I232" s="5">
        <f t="shared" si="66"/>
        <v>0.28066164970445784</v>
      </c>
      <c r="J232" s="5">
        <f t="shared" si="66"/>
        <v>0.20493424970925853</v>
      </c>
      <c r="K232" s="5">
        <f t="shared" si="66"/>
        <v>3.031514968472606E-2</v>
      </c>
      <c r="L232" s="5">
        <f t="shared" si="66"/>
        <v>0.43814381656758838</v>
      </c>
      <c r="M232" s="5">
        <f t="shared" si="66"/>
        <v>8.3019709587132569E-3</v>
      </c>
      <c r="N232" s="5">
        <f t="shared" si="66"/>
        <v>0</v>
      </c>
      <c r="Q232" s="95">
        <f t="shared" si="16"/>
        <v>39660</v>
      </c>
      <c r="R232" s="99">
        <f t="shared" ref="R232:AB232" si="67">R30+R131</f>
        <v>-1.8607128306040603E-2</v>
      </c>
      <c r="S232" s="99">
        <f t="shared" si="67"/>
        <v>-2.3800440431892794E-3</v>
      </c>
      <c r="T232" s="99">
        <f t="shared" si="67"/>
        <v>-1.2039981426119235E-2</v>
      </c>
      <c r="U232" s="99">
        <f t="shared" si="67"/>
        <v>-1.5119956760909381E-2</v>
      </c>
      <c r="V232" s="99">
        <f t="shared" si="67"/>
        <v>0</v>
      </c>
      <c r="W232" s="99">
        <f t="shared" si="67"/>
        <v>-7.3711029413169558E-4</v>
      </c>
      <c r="X232" s="99">
        <f t="shared" si="67"/>
        <v>1.5855778767088421E-2</v>
      </c>
      <c r="Y232" s="99">
        <f t="shared" si="67"/>
        <v>4.4899487577294457E-3</v>
      </c>
      <c r="Z232" s="99">
        <f t="shared" si="67"/>
        <v>2.684007171461709E-3</v>
      </c>
      <c r="AA232" s="99">
        <f t="shared" si="67"/>
        <v>-2.4665509596156036E-3</v>
      </c>
      <c r="AB232" s="99">
        <f t="shared" si="67"/>
        <v>5.4424770779721416E-4</v>
      </c>
    </row>
    <row r="233" spans="2:28" ht="15" customHeight="1" outlineLevel="1" x14ac:dyDescent="0.25">
      <c r="B233" s="4">
        <f t="shared" si="14"/>
        <v>39691</v>
      </c>
      <c r="C233" s="5">
        <f t="shared" ref="C233:N233" si="68">C31+C132</f>
        <v>0.50205677865017218</v>
      </c>
      <c r="D233" s="5">
        <f t="shared" si="68"/>
        <v>0.13548977924411057</v>
      </c>
      <c r="E233" s="5">
        <f t="shared" si="68"/>
        <v>0.2353571489578295</v>
      </c>
      <c r="F233" s="5">
        <f t="shared" si="68"/>
        <v>0.42753231908253575</v>
      </c>
      <c r="G233" s="5">
        <f t="shared" si="68"/>
        <v>0</v>
      </c>
      <c r="H233" s="5">
        <f t="shared" si="68"/>
        <v>0.45307159460181118</v>
      </c>
      <c r="I233" s="5">
        <f t="shared" si="68"/>
        <v>0.22498501579604835</v>
      </c>
      <c r="J233" s="5">
        <f t="shared" si="68"/>
        <v>0.21483930829048956</v>
      </c>
      <c r="K233" s="5">
        <f t="shared" si="68"/>
        <v>4.3651454691081074E-2</v>
      </c>
      <c r="L233" s="5">
        <f t="shared" si="68"/>
        <v>0.4780272006412416</v>
      </c>
      <c r="M233" s="5">
        <f t="shared" si="68"/>
        <v>1.2141221208875647E-3</v>
      </c>
      <c r="N233" s="5">
        <f t="shared" si="68"/>
        <v>0</v>
      </c>
      <c r="Q233" s="95">
        <f t="shared" si="16"/>
        <v>39691</v>
      </c>
      <c r="R233" s="99">
        <f t="shared" ref="R233:AB233" si="69">R31+R132</f>
        <v>-4.1447475081070342E-2</v>
      </c>
      <c r="S233" s="99">
        <f t="shared" si="69"/>
        <v>5.5423487364357604E-3</v>
      </c>
      <c r="T233" s="99">
        <f t="shared" si="69"/>
        <v>-3.4710019265654386E-3</v>
      </c>
      <c r="U233" s="99">
        <f t="shared" si="69"/>
        <v>-8.541996407696888E-3</v>
      </c>
      <c r="V233" s="99">
        <f t="shared" si="69"/>
        <v>0</v>
      </c>
      <c r="W233" s="99">
        <f t="shared" si="69"/>
        <v>5.1145411818624082E-3</v>
      </c>
      <c r="X233" s="99">
        <f t="shared" si="69"/>
        <v>1.4640280544451392E-2</v>
      </c>
      <c r="Y233" s="99">
        <f t="shared" si="69"/>
        <v>-3.7337648597484535E-3</v>
      </c>
      <c r="Z233" s="99">
        <f t="shared" si="69"/>
        <v>2.2986559959928938E-3</v>
      </c>
      <c r="AA233" s="99">
        <f t="shared" si="69"/>
        <v>4.9687040872709292E-4</v>
      </c>
      <c r="AB233" s="99">
        <f t="shared" si="69"/>
        <v>-5.9148261219513578E-4</v>
      </c>
    </row>
    <row r="234" spans="2:28" ht="15" customHeight="1" outlineLevel="1" x14ac:dyDescent="0.25">
      <c r="B234" s="4">
        <f t="shared" si="14"/>
        <v>39721</v>
      </c>
      <c r="C234" s="5">
        <f t="shared" ref="C234:N234" si="70">C32+C133</f>
        <v>0.4737088837487986</v>
      </c>
      <c r="D234" s="5">
        <f t="shared" si="70"/>
        <v>9.8683339482780685E-2</v>
      </c>
      <c r="E234" s="5">
        <f t="shared" si="70"/>
        <v>0.18021129370535599</v>
      </c>
      <c r="F234" s="5">
        <f t="shared" si="70"/>
        <v>0.29138193792375516</v>
      </c>
      <c r="G234" s="5">
        <f t="shared" si="70"/>
        <v>0</v>
      </c>
      <c r="H234" s="5">
        <f t="shared" si="70"/>
        <v>0.32543794594753711</v>
      </c>
      <c r="I234" s="5">
        <f t="shared" si="70"/>
        <v>0.22013574482663417</v>
      </c>
      <c r="J234" s="5">
        <f t="shared" si="70"/>
        <v>0.16407365490009129</v>
      </c>
      <c r="K234" s="5">
        <f t="shared" si="70"/>
        <v>4.637840928932551E-2</v>
      </c>
      <c r="L234" s="5">
        <f t="shared" si="70"/>
        <v>0.42308052272720043</v>
      </c>
      <c r="M234" s="5">
        <f t="shared" si="70"/>
        <v>9.8599669171738312E-3</v>
      </c>
      <c r="N234" s="5">
        <f t="shared" si="70"/>
        <v>0</v>
      </c>
      <c r="Q234" s="95">
        <f t="shared" si="16"/>
        <v>39721</v>
      </c>
      <c r="R234" s="99">
        <f t="shared" ref="R234:AB234" si="71">R32+R133</f>
        <v>-2.3608899311513047E-2</v>
      </c>
      <c r="S234" s="99">
        <f t="shared" si="71"/>
        <v>7.4359104220401324E-3</v>
      </c>
      <c r="T234" s="99">
        <f t="shared" si="71"/>
        <v>-2.5206519569704398E-2</v>
      </c>
      <c r="U234" s="99">
        <f t="shared" si="71"/>
        <v>-3.8629253468068864E-2</v>
      </c>
      <c r="V234" s="99">
        <f t="shared" si="71"/>
        <v>0</v>
      </c>
      <c r="W234" s="99">
        <f t="shared" si="71"/>
        <v>7.2858685813377844E-3</v>
      </c>
      <c r="X234" s="99">
        <f t="shared" si="71"/>
        <v>8.8108378434549606E-4</v>
      </c>
      <c r="Y234" s="99">
        <f t="shared" si="71"/>
        <v>7.3333606971549004E-3</v>
      </c>
      <c r="Z234" s="99">
        <f t="shared" si="71"/>
        <v>-6.6703358776803046E-4</v>
      </c>
      <c r="AA234" s="99">
        <f t="shared" si="71"/>
        <v>-3.3783497418223167E-2</v>
      </c>
      <c r="AB234" s="99">
        <f t="shared" si="71"/>
        <v>-1.7017541521494347E-3</v>
      </c>
    </row>
    <row r="235" spans="2:28" ht="15" customHeight="1" outlineLevel="1" x14ac:dyDescent="0.25">
      <c r="B235" s="4">
        <f t="shared" si="14"/>
        <v>39752</v>
      </c>
      <c r="C235" s="5">
        <f t="shared" ref="C235:N235" si="72">C33+C134</f>
        <v>0.40147363157002514</v>
      </c>
      <c r="D235" s="5">
        <f t="shared" si="72"/>
        <v>9.816343221317253E-2</v>
      </c>
      <c r="E235" s="5">
        <f t="shared" si="72"/>
        <v>0.12646592536203322</v>
      </c>
      <c r="F235" s="5">
        <f t="shared" si="72"/>
        <v>0.22064550091310697</v>
      </c>
      <c r="G235" s="5">
        <f t="shared" si="72"/>
        <v>0</v>
      </c>
      <c r="H235" s="5">
        <f t="shared" si="72"/>
        <v>0.36198160203942509</v>
      </c>
      <c r="I235" s="5">
        <f t="shared" si="72"/>
        <v>0.21484301101983683</v>
      </c>
      <c r="J235" s="5">
        <f t="shared" si="72"/>
        <v>0.14866016828735606</v>
      </c>
      <c r="K235" s="5">
        <f t="shared" si="72"/>
        <v>2.9847141947313284E-2</v>
      </c>
      <c r="L235" s="5">
        <f t="shared" si="72"/>
        <v>0.27241206688940889</v>
      </c>
      <c r="M235" s="5">
        <f t="shared" si="72"/>
        <v>8.1476686407771885E-3</v>
      </c>
      <c r="N235" s="5">
        <f t="shared" si="72"/>
        <v>0</v>
      </c>
      <c r="Q235" s="95">
        <f t="shared" si="16"/>
        <v>39752</v>
      </c>
      <c r="R235" s="99">
        <f t="shared" ref="R235:AB235" si="73">R33+R134</f>
        <v>-3.2267558519175898E-2</v>
      </c>
      <c r="S235" s="99">
        <f t="shared" si="73"/>
        <v>3.1839555438842142E-4</v>
      </c>
      <c r="T235" s="99">
        <f t="shared" si="73"/>
        <v>-2.7735301561092395E-2</v>
      </c>
      <c r="U235" s="99">
        <f t="shared" si="73"/>
        <v>-4.9504006969296896E-2</v>
      </c>
      <c r="V235" s="99">
        <f t="shared" si="73"/>
        <v>0</v>
      </c>
      <c r="W235" s="99">
        <f t="shared" si="73"/>
        <v>1.0067156477612194E-2</v>
      </c>
      <c r="X235" s="99">
        <f t="shared" si="73"/>
        <v>1.3880397406848335E-3</v>
      </c>
      <c r="Y235" s="99">
        <f t="shared" si="73"/>
        <v>5.1773172515125511E-3</v>
      </c>
      <c r="Z235" s="99">
        <f t="shared" si="73"/>
        <v>-2.9624772495033141E-3</v>
      </c>
      <c r="AA235" s="99">
        <f t="shared" si="73"/>
        <v>1.4156892987981937E-2</v>
      </c>
      <c r="AB235" s="99">
        <f t="shared" si="73"/>
        <v>1.408215066836365E-3</v>
      </c>
    </row>
    <row r="236" spans="2:28" ht="15" customHeight="1" outlineLevel="1" x14ac:dyDescent="0.25">
      <c r="B236" s="4">
        <f t="shared" si="14"/>
        <v>39782</v>
      </c>
      <c r="C236" s="5">
        <f t="shared" ref="C236:N236" si="74">C34+C135</f>
        <v>0.42330658807785859</v>
      </c>
      <c r="D236" s="5">
        <f t="shared" si="74"/>
        <v>0.15077263636822041</v>
      </c>
      <c r="E236" s="5">
        <f t="shared" si="74"/>
        <v>0.16311012186048993</v>
      </c>
      <c r="F236" s="5">
        <f t="shared" si="74"/>
        <v>0.24252620317664952</v>
      </c>
      <c r="G236" s="5">
        <f t="shared" si="74"/>
        <v>1.9148910098820404E-3</v>
      </c>
      <c r="H236" s="5">
        <f t="shared" si="74"/>
        <v>0.15551554751245628</v>
      </c>
      <c r="I236" s="5">
        <f t="shared" si="74"/>
        <v>0.22371146039761083</v>
      </c>
      <c r="J236" s="5">
        <f t="shared" si="74"/>
        <v>0.14557146820943168</v>
      </c>
      <c r="K236" s="5">
        <f t="shared" si="74"/>
        <v>3.0357666122600997E-2</v>
      </c>
      <c r="L236" s="5">
        <f t="shared" si="74"/>
        <v>0.27207845389286744</v>
      </c>
      <c r="M236" s="5">
        <f t="shared" si="74"/>
        <v>4.8698445355944342E-3</v>
      </c>
      <c r="N236" s="5">
        <f t="shared" si="74"/>
        <v>0</v>
      </c>
      <c r="Q236" s="95">
        <f t="shared" si="16"/>
        <v>39782</v>
      </c>
      <c r="R236" s="99">
        <f t="shared" ref="R236:AB236" si="75">R34+R135</f>
        <v>-6.1553140997384452E-3</v>
      </c>
      <c r="S236" s="99">
        <f t="shared" si="75"/>
        <v>-3.3103989211403827E-3</v>
      </c>
      <c r="T236" s="99">
        <f t="shared" si="75"/>
        <v>6.6163245074842046E-3</v>
      </c>
      <c r="U236" s="99">
        <f t="shared" si="75"/>
        <v>-6.7751316424962838E-3</v>
      </c>
      <c r="V236" s="99">
        <f t="shared" si="75"/>
        <v>2.1756784090495455E-4</v>
      </c>
      <c r="W236" s="99">
        <f t="shared" si="75"/>
        <v>-2.3310018295891882E-3</v>
      </c>
      <c r="X236" s="99">
        <f t="shared" si="75"/>
        <v>-5.7935882396906819E-3</v>
      </c>
      <c r="Y236" s="99">
        <f t="shared" si="75"/>
        <v>2.2917527288030849E-3</v>
      </c>
      <c r="Z236" s="99">
        <f t="shared" si="75"/>
        <v>1.399769750099018E-4</v>
      </c>
      <c r="AA236" s="99">
        <f t="shared" si="75"/>
        <v>1.5441053561720238E-2</v>
      </c>
      <c r="AB236" s="99">
        <f t="shared" si="75"/>
        <v>-1.3841963489064648E-3</v>
      </c>
    </row>
    <row r="237" spans="2:28" ht="15" customHeight="1" outlineLevel="1" x14ac:dyDescent="0.25">
      <c r="B237" s="4">
        <f t="shared" si="14"/>
        <v>39813</v>
      </c>
      <c r="C237" s="5">
        <f t="shared" ref="C237:N237" si="76">C35+C136</f>
        <v>0.42628360943608268</v>
      </c>
      <c r="D237" s="5">
        <f t="shared" si="76"/>
        <v>0.1438198054273466</v>
      </c>
      <c r="E237" s="5">
        <f t="shared" si="76"/>
        <v>0.13787665053598311</v>
      </c>
      <c r="F237" s="5">
        <f t="shared" si="76"/>
        <v>0.25955158561224567</v>
      </c>
      <c r="G237" s="5">
        <f t="shared" si="76"/>
        <v>1.2685983733200046E-3</v>
      </c>
      <c r="H237" s="5">
        <f t="shared" si="76"/>
        <v>0.16349706687160839</v>
      </c>
      <c r="I237" s="5">
        <f t="shared" si="76"/>
        <v>0.23471726041953261</v>
      </c>
      <c r="J237" s="5">
        <f t="shared" si="76"/>
        <v>0.16240000138107241</v>
      </c>
      <c r="K237" s="5">
        <f t="shared" si="76"/>
        <v>3.8608497703550217E-2</v>
      </c>
      <c r="L237" s="5">
        <f t="shared" si="76"/>
        <v>0.29300313064886663</v>
      </c>
      <c r="M237" s="5">
        <f t="shared" si="76"/>
        <v>1.886709025608029E-3</v>
      </c>
      <c r="N237" s="5">
        <f t="shared" si="76"/>
        <v>0</v>
      </c>
      <c r="Q237" s="95">
        <f t="shared" si="16"/>
        <v>39813</v>
      </c>
      <c r="R237" s="99">
        <f t="shared" ref="R237:AB237" si="77">R35+R136</f>
        <v>1.1402433795999006E-2</v>
      </c>
      <c r="S237" s="99">
        <f t="shared" si="77"/>
        <v>2.6424656932942398E-3</v>
      </c>
      <c r="T237" s="99">
        <f t="shared" si="77"/>
        <v>3.2804752946270378E-3</v>
      </c>
      <c r="U237" s="99">
        <f t="shared" si="77"/>
        <v>3.7551453552094605E-3</v>
      </c>
      <c r="V237" s="99">
        <f t="shared" si="77"/>
        <v>8.2191238539480526E-5</v>
      </c>
      <c r="W237" s="99">
        <f t="shared" si="77"/>
        <v>-9.944504249814216E-4</v>
      </c>
      <c r="X237" s="99">
        <f t="shared" si="77"/>
        <v>6.9946966415119355E-5</v>
      </c>
      <c r="Y237" s="99">
        <f t="shared" si="77"/>
        <v>-2.9284494005184149E-3</v>
      </c>
      <c r="Z237" s="99">
        <f t="shared" si="77"/>
        <v>1.4998783562566122E-3</v>
      </c>
      <c r="AA237" s="99">
        <f t="shared" si="77"/>
        <v>5.2281940442299654E-3</v>
      </c>
      <c r="AB237" s="99">
        <f t="shared" si="77"/>
        <v>-2.5871118163592083E-4</v>
      </c>
    </row>
    <row r="238" spans="2:28" ht="15" customHeight="1" outlineLevel="1" x14ac:dyDescent="0.25">
      <c r="B238" s="4">
        <f t="shared" si="14"/>
        <v>39844</v>
      </c>
      <c r="C238" s="5">
        <f t="shared" ref="C238:N238" si="78">C36+C137</f>
        <v>0.38211756156085819</v>
      </c>
      <c r="D238" s="5">
        <f t="shared" si="78"/>
        <v>0.10255928706077547</v>
      </c>
      <c r="E238" s="5">
        <f t="shared" si="78"/>
        <v>0.15721522071553748</v>
      </c>
      <c r="F238" s="5">
        <f t="shared" si="78"/>
        <v>0.21738583560475563</v>
      </c>
      <c r="G238" s="5">
        <f t="shared" si="78"/>
        <v>2.2156180948146513E-3</v>
      </c>
      <c r="H238" s="5">
        <f t="shared" si="78"/>
        <v>8.5860789962767914E-2</v>
      </c>
      <c r="I238" s="5">
        <f t="shared" si="78"/>
        <v>0.21478648871542008</v>
      </c>
      <c r="J238" s="5">
        <f t="shared" si="78"/>
        <v>0.15004591447369858</v>
      </c>
      <c r="K238" s="5">
        <f t="shared" si="78"/>
        <v>4.9214670926161434E-2</v>
      </c>
      <c r="L238" s="5">
        <f t="shared" si="78"/>
        <v>0.21829307244874879</v>
      </c>
      <c r="M238" s="5">
        <f t="shared" si="78"/>
        <v>2.5890650705545207E-2</v>
      </c>
      <c r="N238" s="5">
        <f t="shared" si="78"/>
        <v>0</v>
      </c>
      <c r="Q238" s="95">
        <f t="shared" si="16"/>
        <v>39844</v>
      </c>
      <c r="R238" s="99">
        <f t="shared" ref="R238:AB238" si="79">R36+R137</f>
        <v>-3.1784863873281916E-3</v>
      </c>
      <c r="S238" s="99">
        <f t="shared" si="79"/>
        <v>1.6244684276742862E-3</v>
      </c>
      <c r="T238" s="99">
        <f t="shared" si="79"/>
        <v>-3.22273058833847E-3</v>
      </c>
      <c r="U238" s="99">
        <f t="shared" si="79"/>
        <v>-4.1662858475849576E-3</v>
      </c>
      <c r="V238" s="99">
        <f t="shared" si="79"/>
        <v>3.5748697642833409E-4</v>
      </c>
      <c r="W238" s="99">
        <f t="shared" si="79"/>
        <v>1.2465951535686043E-3</v>
      </c>
      <c r="X238" s="99">
        <f t="shared" si="79"/>
        <v>6.6942714496157161E-3</v>
      </c>
      <c r="Y238" s="99">
        <f t="shared" si="79"/>
        <v>3.0842732042509345E-3</v>
      </c>
      <c r="Z238" s="99">
        <f t="shared" si="79"/>
        <v>-1.3262179034495513E-3</v>
      </c>
      <c r="AA238" s="99">
        <f t="shared" si="79"/>
        <v>-9.0712995445645789E-5</v>
      </c>
      <c r="AB238" s="99">
        <f t="shared" si="79"/>
        <v>7.8052136195369483E-4</v>
      </c>
    </row>
    <row r="239" spans="2:28" ht="15" customHeight="1" outlineLevel="1" x14ac:dyDescent="0.25">
      <c r="B239" s="4">
        <f t="shared" ref="B239:B270" si="80">EOMONTH(B238,1)</f>
        <v>39872</v>
      </c>
      <c r="C239" s="5">
        <f t="shared" ref="C239:N239" si="81">C37+C138</f>
        <v>0.35176345769267925</v>
      </c>
      <c r="D239" s="5">
        <f t="shared" si="81"/>
        <v>9.4548447353389048E-2</v>
      </c>
      <c r="E239" s="5">
        <f t="shared" si="81"/>
        <v>0.17125456595770533</v>
      </c>
      <c r="F239" s="5">
        <f t="shared" si="81"/>
        <v>0.16236760617583434</v>
      </c>
      <c r="G239" s="5">
        <f t="shared" si="81"/>
        <v>1.4107913436390935E-3</v>
      </c>
      <c r="H239" s="5">
        <f t="shared" si="81"/>
        <v>0.15798068756406017</v>
      </c>
      <c r="I239" s="5">
        <f t="shared" si="81"/>
        <v>0.1848379920039448</v>
      </c>
      <c r="J239" s="5">
        <f t="shared" si="81"/>
        <v>0.155440785062504</v>
      </c>
      <c r="K239" s="5">
        <f t="shared" si="81"/>
        <v>5.9472810055965719E-2</v>
      </c>
      <c r="L239" s="5">
        <f t="shared" si="81"/>
        <v>0.16168585564260035</v>
      </c>
      <c r="M239" s="5">
        <f t="shared" si="81"/>
        <v>2.7545893692280738E-2</v>
      </c>
      <c r="N239" s="5">
        <f t="shared" si="81"/>
        <v>0</v>
      </c>
      <c r="Q239" s="95">
        <f t="shared" ref="Q239:Q270" si="82">EOMONTH(Q238,1)</f>
        <v>39872</v>
      </c>
      <c r="R239" s="99">
        <f t="shared" ref="R239:AB239" si="83">R37+R138</f>
        <v>-7.8830889222232109E-3</v>
      </c>
      <c r="S239" s="99">
        <f t="shared" si="83"/>
        <v>-2.4046336535805263E-4</v>
      </c>
      <c r="T239" s="99">
        <f t="shared" si="83"/>
        <v>-3.6533148393753934E-3</v>
      </c>
      <c r="U239" s="99">
        <f t="shared" si="83"/>
        <v>5.1173602322124659E-4</v>
      </c>
      <c r="V239" s="99">
        <f t="shared" si="83"/>
        <v>2.4694686126364678E-4</v>
      </c>
      <c r="W239" s="99">
        <f t="shared" si="83"/>
        <v>2.7797008311218558E-3</v>
      </c>
      <c r="X239" s="99">
        <f t="shared" si="83"/>
        <v>1.4300122785122995E-2</v>
      </c>
      <c r="Y239" s="99">
        <f t="shared" si="83"/>
        <v>2.9086893942037633E-3</v>
      </c>
      <c r="Z239" s="99">
        <f t="shared" si="83"/>
        <v>2.5904567416952704E-3</v>
      </c>
      <c r="AA239" s="99">
        <f t="shared" si="83"/>
        <v>1.3223097173694031E-2</v>
      </c>
      <c r="AB239" s="99">
        <f t="shared" si="83"/>
        <v>-3.3216078428680092E-3</v>
      </c>
    </row>
    <row r="240" spans="2:28" ht="15" customHeight="1" outlineLevel="1" x14ac:dyDescent="0.25">
      <c r="B240" s="4">
        <f t="shared" si="80"/>
        <v>39903</v>
      </c>
      <c r="C240" s="5">
        <f t="shared" ref="C240:N240" si="84">C38+C139</f>
        <v>0.44291864919141677</v>
      </c>
      <c r="D240" s="5">
        <f t="shared" si="84"/>
        <v>0.1169645616541458</v>
      </c>
      <c r="E240" s="5">
        <f t="shared" si="84"/>
        <v>0.22118951151556798</v>
      </c>
      <c r="F240" s="5">
        <f t="shared" si="84"/>
        <v>0.20476832766624314</v>
      </c>
      <c r="G240" s="5">
        <f t="shared" si="84"/>
        <v>8.383010475946787E-3</v>
      </c>
      <c r="H240" s="5">
        <f t="shared" si="84"/>
        <v>0.12971642317443491</v>
      </c>
      <c r="I240" s="5">
        <f t="shared" si="84"/>
        <v>0.24827149887829097</v>
      </c>
      <c r="J240" s="5">
        <f t="shared" si="84"/>
        <v>0.18818170849916721</v>
      </c>
      <c r="K240" s="5">
        <f t="shared" si="84"/>
        <v>8.6504773010682434E-2</v>
      </c>
      <c r="L240" s="5">
        <f t="shared" si="84"/>
        <v>0.1604047698035761</v>
      </c>
      <c r="M240" s="5">
        <f t="shared" si="84"/>
        <v>1.3982046350283625E-2</v>
      </c>
      <c r="N240" s="5">
        <f t="shared" si="84"/>
        <v>0</v>
      </c>
      <c r="Q240" s="95">
        <f t="shared" si="82"/>
        <v>39903</v>
      </c>
      <c r="R240" s="99">
        <f t="shared" ref="R240:AB240" si="85">R38+R139</f>
        <v>-1.181849462635109E-2</v>
      </c>
      <c r="S240" s="99">
        <f t="shared" si="85"/>
        <v>-3.7149496341998614E-4</v>
      </c>
      <c r="T240" s="99">
        <f t="shared" si="85"/>
        <v>1.6216168747688872E-2</v>
      </c>
      <c r="U240" s="99">
        <f t="shared" si="85"/>
        <v>2.367778885458716E-3</v>
      </c>
      <c r="V240" s="99">
        <f t="shared" si="85"/>
        <v>5.2831113385418138E-4</v>
      </c>
      <c r="W240" s="99">
        <f t="shared" si="85"/>
        <v>-6.7074871727322259E-3</v>
      </c>
      <c r="X240" s="99">
        <f t="shared" si="85"/>
        <v>-7.1305910969453072E-3</v>
      </c>
      <c r="Y240" s="99">
        <f t="shared" si="85"/>
        <v>-7.5970712841712737E-3</v>
      </c>
      <c r="Z240" s="99">
        <f t="shared" si="85"/>
        <v>-5.8869415447986148E-3</v>
      </c>
      <c r="AA240" s="99">
        <f t="shared" si="85"/>
        <v>9.1994211347093905E-3</v>
      </c>
      <c r="AB240" s="99">
        <f t="shared" si="85"/>
        <v>2.8201566544326642E-3</v>
      </c>
    </row>
    <row r="241" spans="2:28" ht="15" customHeight="1" outlineLevel="1" x14ac:dyDescent="0.25">
      <c r="B241" s="4">
        <f t="shared" si="80"/>
        <v>39933</v>
      </c>
      <c r="C241" s="5">
        <f t="shared" ref="C241:N241" si="86">C39+C140</f>
        <v>0.56686302512157116</v>
      </c>
      <c r="D241" s="5">
        <f t="shared" si="86"/>
        <v>0.17548307824947912</v>
      </c>
      <c r="E241" s="5">
        <f t="shared" si="86"/>
        <v>0.20263725889427664</v>
      </c>
      <c r="F241" s="5">
        <f t="shared" si="86"/>
        <v>0.25973274585372791</v>
      </c>
      <c r="G241" s="5">
        <f t="shared" si="86"/>
        <v>4.7778356321482619E-3</v>
      </c>
      <c r="H241" s="5">
        <f t="shared" si="86"/>
        <v>0.13322671835754099</v>
      </c>
      <c r="I241" s="5">
        <f t="shared" si="86"/>
        <v>0.29522987673069601</v>
      </c>
      <c r="J241" s="5">
        <f t="shared" si="86"/>
        <v>0.18083150494243549</v>
      </c>
      <c r="K241" s="5">
        <f t="shared" si="86"/>
        <v>0.104986205966524</v>
      </c>
      <c r="L241" s="5">
        <f t="shared" si="86"/>
        <v>0.21827334351593197</v>
      </c>
      <c r="M241" s="5">
        <f t="shared" si="86"/>
        <v>1.0624387099365477E-2</v>
      </c>
      <c r="N241" s="5">
        <f t="shared" si="86"/>
        <v>0</v>
      </c>
      <c r="Q241" s="95">
        <f t="shared" si="82"/>
        <v>39933</v>
      </c>
      <c r="R241" s="99">
        <f t="shared" ref="R241:AB241" si="87">R39+R140</f>
        <v>7.6609819340595492E-3</v>
      </c>
      <c r="S241" s="99">
        <f t="shared" si="87"/>
        <v>-3.6777703890509706E-3</v>
      </c>
      <c r="T241" s="99">
        <f t="shared" si="87"/>
        <v>1.9343993266016747E-2</v>
      </c>
      <c r="U241" s="99">
        <f t="shared" si="87"/>
        <v>2.3820930753529486E-2</v>
      </c>
      <c r="V241" s="99">
        <f t="shared" si="87"/>
        <v>2.2350321449789564E-3</v>
      </c>
      <c r="W241" s="99">
        <f t="shared" si="87"/>
        <v>-1.0825555532081525E-2</v>
      </c>
      <c r="X241" s="99">
        <f t="shared" si="87"/>
        <v>-3.8033567825685004E-3</v>
      </c>
      <c r="Y241" s="99">
        <f t="shared" si="87"/>
        <v>-8.7620410625559066E-3</v>
      </c>
      <c r="Z241" s="99">
        <f t="shared" si="87"/>
        <v>-2.1132983910079669E-3</v>
      </c>
      <c r="AA241" s="99">
        <f t="shared" si="87"/>
        <v>1.4104548648451468E-2</v>
      </c>
      <c r="AB241" s="99">
        <f t="shared" si="87"/>
        <v>4.2028648019453737E-4</v>
      </c>
    </row>
    <row r="242" spans="2:28" ht="15" customHeight="1" outlineLevel="1" x14ac:dyDescent="0.25">
      <c r="B242" s="4">
        <f t="shared" si="80"/>
        <v>39964</v>
      </c>
      <c r="C242" s="5">
        <f t="shared" ref="C242:N242" si="88">C40+C141</f>
        <v>0.51499502241085682</v>
      </c>
      <c r="D242" s="5">
        <f t="shared" si="88"/>
        <v>0.17561746297739964</v>
      </c>
      <c r="E242" s="5">
        <f t="shared" si="88"/>
        <v>0.15023689487972336</v>
      </c>
      <c r="F242" s="5">
        <f t="shared" si="88"/>
        <v>0.28797107657680465</v>
      </c>
      <c r="G242" s="5">
        <f t="shared" si="88"/>
        <v>3.1820447821362024E-3</v>
      </c>
      <c r="H242" s="5">
        <f t="shared" si="88"/>
        <v>0.13368957902756984</v>
      </c>
      <c r="I242" s="5">
        <f t="shared" si="88"/>
        <v>0.30332580295078393</v>
      </c>
      <c r="J242" s="5">
        <f t="shared" si="88"/>
        <v>0.17649534259711608</v>
      </c>
      <c r="K242" s="5">
        <f t="shared" si="88"/>
        <v>8.6498415441356613E-2</v>
      </c>
      <c r="L242" s="5">
        <f t="shared" si="88"/>
        <v>0.18814037815683129</v>
      </c>
      <c r="M242" s="5">
        <f t="shared" si="88"/>
        <v>1.6336066215832012E-2</v>
      </c>
      <c r="N242" s="5">
        <f t="shared" si="88"/>
        <v>0</v>
      </c>
      <c r="Q242" s="95">
        <f t="shared" si="82"/>
        <v>39964</v>
      </c>
      <c r="R242" s="99">
        <f t="shared" ref="R242:AB242" si="89">R40+R141</f>
        <v>3.5306584479627035E-2</v>
      </c>
      <c r="S242" s="99">
        <f t="shared" si="89"/>
        <v>8.5947483044622585E-3</v>
      </c>
      <c r="T242" s="99">
        <f t="shared" si="89"/>
        <v>2.7193387223028276E-2</v>
      </c>
      <c r="U242" s="99">
        <f t="shared" si="89"/>
        <v>1.8549277388536543E-2</v>
      </c>
      <c r="V242" s="99">
        <f t="shared" si="89"/>
        <v>9.1082212909582197E-4</v>
      </c>
      <c r="W242" s="99">
        <f t="shared" si="89"/>
        <v>-1.3437428610042547E-2</v>
      </c>
      <c r="X242" s="99">
        <f t="shared" si="89"/>
        <v>4.0585948196246224E-2</v>
      </c>
      <c r="Y242" s="99">
        <f t="shared" si="89"/>
        <v>7.4569846805909064E-3</v>
      </c>
      <c r="Z242" s="99">
        <f t="shared" si="89"/>
        <v>1.5212696362984311E-2</v>
      </c>
      <c r="AA242" s="99">
        <f t="shared" si="89"/>
        <v>1.5944666250822942E-2</v>
      </c>
      <c r="AB242" s="99">
        <f t="shared" si="89"/>
        <v>3.424063868004419E-4</v>
      </c>
    </row>
    <row r="243" spans="2:28" ht="15" customHeight="1" outlineLevel="1" x14ac:dyDescent="0.25">
      <c r="B243" s="4">
        <f t="shared" si="80"/>
        <v>39994</v>
      </c>
      <c r="C243" s="5">
        <f t="shared" ref="C243:N243" si="90">C41+C142</f>
        <v>0.47363408290905168</v>
      </c>
      <c r="D243" s="5">
        <f t="shared" si="90"/>
        <v>0.17069469344543725</v>
      </c>
      <c r="E243" s="5">
        <f t="shared" si="90"/>
        <v>0.23026334430951367</v>
      </c>
      <c r="F243" s="5">
        <f t="shared" si="90"/>
        <v>0.2569176001211787</v>
      </c>
      <c r="G243" s="5">
        <f t="shared" si="90"/>
        <v>1.0189581650001101E-3</v>
      </c>
      <c r="H243" s="5">
        <f t="shared" si="90"/>
        <v>0.12012370654447564</v>
      </c>
      <c r="I243" s="5">
        <f t="shared" si="90"/>
        <v>0.22863274055813987</v>
      </c>
      <c r="J243" s="5">
        <f t="shared" si="90"/>
        <v>0.18319796682900025</v>
      </c>
      <c r="K243" s="5">
        <f t="shared" si="90"/>
        <v>8.2474718373239414E-2</v>
      </c>
      <c r="L243" s="5">
        <f t="shared" si="90"/>
        <v>0.19737254746138755</v>
      </c>
      <c r="M243" s="5">
        <f t="shared" si="90"/>
        <v>1.4268266320408176E-3</v>
      </c>
      <c r="N243" s="5">
        <f t="shared" si="90"/>
        <v>0</v>
      </c>
      <c r="Q243" s="95">
        <f t="shared" si="82"/>
        <v>39994</v>
      </c>
      <c r="R243" s="99">
        <f t="shared" ref="R243:AB243" si="91">R41+R142</f>
        <v>-3.842904282668206E-3</v>
      </c>
      <c r="S243" s="99">
        <f t="shared" si="91"/>
        <v>-4.2321449721389841E-4</v>
      </c>
      <c r="T243" s="99">
        <f t="shared" si="91"/>
        <v>-2.7971016696686658E-3</v>
      </c>
      <c r="U243" s="99">
        <f t="shared" si="91"/>
        <v>1.8340634828428789E-2</v>
      </c>
      <c r="V243" s="99">
        <f t="shared" si="91"/>
        <v>1.6866689507874543E-4</v>
      </c>
      <c r="W243" s="99">
        <f t="shared" si="91"/>
        <v>3.1458904481190503E-3</v>
      </c>
      <c r="X243" s="99">
        <f t="shared" si="91"/>
        <v>8.6544458676761221E-3</v>
      </c>
      <c r="Y243" s="99">
        <f t="shared" si="91"/>
        <v>5.1101202415447192E-3</v>
      </c>
      <c r="Z243" s="99">
        <f t="shared" si="91"/>
        <v>3.9685181805077163E-3</v>
      </c>
      <c r="AA243" s="99">
        <f t="shared" si="91"/>
        <v>-3.9457632511750319E-3</v>
      </c>
      <c r="AB243" s="99">
        <f t="shared" si="91"/>
        <v>3.1172885958984846E-4</v>
      </c>
    </row>
    <row r="244" spans="2:28" ht="15" customHeight="1" outlineLevel="1" x14ac:dyDescent="0.25">
      <c r="B244" s="4">
        <f t="shared" si="80"/>
        <v>40025</v>
      </c>
      <c r="C244" s="5">
        <f t="shared" ref="C244:N244" si="92">C42+C143</f>
        <v>0.50580890242836485</v>
      </c>
      <c r="D244" s="5">
        <f t="shared" si="92"/>
        <v>0.15400399835111472</v>
      </c>
      <c r="E244" s="5">
        <f t="shared" si="92"/>
        <v>0.26920959399335809</v>
      </c>
      <c r="F244" s="5">
        <f t="shared" si="92"/>
        <v>0.25937003825799138</v>
      </c>
      <c r="G244" s="5">
        <f t="shared" si="92"/>
        <v>0</v>
      </c>
      <c r="H244" s="5">
        <f t="shared" si="92"/>
        <v>0.15517075504178982</v>
      </c>
      <c r="I244" s="5">
        <f t="shared" si="92"/>
        <v>0.21394203972662862</v>
      </c>
      <c r="J244" s="5">
        <f t="shared" si="92"/>
        <v>0.24196272268190436</v>
      </c>
      <c r="K244" s="5">
        <f t="shared" si="92"/>
        <v>0.10050094908569925</v>
      </c>
      <c r="L244" s="5">
        <f t="shared" si="92"/>
        <v>0.22488844228099308</v>
      </c>
      <c r="M244" s="5">
        <f t="shared" si="92"/>
        <v>1.6004733979431702E-3</v>
      </c>
      <c r="N244" s="5">
        <f t="shared" si="92"/>
        <v>0</v>
      </c>
      <c r="Q244" s="95">
        <f t="shared" si="82"/>
        <v>40025</v>
      </c>
      <c r="R244" s="99">
        <f t="shared" ref="R244:AB244" si="93">R42+R143</f>
        <v>-1.6517954794289316E-3</v>
      </c>
      <c r="S244" s="99">
        <f t="shared" si="93"/>
        <v>7.0206207833476966E-3</v>
      </c>
      <c r="T244" s="99">
        <f t="shared" si="93"/>
        <v>2.3148295518359785E-2</v>
      </c>
      <c r="U244" s="99">
        <f t="shared" si="93"/>
        <v>1.0495322653763184E-2</v>
      </c>
      <c r="V244" s="99">
        <f t="shared" si="93"/>
        <v>5.4295748132537468E-5</v>
      </c>
      <c r="W244" s="99">
        <f t="shared" si="93"/>
        <v>-9.2062917645367066E-3</v>
      </c>
      <c r="X244" s="99">
        <f t="shared" si="93"/>
        <v>-5.8077840806178942E-3</v>
      </c>
      <c r="Y244" s="99">
        <f t="shared" si="93"/>
        <v>1.2623007707921973E-2</v>
      </c>
      <c r="Z244" s="99">
        <f t="shared" si="93"/>
        <v>5.5794157534449947E-3</v>
      </c>
      <c r="AA244" s="99">
        <f t="shared" si="93"/>
        <v>1.20239277332821E-2</v>
      </c>
      <c r="AB244" s="99">
        <f t="shared" si="93"/>
        <v>8.6243284335527374E-4</v>
      </c>
    </row>
    <row r="245" spans="2:28" ht="15" customHeight="1" outlineLevel="1" x14ac:dyDescent="0.25">
      <c r="B245" s="4">
        <f t="shared" si="80"/>
        <v>40056</v>
      </c>
      <c r="C245" s="5">
        <f t="shared" ref="C245:N245" si="94">C43+C144</f>
        <v>0.49524536220690252</v>
      </c>
      <c r="D245" s="5">
        <f t="shared" si="94"/>
        <v>0.15502931729428077</v>
      </c>
      <c r="E245" s="5">
        <f t="shared" si="94"/>
        <v>0.17567621208469414</v>
      </c>
      <c r="F245" s="5">
        <f t="shared" si="94"/>
        <v>0.28653074802839518</v>
      </c>
      <c r="G245" s="5">
        <f t="shared" si="94"/>
        <v>7.5784490594353788E-4</v>
      </c>
      <c r="H245" s="5">
        <f t="shared" si="94"/>
        <v>0.17215942405602738</v>
      </c>
      <c r="I245" s="5">
        <f t="shared" si="94"/>
        <v>0.20252999460115895</v>
      </c>
      <c r="J245" s="5">
        <f t="shared" si="94"/>
        <v>0.18401247343124422</v>
      </c>
      <c r="K245" s="5">
        <f t="shared" si="94"/>
        <v>8.4228519307310373E-2</v>
      </c>
      <c r="L245" s="5">
        <f t="shared" si="94"/>
        <v>0.22764661251161539</v>
      </c>
      <c r="M245" s="5">
        <f t="shared" si="94"/>
        <v>0</v>
      </c>
      <c r="N245" s="5">
        <f t="shared" si="94"/>
        <v>0</v>
      </c>
      <c r="Q245" s="95">
        <f t="shared" si="82"/>
        <v>40056</v>
      </c>
      <c r="R245" s="99">
        <f t="shared" ref="R245:AB245" si="95">R43+R144</f>
        <v>-3.5187159325302661E-3</v>
      </c>
      <c r="S245" s="99">
        <f t="shared" si="95"/>
        <v>3.3646461720195768E-3</v>
      </c>
      <c r="T245" s="99">
        <f t="shared" si="95"/>
        <v>-4.1698139996412245E-4</v>
      </c>
      <c r="U245" s="99">
        <f t="shared" si="95"/>
        <v>1.4680619189009181E-3</v>
      </c>
      <c r="V245" s="99">
        <f t="shared" si="95"/>
        <v>-1.1961817894232384E-5</v>
      </c>
      <c r="W245" s="99">
        <f t="shared" si="95"/>
        <v>-6.0934903113510418E-4</v>
      </c>
      <c r="X245" s="99">
        <f t="shared" si="95"/>
        <v>1.0864631421092579E-2</v>
      </c>
      <c r="Y245" s="99">
        <f t="shared" si="95"/>
        <v>2.6987901005993383E-3</v>
      </c>
      <c r="Z245" s="99">
        <f t="shared" si="95"/>
        <v>-4.6426467336243958E-4</v>
      </c>
      <c r="AA245" s="99">
        <f t="shared" si="95"/>
        <v>5.130376727583953E-3</v>
      </c>
      <c r="AB245" s="99">
        <f t="shared" si="95"/>
        <v>-6.359562434620835E-5</v>
      </c>
    </row>
    <row r="246" spans="2:28" ht="15" customHeight="1" outlineLevel="1" x14ac:dyDescent="0.25">
      <c r="B246" s="4">
        <f t="shared" si="80"/>
        <v>40086</v>
      </c>
      <c r="C246" s="5">
        <f t="shared" ref="C246:N246" si="96">C44+C145</f>
        <v>0.53832472119871255</v>
      </c>
      <c r="D246" s="5">
        <f t="shared" si="96"/>
        <v>0.151402131740032</v>
      </c>
      <c r="E246" s="5">
        <f t="shared" si="96"/>
        <v>0.12212506737111395</v>
      </c>
      <c r="F246" s="5">
        <f t="shared" si="96"/>
        <v>0.31924533093098828</v>
      </c>
      <c r="G246" s="5">
        <f t="shared" si="96"/>
        <v>4.2806036608338989E-3</v>
      </c>
      <c r="H246" s="5">
        <f t="shared" si="96"/>
        <v>0.15808360077298148</v>
      </c>
      <c r="I246" s="5">
        <f t="shared" si="96"/>
        <v>0.20977875790196199</v>
      </c>
      <c r="J246" s="5">
        <f t="shared" si="96"/>
        <v>0.26339016536273652</v>
      </c>
      <c r="K246" s="5">
        <f t="shared" si="96"/>
        <v>8.6551368025254177E-2</v>
      </c>
      <c r="L246" s="5">
        <f t="shared" si="96"/>
        <v>0.23984947776742543</v>
      </c>
      <c r="M246" s="5">
        <f t="shared" si="96"/>
        <v>1.0661107666371799E-2</v>
      </c>
      <c r="N246" s="5">
        <f t="shared" si="96"/>
        <v>0</v>
      </c>
      <c r="Q246" s="95">
        <f t="shared" si="82"/>
        <v>40086</v>
      </c>
      <c r="R246" s="99">
        <f t="shared" ref="R246:AB246" si="97">R44+R145</f>
        <v>-5.0113944585099147E-3</v>
      </c>
      <c r="S246" s="99">
        <f t="shared" si="97"/>
        <v>1.2449543248233136E-2</v>
      </c>
      <c r="T246" s="99">
        <f t="shared" si="97"/>
        <v>7.829474367048915E-3</v>
      </c>
      <c r="U246" s="99">
        <f t="shared" si="97"/>
        <v>1.2899467665818003E-2</v>
      </c>
      <c r="V246" s="99">
        <f t="shared" si="97"/>
        <v>9.3786287624940694E-4</v>
      </c>
      <c r="W246" s="99">
        <f t="shared" si="97"/>
        <v>-9.747143776528952E-3</v>
      </c>
      <c r="X246" s="99">
        <f t="shared" si="97"/>
        <v>1.2667452727016646E-2</v>
      </c>
      <c r="Y246" s="99">
        <f t="shared" si="97"/>
        <v>3.2731572452586177E-3</v>
      </c>
      <c r="Z246" s="99">
        <f t="shared" si="97"/>
        <v>3.2535889067550174E-3</v>
      </c>
      <c r="AA246" s="99">
        <f t="shared" si="97"/>
        <v>4.5031535866330765E-3</v>
      </c>
      <c r="AB246" s="99">
        <f t="shared" si="97"/>
        <v>-2.2302327103441961E-4</v>
      </c>
    </row>
    <row r="247" spans="2:28" ht="15" customHeight="1" outlineLevel="1" x14ac:dyDescent="0.25">
      <c r="B247" s="4">
        <f t="shared" si="80"/>
        <v>40117</v>
      </c>
      <c r="C247" s="5">
        <f t="shared" ref="C247:N247" si="98">C45+C146</f>
        <v>0.48403894523672075</v>
      </c>
      <c r="D247" s="5">
        <f t="shared" si="98"/>
        <v>0.1055382387586882</v>
      </c>
      <c r="E247" s="5">
        <f t="shared" si="98"/>
        <v>0.1979360414808557</v>
      </c>
      <c r="F247" s="5">
        <f t="shared" si="98"/>
        <v>0.31412105945391705</v>
      </c>
      <c r="G247" s="5">
        <f t="shared" si="98"/>
        <v>5.3639394744213129E-3</v>
      </c>
      <c r="H247" s="5">
        <f t="shared" si="98"/>
        <v>0.18577682777490714</v>
      </c>
      <c r="I247" s="5">
        <f t="shared" si="98"/>
        <v>0.22597538130294739</v>
      </c>
      <c r="J247" s="5">
        <f t="shared" si="98"/>
        <v>0.17572589277094675</v>
      </c>
      <c r="K247" s="5">
        <f t="shared" si="98"/>
        <v>9.0363846953243593E-2</v>
      </c>
      <c r="L247" s="5">
        <f t="shared" si="98"/>
        <v>0.22688310658829086</v>
      </c>
      <c r="M247" s="5">
        <f t="shared" si="98"/>
        <v>2.0376182116279187E-2</v>
      </c>
      <c r="N247" s="5">
        <f t="shared" si="98"/>
        <v>0</v>
      </c>
      <c r="Q247" s="95">
        <f t="shared" si="82"/>
        <v>40117</v>
      </c>
      <c r="R247" s="99">
        <f t="shared" ref="R247:AB247" si="99">R45+R146</f>
        <v>8.6217703711014733E-3</v>
      </c>
      <c r="S247" s="99">
        <f t="shared" si="99"/>
        <v>-6.4663919157289078E-3</v>
      </c>
      <c r="T247" s="99">
        <f t="shared" si="99"/>
        <v>2.0509679902806399E-3</v>
      </c>
      <c r="U247" s="99">
        <f t="shared" si="99"/>
        <v>4.2715574474991719E-3</v>
      </c>
      <c r="V247" s="99">
        <f t="shared" si="99"/>
        <v>1.8805067002690453E-4</v>
      </c>
      <c r="W247" s="99">
        <f t="shared" si="99"/>
        <v>3.4531583583332841E-3</v>
      </c>
      <c r="X247" s="99">
        <f t="shared" si="99"/>
        <v>1.6100110690504261E-3</v>
      </c>
      <c r="Y247" s="99">
        <f t="shared" si="99"/>
        <v>4.4880399150132059E-3</v>
      </c>
      <c r="Z247" s="99">
        <f t="shared" si="99"/>
        <v>1.826464587502442E-3</v>
      </c>
      <c r="AA247" s="99">
        <f t="shared" si="99"/>
        <v>7.162364705520877E-3</v>
      </c>
      <c r="AB247" s="99">
        <f t="shared" si="99"/>
        <v>6.2898762010165884E-4</v>
      </c>
    </row>
    <row r="248" spans="2:28" ht="15" customHeight="1" outlineLevel="1" x14ac:dyDescent="0.25">
      <c r="B248" s="4">
        <f t="shared" si="80"/>
        <v>40147</v>
      </c>
      <c r="C248" s="5">
        <f t="shared" ref="C248:N248" si="100">C46+C147</f>
        <v>0.50215829663042388</v>
      </c>
      <c r="D248" s="5">
        <f t="shared" si="100"/>
        <v>9.8358002536502842E-2</v>
      </c>
      <c r="E248" s="5">
        <f t="shared" si="100"/>
        <v>0.17891303727543645</v>
      </c>
      <c r="F248" s="5">
        <f t="shared" si="100"/>
        <v>0.27688419882950571</v>
      </c>
      <c r="G248" s="5">
        <f t="shared" si="100"/>
        <v>1.9097180626242407E-2</v>
      </c>
      <c r="H248" s="5">
        <f t="shared" si="100"/>
        <v>0.22416847400050041</v>
      </c>
      <c r="I248" s="5">
        <f t="shared" si="100"/>
        <v>0.24306547956199173</v>
      </c>
      <c r="J248" s="5">
        <f t="shared" si="100"/>
        <v>0.19242935273494982</v>
      </c>
      <c r="K248" s="5">
        <f t="shared" si="100"/>
        <v>0.10411703220783687</v>
      </c>
      <c r="L248" s="5">
        <f t="shared" si="100"/>
        <v>0.27213911601437157</v>
      </c>
      <c r="M248" s="5">
        <f t="shared" si="100"/>
        <v>2.3286359329475956E-2</v>
      </c>
      <c r="N248" s="5">
        <f t="shared" si="100"/>
        <v>0</v>
      </c>
      <c r="Q248" s="95">
        <f t="shared" si="82"/>
        <v>40147</v>
      </c>
      <c r="R248" s="99">
        <f t="shared" ref="R248:AB248" si="101">R46+R147</f>
        <v>-9.2061176374969508E-3</v>
      </c>
      <c r="S248" s="99">
        <f t="shared" si="101"/>
        <v>5.3998665108590535E-4</v>
      </c>
      <c r="T248" s="99">
        <f t="shared" si="101"/>
        <v>5.1404064148367597E-3</v>
      </c>
      <c r="U248" s="99">
        <f t="shared" si="101"/>
        <v>-5.1267261114343061E-3</v>
      </c>
      <c r="V248" s="99">
        <f t="shared" si="101"/>
        <v>-3.6057423236704749E-4</v>
      </c>
      <c r="W248" s="99">
        <f t="shared" si="101"/>
        <v>-9.4499601677607015E-3</v>
      </c>
      <c r="X248" s="99">
        <f t="shared" si="101"/>
        <v>-3.3480425218768923E-3</v>
      </c>
      <c r="Y248" s="99">
        <f t="shared" si="101"/>
        <v>-5.090621925169115E-4</v>
      </c>
      <c r="Z248" s="99">
        <f t="shared" si="101"/>
        <v>4.1073018790352984E-3</v>
      </c>
      <c r="AA248" s="99">
        <f t="shared" si="101"/>
        <v>-9.2988109568289037E-3</v>
      </c>
      <c r="AB248" s="99">
        <f t="shared" si="101"/>
        <v>1.1111362488407217E-3</v>
      </c>
    </row>
    <row r="249" spans="2:28" ht="15" customHeight="1" outlineLevel="1" x14ac:dyDescent="0.25">
      <c r="B249" s="4">
        <f t="shared" si="80"/>
        <v>40178</v>
      </c>
      <c r="C249" s="5">
        <f t="shared" ref="C249:N249" si="102">C47+C148</f>
        <v>0.45029330576095816</v>
      </c>
      <c r="D249" s="5">
        <f t="shared" si="102"/>
        <v>0.10660568085737743</v>
      </c>
      <c r="E249" s="5">
        <f t="shared" si="102"/>
        <v>0.166320518561486</v>
      </c>
      <c r="F249" s="5">
        <f t="shared" si="102"/>
        <v>0.28476060736813219</v>
      </c>
      <c r="G249" s="5">
        <f t="shared" si="102"/>
        <v>4.7108762004188232E-3</v>
      </c>
      <c r="H249" s="5">
        <f t="shared" si="102"/>
        <v>0.16948156949884408</v>
      </c>
      <c r="I249" s="5">
        <f t="shared" si="102"/>
        <v>0.26238276510261133</v>
      </c>
      <c r="J249" s="5">
        <f t="shared" si="102"/>
        <v>0.20121599623478342</v>
      </c>
      <c r="K249" s="5">
        <f t="shared" si="102"/>
        <v>7.2428040053262643E-2</v>
      </c>
      <c r="L249" s="5">
        <f t="shared" si="102"/>
        <v>0.29406068637429517</v>
      </c>
      <c r="M249" s="5">
        <f t="shared" si="102"/>
        <v>2.5958707469019085E-2</v>
      </c>
      <c r="N249" s="5">
        <f t="shared" si="102"/>
        <v>0</v>
      </c>
      <c r="Q249" s="95">
        <f t="shared" si="82"/>
        <v>40178</v>
      </c>
      <c r="R249" s="99">
        <f t="shared" ref="R249:AB249" si="103">R47+R148</f>
        <v>5.813914609587521E-3</v>
      </c>
      <c r="S249" s="99">
        <f t="shared" si="103"/>
        <v>1.956562563751452E-3</v>
      </c>
      <c r="T249" s="99">
        <f t="shared" si="103"/>
        <v>6.6111687504623604E-3</v>
      </c>
      <c r="U249" s="99">
        <f t="shared" si="103"/>
        <v>2.5186123559037604E-3</v>
      </c>
      <c r="V249" s="99">
        <f t="shared" si="103"/>
        <v>-2.3581369962064682E-4</v>
      </c>
      <c r="W249" s="99">
        <f t="shared" si="103"/>
        <v>-1.0675845680833632E-3</v>
      </c>
      <c r="X249" s="99">
        <f t="shared" si="103"/>
        <v>2.5957072884588797E-3</v>
      </c>
      <c r="Y249" s="99">
        <f t="shared" si="103"/>
        <v>7.4491225124796723E-5</v>
      </c>
      <c r="Z249" s="99">
        <f t="shared" si="103"/>
        <v>-2.5221314021087677E-3</v>
      </c>
      <c r="AA249" s="99">
        <f t="shared" si="103"/>
        <v>6.0860533411106841E-3</v>
      </c>
      <c r="AB249" s="99">
        <f t="shared" si="103"/>
        <v>1.924928899360815E-3</v>
      </c>
    </row>
    <row r="250" spans="2:28" ht="15" customHeight="1" outlineLevel="1" x14ac:dyDescent="0.25">
      <c r="B250" s="4">
        <f t="shared" si="80"/>
        <v>40209</v>
      </c>
      <c r="C250" s="5">
        <f t="shared" ref="C250:N250" si="104">C48+C149</f>
        <v>0.41479896735936095</v>
      </c>
      <c r="D250" s="5">
        <f t="shared" si="104"/>
        <v>0.10465078927677025</v>
      </c>
      <c r="E250" s="5">
        <f t="shared" si="104"/>
        <v>0.2609033104578895</v>
      </c>
      <c r="F250" s="5">
        <f t="shared" si="104"/>
        <v>0.30328944665453672</v>
      </c>
      <c r="G250" s="5">
        <f t="shared" si="104"/>
        <v>7.0032492170169335E-3</v>
      </c>
      <c r="H250" s="5">
        <f t="shared" si="104"/>
        <v>0.1702146920541141</v>
      </c>
      <c r="I250" s="5">
        <f t="shared" si="104"/>
        <v>0.23359623739082708</v>
      </c>
      <c r="J250" s="5">
        <f t="shared" si="104"/>
        <v>0.16047036176805843</v>
      </c>
      <c r="K250" s="5">
        <f t="shared" si="104"/>
        <v>0.10214819681625517</v>
      </c>
      <c r="L250" s="5">
        <f t="shared" si="104"/>
        <v>0.22528628486288305</v>
      </c>
      <c r="M250" s="5">
        <f t="shared" si="104"/>
        <v>3.4487102113802542E-2</v>
      </c>
      <c r="N250" s="5">
        <f t="shared" si="104"/>
        <v>6.3188273149246378E-4</v>
      </c>
      <c r="Q250" s="95">
        <f t="shared" si="82"/>
        <v>40209</v>
      </c>
      <c r="R250" s="99">
        <f t="shared" ref="R250:AB250" si="105">R48+R149</f>
        <v>6.6177008701309627E-3</v>
      </c>
      <c r="S250" s="99">
        <f t="shared" si="105"/>
        <v>5.1124044399869801E-3</v>
      </c>
      <c r="T250" s="99">
        <f t="shared" si="105"/>
        <v>8.0787526859627846E-4</v>
      </c>
      <c r="U250" s="99">
        <f t="shared" si="105"/>
        <v>5.5422230080569464E-3</v>
      </c>
      <c r="V250" s="99">
        <f t="shared" si="105"/>
        <v>1.4900668994254963E-3</v>
      </c>
      <c r="W250" s="99">
        <f t="shared" si="105"/>
        <v>1.3371756198851217E-2</v>
      </c>
      <c r="X250" s="99">
        <f t="shared" si="105"/>
        <v>4.4778030321540162E-3</v>
      </c>
      <c r="Y250" s="99">
        <f t="shared" si="105"/>
        <v>3.4566633704236098E-3</v>
      </c>
      <c r="Z250" s="99">
        <f t="shared" si="105"/>
        <v>5.1675266653159573E-3</v>
      </c>
      <c r="AA250" s="99">
        <f t="shared" si="105"/>
        <v>6.988563249983237E-3</v>
      </c>
      <c r="AB250" s="99">
        <f t="shared" si="105"/>
        <v>-7.5010397008331653E-4</v>
      </c>
    </row>
    <row r="251" spans="2:28" ht="15" customHeight="1" outlineLevel="1" x14ac:dyDescent="0.25">
      <c r="B251" s="4">
        <f t="shared" si="80"/>
        <v>40237</v>
      </c>
      <c r="C251" s="5">
        <f t="shared" ref="C251:N251" si="106">C49+C150</f>
        <v>0.44407410501978839</v>
      </c>
      <c r="D251" s="5">
        <f t="shared" si="106"/>
        <v>0.13180917900990533</v>
      </c>
      <c r="E251" s="5">
        <f t="shared" si="106"/>
        <v>0.26165724192324513</v>
      </c>
      <c r="F251" s="5">
        <f t="shared" si="106"/>
        <v>0.28446931612035287</v>
      </c>
      <c r="G251" s="5">
        <f t="shared" si="106"/>
        <v>2.217291067027051E-2</v>
      </c>
      <c r="H251" s="5">
        <f t="shared" si="106"/>
        <v>0.21174185590283115</v>
      </c>
      <c r="I251" s="5">
        <f t="shared" si="106"/>
        <v>0.22548963102733749</v>
      </c>
      <c r="J251" s="5">
        <f t="shared" si="106"/>
        <v>0.21948598944264841</v>
      </c>
      <c r="K251" s="5">
        <f t="shared" si="106"/>
        <v>9.5887225064950857E-2</v>
      </c>
      <c r="L251" s="5">
        <f t="shared" si="106"/>
        <v>0.2451227559605148</v>
      </c>
      <c r="M251" s="5">
        <f t="shared" si="106"/>
        <v>4.2476822343883058E-2</v>
      </c>
      <c r="N251" s="5">
        <f t="shared" si="106"/>
        <v>9.6064082506252635E-4</v>
      </c>
      <c r="Q251" s="95">
        <f t="shared" si="82"/>
        <v>40237</v>
      </c>
      <c r="R251" s="99">
        <f t="shared" ref="R251:AB251" si="107">R49+R150</f>
        <v>-4.7374599682746127E-3</v>
      </c>
      <c r="S251" s="99">
        <f t="shared" si="107"/>
        <v>-2.5602306559692344E-3</v>
      </c>
      <c r="T251" s="99">
        <f t="shared" si="107"/>
        <v>-5.9249655713472585E-3</v>
      </c>
      <c r="U251" s="99">
        <f t="shared" si="107"/>
        <v>-4.7825277307843904E-3</v>
      </c>
      <c r="V251" s="99">
        <f t="shared" si="107"/>
        <v>1.5859098439248512E-3</v>
      </c>
      <c r="W251" s="99">
        <f t="shared" si="107"/>
        <v>3.3596611389926203E-5</v>
      </c>
      <c r="X251" s="99">
        <f t="shared" si="107"/>
        <v>-5.9650768699564096E-4</v>
      </c>
      <c r="Y251" s="99">
        <f t="shared" si="107"/>
        <v>3.1737460222059644E-3</v>
      </c>
      <c r="Z251" s="99">
        <f t="shared" si="107"/>
        <v>-2.184253878361003E-3</v>
      </c>
      <c r="AA251" s="99">
        <f t="shared" si="107"/>
        <v>2.7047154624743218E-3</v>
      </c>
      <c r="AB251" s="99">
        <f t="shared" si="107"/>
        <v>3.3318057553811611E-4</v>
      </c>
    </row>
    <row r="252" spans="2:28" ht="15" customHeight="1" outlineLevel="1" x14ac:dyDescent="0.25">
      <c r="B252" s="4">
        <f t="shared" si="80"/>
        <v>40268</v>
      </c>
      <c r="C252" s="5">
        <f t="shared" ref="C252:N252" si="108">C50+C151</f>
        <v>0.44645863079489317</v>
      </c>
      <c r="D252" s="5">
        <f t="shared" si="108"/>
        <v>0.12496960754518834</v>
      </c>
      <c r="E252" s="5">
        <f t="shared" si="108"/>
        <v>0.28694498785674488</v>
      </c>
      <c r="F252" s="5">
        <f t="shared" si="108"/>
        <v>0.33708486842177759</v>
      </c>
      <c r="G252" s="5">
        <f t="shared" si="108"/>
        <v>1.6313491314421197E-2</v>
      </c>
      <c r="H252" s="5">
        <f t="shared" si="108"/>
        <v>0.14742870892149809</v>
      </c>
      <c r="I252" s="5">
        <f t="shared" si="108"/>
        <v>0.24201784785280414</v>
      </c>
      <c r="J252" s="5">
        <f t="shared" si="108"/>
        <v>0.20893123148713841</v>
      </c>
      <c r="K252" s="5">
        <f t="shared" si="108"/>
        <v>0.12418342833011992</v>
      </c>
      <c r="L252" s="5">
        <f t="shared" si="108"/>
        <v>0.26261811391133921</v>
      </c>
      <c r="M252" s="5">
        <f t="shared" si="108"/>
        <v>3.1764290653292823E-2</v>
      </c>
      <c r="N252" s="5">
        <f t="shared" si="108"/>
        <v>1.3970297109211762E-3</v>
      </c>
      <c r="Q252" s="95">
        <f t="shared" si="82"/>
        <v>40268</v>
      </c>
      <c r="R252" s="99">
        <f t="shared" ref="R252:AB252" si="109">R50+R151</f>
        <v>-5.3030188152990362E-3</v>
      </c>
      <c r="S252" s="99">
        <f t="shared" si="109"/>
        <v>1.8813391112267714E-3</v>
      </c>
      <c r="T252" s="99">
        <f t="shared" si="109"/>
        <v>1.5178091535904704E-4</v>
      </c>
      <c r="U252" s="99">
        <f t="shared" si="109"/>
        <v>4.5100911070364361E-3</v>
      </c>
      <c r="V252" s="99">
        <f t="shared" si="109"/>
        <v>-6.882371150067755E-5</v>
      </c>
      <c r="W252" s="99">
        <f t="shared" si="109"/>
        <v>-8.5342766585788342E-3</v>
      </c>
      <c r="X252" s="99">
        <f t="shared" si="109"/>
        <v>1.3431797447664196E-2</v>
      </c>
      <c r="Y252" s="99">
        <f t="shared" si="109"/>
        <v>-3.284193223581644E-4</v>
      </c>
      <c r="Z252" s="99">
        <f t="shared" si="109"/>
        <v>-2.4259008020990416E-3</v>
      </c>
      <c r="AA252" s="99">
        <f t="shared" si="109"/>
        <v>1.3095474151080358E-2</v>
      </c>
      <c r="AB252" s="99">
        <f t="shared" si="109"/>
        <v>9.0587376166780713E-5</v>
      </c>
    </row>
    <row r="253" spans="2:28" ht="15" customHeight="1" outlineLevel="1" x14ac:dyDescent="0.25">
      <c r="B253" s="4">
        <f t="shared" si="80"/>
        <v>40298</v>
      </c>
      <c r="C253" s="5">
        <f t="shared" ref="C253:N253" si="110">C51+C152</f>
        <v>0.4664704473119522</v>
      </c>
      <c r="D253" s="5">
        <f t="shared" si="110"/>
        <v>0.14571101957738331</v>
      </c>
      <c r="E253" s="5">
        <f t="shared" si="110"/>
        <v>0.24330565362697015</v>
      </c>
      <c r="F253" s="5">
        <f t="shared" si="110"/>
        <v>0.38277011331777022</v>
      </c>
      <c r="G253" s="5">
        <f t="shared" si="110"/>
        <v>3.144492561115253E-2</v>
      </c>
      <c r="H253" s="5">
        <f t="shared" si="110"/>
        <v>0.14356727769512923</v>
      </c>
      <c r="I253" s="5">
        <f t="shared" si="110"/>
        <v>0.28338683943636744</v>
      </c>
      <c r="J253" s="5">
        <f t="shared" si="110"/>
        <v>0.21291879046767537</v>
      </c>
      <c r="K253" s="5">
        <f t="shared" si="110"/>
        <v>0.11890683202173286</v>
      </c>
      <c r="L253" s="5">
        <f t="shared" si="110"/>
        <v>0.24869037232687924</v>
      </c>
      <c r="M253" s="5">
        <f t="shared" si="110"/>
        <v>1.1261638005877863E-2</v>
      </c>
      <c r="N253" s="5">
        <f t="shared" si="110"/>
        <v>1.564276505328925E-3</v>
      </c>
      <c r="Q253" s="95">
        <f t="shared" si="82"/>
        <v>40298</v>
      </c>
      <c r="R253" s="99">
        <f t="shared" ref="R253:AB253" si="111">R51+R152</f>
        <v>-3.3041630582274824E-3</v>
      </c>
      <c r="S253" s="99">
        <f t="shared" si="111"/>
        <v>-3.5121219632584422E-3</v>
      </c>
      <c r="T253" s="99">
        <f t="shared" si="111"/>
        <v>-9.0851334163727059E-3</v>
      </c>
      <c r="U253" s="99">
        <f t="shared" si="111"/>
        <v>3.3446239336681022E-3</v>
      </c>
      <c r="V253" s="99">
        <f t="shared" si="111"/>
        <v>-2.3504731037670779E-4</v>
      </c>
      <c r="W253" s="99">
        <f t="shared" si="111"/>
        <v>1.1571749984314256E-3</v>
      </c>
      <c r="X253" s="99">
        <f t="shared" si="111"/>
        <v>-2.0602925734836512E-3</v>
      </c>
      <c r="Y253" s="99">
        <f t="shared" si="111"/>
        <v>3.0072549182195464E-4</v>
      </c>
      <c r="Z253" s="99">
        <f t="shared" si="111"/>
        <v>2.1455619892270274E-3</v>
      </c>
      <c r="AA253" s="99">
        <f t="shared" si="111"/>
        <v>5.8113218555383454E-3</v>
      </c>
      <c r="AB253" s="99">
        <f t="shared" si="111"/>
        <v>5.3703025243830623E-4</v>
      </c>
    </row>
    <row r="254" spans="2:28" ht="15" customHeight="1" outlineLevel="1" x14ac:dyDescent="0.25">
      <c r="B254" s="4">
        <f t="shared" si="80"/>
        <v>40329</v>
      </c>
      <c r="C254" s="5">
        <f t="shared" ref="C254:N254" si="112">C52+C153</f>
        <v>0.49005643094036866</v>
      </c>
      <c r="D254" s="5">
        <f t="shared" si="112"/>
        <v>0.17597482729359604</v>
      </c>
      <c r="E254" s="5">
        <f t="shared" si="112"/>
        <v>8.694025487277135E-2</v>
      </c>
      <c r="F254" s="5">
        <f t="shared" si="112"/>
        <v>0.30721998445329535</v>
      </c>
      <c r="G254" s="5">
        <f t="shared" si="112"/>
        <v>7.9132471081958863E-3</v>
      </c>
      <c r="H254" s="5">
        <f t="shared" si="112"/>
        <v>0.1561989993402273</v>
      </c>
      <c r="I254" s="5">
        <f t="shared" si="112"/>
        <v>0.25191768128630837</v>
      </c>
      <c r="J254" s="5">
        <f t="shared" si="112"/>
        <v>0.19311807744101092</v>
      </c>
      <c r="K254" s="5">
        <f t="shared" si="112"/>
        <v>7.5586340545430772E-2</v>
      </c>
      <c r="L254" s="5">
        <f t="shared" si="112"/>
        <v>0.28122335714428559</v>
      </c>
      <c r="M254" s="5">
        <f t="shared" si="112"/>
        <v>8.2399627805356951E-3</v>
      </c>
      <c r="N254" s="5">
        <f t="shared" si="112"/>
        <v>1.5699296568355888E-3</v>
      </c>
      <c r="Q254" s="95">
        <f t="shared" si="82"/>
        <v>40329</v>
      </c>
      <c r="R254" s="99">
        <f t="shared" ref="R254:AB254" si="113">R52+R153</f>
        <v>3.966803130301691E-3</v>
      </c>
      <c r="S254" s="99">
        <f t="shared" si="113"/>
        <v>-2.0139694946202714E-3</v>
      </c>
      <c r="T254" s="99">
        <f t="shared" si="113"/>
        <v>-2.5772462106372455E-3</v>
      </c>
      <c r="U254" s="99">
        <f t="shared" si="113"/>
        <v>-4.7315339240367668E-3</v>
      </c>
      <c r="V254" s="99">
        <f t="shared" si="113"/>
        <v>-2.63173656615534E-3</v>
      </c>
      <c r="W254" s="99">
        <f t="shared" si="113"/>
        <v>7.3878700568705677E-3</v>
      </c>
      <c r="X254" s="99">
        <f t="shared" si="113"/>
        <v>-8.4713235260115531E-4</v>
      </c>
      <c r="Y254" s="99">
        <f t="shared" si="113"/>
        <v>1.4707442782979484E-3</v>
      </c>
      <c r="Z254" s="99">
        <f t="shared" si="113"/>
        <v>2.3237294268377328E-3</v>
      </c>
      <c r="AA254" s="99">
        <f t="shared" si="113"/>
        <v>-2.2494835081030163E-3</v>
      </c>
      <c r="AB254" s="99">
        <f t="shared" si="113"/>
        <v>-4.7413133823459943E-4</v>
      </c>
    </row>
    <row r="255" spans="2:28" ht="15" customHeight="1" outlineLevel="1" x14ac:dyDescent="0.25">
      <c r="B255" s="4">
        <f t="shared" si="80"/>
        <v>40359</v>
      </c>
      <c r="C255" s="5">
        <f t="shared" ref="C255:N255" si="114">C53+C154</f>
        <v>0.43757752472555</v>
      </c>
      <c r="D255" s="5">
        <f t="shared" si="114"/>
        <v>0.19601593749533755</v>
      </c>
      <c r="E255" s="5">
        <f t="shared" si="114"/>
        <v>9.9083927385795217E-2</v>
      </c>
      <c r="F255" s="5">
        <f t="shared" si="114"/>
        <v>0.31979550075882412</v>
      </c>
      <c r="G255" s="5">
        <f t="shared" si="114"/>
        <v>6.3092940141145724E-3</v>
      </c>
      <c r="H255" s="5">
        <f t="shared" si="114"/>
        <v>0.12220192076980005</v>
      </c>
      <c r="I255" s="5">
        <f t="shared" si="114"/>
        <v>0.33280480385981637</v>
      </c>
      <c r="J255" s="5">
        <f t="shared" si="114"/>
        <v>0.20859948672401057</v>
      </c>
      <c r="K255" s="5">
        <f t="shared" si="114"/>
        <v>7.1302327556193326E-2</v>
      </c>
      <c r="L255" s="5">
        <f t="shared" si="114"/>
        <v>0.26303719106009055</v>
      </c>
      <c r="M255" s="5">
        <f t="shared" si="114"/>
        <v>7.2434201110620523E-3</v>
      </c>
      <c r="N255" s="5">
        <f t="shared" si="114"/>
        <v>1.6811539457686001E-3</v>
      </c>
      <c r="Q255" s="95">
        <f t="shared" si="82"/>
        <v>40359</v>
      </c>
      <c r="R255" s="99">
        <f t="shared" ref="R255:AB255" si="115">R53+R154</f>
        <v>6.6735443257245741E-3</v>
      </c>
      <c r="S255" s="99">
        <f t="shared" si="115"/>
        <v>-5.3860879643588522E-4</v>
      </c>
      <c r="T255" s="99">
        <f t="shared" si="115"/>
        <v>-3.3316612843227768E-3</v>
      </c>
      <c r="U255" s="99">
        <f t="shared" si="115"/>
        <v>-4.8701036559295322E-4</v>
      </c>
      <c r="V255" s="99">
        <f t="shared" si="115"/>
        <v>-5.6194278808933756E-4</v>
      </c>
      <c r="W255" s="99">
        <f t="shared" si="115"/>
        <v>1.4919341267468726E-3</v>
      </c>
      <c r="X255" s="99">
        <f t="shared" si="115"/>
        <v>-4.2276016605719557E-3</v>
      </c>
      <c r="Y255" s="99">
        <f t="shared" si="115"/>
        <v>-1.5235957534425119E-3</v>
      </c>
      <c r="Z255" s="99">
        <f t="shared" si="115"/>
        <v>-1.1906858130068556E-3</v>
      </c>
      <c r="AA255" s="99">
        <f t="shared" si="115"/>
        <v>-1.3905588385425614E-3</v>
      </c>
      <c r="AB255" s="99">
        <f t="shared" si="115"/>
        <v>-1.8658899487807761E-6</v>
      </c>
    </row>
    <row r="256" spans="2:28" ht="15" customHeight="1" outlineLevel="1" x14ac:dyDescent="0.25">
      <c r="B256" s="4">
        <f t="shared" si="80"/>
        <v>40390</v>
      </c>
      <c r="C256" s="5">
        <f t="shared" ref="C256:N256" si="116">C54+C155</f>
        <v>0.39436802596539433</v>
      </c>
      <c r="D256" s="5">
        <f t="shared" si="116"/>
        <v>0.19514189055066306</v>
      </c>
      <c r="E256" s="5">
        <f t="shared" si="116"/>
        <v>0.11338044150432852</v>
      </c>
      <c r="F256" s="5">
        <f t="shared" si="116"/>
        <v>0.31834288629880275</v>
      </c>
      <c r="G256" s="5">
        <f t="shared" si="116"/>
        <v>7.3595398819653558E-3</v>
      </c>
      <c r="H256" s="5">
        <f t="shared" si="116"/>
        <v>0.12918270834123816</v>
      </c>
      <c r="I256" s="5">
        <f t="shared" si="116"/>
        <v>0.32416327820249524</v>
      </c>
      <c r="J256" s="5">
        <f t="shared" si="116"/>
        <v>0.21330664740247302</v>
      </c>
      <c r="K256" s="5">
        <f t="shared" si="116"/>
        <v>7.9825503512734514E-2</v>
      </c>
      <c r="L256" s="5">
        <f t="shared" si="116"/>
        <v>0.25543395227074056</v>
      </c>
      <c r="M256" s="5">
        <f t="shared" si="116"/>
        <v>7.3333871630043837E-3</v>
      </c>
      <c r="N256" s="5">
        <f t="shared" si="116"/>
        <v>1.3730085002244396E-3</v>
      </c>
      <c r="Q256" s="95">
        <f t="shared" si="82"/>
        <v>40390</v>
      </c>
      <c r="R256" s="99">
        <f t="shared" ref="R256:AB256" si="117">R54+R155</f>
        <v>2.5115394184026842E-3</v>
      </c>
      <c r="S256" s="99">
        <f t="shared" si="117"/>
        <v>-1.8692703877095799E-3</v>
      </c>
      <c r="T256" s="99">
        <f t="shared" si="117"/>
        <v>-6.8699586314864385E-4</v>
      </c>
      <c r="U256" s="99">
        <f t="shared" si="117"/>
        <v>4.3861670766197538E-3</v>
      </c>
      <c r="V256" s="99">
        <f t="shared" si="117"/>
        <v>1.0675897220216344E-3</v>
      </c>
      <c r="W256" s="99">
        <f t="shared" si="117"/>
        <v>-1.193199520380905E-2</v>
      </c>
      <c r="X256" s="99">
        <f t="shared" si="117"/>
        <v>6.2947133148612607E-3</v>
      </c>
      <c r="Y256" s="99">
        <f t="shared" si="117"/>
        <v>5.6644795779681465E-3</v>
      </c>
      <c r="Z256" s="99">
        <f t="shared" si="117"/>
        <v>-2.8985909731374915E-3</v>
      </c>
      <c r="AA256" s="99">
        <f t="shared" si="117"/>
        <v>9.4559545476337326E-4</v>
      </c>
      <c r="AB256" s="99">
        <f t="shared" si="117"/>
        <v>8.8026599087834829E-5</v>
      </c>
    </row>
    <row r="257" spans="2:28" ht="15" customHeight="1" outlineLevel="1" x14ac:dyDescent="0.25">
      <c r="B257" s="4">
        <f t="shared" si="80"/>
        <v>40421</v>
      </c>
      <c r="C257" s="5">
        <f t="shared" ref="C257:N257" si="118">C55+C156</f>
        <v>0.41490515726444877</v>
      </c>
      <c r="D257" s="5">
        <f t="shared" si="118"/>
        <v>0.21593244288683699</v>
      </c>
      <c r="E257" s="5">
        <f t="shared" si="118"/>
        <v>9.9909483364770624E-2</v>
      </c>
      <c r="F257" s="5">
        <f t="shared" si="118"/>
        <v>0.30172403239035944</v>
      </c>
      <c r="G257" s="5">
        <f t="shared" si="118"/>
        <v>8.429230501310777E-3</v>
      </c>
      <c r="H257" s="5">
        <f t="shared" si="118"/>
        <v>0.10865742858463968</v>
      </c>
      <c r="I257" s="5">
        <f t="shared" si="118"/>
        <v>0.23400532239090321</v>
      </c>
      <c r="J257" s="5">
        <f t="shared" si="118"/>
        <v>0.2348600226433635</v>
      </c>
      <c r="K257" s="5">
        <f t="shared" si="118"/>
        <v>8.2325437900017284E-2</v>
      </c>
      <c r="L257" s="5">
        <f t="shared" si="118"/>
        <v>0.25160503897558195</v>
      </c>
      <c r="M257" s="5">
        <f t="shared" si="118"/>
        <v>7.2807028896193062E-3</v>
      </c>
      <c r="N257" s="5">
        <f t="shared" si="118"/>
        <v>1.3388656784188982E-3</v>
      </c>
      <c r="Q257" s="95">
        <f t="shared" si="82"/>
        <v>40421</v>
      </c>
      <c r="R257" s="99">
        <f t="shared" ref="R257:AB257" si="119">R55+R156</f>
        <v>2.3621180557840404E-3</v>
      </c>
      <c r="S257" s="99">
        <f t="shared" si="119"/>
        <v>4.4651049740829863E-3</v>
      </c>
      <c r="T257" s="99">
        <f t="shared" si="119"/>
        <v>3.5530715291391029E-4</v>
      </c>
      <c r="U257" s="99">
        <f t="shared" si="119"/>
        <v>1.3478962736402358E-2</v>
      </c>
      <c r="V257" s="99">
        <f t="shared" si="119"/>
        <v>1.7201140528427274E-4</v>
      </c>
      <c r="W257" s="99">
        <f t="shared" si="119"/>
        <v>3.5611989466037288E-3</v>
      </c>
      <c r="X257" s="99">
        <f t="shared" si="119"/>
        <v>-6.3338995260206823E-3</v>
      </c>
      <c r="Y257" s="99">
        <f t="shared" si="119"/>
        <v>-2.2020120502693691E-3</v>
      </c>
      <c r="Z257" s="99">
        <f t="shared" si="119"/>
        <v>6.3217119796771574E-4</v>
      </c>
      <c r="AA257" s="99">
        <f t="shared" si="119"/>
        <v>-1.4180537838707589E-3</v>
      </c>
      <c r="AB257" s="99">
        <f t="shared" si="119"/>
        <v>6.1114213559874589E-5</v>
      </c>
    </row>
    <row r="258" spans="2:28" ht="15" customHeight="1" outlineLevel="1" x14ac:dyDescent="0.25">
      <c r="B258" s="4">
        <f t="shared" si="80"/>
        <v>40451</v>
      </c>
      <c r="C258" s="5">
        <f t="shared" ref="C258:N258" si="120">C56+C157</f>
        <v>0.46223451567346235</v>
      </c>
      <c r="D258" s="5">
        <f t="shared" si="120"/>
        <v>0.21806319736462876</v>
      </c>
      <c r="E258" s="5">
        <f t="shared" si="120"/>
        <v>0.10265257416888214</v>
      </c>
      <c r="F258" s="5">
        <f t="shared" si="120"/>
        <v>0.29691995869869103</v>
      </c>
      <c r="G258" s="5">
        <f t="shared" si="120"/>
        <v>8.7484390293817021E-3</v>
      </c>
      <c r="H258" s="5">
        <f t="shared" si="120"/>
        <v>0.12020549019072037</v>
      </c>
      <c r="I258" s="5">
        <f t="shared" si="120"/>
        <v>0.21737084312642466</v>
      </c>
      <c r="J258" s="5">
        <f t="shared" si="120"/>
        <v>0.27842359316086052</v>
      </c>
      <c r="K258" s="5">
        <f t="shared" si="120"/>
        <v>8.1793364265273727E-2</v>
      </c>
      <c r="L258" s="5">
        <f t="shared" si="120"/>
        <v>0.28647142941103937</v>
      </c>
      <c r="M258" s="5">
        <f t="shared" si="120"/>
        <v>7.5569696038956845E-3</v>
      </c>
      <c r="N258" s="5">
        <f t="shared" si="120"/>
        <v>1.3708349726217174E-3</v>
      </c>
      <c r="Q258" s="95">
        <f t="shared" si="82"/>
        <v>40451</v>
      </c>
      <c r="R258" s="99">
        <f t="shared" ref="R258:AB258" si="121">R56+R157</f>
        <v>1.1656738634574768E-2</v>
      </c>
      <c r="S258" s="99">
        <f t="shared" si="121"/>
        <v>-2.4819845616392364E-3</v>
      </c>
      <c r="T258" s="99">
        <f t="shared" si="121"/>
        <v>3.5755614572333637E-4</v>
      </c>
      <c r="U258" s="99">
        <f t="shared" si="121"/>
        <v>1.0941265433396519E-2</v>
      </c>
      <c r="V258" s="99">
        <f t="shared" si="121"/>
        <v>1.5269299558587311E-3</v>
      </c>
      <c r="W258" s="99">
        <f t="shared" si="121"/>
        <v>-9.87573012251192E-3</v>
      </c>
      <c r="X258" s="99">
        <f t="shared" si="121"/>
        <v>6.6655164058302442E-3</v>
      </c>
      <c r="Y258" s="99">
        <f t="shared" si="121"/>
        <v>-2.3308434662024785E-5</v>
      </c>
      <c r="Z258" s="99">
        <f t="shared" si="121"/>
        <v>1.2782232782367108E-4</v>
      </c>
      <c r="AA258" s="99">
        <f t="shared" si="121"/>
        <v>-2.523882233471283E-3</v>
      </c>
      <c r="AB258" s="99">
        <f t="shared" si="121"/>
        <v>2.5183786334752821E-4</v>
      </c>
    </row>
    <row r="259" spans="2:28" ht="15" customHeight="1" outlineLevel="1" x14ac:dyDescent="0.25">
      <c r="B259" s="4">
        <f t="shared" si="80"/>
        <v>40482</v>
      </c>
      <c r="C259" s="5">
        <f t="shared" ref="C259:N259" si="122">C57+C158</f>
        <v>0.42215122025097174</v>
      </c>
      <c r="D259" s="5">
        <f t="shared" si="122"/>
        <v>0.2136874114209131</v>
      </c>
      <c r="E259" s="5">
        <f t="shared" si="122"/>
        <v>0.11044843225508087</v>
      </c>
      <c r="F259" s="5">
        <f t="shared" si="122"/>
        <v>0.31706170482805385</v>
      </c>
      <c r="G259" s="5">
        <f t="shared" si="122"/>
        <v>9.4991922758826137E-3</v>
      </c>
      <c r="H259" s="5">
        <f t="shared" si="122"/>
        <v>0.1154956025337365</v>
      </c>
      <c r="I259" s="5">
        <f t="shared" si="122"/>
        <v>0.21449807798427792</v>
      </c>
      <c r="J259" s="5">
        <f t="shared" si="122"/>
        <v>0.25842937332427246</v>
      </c>
      <c r="K259" s="5">
        <f t="shared" si="122"/>
        <v>6.0738492828928722E-2</v>
      </c>
      <c r="L259" s="5">
        <f t="shared" si="122"/>
        <v>0.29138837175224619</v>
      </c>
      <c r="M259" s="5">
        <f t="shared" si="122"/>
        <v>7.7996038663698582E-3</v>
      </c>
      <c r="N259" s="5">
        <f t="shared" si="122"/>
        <v>1.3301912102248892E-3</v>
      </c>
      <c r="Q259" s="95">
        <f t="shared" si="82"/>
        <v>40482</v>
      </c>
      <c r="R259" s="99">
        <f t="shared" ref="R259:AB259" si="123">R57+R158</f>
        <v>6.3308593039725584E-3</v>
      </c>
      <c r="S259" s="99">
        <f t="shared" si="123"/>
        <v>-3.8312002143325594E-3</v>
      </c>
      <c r="T259" s="99">
        <f t="shared" si="123"/>
        <v>-5.1421218811476595E-5</v>
      </c>
      <c r="U259" s="99">
        <f t="shared" si="123"/>
        <v>1.4824956466893279E-2</v>
      </c>
      <c r="V259" s="99">
        <f t="shared" si="123"/>
        <v>1.3281937486808049E-3</v>
      </c>
      <c r="W259" s="99">
        <f t="shared" si="123"/>
        <v>-3.554770432549923E-3</v>
      </c>
      <c r="X259" s="99">
        <f t="shared" si="123"/>
        <v>3.8175208817192996E-3</v>
      </c>
      <c r="Y259" s="99">
        <f t="shared" si="123"/>
        <v>1.425281572584227E-4</v>
      </c>
      <c r="Z259" s="99">
        <f t="shared" si="123"/>
        <v>4.0944049169906651E-4</v>
      </c>
      <c r="AA259" s="99">
        <f t="shared" si="123"/>
        <v>2.883840698309637E-3</v>
      </c>
      <c r="AB259" s="99">
        <f t="shared" si="123"/>
        <v>7.845688001606061E-4</v>
      </c>
    </row>
    <row r="260" spans="2:28" ht="15" customHeight="1" outlineLevel="1" x14ac:dyDescent="0.25">
      <c r="B260" s="4">
        <f t="shared" si="80"/>
        <v>40512</v>
      </c>
      <c r="C260" s="5">
        <f t="shared" ref="C260:N260" si="124">C58+C159</f>
        <v>0.4166535677438703</v>
      </c>
      <c r="D260" s="5">
        <f t="shared" si="124"/>
        <v>0.26109914297784975</v>
      </c>
      <c r="E260" s="5">
        <f t="shared" si="124"/>
        <v>9.8526520096077264E-2</v>
      </c>
      <c r="F260" s="5">
        <f t="shared" si="124"/>
        <v>0.25267577820469633</v>
      </c>
      <c r="G260" s="5">
        <f t="shared" si="124"/>
        <v>1.1130141881232413E-2</v>
      </c>
      <c r="H260" s="5">
        <f t="shared" si="124"/>
        <v>9.7045704482146167E-2</v>
      </c>
      <c r="I260" s="5">
        <f t="shared" si="124"/>
        <v>0.24354490501081622</v>
      </c>
      <c r="J260" s="5">
        <f t="shared" si="124"/>
        <v>0.25555700445085971</v>
      </c>
      <c r="K260" s="5">
        <f t="shared" si="124"/>
        <v>5.4194423558037309E-2</v>
      </c>
      <c r="L260" s="5">
        <f t="shared" si="124"/>
        <v>0.25610589603770217</v>
      </c>
      <c r="M260" s="5">
        <f t="shared" si="124"/>
        <v>7.6574303332743541E-3</v>
      </c>
      <c r="N260" s="5">
        <f t="shared" si="124"/>
        <v>1.261165185283922E-3</v>
      </c>
      <c r="Q260" s="95">
        <f t="shared" si="82"/>
        <v>40512</v>
      </c>
      <c r="R260" s="99">
        <f t="shared" ref="R260:AB260" si="125">R58+R159</f>
        <v>4.1114062432404466E-3</v>
      </c>
      <c r="S260" s="99">
        <f t="shared" si="125"/>
        <v>4.636703585958659E-3</v>
      </c>
      <c r="T260" s="99">
        <f t="shared" si="125"/>
        <v>-6.6476044643150973E-4</v>
      </c>
      <c r="U260" s="99">
        <f t="shared" si="125"/>
        <v>-1.6298258468054546E-3</v>
      </c>
      <c r="V260" s="99">
        <f t="shared" si="125"/>
        <v>-7.0640074095945648E-4</v>
      </c>
      <c r="W260" s="99">
        <f t="shared" si="125"/>
        <v>3.6310359414767263E-3</v>
      </c>
      <c r="X260" s="99">
        <f t="shared" si="125"/>
        <v>-9.4284929596027641E-4</v>
      </c>
      <c r="Y260" s="99">
        <f t="shared" si="125"/>
        <v>2.0499607307500347E-3</v>
      </c>
      <c r="Z260" s="99">
        <f t="shared" si="125"/>
        <v>-1.493324563086126E-3</v>
      </c>
      <c r="AA260" s="99">
        <f t="shared" si="125"/>
        <v>2.0306526707250527E-3</v>
      </c>
      <c r="AB260" s="99">
        <f t="shared" si="125"/>
        <v>1.1719166735535014E-4</v>
      </c>
    </row>
    <row r="261" spans="2:28" ht="15" customHeight="1" outlineLevel="1" x14ac:dyDescent="0.25">
      <c r="B261" s="4">
        <f t="shared" si="80"/>
        <v>40543</v>
      </c>
      <c r="C261" s="5">
        <f t="shared" ref="C261:N261" si="126">C59+C160</f>
        <v>0.37795408892477167</v>
      </c>
      <c r="D261" s="5">
        <f t="shared" si="126"/>
        <v>0.29262694459317923</v>
      </c>
      <c r="E261" s="5">
        <f t="shared" si="126"/>
        <v>0.1114030348157946</v>
      </c>
      <c r="F261" s="5">
        <f t="shared" si="126"/>
        <v>0.24783044424255257</v>
      </c>
      <c r="G261" s="5">
        <f t="shared" si="126"/>
        <v>1.0972478329412599E-2</v>
      </c>
      <c r="H261" s="5">
        <f t="shared" si="126"/>
        <v>9.8132969910396495E-2</v>
      </c>
      <c r="I261" s="5">
        <f t="shared" si="126"/>
        <v>0.26461149315827542</v>
      </c>
      <c r="J261" s="5">
        <f t="shared" si="126"/>
        <v>0.2499074986053742</v>
      </c>
      <c r="K261" s="5">
        <f t="shared" si="126"/>
        <v>4.9947152352941331E-2</v>
      </c>
      <c r="L261" s="5">
        <f t="shared" si="126"/>
        <v>0.297378668986434</v>
      </c>
      <c r="M261" s="5">
        <f t="shared" si="126"/>
        <v>1.3977269140018407E-2</v>
      </c>
      <c r="N261" s="5">
        <f t="shared" si="126"/>
        <v>1.2249486797582733E-3</v>
      </c>
      <c r="Q261" s="95">
        <f t="shared" si="82"/>
        <v>40543</v>
      </c>
      <c r="R261" s="99">
        <f t="shared" ref="R261:AB261" si="127">R59+R160</f>
        <v>1.5469606312276948E-2</v>
      </c>
      <c r="S261" s="99">
        <f t="shared" si="127"/>
        <v>-5.7128669456185813E-3</v>
      </c>
      <c r="T261" s="99">
        <f t="shared" si="127"/>
        <v>1.0671674013565363E-2</v>
      </c>
      <c r="U261" s="99">
        <f t="shared" si="127"/>
        <v>7.9766538251636321E-3</v>
      </c>
      <c r="V261" s="99">
        <f t="shared" si="127"/>
        <v>1.9857096192818827E-3</v>
      </c>
      <c r="W261" s="99">
        <f t="shared" si="127"/>
        <v>-5.0286559911165846E-3</v>
      </c>
      <c r="X261" s="99">
        <f t="shared" si="127"/>
        <v>-1.8514898951490161E-3</v>
      </c>
      <c r="Y261" s="99">
        <f t="shared" si="127"/>
        <v>5.757853296629728E-4</v>
      </c>
      <c r="Z261" s="99">
        <f t="shared" si="127"/>
        <v>3.625439670310788E-3</v>
      </c>
      <c r="AA261" s="99">
        <f t="shared" si="127"/>
        <v>-4.363279390359855E-4</v>
      </c>
      <c r="AB261" s="99">
        <f t="shared" si="127"/>
        <v>1.3425917802204394E-3</v>
      </c>
    </row>
    <row r="262" spans="2:28" ht="15" customHeight="1" outlineLevel="1" x14ac:dyDescent="0.25">
      <c r="B262" s="4">
        <f t="shared" si="80"/>
        <v>40574</v>
      </c>
      <c r="C262" s="5">
        <f t="shared" ref="C262:N262" si="128">C60+C161</f>
        <v>0.37439535464454876</v>
      </c>
      <c r="D262" s="5">
        <f t="shared" si="128"/>
        <v>0.27933037342508849</v>
      </c>
      <c r="E262" s="5">
        <f t="shared" si="128"/>
        <v>9.8545834114582551E-2</v>
      </c>
      <c r="F262" s="5">
        <f t="shared" si="128"/>
        <v>0.22960410664524841</v>
      </c>
      <c r="G262" s="5">
        <f t="shared" si="128"/>
        <v>1.3294231907734993E-2</v>
      </c>
      <c r="H262" s="5">
        <f t="shared" si="128"/>
        <v>0.12676493351338267</v>
      </c>
      <c r="I262" s="5">
        <f t="shared" si="128"/>
        <v>0.30362094000234419</v>
      </c>
      <c r="J262" s="5">
        <f t="shared" si="128"/>
        <v>0.23905604500990263</v>
      </c>
      <c r="K262" s="5">
        <f t="shared" si="128"/>
        <v>2.0469435597822792E-2</v>
      </c>
      <c r="L262" s="5">
        <f t="shared" si="128"/>
        <v>0.31435667035557047</v>
      </c>
      <c r="M262" s="5">
        <f t="shared" si="128"/>
        <v>1.3081990988090828E-2</v>
      </c>
      <c r="N262" s="5">
        <f t="shared" si="128"/>
        <v>1.1577098430344875E-3</v>
      </c>
      <c r="Q262" s="95">
        <f t="shared" si="82"/>
        <v>40574</v>
      </c>
      <c r="R262" s="99">
        <f t="shared" ref="R262:AB262" si="129">R60+R161</f>
        <v>1.5512275586142021E-3</v>
      </c>
      <c r="S262" s="99">
        <f t="shared" si="129"/>
        <v>7.6611388738214645E-3</v>
      </c>
      <c r="T262" s="99">
        <f t="shared" si="129"/>
        <v>-3.196490108065293E-3</v>
      </c>
      <c r="U262" s="99">
        <f t="shared" si="129"/>
        <v>-4.1586870930763352E-3</v>
      </c>
      <c r="V262" s="99">
        <f t="shared" si="129"/>
        <v>-9.4788380113743336E-4</v>
      </c>
      <c r="W262" s="99">
        <f t="shared" si="129"/>
        <v>3.1427209020207444E-3</v>
      </c>
      <c r="X262" s="99">
        <f t="shared" si="129"/>
        <v>-3.6931444736517357E-3</v>
      </c>
      <c r="Y262" s="99">
        <f t="shared" si="129"/>
        <v>-1.5798326453685908E-3</v>
      </c>
      <c r="Z262" s="99">
        <f t="shared" si="129"/>
        <v>-1.8722534957453397E-3</v>
      </c>
      <c r="AA262" s="99">
        <f t="shared" si="129"/>
        <v>-6.6855277309524151E-3</v>
      </c>
      <c r="AB262" s="99">
        <f t="shared" si="129"/>
        <v>1.8554675417862366E-4</v>
      </c>
    </row>
    <row r="263" spans="2:28" ht="15" customHeight="1" outlineLevel="1" x14ac:dyDescent="0.25">
      <c r="B263" s="4">
        <f t="shared" si="80"/>
        <v>40602</v>
      </c>
      <c r="C263" s="5">
        <f t="shared" ref="C263:N263" si="130">C61+C162</f>
        <v>0.43886046503446396</v>
      </c>
      <c r="D263" s="5">
        <f t="shared" si="130"/>
        <v>0.26496897031630262</v>
      </c>
      <c r="E263" s="5">
        <f t="shared" si="130"/>
        <v>9.260409924868182E-2</v>
      </c>
      <c r="F263" s="5">
        <f t="shared" si="130"/>
        <v>0.21924123300460444</v>
      </c>
      <c r="G263" s="5">
        <f t="shared" si="130"/>
        <v>1.6493813125991495E-2</v>
      </c>
      <c r="H263" s="5">
        <f t="shared" si="130"/>
        <v>0.12409133315463032</v>
      </c>
      <c r="I263" s="5">
        <f t="shared" si="130"/>
        <v>0.30421494497484752</v>
      </c>
      <c r="J263" s="5">
        <f t="shared" si="130"/>
        <v>0.27920423909682668</v>
      </c>
      <c r="K263" s="5">
        <f t="shared" si="130"/>
        <v>2.0842132122669103E-2</v>
      </c>
      <c r="L263" s="5">
        <f t="shared" si="130"/>
        <v>0.34015613166027786</v>
      </c>
      <c r="M263" s="5">
        <f t="shared" si="130"/>
        <v>1.6557315175083024E-2</v>
      </c>
      <c r="N263" s="5">
        <f t="shared" si="130"/>
        <v>9.532894966375506E-4</v>
      </c>
      <c r="Q263" s="95">
        <f t="shared" si="82"/>
        <v>40602</v>
      </c>
      <c r="R263" s="99">
        <f t="shared" ref="R263:AB263" si="131">R61+R162</f>
        <v>6.0606253558498462E-3</v>
      </c>
      <c r="S263" s="99">
        <f t="shared" si="131"/>
        <v>1.0174575195725103E-3</v>
      </c>
      <c r="T263" s="99">
        <f t="shared" si="131"/>
        <v>2.1881383922249557E-3</v>
      </c>
      <c r="U263" s="99">
        <f t="shared" si="131"/>
        <v>-7.6462357274381413E-3</v>
      </c>
      <c r="V263" s="99">
        <f t="shared" si="131"/>
        <v>-4.1956559788953389E-4</v>
      </c>
      <c r="W263" s="99">
        <f t="shared" si="131"/>
        <v>-8.2911842297009168E-4</v>
      </c>
      <c r="X263" s="99">
        <f t="shared" si="131"/>
        <v>-3.3758332400039195E-3</v>
      </c>
      <c r="Y263" s="99">
        <f t="shared" si="131"/>
        <v>4.6524902928815354E-4</v>
      </c>
      <c r="Z263" s="99">
        <f t="shared" si="131"/>
        <v>9.4344763176117737E-4</v>
      </c>
      <c r="AA263" s="99">
        <f t="shared" si="131"/>
        <v>1.9243577442426658E-3</v>
      </c>
      <c r="AB263" s="99">
        <f t="shared" si="131"/>
        <v>-2.6037904890833659E-5</v>
      </c>
    </row>
    <row r="264" spans="2:28" ht="15" customHeight="1" outlineLevel="1" x14ac:dyDescent="0.25">
      <c r="B264" s="4">
        <f t="shared" si="80"/>
        <v>40633</v>
      </c>
      <c r="C264" s="5">
        <f t="shared" ref="C264:N264" si="132">C62+C163</f>
        <v>0.48749280011207341</v>
      </c>
      <c r="D264" s="5">
        <f t="shared" si="132"/>
        <v>0.24878763603243981</v>
      </c>
      <c r="E264" s="5">
        <f t="shared" si="132"/>
        <v>8.8977083298327486E-2</v>
      </c>
      <c r="F264" s="5">
        <f t="shared" si="132"/>
        <v>0.1966762173438992</v>
      </c>
      <c r="G264" s="5">
        <f t="shared" si="132"/>
        <v>1.8418682643923295E-2</v>
      </c>
      <c r="H264" s="5">
        <f t="shared" si="132"/>
        <v>0.14523998068777236</v>
      </c>
      <c r="I264" s="5">
        <f t="shared" si="132"/>
        <v>0.33617846275908825</v>
      </c>
      <c r="J264" s="5">
        <f t="shared" si="132"/>
        <v>0.30875615911804977</v>
      </c>
      <c r="K264" s="5">
        <f t="shared" si="132"/>
        <v>2.4939217265323041E-2</v>
      </c>
      <c r="L264" s="5">
        <f t="shared" si="132"/>
        <v>0.34962849084212694</v>
      </c>
      <c r="M264" s="5">
        <f t="shared" si="132"/>
        <v>1.1523542870516433E-2</v>
      </c>
      <c r="N264" s="5">
        <f t="shared" si="132"/>
        <v>1.2536671458644954E-3</v>
      </c>
      <c r="Q264" s="95">
        <f t="shared" si="82"/>
        <v>40633</v>
      </c>
      <c r="R264" s="99">
        <f t="shared" ref="R264:AB264" si="133">R62+R163</f>
        <v>-2.7143762084860757E-3</v>
      </c>
      <c r="S264" s="99">
        <f t="shared" si="133"/>
        <v>-5.4389429030806697E-3</v>
      </c>
      <c r="T264" s="99">
        <f t="shared" si="133"/>
        <v>-4.7655490483669363E-3</v>
      </c>
      <c r="U264" s="99">
        <f t="shared" si="133"/>
        <v>-3.6107452473249811E-3</v>
      </c>
      <c r="V264" s="99">
        <f t="shared" si="133"/>
        <v>9.9578379157260464E-4</v>
      </c>
      <c r="W264" s="99">
        <f t="shared" si="133"/>
        <v>-7.1246724363728644E-3</v>
      </c>
      <c r="X264" s="99">
        <f t="shared" si="133"/>
        <v>-9.755495701413144E-4</v>
      </c>
      <c r="Y264" s="99">
        <f t="shared" si="133"/>
        <v>-5.691406107166167E-4</v>
      </c>
      <c r="Z264" s="99">
        <f t="shared" si="133"/>
        <v>5.3789846594231834E-4</v>
      </c>
      <c r="AA264" s="99">
        <f t="shared" si="133"/>
        <v>1.7122718708519592E-2</v>
      </c>
      <c r="AB264" s="99">
        <f t="shared" si="133"/>
        <v>2.2788871678761651E-3</v>
      </c>
    </row>
    <row r="265" spans="2:28" ht="15" customHeight="1" outlineLevel="1" x14ac:dyDescent="0.25">
      <c r="B265" s="4">
        <f t="shared" si="80"/>
        <v>40663</v>
      </c>
      <c r="C265" s="5">
        <f t="shared" ref="C265:N265" si="134">C63+C164</f>
        <v>0.53981613033355247</v>
      </c>
      <c r="D265" s="5">
        <f t="shared" si="134"/>
        <v>0.25340734016174093</v>
      </c>
      <c r="E265" s="5">
        <f t="shared" si="134"/>
        <v>9.2912713320892099E-2</v>
      </c>
      <c r="F265" s="5">
        <f t="shared" si="134"/>
        <v>0.20412690605075473</v>
      </c>
      <c r="G265" s="5">
        <f t="shared" si="134"/>
        <v>1.920863184967531E-2</v>
      </c>
      <c r="H265" s="5">
        <f t="shared" si="134"/>
        <v>0.13544622362431899</v>
      </c>
      <c r="I265" s="5">
        <f t="shared" si="134"/>
        <v>0.34070082199933283</v>
      </c>
      <c r="J265" s="5">
        <f t="shared" si="134"/>
        <v>0.232743225474427</v>
      </c>
      <c r="K265" s="5">
        <f t="shared" si="134"/>
        <v>3.0963572510099638E-2</v>
      </c>
      <c r="L265" s="5">
        <f t="shared" si="134"/>
        <v>0.32613515453072273</v>
      </c>
      <c r="M265" s="5">
        <f t="shared" si="134"/>
        <v>9.9433958139250184E-3</v>
      </c>
      <c r="N265" s="5">
        <f t="shared" si="134"/>
        <v>0</v>
      </c>
      <c r="Q265" s="95">
        <f t="shared" si="82"/>
        <v>40663</v>
      </c>
      <c r="R265" s="99">
        <f t="shared" ref="R265:AB265" si="135">R63+R164</f>
        <v>9.5264071073812677E-3</v>
      </c>
      <c r="S265" s="99">
        <f t="shared" si="135"/>
        <v>-3.8879273906975527E-3</v>
      </c>
      <c r="T265" s="99">
        <f t="shared" si="135"/>
        <v>-4.2774563266167178E-3</v>
      </c>
      <c r="U265" s="99">
        <f t="shared" si="135"/>
        <v>8.5572711910449073E-3</v>
      </c>
      <c r="V265" s="99">
        <f t="shared" si="135"/>
        <v>4.7472420527006336E-4</v>
      </c>
      <c r="W265" s="99">
        <f t="shared" si="135"/>
        <v>-3.6556211892357546E-3</v>
      </c>
      <c r="X265" s="99">
        <f t="shared" si="135"/>
        <v>-3.7307758629320223E-3</v>
      </c>
      <c r="Y265" s="99">
        <f t="shared" si="135"/>
        <v>-4.61404448570432E-4</v>
      </c>
      <c r="Z265" s="99">
        <f t="shared" si="135"/>
        <v>2.2292121969762126E-3</v>
      </c>
      <c r="AA265" s="99">
        <f t="shared" si="135"/>
        <v>-1.5541916410397316E-3</v>
      </c>
      <c r="AB265" s="99">
        <f t="shared" si="135"/>
        <v>8.4580234529500829E-4</v>
      </c>
    </row>
    <row r="266" spans="2:28" ht="15" customHeight="1" outlineLevel="1" x14ac:dyDescent="0.25">
      <c r="B266" s="4">
        <f t="shared" si="80"/>
        <v>40694</v>
      </c>
      <c r="C266" s="5">
        <f t="shared" ref="C266:N266" si="136">C64+C165</f>
        <v>0.55191695415736652</v>
      </c>
      <c r="D266" s="5">
        <f t="shared" si="136"/>
        <v>0.23054985742521678</v>
      </c>
      <c r="E266" s="5">
        <f t="shared" si="136"/>
        <v>6.6457180854418346E-2</v>
      </c>
      <c r="F266" s="5">
        <f t="shared" si="136"/>
        <v>0.19040609536200814</v>
      </c>
      <c r="G266" s="5">
        <f t="shared" si="136"/>
        <v>2.0577748332095296E-2</v>
      </c>
      <c r="H266" s="5">
        <f t="shared" si="136"/>
        <v>0.10787292412545008</v>
      </c>
      <c r="I266" s="5">
        <f t="shared" si="136"/>
        <v>0.31844987221655924</v>
      </c>
      <c r="J266" s="5">
        <f t="shared" si="136"/>
        <v>0.23342226904953831</v>
      </c>
      <c r="K266" s="5">
        <f t="shared" si="136"/>
        <v>2.9566257349810016E-2</v>
      </c>
      <c r="L266" s="5">
        <f t="shared" si="136"/>
        <v>0.32455901560169653</v>
      </c>
      <c r="M266" s="5">
        <f t="shared" si="136"/>
        <v>9.6500352546641365E-3</v>
      </c>
      <c r="N266" s="5">
        <f t="shared" si="136"/>
        <v>0</v>
      </c>
      <c r="Q266" s="95">
        <f t="shared" si="82"/>
        <v>40694</v>
      </c>
      <c r="R266" s="99">
        <f t="shared" ref="R266:AB266" si="137">R64+R165</f>
        <v>5.8114425511568519E-3</v>
      </c>
      <c r="S266" s="99">
        <f t="shared" si="137"/>
        <v>4.1044728602481527E-3</v>
      </c>
      <c r="T266" s="99">
        <f t="shared" si="137"/>
        <v>3.9435451654464652E-3</v>
      </c>
      <c r="U266" s="99">
        <f t="shared" si="137"/>
        <v>-4.5493257691279244E-3</v>
      </c>
      <c r="V266" s="99">
        <f t="shared" si="137"/>
        <v>-1.5613824577341928E-4</v>
      </c>
      <c r="W266" s="99">
        <f t="shared" si="137"/>
        <v>4.2219823044182458E-3</v>
      </c>
      <c r="X266" s="99">
        <f t="shared" si="137"/>
        <v>3.1352221448668147E-3</v>
      </c>
      <c r="Y266" s="99">
        <f t="shared" si="137"/>
        <v>9.3224364021588565E-3</v>
      </c>
      <c r="Z266" s="99">
        <f t="shared" si="137"/>
        <v>-6.748255554897564E-4</v>
      </c>
      <c r="AA266" s="99">
        <f t="shared" si="137"/>
        <v>-7.8907723193146553E-3</v>
      </c>
      <c r="AB266" s="99">
        <f t="shared" si="137"/>
        <v>3.2742293383464352E-5</v>
      </c>
    </row>
    <row r="267" spans="2:28" ht="15" customHeight="1" outlineLevel="1" x14ac:dyDescent="0.25">
      <c r="B267" s="4">
        <f t="shared" si="80"/>
        <v>40724</v>
      </c>
      <c r="C267" s="5">
        <f t="shared" ref="C267:N267" si="138">C65+C166</f>
        <v>0.56499700732776514</v>
      </c>
      <c r="D267" s="5">
        <f t="shared" si="138"/>
        <v>0.22031682341873476</v>
      </c>
      <c r="E267" s="5">
        <f t="shared" si="138"/>
        <v>5.2962545204403105E-2</v>
      </c>
      <c r="F267" s="5">
        <f t="shared" si="138"/>
        <v>0.20243113536764651</v>
      </c>
      <c r="G267" s="5">
        <f t="shared" si="138"/>
        <v>2.0055473642957705E-2</v>
      </c>
      <c r="H267" s="5">
        <f t="shared" si="138"/>
        <v>0.1178380346862736</v>
      </c>
      <c r="I267" s="5">
        <f t="shared" si="138"/>
        <v>0.32673292710264046</v>
      </c>
      <c r="J267" s="5">
        <f t="shared" si="138"/>
        <v>0.28318232049350833</v>
      </c>
      <c r="K267" s="5">
        <f t="shared" si="138"/>
        <v>3.5372420761357271E-2</v>
      </c>
      <c r="L267" s="5">
        <f t="shared" si="138"/>
        <v>0.36068739513168202</v>
      </c>
      <c r="M267" s="5">
        <f t="shared" si="138"/>
        <v>1.3569170942943236E-2</v>
      </c>
      <c r="N267" s="5">
        <f t="shared" si="138"/>
        <v>0</v>
      </c>
      <c r="Q267" s="95">
        <f t="shared" si="82"/>
        <v>40724</v>
      </c>
      <c r="R267" s="99">
        <f t="shared" ref="R267:AB267" si="139">R65+R166</f>
        <v>4.0845212122080045E-3</v>
      </c>
      <c r="S267" s="99">
        <f t="shared" si="139"/>
        <v>9.3176546050939427E-5</v>
      </c>
      <c r="T267" s="99">
        <f t="shared" si="139"/>
        <v>2.340061397512235E-3</v>
      </c>
      <c r="U267" s="99">
        <f t="shared" si="139"/>
        <v>-2.7357442567557786E-3</v>
      </c>
      <c r="V267" s="99">
        <f t="shared" si="139"/>
        <v>-3.1257708639924363E-4</v>
      </c>
      <c r="W267" s="99">
        <f t="shared" si="139"/>
        <v>7.6068771984217308E-4</v>
      </c>
      <c r="X267" s="99">
        <f t="shared" si="139"/>
        <v>-4.2100864935981121E-5</v>
      </c>
      <c r="Y267" s="99">
        <f t="shared" si="139"/>
        <v>2.4765309652948313E-3</v>
      </c>
      <c r="Z267" s="99">
        <f t="shared" si="139"/>
        <v>-8.5824799177858029E-4</v>
      </c>
      <c r="AA267" s="99">
        <f t="shared" si="139"/>
        <v>-2.1687016792570919E-3</v>
      </c>
      <c r="AB267" s="99">
        <f t="shared" si="139"/>
        <v>-5.1120335333579249E-4</v>
      </c>
    </row>
    <row r="268" spans="2:28" ht="15" customHeight="1" outlineLevel="1" x14ac:dyDescent="0.25">
      <c r="B268" s="4">
        <f t="shared" si="80"/>
        <v>40755</v>
      </c>
      <c r="C268" s="5">
        <f t="shared" ref="C268:N268" si="140">C66+C167</f>
        <v>0.60382410085500915</v>
      </c>
      <c r="D268" s="5">
        <f t="shared" si="140"/>
        <v>0.19178722143502555</v>
      </c>
      <c r="E268" s="5">
        <f t="shared" si="140"/>
        <v>4.0077588490242892E-2</v>
      </c>
      <c r="F268" s="5">
        <f t="shared" si="140"/>
        <v>0.21105411547915881</v>
      </c>
      <c r="G268" s="5">
        <f t="shared" si="140"/>
        <v>1.6108467403689122E-2</v>
      </c>
      <c r="H268" s="5">
        <f t="shared" si="140"/>
        <v>0.13428085188664168</v>
      </c>
      <c r="I268" s="5">
        <f t="shared" si="140"/>
        <v>0.25354431229406699</v>
      </c>
      <c r="J268" s="5">
        <f t="shared" si="140"/>
        <v>0.3188897040446832</v>
      </c>
      <c r="K268" s="5">
        <f t="shared" si="140"/>
        <v>4.2693179023624461E-2</v>
      </c>
      <c r="L268" s="5">
        <f t="shared" si="140"/>
        <v>0.37317457341665156</v>
      </c>
      <c r="M268" s="5">
        <f t="shared" si="140"/>
        <v>1.3749849815588522E-2</v>
      </c>
      <c r="N268" s="5">
        <f t="shared" si="140"/>
        <v>0</v>
      </c>
      <c r="Q268" s="95">
        <f t="shared" si="82"/>
        <v>40755</v>
      </c>
      <c r="R268" s="99">
        <f t="shared" ref="R268:AB268" si="141">R66+R167</f>
        <v>-5.1822399766049652E-3</v>
      </c>
      <c r="S268" s="99">
        <f t="shared" si="141"/>
        <v>6.8613787062050853E-3</v>
      </c>
      <c r="T268" s="99">
        <f t="shared" si="141"/>
        <v>-6.8302209824004927E-4</v>
      </c>
      <c r="U268" s="99">
        <f t="shared" si="141"/>
        <v>-8.0461873345838517E-3</v>
      </c>
      <c r="V268" s="99">
        <f t="shared" si="141"/>
        <v>-7.3277234814542267E-4</v>
      </c>
      <c r="W268" s="99">
        <f t="shared" si="141"/>
        <v>6.5779029399564695E-4</v>
      </c>
      <c r="X268" s="99">
        <f t="shared" si="141"/>
        <v>-3.5952002236689278E-3</v>
      </c>
      <c r="Y268" s="99">
        <f t="shared" si="141"/>
        <v>1.204952030556242E-2</v>
      </c>
      <c r="Z268" s="99">
        <f t="shared" si="141"/>
        <v>1.9455921648969966E-3</v>
      </c>
      <c r="AA268" s="99">
        <f t="shared" si="141"/>
        <v>-3.0568554663152722E-3</v>
      </c>
      <c r="AB268" s="99">
        <f t="shared" si="141"/>
        <v>-4.3679737513659822E-4</v>
      </c>
    </row>
    <row r="269" spans="2:28" ht="15" customHeight="1" outlineLevel="1" x14ac:dyDescent="0.25">
      <c r="B269" s="4">
        <f t="shared" si="80"/>
        <v>40786</v>
      </c>
      <c r="C269" s="5">
        <f t="shared" ref="C269:N269" si="142">C67+C168</f>
        <v>0.617431489107234</v>
      </c>
      <c r="D269" s="5">
        <f t="shared" si="142"/>
        <v>0.19571361497937714</v>
      </c>
      <c r="E269" s="5">
        <f t="shared" si="142"/>
        <v>3.3584569168679947E-2</v>
      </c>
      <c r="F269" s="5">
        <f t="shared" si="142"/>
        <v>0.21104992039533355</v>
      </c>
      <c r="G269" s="5">
        <f t="shared" si="142"/>
        <v>1.0310112511605997E-2</v>
      </c>
      <c r="H269" s="5">
        <f t="shared" si="142"/>
        <v>9.2421762743828975E-2</v>
      </c>
      <c r="I269" s="5">
        <f t="shared" si="142"/>
        <v>0.21240554230003955</v>
      </c>
      <c r="J269" s="5">
        <f t="shared" si="142"/>
        <v>0.24004233673428946</v>
      </c>
      <c r="K269" s="5">
        <f t="shared" si="142"/>
        <v>3.2706606009300046E-2</v>
      </c>
      <c r="L269" s="5">
        <f t="shared" si="142"/>
        <v>0.4374681757142822</v>
      </c>
      <c r="M269" s="5">
        <f t="shared" si="142"/>
        <v>1.7797631926287492E-2</v>
      </c>
      <c r="N269" s="5">
        <f t="shared" si="142"/>
        <v>0</v>
      </c>
      <c r="Q269" s="95">
        <f t="shared" si="82"/>
        <v>40786</v>
      </c>
      <c r="R269" s="99">
        <f t="shared" ref="R269:AB269" si="143">R67+R168</f>
        <v>4.2377305276593974E-3</v>
      </c>
      <c r="S269" s="99">
        <f t="shared" si="143"/>
        <v>1.1275411595190882E-3</v>
      </c>
      <c r="T269" s="99">
        <f t="shared" si="143"/>
        <v>-3.3888935616472908E-3</v>
      </c>
      <c r="U269" s="99">
        <f t="shared" si="143"/>
        <v>-1.1194741318803157E-2</v>
      </c>
      <c r="V269" s="99">
        <f t="shared" si="143"/>
        <v>-9.2974034250495742E-4</v>
      </c>
      <c r="W269" s="99">
        <f t="shared" si="143"/>
        <v>1.231962296901609E-2</v>
      </c>
      <c r="X269" s="99">
        <f t="shared" si="143"/>
        <v>3.5519237838048667E-3</v>
      </c>
      <c r="Y269" s="99">
        <f t="shared" si="143"/>
        <v>4.8771294910321047E-3</v>
      </c>
      <c r="Z269" s="99">
        <f t="shared" si="143"/>
        <v>7.6827249381415739E-4</v>
      </c>
      <c r="AA269" s="99">
        <f t="shared" si="143"/>
        <v>-1.7024899417881417E-2</v>
      </c>
      <c r="AB269" s="99">
        <f t="shared" si="143"/>
        <v>-1.058238386627106E-3</v>
      </c>
    </row>
    <row r="270" spans="2:28" ht="15" customHeight="1" outlineLevel="1" x14ac:dyDescent="0.25">
      <c r="B270" s="4">
        <f t="shared" si="80"/>
        <v>40816</v>
      </c>
      <c r="C270" s="5">
        <f t="shared" ref="C270:N270" si="144">C68+C169</f>
        <v>0.60787776516523051</v>
      </c>
      <c r="D270" s="5">
        <f t="shared" si="144"/>
        <v>0.17016722155380151</v>
      </c>
      <c r="E270" s="5">
        <f t="shared" si="144"/>
        <v>3.7748036053848279E-2</v>
      </c>
      <c r="F270" s="5">
        <f t="shared" si="144"/>
        <v>0.20453482279048713</v>
      </c>
      <c r="G270" s="5">
        <f t="shared" si="144"/>
        <v>9.9436565482927935E-3</v>
      </c>
      <c r="H270" s="5">
        <f t="shared" si="144"/>
        <v>8.0947591242986436E-2</v>
      </c>
      <c r="I270" s="5">
        <f t="shared" si="144"/>
        <v>0.24670075314839279</v>
      </c>
      <c r="J270" s="5">
        <f t="shared" si="144"/>
        <v>0.26875320933616631</v>
      </c>
      <c r="K270" s="5">
        <f t="shared" si="144"/>
        <v>4.9106262956210046E-2</v>
      </c>
      <c r="L270" s="5">
        <f t="shared" si="144"/>
        <v>0.41431637324799042</v>
      </c>
      <c r="M270" s="5">
        <f t="shared" si="144"/>
        <v>1.8338480106890438E-2</v>
      </c>
      <c r="N270" s="5">
        <f t="shared" si="144"/>
        <v>0</v>
      </c>
      <c r="Q270" s="95">
        <f t="shared" si="82"/>
        <v>40816</v>
      </c>
      <c r="R270" s="99">
        <f t="shared" ref="R270:AB270" si="145">R68+R169</f>
        <v>-1.7061860248382285E-2</v>
      </c>
      <c r="S270" s="99">
        <f t="shared" si="145"/>
        <v>1.2914334674868808E-2</v>
      </c>
      <c r="T270" s="99">
        <f t="shared" si="145"/>
        <v>-1.4796641296691026E-3</v>
      </c>
      <c r="U270" s="99">
        <f t="shared" si="145"/>
        <v>-1.1665727782235291E-2</v>
      </c>
      <c r="V270" s="99">
        <f t="shared" si="145"/>
        <v>1.9865072044499467E-6</v>
      </c>
      <c r="W270" s="99">
        <f t="shared" si="145"/>
        <v>1.6503146248405941E-2</v>
      </c>
      <c r="X270" s="99">
        <f t="shared" si="145"/>
        <v>-7.0646822368520355E-3</v>
      </c>
      <c r="Y270" s="99">
        <f t="shared" si="145"/>
        <v>5.0879134873511866E-4</v>
      </c>
      <c r="Z270" s="99">
        <f t="shared" si="145"/>
        <v>-5.3824066191531707E-3</v>
      </c>
      <c r="AA270" s="99">
        <f t="shared" si="145"/>
        <v>-8.9901079885675271E-3</v>
      </c>
      <c r="AB270" s="99">
        <f t="shared" si="145"/>
        <v>5.5513303850375723E-4</v>
      </c>
    </row>
    <row r="271" spans="2:28" ht="15" customHeight="1" outlineLevel="1" x14ac:dyDescent="0.25">
      <c r="B271" s="4">
        <f t="shared" ref="B271:B303" si="146">EOMONTH(B270,1)</f>
        <v>40847</v>
      </c>
      <c r="C271" s="5">
        <f t="shared" ref="C271:N271" si="147">C69+C170</f>
        <v>0.60169375755376486</v>
      </c>
      <c r="D271" s="5">
        <f t="shared" si="147"/>
        <v>0.17398904603547488</v>
      </c>
      <c r="E271" s="5">
        <f t="shared" si="147"/>
        <v>4.4398644957282345E-2</v>
      </c>
      <c r="F271" s="5">
        <f t="shared" si="147"/>
        <v>0.23047116346262828</v>
      </c>
      <c r="G271" s="5">
        <f t="shared" si="147"/>
        <v>1.0259186512605408E-2</v>
      </c>
      <c r="H271" s="5">
        <f t="shared" si="147"/>
        <v>7.0852927946298938E-2</v>
      </c>
      <c r="I271" s="5">
        <f t="shared" si="147"/>
        <v>0.26665580488062024</v>
      </c>
      <c r="J271" s="5">
        <f t="shared" si="147"/>
        <v>0.2844754365163028</v>
      </c>
      <c r="K271" s="5">
        <f t="shared" si="147"/>
        <v>5.3349121386840219E-2</v>
      </c>
      <c r="L271" s="5">
        <f t="shared" si="147"/>
        <v>0.37764255800791902</v>
      </c>
      <c r="M271" s="5">
        <f t="shared" si="147"/>
        <v>1.5830420391668577E-2</v>
      </c>
      <c r="N271" s="5">
        <f t="shared" si="147"/>
        <v>0</v>
      </c>
      <c r="Q271" s="95">
        <f t="shared" ref="Q271:Q303" si="148">EOMONTH(Q270,1)</f>
        <v>40847</v>
      </c>
      <c r="R271" s="99">
        <f t="shared" ref="R271:AB271" si="149">R69+R170</f>
        <v>1.7626551302116107E-2</v>
      </c>
      <c r="S271" s="99">
        <f t="shared" si="149"/>
        <v>-1.0732682927570823E-2</v>
      </c>
      <c r="T271" s="99">
        <f t="shared" si="149"/>
        <v>-7.8367724523947661E-4</v>
      </c>
      <c r="U271" s="99">
        <f t="shared" si="149"/>
        <v>2.0542548280567726E-3</v>
      </c>
      <c r="V271" s="99">
        <f t="shared" si="149"/>
        <v>5.324551962573019E-4</v>
      </c>
      <c r="W271" s="99">
        <f t="shared" si="149"/>
        <v>-9.7847660215391822E-3</v>
      </c>
      <c r="X271" s="99">
        <f t="shared" si="149"/>
        <v>5.0614337254971282E-3</v>
      </c>
      <c r="Y271" s="99">
        <f t="shared" si="149"/>
        <v>7.0392149859106919E-3</v>
      </c>
      <c r="Z271" s="99">
        <f t="shared" si="149"/>
        <v>5.5034969192763183E-3</v>
      </c>
      <c r="AA271" s="99">
        <f t="shared" si="149"/>
        <v>1.8260514490944842E-3</v>
      </c>
      <c r="AB271" s="99">
        <f t="shared" si="149"/>
        <v>6.3377346680702155E-4</v>
      </c>
    </row>
    <row r="272" spans="2:28" ht="15" customHeight="1" outlineLevel="1" x14ac:dyDescent="0.25">
      <c r="B272" s="4">
        <f t="shared" si="146"/>
        <v>40877</v>
      </c>
      <c r="C272" s="5">
        <f t="shared" ref="C272:N272" si="150">C70+C171</f>
        <v>0.68733835196750603</v>
      </c>
      <c r="D272" s="5">
        <f t="shared" si="150"/>
        <v>0.17295642953913873</v>
      </c>
      <c r="E272" s="5">
        <f t="shared" si="150"/>
        <v>4.0719618295814844E-2</v>
      </c>
      <c r="F272" s="5">
        <f t="shared" si="150"/>
        <v>0.23810443377661519</v>
      </c>
      <c r="G272" s="5">
        <f t="shared" si="150"/>
        <v>1.0314993682773371E-2</v>
      </c>
      <c r="H272" s="5">
        <f t="shared" si="150"/>
        <v>7.1682015971895524E-2</v>
      </c>
      <c r="I272" s="5">
        <f t="shared" si="150"/>
        <v>0.24231429003707788</v>
      </c>
      <c r="J272" s="5">
        <f t="shared" si="150"/>
        <v>0.26423736961677996</v>
      </c>
      <c r="K272" s="5">
        <f t="shared" si="150"/>
        <v>5.682763112380948E-2</v>
      </c>
      <c r="L272" s="5">
        <f t="shared" si="150"/>
        <v>0.36223115696483743</v>
      </c>
      <c r="M272" s="5">
        <f t="shared" si="150"/>
        <v>1.3131985698221074E-2</v>
      </c>
      <c r="N272" s="5">
        <f t="shared" si="150"/>
        <v>0</v>
      </c>
      <c r="Q272" s="95">
        <f t="shared" si="148"/>
        <v>40877</v>
      </c>
      <c r="R272" s="99">
        <f t="shared" ref="R272:AB272" si="151">R70+R171</f>
        <v>-2.2511482855426708E-3</v>
      </c>
      <c r="S272" s="99">
        <f t="shared" si="151"/>
        <v>-5.5466710827473988E-4</v>
      </c>
      <c r="T272" s="99">
        <f t="shared" si="151"/>
        <v>-2.9576023523870489E-3</v>
      </c>
      <c r="U272" s="99">
        <f t="shared" si="151"/>
        <v>-7.5187544234409116E-3</v>
      </c>
      <c r="V272" s="99">
        <f t="shared" si="151"/>
        <v>-1.0673860044748262E-4</v>
      </c>
      <c r="W272" s="99">
        <f t="shared" si="151"/>
        <v>1.7548910118285132E-4</v>
      </c>
      <c r="X272" s="99">
        <f t="shared" si="151"/>
        <v>-3.8629008605422545E-4</v>
      </c>
      <c r="Y272" s="99">
        <f t="shared" si="151"/>
        <v>4.6437409393818869E-3</v>
      </c>
      <c r="Z272" s="99">
        <f t="shared" si="151"/>
        <v>-1.0632950313423605E-3</v>
      </c>
      <c r="AA272" s="99">
        <f t="shared" si="151"/>
        <v>-3.6966215880994673E-4</v>
      </c>
      <c r="AB272" s="99">
        <f t="shared" si="151"/>
        <v>-2.0127962419343409E-4</v>
      </c>
    </row>
    <row r="273" spans="2:28" ht="15" customHeight="1" outlineLevel="1" x14ac:dyDescent="0.25">
      <c r="B273" s="4">
        <f t="shared" si="146"/>
        <v>40908</v>
      </c>
      <c r="C273" s="5">
        <f t="shared" ref="C273:N273" si="152">C71+C172</f>
        <v>0.61054786117887772</v>
      </c>
      <c r="D273" s="5">
        <f t="shared" si="152"/>
        <v>0.1941347682943341</v>
      </c>
      <c r="E273" s="5">
        <f t="shared" si="152"/>
        <v>3.7064933333967626E-2</v>
      </c>
      <c r="F273" s="5">
        <f t="shared" si="152"/>
        <v>0.24168531872700841</v>
      </c>
      <c r="G273" s="5">
        <f t="shared" si="152"/>
        <v>1.0229937187934326E-2</v>
      </c>
      <c r="H273" s="5">
        <f t="shared" si="152"/>
        <v>7.5883467936988525E-2</v>
      </c>
      <c r="I273" s="5">
        <f t="shared" si="152"/>
        <v>0.23870078529266708</v>
      </c>
      <c r="J273" s="5">
        <f t="shared" si="152"/>
        <v>0.23253106944388502</v>
      </c>
      <c r="K273" s="5">
        <f t="shared" si="152"/>
        <v>6.4818436654149769E-2</v>
      </c>
      <c r="L273" s="5">
        <f t="shared" si="152"/>
        <v>0.34138607858428349</v>
      </c>
      <c r="M273" s="5">
        <f t="shared" si="152"/>
        <v>1.3603533690027576E-2</v>
      </c>
      <c r="N273" s="5">
        <f t="shared" si="152"/>
        <v>0</v>
      </c>
      <c r="Q273" s="95">
        <f t="shared" si="148"/>
        <v>40908</v>
      </c>
      <c r="R273" s="99">
        <f t="shared" ref="R273:AB273" si="153">R71+R172</f>
        <v>6.5733243632197687E-4</v>
      </c>
      <c r="S273" s="99">
        <f t="shared" si="153"/>
        <v>-1.0294433877007499E-3</v>
      </c>
      <c r="T273" s="99">
        <f t="shared" si="153"/>
        <v>3.0863398463728629E-3</v>
      </c>
      <c r="U273" s="99">
        <f t="shared" si="153"/>
        <v>-5.0701782191456433E-3</v>
      </c>
      <c r="V273" s="99">
        <f t="shared" si="153"/>
        <v>-4.1680837113944232E-4</v>
      </c>
      <c r="W273" s="99">
        <f t="shared" si="153"/>
        <v>2.8704971572802501E-3</v>
      </c>
      <c r="X273" s="99">
        <f t="shared" si="153"/>
        <v>8.5090879042574368E-4</v>
      </c>
      <c r="Y273" s="99">
        <f t="shared" si="153"/>
        <v>4.6800663657704765E-3</v>
      </c>
      <c r="Z273" s="99">
        <f t="shared" si="153"/>
        <v>3.8486455941155826E-5</v>
      </c>
      <c r="AA273" s="99">
        <f t="shared" si="153"/>
        <v>2.0821543905400457E-3</v>
      </c>
      <c r="AB273" s="99">
        <f t="shared" si="153"/>
        <v>6.886679594603616E-5</v>
      </c>
    </row>
    <row r="274" spans="2:28" ht="15" customHeight="1" outlineLevel="1" x14ac:dyDescent="0.25">
      <c r="B274" s="4">
        <f t="shared" si="146"/>
        <v>40939</v>
      </c>
      <c r="C274" s="5">
        <f t="shared" ref="C274:N274" si="154">C72+C173</f>
        <v>0.61589756490135117</v>
      </c>
      <c r="D274" s="5">
        <f t="shared" si="154"/>
        <v>0.2080892306366145</v>
      </c>
      <c r="E274" s="5">
        <f t="shared" si="154"/>
        <v>3.6570404930224662E-2</v>
      </c>
      <c r="F274" s="5">
        <f t="shared" si="154"/>
        <v>0.25364160589994977</v>
      </c>
      <c r="G274" s="5">
        <f t="shared" si="154"/>
        <v>1.0222929852216716E-2</v>
      </c>
      <c r="H274" s="5">
        <f t="shared" si="154"/>
        <v>7.6557331390408837E-2</v>
      </c>
      <c r="I274" s="5">
        <f t="shared" si="154"/>
        <v>0.3010052592733119</v>
      </c>
      <c r="J274" s="5">
        <f t="shared" si="154"/>
        <v>0.25203631691146422</v>
      </c>
      <c r="K274" s="5">
        <f t="shared" si="154"/>
        <v>6.5830096658491932E-2</v>
      </c>
      <c r="L274" s="5">
        <f t="shared" si="154"/>
        <v>0.38772120454192804</v>
      </c>
      <c r="M274" s="5">
        <f t="shared" si="154"/>
        <v>1.1946922960107027E-2</v>
      </c>
      <c r="N274" s="5">
        <f t="shared" si="154"/>
        <v>0</v>
      </c>
      <c r="Q274" s="95">
        <f t="shared" si="148"/>
        <v>40939</v>
      </c>
      <c r="R274" s="99">
        <f t="shared" ref="R274:AB274" si="155">R72+R173</f>
        <v>1.9023236629058887E-2</v>
      </c>
      <c r="S274" s="99">
        <f t="shared" si="155"/>
        <v>-4.618111116415081E-3</v>
      </c>
      <c r="T274" s="99">
        <f t="shared" si="155"/>
        <v>-1.0088781359851226E-3</v>
      </c>
      <c r="U274" s="99">
        <f t="shared" si="155"/>
        <v>7.0128297639093454E-3</v>
      </c>
      <c r="V274" s="99">
        <f t="shared" si="155"/>
        <v>4.2425199390010182E-4</v>
      </c>
      <c r="W274" s="99">
        <f t="shared" si="155"/>
        <v>-7.1323135031271748E-3</v>
      </c>
      <c r="X274" s="99">
        <f t="shared" si="155"/>
        <v>-9.7179696739508395E-3</v>
      </c>
      <c r="Y274" s="99">
        <f t="shared" si="155"/>
        <v>-2.532977668988582E-3</v>
      </c>
      <c r="Z274" s="99">
        <f t="shared" si="155"/>
        <v>4.1837617159727154E-3</v>
      </c>
      <c r="AA274" s="99">
        <f t="shared" si="155"/>
        <v>3.4350685106655392E-2</v>
      </c>
      <c r="AB274" s="99">
        <f t="shared" si="155"/>
        <v>1.7450413263416669E-4</v>
      </c>
    </row>
    <row r="275" spans="2:28" ht="15" customHeight="1" outlineLevel="1" x14ac:dyDescent="0.25">
      <c r="B275" s="4">
        <f t="shared" si="146"/>
        <v>40968</v>
      </c>
      <c r="C275" s="5">
        <f t="shared" ref="C275:N275" si="156">C73+C174</f>
        <v>0.68438165052110955</v>
      </c>
      <c r="D275" s="5">
        <f t="shared" si="156"/>
        <v>0.20355139538202674</v>
      </c>
      <c r="E275" s="5">
        <f t="shared" si="156"/>
        <v>4.1086350693045851E-2</v>
      </c>
      <c r="F275" s="5">
        <f t="shared" si="156"/>
        <v>0.25684559797190476</v>
      </c>
      <c r="G275" s="5">
        <f t="shared" si="156"/>
        <v>1.078001397317808E-2</v>
      </c>
      <c r="H275" s="5">
        <f t="shared" si="156"/>
        <v>7.6192954649325309E-2</v>
      </c>
      <c r="I275" s="5">
        <f t="shared" si="156"/>
        <v>0.31035347628641685</v>
      </c>
      <c r="J275" s="5">
        <f t="shared" si="156"/>
        <v>0.20734143545748873</v>
      </c>
      <c r="K275" s="5">
        <f t="shared" si="156"/>
        <v>7.5240894372311004E-2</v>
      </c>
      <c r="L275" s="5">
        <f t="shared" si="156"/>
        <v>0.41161445245597028</v>
      </c>
      <c r="M275" s="5">
        <f t="shared" si="156"/>
        <v>1.1990136645222613E-2</v>
      </c>
      <c r="N275" s="5">
        <f t="shared" si="156"/>
        <v>0</v>
      </c>
      <c r="Q275" s="95">
        <f t="shared" si="148"/>
        <v>40968</v>
      </c>
      <c r="R275" s="99">
        <f t="shared" ref="R275:AB275" si="157">R73+R174</f>
        <v>1.1890114031674035E-2</v>
      </c>
      <c r="S275" s="99">
        <f t="shared" si="157"/>
        <v>-8.0574409692134481E-3</v>
      </c>
      <c r="T275" s="99">
        <f t="shared" si="157"/>
        <v>-1.3255353853836318E-3</v>
      </c>
      <c r="U275" s="99">
        <f t="shared" si="157"/>
        <v>1.8314321721801939E-2</v>
      </c>
      <c r="V275" s="99">
        <f t="shared" si="157"/>
        <v>3.2868601523731295E-4</v>
      </c>
      <c r="W275" s="99">
        <f t="shared" si="157"/>
        <v>-3.3222817053286729E-3</v>
      </c>
      <c r="X275" s="99">
        <f t="shared" si="157"/>
        <v>5.1432844426861912E-3</v>
      </c>
      <c r="Y275" s="99">
        <f t="shared" si="157"/>
        <v>-1.7788075100000703E-3</v>
      </c>
      <c r="Z275" s="99">
        <f t="shared" si="157"/>
        <v>-4.2727402329489211E-4</v>
      </c>
      <c r="AA275" s="99">
        <f t="shared" si="157"/>
        <v>1.1405605228581851E-2</v>
      </c>
      <c r="AB275" s="99">
        <f t="shared" si="157"/>
        <v>4.804727731235577E-4</v>
      </c>
    </row>
    <row r="276" spans="2:28" ht="15" customHeight="1" outlineLevel="1" x14ac:dyDescent="0.25">
      <c r="B276" s="4">
        <f t="shared" si="146"/>
        <v>40999</v>
      </c>
      <c r="C276" s="5">
        <f t="shared" ref="C276:N276" si="158">C74+C175</f>
        <v>0.63704543753945775</v>
      </c>
      <c r="D276" s="5">
        <f t="shared" si="158"/>
        <v>0.20583606143806069</v>
      </c>
      <c r="E276" s="5">
        <f t="shared" si="158"/>
        <v>5.6215387052444513E-2</v>
      </c>
      <c r="F276" s="5">
        <f t="shared" si="158"/>
        <v>0.26230927955527439</v>
      </c>
      <c r="G276" s="5">
        <f t="shared" si="158"/>
        <v>1.2736295975296696E-2</v>
      </c>
      <c r="H276" s="5">
        <f t="shared" si="158"/>
        <v>6.4695407724343901E-2</v>
      </c>
      <c r="I276" s="5">
        <f t="shared" si="158"/>
        <v>0.33035801222226713</v>
      </c>
      <c r="J276" s="5">
        <f t="shared" si="158"/>
        <v>0.22278787038763284</v>
      </c>
      <c r="K276" s="5">
        <f t="shared" si="158"/>
        <v>5.578014115375883E-2</v>
      </c>
      <c r="L276" s="5">
        <f t="shared" si="158"/>
        <v>0.39298093207405455</v>
      </c>
      <c r="M276" s="5">
        <f t="shared" si="158"/>
        <v>1.2578727858184577E-2</v>
      </c>
      <c r="N276" s="5">
        <f t="shared" si="158"/>
        <v>0</v>
      </c>
      <c r="Q276" s="95">
        <f t="shared" si="148"/>
        <v>40999</v>
      </c>
      <c r="R276" s="99">
        <f t="shared" ref="R276:AB276" si="159">R74+R175</f>
        <v>-5.1941187296099681E-3</v>
      </c>
      <c r="S276" s="99">
        <f t="shared" si="159"/>
        <v>-4.7416197861533524E-3</v>
      </c>
      <c r="T276" s="99">
        <f t="shared" si="159"/>
        <v>-2.2181752948874974E-3</v>
      </c>
      <c r="U276" s="99">
        <f t="shared" si="159"/>
        <v>4.0043298236276254E-3</v>
      </c>
      <c r="V276" s="99">
        <f t="shared" si="159"/>
        <v>7.9928628222667439E-4</v>
      </c>
      <c r="W276" s="99">
        <f t="shared" si="159"/>
        <v>1.3258916755755819E-3</v>
      </c>
      <c r="X276" s="99">
        <f t="shared" si="159"/>
        <v>1.6214065478503247E-4</v>
      </c>
      <c r="Y276" s="99">
        <f t="shared" si="159"/>
        <v>4.0204905222569042E-3</v>
      </c>
      <c r="Z276" s="99">
        <f t="shared" si="159"/>
        <v>1.0031549420406126E-3</v>
      </c>
      <c r="AA276" s="99">
        <f t="shared" si="159"/>
        <v>-9.9465131314811061E-3</v>
      </c>
      <c r="AB276" s="99">
        <f t="shared" si="159"/>
        <v>3.947134970205033E-4</v>
      </c>
    </row>
    <row r="277" spans="2:28" ht="15" customHeight="1" outlineLevel="1" x14ac:dyDescent="0.25">
      <c r="B277" s="4">
        <f t="shared" si="146"/>
        <v>41029</v>
      </c>
      <c r="C277" s="5">
        <f t="shared" ref="C277:N277" si="160">C75+C176</f>
        <v>0.63019520533849871</v>
      </c>
      <c r="D277" s="5">
        <f t="shared" si="160"/>
        <v>0.21322399266562575</v>
      </c>
      <c r="E277" s="5">
        <f t="shared" si="160"/>
        <v>6.7163687079546466E-2</v>
      </c>
      <c r="F277" s="5">
        <f t="shared" si="160"/>
        <v>0.28106077662802781</v>
      </c>
      <c r="G277" s="5">
        <f t="shared" si="160"/>
        <v>2.4055419853924079E-2</v>
      </c>
      <c r="H277" s="5">
        <f t="shared" si="160"/>
        <v>6.4854293352556255E-2</v>
      </c>
      <c r="I277" s="5">
        <f t="shared" si="160"/>
        <v>0.33320507463769689</v>
      </c>
      <c r="J277" s="5">
        <f t="shared" si="160"/>
        <v>0.28394978970580576</v>
      </c>
      <c r="K277" s="5">
        <f t="shared" si="160"/>
        <v>3.6716461351373603E-2</v>
      </c>
      <c r="L277" s="5">
        <f t="shared" si="160"/>
        <v>0.40562685326687897</v>
      </c>
      <c r="M277" s="5">
        <f t="shared" si="160"/>
        <v>1.2304104550251733E-2</v>
      </c>
      <c r="N277" s="5">
        <f t="shared" si="160"/>
        <v>0</v>
      </c>
      <c r="Q277" s="95">
        <f t="shared" si="148"/>
        <v>41029</v>
      </c>
      <c r="R277" s="99">
        <f t="shared" ref="R277:AB277" si="161">R75+R176</f>
        <v>-3.0172705859613383E-3</v>
      </c>
      <c r="S277" s="99">
        <f t="shared" si="161"/>
        <v>2.6364270769280284E-3</v>
      </c>
      <c r="T277" s="99">
        <f t="shared" si="161"/>
        <v>1.9697747767124011E-4</v>
      </c>
      <c r="U277" s="99">
        <f t="shared" si="161"/>
        <v>7.9940874920639334E-3</v>
      </c>
      <c r="V277" s="99">
        <f t="shared" si="161"/>
        <v>4.7371671333924884E-4</v>
      </c>
      <c r="W277" s="99">
        <f t="shared" si="161"/>
        <v>1.421257453695534E-3</v>
      </c>
      <c r="X277" s="99">
        <f t="shared" si="161"/>
        <v>2.342854090717327E-3</v>
      </c>
      <c r="Y277" s="99">
        <f t="shared" si="161"/>
        <v>3.0181583714008948E-3</v>
      </c>
      <c r="Z277" s="99">
        <f t="shared" si="161"/>
        <v>9.3572998536641341E-4</v>
      </c>
      <c r="AA277" s="99">
        <f t="shared" si="161"/>
        <v>-1.3797752368440896E-2</v>
      </c>
      <c r="AB277" s="99">
        <f t="shared" si="161"/>
        <v>-2.4031690398052915E-4</v>
      </c>
    </row>
    <row r="278" spans="2:28" ht="15" customHeight="1" outlineLevel="1" x14ac:dyDescent="0.25">
      <c r="B278" s="4">
        <f t="shared" si="146"/>
        <v>41060</v>
      </c>
      <c r="C278" s="5">
        <f t="shared" ref="C278:N278" si="162">C76+C177</f>
        <v>0.62593025668615587</v>
      </c>
      <c r="D278" s="5">
        <f t="shared" si="162"/>
        <v>0.17787521908727866</v>
      </c>
      <c r="E278" s="5">
        <f t="shared" si="162"/>
        <v>6.6887436611469106E-2</v>
      </c>
      <c r="F278" s="5">
        <f t="shared" si="162"/>
        <v>0.28068105483984102</v>
      </c>
      <c r="G278" s="5">
        <f t="shared" si="162"/>
        <v>2.3672636731294369E-2</v>
      </c>
      <c r="H278" s="5">
        <f t="shared" si="162"/>
        <v>8.5851617106307745E-2</v>
      </c>
      <c r="I278" s="5">
        <f t="shared" si="162"/>
        <v>0.28586122048187446</v>
      </c>
      <c r="J278" s="5">
        <f t="shared" si="162"/>
        <v>0.28953377800772367</v>
      </c>
      <c r="K278" s="5">
        <f t="shared" si="162"/>
        <v>3.466399029098062E-2</v>
      </c>
      <c r="L278" s="5">
        <f t="shared" si="162"/>
        <v>0.3581283525614713</v>
      </c>
      <c r="M278" s="5">
        <f t="shared" si="162"/>
        <v>1.2516167782327756E-2</v>
      </c>
      <c r="N278" s="5">
        <f t="shared" si="162"/>
        <v>0</v>
      </c>
      <c r="Q278" s="95">
        <f t="shared" si="148"/>
        <v>41060</v>
      </c>
      <c r="R278" s="99">
        <f t="shared" ref="R278:AB278" si="163">R76+R177</f>
        <v>-4.5538603342187012E-3</v>
      </c>
      <c r="S278" s="99">
        <f t="shared" si="163"/>
        <v>1.0826073821767382E-2</v>
      </c>
      <c r="T278" s="99">
        <f t="shared" si="163"/>
        <v>4.9718838186682737E-3</v>
      </c>
      <c r="U278" s="99">
        <f t="shared" si="163"/>
        <v>-1.8535500481554812E-3</v>
      </c>
      <c r="V278" s="99">
        <f t="shared" si="163"/>
        <v>-1.7173537887860092E-3</v>
      </c>
      <c r="W278" s="99">
        <f t="shared" si="163"/>
        <v>6.2365605418455879E-3</v>
      </c>
      <c r="X278" s="99">
        <f t="shared" si="163"/>
        <v>-3.3285189345493363E-4</v>
      </c>
      <c r="Y278" s="99">
        <f t="shared" si="163"/>
        <v>-9.6360650683633923E-3</v>
      </c>
      <c r="Z278" s="99">
        <f t="shared" si="163"/>
        <v>-1.6511230511286916E-3</v>
      </c>
      <c r="AA278" s="99">
        <f t="shared" si="163"/>
        <v>8.6142673005769471E-3</v>
      </c>
      <c r="AB278" s="99">
        <f t="shared" si="163"/>
        <v>-2.1417470249466929E-4</v>
      </c>
    </row>
    <row r="279" spans="2:28" ht="15" customHeight="1" outlineLevel="1" x14ac:dyDescent="0.25">
      <c r="B279" s="4">
        <f t="shared" si="146"/>
        <v>41090</v>
      </c>
      <c r="C279" s="5">
        <f t="shared" ref="C279:N279" si="164">C77+C178</f>
        <v>0.627829879865484</v>
      </c>
      <c r="D279" s="5">
        <f t="shared" si="164"/>
        <v>0.17036622995925405</v>
      </c>
      <c r="E279" s="5">
        <f t="shared" si="164"/>
        <v>5.1463107843531572E-2</v>
      </c>
      <c r="F279" s="5">
        <f t="shared" si="164"/>
        <v>0.30219012048180827</v>
      </c>
      <c r="G279" s="5">
        <f t="shared" si="164"/>
        <v>2.5077955772754557E-2</v>
      </c>
      <c r="H279" s="5">
        <f t="shared" si="164"/>
        <v>0.1094338073885836</v>
      </c>
      <c r="I279" s="5">
        <f t="shared" si="164"/>
        <v>0.30295287243475288</v>
      </c>
      <c r="J279" s="5">
        <f t="shared" si="164"/>
        <v>0.31740784073474471</v>
      </c>
      <c r="K279" s="5">
        <f t="shared" si="164"/>
        <v>3.9549209672254955E-2</v>
      </c>
      <c r="L279" s="5">
        <f t="shared" si="164"/>
        <v>0.37433019937448875</v>
      </c>
      <c r="M279" s="5">
        <f t="shared" si="164"/>
        <v>1.2181798930224079E-2</v>
      </c>
      <c r="N279" s="5">
        <f t="shared" si="164"/>
        <v>0</v>
      </c>
      <c r="Q279" s="95">
        <f t="shared" si="148"/>
        <v>41090</v>
      </c>
      <c r="R279" s="99">
        <f t="shared" ref="R279:AB279" si="165">R77+R178</f>
        <v>-2.4628595683225999E-3</v>
      </c>
      <c r="S279" s="99">
        <f t="shared" si="165"/>
        <v>-4.2649723994894403E-3</v>
      </c>
      <c r="T279" s="99">
        <f t="shared" si="165"/>
        <v>1.8990579925753557E-3</v>
      </c>
      <c r="U279" s="99">
        <f t="shared" si="165"/>
        <v>-7.0530459087834339E-3</v>
      </c>
      <c r="V279" s="99">
        <f t="shared" si="165"/>
        <v>5.5165589898031448E-5</v>
      </c>
      <c r="W279" s="99">
        <f t="shared" si="165"/>
        <v>-4.1952952630830848E-3</v>
      </c>
      <c r="X279" s="99">
        <f t="shared" si="165"/>
        <v>-7.8415688736509434E-3</v>
      </c>
      <c r="Y279" s="99">
        <f t="shared" si="165"/>
        <v>-6.6907983461614003E-3</v>
      </c>
      <c r="Z279" s="99">
        <f t="shared" si="165"/>
        <v>1.0491541328931748E-3</v>
      </c>
      <c r="AA279" s="99">
        <f t="shared" si="165"/>
        <v>-7.5046661781871171E-3</v>
      </c>
      <c r="AB279" s="99">
        <f t="shared" si="165"/>
        <v>-5.7105091399767304E-4</v>
      </c>
    </row>
    <row r="280" spans="2:28" ht="15" customHeight="1" outlineLevel="1" x14ac:dyDescent="0.25">
      <c r="B280" s="4">
        <f t="shared" si="146"/>
        <v>41121</v>
      </c>
      <c r="C280" s="5">
        <f t="shared" ref="C280:N280" si="166">C78+C179</f>
        <v>0.56542673783357522</v>
      </c>
      <c r="D280" s="5">
        <f t="shared" si="166"/>
        <v>0.15616663133549155</v>
      </c>
      <c r="E280" s="5">
        <f t="shared" si="166"/>
        <v>6.2527834308584246E-2</v>
      </c>
      <c r="F280" s="5">
        <f t="shared" si="166"/>
        <v>0.29103312620288169</v>
      </c>
      <c r="G280" s="5">
        <f t="shared" si="166"/>
        <v>2.4325577664695945E-2</v>
      </c>
      <c r="H280" s="5">
        <f t="shared" si="166"/>
        <v>0.10242419983633948</v>
      </c>
      <c r="I280" s="5">
        <f t="shared" si="166"/>
        <v>0.29824764802646797</v>
      </c>
      <c r="J280" s="5">
        <f t="shared" si="166"/>
        <v>0.30486933433993701</v>
      </c>
      <c r="K280" s="5">
        <f t="shared" si="166"/>
        <v>4.8052828513999259E-2</v>
      </c>
      <c r="L280" s="5">
        <f t="shared" si="166"/>
        <v>0.36901763967396328</v>
      </c>
      <c r="M280" s="5">
        <f t="shared" si="166"/>
        <v>1.233788046880171E-2</v>
      </c>
      <c r="N280" s="5">
        <f t="shared" si="166"/>
        <v>0</v>
      </c>
      <c r="Q280" s="95">
        <f t="shared" si="148"/>
        <v>41121</v>
      </c>
      <c r="R280" s="99">
        <f t="shared" ref="R280:AB280" si="167">R78+R179</f>
        <v>1.631199348190164E-3</v>
      </c>
      <c r="S280" s="99">
        <f t="shared" si="167"/>
        <v>-4.374083951351122E-3</v>
      </c>
      <c r="T280" s="99">
        <f t="shared" si="167"/>
        <v>-4.2684195950246518E-3</v>
      </c>
      <c r="U280" s="99">
        <f t="shared" si="167"/>
        <v>1.4243233790284322E-2</v>
      </c>
      <c r="V280" s="99">
        <f t="shared" si="167"/>
        <v>-7.2503719506336606E-4</v>
      </c>
      <c r="W280" s="99">
        <f t="shared" si="167"/>
        <v>-6.9551549379021657E-4</v>
      </c>
      <c r="X280" s="99">
        <f t="shared" si="167"/>
        <v>-5.7543848318636348E-3</v>
      </c>
      <c r="Y280" s="99">
        <f t="shared" si="167"/>
        <v>7.7619657067057608E-3</v>
      </c>
      <c r="Z280" s="99">
        <f t="shared" si="167"/>
        <v>1.5128409379729089E-3</v>
      </c>
      <c r="AA280" s="99">
        <f t="shared" si="167"/>
        <v>-1.8603675591923339E-3</v>
      </c>
      <c r="AB280" s="99">
        <f t="shared" si="167"/>
        <v>2.6007835774919373E-4</v>
      </c>
    </row>
    <row r="281" spans="2:28" ht="15" customHeight="1" outlineLevel="1" x14ac:dyDescent="0.25">
      <c r="B281" s="4">
        <f t="shared" si="146"/>
        <v>41152</v>
      </c>
      <c r="C281" s="5">
        <f t="shared" ref="C281:N281" si="168">C79+C180</f>
        <v>0.5675605461328872</v>
      </c>
      <c r="D281" s="5">
        <f t="shared" si="168"/>
        <v>0.13512011619412179</v>
      </c>
      <c r="E281" s="5">
        <f t="shared" si="168"/>
        <v>6.9484639765294481E-2</v>
      </c>
      <c r="F281" s="5">
        <f t="shared" si="168"/>
        <v>0.28202402164693718</v>
      </c>
      <c r="G281" s="5">
        <f t="shared" si="168"/>
        <v>2.4490245784977004E-2</v>
      </c>
      <c r="H281" s="5">
        <f t="shared" si="168"/>
        <v>0.11729716279012964</v>
      </c>
      <c r="I281" s="5">
        <f t="shared" si="168"/>
        <v>0.32253419593800448</v>
      </c>
      <c r="J281" s="5">
        <f t="shared" si="168"/>
        <v>0.30805981592458931</v>
      </c>
      <c r="K281" s="5">
        <f t="shared" si="168"/>
        <v>5.795502693717184E-2</v>
      </c>
      <c r="L281" s="5">
        <f t="shared" si="168"/>
        <v>0.31190428845455787</v>
      </c>
      <c r="M281" s="5">
        <f t="shared" si="168"/>
        <v>1.2212345566601158E-2</v>
      </c>
      <c r="N281" s="5">
        <f t="shared" si="168"/>
        <v>0</v>
      </c>
      <c r="Q281" s="95">
        <f t="shared" si="148"/>
        <v>41152</v>
      </c>
      <c r="R281" s="99">
        <f t="shared" ref="R281:AB281" si="169">R79+R180</f>
        <v>6.2984357433858509E-4</v>
      </c>
      <c r="S281" s="99">
        <f t="shared" si="169"/>
        <v>3.7585109296300063E-3</v>
      </c>
      <c r="T281" s="99">
        <f t="shared" si="169"/>
        <v>-7.055608863003552E-3</v>
      </c>
      <c r="U281" s="99">
        <f t="shared" si="169"/>
        <v>8.9870375117505584E-3</v>
      </c>
      <c r="V281" s="99">
        <f t="shared" si="169"/>
        <v>-8.8932857075601064E-5</v>
      </c>
      <c r="W281" s="99">
        <f t="shared" si="169"/>
        <v>-1.7343942571307058E-3</v>
      </c>
      <c r="X281" s="99">
        <f t="shared" si="169"/>
        <v>-4.1170527503806694E-3</v>
      </c>
      <c r="Y281" s="99">
        <f t="shared" si="169"/>
        <v>1.2785838792495306E-3</v>
      </c>
      <c r="Z281" s="99">
        <f t="shared" si="169"/>
        <v>3.9360863882588991E-3</v>
      </c>
      <c r="AA281" s="99">
        <f t="shared" si="169"/>
        <v>1.2008500722107462E-2</v>
      </c>
      <c r="AB281" s="99">
        <f t="shared" si="169"/>
        <v>8.8258568578757719E-5</v>
      </c>
    </row>
    <row r="282" spans="2:28" ht="15" customHeight="1" outlineLevel="1" x14ac:dyDescent="0.25">
      <c r="B282" s="4">
        <f t="shared" si="146"/>
        <v>41182</v>
      </c>
      <c r="C282" s="5">
        <f t="shared" ref="C282:N282" si="170">C80+C181</f>
        <v>0.55387052444468288</v>
      </c>
      <c r="D282" s="5">
        <f t="shared" si="170"/>
        <v>0.17374494159459383</v>
      </c>
      <c r="E282" s="5">
        <f t="shared" si="170"/>
        <v>6.6775063573048854E-2</v>
      </c>
      <c r="F282" s="5">
        <f t="shared" si="170"/>
        <v>0.29041258577341522</v>
      </c>
      <c r="G282" s="5">
        <f t="shared" si="170"/>
        <v>2.4620485131472532E-2</v>
      </c>
      <c r="H282" s="5">
        <f t="shared" si="170"/>
        <v>0.12171511563791415</v>
      </c>
      <c r="I282" s="5">
        <f t="shared" si="170"/>
        <v>0.32535280880075212</v>
      </c>
      <c r="J282" s="5">
        <f t="shared" si="170"/>
        <v>0.34529450192440997</v>
      </c>
      <c r="K282" s="5">
        <f t="shared" si="170"/>
        <v>4.9725232190065589E-2</v>
      </c>
      <c r="L282" s="5">
        <f t="shared" si="170"/>
        <v>0.24836653504220502</v>
      </c>
      <c r="M282" s="5">
        <f t="shared" si="170"/>
        <v>1.242128799254983E-2</v>
      </c>
      <c r="N282" s="5">
        <f t="shared" si="170"/>
        <v>0</v>
      </c>
      <c r="Q282" s="95">
        <f t="shared" si="148"/>
        <v>41182</v>
      </c>
      <c r="R282" s="99">
        <f t="shared" ref="R282:AB282" si="171">R80+R181</f>
        <v>5.3621565132435864E-5</v>
      </c>
      <c r="S282" s="99">
        <f t="shared" si="171"/>
        <v>-3.1958504273778858E-3</v>
      </c>
      <c r="T282" s="99">
        <f t="shared" si="171"/>
        <v>-6.3638965044817135E-4</v>
      </c>
      <c r="U282" s="99">
        <f t="shared" si="171"/>
        <v>1.0659292605841794E-2</v>
      </c>
      <c r="V282" s="99">
        <f t="shared" si="171"/>
        <v>-7.1188574624973908E-4</v>
      </c>
      <c r="W282" s="99">
        <f t="shared" si="171"/>
        <v>-2.8212759964392066E-3</v>
      </c>
      <c r="X282" s="99">
        <f t="shared" si="171"/>
        <v>3.1924874523418245E-3</v>
      </c>
      <c r="Y282" s="99">
        <f t="shared" si="171"/>
        <v>6.1241915280099528E-4</v>
      </c>
      <c r="Z282" s="99">
        <f t="shared" si="171"/>
        <v>1.4929934814631031E-3</v>
      </c>
      <c r="AA282" s="99">
        <f t="shared" si="171"/>
        <v>1.1175636192763077E-2</v>
      </c>
      <c r="AB282" s="99">
        <f t="shared" si="171"/>
        <v>-2.4298066674659395E-4</v>
      </c>
    </row>
    <row r="283" spans="2:28" ht="15" customHeight="1" outlineLevel="1" x14ac:dyDescent="0.25">
      <c r="B283" s="4">
        <f t="shared" si="146"/>
        <v>41213</v>
      </c>
      <c r="C283" s="5">
        <f t="shared" ref="C283:N283" si="172">C81+C182</f>
        <v>0.56292524429104795</v>
      </c>
      <c r="D283" s="5">
        <f t="shared" si="172"/>
        <v>0.19317438383297847</v>
      </c>
      <c r="E283" s="5">
        <f t="shared" si="172"/>
        <v>6.9905262248543334E-2</v>
      </c>
      <c r="F283" s="5">
        <f t="shared" si="172"/>
        <v>0.29267735738546891</v>
      </c>
      <c r="G283" s="5">
        <f t="shared" si="172"/>
        <v>2.513345809397043E-2</v>
      </c>
      <c r="H283" s="5">
        <f t="shared" si="172"/>
        <v>0.12894443795243674</v>
      </c>
      <c r="I283" s="5">
        <f t="shared" si="172"/>
        <v>0.32557313291021006</v>
      </c>
      <c r="J283" s="5">
        <f t="shared" si="172"/>
        <v>0.29916914740784034</v>
      </c>
      <c r="K283" s="5">
        <f t="shared" si="172"/>
        <v>5.6567527597281703E-2</v>
      </c>
      <c r="L283" s="5">
        <f t="shared" si="172"/>
        <v>0.2451106451152083</v>
      </c>
      <c r="M283" s="5">
        <f t="shared" si="172"/>
        <v>1.2131107072828043E-2</v>
      </c>
      <c r="N283" s="5">
        <f t="shared" si="172"/>
        <v>0</v>
      </c>
      <c r="Q283" s="95">
        <f t="shared" si="148"/>
        <v>41213</v>
      </c>
      <c r="R283" s="99">
        <f t="shared" ref="R283:AB283" si="173">R81+R182</f>
        <v>9.4132027086251541E-3</v>
      </c>
      <c r="S283" s="99">
        <f t="shared" si="173"/>
        <v>-5.8053825564813189E-3</v>
      </c>
      <c r="T283" s="99">
        <f t="shared" si="173"/>
        <v>2.718190615372206E-3</v>
      </c>
      <c r="U283" s="99">
        <f t="shared" si="173"/>
        <v>9.1004944315948109E-3</v>
      </c>
      <c r="V283" s="99">
        <f t="shared" si="173"/>
        <v>1.015288667055437E-3</v>
      </c>
      <c r="W283" s="99">
        <f t="shared" si="173"/>
        <v>-8.0045672532835658E-4</v>
      </c>
      <c r="X283" s="99">
        <f t="shared" si="173"/>
        <v>5.4849779358140819E-3</v>
      </c>
      <c r="Y283" s="99">
        <f t="shared" si="173"/>
        <v>3.2118917713781165E-3</v>
      </c>
      <c r="Z283" s="99">
        <f t="shared" si="173"/>
        <v>-7.6897992061388226E-4</v>
      </c>
      <c r="AA283" s="99">
        <f t="shared" si="173"/>
        <v>-9.6931564341024479E-4</v>
      </c>
      <c r="AB283" s="99">
        <f t="shared" si="173"/>
        <v>-2.6867342927126046E-5</v>
      </c>
    </row>
    <row r="284" spans="2:28" ht="15" customHeight="1" outlineLevel="1" x14ac:dyDescent="0.25">
      <c r="B284" s="4">
        <f t="shared" si="146"/>
        <v>41243</v>
      </c>
      <c r="C284" s="5">
        <f t="shared" ref="C284:N284" si="174">C82+C183</f>
        <v>0.61237100497599839</v>
      </c>
      <c r="D284" s="5">
        <f t="shared" si="174"/>
        <v>0.21756266256385623</v>
      </c>
      <c r="E284" s="5">
        <f t="shared" si="174"/>
        <v>8.5535897895021654E-2</v>
      </c>
      <c r="F284" s="5">
        <f t="shared" si="174"/>
        <v>0.28990698339823673</v>
      </c>
      <c r="G284" s="5">
        <f t="shared" si="174"/>
        <v>2.6886433295323902E-2</v>
      </c>
      <c r="H284" s="5">
        <f t="shared" si="174"/>
        <v>0.11553400269058142</v>
      </c>
      <c r="I284" s="5">
        <f t="shared" si="174"/>
        <v>0.30658310994678067</v>
      </c>
      <c r="J284" s="5">
        <f t="shared" si="174"/>
        <v>0.28559518489123603</v>
      </c>
      <c r="K284" s="5">
        <f t="shared" si="174"/>
        <v>6.5545933810349982E-2</v>
      </c>
      <c r="L284" s="5">
        <f t="shared" si="174"/>
        <v>0.32668761561983584</v>
      </c>
      <c r="M284" s="5">
        <f t="shared" si="174"/>
        <v>1.2073192157427122E-2</v>
      </c>
      <c r="N284" s="5">
        <f t="shared" si="174"/>
        <v>0</v>
      </c>
      <c r="Q284" s="95">
        <f t="shared" si="148"/>
        <v>41243</v>
      </c>
      <c r="R284" s="99">
        <f t="shared" ref="R284:AB284" si="175">R82+R183</f>
        <v>2.9415367460583867E-3</v>
      </c>
      <c r="S284" s="99">
        <f t="shared" si="175"/>
        <v>-5.1167900724737167E-3</v>
      </c>
      <c r="T284" s="99">
        <f t="shared" si="175"/>
        <v>-2.5654061493041789E-3</v>
      </c>
      <c r="U284" s="99">
        <f t="shared" si="175"/>
        <v>-5.9159034465588872E-3</v>
      </c>
      <c r="V284" s="99">
        <f t="shared" si="175"/>
        <v>1.3212702794316866E-3</v>
      </c>
      <c r="W284" s="99">
        <f t="shared" si="175"/>
        <v>-4.2309721278850664E-4</v>
      </c>
      <c r="X284" s="99">
        <f t="shared" si="175"/>
        <v>1.5729700840443391E-3</v>
      </c>
      <c r="Y284" s="99">
        <f t="shared" si="175"/>
        <v>1.6770320536494887E-3</v>
      </c>
      <c r="Z284" s="99">
        <f t="shared" si="175"/>
        <v>2.7165762581542218E-4</v>
      </c>
      <c r="AA284" s="99">
        <f t="shared" si="175"/>
        <v>-6.2467639540068325E-3</v>
      </c>
      <c r="AB284" s="99">
        <f t="shared" si="175"/>
        <v>-2.4258150785648659E-4</v>
      </c>
    </row>
    <row r="285" spans="2:28" ht="15" customHeight="1" outlineLevel="1" x14ac:dyDescent="0.25">
      <c r="B285" s="4">
        <f t="shared" si="146"/>
        <v>41274</v>
      </c>
      <c r="C285" s="5">
        <f t="shared" ref="C285:N285" si="176">C83+C184</f>
        <v>0.596606244200234</v>
      </c>
      <c r="D285" s="5">
        <f t="shared" si="176"/>
        <v>0.25724896371906258</v>
      </c>
      <c r="E285" s="5">
        <f t="shared" si="176"/>
        <v>8.8309710698738858E-2</v>
      </c>
      <c r="F285" s="5">
        <f t="shared" si="176"/>
        <v>0.29926703384556719</v>
      </c>
      <c r="G285" s="5">
        <f t="shared" si="176"/>
        <v>2.9967646596588966E-2</v>
      </c>
      <c r="H285" s="5">
        <f t="shared" si="176"/>
        <v>0.11392593521086615</v>
      </c>
      <c r="I285" s="5">
        <f t="shared" si="176"/>
        <v>0.31147553925304766</v>
      </c>
      <c r="J285" s="5">
        <f t="shared" si="176"/>
        <v>0.31612461112946605</v>
      </c>
      <c r="K285" s="5">
        <f t="shared" si="176"/>
        <v>6.4093263265932982E-2</v>
      </c>
      <c r="L285" s="5">
        <f t="shared" si="176"/>
        <v>0.35147855294593233</v>
      </c>
      <c r="M285" s="5">
        <f t="shared" si="176"/>
        <v>7.4228233455722195E-3</v>
      </c>
      <c r="N285" s="5">
        <f t="shared" si="176"/>
        <v>0</v>
      </c>
      <c r="Q285" s="95">
        <f t="shared" si="148"/>
        <v>41274</v>
      </c>
      <c r="R285" s="99">
        <f t="shared" ref="R285:AB285" si="177">R83+R184</f>
        <v>1.3916702142887693E-2</v>
      </c>
      <c r="S285" s="99">
        <f t="shared" si="177"/>
        <v>-1.89088697915653E-3</v>
      </c>
      <c r="T285" s="99">
        <f t="shared" si="177"/>
        <v>2.0285682993688718E-5</v>
      </c>
      <c r="U285" s="99">
        <f t="shared" si="177"/>
        <v>8.4095096916515892E-3</v>
      </c>
      <c r="V285" s="99">
        <f t="shared" si="177"/>
        <v>1.7389043107245855E-3</v>
      </c>
      <c r="W285" s="99">
        <f t="shared" si="177"/>
        <v>-3.6167911748215794E-3</v>
      </c>
      <c r="X285" s="99">
        <f t="shared" si="177"/>
        <v>-1.5265083982604986E-3</v>
      </c>
      <c r="Y285" s="99">
        <f t="shared" si="177"/>
        <v>6.2147641631623233E-3</v>
      </c>
      <c r="Z285" s="99">
        <f t="shared" si="177"/>
        <v>2.4342350629265905E-3</v>
      </c>
      <c r="AA285" s="99">
        <f t="shared" si="177"/>
        <v>3.2054969772179545E-3</v>
      </c>
      <c r="AB285" s="99">
        <f t="shared" si="177"/>
        <v>1.2050885292705425E-4</v>
      </c>
    </row>
    <row r="286" spans="2:28" ht="15" customHeight="1" outlineLevel="1" x14ac:dyDescent="0.25">
      <c r="B286" s="4">
        <f t="shared" si="146"/>
        <v>41305</v>
      </c>
      <c r="C286" s="5">
        <f t="shared" ref="C286:N286" si="178">C84+C185</f>
        <v>0.61991929500424825</v>
      </c>
      <c r="D286" s="5">
        <f t="shared" si="178"/>
        <v>0.27135590335248327</v>
      </c>
      <c r="E286" s="5">
        <f t="shared" si="178"/>
        <v>9.704622025722244E-2</v>
      </c>
      <c r="F286" s="5">
        <f t="shared" si="178"/>
        <v>0.3037960514573147</v>
      </c>
      <c r="G286" s="5">
        <f t="shared" si="178"/>
        <v>2.4566498381231091E-2</v>
      </c>
      <c r="H286" s="5">
        <f t="shared" si="178"/>
        <v>0.10408799442586161</v>
      </c>
      <c r="I286" s="5">
        <f t="shared" si="178"/>
        <v>0.29475798086276805</v>
      </c>
      <c r="J286" s="5">
        <f t="shared" si="178"/>
        <v>0.31244631512117665</v>
      </c>
      <c r="K286" s="5">
        <f t="shared" si="178"/>
        <v>6.4058309895981755E-2</v>
      </c>
      <c r="L286" s="5">
        <f t="shared" si="178"/>
        <v>0.37088349102383633</v>
      </c>
      <c r="M286" s="5">
        <f t="shared" si="178"/>
        <v>3.0486148558800112E-3</v>
      </c>
      <c r="N286" s="5">
        <f t="shared" si="178"/>
        <v>0</v>
      </c>
      <c r="Q286" s="95">
        <f t="shared" si="148"/>
        <v>41305</v>
      </c>
      <c r="R286" s="99">
        <f t="shared" ref="R286:AB286" si="179">R84+R185</f>
        <v>1.1105082598080431E-2</v>
      </c>
      <c r="S286" s="99">
        <f t="shared" si="179"/>
        <v>1.656840485631768E-3</v>
      </c>
      <c r="T286" s="99">
        <f t="shared" si="179"/>
        <v>6.4534204489456173E-4</v>
      </c>
      <c r="U286" s="99">
        <f t="shared" si="179"/>
        <v>2.9341753166012601E-2</v>
      </c>
      <c r="V286" s="99">
        <f t="shared" si="179"/>
        <v>2.7497872407580603E-3</v>
      </c>
      <c r="W286" s="99">
        <f t="shared" si="179"/>
        <v>-2.6530356702793231E-3</v>
      </c>
      <c r="X286" s="99">
        <f t="shared" si="179"/>
        <v>4.9090115255726692E-3</v>
      </c>
      <c r="Y286" s="99">
        <f t="shared" si="179"/>
        <v>6.5851093700903694E-3</v>
      </c>
      <c r="Z286" s="99">
        <f t="shared" si="179"/>
        <v>2.6090886665234001E-3</v>
      </c>
      <c r="AA286" s="99">
        <f t="shared" si="179"/>
        <v>1.5597560465231553E-2</v>
      </c>
      <c r="AB286" s="99">
        <f t="shared" si="179"/>
        <v>5.3217553973755063E-4</v>
      </c>
    </row>
    <row r="287" spans="2:28" ht="15" customHeight="1" outlineLevel="1" x14ac:dyDescent="0.25">
      <c r="B287" s="4">
        <f t="shared" si="146"/>
        <v>41333</v>
      </c>
      <c r="C287" s="5">
        <f t="shared" ref="C287:N287" si="180">C85+C186</f>
        <v>0.58077890183094638</v>
      </c>
      <c r="D287" s="5">
        <f t="shared" si="180"/>
        <v>0.25901627243862591</v>
      </c>
      <c r="E287" s="5">
        <f t="shared" si="180"/>
        <v>0.1011120956700319</v>
      </c>
      <c r="F287" s="5">
        <f t="shared" si="180"/>
        <v>0.30982769171157076</v>
      </c>
      <c r="G287" s="5">
        <f t="shared" si="180"/>
        <v>1.7512081175420267E-2</v>
      </c>
      <c r="H287" s="5">
        <f t="shared" si="180"/>
        <v>0.11678299879977935</v>
      </c>
      <c r="I287" s="5">
        <f t="shared" si="180"/>
        <v>0.29138462304939322</v>
      </c>
      <c r="J287" s="5">
        <f t="shared" si="180"/>
        <v>0.31575749747881993</v>
      </c>
      <c r="K287" s="5">
        <f t="shared" si="180"/>
        <v>7.7083729889068864E-2</v>
      </c>
      <c r="L287" s="5">
        <f t="shared" si="180"/>
        <v>0.36245547876947815</v>
      </c>
      <c r="M287" s="5">
        <f t="shared" si="180"/>
        <v>1.705226259378652E-3</v>
      </c>
      <c r="N287" s="5">
        <f t="shared" si="180"/>
        <v>0</v>
      </c>
      <c r="Q287" s="95">
        <f t="shared" si="148"/>
        <v>41333</v>
      </c>
      <c r="R287" s="99">
        <f t="shared" ref="R287:AB287" si="181">R85+R186</f>
        <v>3.518199559786583E-3</v>
      </c>
      <c r="S287" s="99">
        <f t="shared" si="181"/>
        <v>9.2422800517568998E-4</v>
      </c>
      <c r="T287" s="99">
        <f t="shared" si="181"/>
        <v>9.0782485565185384E-4</v>
      </c>
      <c r="U287" s="99">
        <f t="shared" si="181"/>
        <v>7.0292191684651704E-3</v>
      </c>
      <c r="V287" s="99">
        <f t="shared" si="181"/>
        <v>5.9998242157074336E-4</v>
      </c>
      <c r="W287" s="99">
        <f t="shared" si="181"/>
        <v>-9.3934366803413786E-5</v>
      </c>
      <c r="X287" s="99">
        <f t="shared" si="181"/>
        <v>-1.886286610299567E-3</v>
      </c>
      <c r="Y287" s="99">
        <f t="shared" si="181"/>
        <v>1.0312538010672791E-3</v>
      </c>
      <c r="Z287" s="99">
        <f t="shared" si="181"/>
        <v>-1.9794108330835553E-3</v>
      </c>
      <c r="AA287" s="99">
        <f t="shared" si="181"/>
        <v>-1.3246869575752403E-3</v>
      </c>
      <c r="AB287" s="99">
        <f t="shared" si="181"/>
        <v>-1.1916933001051715E-4</v>
      </c>
    </row>
    <row r="288" spans="2:28" ht="15" customHeight="1" outlineLevel="1" x14ac:dyDescent="0.25">
      <c r="B288" s="4">
        <f t="shared" si="146"/>
        <v>41364</v>
      </c>
      <c r="C288" s="5">
        <f t="shared" ref="C288:N288" si="182">C86+C187</f>
        <v>0.5189576546094482</v>
      </c>
      <c r="D288" s="5">
        <f t="shared" si="182"/>
        <v>0.26739217198127285</v>
      </c>
      <c r="E288" s="5">
        <f t="shared" si="182"/>
        <v>0.1046980091105692</v>
      </c>
      <c r="F288" s="5">
        <f t="shared" si="182"/>
        <v>0.3425145011345454</v>
      </c>
      <c r="G288" s="5">
        <f t="shared" si="182"/>
        <v>1.8350577923738853E-2</v>
      </c>
      <c r="H288" s="5">
        <f t="shared" si="182"/>
        <v>0.10635996327403656</v>
      </c>
      <c r="I288" s="5">
        <f t="shared" si="182"/>
        <v>0.29606206701479304</v>
      </c>
      <c r="J288" s="5">
        <f t="shared" si="182"/>
        <v>0.30891228794765702</v>
      </c>
      <c r="K288" s="5">
        <f t="shared" si="182"/>
        <v>7.9276440573029183E-2</v>
      </c>
      <c r="L288" s="5">
        <f t="shared" si="182"/>
        <v>0.34838483389235997</v>
      </c>
      <c r="M288" s="5">
        <f t="shared" si="182"/>
        <v>8.0732557972419488E-4</v>
      </c>
      <c r="N288" s="5">
        <f t="shared" si="182"/>
        <v>0</v>
      </c>
      <c r="Q288" s="95">
        <f t="shared" si="148"/>
        <v>41364</v>
      </c>
      <c r="R288" s="99">
        <f t="shared" ref="R288:AB288" si="183">R86+R187</f>
        <v>-1.9100844540902071E-3</v>
      </c>
      <c r="S288" s="99">
        <f t="shared" si="183"/>
        <v>-1.956167838978725E-3</v>
      </c>
      <c r="T288" s="99">
        <f t="shared" si="183"/>
        <v>-2.3955038493714094E-3</v>
      </c>
      <c r="U288" s="99">
        <f t="shared" si="183"/>
        <v>2.0534921254558706E-3</v>
      </c>
      <c r="V288" s="99">
        <f t="shared" si="183"/>
        <v>-2.691041692053079E-4</v>
      </c>
      <c r="W288" s="99">
        <f t="shared" si="183"/>
        <v>-3.010713974774969E-3</v>
      </c>
      <c r="X288" s="99">
        <f t="shared" si="183"/>
        <v>5.3831359950332969E-3</v>
      </c>
      <c r="Y288" s="99">
        <f t="shared" si="183"/>
        <v>-3.4314998985383229E-3</v>
      </c>
      <c r="Z288" s="99">
        <f t="shared" si="183"/>
        <v>7.4052868489711196E-4</v>
      </c>
      <c r="AA288" s="99">
        <f t="shared" si="183"/>
        <v>3.3282224609706241E-3</v>
      </c>
      <c r="AB288" s="99">
        <f t="shared" si="183"/>
        <v>-1.0149917841134032E-4</v>
      </c>
    </row>
    <row r="289" spans="2:28" ht="15" customHeight="1" outlineLevel="1" x14ac:dyDescent="0.25">
      <c r="B289" s="4">
        <f t="shared" si="146"/>
        <v>41394</v>
      </c>
      <c r="C289" s="5">
        <f t="shared" ref="C289:N289" si="184">C87+C188</f>
        <v>0.57327017001645264</v>
      </c>
      <c r="D289" s="5">
        <f t="shared" si="184"/>
        <v>0.29779811407053919</v>
      </c>
      <c r="E289" s="5">
        <f t="shared" si="184"/>
        <v>7.8944051603448001E-2</v>
      </c>
      <c r="F289" s="5">
        <f t="shared" si="184"/>
        <v>0.33519951579365154</v>
      </c>
      <c r="G289" s="5">
        <f t="shared" si="184"/>
        <v>2.1818911665271133E-2</v>
      </c>
      <c r="H289" s="5">
        <f t="shared" si="184"/>
        <v>0.11506796058814844</v>
      </c>
      <c r="I289" s="5">
        <f t="shared" si="184"/>
        <v>0.30350029969928061</v>
      </c>
      <c r="J289" s="5">
        <f t="shared" si="184"/>
        <v>0.35596641994035472</v>
      </c>
      <c r="K289" s="5">
        <f t="shared" si="184"/>
        <v>8.7851745025850594E-2</v>
      </c>
      <c r="L289" s="5">
        <f t="shared" si="184"/>
        <v>0.32188671157152571</v>
      </c>
      <c r="M289" s="5">
        <f t="shared" si="184"/>
        <v>1.1108774856419454E-3</v>
      </c>
      <c r="N289" s="5">
        <f t="shared" si="184"/>
        <v>0</v>
      </c>
      <c r="Q289" s="95">
        <f t="shared" si="148"/>
        <v>41394</v>
      </c>
      <c r="R289" s="99">
        <f t="shared" ref="R289:AB289" si="185">R87+R188</f>
        <v>-3.1622746552293496E-4</v>
      </c>
      <c r="S289" s="99">
        <f t="shared" si="185"/>
        <v>1.1519981379292318E-3</v>
      </c>
      <c r="T289" s="99">
        <f t="shared" si="185"/>
        <v>5.0563701164918762E-3</v>
      </c>
      <c r="U289" s="99">
        <f t="shared" si="185"/>
        <v>1.2405064645672557E-2</v>
      </c>
      <c r="V289" s="99">
        <f t="shared" si="185"/>
        <v>1.2426186036069565E-3</v>
      </c>
      <c r="W289" s="99">
        <f t="shared" si="185"/>
        <v>-2.0087530211974547E-3</v>
      </c>
      <c r="X289" s="99">
        <f t="shared" si="185"/>
        <v>3.4751499075406211E-3</v>
      </c>
      <c r="Y289" s="99">
        <f t="shared" si="185"/>
        <v>2.598494318437691E-3</v>
      </c>
      <c r="Z289" s="99">
        <f t="shared" si="185"/>
        <v>-4.535771143761828E-3</v>
      </c>
      <c r="AA289" s="99">
        <f t="shared" si="185"/>
        <v>1.4624380151959807E-2</v>
      </c>
      <c r="AB289" s="99">
        <f t="shared" si="185"/>
        <v>-7.9546768719091305E-6</v>
      </c>
    </row>
    <row r="290" spans="2:28" ht="15" customHeight="1" outlineLevel="1" x14ac:dyDescent="0.25">
      <c r="B290" s="4">
        <f t="shared" si="146"/>
        <v>41425</v>
      </c>
      <c r="C290" s="5">
        <f t="shared" ref="C290:N290" si="186">C88+C189</f>
        <v>0.61250068157527382</v>
      </c>
      <c r="D290" s="5">
        <f t="shared" si="186"/>
        <v>0.23890369130351574</v>
      </c>
      <c r="E290" s="5">
        <f t="shared" si="186"/>
        <v>9.1138498471341325E-2</v>
      </c>
      <c r="F290" s="5">
        <f t="shared" si="186"/>
        <v>0.34128838411744489</v>
      </c>
      <c r="G290" s="5">
        <f t="shared" si="186"/>
        <v>2.0701275831039059E-2</v>
      </c>
      <c r="H290" s="5">
        <f t="shared" si="186"/>
        <v>0.11756042181624003</v>
      </c>
      <c r="I290" s="5">
        <f t="shared" si="186"/>
        <v>0.28384434671669673</v>
      </c>
      <c r="J290" s="5">
        <f t="shared" si="186"/>
        <v>0.36821315847575692</v>
      </c>
      <c r="K290" s="5">
        <f t="shared" si="186"/>
        <v>8.8054364745894204E-2</v>
      </c>
      <c r="L290" s="5">
        <f t="shared" si="186"/>
        <v>0.30742378679305393</v>
      </c>
      <c r="M290" s="5">
        <f t="shared" si="186"/>
        <v>1.8155025305070459E-3</v>
      </c>
      <c r="N290" s="5">
        <f t="shared" si="186"/>
        <v>0</v>
      </c>
      <c r="Q290" s="95">
        <f t="shared" si="148"/>
        <v>41425</v>
      </c>
      <c r="R290" s="99">
        <f t="shared" ref="R290:AB290" si="187">R88+R189</f>
        <v>-9.1034147105292663E-3</v>
      </c>
      <c r="S290" s="99">
        <f t="shared" si="187"/>
        <v>1.4218192893557056E-2</v>
      </c>
      <c r="T290" s="99">
        <f t="shared" si="187"/>
        <v>2.6879589541157706E-3</v>
      </c>
      <c r="U290" s="99">
        <f t="shared" si="187"/>
        <v>1.048296146333246E-2</v>
      </c>
      <c r="V290" s="99">
        <f t="shared" si="187"/>
        <v>6.4844018730609622E-4</v>
      </c>
      <c r="W290" s="99">
        <f t="shared" si="187"/>
        <v>-2.0224330949158075E-4</v>
      </c>
      <c r="X290" s="99">
        <f t="shared" si="187"/>
        <v>3.3721069747139083E-3</v>
      </c>
      <c r="Y290" s="99">
        <f t="shared" si="187"/>
        <v>-6.4341548852800716E-4</v>
      </c>
      <c r="Z290" s="99">
        <f t="shared" si="187"/>
        <v>-1.8378209597081005E-3</v>
      </c>
      <c r="AA290" s="99">
        <f t="shared" si="187"/>
        <v>6.3151227181723977E-3</v>
      </c>
      <c r="AB290" s="99">
        <f t="shared" si="187"/>
        <v>-8.4352015192105774E-5</v>
      </c>
    </row>
    <row r="291" spans="2:28" ht="15" customHeight="1" outlineLevel="1" x14ac:dyDescent="0.25">
      <c r="B291" s="4">
        <f t="shared" si="146"/>
        <v>41455</v>
      </c>
      <c r="C291" s="5">
        <f t="shared" ref="C291:N291" si="188">C89+C190</f>
        <v>0.58621888530201516</v>
      </c>
      <c r="D291" s="5">
        <f t="shared" si="188"/>
        <v>0.22709215268243571</v>
      </c>
      <c r="E291" s="5">
        <f t="shared" si="188"/>
        <v>9.794909552631817E-2</v>
      </c>
      <c r="F291" s="5">
        <f t="shared" si="188"/>
        <v>0.36172012652029201</v>
      </c>
      <c r="G291" s="5">
        <f t="shared" si="188"/>
        <v>2.3531639222038415E-2</v>
      </c>
      <c r="H291" s="5">
        <f t="shared" si="188"/>
        <v>0.11466103195793229</v>
      </c>
      <c r="I291" s="5">
        <f t="shared" si="188"/>
        <v>0.23062538270965288</v>
      </c>
      <c r="J291" s="5">
        <f t="shared" si="188"/>
        <v>0.26918000932923036</v>
      </c>
      <c r="K291" s="5">
        <f t="shared" si="188"/>
        <v>6.8972918394915053E-2</v>
      </c>
      <c r="L291" s="5">
        <f t="shared" si="188"/>
        <v>0.29875917181775152</v>
      </c>
      <c r="M291" s="5">
        <f t="shared" si="188"/>
        <v>2.8073270085765363E-3</v>
      </c>
      <c r="N291" s="5">
        <f t="shared" si="188"/>
        <v>0</v>
      </c>
      <c r="Q291" s="95">
        <f t="shared" si="148"/>
        <v>41455</v>
      </c>
      <c r="R291" s="99">
        <f t="shared" ref="R291:AB291" si="189">R89+R190</f>
        <v>2.8017271232464083E-3</v>
      </c>
      <c r="S291" s="99">
        <f t="shared" si="189"/>
        <v>8.8415077091820882E-3</v>
      </c>
      <c r="T291" s="99">
        <f t="shared" si="189"/>
        <v>4.1986888198716306E-3</v>
      </c>
      <c r="U291" s="99">
        <f t="shared" si="189"/>
        <v>-5.0277174905442295E-3</v>
      </c>
      <c r="V291" s="99">
        <f t="shared" si="189"/>
        <v>1.3316339857848355E-3</v>
      </c>
      <c r="W291" s="99">
        <f t="shared" si="189"/>
        <v>3.4396494780575548E-3</v>
      </c>
      <c r="X291" s="99">
        <f t="shared" si="189"/>
        <v>-4.2921346356437906E-4</v>
      </c>
      <c r="Y291" s="99">
        <f t="shared" si="189"/>
        <v>-3.8807350716121812E-3</v>
      </c>
      <c r="Z291" s="99">
        <f t="shared" si="189"/>
        <v>-8.6679533481382846E-3</v>
      </c>
      <c r="AA291" s="99">
        <f t="shared" si="189"/>
        <v>5.3875129883801769E-3</v>
      </c>
      <c r="AB291" s="99">
        <f t="shared" si="189"/>
        <v>-3.3964615554375705E-4</v>
      </c>
    </row>
    <row r="292" spans="2:28" ht="15" customHeight="1" outlineLevel="1" x14ac:dyDescent="0.25">
      <c r="B292" s="4">
        <f t="shared" si="146"/>
        <v>41486</v>
      </c>
      <c r="C292" s="5">
        <f t="shared" ref="C292:N292" si="190">C90+C191</f>
        <v>0.59729504001742795</v>
      </c>
      <c r="D292" s="5">
        <f t="shared" si="190"/>
        <v>0.25510556851725597</v>
      </c>
      <c r="E292" s="5">
        <f t="shared" si="190"/>
        <v>0.11038080804282394</v>
      </c>
      <c r="F292" s="5">
        <f t="shared" si="190"/>
        <v>0.34360769593668716</v>
      </c>
      <c r="G292" s="5">
        <f t="shared" si="190"/>
        <v>2.0880160126102328E-2</v>
      </c>
      <c r="H292" s="5">
        <f t="shared" si="190"/>
        <v>9.7507351328230546E-2</v>
      </c>
      <c r="I292" s="5">
        <f t="shared" si="190"/>
        <v>0.25076607759351965</v>
      </c>
      <c r="J292" s="5">
        <f t="shared" si="190"/>
        <v>0.23340449648686035</v>
      </c>
      <c r="K292" s="5">
        <f t="shared" si="190"/>
        <v>7.2344289245920415E-2</v>
      </c>
      <c r="L292" s="5">
        <f t="shared" si="190"/>
        <v>0.3633251920925975</v>
      </c>
      <c r="M292" s="5">
        <f t="shared" si="190"/>
        <v>5.112261925973029E-3</v>
      </c>
      <c r="N292" s="5">
        <f t="shared" si="190"/>
        <v>0</v>
      </c>
      <c r="Q292" s="95">
        <f t="shared" si="148"/>
        <v>41486</v>
      </c>
      <c r="R292" s="99">
        <f t="shared" ref="R292:AB292" si="191">R90+R191</f>
        <v>-7.1605210997826626E-3</v>
      </c>
      <c r="S292" s="99">
        <f t="shared" si="191"/>
        <v>-4.9237670585612469E-3</v>
      </c>
      <c r="T292" s="99">
        <f t="shared" si="191"/>
        <v>-8.5976626479267225E-4</v>
      </c>
      <c r="U292" s="99">
        <f t="shared" si="191"/>
        <v>1.2804460284125107E-2</v>
      </c>
      <c r="V292" s="99">
        <f t="shared" si="191"/>
        <v>2.2661814352621017E-4</v>
      </c>
      <c r="W292" s="99">
        <f t="shared" si="191"/>
        <v>-3.2233927160808138E-3</v>
      </c>
      <c r="X292" s="99">
        <f t="shared" si="191"/>
        <v>1.5741979478064438E-3</v>
      </c>
      <c r="Y292" s="99">
        <f t="shared" si="191"/>
        <v>-6.1738353161298505E-3</v>
      </c>
      <c r="Z292" s="99">
        <f t="shared" si="191"/>
        <v>1.1143275920283694E-2</v>
      </c>
      <c r="AA292" s="99">
        <f t="shared" si="191"/>
        <v>1.2594622705555348E-3</v>
      </c>
      <c r="AB292" s="99">
        <f t="shared" si="191"/>
        <v>-1.1843757792873576E-3</v>
      </c>
    </row>
    <row r="293" spans="2:28" ht="15" customHeight="1" outlineLevel="1" x14ac:dyDescent="0.25">
      <c r="B293" s="4">
        <f t="shared" si="146"/>
        <v>41517</v>
      </c>
      <c r="C293" s="5">
        <f t="shared" ref="C293:N293" si="192">C91+C192</f>
        <v>0.57620247756180687</v>
      </c>
      <c r="D293" s="5">
        <f t="shared" si="192"/>
        <v>0.20122295982452376</v>
      </c>
      <c r="E293" s="5">
        <f t="shared" si="192"/>
        <v>0.11986804712313451</v>
      </c>
      <c r="F293" s="5">
        <f t="shared" si="192"/>
        <v>0.33372306849041622</v>
      </c>
      <c r="G293" s="5">
        <f t="shared" si="192"/>
        <v>2.4345710428740362E-2</v>
      </c>
      <c r="H293" s="5">
        <f t="shared" si="192"/>
        <v>0.14471509182189063</v>
      </c>
      <c r="I293" s="5">
        <f t="shared" si="192"/>
        <v>0.24907501324381914</v>
      </c>
      <c r="J293" s="5">
        <f t="shared" si="192"/>
        <v>0.22261998253865564</v>
      </c>
      <c r="K293" s="5">
        <f t="shared" si="192"/>
        <v>9.1011356515152561E-2</v>
      </c>
      <c r="L293" s="5">
        <f t="shared" si="192"/>
        <v>0.32871755235755651</v>
      </c>
      <c r="M293" s="5">
        <f t="shared" si="192"/>
        <v>1.42577074540751E-2</v>
      </c>
      <c r="N293" s="5">
        <f t="shared" si="192"/>
        <v>0</v>
      </c>
      <c r="Q293" s="95">
        <f t="shared" si="148"/>
        <v>41517</v>
      </c>
      <c r="R293" s="99">
        <f t="shared" ref="R293:AB293" si="193">R91+R192</f>
        <v>5.4514435538612956E-3</v>
      </c>
      <c r="S293" s="99">
        <f t="shared" si="193"/>
        <v>1.9184266627947498E-2</v>
      </c>
      <c r="T293" s="99">
        <f t="shared" si="193"/>
        <v>-3.9327105447293422E-3</v>
      </c>
      <c r="U293" s="99">
        <f t="shared" si="193"/>
        <v>-6.6252744941346642E-3</v>
      </c>
      <c r="V293" s="99">
        <f t="shared" si="193"/>
        <v>2.7196660326195285E-3</v>
      </c>
      <c r="W293" s="99">
        <f t="shared" si="193"/>
        <v>3.0890253209927094E-3</v>
      </c>
      <c r="X293" s="99">
        <f t="shared" si="193"/>
        <v>2.0331593895424071E-3</v>
      </c>
      <c r="Y293" s="99">
        <f t="shared" si="193"/>
        <v>-2.7725961205360243E-5</v>
      </c>
      <c r="Z293" s="99">
        <f t="shared" si="193"/>
        <v>4.7467744908064298E-3</v>
      </c>
      <c r="AA293" s="99">
        <f t="shared" si="193"/>
        <v>8.6190466553853762E-3</v>
      </c>
      <c r="AB293" s="99">
        <f t="shared" si="193"/>
        <v>5.6899747883776561E-5</v>
      </c>
    </row>
    <row r="294" spans="2:28" ht="15" customHeight="1" outlineLevel="1" x14ac:dyDescent="0.25">
      <c r="B294" s="4">
        <f t="shared" si="146"/>
        <v>41547</v>
      </c>
      <c r="C294" s="5">
        <f t="shared" ref="C294:N294" si="194">C92+C193</f>
        <v>0.58022766880703647</v>
      </c>
      <c r="D294" s="5">
        <f t="shared" si="194"/>
        <v>0.20791814175036549</v>
      </c>
      <c r="E294" s="5">
        <f t="shared" si="194"/>
        <v>0.10726056550155888</v>
      </c>
      <c r="F294" s="5">
        <f t="shared" si="194"/>
        <v>0.35272943195637241</v>
      </c>
      <c r="G294" s="5">
        <f t="shared" si="194"/>
        <v>2.7706418269005488E-2</v>
      </c>
      <c r="H294" s="5">
        <f t="shared" si="194"/>
        <v>9.4043400898833299E-2</v>
      </c>
      <c r="I294" s="5">
        <f t="shared" si="194"/>
        <v>0.28191542546145665</v>
      </c>
      <c r="J294" s="5">
        <f t="shared" si="194"/>
        <v>0.23008840385912982</v>
      </c>
      <c r="K294" s="5">
        <f t="shared" si="194"/>
        <v>8.2655124657211282E-2</v>
      </c>
      <c r="L294" s="5">
        <f t="shared" si="194"/>
        <v>0.31194825715039642</v>
      </c>
      <c r="M294" s="5">
        <f t="shared" si="194"/>
        <v>2.044683207494883E-2</v>
      </c>
      <c r="N294" s="5">
        <f t="shared" si="194"/>
        <v>4.358105596075376E-5</v>
      </c>
      <c r="Q294" s="95">
        <f t="shared" si="148"/>
        <v>41547</v>
      </c>
      <c r="R294" s="99">
        <f t="shared" ref="R294:AB294" si="195">R92+R193</f>
        <v>1.4118479199126652E-2</v>
      </c>
      <c r="S294" s="99">
        <f t="shared" si="195"/>
        <v>-8.5432113132580395E-3</v>
      </c>
      <c r="T294" s="99">
        <f t="shared" si="195"/>
        <v>5.0887221166451167E-3</v>
      </c>
      <c r="U294" s="99">
        <f t="shared" si="195"/>
        <v>6.6297214710228447E-3</v>
      </c>
      <c r="V294" s="99">
        <f t="shared" si="195"/>
        <v>3.5634397863957674E-3</v>
      </c>
      <c r="W294" s="99">
        <f t="shared" si="195"/>
        <v>-6.2021229302330521E-3</v>
      </c>
      <c r="X294" s="99">
        <f t="shared" si="195"/>
        <v>4.7532006024432047E-3</v>
      </c>
      <c r="Y294" s="99">
        <f t="shared" si="195"/>
        <v>3.3551592849170846E-3</v>
      </c>
      <c r="Z294" s="99">
        <f t="shared" si="195"/>
        <v>-2.5662842288456875E-3</v>
      </c>
      <c r="AA294" s="99">
        <f t="shared" si="195"/>
        <v>1.7548552467509821E-3</v>
      </c>
      <c r="AB294" s="99">
        <f t="shared" si="195"/>
        <v>2.6316357006229366E-3</v>
      </c>
    </row>
    <row r="295" spans="2:28" ht="15" customHeight="1" outlineLevel="1" x14ac:dyDescent="0.25">
      <c r="B295" s="4">
        <f t="shared" si="146"/>
        <v>41578</v>
      </c>
      <c r="C295" s="5">
        <f t="shared" ref="C295:N295" si="196">C93+C194</f>
        <v>0.54218742469476755</v>
      </c>
      <c r="D295" s="5">
        <f t="shared" si="196"/>
        <v>0.22263269295152219</v>
      </c>
      <c r="E295" s="5">
        <f t="shared" si="196"/>
        <v>0.11036792355086214</v>
      </c>
      <c r="F295" s="5">
        <f t="shared" si="196"/>
        <v>0.38961760836749398</v>
      </c>
      <c r="G295" s="5">
        <f t="shared" si="196"/>
        <v>2.9806665169516751E-2</v>
      </c>
      <c r="H295" s="5">
        <f t="shared" si="196"/>
        <v>0.11731006063386759</v>
      </c>
      <c r="I295" s="5">
        <f t="shared" si="196"/>
        <v>0.30092936033312806</v>
      </c>
      <c r="J295" s="5">
        <f t="shared" si="196"/>
        <v>0.22505757413512467</v>
      </c>
      <c r="K295" s="5">
        <f t="shared" si="196"/>
        <v>9.1926942832866398E-2</v>
      </c>
      <c r="L295" s="5">
        <f t="shared" si="196"/>
        <v>0.27899744744665078</v>
      </c>
      <c r="M295" s="5">
        <f t="shared" si="196"/>
        <v>1.6989346305036901E-2</v>
      </c>
      <c r="N295" s="5">
        <f t="shared" si="196"/>
        <v>1.1709028750966641E-3</v>
      </c>
      <c r="Q295" s="95">
        <f t="shared" si="148"/>
        <v>41578</v>
      </c>
      <c r="R295" s="99">
        <f t="shared" ref="R295:AB295" si="197">R93+R194</f>
        <v>-2.0707906836090282E-3</v>
      </c>
      <c r="S295" s="99">
        <f t="shared" si="197"/>
        <v>-1.8410129098334193E-3</v>
      </c>
      <c r="T295" s="99">
        <f t="shared" si="197"/>
        <v>1.3118295903195624E-3</v>
      </c>
      <c r="U295" s="99">
        <f t="shared" si="197"/>
        <v>9.4250231030475456E-3</v>
      </c>
      <c r="V295" s="99">
        <f t="shared" si="197"/>
        <v>1.4752188469995034E-3</v>
      </c>
      <c r="W295" s="99">
        <f t="shared" si="197"/>
        <v>-3.3348445911640539E-3</v>
      </c>
      <c r="X295" s="99">
        <f t="shared" si="197"/>
        <v>3.750903025466228E-3</v>
      </c>
      <c r="Y295" s="99">
        <f t="shared" si="197"/>
        <v>-1.3349125676610386E-3</v>
      </c>
      <c r="Z295" s="99">
        <f t="shared" si="197"/>
        <v>1.2179602277444155E-3</v>
      </c>
      <c r="AA295" s="99">
        <f t="shared" si="197"/>
        <v>1.7233555461562647E-2</v>
      </c>
      <c r="AB295" s="99">
        <f t="shared" si="197"/>
        <v>2.2687552287711777E-3</v>
      </c>
    </row>
    <row r="296" spans="2:28" ht="15" customHeight="1" outlineLevel="1" x14ac:dyDescent="0.25">
      <c r="B296" s="4">
        <f t="shared" si="146"/>
        <v>41608</v>
      </c>
      <c r="C296" s="5">
        <f t="shared" ref="C296:N296" si="198">C94+C195</f>
        <v>0.53726129784596832</v>
      </c>
      <c r="D296" s="5">
        <f t="shared" si="198"/>
        <v>0.2260482484467265</v>
      </c>
      <c r="E296" s="5">
        <f t="shared" si="198"/>
        <v>0.11093118256363299</v>
      </c>
      <c r="F296" s="5">
        <f t="shared" si="198"/>
        <v>0.39328235304482073</v>
      </c>
      <c r="G296" s="5">
        <f t="shared" si="198"/>
        <v>3.0642134316409633E-2</v>
      </c>
      <c r="H296" s="5">
        <f t="shared" si="198"/>
        <v>0.11569867733305128</v>
      </c>
      <c r="I296" s="5">
        <f t="shared" si="198"/>
        <v>0.29896712991253827</v>
      </c>
      <c r="J296" s="5">
        <f t="shared" si="198"/>
        <v>0.19650345538656599</v>
      </c>
      <c r="K296" s="5">
        <f t="shared" si="198"/>
        <v>7.8144228543436695E-2</v>
      </c>
      <c r="L296" s="5">
        <f t="shared" si="198"/>
        <v>0.23902986514178398</v>
      </c>
      <c r="M296" s="5">
        <f t="shared" si="198"/>
        <v>1.8073519863572793E-2</v>
      </c>
      <c r="N296" s="5">
        <f t="shared" si="198"/>
        <v>2.1923884934731686E-4</v>
      </c>
      <c r="Q296" s="95">
        <f t="shared" si="148"/>
        <v>41608</v>
      </c>
      <c r="R296" s="99">
        <f t="shared" ref="R296:AB296" si="199">R94+R195</f>
        <v>-3.9608536312808655E-3</v>
      </c>
      <c r="S296" s="99">
        <f t="shared" si="199"/>
        <v>1.9496026790750138E-3</v>
      </c>
      <c r="T296" s="99">
        <f t="shared" si="199"/>
        <v>1.4816765624634748E-3</v>
      </c>
      <c r="U296" s="99">
        <f t="shared" si="199"/>
        <v>7.2950532758424584E-3</v>
      </c>
      <c r="V296" s="99">
        <f t="shared" si="199"/>
        <v>1.7419103226313851E-3</v>
      </c>
      <c r="W296" s="99">
        <f t="shared" si="199"/>
        <v>-6.1997825634984021E-4</v>
      </c>
      <c r="X296" s="99">
        <f t="shared" si="199"/>
        <v>2.3478545292476404E-4</v>
      </c>
      <c r="Y296" s="99">
        <f t="shared" si="199"/>
        <v>3.0644128967409448E-3</v>
      </c>
      <c r="Z296" s="99">
        <f t="shared" si="199"/>
        <v>-3.9242145457471522E-4</v>
      </c>
      <c r="AA296" s="99">
        <f t="shared" si="199"/>
        <v>-4.4129490816546286E-3</v>
      </c>
      <c r="AB296" s="99">
        <f t="shared" si="199"/>
        <v>-5.2613273826491373E-4</v>
      </c>
    </row>
    <row r="297" spans="2:28" ht="15" customHeight="1" outlineLevel="1" x14ac:dyDescent="0.25">
      <c r="B297" s="4">
        <f t="shared" si="146"/>
        <v>41639</v>
      </c>
      <c r="C297" s="5">
        <f t="shared" ref="C297:N297" si="200">C95+C196</f>
        <v>0.56818377248210006</v>
      </c>
      <c r="D297" s="5">
        <f t="shared" si="200"/>
        <v>0.21954065760868752</v>
      </c>
      <c r="E297" s="5">
        <f t="shared" si="200"/>
        <v>0.1257613502165992</v>
      </c>
      <c r="F297" s="5">
        <f t="shared" si="200"/>
        <v>0.41740185494677196</v>
      </c>
      <c r="G297" s="5">
        <f t="shared" si="200"/>
        <v>3.6027244806202577E-2</v>
      </c>
      <c r="H297" s="5">
        <f t="shared" si="200"/>
        <v>0.13793865219901832</v>
      </c>
      <c r="I297" s="5">
        <f t="shared" si="200"/>
        <v>0.29178706687099754</v>
      </c>
      <c r="J297" s="5">
        <f t="shared" si="200"/>
        <v>0.2174766366790972</v>
      </c>
      <c r="K297" s="5">
        <f t="shared" si="200"/>
        <v>7.9590929532966023E-2</v>
      </c>
      <c r="L297" s="5">
        <f t="shared" si="200"/>
        <v>0.24742636533292428</v>
      </c>
      <c r="M297" s="5">
        <f t="shared" si="200"/>
        <v>1.5636495635086709E-2</v>
      </c>
      <c r="N297" s="5">
        <f t="shared" si="200"/>
        <v>3.8045503839716803E-3</v>
      </c>
      <c r="Q297" s="95">
        <f t="shared" si="148"/>
        <v>41639</v>
      </c>
      <c r="R297" s="99">
        <f t="shared" ref="R297:AB297" si="201">R95+R196</f>
        <v>-3.089899861243528E-3</v>
      </c>
      <c r="S297" s="99">
        <f t="shared" si="201"/>
        <v>6.6924702136018427E-3</v>
      </c>
      <c r="T297" s="99">
        <f t="shared" si="201"/>
        <v>-6.9028978684779977E-5</v>
      </c>
      <c r="U297" s="99">
        <f t="shared" si="201"/>
        <v>9.9242164998744591E-3</v>
      </c>
      <c r="V297" s="99">
        <f t="shared" si="201"/>
        <v>3.9628703764063352E-3</v>
      </c>
      <c r="W297" s="99">
        <f t="shared" si="201"/>
        <v>-1.3693598412825693E-3</v>
      </c>
      <c r="X297" s="99">
        <f t="shared" si="201"/>
        <v>3.779897041394995E-3</v>
      </c>
      <c r="Y297" s="99">
        <f t="shared" si="201"/>
        <v>-4.2240925466014018E-3</v>
      </c>
      <c r="Z297" s="99">
        <f t="shared" si="201"/>
        <v>-1.4075210404104286E-3</v>
      </c>
      <c r="AA297" s="99">
        <f t="shared" si="201"/>
        <v>-3.5116367306375303E-3</v>
      </c>
      <c r="AB297" s="99">
        <f t="shared" si="201"/>
        <v>-1.1282749881234167E-3</v>
      </c>
    </row>
    <row r="298" spans="2:28" ht="15" customHeight="1" outlineLevel="1" x14ac:dyDescent="0.25">
      <c r="B298" s="4">
        <f t="shared" si="146"/>
        <v>41670</v>
      </c>
      <c r="C298" s="5">
        <f t="shared" ref="C298:N298" si="202">C96+C197</f>
        <v>0.5463661260553011</v>
      </c>
      <c r="D298" s="5">
        <f t="shared" si="202"/>
        <v>0.1865261706945906</v>
      </c>
      <c r="E298" s="5">
        <f t="shared" si="202"/>
        <v>0.12698047529063752</v>
      </c>
      <c r="F298" s="5">
        <f t="shared" si="202"/>
        <v>0.40190284240351792</v>
      </c>
      <c r="G298" s="5">
        <f t="shared" si="202"/>
        <v>2.8378808352486618E-2</v>
      </c>
      <c r="H298" s="5">
        <f t="shared" si="202"/>
        <v>0.13833778981352066</v>
      </c>
      <c r="I298" s="5">
        <f t="shared" si="202"/>
        <v>0.24758180593605894</v>
      </c>
      <c r="J298" s="5">
        <f t="shared" si="202"/>
        <v>0.20491284828657189</v>
      </c>
      <c r="K298" s="5">
        <f t="shared" si="202"/>
        <v>6.7522848596150375E-2</v>
      </c>
      <c r="L298" s="5">
        <f t="shared" si="202"/>
        <v>0.22221949283064857</v>
      </c>
      <c r="M298" s="5">
        <f t="shared" si="202"/>
        <v>1.0706555620753535E-2</v>
      </c>
      <c r="N298" s="5">
        <f t="shared" si="202"/>
        <v>4.3365421012353687E-3</v>
      </c>
      <c r="Q298" s="95">
        <f t="shared" si="148"/>
        <v>41670</v>
      </c>
      <c r="R298" s="99">
        <f t="shared" ref="R298:AB298" si="203">R96+R197</f>
        <v>-3.2071643465174547E-3</v>
      </c>
      <c r="S298" s="99">
        <f t="shared" si="203"/>
        <v>1.5085075391934814E-2</v>
      </c>
      <c r="T298" s="99">
        <f t="shared" si="203"/>
        <v>-4.6802222990773145E-3</v>
      </c>
      <c r="U298" s="99">
        <f t="shared" si="203"/>
        <v>-7.5344375805544558E-3</v>
      </c>
      <c r="V298" s="99">
        <f t="shared" si="203"/>
        <v>-3.0831541832946766E-3</v>
      </c>
      <c r="W298" s="99">
        <f t="shared" si="203"/>
        <v>8.5449938249693245E-3</v>
      </c>
      <c r="X298" s="99">
        <f t="shared" si="203"/>
        <v>1.070553681604758E-3</v>
      </c>
      <c r="Y298" s="99">
        <f t="shared" si="203"/>
        <v>-2.0119254451958957E-3</v>
      </c>
      <c r="Z298" s="99">
        <f t="shared" si="203"/>
        <v>3.8389280865039838E-3</v>
      </c>
      <c r="AA298" s="99">
        <f t="shared" si="203"/>
        <v>8.8876149054713249E-3</v>
      </c>
      <c r="AB298" s="99">
        <f t="shared" si="203"/>
        <v>-1.8230098259665465E-3</v>
      </c>
    </row>
    <row r="299" spans="2:28" ht="15" customHeight="1" outlineLevel="1" x14ac:dyDescent="0.25">
      <c r="B299" s="4">
        <f t="shared" si="146"/>
        <v>41698</v>
      </c>
      <c r="C299" s="5">
        <f t="shared" ref="C299:N299" si="204">C97+C198</f>
        <v>0.55195532169677941</v>
      </c>
      <c r="D299" s="5">
        <f t="shared" si="204"/>
        <v>0.20131267123130492</v>
      </c>
      <c r="E299" s="5">
        <f t="shared" si="204"/>
        <v>0.14226010736726136</v>
      </c>
      <c r="F299" s="5">
        <f t="shared" si="204"/>
        <v>0.39951141165794296</v>
      </c>
      <c r="G299" s="5">
        <f t="shared" si="204"/>
        <v>3.0901919259332739E-2</v>
      </c>
      <c r="H299" s="5">
        <f t="shared" si="204"/>
        <v>0.13692426809599331</v>
      </c>
      <c r="I299" s="5">
        <f t="shared" si="204"/>
        <v>0.19315269890651668</v>
      </c>
      <c r="J299" s="5">
        <f t="shared" si="204"/>
        <v>0.19385051980313966</v>
      </c>
      <c r="K299" s="5">
        <f t="shared" si="204"/>
        <v>4.4130814966112979E-2</v>
      </c>
      <c r="L299" s="5">
        <f t="shared" si="204"/>
        <v>0.24889977902937294</v>
      </c>
      <c r="M299" s="5">
        <f t="shared" si="204"/>
        <v>1.191560556731501E-2</v>
      </c>
      <c r="N299" s="5">
        <f t="shared" si="204"/>
        <v>7.4550377612178685E-3</v>
      </c>
      <c r="Q299" s="95">
        <f t="shared" si="148"/>
        <v>41698</v>
      </c>
      <c r="R299" s="99">
        <f t="shared" ref="R299:AB299" si="205">R97+R198</f>
        <v>-7.9800024903903914E-3</v>
      </c>
      <c r="S299" s="99">
        <f t="shared" si="205"/>
        <v>-2.4279294612242143E-3</v>
      </c>
      <c r="T299" s="99">
        <f t="shared" si="205"/>
        <v>4.2622011591966248E-4</v>
      </c>
      <c r="U299" s="99">
        <f t="shared" si="205"/>
        <v>-1.2157980966697054E-3</v>
      </c>
      <c r="V299" s="99">
        <f t="shared" si="205"/>
        <v>2.1582046321830814E-3</v>
      </c>
      <c r="W299" s="99">
        <f t="shared" si="205"/>
        <v>-3.7603246860572316E-3</v>
      </c>
      <c r="X299" s="99">
        <f t="shared" si="205"/>
        <v>-1.9894098611657402E-4</v>
      </c>
      <c r="Y299" s="99">
        <f t="shared" si="205"/>
        <v>3.253518932086431E-4</v>
      </c>
      <c r="Z299" s="99">
        <f t="shared" si="205"/>
        <v>2.663008453977567E-3</v>
      </c>
      <c r="AA299" s="99">
        <f t="shared" si="205"/>
        <v>-4.6484043836190307E-3</v>
      </c>
      <c r="AB299" s="99">
        <f t="shared" si="205"/>
        <v>9.0029275974815872E-4</v>
      </c>
    </row>
    <row r="300" spans="2:28" ht="15" customHeight="1" outlineLevel="1" x14ac:dyDescent="0.25">
      <c r="B300" s="4">
        <f t="shared" si="146"/>
        <v>41729</v>
      </c>
      <c r="C300" s="5">
        <f t="shared" ref="C300:N300" si="206">C98+C199</f>
        <v>0.49494050239337883</v>
      </c>
      <c r="D300" s="5">
        <f t="shared" si="206"/>
        <v>0.15086958985955518</v>
      </c>
      <c r="E300" s="5">
        <f t="shared" si="206"/>
        <v>0.13362248499056342</v>
      </c>
      <c r="F300" s="5">
        <f t="shared" si="206"/>
        <v>0.42419206969488299</v>
      </c>
      <c r="G300" s="5">
        <f t="shared" si="206"/>
        <v>2.9947296267760295E-2</v>
      </c>
      <c r="H300" s="5">
        <f t="shared" si="206"/>
        <v>0.11403347154612929</v>
      </c>
      <c r="I300" s="5">
        <f t="shared" si="206"/>
        <v>0.24248855416562276</v>
      </c>
      <c r="J300" s="5">
        <f t="shared" si="206"/>
        <v>0.1732632558355981</v>
      </c>
      <c r="K300" s="5">
        <f t="shared" si="206"/>
        <v>3.4556086517329727E-2</v>
      </c>
      <c r="L300" s="5">
        <f t="shared" si="206"/>
        <v>0.29411547515371755</v>
      </c>
      <c r="M300" s="5">
        <f t="shared" si="206"/>
        <v>1.3811942603532298E-2</v>
      </c>
      <c r="N300" s="5">
        <f t="shared" si="206"/>
        <v>5.6588599521516262E-3</v>
      </c>
      <c r="Q300" s="95">
        <f t="shared" si="148"/>
        <v>41729</v>
      </c>
      <c r="R300" s="99">
        <f t="shared" ref="R300:AB300" si="207">R98+R199</f>
        <v>1.2089630857998427E-3</v>
      </c>
      <c r="S300" s="99">
        <f t="shared" si="207"/>
        <v>-7.2229127697716689E-3</v>
      </c>
      <c r="T300" s="99">
        <f t="shared" si="207"/>
        <v>6.6850047092941265E-3</v>
      </c>
      <c r="U300" s="99">
        <f t="shared" si="207"/>
        <v>-3.4727714302428985E-3</v>
      </c>
      <c r="V300" s="99">
        <f t="shared" si="207"/>
        <v>3.4201367612939141E-4</v>
      </c>
      <c r="W300" s="99">
        <f t="shared" si="207"/>
        <v>-5.0838001345400695E-3</v>
      </c>
      <c r="X300" s="99">
        <f t="shared" si="207"/>
        <v>-1.223886561398948E-4</v>
      </c>
      <c r="Y300" s="99">
        <f t="shared" si="207"/>
        <v>-5.17016883741584E-3</v>
      </c>
      <c r="Z300" s="99">
        <f t="shared" si="207"/>
        <v>-1.0765649524779801E-3</v>
      </c>
      <c r="AA300" s="99">
        <f t="shared" si="207"/>
        <v>-8.9640749796206873E-3</v>
      </c>
      <c r="AB300" s="99">
        <f t="shared" si="207"/>
        <v>-5.0844854646262211E-4</v>
      </c>
    </row>
    <row r="301" spans="2:28" ht="15" customHeight="1" outlineLevel="1" x14ac:dyDescent="0.25">
      <c r="B301" s="4">
        <f t="shared" si="146"/>
        <v>41759</v>
      </c>
      <c r="C301" s="5">
        <f t="shared" ref="C301:N301" si="208">C99+C200</f>
        <v>0.55958567662770275</v>
      </c>
      <c r="D301" s="5">
        <f t="shared" si="208"/>
        <v>8.6164083183093168E-2</v>
      </c>
      <c r="E301" s="5">
        <f t="shared" si="208"/>
        <v>0.12575200273474041</v>
      </c>
      <c r="F301" s="5">
        <f t="shared" si="208"/>
        <v>0.456292086437324</v>
      </c>
      <c r="G301" s="5">
        <f t="shared" si="208"/>
        <v>2.688013431344306E-2</v>
      </c>
      <c r="H301" s="5">
        <f t="shared" si="208"/>
        <v>0.11929926465761993</v>
      </c>
      <c r="I301" s="5">
        <f t="shared" si="208"/>
        <v>0.24602989578462925</v>
      </c>
      <c r="J301" s="5">
        <f t="shared" si="208"/>
        <v>0.15035391979033635</v>
      </c>
      <c r="K301" s="5">
        <f t="shared" si="208"/>
        <v>5.058103736596653E-2</v>
      </c>
      <c r="L301" s="5">
        <f t="shared" si="208"/>
        <v>0.30575838688405338</v>
      </c>
      <c r="M301" s="5">
        <f t="shared" si="208"/>
        <v>1.3951920545583229E-2</v>
      </c>
      <c r="N301" s="5">
        <f t="shared" si="208"/>
        <v>4.5139970873584812E-3</v>
      </c>
      <c r="Q301" s="95">
        <f t="shared" si="148"/>
        <v>41759</v>
      </c>
      <c r="R301" s="99">
        <f t="shared" ref="R301:AB301" si="209">R99+R200</f>
        <v>-6.4201705705292126E-3</v>
      </c>
      <c r="S301" s="99">
        <f t="shared" si="209"/>
        <v>2.1151882357267554E-3</v>
      </c>
      <c r="T301" s="99">
        <f t="shared" si="209"/>
        <v>2.5926740808093658E-3</v>
      </c>
      <c r="U301" s="99">
        <f t="shared" si="209"/>
        <v>9.4614214445797092E-3</v>
      </c>
      <c r="V301" s="99">
        <f t="shared" si="209"/>
        <v>-2.3897809092589604E-3</v>
      </c>
      <c r="W301" s="99">
        <f t="shared" si="209"/>
        <v>-2.139844873971136E-3</v>
      </c>
      <c r="X301" s="99">
        <f t="shared" si="209"/>
        <v>2.187235481304224E-3</v>
      </c>
      <c r="Y301" s="99">
        <f t="shared" si="209"/>
        <v>-4.23730311252026E-3</v>
      </c>
      <c r="Z301" s="99">
        <f t="shared" si="209"/>
        <v>8.500227339492978E-5</v>
      </c>
      <c r="AA301" s="99">
        <f t="shared" si="209"/>
        <v>5.9491218279969556E-3</v>
      </c>
      <c r="AB301" s="99">
        <f t="shared" si="209"/>
        <v>2.0056109413863652E-3</v>
      </c>
    </row>
    <row r="302" spans="2:28" ht="15" customHeight="1" outlineLevel="1" x14ac:dyDescent="0.25">
      <c r="B302" s="4">
        <f t="shared" si="146"/>
        <v>41790</v>
      </c>
      <c r="C302" s="5">
        <f t="shared" ref="C302:N302" si="210">C100+C201</f>
        <v>0.57483998098774691</v>
      </c>
      <c r="D302" s="5">
        <f t="shared" si="210"/>
        <v>8.537935813717798E-2</v>
      </c>
      <c r="E302" s="5">
        <f t="shared" si="210"/>
        <v>0.12620625953314457</v>
      </c>
      <c r="F302" s="5">
        <f t="shared" si="210"/>
        <v>0.51132323391843248</v>
      </c>
      <c r="G302" s="5">
        <f t="shared" si="210"/>
        <v>2.5460707278104164E-2</v>
      </c>
      <c r="H302" s="5">
        <f t="shared" si="210"/>
        <v>0.1226114105925379</v>
      </c>
      <c r="I302" s="5">
        <f t="shared" si="210"/>
        <v>0.19732754921920359</v>
      </c>
      <c r="J302" s="5">
        <f t="shared" si="210"/>
        <v>8.154479264510528E-2</v>
      </c>
      <c r="K302" s="5">
        <f t="shared" si="210"/>
        <v>5.8435396236375572E-2</v>
      </c>
      <c r="L302" s="5">
        <f t="shared" si="210"/>
        <v>0.34914932180845742</v>
      </c>
      <c r="M302" s="5">
        <f t="shared" si="210"/>
        <v>1.1693343538653393E-2</v>
      </c>
      <c r="N302" s="5">
        <f t="shared" si="210"/>
        <v>4.1174635831743335E-3</v>
      </c>
      <c r="Q302" s="95">
        <f t="shared" si="148"/>
        <v>41790</v>
      </c>
      <c r="R302" s="99">
        <f t="shared" ref="R302:AB302" si="211">R100+R201</f>
        <v>1.327922681865718E-3</v>
      </c>
      <c r="S302" s="99">
        <f t="shared" si="211"/>
        <v>1.5563355265723888E-3</v>
      </c>
      <c r="T302" s="99">
        <f t="shared" si="211"/>
        <v>-1.6743098668678263E-3</v>
      </c>
      <c r="U302" s="99">
        <f t="shared" si="211"/>
        <v>2.9615034189865719E-2</v>
      </c>
      <c r="V302" s="99">
        <f t="shared" si="211"/>
        <v>-6.6333343732876619E-4</v>
      </c>
      <c r="W302" s="99">
        <f t="shared" si="211"/>
        <v>-3.4161644970047752E-3</v>
      </c>
      <c r="X302" s="99">
        <f t="shared" si="211"/>
        <v>2.2406358614992026E-3</v>
      </c>
      <c r="Y302" s="99">
        <f t="shared" si="211"/>
        <v>5.7600459122358503E-4</v>
      </c>
      <c r="Z302" s="99">
        <f t="shared" si="211"/>
        <v>-1.3931409844494453E-3</v>
      </c>
      <c r="AA302" s="99">
        <f t="shared" si="211"/>
        <v>-7.4062012671507289E-4</v>
      </c>
      <c r="AB302" s="99">
        <f t="shared" si="211"/>
        <v>4.674453450529654E-4</v>
      </c>
    </row>
    <row r="303" spans="2:28" ht="15" customHeight="1" outlineLevel="1" x14ac:dyDescent="0.25">
      <c r="B303" s="4">
        <f t="shared" si="146"/>
        <v>41820</v>
      </c>
      <c r="C303" s="5">
        <f t="shared" ref="C303:N303" si="212">C101+C202</f>
        <v>0.57638442678286039</v>
      </c>
      <c r="D303" s="5">
        <f t="shared" si="212"/>
        <v>9.3662630038429701E-2</v>
      </c>
      <c r="E303" s="5">
        <f t="shared" si="212"/>
        <v>0.13160096901045287</v>
      </c>
      <c r="F303" s="5">
        <f t="shared" si="212"/>
        <v>0.44607104587292407</v>
      </c>
      <c r="G303" s="5">
        <f t="shared" si="212"/>
        <v>2.4570901465003622E-2</v>
      </c>
      <c r="H303" s="5">
        <f t="shared" si="212"/>
        <v>0.1424312180436908</v>
      </c>
      <c r="I303" s="5">
        <f t="shared" si="212"/>
        <v>0.21084378825712624</v>
      </c>
      <c r="J303" s="5">
        <f t="shared" si="212"/>
        <v>8.9990828869211836E-2</v>
      </c>
      <c r="K303" s="5">
        <f t="shared" si="212"/>
        <v>5.1420544951487838E-2</v>
      </c>
      <c r="L303" s="5">
        <f t="shared" si="212"/>
        <v>0.32700148120894434</v>
      </c>
      <c r="M303" s="5">
        <f t="shared" si="212"/>
        <v>1.7328171114077903E-2</v>
      </c>
      <c r="N303" s="5">
        <f t="shared" si="212"/>
        <v>4.9475771600333831E-3</v>
      </c>
      <c r="Q303" s="95">
        <f t="shared" si="148"/>
        <v>41820</v>
      </c>
      <c r="R303" s="99">
        <f t="shared" ref="R303:AB303" si="213">R101+R202</f>
        <v>8.640205395846666E-3</v>
      </c>
      <c r="S303" s="99">
        <f t="shared" si="213"/>
        <v>-2.0645668209707375E-4</v>
      </c>
      <c r="T303" s="99">
        <f t="shared" si="213"/>
        <v>-1.1140001313000591E-3</v>
      </c>
      <c r="U303" s="99">
        <f t="shared" si="213"/>
        <v>5.0699225454546165E-3</v>
      </c>
      <c r="V303" s="99">
        <f t="shared" si="213"/>
        <v>-1.0496016882580585E-3</v>
      </c>
      <c r="W303" s="99">
        <f t="shared" si="213"/>
        <v>-2.6357445873976468E-3</v>
      </c>
      <c r="X303" s="99">
        <f t="shared" si="213"/>
        <v>1.194904264966979E-3</v>
      </c>
      <c r="Y303" s="99">
        <f t="shared" si="213"/>
        <v>1.9758074874432867E-3</v>
      </c>
      <c r="Z303" s="99">
        <f t="shared" si="213"/>
        <v>2.9389437539206874E-3</v>
      </c>
      <c r="AA303" s="99">
        <f t="shared" si="213"/>
        <v>-2.2312792220649576E-3</v>
      </c>
      <c r="AB303" s="99">
        <f t="shared" si="213"/>
        <v>-7.4274324695590985E-4</v>
      </c>
    </row>
    <row r="306" spans="2:14" x14ac:dyDescent="0.25">
      <c r="B306" s="9" t="s">
        <v>25</v>
      </c>
      <c r="C306" s="6" t="s">
        <v>0</v>
      </c>
      <c r="D306" s="6" t="s">
        <v>1</v>
      </c>
      <c r="E306" s="6" t="s">
        <v>2</v>
      </c>
      <c r="F306" s="6" t="s">
        <v>3</v>
      </c>
      <c r="G306" s="6" t="s">
        <v>4</v>
      </c>
      <c r="H306" s="6" t="s">
        <v>5</v>
      </c>
      <c r="I306" s="6" t="s">
        <v>6</v>
      </c>
      <c r="J306" s="6" t="s">
        <v>7</v>
      </c>
      <c r="K306" s="6" t="s">
        <v>8</v>
      </c>
      <c r="L306" s="6" t="s">
        <v>10</v>
      </c>
      <c r="M306" s="6" t="s">
        <v>11</v>
      </c>
      <c r="N306" s="6" t="s">
        <v>9</v>
      </c>
    </row>
    <row r="307" spans="2:14" ht="15" customHeight="1" outlineLevel="1" x14ac:dyDescent="0.25">
      <c r="B307" s="4">
        <v>38868</v>
      </c>
      <c r="C307" s="5">
        <f t="shared" ref="C307:N307" si="214">C4-C105</f>
        <v>8.1563570341370822E-2</v>
      </c>
      <c r="D307" s="5">
        <f t="shared" si="214"/>
        <v>5.0182935135902697E-2</v>
      </c>
      <c r="E307" s="5">
        <f t="shared" si="214"/>
        <v>8.9228241238673969E-2</v>
      </c>
      <c r="F307" s="5">
        <f t="shared" si="214"/>
        <v>0.15511452486879618</v>
      </c>
      <c r="G307" s="5">
        <f t="shared" si="214"/>
        <v>3.7740354336139896E-3</v>
      </c>
      <c r="H307" s="5">
        <f t="shared" si="214"/>
        <v>-0.1406674420172776</v>
      </c>
      <c r="I307" s="5">
        <f t="shared" si="214"/>
        <v>5.6175647144574292E-2</v>
      </c>
      <c r="J307" s="5">
        <f t="shared" si="214"/>
        <v>0.10740677667725186</v>
      </c>
      <c r="K307" s="5">
        <f t="shared" si="214"/>
        <v>2.7473048286556959E-2</v>
      </c>
      <c r="L307" s="5">
        <f t="shared" si="214"/>
        <v>7.8008726847869789E-2</v>
      </c>
      <c r="M307" s="5">
        <f t="shared" si="214"/>
        <v>1.0322570258606665E-2</v>
      </c>
      <c r="N307" s="5">
        <f t="shared" si="214"/>
        <v>0</v>
      </c>
    </row>
    <row r="308" spans="2:14" ht="15" customHeight="1" outlineLevel="1" x14ac:dyDescent="0.25">
      <c r="B308" s="4">
        <f t="shared" ref="B308:B339" si="215">EOMONTH(B307,1)</f>
        <v>38898</v>
      </c>
      <c r="C308" s="5">
        <f t="shared" ref="C308:N308" si="216">C5-C106</f>
        <v>6.4987994488847983E-2</v>
      </c>
      <c r="D308" s="5">
        <f t="shared" si="216"/>
        <v>2.1664214324164606E-2</v>
      </c>
      <c r="E308" s="5">
        <f t="shared" si="216"/>
        <v>7.5974703010804084E-2</v>
      </c>
      <c r="F308" s="5">
        <f t="shared" si="216"/>
        <v>0.16389905511222069</v>
      </c>
      <c r="G308" s="5">
        <f t="shared" si="216"/>
        <v>1.1137335115773924E-3</v>
      </c>
      <c r="H308" s="5">
        <f t="shared" si="216"/>
        <v>-0.15777724215846695</v>
      </c>
      <c r="I308" s="5">
        <f t="shared" si="216"/>
        <v>6.8309530942933239E-2</v>
      </c>
      <c r="J308" s="5">
        <f t="shared" si="216"/>
        <v>2.7375098555827787E-2</v>
      </c>
      <c r="K308" s="5">
        <f t="shared" si="216"/>
        <v>2.588744914891683E-2</v>
      </c>
      <c r="L308" s="5">
        <f t="shared" si="216"/>
        <v>3.3124114545445699E-2</v>
      </c>
      <c r="M308" s="5">
        <f t="shared" si="216"/>
        <v>6.4852049800752654E-3</v>
      </c>
      <c r="N308" s="5">
        <f t="shared" si="216"/>
        <v>0</v>
      </c>
    </row>
    <row r="309" spans="2:14" ht="15" customHeight="1" outlineLevel="1" x14ac:dyDescent="0.25">
      <c r="B309" s="4">
        <f t="shared" si="215"/>
        <v>38929</v>
      </c>
      <c r="C309" s="5">
        <f t="shared" ref="C309:N309" si="217">C6-C107</f>
        <v>7.8196301718616995E-2</v>
      </c>
      <c r="D309" s="5">
        <f t="shared" si="217"/>
        <v>3.5547989593281162E-2</v>
      </c>
      <c r="E309" s="5">
        <f t="shared" si="217"/>
        <v>6.8897186522658971E-2</v>
      </c>
      <c r="F309" s="5">
        <f t="shared" si="217"/>
        <v>0.11102793082754014</v>
      </c>
      <c r="G309" s="5">
        <f t="shared" si="217"/>
        <v>1.1194744860697082E-3</v>
      </c>
      <c r="H309" s="5">
        <f t="shared" si="217"/>
        <v>-0.24392165054579965</v>
      </c>
      <c r="I309" s="5">
        <f t="shared" si="217"/>
        <v>6.0540005660364646E-2</v>
      </c>
      <c r="J309" s="5">
        <f t="shared" si="217"/>
        <v>4.9639208821705277E-2</v>
      </c>
      <c r="K309" s="5">
        <f t="shared" si="217"/>
        <v>2.3833551480909359E-2</v>
      </c>
      <c r="L309" s="5">
        <f t="shared" si="217"/>
        <v>4.7186325426860229E-2</v>
      </c>
      <c r="M309" s="5">
        <f t="shared" si="217"/>
        <v>8.3661492410753522E-3</v>
      </c>
      <c r="N309" s="5">
        <f t="shared" si="217"/>
        <v>0</v>
      </c>
    </row>
    <row r="310" spans="2:14" ht="15" customHeight="1" outlineLevel="1" x14ac:dyDescent="0.25">
      <c r="B310" s="4">
        <f t="shared" si="215"/>
        <v>38960</v>
      </c>
      <c r="C310" s="5">
        <f t="shared" ref="C310:N310" si="218">C7-C108</f>
        <v>8.9011664624715728E-2</v>
      </c>
      <c r="D310" s="5">
        <f t="shared" si="218"/>
        <v>2.6021863955822226E-2</v>
      </c>
      <c r="E310" s="5">
        <f t="shared" si="218"/>
        <v>5.6458339858156348E-2</v>
      </c>
      <c r="F310" s="5">
        <f t="shared" si="218"/>
        <v>0.11042959403976799</v>
      </c>
      <c r="G310" s="5">
        <f t="shared" si="218"/>
        <v>1.1262693004339421E-3</v>
      </c>
      <c r="H310" s="5">
        <f t="shared" si="218"/>
        <v>-0.24397364812662861</v>
      </c>
      <c r="I310" s="5">
        <f t="shared" si="218"/>
        <v>5.39099081319179E-2</v>
      </c>
      <c r="J310" s="5">
        <f t="shared" si="218"/>
        <v>-1.1119806952076344E-2</v>
      </c>
      <c r="K310" s="5">
        <f t="shared" si="218"/>
        <v>1.9787990030082536E-2</v>
      </c>
      <c r="L310" s="5">
        <f t="shared" si="218"/>
        <v>4.6807185751769786E-2</v>
      </c>
      <c r="M310" s="5">
        <f t="shared" si="218"/>
        <v>7.5174785627723983E-3</v>
      </c>
      <c r="N310" s="5">
        <f t="shared" si="218"/>
        <v>0</v>
      </c>
    </row>
    <row r="311" spans="2:14" ht="15" customHeight="1" outlineLevel="1" x14ac:dyDescent="0.25">
      <c r="B311" s="4">
        <f t="shared" si="215"/>
        <v>38990</v>
      </c>
      <c r="C311" s="5">
        <f t="shared" ref="C311:N311" si="219">C8-C109</f>
        <v>9.4639365079437696E-2</v>
      </c>
      <c r="D311" s="5">
        <f t="shared" si="219"/>
        <v>3.234602392393119E-2</v>
      </c>
      <c r="E311" s="5">
        <f t="shared" si="219"/>
        <v>5.8506596992116772E-2</v>
      </c>
      <c r="F311" s="5">
        <f t="shared" si="219"/>
        <v>8.8774551027904991E-2</v>
      </c>
      <c r="G311" s="5">
        <f t="shared" si="219"/>
        <v>1.7778632700683058E-3</v>
      </c>
      <c r="H311" s="5">
        <f t="shared" si="219"/>
        <v>-0.2337260875866003</v>
      </c>
      <c r="I311" s="5">
        <f t="shared" si="219"/>
        <v>5.678086674364656E-2</v>
      </c>
      <c r="J311" s="5">
        <f t="shared" si="219"/>
        <v>9.7143154593773429E-4</v>
      </c>
      <c r="K311" s="5">
        <f t="shared" si="219"/>
        <v>2.21858686053612E-2</v>
      </c>
      <c r="L311" s="5">
        <f t="shared" si="219"/>
        <v>3.0826305007108257E-2</v>
      </c>
      <c r="M311" s="5">
        <f t="shared" si="219"/>
        <v>1.7880803346634781E-2</v>
      </c>
      <c r="N311" s="5">
        <f t="shared" si="219"/>
        <v>0</v>
      </c>
    </row>
    <row r="312" spans="2:14" ht="15" customHeight="1" outlineLevel="1" x14ac:dyDescent="0.25">
      <c r="B312" s="4">
        <f t="shared" si="215"/>
        <v>39021</v>
      </c>
      <c r="C312" s="5">
        <f t="shared" ref="C312:N312" si="220">C9-C110</f>
        <v>9.0907083620042753E-2</v>
      </c>
      <c r="D312" s="5">
        <f t="shared" si="220"/>
        <v>2.2066004521858716E-2</v>
      </c>
      <c r="E312" s="5">
        <f t="shared" si="220"/>
        <v>4.3131058901890937E-2</v>
      </c>
      <c r="F312" s="5">
        <f t="shared" si="220"/>
        <v>0.10190172817829363</v>
      </c>
      <c r="G312" s="5">
        <f t="shared" si="220"/>
        <v>1.0875174341875746E-2</v>
      </c>
      <c r="H312" s="5">
        <f t="shared" si="220"/>
        <v>-0.2102454821728556</v>
      </c>
      <c r="I312" s="5">
        <f t="shared" si="220"/>
        <v>4.1295044868142339E-2</v>
      </c>
      <c r="J312" s="5">
        <f t="shared" si="220"/>
        <v>-6.8898645749090326E-3</v>
      </c>
      <c r="K312" s="5">
        <f t="shared" si="220"/>
        <v>3.199817650625545E-2</v>
      </c>
      <c r="L312" s="5">
        <f t="shared" si="220"/>
        <v>2.5509636031877864E-2</v>
      </c>
      <c r="M312" s="5">
        <f t="shared" si="220"/>
        <v>1.0283959719836155E-2</v>
      </c>
      <c r="N312" s="5">
        <f t="shared" si="220"/>
        <v>0</v>
      </c>
    </row>
    <row r="313" spans="2:14" ht="15" customHeight="1" outlineLevel="1" x14ac:dyDescent="0.25">
      <c r="B313" s="4">
        <f t="shared" si="215"/>
        <v>39051</v>
      </c>
      <c r="C313" s="5">
        <f t="shared" ref="C313:N313" si="221">C10-C111</f>
        <v>8.2311246888375461E-2</v>
      </c>
      <c r="D313" s="5">
        <f t="shared" si="221"/>
        <v>5.9436469407399342E-3</v>
      </c>
      <c r="E313" s="5">
        <f t="shared" si="221"/>
        <v>4.2274054416223963E-2</v>
      </c>
      <c r="F313" s="5">
        <f t="shared" si="221"/>
        <v>0.1207495366766157</v>
      </c>
      <c r="G313" s="5">
        <f t="shared" si="221"/>
        <v>1.2533413051492782E-2</v>
      </c>
      <c r="H313" s="5">
        <f t="shared" si="221"/>
        <v>-0.21326265068407571</v>
      </c>
      <c r="I313" s="5">
        <f t="shared" si="221"/>
        <v>3.1292400352529157E-2</v>
      </c>
      <c r="J313" s="5">
        <f t="shared" si="221"/>
        <v>-2.7461675814865749E-3</v>
      </c>
      <c r="K313" s="5">
        <f t="shared" si="221"/>
        <v>2.9225085750026979E-2</v>
      </c>
      <c r="L313" s="5">
        <f t="shared" si="221"/>
        <v>4.3176290974169362E-2</v>
      </c>
      <c r="M313" s="5">
        <f t="shared" si="221"/>
        <v>1.0761282353320427E-2</v>
      </c>
      <c r="N313" s="5">
        <f t="shared" si="221"/>
        <v>0</v>
      </c>
    </row>
    <row r="314" spans="2:14" ht="15" customHeight="1" outlineLevel="1" x14ac:dyDescent="0.25">
      <c r="B314" s="4">
        <f t="shared" si="215"/>
        <v>39082</v>
      </c>
      <c r="C314" s="5">
        <f t="shared" ref="C314:N314" si="222">C11-C112</f>
        <v>8.8521881249824075E-2</v>
      </c>
      <c r="D314" s="5">
        <f t="shared" si="222"/>
        <v>3.6753329658947911E-3</v>
      </c>
      <c r="E314" s="5">
        <f t="shared" si="222"/>
        <v>4.7898351046275475E-2</v>
      </c>
      <c r="F314" s="5">
        <f t="shared" si="222"/>
        <v>0.11925428938675495</v>
      </c>
      <c r="G314" s="5">
        <f t="shared" si="222"/>
        <v>6.1058783995656014E-3</v>
      </c>
      <c r="H314" s="5">
        <f t="shared" si="222"/>
        <v>-0.22272769075376611</v>
      </c>
      <c r="I314" s="5">
        <f t="shared" si="222"/>
        <v>2.029990705144083E-2</v>
      </c>
      <c r="J314" s="5">
        <f t="shared" si="222"/>
        <v>3.5820923570476032E-2</v>
      </c>
      <c r="K314" s="5">
        <f t="shared" si="222"/>
        <v>3.9985662793446564E-2</v>
      </c>
      <c r="L314" s="5">
        <f t="shared" si="222"/>
        <v>6.6164423269258754E-2</v>
      </c>
      <c r="M314" s="5">
        <f t="shared" si="222"/>
        <v>7.1257209306400827E-3</v>
      </c>
      <c r="N314" s="5">
        <f t="shared" si="222"/>
        <v>0</v>
      </c>
    </row>
    <row r="315" spans="2:14" ht="15" customHeight="1" outlineLevel="1" x14ac:dyDescent="0.25">
      <c r="B315" s="4">
        <f t="shared" si="215"/>
        <v>39113</v>
      </c>
      <c r="C315" s="5">
        <f t="shared" ref="C315:N315" si="223">C12-C113</f>
        <v>7.6121678188448755E-2</v>
      </c>
      <c r="D315" s="5">
        <f t="shared" si="223"/>
        <v>-1.0862384721292764E-3</v>
      </c>
      <c r="E315" s="5">
        <f t="shared" si="223"/>
        <v>5.2197129154394117E-2</v>
      </c>
      <c r="F315" s="5">
        <f t="shared" si="223"/>
        <v>0.13727003329043172</v>
      </c>
      <c r="G315" s="5">
        <f t="shared" si="223"/>
        <v>4.8310571085551172E-4</v>
      </c>
      <c r="H315" s="5">
        <f t="shared" si="223"/>
        <v>-0.25854898766080292</v>
      </c>
      <c r="I315" s="5">
        <f t="shared" si="223"/>
        <v>3.8793522531506031E-2</v>
      </c>
      <c r="J315" s="5">
        <f t="shared" si="223"/>
        <v>4.5479766522136256E-3</v>
      </c>
      <c r="K315" s="5">
        <f t="shared" si="223"/>
        <v>5.8566094767544499E-2</v>
      </c>
      <c r="L315" s="5">
        <f t="shared" si="223"/>
        <v>7.1733780101243982E-2</v>
      </c>
      <c r="M315" s="5">
        <f t="shared" si="223"/>
        <v>1.0934480528612633E-2</v>
      </c>
      <c r="N315" s="5">
        <f t="shared" si="223"/>
        <v>0</v>
      </c>
    </row>
    <row r="316" spans="2:14" ht="15" customHeight="1" outlineLevel="1" x14ac:dyDescent="0.25">
      <c r="B316" s="4">
        <f t="shared" si="215"/>
        <v>39141</v>
      </c>
      <c r="C316" s="5">
        <f t="shared" ref="C316:N316" si="224">C13-C114</f>
        <v>3.4656483796219426E-2</v>
      </c>
      <c r="D316" s="5">
        <f t="shared" si="224"/>
        <v>-2.1132997280036286E-3</v>
      </c>
      <c r="E316" s="5">
        <f t="shared" si="224"/>
        <v>1.5315232488137017E-2</v>
      </c>
      <c r="F316" s="5">
        <f t="shared" si="224"/>
        <v>6.5410368403535937E-2</v>
      </c>
      <c r="G316" s="5">
        <f t="shared" si="224"/>
        <v>0</v>
      </c>
      <c r="H316" s="5">
        <f t="shared" si="224"/>
        <v>-0.117873401515928</v>
      </c>
      <c r="I316" s="5">
        <f t="shared" si="224"/>
        <v>6.8959978603110456E-3</v>
      </c>
      <c r="J316" s="5">
        <f t="shared" si="224"/>
        <v>-5.3217250927523607E-3</v>
      </c>
      <c r="K316" s="5">
        <f t="shared" si="224"/>
        <v>2.454154788088132E-2</v>
      </c>
      <c r="L316" s="5">
        <f t="shared" si="224"/>
        <v>2.7284278459955874E-2</v>
      </c>
      <c r="M316" s="5">
        <f t="shared" si="224"/>
        <v>9.1407883077117471E-3</v>
      </c>
      <c r="N316" s="5">
        <f t="shared" si="224"/>
        <v>0</v>
      </c>
    </row>
    <row r="317" spans="2:14" ht="15" customHeight="1" outlineLevel="1" x14ac:dyDescent="0.25">
      <c r="B317" s="4">
        <f t="shared" si="215"/>
        <v>39172</v>
      </c>
      <c r="C317" s="5">
        <f t="shared" ref="C317:N317" si="225">C14-C115</f>
        <v>6.5641917788361009E-2</v>
      </c>
      <c r="D317" s="5">
        <f t="shared" si="225"/>
        <v>9.4329734056809479E-3</v>
      </c>
      <c r="E317" s="5">
        <f t="shared" si="225"/>
        <v>2.6267821388492769E-2</v>
      </c>
      <c r="F317" s="5">
        <f t="shared" si="225"/>
        <v>0.12589917057265079</v>
      </c>
      <c r="G317" s="5">
        <f t="shared" si="225"/>
        <v>0</v>
      </c>
      <c r="H317" s="5">
        <f t="shared" si="225"/>
        <v>-0.17968736534578744</v>
      </c>
      <c r="I317" s="5">
        <f t="shared" si="225"/>
        <v>1.2410746808162107E-2</v>
      </c>
      <c r="J317" s="5">
        <f t="shared" si="225"/>
        <v>4.0224692007574975E-2</v>
      </c>
      <c r="K317" s="5">
        <f t="shared" si="225"/>
        <v>5.7175033309088921E-2</v>
      </c>
      <c r="L317" s="5">
        <f t="shared" si="225"/>
        <v>5.2148294037695969E-2</v>
      </c>
      <c r="M317" s="5">
        <f t="shared" si="225"/>
        <v>2.4323741188682465E-2</v>
      </c>
      <c r="N317" s="5">
        <f t="shared" si="225"/>
        <v>0</v>
      </c>
    </row>
    <row r="318" spans="2:14" ht="15" customHeight="1" outlineLevel="1" x14ac:dyDescent="0.25">
      <c r="B318" s="4">
        <f t="shared" si="215"/>
        <v>39202</v>
      </c>
      <c r="C318" s="5">
        <f t="shared" ref="C318:N318" si="226">C15-C116</f>
        <v>7.6336321456975331E-2</v>
      </c>
      <c r="D318" s="5">
        <f t="shared" si="226"/>
        <v>1.2183339099846313E-3</v>
      </c>
      <c r="E318" s="5">
        <f t="shared" si="226"/>
        <v>1.8832932844381138E-2</v>
      </c>
      <c r="F318" s="5">
        <f t="shared" si="226"/>
        <v>0.17677317783082239</v>
      </c>
      <c r="G318" s="5">
        <f t="shared" si="226"/>
        <v>0</v>
      </c>
      <c r="H318" s="5">
        <f t="shared" si="226"/>
        <v>-0.30511915075967322</v>
      </c>
      <c r="I318" s="5">
        <f t="shared" si="226"/>
        <v>1.4966263317659961E-2</v>
      </c>
      <c r="J318" s="5">
        <f t="shared" si="226"/>
        <v>2.7897869470493816E-2</v>
      </c>
      <c r="K318" s="5">
        <f t="shared" si="226"/>
        <v>7.4702156201971792E-2</v>
      </c>
      <c r="L318" s="5">
        <f t="shared" si="226"/>
        <v>7.7850806023928409E-2</v>
      </c>
      <c r="M318" s="5">
        <f t="shared" si="226"/>
        <v>3.342791968666578E-2</v>
      </c>
      <c r="N318" s="5">
        <f t="shared" si="226"/>
        <v>0</v>
      </c>
    </row>
    <row r="319" spans="2:14" ht="15" customHeight="1" outlineLevel="1" x14ac:dyDescent="0.25">
      <c r="B319" s="4">
        <f t="shared" si="215"/>
        <v>39233</v>
      </c>
      <c r="C319" s="5">
        <f t="shared" ref="C319:N319" si="227">C16-C117</f>
        <v>8.7204091318068333E-2</v>
      </c>
      <c r="D319" s="5">
        <f t="shared" si="227"/>
        <v>8.9560214607901749E-3</v>
      </c>
      <c r="E319" s="5">
        <f t="shared" si="227"/>
        <v>2.1033187106169839E-2</v>
      </c>
      <c r="F319" s="5">
        <f t="shared" si="227"/>
        <v>0.1871680450350709</v>
      </c>
      <c r="G319" s="5">
        <f t="shared" si="227"/>
        <v>0</v>
      </c>
      <c r="H319" s="5">
        <f t="shared" si="227"/>
        <v>-0.34184588553831496</v>
      </c>
      <c r="I319" s="5">
        <f t="shared" si="227"/>
        <v>1.505510418535036E-2</v>
      </c>
      <c r="J319" s="5">
        <f t="shared" si="227"/>
        <v>4.3018007589910631E-2</v>
      </c>
      <c r="K319" s="5">
        <f t="shared" si="227"/>
        <v>8.9796653392939518E-2</v>
      </c>
      <c r="L319" s="5">
        <f t="shared" si="227"/>
        <v>5.130326665172863E-2</v>
      </c>
      <c r="M319" s="5">
        <f t="shared" si="227"/>
        <v>3.3841361334582154E-2</v>
      </c>
      <c r="N319" s="5">
        <f t="shared" si="227"/>
        <v>0</v>
      </c>
    </row>
    <row r="320" spans="2:14" ht="15" customHeight="1" outlineLevel="1" x14ac:dyDescent="0.25">
      <c r="B320" s="4">
        <f t="shared" si="215"/>
        <v>39263</v>
      </c>
      <c r="C320" s="5">
        <f t="shared" ref="C320:N320" si="228">C17-C118</f>
        <v>9.6913944249472209E-2</v>
      </c>
      <c r="D320" s="5">
        <f t="shared" si="228"/>
        <v>3.2537477402840534E-2</v>
      </c>
      <c r="E320" s="5">
        <f t="shared" si="228"/>
        <v>2.4418268656505336E-2</v>
      </c>
      <c r="F320" s="5">
        <f t="shared" si="228"/>
        <v>0.1844942739976935</v>
      </c>
      <c r="G320" s="5">
        <f t="shared" si="228"/>
        <v>-2.3231521953085625E-3</v>
      </c>
      <c r="H320" s="5">
        <f t="shared" si="228"/>
        <v>-0.31010839057663447</v>
      </c>
      <c r="I320" s="5">
        <f t="shared" si="228"/>
        <v>2.2899342705983983E-2</v>
      </c>
      <c r="J320" s="5">
        <f t="shared" si="228"/>
        <v>6.0502353082434651E-2</v>
      </c>
      <c r="K320" s="5">
        <f t="shared" si="228"/>
        <v>8.415037277836139E-2</v>
      </c>
      <c r="L320" s="5">
        <f t="shared" si="228"/>
        <v>6.5385489169745001E-2</v>
      </c>
      <c r="M320" s="5">
        <f t="shared" si="228"/>
        <v>3.4698809223630972E-2</v>
      </c>
      <c r="N320" s="5">
        <f t="shared" si="228"/>
        <v>0</v>
      </c>
    </row>
    <row r="321" spans="2:14" ht="15" customHeight="1" outlineLevel="1" x14ac:dyDescent="0.25">
      <c r="B321" s="4">
        <f t="shared" si="215"/>
        <v>39294</v>
      </c>
      <c r="C321" s="5">
        <f t="shared" ref="C321:N321" si="229">C18-C119</f>
        <v>0.14277355089631677</v>
      </c>
      <c r="D321" s="5">
        <f t="shared" si="229"/>
        <v>8.8689623672661734E-3</v>
      </c>
      <c r="E321" s="5">
        <f t="shared" si="229"/>
        <v>3.4714451174910642E-2</v>
      </c>
      <c r="F321" s="5">
        <f t="shared" si="229"/>
        <v>0.22990242595184709</v>
      </c>
      <c r="G321" s="5">
        <f t="shared" si="229"/>
        <v>-5.6437302467202445E-3</v>
      </c>
      <c r="H321" s="5">
        <f t="shared" si="229"/>
        <v>-0.42915191131453256</v>
      </c>
      <c r="I321" s="5">
        <f t="shared" si="229"/>
        <v>3.4495001703793632E-2</v>
      </c>
      <c r="J321" s="5">
        <f t="shared" si="229"/>
        <v>6.5186392173197633E-2</v>
      </c>
      <c r="K321" s="5">
        <f t="shared" si="229"/>
        <v>9.1907523509647593E-2</v>
      </c>
      <c r="L321" s="5">
        <f t="shared" si="229"/>
        <v>0.10783565514629909</v>
      </c>
      <c r="M321" s="5">
        <f t="shared" si="229"/>
        <v>2.9896889946391163E-2</v>
      </c>
      <c r="N321" s="5">
        <f t="shared" si="229"/>
        <v>0</v>
      </c>
    </row>
    <row r="322" spans="2:14" ht="15" customHeight="1" outlineLevel="1" x14ac:dyDescent="0.25">
      <c r="B322" s="4">
        <f t="shared" si="215"/>
        <v>39325</v>
      </c>
      <c r="C322" s="5">
        <f t="shared" ref="C322:N322" si="230">C19-C120</f>
        <v>0.1814452969728079</v>
      </c>
      <c r="D322" s="5">
        <f t="shared" si="230"/>
        <v>6.7133332007836763E-3</v>
      </c>
      <c r="E322" s="5">
        <f t="shared" si="230"/>
        <v>1.1895190830218651E-2</v>
      </c>
      <c r="F322" s="5">
        <f t="shared" si="230"/>
        <v>0.22829039433061873</v>
      </c>
      <c r="G322" s="5">
        <f t="shared" si="230"/>
        <v>0</v>
      </c>
      <c r="H322" s="5">
        <f t="shared" si="230"/>
        <v>-0.52964269932148422</v>
      </c>
      <c r="I322" s="5">
        <f t="shared" si="230"/>
        <v>9.1097396710499712E-3</v>
      </c>
      <c r="J322" s="5">
        <f t="shared" si="230"/>
        <v>3.1003033110589995E-2</v>
      </c>
      <c r="K322" s="5">
        <f t="shared" si="230"/>
        <v>6.8887698255904059E-2</v>
      </c>
      <c r="L322" s="5">
        <f t="shared" si="230"/>
        <v>0.11226257781572413</v>
      </c>
      <c r="M322" s="5">
        <f t="shared" si="230"/>
        <v>2.1706952765726924E-2</v>
      </c>
      <c r="N322" s="5">
        <f t="shared" si="230"/>
        <v>0</v>
      </c>
    </row>
    <row r="323" spans="2:14" ht="15" customHeight="1" outlineLevel="1" x14ac:dyDescent="0.25">
      <c r="B323" s="4">
        <f t="shared" si="215"/>
        <v>39355</v>
      </c>
      <c r="C323" s="5">
        <f t="shared" ref="C323:N323" si="231">C20-C121</f>
        <v>0.20166390557460742</v>
      </c>
      <c r="D323" s="5">
        <f t="shared" si="231"/>
        <v>1.2401044651425702E-2</v>
      </c>
      <c r="E323" s="5">
        <f t="shared" si="231"/>
        <v>-3.3125654588477271E-3</v>
      </c>
      <c r="F323" s="5">
        <f t="shared" si="231"/>
        <v>0.24934501495498995</v>
      </c>
      <c r="G323" s="5">
        <f t="shared" si="231"/>
        <v>0</v>
      </c>
      <c r="H323" s="5">
        <f t="shared" si="231"/>
        <v>-0.57648626956099691</v>
      </c>
      <c r="I323" s="5">
        <f t="shared" si="231"/>
        <v>6.5016135672798375E-3</v>
      </c>
      <c r="J323" s="5">
        <f t="shared" si="231"/>
        <v>4.990305655618163E-2</v>
      </c>
      <c r="K323" s="5">
        <f t="shared" si="231"/>
        <v>6.5215056417573303E-2</v>
      </c>
      <c r="L323" s="5">
        <f t="shared" si="231"/>
        <v>0.14471609143863348</v>
      </c>
      <c r="M323" s="5">
        <f t="shared" si="231"/>
        <v>2.4216777195613739E-2</v>
      </c>
      <c r="N323" s="5">
        <f t="shared" si="231"/>
        <v>0</v>
      </c>
    </row>
    <row r="324" spans="2:14" ht="15" customHeight="1" outlineLevel="1" x14ac:dyDescent="0.25">
      <c r="B324" s="4">
        <f t="shared" si="215"/>
        <v>39386</v>
      </c>
      <c r="C324" s="5">
        <f t="shared" ref="C324:N324" si="232">C21-C122</f>
        <v>0.28309212442038811</v>
      </c>
      <c r="D324" s="5">
        <f t="shared" si="232"/>
        <v>3.5837805890899396E-2</v>
      </c>
      <c r="E324" s="5">
        <f t="shared" si="232"/>
        <v>-4.4357488900199776E-3</v>
      </c>
      <c r="F324" s="5">
        <f t="shared" si="232"/>
        <v>0.30116326729693466</v>
      </c>
      <c r="G324" s="5">
        <f t="shared" si="232"/>
        <v>1.2844435198591717E-2</v>
      </c>
      <c r="H324" s="5">
        <f t="shared" si="232"/>
        <v>-0.6590123205416607</v>
      </c>
      <c r="I324" s="5">
        <f t="shared" si="232"/>
        <v>-7.2917672207766238E-3</v>
      </c>
      <c r="J324" s="5">
        <f t="shared" si="232"/>
        <v>6.9245813305148229E-3</v>
      </c>
      <c r="K324" s="5">
        <f t="shared" si="232"/>
        <v>5.7594828224794961E-2</v>
      </c>
      <c r="L324" s="5">
        <f t="shared" si="232"/>
        <v>0.12840233354458458</v>
      </c>
      <c r="M324" s="5">
        <f t="shared" si="232"/>
        <v>1.0005406119055836E-2</v>
      </c>
      <c r="N324" s="5">
        <f t="shared" si="232"/>
        <v>0</v>
      </c>
    </row>
    <row r="325" spans="2:14" ht="15" customHeight="1" outlineLevel="1" x14ac:dyDescent="0.25">
      <c r="B325" s="4">
        <f t="shared" si="215"/>
        <v>39416</v>
      </c>
      <c r="C325" s="5">
        <f t="shared" ref="C325:N325" si="233">C22-C123</f>
        <v>0.18094989413965792</v>
      </c>
      <c r="D325" s="5">
        <f t="shared" si="233"/>
        <v>4.5436552726267405E-2</v>
      </c>
      <c r="E325" s="5">
        <f t="shared" si="233"/>
        <v>-3.4070940923311352E-3</v>
      </c>
      <c r="F325" s="5">
        <f t="shared" si="233"/>
        <v>0.30813820227947825</v>
      </c>
      <c r="G325" s="5">
        <f t="shared" si="233"/>
        <v>1.0253140493934609E-2</v>
      </c>
      <c r="H325" s="5">
        <f t="shared" si="233"/>
        <v>-0.62210816406769975</v>
      </c>
      <c r="I325" s="5">
        <f t="shared" si="233"/>
        <v>1.9887671350878683E-2</v>
      </c>
      <c r="J325" s="5">
        <f t="shared" si="233"/>
        <v>-1.0971133735337646E-2</v>
      </c>
      <c r="K325" s="5">
        <f t="shared" si="233"/>
        <v>6.5798342170877988E-2</v>
      </c>
      <c r="L325" s="5">
        <f t="shared" si="233"/>
        <v>0.1824255927638353</v>
      </c>
      <c r="M325" s="5">
        <f t="shared" si="233"/>
        <v>6.5636148220813116E-3</v>
      </c>
      <c r="N325" s="5">
        <f t="shared" si="233"/>
        <v>0</v>
      </c>
    </row>
    <row r="326" spans="2:14" ht="15" customHeight="1" outlineLevel="1" x14ac:dyDescent="0.25">
      <c r="B326" s="4">
        <f t="shared" si="215"/>
        <v>39447</v>
      </c>
      <c r="C326" s="5">
        <f t="shared" ref="C326:N326" si="234">C23-C124</f>
        <v>0.11380538096031445</v>
      </c>
      <c r="D326" s="5">
        <f t="shared" si="234"/>
        <v>3.0902523239210625E-2</v>
      </c>
      <c r="E326" s="5">
        <f t="shared" si="234"/>
        <v>6.6991886760005975E-4</v>
      </c>
      <c r="F326" s="5">
        <f t="shared" si="234"/>
        <v>0.20962113702182883</v>
      </c>
      <c r="G326" s="5">
        <f t="shared" si="234"/>
        <v>6.8037934416579071E-3</v>
      </c>
      <c r="H326" s="5">
        <f t="shared" si="234"/>
        <v>-0.3743897535870343</v>
      </c>
      <c r="I326" s="5">
        <f t="shared" si="234"/>
        <v>9.5024419906089563E-4</v>
      </c>
      <c r="J326" s="5">
        <f t="shared" si="234"/>
        <v>1.0229909838834275E-2</v>
      </c>
      <c r="K326" s="5">
        <f t="shared" si="234"/>
        <v>3.8675219426525916E-2</v>
      </c>
      <c r="L326" s="5">
        <f t="shared" si="234"/>
        <v>9.1198057610344052E-2</v>
      </c>
      <c r="M326" s="5">
        <f t="shared" si="234"/>
        <v>2.926473324091754E-3</v>
      </c>
      <c r="N326" s="5">
        <f t="shared" si="234"/>
        <v>0</v>
      </c>
    </row>
    <row r="327" spans="2:14" ht="15" customHeight="1" outlineLevel="1" x14ac:dyDescent="0.25">
      <c r="B327" s="4">
        <f t="shared" si="215"/>
        <v>39478</v>
      </c>
      <c r="C327" s="5">
        <f t="shared" ref="C327:N327" si="235">C24-C125</f>
        <v>0.13969306610279075</v>
      </c>
      <c r="D327" s="5">
        <f t="shared" si="235"/>
        <v>5.0062890438422797E-2</v>
      </c>
      <c r="E327" s="5">
        <f t="shared" si="235"/>
        <v>-2.9910058904836917E-4</v>
      </c>
      <c r="F327" s="5">
        <f t="shared" si="235"/>
        <v>0.20726350661239334</v>
      </c>
      <c r="G327" s="5">
        <f t="shared" si="235"/>
        <v>1.0265853964552464E-2</v>
      </c>
      <c r="H327" s="5">
        <f t="shared" si="235"/>
        <v>-0.52898392411853401</v>
      </c>
      <c r="I327" s="5">
        <f t="shared" si="235"/>
        <v>1.879998757025314E-2</v>
      </c>
      <c r="J327" s="5">
        <f t="shared" si="235"/>
        <v>8.0657165922273233E-3</v>
      </c>
      <c r="K327" s="5">
        <f t="shared" si="235"/>
        <v>4.0805247974882317E-2</v>
      </c>
      <c r="L327" s="5">
        <f t="shared" si="235"/>
        <v>0.13650844335817564</v>
      </c>
      <c r="M327" s="5">
        <f t="shared" si="235"/>
        <v>-9.3087554136086666E-3</v>
      </c>
      <c r="N327" s="5">
        <f t="shared" si="235"/>
        <v>0</v>
      </c>
    </row>
    <row r="328" spans="2:14" ht="15" customHeight="1" outlineLevel="1" x14ac:dyDescent="0.25">
      <c r="B328" s="4">
        <f t="shared" si="215"/>
        <v>39507</v>
      </c>
      <c r="C328" s="5">
        <f t="shared" ref="C328:N328" si="236">C25-C126</f>
        <v>0.14654205231457529</v>
      </c>
      <c r="D328" s="5">
        <f t="shared" si="236"/>
        <v>-1.9758588283625759E-2</v>
      </c>
      <c r="E328" s="5">
        <f t="shared" si="236"/>
        <v>-1.0962391509569125E-3</v>
      </c>
      <c r="F328" s="5">
        <f t="shared" si="236"/>
        <v>0.28477523675551852</v>
      </c>
      <c r="G328" s="5">
        <f t="shared" si="236"/>
        <v>5.360280962820544E-3</v>
      </c>
      <c r="H328" s="5">
        <f t="shared" si="236"/>
        <v>-0.55232365718027743</v>
      </c>
      <c r="I328" s="5">
        <f t="shared" si="236"/>
        <v>2.7878452631242695E-3</v>
      </c>
      <c r="J328" s="5">
        <f t="shared" si="236"/>
        <v>-8.218730769071092E-3</v>
      </c>
      <c r="K328" s="5">
        <f t="shared" si="236"/>
        <v>6.1359669886722937E-2</v>
      </c>
      <c r="L328" s="5">
        <f t="shared" si="236"/>
        <v>0.14657024495035126</v>
      </c>
      <c r="M328" s="5">
        <f t="shared" si="236"/>
        <v>-3.9270831709305801E-3</v>
      </c>
      <c r="N328" s="5">
        <f t="shared" si="236"/>
        <v>0</v>
      </c>
    </row>
    <row r="329" spans="2:14" ht="15" customHeight="1" outlineLevel="1" x14ac:dyDescent="0.25">
      <c r="B329" s="4">
        <f t="shared" si="215"/>
        <v>39538</v>
      </c>
      <c r="C329" s="5">
        <f t="shared" ref="C329:N329" si="237">C26-C127</f>
        <v>0.10720701037157246</v>
      </c>
      <c r="D329" s="5">
        <f t="shared" si="237"/>
        <v>-2.8815189844237678E-2</v>
      </c>
      <c r="E329" s="5">
        <f t="shared" si="237"/>
        <v>1.6414019050793746E-2</v>
      </c>
      <c r="F329" s="5">
        <f t="shared" si="237"/>
        <v>0.20469584375971567</v>
      </c>
      <c r="G329" s="5">
        <f t="shared" si="237"/>
        <v>3.5254421181373013E-3</v>
      </c>
      <c r="H329" s="5">
        <f t="shared" si="237"/>
        <v>-0.47896313913630761</v>
      </c>
      <c r="I329" s="5">
        <f t="shared" si="237"/>
        <v>-1.1641193606590661E-2</v>
      </c>
      <c r="J329" s="5">
        <f t="shared" si="237"/>
        <v>-1.3154233292821255E-2</v>
      </c>
      <c r="K329" s="5">
        <f t="shared" si="237"/>
        <v>4.6386408814004562E-2</v>
      </c>
      <c r="L329" s="5">
        <f t="shared" si="237"/>
        <v>0.12679564916429029</v>
      </c>
      <c r="M329" s="5">
        <f t="shared" si="237"/>
        <v>-1.8391959598416281E-3</v>
      </c>
      <c r="N329" s="5">
        <f t="shared" si="237"/>
        <v>2.2915932083511677E-3</v>
      </c>
    </row>
    <row r="330" spans="2:14" ht="15" customHeight="1" outlineLevel="1" x14ac:dyDescent="0.25">
      <c r="B330" s="4">
        <f t="shared" si="215"/>
        <v>39568</v>
      </c>
      <c r="C330" s="5">
        <f t="shared" ref="C330:N330" si="238">C27-C128</f>
        <v>7.6376209336478623E-2</v>
      </c>
      <c r="D330" s="5">
        <f t="shared" si="238"/>
        <v>-2.6050043611060541E-2</v>
      </c>
      <c r="E330" s="5">
        <f t="shared" si="238"/>
        <v>3.0367629155046739E-2</v>
      </c>
      <c r="F330" s="5">
        <f t="shared" si="238"/>
        <v>0.22517725789975712</v>
      </c>
      <c r="G330" s="5">
        <f t="shared" si="238"/>
        <v>3.9401142992785609E-3</v>
      </c>
      <c r="H330" s="5">
        <f t="shared" si="238"/>
        <v>-0.48025800685975234</v>
      </c>
      <c r="I330" s="5">
        <f t="shared" si="238"/>
        <v>-2.4113527879418784E-2</v>
      </c>
      <c r="J330" s="5">
        <f t="shared" si="238"/>
        <v>-2.6809665978973635E-2</v>
      </c>
      <c r="K330" s="5">
        <f t="shared" si="238"/>
        <v>2.4234847213643204E-2</v>
      </c>
      <c r="L330" s="5">
        <f t="shared" si="238"/>
        <v>9.1587111685562078E-2</v>
      </c>
      <c r="M330" s="5">
        <f t="shared" si="238"/>
        <v>0</v>
      </c>
      <c r="N330" s="5">
        <f t="shared" si="238"/>
        <v>2.8325716881917383E-3</v>
      </c>
    </row>
    <row r="331" spans="2:14" ht="15" customHeight="1" outlineLevel="1" x14ac:dyDescent="0.25">
      <c r="B331" s="4">
        <f t="shared" si="215"/>
        <v>39599</v>
      </c>
      <c r="C331" s="5">
        <f t="shared" ref="C331:N331" si="239">C28-C129</f>
        <v>8.4680369878343015E-2</v>
      </c>
      <c r="D331" s="5">
        <f t="shared" si="239"/>
        <v>-2.6620024727870936E-2</v>
      </c>
      <c r="E331" s="5">
        <f t="shared" si="239"/>
        <v>4.3856543815206372E-2</v>
      </c>
      <c r="F331" s="5">
        <f t="shared" si="239"/>
        <v>0.22609202429971109</v>
      </c>
      <c r="G331" s="5">
        <f t="shared" si="239"/>
        <v>0</v>
      </c>
      <c r="H331" s="5">
        <f t="shared" si="239"/>
        <v>-0.39006342986893738</v>
      </c>
      <c r="I331" s="5">
        <f t="shared" si="239"/>
        <v>-3.1893937778820283E-2</v>
      </c>
      <c r="J331" s="5">
        <f t="shared" si="239"/>
        <v>-1.1841300243591729E-2</v>
      </c>
      <c r="K331" s="5">
        <f t="shared" si="239"/>
        <v>3.7789248347419591E-3</v>
      </c>
      <c r="L331" s="5">
        <f t="shared" si="239"/>
        <v>3.1885181349570524E-2</v>
      </c>
      <c r="M331" s="5">
        <f t="shared" si="239"/>
        <v>0</v>
      </c>
      <c r="N331" s="5">
        <f t="shared" si="239"/>
        <v>2.9892126001088313E-3</v>
      </c>
    </row>
    <row r="332" spans="2:14" ht="15" customHeight="1" outlineLevel="1" x14ac:dyDescent="0.25">
      <c r="B332" s="4">
        <f t="shared" si="215"/>
        <v>39629</v>
      </c>
      <c r="C332" s="5">
        <f t="shared" ref="C332:N332" si="240">C29-C130</f>
        <v>0.12403904262649545</v>
      </c>
      <c r="D332" s="5">
        <f t="shared" si="240"/>
        <v>-2.3773681523388351E-2</v>
      </c>
      <c r="E332" s="5">
        <f t="shared" si="240"/>
        <v>5.6949892385818088E-2</v>
      </c>
      <c r="F332" s="5">
        <f t="shared" si="240"/>
        <v>0.17638667237679445</v>
      </c>
      <c r="G332" s="5">
        <f t="shared" si="240"/>
        <v>0</v>
      </c>
      <c r="H332" s="5">
        <f t="shared" si="240"/>
        <v>-0.30737126009279159</v>
      </c>
      <c r="I332" s="5">
        <f t="shared" si="240"/>
        <v>-3.5358741691873474E-2</v>
      </c>
      <c r="J332" s="5">
        <f t="shared" si="240"/>
        <v>-4.5409116011399214E-2</v>
      </c>
      <c r="K332" s="5">
        <f t="shared" si="240"/>
        <v>-6.2619522765834656E-4</v>
      </c>
      <c r="L332" s="5">
        <f t="shared" si="240"/>
        <v>5.8886771973017921E-2</v>
      </c>
      <c r="M332" s="5">
        <f t="shared" si="240"/>
        <v>-1.5121285296367739E-2</v>
      </c>
      <c r="N332" s="5">
        <f t="shared" si="240"/>
        <v>2.2775426522004686E-3</v>
      </c>
    </row>
    <row r="333" spans="2:14" ht="15" customHeight="1" outlineLevel="1" x14ac:dyDescent="0.25">
      <c r="B333" s="4">
        <f t="shared" si="215"/>
        <v>39660</v>
      </c>
      <c r="C333" s="5">
        <f t="shared" ref="C333:N333" si="241">C30-C131</f>
        <v>6.9324760111280803E-2</v>
      </c>
      <c r="D333" s="5">
        <f t="shared" si="241"/>
        <v>-5.225818061354448E-2</v>
      </c>
      <c r="E333" s="5">
        <f t="shared" si="241"/>
        <v>8.1393106380620153E-2</v>
      </c>
      <c r="F333" s="5">
        <f t="shared" si="241"/>
        <v>0.18123510128411369</v>
      </c>
      <c r="G333" s="5">
        <f t="shared" si="241"/>
        <v>0</v>
      </c>
      <c r="H333" s="5">
        <f t="shared" si="241"/>
        <v>-0.34376112173067991</v>
      </c>
      <c r="I333" s="5">
        <f t="shared" si="241"/>
        <v>-5.3607440190999944E-2</v>
      </c>
      <c r="J333" s="5">
        <f t="shared" si="241"/>
        <v>-2.1873956326470489E-2</v>
      </c>
      <c r="K333" s="5">
        <f t="shared" si="241"/>
        <v>-8.9282302093888401E-3</v>
      </c>
      <c r="L333" s="5">
        <f t="shared" si="241"/>
        <v>5.5756301868133351E-2</v>
      </c>
      <c r="M333" s="5">
        <f t="shared" si="241"/>
        <v>-8.3019709587132569E-3</v>
      </c>
      <c r="N333" s="5">
        <f t="shared" si="241"/>
        <v>0</v>
      </c>
    </row>
    <row r="334" spans="2:14" ht="15" customHeight="1" outlineLevel="1" x14ac:dyDescent="0.25">
      <c r="B334" s="4">
        <f t="shared" si="215"/>
        <v>39691</v>
      </c>
      <c r="C334" s="5">
        <f t="shared" ref="C334:N334" si="242">C31-C132</f>
        <v>-5.8162020539737069E-4</v>
      </c>
      <c r="D334" s="5">
        <f t="shared" si="242"/>
        <v>-5.1383871669596327E-2</v>
      </c>
      <c r="E334" s="5">
        <f t="shared" si="242"/>
        <v>7.4981121242438609E-2</v>
      </c>
      <c r="F334" s="5">
        <f t="shared" si="242"/>
        <v>0.16320427135103829</v>
      </c>
      <c r="G334" s="5">
        <f t="shared" si="242"/>
        <v>0</v>
      </c>
      <c r="H334" s="5">
        <f t="shared" si="242"/>
        <v>-0.29895593733370968</v>
      </c>
      <c r="I334" s="5">
        <f t="shared" si="242"/>
        <v>-1.7449639976486186E-2</v>
      </c>
      <c r="J334" s="5">
        <f t="shared" si="242"/>
        <v>-2.3605139598089103E-2</v>
      </c>
      <c r="K334" s="5">
        <f t="shared" si="242"/>
        <v>1.5496484243995405E-3</v>
      </c>
      <c r="L334" s="5">
        <f t="shared" si="242"/>
        <v>2.8504804276644896E-2</v>
      </c>
      <c r="M334" s="5">
        <f t="shared" si="242"/>
        <v>-1.2141221208875647E-3</v>
      </c>
      <c r="N334" s="5">
        <f t="shared" si="242"/>
        <v>0</v>
      </c>
    </row>
    <row r="335" spans="2:14" ht="15" customHeight="1" outlineLevel="1" x14ac:dyDescent="0.25">
      <c r="B335" s="4">
        <f t="shared" si="215"/>
        <v>39721</v>
      </c>
      <c r="C335" s="5">
        <f t="shared" ref="C335:N335" si="243">C32-C133</f>
        <v>1.279533011288872E-2</v>
      </c>
      <c r="D335" s="5">
        <f t="shared" si="243"/>
        <v>-3.1059046589476114E-2</v>
      </c>
      <c r="E335" s="5">
        <f t="shared" si="243"/>
        <v>4.4700539253311369E-2</v>
      </c>
      <c r="F335" s="5">
        <f t="shared" si="243"/>
        <v>0.11925949677164376</v>
      </c>
      <c r="G335" s="5">
        <f t="shared" si="243"/>
        <v>0</v>
      </c>
      <c r="H335" s="5">
        <f t="shared" si="243"/>
        <v>-0.13104488926625785</v>
      </c>
      <c r="I335" s="5">
        <f t="shared" si="243"/>
        <v>-2.9431950046695479E-2</v>
      </c>
      <c r="J335" s="5">
        <f t="shared" si="243"/>
        <v>-2.7182352437089483E-2</v>
      </c>
      <c r="K335" s="5">
        <f t="shared" si="243"/>
        <v>6.1467189488979002E-3</v>
      </c>
      <c r="L335" s="5">
        <f t="shared" si="243"/>
        <v>-5.8953149054247339E-2</v>
      </c>
      <c r="M335" s="5">
        <f t="shared" si="243"/>
        <v>9.8599669171738312E-3</v>
      </c>
      <c r="N335" s="5">
        <f t="shared" si="243"/>
        <v>0</v>
      </c>
    </row>
    <row r="336" spans="2:14" ht="15" customHeight="1" outlineLevel="1" x14ac:dyDescent="0.25">
      <c r="B336" s="4">
        <f t="shared" si="215"/>
        <v>39752</v>
      </c>
      <c r="C336" s="5">
        <f t="shared" ref="C336:N336" si="244">C33-C134</f>
        <v>2.0029160597816453E-2</v>
      </c>
      <c r="D336" s="5">
        <f t="shared" si="244"/>
        <v>-3.4193336041876292E-2</v>
      </c>
      <c r="E336" s="5">
        <f t="shared" si="244"/>
        <v>1.9200626397972362E-2</v>
      </c>
      <c r="F336" s="5">
        <f t="shared" si="244"/>
        <v>8.5366939649856935E-2</v>
      </c>
      <c r="G336" s="5">
        <f t="shared" si="244"/>
        <v>0</v>
      </c>
      <c r="H336" s="5">
        <f t="shared" si="244"/>
        <v>-6.6410799065743237E-2</v>
      </c>
      <c r="I336" s="5">
        <f t="shared" si="244"/>
        <v>1.706154634437268E-3</v>
      </c>
      <c r="J336" s="5">
        <f t="shared" si="244"/>
        <v>-2.0781395906726993E-2</v>
      </c>
      <c r="K336" s="5">
        <f t="shared" si="244"/>
        <v>8.8267974184044126E-3</v>
      </c>
      <c r="L336" s="5">
        <f t="shared" si="244"/>
        <v>-1.8362930985157705E-2</v>
      </c>
      <c r="M336" s="5">
        <f t="shared" si="244"/>
        <v>-8.1476686407771885E-3</v>
      </c>
      <c r="N336" s="5">
        <f t="shared" si="244"/>
        <v>0</v>
      </c>
    </row>
    <row r="337" spans="2:14" ht="15" customHeight="1" outlineLevel="1" x14ac:dyDescent="0.25">
      <c r="B337" s="4">
        <f t="shared" si="215"/>
        <v>39782</v>
      </c>
      <c r="C337" s="5">
        <f t="shared" ref="C337:N337" si="245">C34-C135</f>
        <v>-8.9433932848216602E-3</v>
      </c>
      <c r="D337" s="5">
        <f t="shared" si="245"/>
        <v>-5.3630955903421443E-2</v>
      </c>
      <c r="E337" s="5">
        <f t="shared" si="245"/>
        <v>3.1430144139090926E-2</v>
      </c>
      <c r="F337" s="5">
        <f t="shared" si="245"/>
        <v>8.435318601912388E-2</v>
      </c>
      <c r="G337" s="5">
        <f t="shared" si="245"/>
        <v>-1.9148910098820404E-3</v>
      </c>
      <c r="H337" s="5">
        <f t="shared" si="245"/>
        <v>-8.2063169341180603E-2</v>
      </c>
      <c r="I337" s="5">
        <f t="shared" si="245"/>
        <v>2.9084085624474232E-3</v>
      </c>
      <c r="J337" s="5">
        <f t="shared" si="245"/>
        <v>-1.0721230876500329E-2</v>
      </c>
      <c r="K337" s="5">
        <f t="shared" si="245"/>
        <v>1.7732366879493575E-2</v>
      </c>
      <c r="L337" s="5">
        <f t="shared" si="245"/>
        <v>-7.0470592304810453E-3</v>
      </c>
      <c r="M337" s="5">
        <f t="shared" si="245"/>
        <v>-4.8698445355944342E-3</v>
      </c>
      <c r="N337" s="5">
        <f t="shared" si="245"/>
        <v>0</v>
      </c>
    </row>
    <row r="338" spans="2:14" ht="15" customHeight="1" outlineLevel="1" x14ac:dyDescent="0.25">
      <c r="B338" s="4">
        <f t="shared" si="215"/>
        <v>39813</v>
      </c>
      <c r="C338" s="5">
        <f t="shared" ref="C338:N338" si="246">C35-C136</f>
        <v>4.5416637372697188E-4</v>
      </c>
      <c r="D338" s="5">
        <f t="shared" si="246"/>
        <v>-3.2244532245663794E-2</v>
      </c>
      <c r="E338" s="5">
        <f t="shared" si="246"/>
        <v>3.6960170316428974E-2</v>
      </c>
      <c r="F338" s="5">
        <f t="shared" si="246"/>
        <v>7.7101404862484998E-2</v>
      </c>
      <c r="G338" s="5">
        <f t="shared" si="246"/>
        <v>-1.2685983733200046E-3</v>
      </c>
      <c r="H338" s="5">
        <f t="shared" si="246"/>
        <v>4.0468439212807523E-2</v>
      </c>
      <c r="I338" s="5">
        <f t="shared" si="246"/>
        <v>7.3107055516975772E-4</v>
      </c>
      <c r="J338" s="5">
        <f t="shared" si="246"/>
        <v>-9.8640682192523144E-3</v>
      </c>
      <c r="K338" s="5">
        <f t="shared" si="246"/>
        <v>1.344809074777917E-2</v>
      </c>
      <c r="L338" s="5">
        <f t="shared" si="246"/>
        <v>-2.773627112108637E-2</v>
      </c>
      <c r="M338" s="5">
        <f t="shared" si="246"/>
        <v>-1.886709025608029E-3</v>
      </c>
      <c r="N338" s="5">
        <f t="shared" si="246"/>
        <v>0</v>
      </c>
    </row>
    <row r="339" spans="2:14" ht="15" customHeight="1" outlineLevel="1" x14ac:dyDescent="0.25">
      <c r="B339" s="4">
        <f t="shared" si="215"/>
        <v>39844</v>
      </c>
      <c r="C339" s="5">
        <f t="shared" ref="C339:N339" si="247">C36-C137</f>
        <v>-1.8447424518409639E-2</v>
      </c>
      <c r="D339" s="5">
        <f t="shared" si="247"/>
        <v>-1.5795208726895313E-2</v>
      </c>
      <c r="E339" s="5">
        <f t="shared" si="247"/>
        <v>3.4230990284859764E-2</v>
      </c>
      <c r="F339" s="5">
        <f t="shared" si="247"/>
        <v>6.3543353858477286E-2</v>
      </c>
      <c r="G339" s="5">
        <f t="shared" si="247"/>
        <v>-2.2156180948146513E-3</v>
      </c>
      <c r="H339" s="5">
        <f t="shared" si="247"/>
        <v>-6.2155448707068163E-2</v>
      </c>
      <c r="I339" s="5">
        <f t="shared" si="247"/>
        <v>-1.3145984047482018E-2</v>
      </c>
      <c r="J339" s="5">
        <f t="shared" si="247"/>
        <v>1.8950612241381698E-3</v>
      </c>
      <c r="K339" s="5">
        <f t="shared" si="247"/>
        <v>3.1112759713308388E-3</v>
      </c>
      <c r="L339" s="5">
        <f t="shared" si="247"/>
        <v>-8.9457633120969687E-3</v>
      </c>
      <c r="M339" s="5">
        <f t="shared" si="247"/>
        <v>1.0709834651115682E-2</v>
      </c>
      <c r="N339" s="5">
        <f t="shared" si="247"/>
        <v>0</v>
      </c>
    </row>
    <row r="340" spans="2:14" ht="15" customHeight="1" outlineLevel="1" x14ac:dyDescent="0.25">
      <c r="B340" s="4">
        <f t="shared" ref="B340:B371" si="248">EOMONTH(B339,1)</f>
        <v>39872</v>
      </c>
      <c r="C340" s="5">
        <f t="shared" ref="C340:N340" si="249">C37-C138</f>
        <v>2.4381489567135539E-2</v>
      </c>
      <c r="D340" s="5">
        <f t="shared" si="249"/>
        <v>-7.6549194739289825E-3</v>
      </c>
      <c r="E340" s="5">
        <f t="shared" si="249"/>
        <v>2.8151829653911276E-2</v>
      </c>
      <c r="F340" s="5">
        <f t="shared" si="249"/>
        <v>4.7302791750234399E-2</v>
      </c>
      <c r="G340" s="5">
        <f t="shared" si="249"/>
        <v>-1.4107913436390935E-3</v>
      </c>
      <c r="H340" s="5">
        <f t="shared" si="249"/>
        <v>-8.8450181769592184E-2</v>
      </c>
      <c r="I340" s="5">
        <f t="shared" si="249"/>
        <v>5.6985868801286976E-3</v>
      </c>
      <c r="J340" s="5">
        <f t="shared" si="249"/>
        <v>2.230242176941899E-3</v>
      </c>
      <c r="K340" s="5">
        <f t="shared" si="249"/>
        <v>1.6901658966763392E-2</v>
      </c>
      <c r="L340" s="5">
        <f t="shared" si="249"/>
        <v>1.3553002808944711E-2</v>
      </c>
      <c r="M340" s="5">
        <f t="shared" si="249"/>
        <v>1.1859036840573055E-2</v>
      </c>
      <c r="N340" s="5">
        <f t="shared" si="249"/>
        <v>0</v>
      </c>
    </row>
    <row r="341" spans="2:14" ht="15" customHeight="1" outlineLevel="1" x14ac:dyDescent="0.25">
      <c r="B341" s="4">
        <f t="shared" si="248"/>
        <v>39903</v>
      </c>
      <c r="C341" s="5">
        <f t="shared" ref="C341:N341" si="250">C38-C139</f>
        <v>-1.5022687537700113E-2</v>
      </c>
      <c r="D341" s="5">
        <f t="shared" si="250"/>
        <v>4.9816945632716741E-3</v>
      </c>
      <c r="E341" s="5">
        <f t="shared" si="250"/>
        <v>6.150520915623052E-2</v>
      </c>
      <c r="F341" s="5">
        <f t="shared" si="250"/>
        <v>7.4625662515367411E-2</v>
      </c>
      <c r="G341" s="5">
        <f t="shared" si="250"/>
        <v>8.383010475946787E-3</v>
      </c>
      <c r="H341" s="5">
        <f t="shared" si="250"/>
        <v>-9.0149102798521855E-2</v>
      </c>
      <c r="I341" s="5">
        <f t="shared" si="250"/>
        <v>1.3169605106123194E-2</v>
      </c>
      <c r="J341" s="5">
        <f t="shared" si="250"/>
        <v>-8.7971463031897429E-3</v>
      </c>
      <c r="K341" s="5">
        <f t="shared" si="250"/>
        <v>3.0271045568735798E-2</v>
      </c>
      <c r="L341" s="5">
        <f t="shared" si="250"/>
        <v>1.906786593176292E-2</v>
      </c>
      <c r="M341" s="5">
        <f t="shared" si="250"/>
        <v>2.3545947039063115E-3</v>
      </c>
      <c r="N341" s="5">
        <f t="shared" si="250"/>
        <v>0</v>
      </c>
    </row>
    <row r="342" spans="2:14" ht="15" customHeight="1" outlineLevel="1" x14ac:dyDescent="0.25">
      <c r="B342" s="4">
        <f t="shared" si="248"/>
        <v>39933</v>
      </c>
      <c r="C342" s="5">
        <f t="shared" ref="C342:N342" si="251">C39-C140</f>
        <v>-5.9613060951010433E-2</v>
      </c>
      <c r="D342" s="5">
        <f t="shared" si="251"/>
        <v>3.8643555480138883E-2</v>
      </c>
      <c r="E342" s="5">
        <f t="shared" si="251"/>
        <v>7.2181232835585973E-2</v>
      </c>
      <c r="F342" s="5">
        <f t="shared" si="251"/>
        <v>6.7300999336600761E-2</v>
      </c>
      <c r="G342" s="5">
        <f t="shared" si="251"/>
        <v>4.7778356321482619E-3</v>
      </c>
      <c r="H342" s="5">
        <f t="shared" si="251"/>
        <v>-9.1414675811725313E-2</v>
      </c>
      <c r="I342" s="5">
        <f t="shared" si="251"/>
        <v>9.2382692064324756E-3</v>
      </c>
      <c r="J342" s="5">
        <f t="shared" si="251"/>
        <v>7.4775357323052793E-3</v>
      </c>
      <c r="K342" s="5">
        <f t="shared" si="251"/>
        <v>4.2952775791418624E-2</v>
      </c>
      <c r="L342" s="5">
        <f t="shared" si="251"/>
        <v>2.3659014396047159E-2</v>
      </c>
      <c r="M342" s="5">
        <f t="shared" si="251"/>
        <v>5.4021559062968905E-3</v>
      </c>
      <c r="N342" s="5">
        <f t="shared" si="251"/>
        <v>0</v>
      </c>
    </row>
    <row r="343" spans="2:14" ht="15" customHeight="1" outlineLevel="1" x14ac:dyDescent="0.25">
      <c r="B343" s="4">
        <f t="shared" si="248"/>
        <v>39964</v>
      </c>
      <c r="C343" s="5">
        <f t="shared" ref="C343:N343" si="252">C40-C141</f>
        <v>-5.959492644405745E-2</v>
      </c>
      <c r="D343" s="5">
        <f t="shared" si="252"/>
        <v>4.8083514887543893E-2</v>
      </c>
      <c r="E343" s="5">
        <f t="shared" si="252"/>
        <v>6.8395290237262499E-2</v>
      </c>
      <c r="F343" s="5">
        <f t="shared" si="252"/>
        <v>6.9678327027762554E-2</v>
      </c>
      <c r="G343" s="5">
        <f t="shared" si="252"/>
        <v>3.1820447821362024E-3</v>
      </c>
      <c r="H343" s="5">
        <f t="shared" si="252"/>
        <v>-0.11459783960278558</v>
      </c>
      <c r="I343" s="5">
        <f t="shared" si="252"/>
        <v>9.0910007862787801E-4</v>
      </c>
      <c r="J343" s="5">
        <f t="shared" si="252"/>
        <v>-1.6638562850691208E-2</v>
      </c>
      <c r="K343" s="5">
        <f t="shared" si="252"/>
        <v>3.1063028417222253E-2</v>
      </c>
      <c r="L343" s="5">
        <f t="shared" si="252"/>
        <v>3.6299101989996502E-2</v>
      </c>
      <c r="M343" s="5">
        <f t="shared" si="252"/>
        <v>1.205172866337721E-2</v>
      </c>
      <c r="N343" s="5">
        <f t="shared" si="252"/>
        <v>0</v>
      </c>
    </row>
    <row r="344" spans="2:14" ht="15" customHeight="1" outlineLevel="1" x14ac:dyDescent="0.25">
      <c r="B344" s="4">
        <f t="shared" si="248"/>
        <v>39994</v>
      </c>
      <c r="C344" s="5">
        <f t="shared" ref="C344:N344" si="253">C41-C142</f>
        <v>-7.8200498216207392E-2</v>
      </c>
      <c r="D344" s="5">
        <f t="shared" si="253"/>
        <v>5.3968573757808627E-2</v>
      </c>
      <c r="E344" s="5">
        <f t="shared" si="253"/>
        <v>6.7225281492898151E-2</v>
      </c>
      <c r="F344" s="5">
        <f t="shared" si="253"/>
        <v>8.2504207751143185E-2</v>
      </c>
      <c r="G344" s="5">
        <f t="shared" si="253"/>
        <v>1.0189581650001101E-3</v>
      </c>
      <c r="H344" s="5">
        <f t="shared" si="253"/>
        <v>-0.10263932316876066</v>
      </c>
      <c r="I344" s="5">
        <f t="shared" si="253"/>
        <v>-2.7329900810085198E-2</v>
      </c>
      <c r="J344" s="5">
        <f t="shared" si="253"/>
        <v>-2.2770614570434972E-3</v>
      </c>
      <c r="K344" s="5">
        <f t="shared" si="253"/>
        <v>4.314601742007626E-2</v>
      </c>
      <c r="L344" s="5">
        <f t="shared" si="253"/>
        <v>6.539935833439757E-2</v>
      </c>
      <c r="M344" s="5">
        <f t="shared" si="253"/>
        <v>1.4268266320408176E-3</v>
      </c>
      <c r="N344" s="5">
        <f t="shared" si="253"/>
        <v>0</v>
      </c>
    </row>
    <row r="345" spans="2:14" ht="15" customHeight="1" outlineLevel="1" x14ac:dyDescent="0.25">
      <c r="B345" s="4">
        <f t="shared" si="248"/>
        <v>40025</v>
      </c>
      <c r="C345" s="5">
        <f t="shared" ref="C345:N345" si="254">C42-C143</f>
        <v>-6.8972838441500789E-2</v>
      </c>
      <c r="D345" s="5">
        <f t="shared" si="254"/>
        <v>8.9875955056951159E-2</v>
      </c>
      <c r="E345" s="5">
        <f t="shared" si="254"/>
        <v>8.321760922996399E-2</v>
      </c>
      <c r="F345" s="5">
        <f t="shared" si="254"/>
        <v>9.1394544414806808E-2</v>
      </c>
      <c r="G345" s="5">
        <f t="shared" si="254"/>
        <v>0</v>
      </c>
      <c r="H345" s="5">
        <f t="shared" si="254"/>
        <v>-9.5400448374292207E-2</v>
      </c>
      <c r="I345" s="5">
        <f t="shared" si="254"/>
        <v>2.4121018483095197E-3</v>
      </c>
      <c r="J345" s="5">
        <f t="shared" si="254"/>
        <v>-1.6022418747358991E-3</v>
      </c>
      <c r="K345" s="5">
        <f t="shared" si="254"/>
        <v>4.3364865667901112E-2</v>
      </c>
      <c r="L345" s="5">
        <f t="shared" si="254"/>
        <v>6.1843793227582655E-2</v>
      </c>
      <c r="M345" s="5">
        <f t="shared" si="254"/>
        <v>1.6004733979431702E-3</v>
      </c>
      <c r="N345" s="5">
        <f t="shared" si="254"/>
        <v>0</v>
      </c>
    </row>
    <row r="346" spans="2:14" ht="15" customHeight="1" outlineLevel="1" x14ac:dyDescent="0.25">
      <c r="B346" s="4">
        <f t="shared" si="248"/>
        <v>40056</v>
      </c>
      <c r="C346" s="5">
        <f t="shared" ref="C346:N346" si="255">C43-C144</f>
        <v>-7.5752969822990762E-2</v>
      </c>
      <c r="D346" s="5">
        <f t="shared" si="255"/>
        <v>8.6762518282370416E-2</v>
      </c>
      <c r="E346" s="5">
        <f t="shared" si="255"/>
        <v>6.6485323637004434E-2</v>
      </c>
      <c r="F346" s="5">
        <f t="shared" si="255"/>
        <v>7.6120274061414764E-2</v>
      </c>
      <c r="G346" s="5">
        <f t="shared" si="255"/>
        <v>7.5784490594353788E-4</v>
      </c>
      <c r="H346" s="5">
        <f t="shared" si="255"/>
        <v>-8.3134306093867488E-2</v>
      </c>
      <c r="I346" s="5">
        <f t="shared" si="255"/>
        <v>1.0628144946833326E-2</v>
      </c>
      <c r="J346" s="5">
        <f t="shared" si="255"/>
        <v>1.2721276382094013E-2</v>
      </c>
      <c r="K346" s="5">
        <f t="shared" si="255"/>
        <v>2.365082937254984E-2</v>
      </c>
      <c r="L346" s="5">
        <f t="shared" si="255"/>
        <v>7.1197783205885212E-2</v>
      </c>
      <c r="M346" s="5">
        <f t="shared" si="255"/>
        <v>0</v>
      </c>
      <c r="N346" s="5">
        <f t="shared" si="255"/>
        <v>0</v>
      </c>
    </row>
    <row r="347" spans="2:14" ht="15" customHeight="1" outlineLevel="1" x14ac:dyDescent="0.25">
      <c r="B347" s="4">
        <f t="shared" si="248"/>
        <v>40086</v>
      </c>
      <c r="C347" s="5">
        <f t="shared" ref="C347:N347" si="256">C44-C145</f>
        <v>-6.7650452854197213E-2</v>
      </c>
      <c r="D347" s="5">
        <f t="shared" si="256"/>
        <v>8.0086400166899135E-2</v>
      </c>
      <c r="E347" s="5">
        <f t="shared" si="256"/>
        <v>6.2563421594445806E-2</v>
      </c>
      <c r="F347" s="5">
        <f t="shared" si="256"/>
        <v>9.7386505045780308E-2</v>
      </c>
      <c r="G347" s="5">
        <f t="shared" si="256"/>
        <v>4.2806036608338989E-3</v>
      </c>
      <c r="H347" s="5">
        <f t="shared" si="256"/>
        <v>-9.5672120097061289E-2</v>
      </c>
      <c r="I347" s="5">
        <f t="shared" si="256"/>
        <v>1.9657671703257773E-2</v>
      </c>
      <c r="J347" s="5">
        <f t="shared" si="256"/>
        <v>-1.8375313989580089E-3</v>
      </c>
      <c r="K347" s="5">
        <f t="shared" si="256"/>
        <v>2.9233214139285042E-2</v>
      </c>
      <c r="L347" s="5">
        <f t="shared" si="256"/>
        <v>8.4440890154928464E-2</v>
      </c>
      <c r="M347" s="5">
        <f t="shared" si="256"/>
        <v>8.8188207060938464E-3</v>
      </c>
      <c r="N347" s="5">
        <f t="shared" si="256"/>
        <v>0</v>
      </c>
    </row>
    <row r="348" spans="2:14" ht="15" customHeight="1" outlineLevel="1" x14ac:dyDescent="0.25">
      <c r="B348" s="4">
        <f t="shared" si="248"/>
        <v>40117</v>
      </c>
      <c r="C348" s="5">
        <f t="shared" ref="C348:N348" si="257">C45-C146</f>
        <v>-5.4542939322169276E-2</v>
      </c>
      <c r="D348" s="5">
        <f t="shared" si="257"/>
        <v>5.5359833041920464E-2</v>
      </c>
      <c r="E348" s="5">
        <f t="shared" si="257"/>
        <v>7.3203632925673598E-2</v>
      </c>
      <c r="F348" s="5">
        <f t="shared" si="257"/>
        <v>9.8158861018210475E-2</v>
      </c>
      <c r="G348" s="5">
        <f t="shared" si="257"/>
        <v>4.0586513285326663E-3</v>
      </c>
      <c r="H348" s="5">
        <f t="shared" si="257"/>
        <v>-0.12115257231698354</v>
      </c>
      <c r="I348" s="5">
        <f t="shared" si="257"/>
        <v>2.9896818387125906E-2</v>
      </c>
      <c r="J348" s="5">
        <f t="shared" si="257"/>
        <v>2.0775809030442571E-2</v>
      </c>
      <c r="K348" s="5">
        <f t="shared" si="257"/>
        <v>4.8500960810084176E-2</v>
      </c>
      <c r="L348" s="5">
        <f t="shared" si="257"/>
        <v>0.10598332372633901</v>
      </c>
      <c r="M348" s="5">
        <f t="shared" si="257"/>
        <v>-2.0329079588141993E-2</v>
      </c>
      <c r="N348" s="5">
        <f t="shared" si="257"/>
        <v>0</v>
      </c>
    </row>
    <row r="349" spans="2:14" ht="15" customHeight="1" outlineLevel="1" x14ac:dyDescent="0.25">
      <c r="B349" s="4">
        <f t="shared" si="248"/>
        <v>40147</v>
      </c>
      <c r="C349" s="5">
        <f t="shared" ref="C349:N349" si="258">C46-C147</f>
        <v>-5.5424360253447796E-2</v>
      </c>
      <c r="D349" s="5">
        <f t="shared" si="258"/>
        <v>5.3865871198076815E-2</v>
      </c>
      <c r="E349" s="5">
        <f t="shared" si="258"/>
        <v>6.0131928442853352E-2</v>
      </c>
      <c r="F349" s="5">
        <f t="shared" si="258"/>
        <v>8.7528320153431191E-2</v>
      </c>
      <c r="G349" s="5">
        <f t="shared" si="258"/>
        <v>3.8351486115925934E-3</v>
      </c>
      <c r="H349" s="5">
        <f t="shared" si="258"/>
        <v>-0.113280682825359</v>
      </c>
      <c r="I349" s="5">
        <f t="shared" si="258"/>
        <v>3.5507879856972152E-2</v>
      </c>
      <c r="J349" s="5">
        <f t="shared" si="258"/>
        <v>1.8116748236010879E-2</v>
      </c>
      <c r="K349" s="5">
        <f t="shared" si="258"/>
        <v>4.20346389693287E-2</v>
      </c>
      <c r="L349" s="5">
        <f t="shared" si="258"/>
        <v>0.12144757376868887</v>
      </c>
      <c r="M349" s="5">
        <f t="shared" si="258"/>
        <v>-7.745232666742769E-3</v>
      </c>
      <c r="N349" s="5">
        <f t="shared" si="258"/>
        <v>0</v>
      </c>
    </row>
    <row r="350" spans="2:14" ht="15" customHeight="1" outlineLevel="1" x14ac:dyDescent="0.25">
      <c r="B350" s="4">
        <f t="shared" si="248"/>
        <v>40178</v>
      </c>
      <c r="C350" s="5">
        <f t="shared" ref="C350:N350" si="259">C47-C148</f>
        <v>-1.9831160998018571E-2</v>
      </c>
      <c r="D350" s="5">
        <f t="shared" si="259"/>
        <v>3.5390557080151708E-2</v>
      </c>
      <c r="E350" s="5">
        <f t="shared" si="259"/>
        <v>6.0436733107930532E-2</v>
      </c>
      <c r="F350" s="5">
        <f t="shared" si="259"/>
        <v>8.5755535616017411E-2</v>
      </c>
      <c r="G350" s="5">
        <f t="shared" si="259"/>
        <v>4.4127177044148615E-3</v>
      </c>
      <c r="H350" s="5">
        <f t="shared" si="259"/>
        <v>-0.12608675731012703</v>
      </c>
      <c r="I350" s="5">
        <f t="shared" si="259"/>
        <v>6.8528106046619353E-2</v>
      </c>
      <c r="J350" s="5">
        <f t="shared" si="259"/>
        <v>1.9239038101111036E-2</v>
      </c>
      <c r="K350" s="5">
        <f t="shared" si="259"/>
        <v>2.5835701588032237E-2</v>
      </c>
      <c r="L350" s="5">
        <f t="shared" si="259"/>
        <v>0.12941466433413235</v>
      </c>
      <c r="M350" s="5">
        <f t="shared" si="259"/>
        <v>-1.4088415288561178E-3</v>
      </c>
      <c r="N350" s="5">
        <f t="shared" si="259"/>
        <v>0</v>
      </c>
    </row>
    <row r="351" spans="2:14" ht="15" customHeight="1" outlineLevel="1" x14ac:dyDescent="0.25">
      <c r="B351" s="4">
        <f t="shared" si="248"/>
        <v>40209</v>
      </c>
      <c r="C351" s="5">
        <f t="shared" ref="C351:N351" si="260">C48-C149</f>
        <v>-7.2227669777547299E-3</v>
      </c>
      <c r="D351" s="5">
        <f t="shared" si="260"/>
        <v>2.8999789049081057E-2</v>
      </c>
      <c r="E351" s="5">
        <f t="shared" si="260"/>
        <v>8.6236545292280947E-2</v>
      </c>
      <c r="F351" s="5">
        <f t="shared" si="260"/>
        <v>7.2569970780217971E-2</v>
      </c>
      <c r="G351" s="5">
        <f t="shared" si="260"/>
        <v>7.0032492170169335E-3</v>
      </c>
      <c r="H351" s="5">
        <f t="shared" si="260"/>
        <v>-0.13110248907873517</v>
      </c>
      <c r="I351" s="5">
        <f t="shared" si="260"/>
        <v>5.6901298686224663E-2</v>
      </c>
      <c r="J351" s="5">
        <f t="shared" si="260"/>
        <v>2.0068455904153348E-2</v>
      </c>
      <c r="K351" s="5">
        <f t="shared" si="260"/>
        <v>-2.9525113145926513E-2</v>
      </c>
      <c r="L351" s="5">
        <f t="shared" si="260"/>
        <v>0.15194986368890656</v>
      </c>
      <c r="M351" s="5">
        <f t="shared" si="260"/>
        <v>1.275860185552012E-2</v>
      </c>
      <c r="N351" s="5">
        <f t="shared" si="260"/>
        <v>6.3188273149246378E-4</v>
      </c>
    </row>
    <row r="352" spans="2:14" ht="15" customHeight="1" outlineLevel="1" x14ac:dyDescent="0.25">
      <c r="B352" s="4">
        <f t="shared" si="248"/>
        <v>40237</v>
      </c>
      <c r="C352" s="5">
        <f t="shared" ref="C352:N352" si="261">C49-C150</f>
        <v>-1.4832599714743572E-2</v>
      </c>
      <c r="D352" s="5">
        <f t="shared" si="261"/>
        <v>1.5645605472191758E-2</v>
      </c>
      <c r="E352" s="5">
        <f t="shared" si="261"/>
        <v>6.3482904901086615E-2</v>
      </c>
      <c r="F352" s="5">
        <f t="shared" si="261"/>
        <v>8.8476791311011369E-2</v>
      </c>
      <c r="G352" s="5">
        <f t="shared" si="261"/>
        <v>1.0074676747156884E-2</v>
      </c>
      <c r="H352" s="5">
        <f t="shared" si="261"/>
        <v>-0.15146759755136177</v>
      </c>
      <c r="I352" s="5">
        <f t="shared" si="261"/>
        <v>6.3590473437006037E-2</v>
      </c>
      <c r="J352" s="5">
        <f t="shared" si="261"/>
        <v>-1.957106530953448E-3</v>
      </c>
      <c r="K352" s="5">
        <f t="shared" si="261"/>
        <v>-1.0157172342536824E-2</v>
      </c>
      <c r="L352" s="5">
        <f t="shared" si="261"/>
        <v>0.16597174322589842</v>
      </c>
      <c r="M352" s="5">
        <f t="shared" si="261"/>
        <v>-2.6801141617495451E-3</v>
      </c>
      <c r="N352" s="5">
        <f t="shared" si="261"/>
        <v>9.6064082506252635E-4</v>
      </c>
    </row>
    <row r="353" spans="2:14" ht="15" customHeight="1" outlineLevel="1" x14ac:dyDescent="0.25">
      <c r="B353" s="4">
        <f t="shared" si="248"/>
        <v>40268</v>
      </c>
      <c r="C353" s="5">
        <f t="shared" ref="C353:N353" si="262">C50-C151</f>
        <v>-1.047347901390544E-2</v>
      </c>
      <c r="D353" s="5">
        <f t="shared" si="262"/>
        <v>2.8861829803365338E-2</v>
      </c>
      <c r="E353" s="5">
        <f t="shared" si="262"/>
        <v>5.8165727727972252E-2</v>
      </c>
      <c r="F353" s="5">
        <f t="shared" si="262"/>
        <v>0.11479182390777597</v>
      </c>
      <c r="G353" s="5">
        <f t="shared" si="262"/>
        <v>1.3382815811151911E-2</v>
      </c>
      <c r="H353" s="5">
        <f t="shared" si="262"/>
        <v>-0.12362495296820748</v>
      </c>
      <c r="I353" s="5">
        <f t="shared" si="262"/>
        <v>8.1294538427762159E-2</v>
      </c>
      <c r="J353" s="5">
        <f t="shared" si="262"/>
        <v>-6.0682472951611999E-4</v>
      </c>
      <c r="K353" s="5">
        <f t="shared" si="262"/>
        <v>-1.3057090072313392E-2</v>
      </c>
      <c r="L353" s="5">
        <f t="shared" si="262"/>
        <v>0.12589658075685772</v>
      </c>
      <c r="M353" s="5">
        <f t="shared" si="262"/>
        <v>-4.1166792769482385E-3</v>
      </c>
      <c r="N353" s="5">
        <f t="shared" si="262"/>
        <v>1.3970297109211762E-3</v>
      </c>
    </row>
    <row r="354" spans="2:14" ht="15" customHeight="1" outlineLevel="1" x14ac:dyDescent="0.25">
      <c r="B354" s="4">
        <f t="shared" si="248"/>
        <v>40298</v>
      </c>
      <c r="C354" s="5">
        <f t="shared" ref="C354:N354" si="263">C51-C152</f>
        <v>2.3802885092546605E-2</v>
      </c>
      <c r="D354" s="5">
        <f t="shared" si="263"/>
        <v>2.2106541440909899E-2</v>
      </c>
      <c r="E354" s="5">
        <f t="shared" si="263"/>
        <v>-2.4384187877154462E-3</v>
      </c>
      <c r="F354" s="5">
        <f t="shared" si="263"/>
        <v>0.1296659650130404</v>
      </c>
      <c r="G354" s="5">
        <f t="shared" si="263"/>
        <v>1.6754941489937308E-2</v>
      </c>
      <c r="H354" s="5">
        <f t="shared" si="263"/>
        <v>-0.11673175853653955</v>
      </c>
      <c r="I354" s="5">
        <f t="shared" si="263"/>
        <v>7.3647301077704869E-2</v>
      </c>
      <c r="J354" s="5">
        <f t="shared" si="263"/>
        <v>-2.3414079236538363E-2</v>
      </c>
      <c r="K354" s="5">
        <f t="shared" si="263"/>
        <v>3.2320543513208684E-2</v>
      </c>
      <c r="L354" s="5">
        <f t="shared" si="263"/>
        <v>9.5011501269948617E-2</v>
      </c>
      <c r="M354" s="5">
        <f t="shared" si="263"/>
        <v>4.9377299075409869E-3</v>
      </c>
      <c r="N354" s="5">
        <f t="shared" si="263"/>
        <v>1.564276505328925E-3</v>
      </c>
    </row>
    <row r="355" spans="2:14" ht="15" customHeight="1" outlineLevel="1" x14ac:dyDescent="0.25">
      <c r="B355" s="4">
        <f t="shared" si="248"/>
        <v>40329</v>
      </c>
      <c r="C355" s="5">
        <f t="shared" ref="C355:N355" si="264">C52-C153</f>
        <v>1.6929510004506293E-2</v>
      </c>
      <c r="D355" s="5">
        <f t="shared" si="264"/>
        <v>-6.0006739719706964E-3</v>
      </c>
      <c r="E355" s="5">
        <f t="shared" si="264"/>
        <v>-4.3660135668594918E-3</v>
      </c>
      <c r="F355" s="5">
        <f t="shared" si="264"/>
        <v>0.1161421092373157</v>
      </c>
      <c r="G355" s="5">
        <f t="shared" si="264"/>
        <v>7.9132471081958863E-3</v>
      </c>
      <c r="H355" s="5">
        <f t="shared" si="264"/>
        <v>-0.12635319512517901</v>
      </c>
      <c r="I355" s="5">
        <f t="shared" si="264"/>
        <v>5.3760296943182573E-2</v>
      </c>
      <c r="J355" s="5">
        <f t="shared" si="264"/>
        <v>1.5816960460192653E-3</v>
      </c>
      <c r="K355" s="5">
        <f t="shared" si="264"/>
        <v>2.2136833587843283E-2</v>
      </c>
      <c r="L355" s="5">
        <f t="shared" si="264"/>
        <v>7.6219946758309717E-2</v>
      </c>
      <c r="M355" s="5">
        <f t="shared" si="264"/>
        <v>4.8997227026720512E-3</v>
      </c>
      <c r="N355" s="5">
        <f t="shared" si="264"/>
        <v>1.5699296568355888E-3</v>
      </c>
    </row>
    <row r="356" spans="2:14" ht="15" customHeight="1" outlineLevel="1" x14ac:dyDescent="0.25">
      <c r="B356" s="4">
        <f t="shared" si="248"/>
        <v>40359</v>
      </c>
      <c r="C356" s="5">
        <f t="shared" ref="C356:N356" si="265">C53-C154</f>
        <v>1.9721235383048819E-2</v>
      </c>
      <c r="D356" s="5">
        <f t="shared" si="265"/>
        <v>-1.7865307260538921E-3</v>
      </c>
      <c r="E356" s="5">
        <f t="shared" si="265"/>
        <v>-3.1142408797655036E-2</v>
      </c>
      <c r="F356" s="5">
        <f t="shared" si="265"/>
        <v>0.1252120636777799</v>
      </c>
      <c r="G356" s="5">
        <f t="shared" si="265"/>
        <v>6.3092940141145724E-3</v>
      </c>
      <c r="H356" s="5">
        <f t="shared" si="265"/>
        <v>-0.11122624545716897</v>
      </c>
      <c r="I356" s="5">
        <f t="shared" si="265"/>
        <v>9.0746137094367324E-2</v>
      </c>
      <c r="J356" s="5">
        <f t="shared" si="265"/>
        <v>4.5978060501403184E-3</v>
      </c>
      <c r="K356" s="5">
        <f t="shared" si="265"/>
        <v>1.9894983570592922E-2</v>
      </c>
      <c r="L356" s="5">
        <f t="shared" si="265"/>
        <v>5.2680279084615436E-2</v>
      </c>
      <c r="M356" s="5">
        <f t="shared" si="265"/>
        <v>7.2434201110620523E-3</v>
      </c>
      <c r="N356" s="5">
        <f t="shared" si="265"/>
        <v>1.6811539457686001E-3</v>
      </c>
    </row>
    <row r="357" spans="2:14" ht="15" customHeight="1" outlineLevel="1" x14ac:dyDescent="0.25">
      <c r="B357" s="4">
        <f t="shared" si="248"/>
        <v>40390</v>
      </c>
      <c r="C357" s="5">
        <f t="shared" ref="C357:N357" si="266">C54-C155</f>
        <v>1.0529676624204176E-2</v>
      </c>
      <c r="D357" s="5">
        <f t="shared" si="266"/>
        <v>-8.8327012282736622E-3</v>
      </c>
      <c r="E357" s="5">
        <f t="shared" si="266"/>
        <v>-1.3625530467422063E-2</v>
      </c>
      <c r="F357" s="5">
        <f t="shared" si="266"/>
        <v>0.13889781710224924</v>
      </c>
      <c r="G357" s="5">
        <f t="shared" si="266"/>
        <v>7.3595398819653558E-3</v>
      </c>
      <c r="H357" s="5">
        <f t="shared" si="266"/>
        <v>-0.11815353077032026</v>
      </c>
      <c r="I357" s="5">
        <f t="shared" si="266"/>
        <v>6.8455564919604944E-2</v>
      </c>
      <c r="J357" s="5">
        <f t="shared" si="266"/>
        <v>-1.2310184380668332E-2</v>
      </c>
      <c r="K357" s="5">
        <f t="shared" si="266"/>
        <v>3.1057965223623002E-2</v>
      </c>
      <c r="L357" s="5">
        <f t="shared" si="266"/>
        <v>5.4407360139215946E-2</v>
      </c>
      <c r="M357" s="5">
        <f t="shared" si="266"/>
        <v>7.3333871630043837E-3</v>
      </c>
      <c r="N357" s="5">
        <f t="shared" si="266"/>
        <v>1.3730085002244396E-3</v>
      </c>
    </row>
    <row r="358" spans="2:14" ht="15" customHeight="1" outlineLevel="1" x14ac:dyDescent="0.25">
      <c r="B358" s="4">
        <f t="shared" si="248"/>
        <v>40421</v>
      </c>
      <c r="C358" s="5">
        <f t="shared" ref="C358:N358" si="267">C55-C156</f>
        <v>-7.8160191587609285E-3</v>
      </c>
      <c r="D358" s="5">
        <f t="shared" si="267"/>
        <v>-3.8702263423165822E-3</v>
      </c>
      <c r="E358" s="5">
        <f t="shared" si="267"/>
        <v>-1.2770465801683409E-3</v>
      </c>
      <c r="F358" s="5">
        <f t="shared" si="267"/>
        <v>0.14383759683351599</v>
      </c>
      <c r="G358" s="5">
        <f t="shared" si="267"/>
        <v>6.3564729436890125E-3</v>
      </c>
      <c r="H358" s="5">
        <f t="shared" si="267"/>
        <v>-9.7084768251731277E-2</v>
      </c>
      <c r="I358" s="5">
        <f t="shared" si="267"/>
        <v>5.6832964732044647E-2</v>
      </c>
      <c r="J358" s="5">
        <f t="shared" si="267"/>
        <v>1.2076981513563789E-3</v>
      </c>
      <c r="K358" s="5">
        <f t="shared" si="267"/>
        <v>3.1144607609503334E-2</v>
      </c>
      <c r="L358" s="5">
        <f t="shared" si="267"/>
        <v>4.5981246774505213E-2</v>
      </c>
      <c r="M358" s="5">
        <f t="shared" si="267"/>
        <v>7.2807028896193062E-3</v>
      </c>
      <c r="N358" s="5">
        <f t="shared" si="267"/>
        <v>1.3388656784188982E-3</v>
      </c>
    </row>
    <row r="359" spans="2:14" ht="15" customHeight="1" outlineLevel="1" x14ac:dyDescent="0.25">
      <c r="B359" s="4">
        <f t="shared" si="248"/>
        <v>40451</v>
      </c>
      <c r="C359" s="5">
        <f t="shared" ref="C359:N359" si="268">C56-C157</f>
        <v>-1.3208449926777333E-2</v>
      </c>
      <c r="D359" s="5">
        <f t="shared" si="268"/>
        <v>-2.4449347777262584E-2</v>
      </c>
      <c r="E359" s="5">
        <f t="shared" si="268"/>
        <v>2.2908265649328033E-2</v>
      </c>
      <c r="F359" s="5">
        <f t="shared" si="268"/>
        <v>0.13602768959015801</v>
      </c>
      <c r="G359" s="5">
        <f t="shared" si="268"/>
        <v>8.7484390293817021E-3</v>
      </c>
      <c r="H359" s="5">
        <f t="shared" si="268"/>
        <v>-0.10689246386748659</v>
      </c>
      <c r="I359" s="5">
        <f t="shared" si="268"/>
        <v>7.3355201257091579E-2</v>
      </c>
      <c r="J359" s="5">
        <f t="shared" si="268"/>
        <v>-1.1348148270393488E-2</v>
      </c>
      <c r="K359" s="5">
        <f t="shared" si="268"/>
        <v>2.4810268133487839E-2</v>
      </c>
      <c r="L359" s="5">
        <f t="shared" si="268"/>
        <v>4.2610165106786071E-2</v>
      </c>
      <c r="M359" s="5">
        <f t="shared" si="268"/>
        <v>7.5569696038956845E-3</v>
      </c>
      <c r="N359" s="5">
        <f t="shared" si="268"/>
        <v>1.3708349726217174E-3</v>
      </c>
    </row>
    <row r="360" spans="2:14" ht="15" customHeight="1" outlineLevel="1" x14ac:dyDescent="0.25">
      <c r="B360" s="4">
        <f t="shared" si="248"/>
        <v>40482</v>
      </c>
      <c r="C360" s="5">
        <f t="shared" ref="C360:N360" si="269">C57-C158</f>
        <v>-1.244934378838683E-2</v>
      </c>
      <c r="D360" s="5">
        <f t="shared" si="269"/>
        <v>-1.8807774437373664E-2</v>
      </c>
      <c r="E360" s="5">
        <f t="shared" si="269"/>
        <v>4.7859927326462812E-2</v>
      </c>
      <c r="F360" s="5">
        <f t="shared" si="269"/>
        <v>0.16242077642749314</v>
      </c>
      <c r="G360" s="5">
        <f t="shared" si="269"/>
        <v>9.4991922758826137E-3</v>
      </c>
      <c r="H360" s="5">
        <f t="shared" si="269"/>
        <v>-0.1008811240832353</v>
      </c>
      <c r="I360" s="5">
        <f t="shared" si="269"/>
        <v>8.5413486038545733E-2</v>
      </c>
      <c r="J360" s="5">
        <f t="shared" si="269"/>
        <v>-2.6884900775965628E-2</v>
      </c>
      <c r="K360" s="5">
        <f t="shared" si="269"/>
        <v>5.7745130870896944E-2</v>
      </c>
      <c r="L360" s="5">
        <f t="shared" si="269"/>
        <v>4.8649911132370563E-2</v>
      </c>
      <c r="M360" s="5">
        <f t="shared" si="269"/>
        <v>7.7996038663698582E-3</v>
      </c>
      <c r="N360" s="5">
        <f t="shared" si="269"/>
        <v>1.3301912102248892E-3</v>
      </c>
    </row>
    <row r="361" spans="2:14" ht="15" customHeight="1" outlineLevel="1" x14ac:dyDescent="0.25">
      <c r="B361" s="4">
        <f t="shared" si="248"/>
        <v>40512</v>
      </c>
      <c r="C361" s="5">
        <f t="shared" ref="C361:N361" si="270">C58-C159</f>
        <v>-3.3743850466059933E-2</v>
      </c>
      <c r="D361" s="5">
        <f t="shared" si="270"/>
        <v>-3.7516605623125338E-2</v>
      </c>
      <c r="E361" s="5">
        <f t="shared" si="270"/>
        <v>4.8736271528532528E-2</v>
      </c>
      <c r="F361" s="5">
        <f t="shared" si="270"/>
        <v>0.16449259765923657</v>
      </c>
      <c r="G361" s="5">
        <f t="shared" si="270"/>
        <v>5.4082113899753407E-3</v>
      </c>
      <c r="H361" s="5">
        <f t="shared" si="270"/>
        <v>-8.4449136901525862E-2</v>
      </c>
      <c r="I361" s="5">
        <f t="shared" si="270"/>
        <v>9.4501944542762714E-2</v>
      </c>
      <c r="J361" s="5">
        <f t="shared" si="270"/>
        <v>-2.1724801649565417E-2</v>
      </c>
      <c r="K361" s="5">
        <f t="shared" si="270"/>
        <v>5.1344136708958397E-2</v>
      </c>
      <c r="L361" s="5">
        <f t="shared" si="270"/>
        <v>9.1350429400244418E-2</v>
      </c>
      <c r="M361" s="5">
        <f t="shared" si="270"/>
        <v>7.6574303332743541E-3</v>
      </c>
      <c r="N361" s="5">
        <f t="shared" si="270"/>
        <v>1.261165185283922E-3</v>
      </c>
    </row>
    <row r="362" spans="2:14" ht="15" customHeight="1" outlineLevel="1" x14ac:dyDescent="0.25">
      <c r="B362" s="4">
        <f t="shared" si="248"/>
        <v>40543</v>
      </c>
      <c r="C362" s="5">
        <f t="shared" ref="C362:N362" si="271">C59-C160</f>
        <v>5.8541741548146231E-3</v>
      </c>
      <c r="D362" s="5">
        <f t="shared" si="271"/>
        <v>-8.3147245220547727E-2</v>
      </c>
      <c r="E362" s="5">
        <f t="shared" si="271"/>
        <v>2.6389773256836294E-2</v>
      </c>
      <c r="F362" s="5">
        <f t="shared" si="271"/>
        <v>0.16133596311278059</v>
      </c>
      <c r="G362" s="5">
        <f t="shared" si="271"/>
        <v>8.839088366990433E-3</v>
      </c>
      <c r="H362" s="5">
        <f t="shared" si="271"/>
        <v>-7.8229796654050304E-2</v>
      </c>
      <c r="I362" s="5">
        <f t="shared" si="271"/>
        <v>8.1500274741939063E-2</v>
      </c>
      <c r="J362" s="5">
        <f t="shared" si="271"/>
        <v>-2.3603628361372933E-2</v>
      </c>
      <c r="K362" s="5">
        <f t="shared" si="271"/>
        <v>4.9947152352941331E-2</v>
      </c>
      <c r="L362" s="5">
        <f t="shared" si="271"/>
        <v>0.12329668218463825</v>
      </c>
      <c r="M362" s="5">
        <f t="shared" si="271"/>
        <v>1.3977269140018407E-2</v>
      </c>
      <c r="N362" s="5">
        <f t="shared" si="271"/>
        <v>1.2249486797582733E-3</v>
      </c>
    </row>
    <row r="363" spans="2:14" ht="15" customHeight="1" outlineLevel="1" x14ac:dyDescent="0.25">
      <c r="B363" s="4">
        <f t="shared" si="248"/>
        <v>40574</v>
      </c>
      <c r="C363" s="5">
        <f t="shared" ref="C363:N363" si="272">C60-C161</f>
        <v>1.7810417255402555E-2</v>
      </c>
      <c r="D363" s="5">
        <f t="shared" si="272"/>
        <v>-8.8989309402473987E-2</v>
      </c>
      <c r="E363" s="5">
        <f t="shared" si="272"/>
        <v>1.0540819788837072E-2</v>
      </c>
      <c r="F363" s="5">
        <f t="shared" si="272"/>
        <v>0.16425847156848331</v>
      </c>
      <c r="G363" s="5">
        <f t="shared" si="272"/>
        <v>1.135814348869795E-2</v>
      </c>
      <c r="H363" s="5">
        <f t="shared" si="272"/>
        <v>-0.10891508062935967</v>
      </c>
      <c r="I363" s="5">
        <f t="shared" si="272"/>
        <v>7.1020401913256662E-2</v>
      </c>
      <c r="J363" s="5">
        <f t="shared" si="272"/>
        <v>-2.8882304962936534E-2</v>
      </c>
      <c r="K363" s="5">
        <f t="shared" si="272"/>
        <v>2.0092827521023218E-2</v>
      </c>
      <c r="L363" s="5">
        <f t="shared" si="272"/>
        <v>0.16282781097858107</v>
      </c>
      <c r="M363" s="5">
        <f t="shared" si="272"/>
        <v>1.3081990988090828E-2</v>
      </c>
      <c r="N363" s="5">
        <f t="shared" si="272"/>
        <v>1.1577098430344875E-3</v>
      </c>
    </row>
    <row r="364" spans="2:14" ht="15" customHeight="1" outlineLevel="1" x14ac:dyDescent="0.25">
      <c r="B364" s="4">
        <f t="shared" si="248"/>
        <v>40602</v>
      </c>
      <c r="C364" s="5">
        <f t="shared" ref="C364:N364" si="273">C61-C162</f>
        <v>3.7584622931627065E-3</v>
      </c>
      <c r="D364" s="5">
        <f t="shared" si="273"/>
        <v>-7.7726176591478083E-2</v>
      </c>
      <c r="E364" s="5">
        <f t="shared" si="273"/>
        <v>1.9698153980776782E-2</v>
      </c>
      <c r="F364" s="5">
        <f t="shared" si="273"/>
        <v>0.16269406834184916</v>
      </c>
      <c r="G364" s="5">
        <f t="shared" si="273"/>
        <v>1.1950647175972738E-2</v>
      </c>
      <c r="H364" s="5">
        <f t="shared" si="273"/>
        <v>-0.11166896011965831</v>
      </c>
      <c r="I364" s="5">
        <f t="shared" si="273"/>
        <v>6.6551449438929933E-2</v>
      </c>
      <c r="J364" s="5">
        <f t="shared" si="273"/>
        <v>-1.6645213300514411E-2</v>
      </c>
      <c r="K364" s="5">
        <f t="shared" si="273"/>
        <v>2.0842132122669103E-2</v>
      </c>
      <c r="L364" s="5">
        <f t="shared" si="273"/>
        <v>0.15802719304412266</v>
      </c>
      <c r="M364" s="5">
        <f t="shared" si="273"/>
        <v>1.6557315175083024E-2</v>
      </c>
      <c r="N364" s="5">
        <f t="shared" si="273"/>
        <v>9.532894966375506E-4</v>
      </c>
    </row>
    <row r="365" spans="2:14" ht="15" customHeight="1" outlineLevel="1" x14ac:dyDescent="0.25">
      <c r="B365" s="4">
        <f t="shared" si="248"/>
        <v>40633</v>
      </c>
      <c r="C365" s="5">
        <f t="shared" ref="C365:N365" si="274">C62-C163</f>
        <v>1.1475353881525874E-2</v>
      </c>
      <c r="D365" s="5">
        <f t="shared" si="274"/>
        <v>-8.7546195934871993E-2</v>
      </c>
      <c r="E365" s="5">
        <f t="shared" si="274"/>
        <v>1.8851328784393266E-2</v>
      </c>
      <c r="F365" s="5">
        <f t="shared" si="274"/>
        <v>0.13322326690787037</v>
      </c>
      <c r="G365" s="5">
        <f t="shared" si="274"/>
        <v>1.2355894229049619E-2</v>
      </c>
      <c r="H365" s="5">
        <f t="shared" si="274"/>
        <v>-0.13449484054998281</v>
      </c>
      <c r="I365" s="5">
        <f t="shared" si="274"/>
        <v>5.9033014609032736E-2</v>
      </c>
      <c r="J365" s="5">
        <f t="shared" si="274"/>
        <v>-2.6753369339393207E-2</v>
      </c>
      <c r="K365" s="5">
        <f t="shared" si="274"/>
        <v>2.1443889588418093E-2</v>
      </c>
      <c r="L365" s="5">
        <f t="shared" si="274"/>
        <v>0.12391170024431002</v>
      </c>
      <c r="M365" s="5">
        <f t="shared" si="274"/>
        <v>1.1523542870516433E-2</v>
      </c>
      <c r="N365" s="5">
        <f t="shared" si="274"/>
        <v>1.2536671458644954E-3</v>
      </c>
    </row>
    <row r="366" spans="2:14" ht="15" customHeight="1" outlineLevel="1" x14ac:dyDescent="0.25">
      <c r="B366" s="4">
        <f t="shared" si="248"/>
        <v>40663</v>
      </c>
      <c r="C366" s="5">
        <f t="shared" ref="C366:N366" si="275">C63-C164</f>
        <v>3.9646379063659809E-2</v>
      </c>
      <c r="D366" s="5">
        <f t="shared" si="275"/>
        <v>-9.4642047443396493E-2</v>
      </c>
      <c r="E366" s="5">
        <f t="shared" si="275"/>
        <v>7.9319328884948984E-3</v>
      </c>
      <c r="F366" s="5">
        <f t="shared" si="275"/>
        <v>0.13605545186304707</v>
      </c>
      <c r="G366" s="5">
        <f t="shared" si="275"/>
        <v>1.2941066325281589E-2</v>
      </c>
      <c r="H366" s="5">
        <f t="shared" si="275"/>
        <v>-0.12484983080214408</v>
      </c>
      <c r="I366" s="5">
        <f t="shared" si="275"/>
        <v>2.9743448038939885E-2</v>
      </c>
      <c r="J366" s="5">
        <f t="shared" si="275"/>
        <v>-3.1170654328659064E-2</v>
      </c>
      <c r="K366" s="5">
        <f t="shared" si="275"/>
        <v>3.0963572510099638E-2</v>
      </c>
      <c r="L366" s="5">
        <f t="shared" si="275"/>
        <v>0.12913217479594977</v>
      </c>
      <c r="M366" s="5">
        <f t="shared" si="275"/>
        <v>9.9433958139250184E-3</v>
      </c>
      <c r="N366" s="5">
        <f t="shared" si="275"/>
        <v>0</v>
      </c>
    </row>
    <row r="367" spans="2:14" ht="15" customHeight="1" outlineLevel="1" x14ac:dyDescent="0.25">
      <c r="B367" s="4">
        <f t="shared" si="248"/>
        <v>40694</v>
      </c>
      <c r="C367" s="5">
        <f t="shared" ref="C367:N367" si="276">C64-C165</f>
        <v>7.2037720605447386E-2</v>
      </c>
      <c r="D367" s="5">
        <f t="shared" si="276"/>
        <v>-9.8488668087957407E-2</v>
      </c>
      <c r="E367" s="5">
        <f t="shared" si="276"/>
        <v>1.7133100418469556E-2</v>
      </c>
      <c r="F367" s="5">
        <f t="shared" si="276"/>
        <v>0.11522358931678738</v>
      </c>
      <c r="G367" s="5">
        <f t="shared" si="276"/>
        <v>1.3242131591343874E-2</v>
      </c>
      <c r="H367" s="5">
        <f t="shared" si="276"/>
        <v>-9.7960305784782153E-2</v>
      </c>
      <c r="I367" s="5">
        <f t="shared" si="276"/>
        <v>2.7623631043121266E-2</v>
      </c>
      <c r="J367" s="5">
        <f t="shared" si="276"/>
        <v>4.5716786393489306E-3</v>
      </c>
      <c r="K367" s="5">
        <f t="shared" si="276"/>
        <v>2.9566257349810016E-2</v>
      </c>
      <c r="L367" s="5">
        <f t="shared" si="276"/>
        <v>0.110822358450393</v>
      </c>
      <c r="M367" s="5">
        <f t="shared" si="276"/>
        <v>9.6500352546641365E-3</v>
      </c>
      <c r="N367" s="5">
        <f t="shared" si="276"/>
        <v>0</v>
      </c>
    </row>
    <row r="368" spans="2:14" ht="15" customHeight="1" outlineLevel="1" x14ac:dyDescent="0.25">
      <c r="B368" s="4">
        <f t="shared" si="248"/>
        <v>40724</v>
      </c>
      <c r="C368" s="5">
        <f t="shared" ref="C368:N368" si="277">C65-C166</f>
        <v>2.9496615986968067E-2</v>
      </c>
      <c r="D368" s="5">
        <f t="shared" si="277"/>
        <v>-0.11181618121988209</v>
      </c>
      <c r="E368" s="5">
        <f t="shared" si="277"/>
        <v>3.4513782090684203E-2</v>
      </c>
      <c r="F368" s="5">
        <f t="shared" si="277"/>
        <v>0.11937691032004298</v>
      </c>
      <c r="G368" s="5">
        <f t="shared" si="277"/>
        <v>1.4556130067074126E-2</v>
      </c>
      <c r="H368" s="5">
        <f t="shared" si="277"/>
        <v>-0.10811043600898776</v>
      </c>
      <c r="I368" s="5">
        <f t="shared" si="277"/>
        <v>3.7555568084633728E-2</v>
      </c>
      <c r="J368" s="5">
        <f t="shared" si="277"/>
        <v>4.5402647904957405E-4</v>
      </c>
      <c r="K368" s="5">
        <f t="shared" si="277"/>
        <v>3.5372420761357271E-2</v>
      </c>
      <c r="L368" s="5">
        <f t="shared" si="277"/>
        <v>0.12146824027271783</v>
      </c>
      <c r="M368" s="5">
        <f t="shared" si="277"/>
        <v>1.0421065154222788E-2</v>
      </c>
      <c r="N368" s="5">
        <f t="shared" si="277"/>
        <v>0</v>
      </c>
    </row>
    <row r="369" spans="2:14" ht="15" customHeight="1" outlineLevel="1" x14ac:dyDescent="0.25">
      <c r="B369" s="4">
        <f t="shared" si="248"/>
        <v>40755</v>
      </c>
      <c r="C369" s="5">
        <f t="shared" ref="C369:N369" si="278">C66-C167</f>
        <v>2.2654036188730131E-2</v>
      </c>
      <c r="D369" s="5">
        <f t="shared" si="278"/>
        <v>-9.8163905042188276E-2</v>
      </c>
      <c r="E369" s="5">
        <f t="shared" si="278"/>
        <v>3.1471180434286782E-2</v>
      </c>
      <c r="F369" s="5">
        <f t="shared" si="278"/>
        <v>0.13079266489895341</v>
      </c>
      <c r="G369" s="5">
        <f t="shared" si="278"/>
        <v>1.1260574724868003E-2</v>
      </c>
      <c r="H369" s="5">
        <f t="shared" si="278"/>
        <v>-0.12099154136985291</v>
      </c>
      <c r="I369" s="5">
        <f t="shared" si="278"/>
        <v>4.4715337091199514E-2</v>
      </c>
      <c r="J369" s="5">
        <f t="shared" si="278"/>
        <v>-6.9762331785230558E-3</v>
      </c>
      <c r="K369" s="5">
        <f t="shared" si="278"/>
        <v>2.8836854895014682E-2</v>
      </c>
      <c r="L369" s="5">
        <f t="shared" si="278"/>
        <v>0.10771366345208983</v>
      </c>
      <c r="M369" s="5">
        <f t="shared" si="278"/>
        <v>1.0118424714124191E-2</v>
      </c>
      <c r="N369" s="5">
        <f t="shared" si="278"/>
        <v>0</v>
      </c>
    </row>
    <row r="370" spans="2:14" ht="15" customHeight="1" outlineLevel="1" x14ac:dyDescent="0.25">
      <c r="B370" s="4">
        <f t="shared" si="248"/>
        <v>40786</v>
      </c>
      <c r="C370" s="5">
        <f t="shared" ref="C370:N370" si="279">C67-C168</f>
        <v>2.9414771543137985E-2</v>
      </c>
      <c r="D370" s="5">
        <f t="shared" si="279"/>
        <v>-0.10521266857130615</v>
      </c>
      <c r="E370" s="5">
        <f t="shared" si="279"/>
        <v>2.5650881701650863E-2</v>
      </c>
      <c r="F370" s="5">
        <f t="shared" si="279"/>
        <v>0.12642602747309778</v>
      </c>
      <c r="G370" s="5">
        <f t="shared" si="279"/>
        <v>1.0310112511605997E-2</v>
      </c>
      <c r="H370" s="5">
        <f t="shared" si="279"/>
        <v>-7.6455992531726205E-2</v>
      </c>
      <c r="I370" s="5">
        <f t="shared" si="279"/>
        <v>5.0695519037279632E-2</v>
      </c>
      <c r="J370" s="5">
        <f t="shared" si="279"/>
        <v>4.147360474479278E-3</v>
      </c>
      <c r="K370" s="5">
        <f t="shared" si="279"/>
        <v>3.2706606009300046E-2</v>
      </c>
      <c r="L370" s="5">
        <f t="shared" si="279"/>
        <v>6.3624035275631763E-2</v>
      </c>
      <c r="M370" s="5">
        <f t="shared" si="279"/>
        <v>9.8326989321847157E-3</v>
      </c>
      <c r="N370" s="5">
        <f t="shared" si="279"/>
        <v>0</v>
      </c>
    </row>
    <row r="371" spans="2:14" ht="15" customHeight="1" outlineLevel="1" x14ac:dyDescent="0.25">
      <c r="B371" s="4">
        <f t="shared" si="248"/>
        <v>40816</v>
      </c>
      <c r="C371" s="5">
        <f t="shared" ref="C371:N371" si="280">C68-C169</f>
        <v>-6.4046675280601817E-3</v>
      </c>
      <c r="D371" s="5">
        <f t="shared" si="280"/>
        <v>-9.0876418007342724E-2</v>
      </c>
      <c r="E371" s="5">
        <f t="shared" si="280"/>
        <v>1.5105078687961682E-4</v>
      </c>
      <c r="F371" s="5">
        <f t="shared" si="280"/>
        <v>0.10818246062963288</v>
      </c>
      <c r="G371" s="5">
        <f t="shared" si="280"/>
        <v>9.9436565482927935E-3</v>
      </c>
      <c r="H371" s="5">
        <f t="shared" si="280"/>
        <v>-7.1199884191615118E-2</v>
      </c>
      <c r="I371" s="5">
        <f t="shared" si="280"/>
        <v>5.2639459623610982E-2</v>
      </c>
      <c r="J371" s="5">
        <f t="shared" si="280"/>
        <v>2.8701599903011743E-2</v>
      </c>
      <c r="K371" s="5">
        <f t="shared" si="280"/>
        <v>1.7890715334209405E-2</v>
      </c>
      <c r="L371" s="5">
        <f t="shared" si="280"/>
        <v>3.3717069269381228E-2</v>
      </c>
      <c r="M371" s="5">
        <f t="shared" si="280"/>
        <v>1.0104410837764118E-2</v>
      </c>
      <c r="N371" s="5">
        <f t="shared" si="280"/>
        <v>0</v>
      </c>
    </row>
    <row r="372" spans="2:14" ht="15" customHeight="1" outlineLevel="1" x14ac:dyDescent="0.25">
      <c r="B372" s="4">
        <f t="shared" ref="B372:B404" si="281">EOMONTH(B371,1)</f>
        <v>40847</v>
      </c>
      <c r="C372" s="5">
        <f t="shared" ref="C372:N372" si="282">C69-C170</f>
        <v>-1.5210796881972521E-2</v>
      </c>
      <c r="D372" s="5">
        <f t="shared" si="282"/>
        <v>-8.3105904221979596E-2</v>
      </c>
      <c r="E372" s="5">
        <f t="shared" si="282"/>
        <v>1.1938417445787886E-4</v>
      </c>
      <c r="F372" s="5">
        <f t="shared" si="282"/>
        <v>0.10377399183595917</v>
      </c>
      <c r="G372" s="5">
        <f t="shared" si="282"/>
        <v>1.0259186512605408E-2</v>
      </c>
      <c r="H372" s="5">
        <f t="shared" si="282"/>
        <v>-6.132462999389765E-2</v>
      </c>
      <c r="I372" s="5">
        <f t="shared" si="282"/>
        <v>4.3905089561419017E-2</v>
      </c>
      <c r="J372" s="5">
        <f t="shared" si="282"/>
        <v>1.041521611079807E-2</v>
      </c>
      <c r="K372" s="5">
        <f t="shared" si="282"/>
        <v>2.2401173519048793E-2</v>
      </c>
      <c r="L372" s="5">
        <f t="shared" si="282"/>
        <v>-1.28117305408042E-2</v>
      </c>
      <c r="M372" s="5">
        <f t="shared" si="282"/>
        <v>1.157548205552276E-2</v>
      </c>
      <c r="N372" s="5">
        <f t="shared" si="282"/>
        <v>0</v>
      </c>
    </row>
    <row r="373" spans="2:14" ht="15" customHeight="1" outlineLevel="1" x14ac:dyDescent="0.25">
      <c r="B373" s="4">
        <f t="shared" si="281"/>
        <v>40877</v>
      </c>
      <c r="C373" s="5">
        <f t="shared" ref="C373:N373" si="283">C70-C171</f>
        <v>8.2493146308343368E-4</v>
      </c>
      <c r="D373" s="5">
        <f t="shared" si="283"/>
        <v>-8.9318578569630908E-2</v>
      </c>
      <c r="E373" s="5">
        <f t="shared" si="283"/>
        <v>-6.591262961552543E-3</v>
      </c>
      <c r="F373" s="5">
        <f t="shared" si="283"/>
        <v>0.11160076879251976</v>
      </c>
      <c r="G373" s="5">
        <f t="shared" si="283"/>
        <v>1.0314993682773374E-2</v>
      </c>
      <c r="H373" s="5">
        <f t="shared" si="283"/>
        <v>-6.2096479921422199E-2</v>
      </c>
      <c r="I373" s="5">
        <f t="shared" si="283"/>
        <v>5.9167990769034062E-2</v>
      </c>
      <c r="J373" s="5">
        <f t="shared" si="283"/>
        <v>1.3174265663384421E-2</v>
      </c>
      <c r="K373" s="5">
        <f t="shared" si="283"/>
        <v>1.4051928495491639E-2</v>
      </c>
      <c r="L373" s="5">
        <f t="shared" si="283"/>
        <v>-7.9750818625611009E-3</v>
      </c>
      <c r="M373" s="5">
        <f t="shared" si="283"/>
        <v>1.0596893659687672E-2</v>
      </c>
      <c r="N373" s="5">
        <f t="shared" si="283"/>
        <v>0</v>
      </c>
    </row>
    <row r="374" spans="2:14" ht="15" customHeight="1" outlineLevel="1" x14ac:dyDescent="0.25">
      <c r="B374" s="4">
        <f t="shared" si="281"/>
        <v>40908</v>
      </c>
      <c r="C374" s="5">
        <f t="shared" ref="C374:N374" si="284">C71-C172</f>
        <v>3.5222954890847979E-2</v>
      </c>
      <c r="D374" s="5">
        <f t="shared" si="284"/>
        <v>-0.1212963005153618</v>
      </c>
      <c r="E374" s="5">
        <f t="shared" si="284"/>
        <v>3.0181621180668007E-3</v>
      </c>
      <c r="F374" s="5">
        <f t="shared" si="284"/>
        <v>0.11795234001257757</v>
      </c>
      <c r="G374" s="5">
        <f t="shared" si="284"/>
        <v>1.0229937187934326E-2</v>
      </c>
      <c r="H374" s="5">
        <f t="shared" si="284"/>
        <v>-6.6034073877364374E-2</v>
      </c>
      <c r="I374" s="5">
        <f t="shared" si="284"/>
        <v>6.817203372562175E-2</v>
      </c>
      <c r="J374" s="5">
        <f t="shared" si="284"/>
        <v>1.5009663877941115E-2</v>
      </c>
      <c r="K374" s="5">
        <f t="shared" si="284"/>
        <v>1.6927905361071104E-2</v>
      </c>
      <c r="L374" s="5">
        <f t="shared" si="284"/>
        <v>-2.1517511689408353E-2</v>
      </c>
      <c r="M374" s="5">
        <f t="shared" si="284"/>
        <v>1.0916804431395229E-2</v>
      </c>
      <c r="N374" s="5">
        <f t="shared" si="284"/>
        <v>0</v>
      </c>
    </row>
    <row r="375" spans="2:14" ht="15" customHeight="1" outlineLevel="1" x14ac:dyDescent="0.25">
      <c r="B375" s="4">
        <f t="shared" si="281"/>
        <v>40939</v>
      </c>
      <c r="C375" s="5">
        <f t="shared" ref="C375:N375" si="285">C72-C173</f>
        <v>4.7731347985126682E-2</v>
      </c>
      <c r="D375" s="5">
        <f t="shared" si="285"/>
        <v>-0.1235235038236706</v>
      </c>
      <c r="E375" s="5">
        <f t="shared" si="285"/>
        <v>2.6005316235764783E-4</v>
      </c>
      <c r="F375" s="5">
        <f t="shared" si="285"/>
        <v>0.11526256840204566</v>
      </c>
      <c r="G375" s="5">
        <f t="shared" si="285"/>
        <v>1.0222929852216716E-2</v>
      </c>
      <c r="H375" s="5">
        <f t="shared" si="285"/>
        <v>-6.6480645029837707E-2</v>
      </c>
      <c r="I375" s="5">
        <f t="shared" si="285"/>
        <v>1.3217850282479127E-2</v>
      </c>
      <c r="J375" s="5">
        <f t="shared" si="285"/>
        <v>1.1544951484756302E-2</v>
      </c>
      <c r="K375" s="5">
        <f t="shared" si="285"/>
        <v>1.5848843425548879E-2</v>
      </c>
      <c r="L375" s="5">
        <f t="shared" si="285"/>
        <v>3.3308632504503138E-2</v>
      </c>
      <c r="M375" s="5">
        <f t="shared" si="285"/>
        <v>1.1946922960107027E-2</v>
      </c>
      <c r="N375" s="5">
        <f t="shared" si="285"/>
        <v>0</v>
      </c>
    </row>
    <row r="376" spans="2:14" ht="15" customHeight="1" outlineLevel="1" x14ac:dyDescent="0.25">
      <c r="B376" s="4">
        <f t="shared" si="281"/>
        <v>40968</v>
      </c>
      <c r="C376" s="5">
        <f t="shared" ref="C376:N376" si="286">C73-C174</f>
        <v>2.0907826922181183E-2</v>
      </c>
      <c r="D376" s="5">
        <f t="shared" si="286"/>
        <v>-0.11070564231001931</v>
      </c>
      <c r="E376" s="5">
        <f t="shared" si="286"/>
        <v>-5.1690674103377389E-3</v>
      </c>
      <c r="F376" s="5">
        <f t="shared" si="286"/>
        <v>0.13071760036353991</v>
      </c>
      <c r="G376" s="5">
        <f t="shared" si="286"/>
        <v>1.078001397317808E-2</v>
      </c>
      <c r="H376" s="5">
        <f t="shared" si="286"/>
        <v>-6.5609282719824705E-2</v>
      </c>
      <c r="I376" s="5">
        <f t="shared" si="286"/>
        <v>-1.1719968919424451E-3</v>
      </c>
      <c r="J376" s="5">
        <f t="shared" si="286"/>
        <v>5.3031427369975292E-3</v>
      </c>
      <c r="K376" s="5">
        <f t="shared" si="286"/>
        <v>1.9106523566620025E-2</v>
      </c>
      <c r="L376" s="5">
        <f t="shared" si="286"/>
        <v>3.0297958049842283E-2</v>
      </c>
      <c r="M376" s="5">
        <f t="shared" si="286"/>
        <v>1.1990136645222613E-2</v>
      </c>
      <c r="N376" s="5">
        <f t="shared" si="286"/>
        <v>0</v>
      </c>
    </row>
    <row r="377" spans="2:14" ht="15" customHeight="1" outlineLevel="1" x14ac:dyDescent="0.25">
      <c r="B377" s="4">
        <f t="shared" si="281"/>
        <v>40999</v>
      </c>
      <c r="C377" s="5">
        <f t="shared" ref="C377:N377" si="287">C74-C175</f>
        <v>1.1630594044478082E-2</v>
      </c>
      <c r="D377" s="5">
        <f t="shared" si="287"/>
        <v>-0.11662324201938515</v>
      </c>
      <c r="E377" s="5">
        <f t="shared" si="287"/>
        <v>-1.2680083909217311E-2</v>
      </c>
      <c r="F377" s="5">
        <f t="shared" si="287"/>
        <v>0.15579626423089241</v>
      </c>
      <c r="G377" s="5">
        <f t="shared" si="287"/>
        <v>1.2736295975296696E-2</v>
      </c>
      <c r="H377" s="5">
        <f t="shared" si="287"/>
        <v>-5.3361085654405942E-2</v>
      </c>
      <c r="I377" s="5">
        <f t="shared" si="287"/>
        <v>2.9235029634139265E-2</v>
      </c>
      <c r="J377" s="5">
        <f t="shared" si="287"/>
        <v>1.2060008637877762E-3</v>
      </c>
      <c r="K377" s="5">
        <f t="shared" si="287"/>
        <v>2.9099469106091579E-2</v>
      </c>
      <c r="L377" s="5">
        <f t="shared" si="287"/>
        <v>-2.2992878986243748E-2</v>
      </c>
      <c r="M377" s="5">
        <f t="shared" si="287"/>
        <v>1.2578727858184577E-2</v>
      </c>
      <c r="N377" s="5">
        <f t="shared" si="287"/>
        <v>0</v>
      </c>
    </row>
    <row r="378" spans="2:14" ht="15" customHeight="1" outlineLevel="1" x14ac:dyDescent="0.25">
      <c r="B378" s="4">
        <f t="shared" si="281"/>
        <v>41029</v>
      </c>
      <c r="C378" s="5">
        <f t="shared" ref="C378:N378" si="288">C75-C176</f>
        <v>1.5100913542061056E-2</v>
      </c>
      <c r="D378" s="5">
        <f t="shared" si="288"/>
        <v>-0.12904194061242152</v>
      </c>
      <c r="E378" s="5">
        <f t="shared" si="288"/>
        <v>-2.317274131005442E-2</v>
      </c>
      <c r="F378" s="5">
        <f t="shared" si="288"/>
        <v>0.17517268205443662</v>
      </c>
      <c r="G378" s="5">
        <f t="shared" si="288"/>
        <v>2.4055419853924079E-2</v>
      </c>
      <c r="H378" s="5">
        <f t="shared" si="288"/>
        <v>-5.3263813219854579E-2</v>
      </c>
      <c r="I378" s="5">
        <f t="shared" si="288"/>
        <v>5.1759983397553888E-2</v>
      </c>
      <c r="J378" s="5">
        <f t="shared" si="288"/>
        <v>1.9266460934997703E-2</v>
      </c>
      <c r="K378" s="5">
        <f t="shared" si="288"/>
        <v>3.0042034138120566E-2</v>
      </c>
      <c r="L378" s="5">
        <f t="shared" si="288"/>
        <v>-5.3758338983652509E-2</v>
      </c>
      <c r="M378" s="5">
        <f t="shared" si="288"/>
        <v>1.2304104550251733E-2</v>
      </c>
      <c r="N378" s="5">
        <f t="shared" si="288"/>
        <v>0</v>
      </c>
    </row>
    <row r="379" spans="2:14" ht="15" customHeight="1" outlineLevel="1" x14ac:dyDescent="0.25">
      <c r="B379" s="4">
        <f t="shared" si="281"/>
        <v>41060</v>
      </c>
      <c r="C379" s="5">
        <f t="shared" ref="C379:N379" si="289">C76-C177</f>
        <v>1.7573511857727153E-2</v>
      </c>
      <c r="D379" s="5">
        <f t="shared" si="289"/>
        <v>-0.10735178850819267</v>
      </c>
      <c r="E379" s="5">
        <f t="shared" si="289"/>
        <v>-2.0666265521134413E-2</v>
      </c>
      <c r="F379" s="5">
        <f t="shared" si="289"/>
        <v>0.17778230716762136</v>
      </c>
      <c r="G379" s="5">
        <f t="shared" si="289"/>
        <v>2.3670665898785588E-2</v>
      </c>
      <c r="H379" s="5">
        <f t="shared" si="289"/>
        <v>-7.4958915604873735E-2</v>
      </c>
      <c r="I379" s="5">
        <f t="shared" si="289"/>
        <v>3.6150755691874911E-2</v>
      </c>
      <c r="J379" s="5">
        <f t="shared" si="289"/>
        <v>1.1886234523796113E-2</v>
      </c>
      <c r="K379" s="5">
        <f t="shared" si="289"/>
        <v>3.466399029098062E-2</v>
      </c>
      <c r="L379" s="5">
        <f t="shared" si="289"/>
        <v>-6.215383234096411E-2</v>
      </c>
      <c r="M379" s="5">
        <f t="shared" si="289"/>
        <v>1.2516167782327756E-2</v>
      </c>
      <c r="N379" s="5">
        <f t="shared" si="289"/>
        <v>0</v>
      </c>
    </row>
    <row r="380" spans="2:14" ht="15" customHeight="1" outlineLevel="1" x14ac:dyDescent="0.25">
      <c r="B380" s="4">
        <f t="shared" si="281"/>
        <v>41090</v>
      </c>
      <c r="C380" s="5">
        <f t="shared" ref="C380:N380" si="290">C77-C178</f>
        <v>1.7816110506968907E-2</v>
      </c>
      <c r="D380" s="5">
        <f t="shared" si="290"/>
        <v>-0.11380578059175057</v>
      </c>
      <c r="E380" s="5">
        <f t="shared" si="290"/>
        <v>-3.9174129699177905E-3</v>
      </c>
      <c r="F380" s="5">
        <f t="shared" si="290"/>
        <v>0.18158150891757147</v>
      </c>
      <c r="G380" s="5">
        <f t="shared" si="290"/>
        <v>2.507795577275455E-2</v>
      </c>
      <c r="H380" s="5">
        <f t="shared" si="290"/>
        <v>-9.1704144775146185E-2</v>
      </c>
      <c r="I380" s="5">
        <f t="shared" si="290"/>
        <v>3.6688801483221095E-2</v>
      </c>
      <c r="J380" s="5">
        <f t="shared" si="290"/>
        <v>-1.8365472040449971E-3</v>
      </c>
      <c r="K380" s="5">
        <f t="shared" si="290"/>
        <v>3.9549209672254955E-2</v>
      </c>
      <c r="L380" s="5">
        <f t="shared" si="290"/>
        <v>-8.1595647311103914E-2</v>
      </c>
      <c r="M380" s="5">
        <f t="shared" si="290"/>
        <v>1.2181798930224079E-2</v>
      </c>
      <c r="N380" s="5">
        <f t="shared" si="290"/>
        <v>0</v>
      </c>
    </row>
    <row r="381" spans="2:14" ht="15" customHeight="1" outlineLevel="1" x14ac:dyDescent="0.25">
      <c r="B381" s="4">
        <f t="shared" si="281"/>
        <v>41121</v>
      </c>
      <c r="C381" s="5">
        <f t="shared" ref="C381:N381" si="291">C78-C179</f>
        <v>2.413243117941466E-2</v>
      </c>
      <c r="D381" s="5">
        <f t="shared" si="291"/>
        <v>-0.11342433337792332</v>
      </c>
      <c r="E381" s="5">
        <f t="shared" si="291"/>
        <v>-1.8665512031303549E-2</v>
      </c>
      <c r="F381" s="5">
        <f t="shared" si="291"/>
        <v>0.1868239767961076</v>
      </c>
      <c r="G381" s="5">
        <f t="shared" si="291"/>
        <v>2.4325577664695945E-2</v>
      </c>
      <c r="H381" s="5">
        <f t="shared" si="291"/>
        <v>-8.3178886652891568E-2</v>
      </c>
      <c r="I381" s="5">
        <f t="shared" si="291"/>
        <v>1.5992198286358089E-2</v>
      </c>
      <c r="J381" s="5">
        <f t="shared" si="291"/>
        <v>8.9751498264640517E-3</v>
      </c>
      <c r="K381" s="5">
        <f t="shared" si="291"/>
        <v>4.5761236268459037E-2</v>
      </c>
      <c r="L381" s="5">
        <f t="shared" si="291"/>
        <v>-9.5910849375135748E-2</v>
      </c>
      <c r="M381" s="5">
        <f t="shared" si="291"/>
        <v>1.233788046880171E-2</v>
      </c>
      <c r="N381" s="5">
        <f t="shared" si="291"/>
        <v>0</v>
      </c>
    </row>
    <row r="382" spans="2:14" ht="15" customHeight="1" outlineLevel="1" x14ac:dyDescent="0.25">
      <c r="B382" s="4">
        <f t="shared" si="281"/>
        <v>41152</v>
      </c>
      <c r="C382" s="5">
        <f t="shared" ref="C382:N382" si="292">C79-C180</f>
        <v>2.1071634422520746E-2</v>
      </c>
      <c r="D382" s="5">
        <f t="shared" si="292"/>
        <v>-9.6755296462871621E-2</v>
      </c>
      <c r="E382" s="5">
        <f t="shared" si="292"/>
        <v>-3.0531385387802125E-2</v>
      </c>
      <c r="F382" s="5">
        <f t="shared" si="292"/>
        <v>0.1797233568790601</v>
      </c>
      <c r="G382" s="5">
        <f t="shared" si="292"/>
        <v>2.4490245784977004E-2</v>
      </c>
      <c r="H382" s="5">
        <f t="shared" si="292"/>
        <v>-0.10561502164529413</v>
      </c>
      <c r="I382" s="5">
        <f t="shared" si="292"/>
        <v>-6.9922410237910071E-3</v>
      </c>
      <c r="J382" s="5">
        <f t="shared" si="292"/>
        <v>6.2204040823437279E-3</v>
      </c>
      <c r="K382" s="5">
        <f t="shared" si="292"/>
        <v>4.1209059408677647E-2</v>
      </c>
      <c r="L382" s="5">
        <f t="shared" si="292"/>
        <v>-2.8214860229429539E-2</v>
      </c>
      <c r="M382" s="5">
        <f t="shared" si="292"/>
        <v>1.2212345566601158E-2</v>
      </c>
      <c r="N382" s="5">
        <f t="shared" si="292"/>
        <v>0</v>
      </c>
    </row>
    <row r="383" spans="2:14" ht="15" customHeight="1" outlineLevel="1" x14ac:dyDescent="0.25">
      <c r="B383" s="4">
        <f t="shared" si="281"/>
        <v>41182</v>
      </c>
      <c r="C383" s="5">
        <f t="shared" ref="C383:N383" si="293">C80-C181</f>
        <v>-1.2850802831493313E-4</v>
      </c>
      <c r="D383" s="5">
        <f t="shared" si="293"/>
        <v>-9.8043291145726436E-2</v>
      </c>
      <c r="E383" s="5">
        <f t="shared" si="293"/>
        <v>-3.1196401505338003E-2</v>
      </c>
      <c r="F383" s="5">
        <f t="shared" si="293"/>
        <v>0.18179461870552768</v>
      </c>
      <c r="G383" s="5">
        <f t="shared" si="293"/>
        <v>2.4549197007219234E-2</v>
      </c>
      <c r="H383" s="5">
        <f t="shared" si="293"/>
        <v>-0.11044993706074666</v>
      </c>
      <c r="I383" s="5">
        <f t="shared" si="293"/>
        <v>-9.376441298204391E-3</v>
      </c>
      <c r="J383" s="5">
        <f t="shared" si="293"/>
        <v>8.8044584624775157E-3</v>
      </c>
      <c r="K383" s="5">
        <f t="shared" si="293"/>
        <v>4.4439402673811586E-2</v>
      </c>
      <c r="L383" s="5">
        <f t="shared" si="293"/>
        <v>-9.814332579534471E-3</v>
      </c>
      <c r="M383" s="5">
        <f t="shared" si="293"/>
        <v>1.2396458524695723E-2</v>
      </c>
      <c r="N383" s="5">
        <f t="shared" si="293"/>
        <v>0</v>
      </c>
    </row>
    <row r="384" spans="2:14" ht="15" customHeight="1" outlineLevel="1" x14ac:dyDescent="0.25">
      <c r="B384" s="4">
        <f t="shared" si="281"/>
        <v>41213</v>
      </c>
      <c r="C384" s="5">
        <f t="shared" ref="C384:N384" si="294">C81-C182</f>
        <v>4.484164020058401E-2</v>
      </c>
      <c r="D384" s="5">
        <f t="shared" si="294"/>
        <v>-9.824922961956245E-2</v>
      </c>
      <c r="E384" s="5">
        <f t="shared" si="294"/>
        <v>-3.1426970913918384E-2</v>
      </c>
      <c r="F384" s="5">
        <f t="shared" si="294"/>
        <v>0.17710462094800439</v>
      </c>
      <c r="G384" s="5">
        <f t="shared" si="294"/>
        <v>2.5133458093970423E-2</v>
      </c>
      <c r="H384" s="5">
        <f t="shared" si="294"/>
        <v>-0.11635380409887684</v>
      </c>
      <c r="I384" s="5">
        <f t="shared" si="294"/>
        <v>-5.220873786577207E-4</v>
      </c>
      <c r="J384" s="5">
        <f t="shared" si="294"/>
        <v>-2.5373622643209859E-2</v>
      </c>
      <c r="K384" s="5">
        <f t="shared" si="294"/>
        <v>5.3573186752756158E-2</v>
      </c>
      <c r="L384" s="5">
        <f t="shared" si="294"/>
        <v>1.5345913967188998E-2</v>
      </c>
      <c r="M384" s="5">
        <f t="shared" si="294"/>
        <v>1.2131107072828043E-2</v>
      </c>
      <c r="N384" s="5">
        <f t="shared" si="294"/>
        <v>0</v>
      </c>
    </row>
    <row r="385" spans="2:14" ht="15" customHeight="1" outlineLevel="1" x14ac:dyDescent="0.25">
      <c r="B385" s="4">
        <f t="shared" si="281"/>
        <v>41243</v>
      </c>
      <c r="C385" s="5">
        <f t="shared" ref="C385:N385" si="295">C82-C183</f>
        <v>4.3755044493868356E-2</v>
      </c>
      <c r="D385" s="5">
        <f t="shared" si="295"/>
        <v>-0.10813148688653731</v>
      </c>
      <c r="E385" s="5">
        <f t="shared" si="295"/>
        <v>-4.8966991601060064E-2</v>
      </c>
      <c r="F385" s="5">
        <f t="shared" si="295"/>
        <v>0.18411143646710204</v>
      </c>
      <c r="G385" s="5">
        <f t="shared" si="295"/>
        <v>2.6886433295323902E-2</v>
      </c>
      <c r="H385" s="5">
        <f t="shared" si="295"/>
        <v>-0.10381220166421473</v>
      </c>
      <c r="I385" s="5">
        <f t="shared" si="295"/>
        <v>-3.1573709462271282E-2</v>
      </c>
      <c r="J385" s="5">
        <f t="shared" si="295"/>
        <v>-1.8272775741143332E-2</v>
      </c>
      <c r="K385" s="5">
        <f t="shared" si="295"/>
        <v>5.4178468139399458E-2</v>
      </c>
      <c r="L385" s="5">
        <f t="shared" si="295"/>
        <v>5.1371922960943422E-2</v>
      </c>
      <c r="M385" s="5">
        <f t="shared" si="295"/>
        <v>1.2073192157427122E-2</v>
      </c>
      <c r="N385" s="5">
        <f t="shared" si="295"/>
        <v>0</v>
      </c>
    </row>
    <row r="386" spans="2:14" ht="15" customHeight="1" outlineLevel="1" x14ac:dyDescent="0.25">
      <c r="B386" s="4">
        <f t="shared" si="281"/>
        <v>41274</v>
      </c>
      <c r="C386" s="5">
        <f t="shared" ref="C386:N386" si="296">C83-C184</f>
        <v>6.578811548287361E-2</v>
      </c>
      <c r="D386" s="5">
        <f t="shared" si="296"/>
        <v>-0.11475650868452353</v>
      </c>
      <c r="E386" s="5">
        <f t="shared" si="296"/>
        <v>-4.9690569724690548E-2</v>
      </c>
      <c r="F386" s="5">
        <f t="shared" si="296"/>
        <v>0.19877162365830464</v>
      </c>
      <c r="G386" s="5">
        <f t="shared" si="296"/>
        <v>2.9967646596588959E-2</v>
      </c>
      <c r="H386" s="5">
        <f t="shared" si="296"/>
        <v>-0.10231013948622276</v>
      </c>
      <c r="I386" s="5">
        <f t="shared" si="296"/>
        <v>-1.3296480033693825E-2</v>
      </c>
      <c r="J386" s="5">
        <f t="shared" si="296"/>
        <v>-1.2023836301919555E-2</v>
      </c>
      <c r="K386" s="5">
        <f t="shared" si="296"/>
        <v>5.4100241670543024E-2</v>
      </c>
      <c r="L386" s="5">
        <f t="shared" si="296"/>
        <v>5.6304799676352824E-2</v>
      </c>
      <c r="M386" s="5">
        <f t="shared" si="296"/>
        <v>7.4228233455722195E-3</v>
      </c>
      <c r="N386" s="5">
        <f t="shared" si="296"/>
        <v>0</v>
      </c>
    </row>
    <row r="387" spans="2:14" ht="15" customHeight="1" outlineLevel="1" x14ac:dyDescent="0.25">
      <c r="B387" s="4">
        <f t="shared" si="281"/>
        <v>41305</v>
      </c>
      <c r="C387" s="5">
        <f t="shared" ref="C387:N387" si="297">C84-C185</f>
        <v>3.7413757593376062E-2</v>
      </c>
      <c r="D387" s="5">
        <f t="shared" si="297"/>
        <v>-0.10029441541047376</v>
      </c>
      <c r="E387" s="5">
        <f t="shared" si="297"/>
        <v>-5.0091299093915367E-2</v>
      </c>
      <c r="F387" s="5">
        <f t="shared" si="297"/>
        <v>0.19979808656676926</v>
      </c>
      <c r="G387" s="5">
        <f t="shared" si="297"/>
        <v>2.4566498381231091E-2</v>
      </c>
      <c r="H387" s="5">
        <f t="shared" si="297"/>
        <v>-9.1527671727496596E-2</v>
      </c>
      <c r="I387" s="5">
        <f t="shared" si="297"/>
        <v>4.3204633080682064E-3</v>
      </c>
      <c r="J387" s="5">
        <f t="shared" si="297"/>
        <v>-7.6013255188033813E-3</v>
      </c>
      <c r="K387" s="5">
        <f t="shared" si="297"/>
        <v>4.8791561103349125E-2</v>
      </c>
      <c r="L387" s="5">
        <f t="shared" si="297"/>
        <v>7.0661157790829321E-2</v>
      </c>
      <c r="M387" s="5">
        <f t="shared" si="297"/>
        <v>3.0486148558800112E-3</v>
      </c>
      <c r="N387" s="5">
        <f t="shared" si="297"/>
        <v>0</v>
      </c>
    </row>
    <row r="388" spans="2:14" ht="15" customHeight="1" outlineLevel="1" x14ac:dyDescent="0.25">
      <c r="B388" s="4">
        <f t="shared" si="281"/>
        <v>41333</v>
      </c>
      <c r="C388" s="5">
        <f t="shared" ref="C388:N388" si="298">C85-C186</f>
        <v>5.6865365012591373E-2</v>
      </c>
      <c r="D388" s="5">
        <f t="shared" si="298"/>
        <v>-9.7387828917238767E-2</v>
      </c>
      <c r="E388" s="5">
        <f t="shared" si="298"/>
        <v>-5.6727630639903361E-2</v>
      </c>
      <c r="F388" s="5">
        <f t="shared" si="298"/>
        <v>0.18440901186856487</v>
      </c>
      <c r="G388" s="5">
        <f t="shared" si="298"/>
        <v>1.7512081175420267E-2</v>
      </c>
      <c r="H388" s="5">
        <f t="shared" si="298"/>
        <v>-0.10422436214895003</v>
      </c>
      <c r="I388" s="5">
        <f t="shared" si="298"/>
        <v>1.6591388371904991E-2</v>
      </c>
      <c r="J388" s="5">
        <f t="shared" si="298"/>
        <v>7.3686149763884656E-3</v>
      </c>
      <c r="K388" s="5">
        <f t="shared" si="298"/>
        <v>5.9724072758714448E-2</v>
      </c>
      <c r="L388" s="5">
        <f t="shared" si="298"/>
        <v>5.0665648036045896E-2</v>
      </c>
      <c r="M388" s="5">
        <f t="shared" si="298"/>
        <v>1.705226259378652E-3</v>
      </c>
      <c r="N388" s="5">
        <f t="shared" si="298"/>
        <v>0</v>
      </c>
    </row>
    <row r="389" spans="2:14" ht="15" customHeight="1" outlineLevel="1" x14ac:dyDescent="0.25">
      <c r="B389" s="4">
        <f t="shared" si="281"/>
        <v>41364</v>
      </c>
      <c r="C389" s="5">
        <f t="shared" ref="C389:N389" si="299">C86-C187</f>
        <v>4.7931145353824006E-2</v>
      </c>
      <c r="D389" s="5">
        <f t="shared" si="299"/>
        <v>-0.11517378630859688</v>
      </c>
      <c r="E389" s="5">
        <f t="shared" si="299"/>
        <v>-6.6141882586874173E-2</v>
      </c>
      <c r="F389" s="5">
        <f t="shared" si="299"/>
        <v>0.18111934245619277</v>
      </c>
      <c r="G389" s="5">
        <f t="shared" si="299"/>
        <v>1.8350577923738853E-2</v>
      </c>
      <c r="H389" s="5">
        <f t="shared" si="299"/>
        <v>-9.3478953981092835E-2</v>
      </c>
      <c r="I389" s="5">
        <f t="shared" si="299"/>
        <v>1.1329354595578711E-2</v>
      </c>
      <c r="J389" s="5">
        <f t="shared" si="299"/>
        <v>-2.0055625305734348E-4</v>
      </c>
      <c r="K389" s="5">
        <f t="shared" si="299"/>
        <v>7.4502208323640684E-2</v>
      </c>
      <c r="L389" s="5">
        <f t="shared" si="299"/>
        <v>4.0761358179987883E-2</v>
      </c>
      <c r="M389" s="5">
        <f t="shared" si="299"/>
        <v>8.0732557972419488E-4</v>
      </c>
      <c r="N389" s="5">
        <f t="shared" si="299"/>
        <v>0</v>
      </c>
    </row>
    <row r="390" spans="2:14" ht="15" customHeight="1" outlineLevel="1" x14ac:dyDescent="0.25">
      <c r="B390" s="4">
        <f t="shared" si="281"/>
        <v>41394</v>
      </c>
      <c r="C390" s="5">
        <f t="shared" ref="C390:N390" si="300">C87-C188</f>
        <v>5.7598717622658446E-2</v>
      </c>
      <c r="D390" s="5">
        <f t="shared" si="300"/>
        <v>-0.11909397176330394</v>
      </c>
      <c r="E390" s="5">
        <f t="shared" si="300"/>
        <v>-3.9321376473005966E-2</v>
      </c>
      <c r="F390" s="5">
        <f t="shared" si="300"/>
        <v>0.18882770077538963</v>
      </c>
      <c r="G390" s="5">
        <f t="shared" si="300"/>
        <v>2.1818911665271133E-2</v>
      </c>
      <c r="H390" s="5">
        <f t="shared" si="300"/>
        <v>-0.10138047114678053</v>
      </c>
      <c r="I390" s="5">
        <f t="shared" si="300"/>
        <v>-2.1976290419958577E-3</v>
      </c>
      <c r="J390" s="5">
        <f t="shared" si="300"/>
        <v>-3.5459497717166971E-2</v>
      </c>
      <c r="K390" s="5">
        <f t="shared" si="300"/>
        <v>8.4131448726476946E-2</v>
      </c>
      <c r="L390" s="5">
        <f t="shared" si="300"/>
        <v>2.0881466641979179E-2</v>
      </c>
      <c r="M390" s="5">
        <f t="shared" si="300"/>
        <v>1.1108774856419454E-3</v>
      </c>
      <c r="N390" s="5">
        <f t="shared" si="300"/>
        <v>0</v>
      </c>
    </row>
    <row r="391" spans="2:14" ht="15" customHeight="1" outlineLevel="1" x14ac:dyDescent="0.25">
      <c r="B391" s="4">
        <f t="shared" si="281"/>
        <v>41425</v>
      </c>
      <c r="C391" s="5">
        <f t="shared" ref="C391:N391" si="301">C88-C189</f>
        <v>5.5083141877618591E-2</v>
      </c>
      <c r="D391" s="5">
        <f t="shared" si="301"/>
        <v>-9.9451669868294165E-2</v>
      </c>
      <c r="E391" s="5">
        <f t="shared" si="301"/>
        <v>-3.1302974189043167E-2</v>
      </c>
      <c r="F391" s="5">
        <f t="shared" si="301"/>
        <v>0.17808074217106551</v>
      </c>
      <c r="G391" s="5">
        <f t="shared" si="301"/>
        <v>2.0701275831039059E-2</v>
      </c>
      <c r="H391" s="5">
        <f t="shared" si="301"/>
        <v>-0.10323131379977497</v>
      </c>
      <c r="I391" s="5">
        <f t="shared" si="301"/>
        <v>-5.2365781103921871E-3</v>
      </c>
      <c r="J391" s="5">
        <f t="shared" si="301"/>
        <v>-8.7463448012762846E-3</v>
      </c>
      <c r="K391" s="5">
        <f t="shared" si="301"/>
        <v>8.4368307695614236E-2</v>
      </c>
      <c r="L391" s="5">
        <f t="shared" si="301"/>
        <v>-3.5081586408216847E-3</v>
      </c>
      <c r="M391" s="5">
        <f t="shared" si="301"/>
        <v>1.8155025305070459E-3</v>
      </c>
      <c r="N391" s="5">
        <f t="shared" si="301"/>
        <v>0</v>
      </c>
    </row>
    <row r="392" spans="2:14" ht="15" customHeight="1" outlineLevel="1" x14ac:dyDescent="0.25">
      <c r="B392" s="4">
        <f t="shared" si="281"/>
        <v>41455</v>
      </c>
      <c r="C392" s="5">
        <f t="shared" ref="C392:N392" si="302">C89-C190</f>
        <v>5.1603396118679201E-2</v>
      </c>
      <c r="D392" s="5">
        <f t="shared" si="302"/>
        <v>-9.2910285482669233E-2</v>
      </c>
      <c r="E392" s="5">
        <f t="shared" si="302"/>
        <v>-4.255728219382196E-2</v>
      </c>
      <c r="F392" s="5">
        <f t="shared" si="302"/>
        <v>0.20475904835704356</v>
      </c>
      <c r="G392" s="5">
        <f t="shared" si="302"/>
        <v>2.3531639222038415E-2</v>
      </c>
      <c r="H392" s="5">
        <f t="shared" si="302"/>
        <v>-9.9001698224085999E-2</v>
      </c>
      <c r="I392" s="5">
        <f t="shared" si="302"/>
        <v>1.488987494541337E-2</v>
      </c>
      <c r="J392" s="5">
        <f t="shared" si="302"/>
        <v>-2.010375166092708E-2</v>
      </c>
      <c r="K392" s="5">
        <f t="shared" si="302"/>
        <v>6.1958907084636763E-2</v>
      </c>
      <c r="L392" s="5">
        <f t="shared" si="302"/>
        <v>-1.6741382612873612E-2</v>
      </c>
      <c r="M392" s="5">
        <f t="shared" si="302"/>
        <v>1.3207319848804137E-3</v>
      </c>
      <c r="N392" s="5">
        <f t="shared" si="302"/>
        <v>0</v>
      </c>
    </row>
    <row r="393" spans="2:14" ht="15" customHeight="1" outlineLevel="1" x14ac:dyDescent="0.25">
      <c r="B393" s="4">
        <f t="shared" si="281"/>
        <v>41486</v>
      </c>
      <c r="C393" s="5">
        <f t="shared" ref="C393:N393" si="303">C90-C191</f>
        <v>5.0467047648946661E-2</v>
      </c>
      <c r="D393" s="5">
        <f t="shared" si="303"/>
        <v>-0.11492234015108441</v>
      </c>
      <c r="E393" s="5">
        <f t="shared" si="303"/>
        <v>-5.6371255813853938E-2</v>
      </c>
      <c r="F393" s="5">
        <f t="shared" si="303"/>
        <v>0.21150002216607344</v>
      </c>
      <c r="G393" s="5">
        <f t="shared" si="303"/>
        <v>2.0880160126102328E-2</v>
      </c>
      <c r="H393" s="5">
        <f t="shared" si="303"/>
        <v>-8.044819531387018E-2</v>
      </c>
      <c r="I393" s="5">
        <f t="shared" si="303"/>
        <v>1.7454275664857688E-2</v>
      </c>
      <c r="J393" s="5">
        <f t="shared" si="303"/>
        <v>-3.3771916880159514E-2</v>
      </c>
      <c r="K393" s="5">
        <f t="shared" si="303"/>
        <v>6.1542013828146683E-2</v>
      </c>
      <c r="L393" s="5">
        <f t="shared" si="303"/>
        <v>-5.2608430141711432E-2</v>
      </c>
      <c r="M393" s="5">
        <f t="shared" si="303"/>
        <v>2.7068986781574149E-3</v>
      </c>
      <c r="N393" s="5">
        <f t="shared" si="303"/>
        <v>0</v>
      </c>
    </row>
    <row r="394" spans="2:14" ht="15" customHeight="1" outlineLevel="1" x14ac:dyDescent="0.25">
      <c r="B394" s="4">
        <f t="shared" si="281"/>
        <v>41517</v>
      </c>
      <c r="C394" s="5">
        <f t="shared" ref="C394:N394" si="304">C91-C192</f>
        <v>6.8968424566603848E-2</v>
      </c>
      <c r="D394" s="5">
        <f t="shared" si="304"/>
        <v>-7.4671687014287336E-2</v>
      </c>
      <c r="E394" s="5">
        <f t="shared" si="304"/>
        <v>-7.0243640255258755E-2</v>
      </c>
      <c r="F394" s="5">
        <f t="shared" si="304"/>
        <v>0.20521951205240441</v>
      </c>
      <c r="G394" s="5">
        <f t="shared" si="304"/>
        <v>2.4345710428740362E-2</v>
      </c>
      <c r="H394" s="5">
        <f t="shared" si="304"/>
        <v>-0.12943306501308471</v>
      </c>
      <c r="I394" s="5">
        <f t="shared" si="304"/>
        <v>3.563843703183063E-2</v>
      </c>
      <c r="J394" s="5">
        <f t="shared" si="304"/>
        <v>-3.5874338446191506E-2</v>
      </c>
      <c r="K394" s="5">
        <f t="shared" si="304"/>
        <v>4.6737801055429393E-2</v>
      </c>
      <c r="L394" s="5">
        <f t="shared" si="304"/>
        <v>-4.3728984102386959E-2</v>
      </c>
      <c r="M394" s="5">
        <f t="shared" si="304"/>
        <v>9.7552180706890149E-3</v>
      </c>
      <c r="N394" s="5">
        <f t="shared" si="304"/>
        <v>0</v>
      </c>
    </row>
    <row r="395" spans="2:14" ht="15" customHeight="1" outlineLevel="1" x14ac:dyDescent="0.25">
      <c r="B395" s="4">
        <f t="shared" si="281"/>
        <v>41547</v>
      </c>
      <c r="C395" s="5">
        <f t="shared" ref="C395:N395" si="305">C92-C193</f>
        <v>7.2315578711302397E-2</v>
      </c>
      <c r="D395" s="5">
        <f t="shared" si="305"/>
        <v>-7.7564188700663214E-2</v>
      </c>
      <c r="E395" s="5">
        <f t="shared" si="305"/>
        <v>-6.0383860301759913E-2</v>
      </c>
      <c r="F395" s="5">
        <f t="shared" si="305"/>
        <v>0.21295900832168443</v>
      </c>
      <c r="G395" s="5">
        <f t="shared" si="305"/>
        <v>2.7247893305065531E-2</v>
      </c>
      <c r="H395" s="5">
        <f t="shared" si="305"/>
        <v>-7.9783108853928905E-2</v>
      </c>
      <c r="I395" s="5">
        <f t="shared" si="305"/>
        <v>2.4888139587825847E-2</v>
      </c>
      <c r="J395" s="5">
        <f t="shared" si="305"/>
        <v>-7.8442765070628473E-2</v>
      </c>
      <c r="K395" s="5">
        <f t="shared" si="305"/>
        <v>3.4957188859432796E-2</v>
      </c>
      <c r="L395" s="5">
        <f t="shared" si="305"/>
        <v>-8.5917174116120848E-2</v>
      </c>
      <c r="M395" s="5">
        <f t="shared" si="305"/>
        <v>1.3045663981748251E-2</v>
      </c>
      <c r="N395" s="5">
        <f t="shared" si="305"/>
        <v>4.358105596075376E-5</v>
      </c>
    </row>
    <row r="396" spans="2:14" ht="15" customHeight="1" outlineLevel="1" x14ac:dyDescent="0.25">
      <c r="B396" s="4">
        <f t="shared" si="281"/>
        <v>41578</v>
      </c>
      <c r="C396" s="5">
        <f t="shared" ref="C396:N396" si="306">C93-C194</f>
        <v>7.6193316969875052E-2</v>
      </c>
      <c r="D396" s="5">
        <f t="shared" si="306"/>
        <v>-6.0752221103274356E-2</v>
      </c>
      <c r="E396" s="5">
        <f t="shared" si="306"/>
        <v>-5.256807216416718E-2</v>
      </c>
      <c r="F396" s="5">
        <f t="shared" si="306"/>
        <v>0.22493444343073327</v>
      </c>
      <c r="G396" s="5">
        <f t="shared" si="306"/>
        <v>2.904435377335441E-2</v>
      </c>
      <c r="H396" s="5">
        <f t="shared" si="306"/>
        <v>-0.10222077620773692</v>
      </c>
      <c r="I396" s="5">
        <f t="shared" si="306"/>
        <v>6.0736679883734435E-3</v>
      </c>
      <c r="J396" s="5">
        <f t="shared" si="306"/>
        <v>-3.0257070089953333E-2</v>
      </c>
      <c r="K396" s="5">
        <f t="shared" si="306"/>
        <v>3.9188954624848317E-2</v>
      </c>
      <c r="L396" s="5">
        <f t="shared" si="306"/>
        <v>-9.9161105880891526E-2</v>
      </c>
      <c r="M396" s="5">
        <f t="shared" si="306"/>
        <v>1.0672301314417428E-2</v>
      </c>
      <c r="N396" s="5">
        <f t="shared" si="306"/>
        <v>1.1709028750966641E-3</v>
      </c>
    </row>
    <row r="397" spans="2:14" ht="15" customHeight="1" outlineLevel="1" x14ac:dyDescent="0.25">
      <c r="B397" s="4">
        <f t="shared" si="281"/>
        <v>41608</v>
      </c>
      <c r="C397" s="5">
        <f t="shared" ref="C397:N397" si="307">C94-C195</f>
        <v>6.1903765063801103E-2</v>
      </c>
      <c r="D397" s="5">
        <f t="shared" si="307"/>
        <v>-5.1990577861967244E-2</v>
      </c>
      <c r="E397" s="5">
        <f t="shared" si="307"/>
        <v>-3.6396670585333406E-2</v>
      </c>
      <c r="F397" s="5">
        <f t="shared" si="307"/>
        <v>0.22247578632638312</v>
      </c>
      <c r="G397" s="5">
        <f t="shared" si="307"/>
        <v>2.9663172203534992E-2</v>
      </c>
      <c r="H397" s="5">
        <f t="shared" si="307"/>
        <v>-0.100281790081656</v>
      </c>
      <c r="I397" s="5">
        <f t="shared" si="307"/>
        <v>2.7194908829358405E-2</v>
      </c>
      <c r="J397" s="5">
        <f t="shared" si="307"/>
        <v>-2.3096518188843854E-2</v>
      </c>
      <c r="K397" s="5">
        <f t="shared" si="307"/>
        <v>3.0975139563595273E-2</v>
      </c>
      <c r="L397" s="5">
        <f t="shared" si="307"/>
        <v>-9.9939698359038487E-2</v>
      </c>
      <c r="M397" s="5">
        <f t="shared" si="307"/>
        <v>1.2874586997314089E-2</v>
      </c>
      <c r="N397" s="5">
        <f t="shared" si="307"/>
        <v>2.1923884934731686E-4</v>
      </c>
    </row>
    <row r="398" spans="2:14" ht="15" customHeight="1" outlineLevel="1" x14ac:dyDescent="0.25">
      <c r="B398" s="4">
        <f t="shared" si="281"/>
        <v>41639</v>
      </c>
      <c r="C398" s="5">
        <f t="shared" ref="C398:N398" si="308">C95-C196</f>
        <v>6.7274641313791128E-2</v>
      </c>
      <c r="D398" s="5">
        <f t="shared" si="308"/>
        <v>-4.8252741307869315E-2</v>
      </c>
      <c r="E398" s="5">
        <f t="shared" si="308"/>
        <v>-3.2724561812862103E-2</v>
      </c>
      <c r="F398" s="5">
        <f t="shared" si="308"/>
        <v>0.24092453906031661</v>
      </c>
      <c r="G398" s="5">
        <f t="shared" si="308"/>
        <v>3.4910071809785684E-2</v>
      </c>
      <c r="H398" s="5">
        <f t="shared" si="308"/>
        <v>-0.12197922523771096</v>
      </c>
      <c r="I398" s="5">
        <f t="shared" si="308"/>
        <v>1.1990511597321091E-2</v>
      </c>
      <c r="J398" s="5">
        <f t="shared" si="308"/>
        <v>-5.1765191775709235E-2</v>
      </c>
      <c r="K398" s="5">
        <f t="shared" si="308"/>
        <v>2.4381265437930639E-2</v>
      </c>
      <c r="L398" s="5">
        <f t="shared" si="308"/>
        <v>-8.6627677053488061E-2</v>
      </c>
      <c r="M398" s="5">
        <f t="shared" si="308"/>
        <v>5.3022667759997236E-3</v>
      </c>
      <c r="N398" s="5">
        <f t="shared" si="308"/>
        <v>3.8045503839716803E-3</v>
      </c>
    </row>
    <row r="399" spans="2:14" ht="15" customHeight="1" outlineLevel="1" x14ac:dyDescent="0.25">
      <c r="B399" s="4">
        <f t="shared" si="281"/>
        <v>41670</v>
      </c>
      <c r="C399" s="5">
        <f t="shared" ref="C399:N399" si="309">C96-C197</f>
        <v>9.9472217555947068E-2</v>
      </c>
      <c r="D399" s="5">
        <f t="shared" si="309"/>
        <v>-1.6427892912327199E-2</v>
      </c>
      <c r="E399" s="5">
        <f t="shared" si="309"/>
        <v>-2.2383806630460655E-2</v>
      </c>
      <c r="F399" s="5">
        <f t="shared" si="309"/>
        <v>0.23923576223556289</v>
      </c>
      <c r="G399" s="5">
        <f t="shared" si="309"/>
        <v>2.8378808352486618E-2</v>
      </c>
      <c r="H399" s="5">
        <f t="shared" si="309"/>
        <v>-0.121555136077767</v>
      </c>
      <c r="I399" s="5">
        <f t="shared" si="309"/>
        <v>1.3281287386171667E-2</v>
      </c>
      <c r="J399" s="5">
        <f t="shared" si="309"/>
        <v>-7.3419503090126903E-3</v>
      </c>
      <c r="K399" s="5">
        <f t="shared" si="309"/>
        <v>2.7241375525527724E-2</v>
      </c>
      <c r="L399" s="5">
        <f t="shared" si="309"/>
        <v>-7.7230048290247863E-2</v>
      </c>
      <c r="M399" s="5">
        <f t="shared" si="309"/>
        <v>6.5067202821865594E-3</v>
      </c>
      <c r="N399" s="5">
        <f t="shared" si="309"/>
        <v>4.3365421012353687E-3</v>
      </c>
    </row>
    <row r="400" spans="2:14" ht="15" customHeight="1" outlineLevel="1" x14ac:dyDescent="0.25">
      <c r="B400" s="4">
        <f t="shared" si="281"/>
        <v>41698</v>
      </c>
      <c r="C400" s="5">
        <f t="shared" ref="C400:N400" si="310">C97-C198</f>
        <v>8.5507556636493176E-2</v>
      </c>
      <c r="D400" s="5">
        <f t="shared" si="310"/>
        <v>-1.3821289244959956E-2</v>
      </c>
      <c r="E400" s="5">
        <f t="shared" si="310"/>
        <v>-1.0774636140765667E-2</v>
      </c>
      <c r="F400" s="5">
        <f t="shared" si="310"/>
        <v>0.22806090375944604</v>
      </c>
      <c r="G400" s="5">
        <f t="shared" si="310"/>
        <v>3.0408710550607964E-2</v>
      </c>
      <c r="H400" s="5">
        <f t="shared" si="310"/>
        <v>-0.11719636540965753</v>
      </c>
      <c r="I400" s="5">
        <f t="shared" si="310"/>
        <v>5.8629021101903322E-3</v>
      </c>
      <c r="J400" s="5">
        <f t="shared" si="310"/>
        <v>1.1818630006253245E-3</v>
      </c>
      <c r="K400" s="5">
        <f t="shared" si="310"/>
        <v>3.3675048147013047E-2</v>
      </c>
      <c r="L400" s="5">
        <f t="shared" si="310"/>
        <v>-9.9988985163913469E-2</v>
      </c>
      <c r="M400" s="5">
        <f t="shared" si="310"/>
        <v>7.3359688250749684E-3</v>
      </c>
      <c r="N400" s="5">
        <f t="shared" si="310"/>
        <v>7.4550377612178685E-3</v>
      </c>
    </row>
    <row r="401" spans="2:28" ht="15" customHeight="1" outlineLevel="1" x14ac:dyDescent="0.25">
      <c r="B401" s="4">
        <f t="shared" si="281"/>
        <v>41729</v>
      </c>
      <c r="C401" s="5">
        <f t="shared" ref="C401:N401" si="311">C98-C199</f>
        <v>9.6279260100002623E-2</v>
      </c>
      <c r="D401" s="5">
        <f t="shared" si="311"/>
        <v>-4.0415486086615694E-2</v>
      </c>
      <c r="E401" s="5">
        <f t="shared" si="311"/>
        <v>-1.9738555420158628E-2</v>
      </c>
      <c r="F401" s="5">
        <f t="shared" si="311"/>
        <v>0.2275466043277049</v>
      </c>
      <c r="G401" s="5">
        <f t="shared" si="311"/>
        <v>2.9622874700677416E-2</v>
      </c>
      <c r="H401" s="5">
        <f t="shared" si="311"/>
        <v>-9.9939750224169052E-2</v>
      </c>
      <c r="I401" s="5">
        <f t="shared" si="311"/>
        <v>-1.0915041262655981E-2</v>
      </c>
      <c r="J401" s="5">
        <f t="shared" si="311"/>
        <v>-2.883124551875671E-4</v>
      </c>
      <c r="K401" s="5">
        <f t="shared" si="311"/>
        <v>2.7758864016535784E-2</v>
      </c>
      <c r="L401" s="5">
        <f t="shared" si="311"/>
        <v>-0.1450504172815133</v>
      </c>
      <c r="M401" s="5">
        <f t="shared" si="311"/>
        <v>6.7300997746252743E-3</v>
      </c>
      <c r="N401" s="5">
        <f t="shared" si="311"/>
        <v>5.6588599521516262E-3</v>
      </c>
    </row>
    <row r="402" spans="2:28" ht="15" customHeight="1" outlineLevel="1" x14ac:dyDescent="0.25">
      <c r="B402" s="4">
        <f t="shared" si="281"/>
        <v>41759</v>
      </c>
      <c r="C402" s="5">
        <f t="shared" ref="C402:N402" si="312">C99-C200</f>
        <v>9.3978216056778058E-2</v>
      </c>
      <c r="D402" s="5">
        <f t="shared" si="312"/>
        <v>-3.7998586121546121E-2</v>
      </c>
      <c r="E402" s="5">
        <f t="shared" si="312"/>
        <v>-1.6426509606862767E-2</v>
      </c>
      <c r="F402" s="5">
        <f t="shared" si="312"/>
        <v>0.22926625773184375</v>
      </c>
      <c r="G402" s="5">
        <f t="shared" si="312"/>
        <v>2.688013431344306E-2</v>
      </c>
      <c r="H402" s="5">
        <f t="shared" si="312"/>
        <v>-0.10551430995862258</v>
      </c>
      <c r="I402" s="5">
        <f t="shared" si="312"/>
        <v>-7.581718367470916E-3</v>
      </c>
      <c r="J402" s="5">
        <f t="shared" si="312"/>
        <v>6.4707206676375695E-3</v>
      </c>
      <c r="K402" s="5">
        <f t="shared" si="312"/>
        <v>3.084751886825457E-2</v>
      </c>
      <c r="L402" s="5">
        <f t="shared" si="312"/>
        <v>-0.14711573040353837</v>
      </c>
      <c r="M402" s="5">
        <f t="shared" si="312"/>
        <v>5.9582798452954954E-3</v>
      </c>
      <c r="N402" s="5">
        <f t="shared" si="312"/>
        <v>4.5139970873584812E-3</v>
      </c>
    </row>
    <row r="403" spans="2:28" ht="15" customHeight="1" outlineLevel="1" x14ac:dyDescent="0.25">
      <c r="B403" s="4">
        <f t="shared" si="281"/>
        <v>41790</v>
      </c>
      <c r="C403" s="5">
        <f t="shared" ref="C403:N403" si="313">C100-C201</f>
        <v>9.310315276833997E-2</v>
      </c>
      <c r="D403" s="5">
        <f t="shared" si="313"/>
        <v>-3.1638916403418614E-2</v>
      </c>
      <c r="E403" s="5">
        <f t="shared" si="313"/>
        <v>-1.6017977950871023E-2</v>
      </c>
      <c r="F403" s="5">
        <f t="shared" si="313"/>
        <v>0.24129125266287052</v>
      </c>
      <c r="G403" s="5">
        <f t="shared" si="313"/>
        <v>2.5460707278104164E-2</v>
      </c>
      <c r="H403" s="5">
        <f t="shared" si="313"/>
        <v>-0.10876084188019407</v>
      </c>
      <c r="I403" s="5">
        <f t="shared" si="313"/>
        <v>-1.0802530978179389E-2</v>
      </c>
      <c r="J403" s="5">
        <f t="shared" si="313"/>
        <v>1.8220608017781893E-2</v>
      </c>
      <c r="K403" s="5">
        <f t="shared" si="313"/>
        <v>2.825103820069981E-2</v>
      </c>
      <c r="L403" s="5">
        <f t="shared" si="313"/>
        <v>-0.1194214594944412</v>
      </c>
      <c r="M403" s="5">
        <f t="shared" si="313"/>
        <v>6.6060336939298778E-3</v>
      </c>
      <c r="N403" s="5">
        <f t="shared" si="313"/>
        <v>4.1174635831743335E-3</v>
      </c>
    </row>
    <row r="404" spans="2:28" ht="15" customHeight="1" outlineLevel="1" x14ac:dyDescent="0.25">
      <c r="B404" s="4">
        <f t="shared" si="281"/>
        <v>41820</v>
      </c>
      <c r="C404" s="5">
        <f t="shared" ref="C404:N404" si="314">C101-C202</f>
        <v>0.11665016703636613</v>
      </c>
      <c r="D404" s="5">
        <f t="shared" si="314"/>
        <v>-2.847370322694754E-2</v>
      </c>
      <c r="E404" s="5">
        <f t="shared" si="314"/>
        <v>-2.2125866208386594E-2</v>
      </c>
      <c r="F404" s="5">
        <f t="shared" si="314"/>
        <v>0.2173710831744729</v>
      </c>
      <c r="G404" s="5">
        <f t="shared" si="314"/>
        <v>2.4570901465003622E-2</v>
      </c>
      <c r="H404" s="5">
        <f t="shared" si="314"/>
        <v>-0.12908164127699101</v>
      </c>
      <c r="I404" s="5">
        <f t="shared" si="314"/>
        <v>-1.802370263263707E-2</v>
      </c>
      <c r="J404" s="5">
        <f t="shared" si="314"/>
        <v>2.1184824947171867E-2</v>
      </c>
      <c r="K404" s="5">
        <f t="shared" si="314"/>
        <v>3.4898085850319997E-2</v>
      </c>
      <c r="L404" s="5">
        <f t="shared" si="314"/>
        <v>-0.1168028151425982</v>
      </c>
      <c r="M404" s="5">
        <f t="shared" si="314"/>
        <v>1.1859917602703846E-2</v>
      </c>
      <c r="N404" s="5">
        <f t="shared" si="314"/>
        <v>4.9475771600333831E-3</v>
      </c>
    </row>
    <row r="406" spans="2:28" x14ac:dyDescent="0.25"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</row>
    <row r="409" spans="2:28" customFormat="1" x14ac:dyDescent="0.25">
      <c r="B409" s="1" t="s">
        <v>64</v>
      </c>
      <c r="C409" s="6" t="s">
        <v>0</v>
      </c>
      <c r="D409" s="6" t="s">
        <v>1</v>
      </c>
      <c r="E409" s="6" t="s">
        <v>2</v>
      </c>
      <c r="F409" s="6" t="s">
        <v>3</v>
      </c>
      <c r="G409" s="6" t="s">
        <v>4</v>
      </c>
      <c r="H409" s="6" t="s">
        <v>5</v>
      </c>
      <c r="I409" s="6" t="s">
        <v>6</v>
      </c>
      <c r="J409" s="6" t="s">
        <v>7</v>
      </c>
      <c r="K409" s="6" t="s">
        <v>8</v>
      </c>
      <c r="L409" s="6" t="s">
        <v>10</v>
      </c>
      <c r="M409" s="6" t="s">
        <v>11</v>
      </c>
    </row>
    <row r="410" spans="2:28" customFormat="1" x14ac:dyDescent="0.25">
      <c r="B410">
        <v>2006</v>
      </c>
      <c r="C410" s="94">
        <f t="shared" ref="C410:M418" si="315">AVERAGEIFS(C$206:C$303,$B$206:$B$303,"&gt;="&amp;DATE($B410,1,1),$B$206:$B$303,"&lt;="&amp;DATE($B410,12,31))</f>
        <v>0.26864065211662219</v>
      </c>
      <c r="D410" s="94">
        <f t="shared" si="315"/>
        <v>7.2369130036359794E-2</v>
      </c>
      <c r="E410" s="94">
        <f t="shared" si="315"/>
        <v>6.8842132899771383E-2</v>
      </c>
      <c r="F410" s="94">
        <f t="shared" si="315"/>
        <v>0.61932353183155886</v>
      </c>
      <c r="G410" s="94">
        <f t="shared" si="315"/>
        <v>5.4440864130298749E-3</v>
      </c>
      <c r="H410" s="94">
        <f t="shared" si="315"/>
        <v>0.20828773675568382</v>
      </c>
      <c r="I410" s="94">
        <f t="shared" si="315"/>
        <v>0.28170090823852778</v>
      </c>
      <c r="J410" s="94">
        <f t="shared" si="315"/>
        <v>0.30721455074843174</v>
      </c>
      <c r="K410" s="94">
        <f t="shared" si="315"/>
        <v>3.6201201940720122E-2</v>
      </c>
      <c r="L410" s="94">
        <f t="shared" si="315"/>
        <v>0.29421517592186314</v>
      </c>
      <c r="M410" s="94">
        <f t="shared" si="315"/>
        <v>1.1494451439942467E-2</v>
      </c>
    </row>
    <row r="411" spans="2:28" customFormat="1" x14ac:dyDescent="0.25">
      <c r="B411">
        <v>2007</v>
      </c>
      <c r="C411" s="94">
        <f t="shared" si="315"/>
        <v>0.40440792000236003</v>
      </c>
      <c r="D411" s="94">
        <f t="shared" si="315"/>
        <v>6.5704918843785043E-2</v>
      </c>
      <c r="E411" s="94">
        <f t="shared" si="315"/>
        <v>9.4498268593217194E-2</v>
      </c>
      <c r="F411" s="94">
        <f t="shared" si="315"/>
        <v>0.4826893080377947</v>
      </c>
      <c r="G411" s="94">
        <f t="shared" si="315"/>
        <v>3.195946440589046E-3</v>
      </c>
      <c r="H411" s="94">
        <f t="shared" si="315"/>
        <v>0.39418187265253368</v>
      </c>
      <c r="I411" s="94">
        <f t="shared" si="315"/>
        <v>0.22022573648057511</v>
      </c>
      <c r="J411" s="94">
        <f t="shared" si="315"/>
        <v>0.27937990074032498</v>
      </c>
      <c r="K411" s="94">
        <f t="shared" si="315"/>
        <v>0.16058696906637138</v>
      </c>
      <c r="L411" s="94">
        <f t="shared" si="315"/>
        <v>0.40433922357281932</v>
      </c>
      <c r="M411" s="94">
        <f t="shared" si="315"/>
        <v>4.9863298572572871E-2</v>
      </c>
    </row>
    <row r="412" spans="2:28" customFormat="1" x14ac:dyDescent="0.25">
      <c r="B412">
        <v>2008</v>
      </c>
      <c r="C412" s="94">
        <f t="shared" si="315"/>
        <v>0.43053306355398435</v>
      </c>
      <c r="D412" s="94">
        <f t="shared" si="315"/>
        <v>0.1058512850045652</v>
      </c>
      <c r="E412" s="94">
        <f t="shared" si="315"/>
        <v>0.1661858907490846</v>
      </c>
      <c r="F412" s="94">
        <f t="shared" si="315"/>
        <v>0.3671217897898571</v>
      </c>
      <c r="G412" s="94">
        <f t="shared" si="315"/>
        <v>2.1895983939992435E-3</v>
      </c>
      <c r="H412" s="94">
        <f t="shared" si="315"/>
        <v>0.41947158982675292</v>
      </c>
      <c r="I412" s="94">
        <f t="shared" si="315"/>
        <v>0.23800892563246237</v>
      </c>
      <c r="J412" s="94">
        <f t="shared" si="315"/>
        <v>0.18864645096315347</v>
      </c>
      <c r="K412" s="94">
        <f t="shared" si="315"/>
        <v>0.12073350988341253</v>
      </c>
      <c r="L412" s="94">
        <f t="shared" si="315"/>
        <v>0.37967216914871121</v>
      </c>
      <c r="M412" s="94">
        <f t="shared" si="315"/>
        <v>2.0734084358719741E-2</v>
      </c>
    </row>
    <row r="413" spans="2:28" customFormat="1" x14ac:dyDescent="0.25">
      <c r="B413" s="90">
        <v>2009</v>
      </c>
      <c r="C413" s="94">
        <f t="shared" si="315"/>
        <v>0.47568011102904301</v>
      </c>
      <c r="D413" s="94">
        <f t="shared" si="315"/>
        <v>0.13390040835655187</v>
      </c>
      <c r="E413" s="94">
        <f t="shared" si="315"/>
        <v>0.18691477225327238</v>
      </c>
      <c r="F413" s="94">
        <f t="shared" si="315"/>
        <v>0.26083793123895616</v>
      </c>
      <c r="G413" s="94">
        <f t="shared" si="315"/>
        <v>4.5998919467954242E-3</v>
      </c>
      <c r="H413" s="94">
        <f t="shared" si="315"/>
        <v>0.15211987964799165</v>
      </c>
      <c r="I413" s="94">
        <f t="shared" si="315"/>
        <v>0.23606323483621461</v>
      </c>
      <c r="J413" s="94">
        <f t="shared" si="315"/>
        <v>0.19107748546837391</v>
      </c>
      <c r="K413" s="94">
        <f t="shared" si="315"/>
        <v>8.3945112450544701E-2</v>
      </c>
      <c r="L413" s="94">
        <f t="shared" si="315"/>
        <v>0.219136450713839</v>
      </c>
      <c r="M413" s="94">
        <f t="shared" si="315"/>
        <v>1.4807391722869753E-2</v>
      </c>
    </row>
    <row r="414" spans="2:28" customFormat="1" x14ac:dyDescent="0.25">
      <c r="B414" s="90">
        <v>2010</v>
      </c>
      <c r="C414" s="94">
        <f t="shared" si="315"/>
        <v>0.43230855683123609</v>
      </c>
      <c r="D414" s="94">
        <f t="shared" si="315"/>
        <v>0.18964019916602096</v>
      </c>
      <c r="E414" s="94">
        <f t="shared" si="315"/>
        <v>0.15626298852736253</v>
      </c>
      <c r="F414" s="94">
        <f t="shared" si="315"/>
        <v>0.30576533619914276</v>
      </c>
      <c r="G414" s="94">
        <f t="shared" si="315"/>
        <v>1.2274678319529756E-2</v>
      </c>
      <c r="H414" s="94">
        <f t="shared" si="315"/>
        <v>0.13500611322720646</v>
      </c>
      <c r="I414" s="94">
        <f t="shared" si="315"/>
        <v>0.25561724672722114</v>
      </c>
      <c r="J414" s="94">
        <f t="shared" si="315"/>
        <v>0.22450067307647881</v>
      </c>
      <c r="K414" s="94">
        <f t="shared" si="315"/>
        <v>8.3069893729384656E-2</v>
      </c>
      <c r="L414" s="94">
        <f t="shared" si="315"/>
        <v>0.26369678605831137</v>
      </c>
      <c r="M414" s="94">
        <f t="shared" si="315"/>
        <v>1.558988325038633E-2</v>
      </c>
    </row>
    <row r="415" spans="2:28" customFormat="1" x14ac:dyDescent="0.25">
      <c r="B415" s="90">
        <v>2011</v>
      </c>
      <c r="C415" s="94">
        <f t="shared" si="315"/>
        <v>0.55718266978644937</v>
      </c>
      <c r="D415" s="94">
        <f t="shared" si="315"/>
        <v>0.21634244188472293</v>
      </c>
      <c r="E415" s="94">
        <f t="shared" si="315"/>
        <v>6.0504403861761764E-2</v>
      </c>
      <c r="F415" s="94">
        <f t="shared" si="315"/>
        <v>0.2149487890337827</v>
      </c>
      <c r="G415" s="94">
        <f t="shared" si="315"/>
        <v>1.4601244612439924E-2</v>
      </c>
      <c r="H415" s="94">
        <f t="shared" si="315"/>
        <v>0.106943503960039</v>
      </c>
      <c r="I415" s="94">
        <f t="shared" si="315"/>
        <v>0.28251828808397306</v>
      </c>
      <c r="J415" s="94">
        <f t="shared" si="315"/>
        <v>0.2654411153278633</v>
      </c>
      <c r="K415" s="94">
        <f t="shared" si="315"/>
        <v>3.8471189396751322E-2</v>
      </c>
      <c r="L415" s="94">
        <f t="shared" si="315"/>
        <v>0.36014514783817009</v>
      </c>
      <c r="M415" s="94">
        <f t="shared" si="315"/>
        <v>1.3898112722825528E-2</v>
      </c>
    </row>
    <row r="416" spans="2:28" customFormat="1" x14ac:dyDescent="0.25">
      <c r="B416" s="90">
        <v>2012</v>
      </c>
      <c r="C416" s="94">
        <f t="shared" si="315"/>
        <v>0.60667002472754028</v>
      </c>
      <c r="D416" s="94">
        <f t="shared" si="315"/>
        <v>0.19266331903408038</v>
      </c>
      <c r="E416" s="94">
        <f t="shared" si="315"/>
        <v>6.3493731891624466E-2</v>
      </c>
      <c r="F416" s="94">
        <f t="shared" si="315"/>
        <v>0.28183746196910947</v>
      </c>
      <c r="G416" s="94">
        <f t="shared" si="315"/>
        <v>2.1830758227141103E-2</v>
      </c>
      <c r="H416" s="94">
        <f t="shared" si="315"/>
        <v>9.8118855477482766E-2</v>
      </c>
      <c r="I416" s="94">
        <f t="shared" si="315"/>
        <v>0.31279186251763197</v>
      </c>
      <c r="J416" s="94">
        <f t="shared" si="315"/>
        <v>0.28601413556852823</v>
      </c>
      <c r="K416" s="94">
        <f t="shared" si="315"/>
        <v>5.4143383817831035E-2</v>
      </c>
      <c r="L416" s="94">
        <f t="shared" si="315"/>
        <v>0.34858060592720791</v>
      </c>
      <c r="M416" s="94">
        <f t="shared" si="315"/>
        <v>1.1843041277508156E-2</v>
      </c>
    </row>
    <row r="417" spans="2:14" customFormat="1" x14ac:dyDescent="0.25">
      <c r="B417" s="90">
        <v>2013</v>
      </c>
      <c r="C417" s="94">
        <f t="shared" si="315"/>
        <v>0.57441693914562431</v>
      </c>
      <c r="D417" s="94">
        <f t="shared" si="315"/>
        <v>0.24116888124399616</v>
      </c>
      <c r="E417" s="94">
        <f t="shared" si="315"/>
        <v>0.10462148730312855</v>
      </c>
      <c r="F417" s="94">
        <f t="shared" si="315"/>
        <v>0.35205902362311514</v>
      </c>
      <c r="G417" s="94">
        <f t="shared" si="315"/>
        <v>2.4657443109559665E-2</v>
      </c>
      <c r="H417" s="94">
        <f t="shared" si="315"/>
        <v>0.11514446708974081</v>
      </c>
      <c r="I417" s="94">
        <f t="shared" si="315"/>
        <v>0.28113456445567031</v>
      </c>
      <c r="J417" s="94">
        <f t="shared" si="315"/>
        <v>0.27130218644820242</v>
      </c>
      <c r="K417" s="94">
        <f t="shared" si="315"/>
        <v>8.0080864987691083E-2</v>
      </c>
      <c r="L417" s="94">
        <f t="shared" si="315"/>
        <v>0.31493651278249285</v>
      </c>
      <c r="M417" s="94">
        <f t="shared" si="315"/>
        <v>8.4842530815334785E-3</v>
      </c>
    </row>
    <row r="418" spans="2:14" customFormat="1" x14ac:dyDescent="0.25">
      <c r="B418" s="90">
        <v>2014</v>
      </c>
      <c r="C418" s="94">
        <f t="shared" si="315"/>
        <v>0.55067867242396151</v>
      </c>
      <c r="D418" s="94">
        <f t="shared" si="315"/>
        <v>0.13398575052402525</v>
      </c>
      <c r="E418" s="94">
        <f t="shared" si="315"/>
        <v>0.1310703831544667</v>
      </c>
      <c r="F418" s="94">
        <f t="shared" si="315"/>
        <v>0.43988211499750407</v>
      </c>
      <c r="G418" s="94">
        <f t="shared" si="315"/>
        <v>2.768996115602175E-2</v>
      </c>
      <c r="H418" s="94">
        <f t="shared" si="315"/>
        <v>0.12893957045824866</v>
      </c>
      <c r="I418" s="94">
        <f t="shared" si="315"/>
        <v>0.22290404871152628</v>
      </c>
      <c r="J418" s="94">
        <f t="shared" si="315"/>
        <v>0.14898602753832721</v>
      </c>
      <c r="K418" s="94">
        <f t="shared" si="315"/>
        <v>5.1107788105570505E-2</v>
      </c>
      <c r="L418" s="94">
        <f t="shared" si="315"/>
        <v>0.29119065615253237</v>
      </c>
      <c r="M418" s="94">
        <f t="shared" si="315"/>
        <v>1.3234589831652563E-2</v>
      </c>
    </row>
    <row r="419" spans="2:14" customFormat="1" x14ac:dyDescent="0.25"/>
    <row r="420" spans="2:14" customFormat="1" x14ac:dyDescent="0.25"/>
    <row r="421" spans="2:14" customFormat="1" x14ac:dyDescent="0.25">
      <c r="B421" s="1" t="s">
        <v>65</v>
      </c>
      <c r="C421" s="6" t="s">
        <v>0</v>
      </c>
      <c r="D421" s="6" t="s">
        <v>1</v>
      </c>
      <c r="E421" s="6" t="s">
        <v>2</v>
      </c>
      <c r="F421" s="6" t="s">
        <v>3</v>
      </c>
      <c r="G421" s="6" t="s">
        <v>4</v>
      </c>
      <c r="H421" s="6" t="s">
        <v>5</v>
      </c>
      <c r="I421" s="6" t="s">
        <v>6</v>
      </c>
      <c r="J421" s="6" t="s">
        <v>7</v>
      </c>
      <c r="K421" s="6" t="s">
        <v>8</v>
      </c>
      <c r="L421" s="6" t="s">
        <v>10</v>
      </c>
      <c r="M421" s="6" t="s">
        <v>11</v>
      </c>
    </row>
    <row r="422" spans="2:14" customFormat="1" x14ac:dyDescent="0.25">
      <c r="B422" s="90">
        <v>2006</v>
      </c>
      <c r="C422" s="94">
        <f t="shared" ref="C422:C430" si="316">AVERAGEIFS(R$206:R$303,$Q$206:$Q$303,"&gt;="&amp;DATE($B422,1,1),$Q$206:$Q$303,"&lt;="&amp;DATE($B422,12,31))</f>
        <v>1.0609084645690063E-3</v>
      </c>
      <c r="D422" s="94">
        <f t="shared" ref="D422:D430" si="317">AVERAGEIFS(S$206:S$303,$Q$206:$Q$303,"&gt;="&amp;DATE($B422,1,1),$Q$206:$Q$303,"&lt;="&amp;DATE($B422,12,31))</f>
        <v>-1.0977524332572157E-3</v>
      </c>
      <c r="E422" s="94">
        <f t="shared" ref="E422:E430" si="318">AVERAGEIFS(T$206:T$303,$Q$206:$Q$303,"&gt;="&amp;DATE($B422,1,1),$Q$206:$Q$303,"&lt;="&amp;DATE($B422,12,31))</f>
        <v>-3.826812309400701E-3</v>
      </c>
      <c r="F422" s="94">
        <f t="shared" ref="F422:F430" si="319">AVERAGEIFS(U$206:U$303,$Q$206:$Q$303,"&gt;="&amp;DATE($B422,1,1),$Q$206:$Q$303,"&lt;="&amp;DATE($B422,12,31))</f>
        <v>-1.1273003275131821E-3</v>
      </c>
      <c r="G422" s="94">
        <f t="shared" ref="G422:G430" si="320">AVERAGEIFS(V$206:V$303,$Q$206:$Q$303,"&gt;="&amp;DATE($B422,1,1),$Q$206:$Q$303,"&lt;="&amp;DATE($B422,12,31))</f>
        <v>3.9818378399500008E-4</v>
      </c>
      <c r="H422" s="94">
        <f t="shared" ref="H422:H430" si="321">AVERAGEIFS(W$206:W$303,$Q$206:$Q$303,"&gt;="&amp;DATE($B422,1,1),$Q$206:$Q$303,"&lt;="&amp;DATE($B422,12,31))</f>
        <v>-3.4822337779900226E-3</v>
      </c>
      <c r="I422" s="94">
        <f t="shared" ref="I422:I430" si="322">AVERAGEIFS(X$206:X$303,$Q$206:$Q$303,"&gt;="&amp;DATE($B422,1,1),$Q$206:$Q$303,"&lt;="&amp;DATE($B422,12,31))</f>
        <v>2.6374126585713338E-3</v>
      </c>
      <c r="J422" s="94">
        <f t="shared" ref="J422:J430" si="323">AVERAGEIFS(Y$206:Y$303,$Q$206:$Q$303,"&gt;="&amp;DATE($B422,1,1),$Q$206:$Q$303,"&lt;="&amp;DATE($B422,12,31))</f>
        <v>1.5057905400906709E-3</v>
      </c>
      <c r="K422" s="94">
        <f t="shared" ref="K422:K430" si="324">AVERAGEIFS(Z$206:Z$303,$Q$206:$Q$303,"&gt;="&amp;DATE($B422,1,1),$Q$206:$Q$303,"&lt;="&amp;DATE($B422,12,31))</f>
        <v>9.9130920030560512E-4</v>
      </c>
      <c r="L422" s="94">
        <f t="shared" ref="L422:L430" si="325">AVERAGEIFS(AA$206:AA$303,$Q$206:$Q$303,"&gt;="&amp;DATE($B422,1,1),$Q$206:$Q$303,"&lt;="&amp;DATE($B422,12,31))</f>
        <v>4.9952151691055203E-3</v>
      </c>
      <c r="M422" s="94">
        <f t="shared" ref="M422:M430" si="326">AVERAGEIFS(AB$206:AB$303,$Q$206:$Q$303,"&gt;="&amp;DATE($B422,1,1),$Q$206:$Q$303,"&lt;="&amp;DATE($B422,12,31))</f>
        <v>2.6981422769603033E-4</v>
      </c>
      <c r="N422" s="99"/>
    </row>
    <row r="423" spans="2:14" customFormat="1" x14ac:dyDescent="0.25">
      <c r="B423" s="90">
        <v>2007</v>
      </c>
      <c r="C423" s="94">
        <f t="shared" si="316"/>
        <v>1.9214469136192471E-3</v>
      </c>
      <c r="D423" s="94">
        <f t="shared" si="317"/>
        <v>1.7921667751916073E-3</v>
      </c>
      <c r="E423" s="94">
        <f t="shared" si="318"/>
        <v>2.524567095856052E-3</v>
      </c>
      <c r="F423" s="94">
        <f t="shared" si="319"/>
        <v>1.6626129113636711E-2</v>
      </c>
      <c r="G423" s="94">
        <f t="shared" si="320"/>
        <v>2.6271442833665336E-4</v>
      </c>
      <c r="H423" s="94">
        <f t="shared" si="321"/>
        <v>-8.0833247747177026E-3</v>
      </c>
      <c r="I423" s="94">
        <f t="shared" si="322"/>
        <v>1.2875089285375961E-3</v>
      </c>
      <c r="J423" s="94">
        <f t="shared" si="323"/>
        <v>2.009667248889692E-3</v>
      </c>
      <c r="K423" s="94">
        <f t="shared" si="324"/>
        <v>2.5870981558089126E-3</v>
      </c>
      <c r="L423" s="94">
        <f t="shared" si="325"/>
        <v>1.0139020396968566E-2</v>
      </c>
      <c r="M423" s="94">
        <f t="shared" si="326"/>
        <v>6.1280928495290152E-4</v>
      </c>
      <c r="N423" s="99"/>
    </row>
    <row r="424" spans="2:14" customFormat="1" x14ac:dyDescent="0.25">
      <c r="B424" s="90">
        <v>2008</v>
      </c>
      <c r="C424" s="94">
        <f t="shared" si="316"/>
        <v>-1.0074139700753625E-2</v>
      </c>
      <c r="D424" s="94">
        <f t="shared" si="317"/>
        <v>-1.593673938510301E-4</v>
      </c>
      <c r="E424" s="94">
        <f t="shared" si="318"/>
        <v>-5.1938890697850555E-3</v>
      </c>
      <c r="F424" s="94">
        <f t="shared" si="319"/>
        <v>-1.3112353616963985E-2</v>
      </c>
      <c r="G424" s="94">
        <f t="shared" si="320"/>
        <v>1.7551656509995291E-5</v>
      </c>
      <c r="H424" s="94">
        <f t="shared" si="321"/>
        <v>6.7467171538421822E-3</v>
      </c>
      <c r="I424" s="94">
        <f t="shared" si="322"/>
        <v>5.2995092417119109E-3</v>
      </c>
      <c r="J424" s="94">
        <f t="shared" si="323"/>
        <v>1.2412579874857385E-3</v>
      </c>
      <c r="K424" s="94">
        <f t="shared" si="324"/>
        <v>1.2287894117241898E-3</v>
      </c>
      <c r="L424" s="94">
        <f t="shared" si="325"/>
        <v>-2.1161024921516149E-4</v>
      </c>
      <c r="M424" s="94">
        <f t="shared" si="326"/>
        <v>-1.0322502745339977E-4</v>
      </c>
    </row>
    <row r="425" spans="2:14" customFormat="1" x14ac:dyDescent="0.25">
      <c r="B425" s="90">
        <v>2009</v>
      </c>
      <c r="C425" s="94">
        <f t="shared" si="316"/>
        <v>9.4102113898656813E-4</v>
      </c>
      <c r="D425" s="94">
        <f t="shared" si="317"/>
        <v>2.0309367516502079E-3</v>
      </c>
      <c r="E425" s="94">
        <f t="shared" si="318"/>
        <v>8.1203111483646416E-3</v>
      </c>
      <c r="F425" s="94">
        <f t="shared" si="319"/>
        <v>7.1625306635033784E-3</v>
      </c>
      <c r="G425" s="94">
        <f t="shared" si="320"/>
        <v>4.1826047376888388E-4</v>
      </c>
      <c r="H425" s="94">
        <f t="shared" si="321"/>
        <v>-4.2021213193131944E-3</v>
      </c>
      <c r="I425" s="94">
        <f t="shared" si="322"/>
        <v>6.4902346935225832E-3</v>
      </c>
      <c r="J425" s="94">
        <f t="shared" si="323"/>
        <v>2.0707815979386802E-3</v>
      </c>
      <c r="K425" s="94">
        <f t="shared" si="324"/>
        <v>2.018799041433142E-3</v>
      </c>
      <c r="L425" s="94">
        <f t="shared" si="325"/>
        <v>6.1701935081965795E-3</v>
      </c>
      <c r="M425" s="94">
        <f t="shared" si="326"/>
        <v>4.6619655136508493E-4</v>
      </c>
    </row>
    <row r="426" spans="2:14" customFormat="1" x14ac:dyDescent="0.25">
      <c r="B426" s="90">
        <v>2010</v>
      </c>
      <c r="C426" s="94">
        <f t="shared" si="316"/>
        <v>3.862972871050628E-3</v>
      </c>
      <c r="D426" s="94">
        <f t="shared" si="317"/>
        <v>-5.3539174236069947E-4</v>
      </c>
      <c r="E426" s="94">
        <f t="shared" si="318"/>
        <v>-8.3149920957613973E-4</v>
      </c>
      <c r="F426" s="94">
        <f t="shared" si="319"/>
        <v>4.447837143334789E-3</v>
      </c>
      <c r="G426" s="94">
        <f t="shared" si="320"/>
        <v>4.1270500644967952E-4</v>
      </c>
      <c r="H426" s="94">
        <f t="shared" si="321"/>
        <v>-6.9090512734965406E-4</v>
      </c>
      <c r="I426" s="94">
        <f t="shared" si="322"/>
        <v>1.4856315076205533E-3</v>
      </c>
      <c r="J426" s="94">
        <f t="shared" si="323"/>
        <v>1.0631081164714153E-3</v>
      </c>
      <c r="K426" s="94">
        <f t="shared" si="324"/>
        <v>3.5324464495762003E-4</v>
      </c>
      <c r="L426" s="94">
        <f t="shared" si="325"/>
        <v>2.2034881033208935E-3</v>
      </c>
      <c r="M426" s="94">
        <f t="shared" si="326"/>
        <v>1.9833566080067829E-4</v>
      </c>
    </row>
    <row r="427" spans="2:14" customFormat="1" x14ac:dyDescent="0.25">
      <c r="B427" s="90">
        <v>2011</v>
      </c>
      <c r="C427" s="94">
        <f t="shared" si="316"/>
        <v>1.8621844443576379E-3</v>
      </c>
      <c r="D427" s="94">
        <f t="shared" si="317"/>
        <v>1.0113197185801261E-3</v>
      </c>
      <c r="E427" s="94">
        <f t="shared" si="318"/>
        <v>-8.3118917238961634E-4</v>
      </c>
      <c r="F427" s="94">
        <f t="shared" si="319"/>
        <v>-4.6320667627358604E-3</v>
      </c>
      <c r="G427" s="94">
        <f t="shared" si="320"/>
        <v>-1.681062244277096E-4</v>
      </c>
      <c r="H427" s="94">
        <f t="shared" si="321"/>
        <v>1.6048132188370044E-3</v>
      </c>
      <c r="I427" s="94">
        <f t="shared" si="322"/>
        <v>-8.5534067613713414E-4</v>
      </c>
      <c r="J427" s="94">
        <f t="shared" si="323"/>
        <v>3.6210251773732423E-3</v>
      </c>
      <c r="K427" s="94">
        <f t="shared" si="324"/>
        <v>1.7628146959159407E-4</v>
      </c>
      <c r="L427" s="94">
        <f t="shared" si="325"/>
        <v>-2.0654530091451062E-3</v>
      </c>
      <c r="M427" s="94">
        <f t="shared" si="326"/>
        <v>1.9726626815052596E-4</v>
      </c>
    </row>
    <row r="428" spans="2:14" customFormat="1" x14ac:dyDescent="0.25">
      <c r="B428" s="90">
        <v>2012</v>
      </c>
      <c r="C428" s="94">
        <f t="shared" si="316"/>
        <v>3.6892789606543948E-3</v>
      </c>
      <c r="D428" s="94">
        <f t="shared" si="317"/>
        <v>-2.0703438691488736E-3</v>
      </c>
      <c r="E428" s="94">
        <f t="shared" si="318"/>
        <v>-7.7266812389633667E-4</v>
      </c>
      <c r="F428" s="94">
        <f t="shared" si="319"/>
        <v>6.1585531190856769E-3</v>
      </c>
      <c r="G428" s="94">
        <f t="shared" si="320"/>
        <v>2.4278002205319689E-4</v>
      </c>
      <c r="H428" s="94">
        <f t="shared" si="321"/>
        <v>-1.3131426383933998E-3</v>
      </c>
      <c r="I428" s="94">
        <f t="shared" si="322"/>
        <v>-9.493018134310603E-4</v>
      </c>
      <c r="J428" s="94">
        <f t="shared" si="323"/>
        <v>5.9638808559088062E-4</v>
      </c>
      <c r="K428" s="94">
        <f t="shared" si="324"/>
        <v>1.164353106472698E-3</v>
      </c>
      <c r="L428" s="94">
        <f t="shared" si="325"/>
        <v>3.369567724432013E-3</v>
      </c>
      <c r="M428" s="94">
        <f t="shared" si="326"/>
        <v>-1.61965466415372E-6</v>
      </c>
    </row>
    <row r="429" spans="2:14" customFormat="1" x14ac:dyDescent="0.25">
      <c r="B429" s="90">
        <v>2013</v>
      </c>
      <c r="C429" s="94">
        <f t="shared" si="316"/>
        <v>7.8192834400357301E-4</v>
      </c>
      <c r="D429" s="94">
        <f t="shared" si="317"/>
        <v>3.1129123026223961E-3</v>
      </c>
      <c r="E429" s="94">
        <f t="shared" si="318"/>
        <v>1.1767836185729702E-3</v>
      </c>
      <c r="F429" s="94">
        <f t="shared" si="319"/>
        <v>7.9781644348476833E-3</v>
      </c>
      <c r="G429" s="94">
        <f t="shared" si="320"/>
        <v>1.6660901482000098E-3</v>
      </c>
      <c r="H429" s="94">
        <f t="shared" si="321"/>
        <v>-1.3491419898839006E-3</v>
      </c>
      <c r="I429" s="94">
        <f t="shared" si="322"/>
        <v>2.5791706490478831E-3</v>
      </c>
      <c r="J429" s="94">
        <f t="shared" si="323"/>
        <v>-2.5681559825189954E-4</v>
      </c>
      <c r="K429" s="94">
        <f t="shared" si="324"/>
        <v>-7.7462918188962414E-5</v>
      </c>
      <c r="L429" s="94">
        <f t="shared" si="325"/>
        <v>5.405870470758474E-3</v>
      </c>
      <c r="M429" s="94">
        <f t="shared" si="326"/>
        <v>1.6650511294251033E-4</v>
      </c>
    </row>
    <row r="430" spans="2:14" customFormat="1" x14ac:dyDescent="0.25">
      <c r="B430" s="90">
        <v>2014</v>
      </c>
      <c r="C430" s="94">
        <f t="shared" si="316"/>
        <v>-1.0717077073208053E-3</v>
      </c>
      <c r="D430" s="94">
        <f t="shared" si="317"/>
        <v>1.4832167068568336E-3</v>
      </c>
      <c r="E430" s="94">
        <f t="shared" si="318"/>
        <v>3.7256110146299251E-4</v>
      </c>
      <c r="F430" s="94">
        <f t="shared" si="319"/>
        <v>5.320561845405497E-3</v>
      </c>
      <c r="G430" s="94">
        <f t="shared" si="320"/>
        <v>-7.8094198497133166E-4</v>
      </c>
      <c r="H430" s="94">
        <f t="shared" si="321"/>
        <v>-1.4151474923335891E-3</v>
      </c>
      <c r="I430" s="94">
        <f t="shared" si="322"/>
        <v>1.0619999411864492E-3</v>
      </c>
      <c r="J430" s="94">
        <f t="shared" si="323"/>
        <v>-1.4237055705427467E-3</v>
      </c>
      <c r="K430" s="94">
        <f t="shared" si="324"/>
        <v>1.1760294384782904E-3</v>
      </c>
      <c r="L430" s="94">
        <f t="shared" si="325"/>
        <v>-2.9127366309191134E-4</v>
      </c>
      <c r="M430" s="94">
        <f t="shared" si="326"/>
        <v>4.9857904467068455E-5</v>
      </c>
    </row>
  </sheetData>
  <mergeCells count="2">
    <mergeCell ref="B2:N2"/>
    <mergeCell ref="Q2:A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U1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4" sqref="R4"/>
    </sheetView>
  </sheetViews>
  <sheetFormatPr defaultRowHeight="15" x14ac:dyDescent="0.25"/>
  <cols>
    <col min="2" max="2" width="7.42578125" bestFit="1" customWidth="1"/>
    <col min="3" max="3" width="7.85546875" bestFit="1" customWidth="1"/>
    <col min="4" max="4" width="11.28515625" bestFit="1" customWidth="1"/>
    <col min="5" max="5" width="7.85546875" bestFit="1" customWidth="1"/>
    <col min="6" max="6" width="11.28515625" bestFit="1" customWidth="1"/>
    <col min="7" max="7" width="7.85546875" bestFit="1" customWidth="1"/>
    <col min="8" max="8" width="11.28515625" bestFit="1" customWidth="1"/>
    <col min="9" max="9" width="7.85546875" bestFit="1" customWidth="1"/>
    <col min="10" max="10" width="11.28515625" bestFit="1" customWidth="1"/>
    <col min="12" max="12" width="7.85546875" style="122" bestFit="1" customWidth="1"/>
    <col min="13" max="13" width="11.28515625" style="122" bestFit="1" customWidth="1"/>
    <col min="14" max="14" width="7.85546875" style="122" bestFit="1" customWidth="1"/>
    <col min="15" max="15" width="11.28515625" style="122" bestFit="1" customWidth="1"/>
    <col min="16" max="16" width="7.85546875" style="122" bestFit="1" customWidth="1"/>
    <col min="17" max="17" width="11.28515625" style="122" bestFit="1" customWidth="1"/>
    <col min="18" max="18" width="7.85546875" style="122" bestFit="1" customWidth="1"/>
    <col min="19" max="19" width="11.28515625" style="122" bestFit="1" customWidth="1"/>
    <col min="21" max="21" width="7.85546875" style="122" bestFit="1" customWidth="1"/>
    <col min="22" max="22" width="11.28515625" style="122" bestFit="1" customWidth="1"/>
    <col min="23" max="23" width="7.85546875" style="122" bestFit="1" customWidth="1"/>
    <col min="24" max="24" width="11.28515625" style="122" bestFit="1" customWidth="1"/>
    <col min="25" max="25" width="7.85546875" style="122" bestFit="1" customWidth="1"/>
    <col min="26" max="26" width="11.28515625" style="122" bestFit="1" customWidth="1"/>
    <col min="27" max="27" width="7.85546875" style="122" bestFit="1" customWidth="1"/>
    <col min="28" max="28" width="11.28515625" style="122" bestFit="1" customWidth="1"/>
    <col min="30" max="30" width="7.85546875" style="122" bestFit="1" customWidth="1"/>
    <col min="31" max="31" width="11.28515625" style="122" bestFit="1" customWidth="1"/>
    <col min="32" max="32" width="7.85546875" style="122" bestFit="1" customWidth="1"/>
    <col min="33" max="33" width="11.28515625" style="122" bestFit="1" customWidth="1"/>
    <col min="34" max="34" width="7.85546875" style="122" bestFit="1" customWidth="1"/>
    <col min="35" max="35" width="11.28515625" style="122" bestFit="1" customWidth="1"/>
    <col min="36" max="36" width="7.85546875" style="122" bestFit="1" customWidth="1"/>
    <col min="37" max="37" width="11.28515625" style="122" bestFit="1" customWidth="1"/>
    <col min="39" max="39" width="7.85546875" style="122" bestFit="1" customWidth="1"/>
    <col min="40" max="40" width="11.28515625" style="122" bestFit="1" customWidth="1"/>
    <col min="41" max="41" width="7.85546875" style="122" bestFit="1" customWidth="1"/>
    <col min="42" max="42" width="11.28515625" style="122" bestFit="1" customWidth="1"/>
    <col min="43" max="43" width="7.85546875" style="122" bestFit="1" customWidth="1"/>
    <col min="44" max="44" width="11.28515625" style="122" bestFit="1" customWidth="1"/>
    <col min="45" max="45" width="7.85546875" style="122" bestFit="1" customWidth="1"/>
    <col min="46" max="46" width="11.28515625" style="122" bestFit="1" customWidth="1"/>
    <col min="48" max="48" width="7.85546875" style="122" bestFit="1" customWidth="1"/>
    <col min="49" max="49" width="11.28515625" style="122" bestFit="1" customWidth="1"/>
    <col min="50" max="50" width="7.85546875" style="122" bestFit="1" customWidth="1"/>
    <col min="51" max="51" width="11.28515625" style="122" bestFit="1" customWidth="1"/>
    <col min="52" max="52" width="7.85546875" style="122" bestFit="1" customWidth="1"/>
    <col min="53" max="53" width="11.28515625" style="122" bestFit="1" customWidth="1"/>
    <col min="54" max="54" width="7.85546875" style="122" bestFit="1" customWidth="1"/>
    <col min="55" max="55" width="11.28515625" style="122" bestFit="1" customWidth="1"/>
    <col min="57" max="57" width="7.85546875" style="122" bestFit="1" customWidth="1"/>
    <col min="58" max="58" width="11.28515625" style="122" bestFit="1" customWidth="1"/>
    <col min="59" max="59" width="7.85546875" style="122" bestFit="1" customWidth="1"/>
    <col min="60" max="60" width="11.28515625" style="122" bestFit="1" customWidth="1"/>
    <col min="61" max="61" width="7.85546875" style="122" bestFit="1" customWidth="1"/>
    <col min="62" max="62" width="11.28515625" style="122" bestFit="1" customWidth="1"/>
    <col min="63" max="63" width="7.85546875" style="122" bestFit="1" customWidth="1"/>
    <col min="64" max="64" width="11.28515625" style="122" bestFit="1" customWidth="1"/>
    <col min="66" max="66" width="7.85546875" style="122" bestFit="1" customWidth="1"/>
    <col min="67" max="67" width="11.28515625" style="122" bestFit="1" customWidth="1"/>
    <col min="68" max="68" width="7.85546875" style="122" bestFit="1" customWidth="1"/>
    <col min="69" max="69" width="11.28515625" style="122" bestFit="1" customWidth="1"/>
    <col min="70" max="70" width="7.85546875" style="122" bestFit="1" customWidth="1"/>
    <col min="71" max="71" width="11.28515625" style="122" bestFit="1" customWidth="1"/>
    <col min="72" max="72" width="7.140625" style="122" bestFit="1" customWidth="1"/>
    <col min="73" max="73" width="11.28515625" style="122" bestFit="1" customWidth="1"/>
  </cols>
  <sheetData>
    <row r="1" spans="2:73" s="122" customFormat="1" x14ac:dyDescent="0.25"/>
    <row r="2" spans="2:73" x14ac:dyDescent="0.25">
      <c r="B2" s="104"/>
      <c r="C2" s="650" t="s">
        <v>0</v>
      </c>
      <c r="D2" s="651"/>
      <c r="E2" s="651"/>
      <c r="F2" s="652"/>
      <c r="G2" s="653" t="s">
        <v>66</v>
      </c>
      <c r="H2" s="654"/>
      <c r="I2" s="654"/>
      <c r="J2" s="655"/>
      <c r="L2" s="650" t="s">
        <v>1</v>
      </c>
      <c r="M2" s="651"/>
      <c r="N2" s="651"/>
      <c r="O2" s="652"/>
      <c r="P2" s="653" t="s">
        <v>66</v>
      </c>
      <c r="Q2" s="654"/>
      <c r="R2" s="654"/>
      <c r="S2" s="655"/>
      <c r="U2" s="650" t="s">
        <v>2</v>
      </c>
      <c r="V2" s="651"/>
      <c r="W2" s="651"/>
      <c r="X2" s="652"/>
      <c r="Y2" s="653" t="s">
        <v>66</v>
      </c>
      <c r="Z2" s="654"/>
      <c r="AA2" s="654"/>
      <c r="AB2" s="655"/>
      <c r="AD2" s="650" t="s">
        <v>3</v>
      </c>
      <c r="AE2" s="651"/>
      <c r="AF2" s="651"/>
      <c r="AG2" s="652"/>
      <c r="AH2" s="653" t="s">
        <v>66</v>
      </c>
      <c r="AI2" s="654"/>
      <c r="AJ2" s="654"/>
      <c r="AK2" s="655"/>
      <c r="AM2" s="650" t="s">
        <v>6</v>
      </c>
      <c r="AN2" s="651"/>
      <c r="AO2" s="651"/>
      <c r="AP2" s="652"/>
      <c r="AQ2" s="653" t="s">
        <v>66</v>
      </c>
      <c r="AR2" s="654"/>
      <c r="AS2" s="654"/>
      <c r="AT2" s="655"/>
      <c r="AV2" s="650" t="s">
        <v>7</v>
      </c>
      <c r="AW2" s="651"/>
      <c r="AX2" s="651"/>
      <c r="AY2" s="652"/>
      <c r="AZ2" s="653" t="s">
        <v>66</v>
      </c>
      <c r="BA2" s="654"/>
      <c r="BB2" s="654"/>
      <c r="BC2" s="655"/>
      <c r="BE2" s="650" t="s">
        <v>8</v>
      </c>
      <c r="BF2" s="651"/>
      <c r="BG2" s="651"/>
      <c r="BH2" s="652"/>
      <c r="BI2" s="653" t="s">
        <v>66</v>
      </c>
      <c r="BJ2" s="654"/>
      <c r="BK2" s="654"/>
      <c r="BL2" s="655"/>
      <c r="BN2" s="650" t="s">
        <v>10</v>
      </c>
      <c r="BO2" s="651"/>
      <c r="BP2" s="651"/>
      <c r="BQ2" s="652"/>
      <c r="BR2" s="653" t="s">
        <v>66</v>
      </c>
      <c r="BS2" s="654"/>
      <c r="BT2" s="654"/>
      <c r="BU2" s="655"/>
    </row>
    <row r="3" spans="2:73" x14ac:dyDescent="0.25">
      <c r="B3" s="95">
        <v>38868</v>
      </c>
      <c r="C3" s="125" t="s">
        <v>12</v>
      </c>
      <c r="D3" s="124" t="s">
        <v>67</v>
      </c>
      <c r="E3" s="125" t="s">
        <v>13</v>
      </c>
      <c r="F3" s="124" t="s">
        <v>67</v>
      </c>
      <c r="G3" s="125" t="s">
        <v>12</v>
      </c>
      <c r="H3" s="124" t="s">
        <v>67</v>
      </c>
      <c r="I3" s="125" t="s">
        <v>13</v>
      </c>
      <c r="J3" s="124" t="s">
        <v>67</v>
      </c>
      <c r="L3" s="125" t="s">
        <v>12</v>
      </c>
      <c r="M3" s="124" t="s">
        <v>67</v>
      </c>
      <c r="N3" s="125" t="s">
        <v>13</v>
      </c>
      <c r="O3" s="124" t="s">
        <v>67</v>
      </c>
      <c r="P3" s="125" t="s">
        <v>12</v>
      </c>
      <c r="Q3" s="124" t="s">
        <v>67</v>
      </c>
      <c r="R3" s="125" t="s">
        <v>13</v>
      </c>
      <c r="S3" s="124" t="s">
        <v>67</v>
      </c>
      <c r="U3" s="125" t="s">
        <v>12</v>
      </c>
      <c r="V3" s="124" t="s">
        <v>67</v>
      </c>
      <c r="W3" s="127" t="s">
        <v>13</v>
      </c>
      <c r="X3" s="124" t="s">
        <v>67</v>
      </c>
      <c r="Y3" s="125" t="s">
        <v>12</v>
      </c>
      <c r="Z3" s="124" t="s">
        <v>67</v>
      </c>
      <c r="AA3" s="125" t="s">
        <v>13</v>
      </c>
      <c r="AB3" s="124" t="s">
        <v>67</v>
      </c>
      <c r="AD3" s="125" t="s">
        <v>12</v>
      </c>
      <c r="AE3" s="124" t="s">
        <v>67</v>
      </c>
      <c r="AF3" s="125" t="s">
        <v>13</v>
      </c>
      <c r="AG3" s="124" t="s">
        <v>67</v>
      </c>
      <c r="AH3" s="125" t="s">
        <v>12</v>
      </c>
      <c r="AI3" s="124" t="s">
        <v>67</v>
      </c>
      <c r="AJ3" s="125" t="s">
        <v>13</v>
      </c>
      <c r="AK3" s="124" t="s">
        <v>67</v>
      </c>
      <c r="AM3" s="125" t="s">
        <v>12</v>
      </c>
      <c r="AN3" s="124" t="s">
        <v>67</v>
      </c>
      <c r="AO3" s="125" t="s">
        <v>13</v>
      </c>
      <c r="AP3" s="124" t="s">
        <v>67</v>
      </c>
      <c r="AQ3" s="125" t="s">
        <v>12</v>
      </c>
      <c r="AR3" s="124" t="s">
        <v>67</v>
      </c>
      <c r="AS3" s="125" t="s">
        <v>13</v>
      </c>
      <c r="AT3" s="124" t="s">
        <v>67</v>
      </c>
      <c r="AV3" s="125" t="s">
        <v>12</v>
      </c>
      <c r="AW3" s="124" t="s">
        <v>67</v>
      </c>
      <c r="AX3" s="125" t="s">
        <v>13</v>
      </c>
      <c r="AY3" s="124" t="s">
        <v>67</v>
      </c>
      <c r="AZ3" s="125" t="s">
        <v>12</v>
      </c>
      <c r="BA3" s="124" t="s">
        <v>67</v>
      </c>
      <c r="BB3" s="125" t="s">
        <v>13</v>
      </c>
      <c r="BC3" s="124" t="s">
        <v>67</v>
      </c>
      <c r="BE3" s="125" t="s">
        <v>12</v>
      </c>
      <c r="BF3" s="124" t="s">
        <v>67</v>
      </c>
      <c r="BG3" s="125" t="s">
        <v>13</v>
      </c>
      <c r="BH3" s="124" t="s">
        <v>67</v>
      </c>
      <c r="BI3" s="125" t="s">
        <v>12</v>
      </c>
      <c r="BJ3" s="124" t="s">
        <v>67</v>
      </c>
      <c r="BK3" s="125" t="s">
        <v>13</v>
      </c>
      <c r="BL3" s="124" t="s">
        <v>67</v>
      </c>
      <c r="BN3" s="125" t="s">
        <v>12</v>
      </c>
      <c r="BO3" s="124" t="s">
        <v>67</v>
      </c>
      <c r="BP3" s="125" t="s">
        <v>13</v>
      </c>
      <c r="BQ3" s="124" t="s">
        <v>67</v>
      </c>
      <c r="BR3" s="125" t="s">
        <v>12</v>
      </c>
      <c r="BS3" s="124" t="s">
        <v>67</v>
      </c>
      <c r="BT3" s="125" t="s">
        <v>13</v>
      </c>
      <c r="BU3" s="124" t="s">
        <v>67</v>
      </c>
    </row>
    <row r="4" spans="2:73" x14ac:dyDescent="0.25">
      <c r="B4" s="95">
        <f t="shared" ref="B4:B35" si="0">EOMONTH(B3,1)</f>
        <v>38898</v>
      </c>
      <c r="C4" s="94">
        <f>VLOOKUP($B4,'Sector --&gt;'!$Q$3:$AB$101,MATCH(C$2,'Sector --&gt;'!$Q$3:$AB$3,0),FALSE)/VLOOKUP($B3,'Sector --&gt;'!$B$3:$N$101,MATCH(C$2,'Sector --&gt;'!$B$3:$N$3,FALSE))</f>
        <v>-4.0524082764344584E-2</v>
      </c>
      <c r="D4" s="123"/>
      <c r="E4" s="94">
        <f>VLOOKUP($B4,'Sector --&gt;'!$Q$104:$AB$202,MATCH(C$2,'Sector --&gt;'!$Q$3:$AB$3,0),FALSE)/VLOOKUP($B3,'Sector --&gt;'!$B$104:$N$202,MATCH(C$2,'Sector --&gt;'!$B$3:$N$3,FALSE))</f>
        <v>1.6440824584499556E-2</v>
      </c>
      <c r="F4" s="123"/>
      <c r="G4" s="634">
        <f>Benchmark!O5</f>
        <v>-4.59697119505258E-3</v>
      </c>
      <c r="H4" s="123"/>
      <c r="I4" s="635">
        <f>Benchmark!P5</f>
        <v>1.5960755963452221E-3</v>
      </c>
      <c r="J4" s="123"/>
      <c r="L4" s="123">
        <f>VLOOKUP($B4,'Sector --&gt;'!$Q$3:$AB$101,MATCH(L$2,'Sector --&gt;'!$Q$3:$AB$3,0),FALSE)/VLOOKUP($B3,'Sector --&gt;'!$B$3:$N$101,MATCH(L$2,'Sector --&gt;'!$B$3:$N$3,FALSE))</f>
        <v>-3.6000109629680671E-2</v>
      </c>
      <c r="M4" s="123"/>
      <c r="N4" s="123">
        <f>VLOOKUP($B4,'Sector --&gt;'!$Q$104:$AB$202,MATCH(L$2,'Sector --&gt;'!$Q$3:$AB$3,0),FALSE)/VLOOKUP($B3,'Sector --&gt;'!$B$104:$N$202,MATCH(L$2,'Sector --&gt;'!$B$3:$N$3,FALSE))</f>
        <v>-5.3294804797793614E-3</v>
      </c>
      <c r="O4" s="123"/>
      <c r="P4" s="616">
        <f>Benchmark!S5</f>
        <v>-1.2917194966213389E-2</v>
      </c>
      <c r="Q4" s="123"/>
      <c r="R4" s="617">
        <f>Benchmark!T5</f>
        <v>-1.5083661671312233E-2</v>
      </c>
      <c r="S4" s="123"/>
      <c r="U4" s="123">
        <f>VLOOKUP($B4,'Sector --&gt;'!$Q$3:$AB$101,MATCH(U$2,'Sector --&gt;'!$Q$3:$AB$3,0),FALSE)/VLOOKUP($B3,'Sector --&gt;'!$B$3:$N$101,MATCH(U$2,'Sector --&gt;'!$B$3:$N$3,FALSE))</f>
        <v>-2.2365969946918439E-2</v>
      </c>
      <c r="V4" s="123"/>
      <c r="W4" s="123">
        <f>IFERROR(VLOOKUP($B4,'Sector --&gt;'!$Q$104:$AB$202,MATCH(U$2,'Sector --&gt;'!$Q$3:$AB$3,0),FALSE)/VLOOKUP($B3,'Sector --&gt;'!$B$104:$N$202,MATCH(U$2,'Sector --&gt;'!$B$3:$N$3,FALSE)),AA4)</f>
        <v>0</v>
      </c>
      <c r="X4" s="123"/>
      <c r="Y4" s="618">
        <f>Benchmark!W5</f>
        <v>8.6120894077373368E-3</v>
      </c>
      <c r="AA4" s="619">
        <f>Benchmark!X5</f>
        <v>-8.5097907959771849E-3</v>
      </c>
      <c r="AB4" s="123"/>
      <c r="AD4" s="123">
        <f>VLOOKUP($B4,'Sector --&gt;'!$Q$3:$AB$101,MATCH(AD$2,'Sector --&gt;'!$Q$3:$AB$3,0),FALSE)/VLOOKUP($B3,'Sector --&gt;'!$B$3:$N$101,MATCH(AD$2,'Sector --&gt;'!$B$3:$N$3,FALSE))</f>
        <v>-3.9303256140447773E-2</v>
      </c>
      <c r="AE4" s="123"/>
      <c r="AF4" s="123">
        <f>VLOOKUP($B4,'Sector --&gt;'!$Q$104:$AB$202,MATCH(AD$2,'Sector --&gt;'!$Q$3:$AB$3,0),FALSE)/VLOOKUP($B3,'Sector --&gt;'!$B$104:$N$202,MATCH(AD$2,'Sector --&gt;'!$B$3:$N$3,FALSE))</f>
        <v>2.577895546133423E-3</v>
      </c>
      <c r="AG4" s="123"/>
      <c r="AH4" s="620">
        <f>Benchmark!AA5</f>
        <v>-5.057919002045913E-2</v>
      </c>
      <c r="AJ4" s="621">
        <f>Benchmark!AB5</f>
        <v>-5.8353385859265814E-3</v>
      </c>
      <c r="AK4" s="123"/>
      <c r="AM4" s="123">
        <f>VLOOKUP($B4,'Sector --&gt;'!$Q$3:$AB$101,MATCH(AM$2,'Sector --&gt;'!$Q$3:$AB$3,0),FALSE)/VLOOKUP($B3,'Sector --&gt;'!$B$3:$N$101,MATCH(AM$2,'Sector --&gt;'!$B$3:$N$3,FALSE))</f>
        <v>1.8111585249446043E-3</v>
      </c>
      <c r="AN4" s="123"/>
      <c r="AO4" s="123">
        <f>VLOOKUP($B4,'Sector --&gt;'!$Q$104:$AB$202,MATCH(AM$2,'Sector --&gt;'!$Q$3:$AB$3,0),FALSE)/VLOOKUP($B3,'Sector --&gt;'!$B$104:$N$202,MATCH(AM$2,'Sector --&gt;'!$B$3:$N$3,FALSE))</f>
        <v>1.9497501145698871E-4</v>
      </c>
      <c r="AP4" s="123"/>
      <c r="AQ4" s="622">
        <f>Benchmark!AE5</f>
        <v>-1.3942115610368739E-3</v>
      </c>
      <c r="AS4" s="623">
        <f>Benchmark!AF5</f>
        <v>-6.4161403777265869E-3</v>
      </c>
      <c r="AT4" s="123"/>
      <c r="AV4" s="123">
        <f>VLOOKUP($B4,'Sector --&gt;'!$Q$3:$AB$101,MATCH(AV$2,'Sector --&gt;'!$Q$3:$AB$3,0),FALSE)/VLOOKUP($B3,'Sector --&gt;'!$B$3:$N$101,MATCH(AV$2,'Sector --&gt;'!$B$3:$N$3,FALSE))</f>
        <v>-7.9527771905559042E-2</v>
      </c>
      <c r="AW4" s="123"/>
      <c r="AX4" s="123">
        <f>VLOOKUP($B4,'Sector --&gt;'!$Q$104:$AB$202,MATCH(AV$2,'Sector --&gt;'!$Q$3:$AB$3,0),FALSE)/VLOOKUP($B3,'Sector --&gt;'!$B$104:$N$202,MATCH(AV$2,'Sector --&gt;'!$B$3:$N$3,FALSE))</f>
        <v>5.5750174794670863E-2</v>
      </c>
      <c r="AY4" s="123"/>
      <c r="AZ4" s="624">
        <f>Benchmark!AI5</f>
        <v>-2.1397499369056359E-2</v>
      </c>
      <c r="BB4" s="625">
        <f>Benchmark!AJ5</f>
        <v>2.0470821606662883E-2</v>
      </c>
      <c r="BC4" s="123"/>
      <c r="BE4" s="123">
        <f>VLOOKUP($B4,'Sector --&gt;'!$Q$3:$AB$101,MATCH(BE$2,'Sector --&gt;'!$Q$3:$AB$3,0),FALSE)/VLOOKUP($B3,'Sector --&gt;'!$B$3:$N$101,MATCH(BE$2,'Sector --&gt;'!$B$3:$N$3,FALSE))</f>
        <v>6.018401201747698E-2</v>
      </c>
      <c r="BF4" s="123"/>
      <c r="BG4" s="128">
        <f>IFERROR(VLOOKUP($B4,'Sector --&gt;'!$Q$104:$AB$202,MATCH(BE$2,'Sector --&gt;'!$Q$3:$AB$3,0),FALSE)/VLOOKUP($B3,'Sector --&gt;'!$B$104:$N$202,MATCH(BE$2,'Sector --&gt;'!$B$3:$N$3,FALSE)),BK4)</f>
        <v>-8.946228349685198E-3</v>
      </c>
      <c r="BH4" s="123"/>
      <c r="BI4" s="626">
        <f>Benchmark!AM5</f>
        <v>-1.6865854712558005E-2</v>
      </c>
      <c r="BK4" s="627">
        <f>Benchmark!AN5</f>
        <v>-8.946228349685198E-3</v>
      </c>
      <c r="BL4" s="123"/>
      <c r="BN4" s="123">
        <f>VLOOKUP($B4,'Sector --&gt;'!$Q$3:$AB$101,MATCH(BN$2,'Sector --&gt;'!$Q$3:$AB$3,0),FALSE)/VLOOKUP($B3,'Sector --&gt;'!$B$3:$N$101,MATCH(BN$2,'Sector --&gt;'!$B$3:$N$3,FALSE))</f>
        <v>-5.2494981550452839E-2</v>
      </c>
      <c r="BO4" s="123"/>
      <c r="BP4" s="123">
        <f>VLOOKUP($B4,'Sector --&gt;'!$Q$104:$AB$202,MATCH(BN$2,'Sector --&gt;'!$Q$3:$AB$3,0),FALSE)/VLOOKUP($B3,'Sector --&gt;'!$B$104:$N$202,MATCH(BN$2,'Sector --&gt;'!$B$3:$N$3,FALSE))</f>
        <v>-2.595462676481039E-2</v>
      </c>
      <c r="BQ4" s="123"/>
      <c r="BR4" s="628">
        <f>Benchmark!AQ5</f>
        <v>-1.6993941234149084E-2</v>
      </c>
      <c r="BT4" s="629">
        <f>Benchmark!AR5</f>
        <v>-1.2014925658771266E-2</v>
      </c>
      <c r="BU4" s="123"/>
    </row>
    <row r="5" spans="2:73" x14ac:dyDescent="0.25">
      <c r="B5" s="95">
        <f t="shared" si="0"/>
        <v>38929</v>
      </c>
      <c r="C5" s="123">
        <f>VLOOKUP($B5,'Sector --&gt;'!$Q$3:$AB$101,MATCH(C$2,'Sector --&gt;'!$Q$3:$AB$3,0),FALSE)/VLOOKUP($B4,'Sector --&gt;'!$B$3:$N$101,MATCH(C$2,'Sector --&gt;'!$B$3:$N$3,FALSE))</f>
        <v>-4.3618766401998174E-3</v>
      </c>
      <c r="D5" s="123"/>
      <c r="E5" s="123">
        <f>VLOOKUP($B5,'Sector --&gt;'!$Q$104:$AB$202,MATCH(C$2,'Sector --&gt;'!$Q$3:$AB$3,0),FALSE)/VLOOKUP($B4,'Sector --&gt;'!$B$104:$N$202,MATCH(C$2,'Sector --&gt;'!$B$3:$N$3,FALSE))</f>
        <v>-4.1803512583879201E-3</v>
      </c>
      <c r="F5" s="123"/>
      <c r="G5" s="637">
        <f>Benchmark!O6</f>
        <v>-1.1878656581133832E-2</v>
      </c>
      <c r="H5" s="123"/>
      <c r="I5" s="637">
        <f>Benchmark!P6</f>
        <v>1.9718920941506936E-2</v>
      </c>
      <c r="J5" s="123"/>
      <c r="L5" s="123">
        <f>VLOOKUP($B5,'Sector --&gt;'!$Q$3:$AB$101,MATCH(L$2,'Sector --&gt;'!$Q$3:$AB$3,0),FALSE)/VLOOKUP($B4,'Sector --&gt;'!$B$3:$N$101,MATCH(L$2,'Sector --&gt;'!$B$3:$N$3,FALSE))</f>
        <v>1.7006509644082575E-2</v>
      </c>
      <c r="M5" s="123"/>
      <c r="N5" s="123">
        <f>VLOOKUP($B5,'Sector --&gt;'!$Q$104:$AB$202,MATCH(L$2,'Sector --&gt;'!$Q$3:$AB$3,0),FALSE)/VLOOKUP($B4,'Sector --&gt;'!$B$104:$N$202,MATCH(L$2,'Sector --&gt;'!$B$3:$N$3,FALSE))</f>
        <v>-0.11403392920003805</v>
      </c>
      <c r="O5" s="123"/>
      <c r="P5" s="637">
        <f>Benchmark!S6</f>
        <v>1.1373645759361211E-3</v>
      </c>
      <c r="Q5" s="123"/>
      <c r="R5" s="637">
        <f>Benchmark!T6</f>
        <v>-2.0346302241504948E-2</v>
      </c>
      <c r="S5" s="123"/>
      <c r="U5" s="123">
        <f>VLOOKUP($B5,'Sector --&gt;'!$Q$3:$AB$101,MATCH(U$2,'Sector --&gt;'!$Q$3:$AB$3,0),FALSE)/VLOOKUP($B4,'Sector --&gt;'!$B$3:$N$101,MATCH(U$2,'Sector --&gt;'!$B$3:$N$3,FALSE))</f>
        <v>6.3588856131665469E-2</v>
      </c>
      <c r="V5" s="123"/>
      <c r="W5" s="123">
        <f>IFERROR(VLOOKUP($B5,'Sector --&gt;'!$Q$104:$AB$202,MATCH(U$2,'Sector --&gt;'!$Q$3:$AB$3,0),FALSE)/VLOOKUP($B4,'Sector --&gt;'!$B$104:$N$202,MATCH(U$2,'Sector --&gt;'!$B$3:$N$3,FALSE)),AA5)</f>
        <v>-2.7628587800586656E-2</v>
      </c>
      <c r="X5" s="123"/>
      <c r="Y5" s="637">
        <f>Benchmark!W6</f>
        <v>3.2818335452788845E-2</v>
      </c>
      <c r="AA5" s="637">
        <f>Benchmark!X6</f>
        <v>-2.7628587800586656E-2</v>
      </c>
      <c r="AB5" s="123"/>
      <c r="AD5" s="123">
        <f>VLOOKUP($B5,'Sector --&gt;'!$Q$3:$AB$101,MATCH(AD$2,'Sector --&gt;'!$Q$3:$AB$3,0),FALSE)/VLOOKUP($B4,'Sector --&gt;'!$B$3:$N$101,MATCH(AD$2,'Sector --&gt;'!$B$3:$N$3,FALSE))</f>
        <v>-1.110645239146358E-3</v>
      </c>
      <c r="AE5" s="123"/>
      <c r="AF5" s="123">
        <f>VLOOKUP($B5,'Sector --&gt;'!$Q$104:$AB$202,MATCH(AD$2,'Sector --&gt;'!$Q$3:$AB$3,0),FALSE)/VLOOKUP($B4,'Sector --&gt;'!$B$104:$N$202,MATCH(AD$2,'Sector --&gt;'!$B$3:$N$3,FALSE))</f>
        <v>-1.0757878822613271E-2</v>
      </c>
      <c r="AG5" s="123"/>
      <c r="AH5" s="637">
        <f>Benchmark!AA6</f>
        <v>6.4811925384005653E-2</v>
      </c>
      <c r="AJ5" s="637">
        <f>Benchmark!AB6</f>
        <v>-1.4584346312157995E-2</v>
      </c>
      <c r="AK5" s="123"/>
      <c r="AM5" s="123">
        <f>VLOOKUP($B5,'Sector --&gt;'!$Q$3:$AB$101,MATCH(AM$2,'Sector --&gt;'!$Q$3:$AB$3,0),FALSE)/VLOOKUP($B4,'Sector --&gt;'!$B$3:$N$101,MATCH(AM$2,'Sector --&gt;'!$B$3:$N$3,FALSE))</f>
        <v>4.3376517952977874E-2</v>
      </c>
      <c r="AN5" s="123"/>
      <c r="AO5" s="123">
        <f>VLOOKUP($B5,'Sector --&gt;'!$Q$104:$AB$202,MATCH(AM$2,'Sector --&gt;'!$Q$3:$AB$3,0),FALSE)/VLOOKUP($B4,'Sector --&gt;'!$B$104:$N$202,MATCH(AM$2,'Sector --&gt;'!$B$3:$N$3,FALSE))</f>
        <v>3.7413467987205344E-2</v>
      </c>
      <c r="AP5" s="123"/>
      <c r="AQ5" s="637">
        <f>Benchmark!AE6</f>
        <v>1.7268999888825142E-2</v>
      </c>
      <c r="AS5" s="637">
        <f>Benchmark!AF6</f>
        <v>-3.482734142814717E-3</v>
      </c>
      <c r="AT5" s="123"/>
      <c r="AV5" s="123">
        <f>VLOOKUP($B5,'Sector --&gt;'!$Q$3:$AB$101,MATCH(AV$2,'Sector --&gt;'!$Q$3:$AB$3,0),FALSE)/VLOOKUP($B4,'Sector --&gt;'!$B$3:$N$101,MATCH(AV$2,'Sector --&gt;'!$B$3:$N$3,FALSE))</f>
        <v>-2.8522208664588243E-3</v>
      </c>
      <c r="AW5" s="123"/>
      <c r="AX5" s="123">
        <f>VLOOKUP($B5,'Sector --&gt;'!$Q$104:$AB$202,MATCH(AV$2,'Sector --&gt;'!$Q$3:$AB$3,0),FALSE)/VLOOKUP($B4,'Sector --&gt;'!$B$104:$N$202,MATCH(AV$2,'Sector --&gt;'!$B$3:$N$3,FALSE))</f>
        <v>3.0725261049767295E-2</v>
      </c>
      <c r="AY5" s="123"/>
      <c r="AZ5" s="637">
        <f>Benchmark!AI6</f>
        <v>-2.5983111016606518E-2</v>
      </c>
      <c r="BB5" s="637">
        <f>Benchmark!AJ6</f>
        <v>2.7029851209223174E-2</v>
      </c>
      <c r="BC5" s="123"/>
      <c r="BE5" s="123">
        <f>VLOOKUP($B5,'Sector --&gt;'!$Q$3:$AB$101,MATCH(BE$2,'Sector --&gt;'!$Q$3:$AB$3,0),FALSE)/VLOOKUP($B4,'Sector --&gt;'!$B$3:$N$101,MATCH(BE$2,'Sector --&gt;'!$B$3:$N$3,FALSE))</f>
        <v>1.3077995106959143E-2</v>
      </c>
      <c r="BF5" s="123"/>
      <c r="BG5" s="123">
        <f>IFERROR(VLOOKUP($B5,'Sector --&gt;'!$Q$104:$AB$202,MATCH(BE$2,'Sector --&gt;'!$Q$3:$AB$3,0),FALSE)/VLOOKUP($B4,'Sector --&gt;'!$B$104:$N$202,MATCH(BE$2,'Sector --&gt;'!$B$3:$N$3,FALSE)),BK5)</f>
        <v>3.5530270624194796E-3</v>
      </c>
      <c r="BH5" s="123"/>
      <c r="BI5" s="637">
        <f>Benchmark!AM6</f>
        <v>3.8852133782940307E-2</v>
      </c>
      <c r="BK5" s="637">
        <f>Benchmark!AN6</f>
        <v>3.5530270624194796E-3</v>
      </c>
      <c r="BL5" s="123"/>
      <c r="BN5" s="123">
        <f>VLOOKUP($B5,'Sector --&gt;'!$Q$3:$AB$101,MATCH(BN$2,'Sector --&gt;'!$Q$3:$AB$3,0),FALSE)/VLOOKUP($B4,'Sector --&gt;'!$B$3:$N$101,MATCH(BN$2,'Sector --&gt;'!$B$3:$N$3,FALSE))</f>
        <v>6.0992082982995174E-2</v>
      </c>
      <c r="BO5" s="123"/>
      <c r="BP5" s="123">
        <f>VLOOKUP($B5,'Sector --&gt;'!$Q$104:$AB$202,MATCH(BN$2,'Sector --&gt;'!$Q$3:$AB$3,0),FALSE)/VLOOKUP($B4,'Sector --&gt;'!$B$104:$N$202,MATCH(BN$2,'Sector --&gt;'!$B$3:$N$3,FALSE))</f>
        <v>4.7412954382658745E-2</v>
      </c>
      <c r="BQ5" s="123"/>
      <c r="BR5" s="637">
        <f>Benchmark!AQ6</f>
        <v>7.3463913807957484E-2</v>
      </c>
      <c r="BT5" s="637">
        <f>Benchmark!AR6</f>
        <v>-4.5957356731900441E-2</v>
      </c>
      <c r="BU5" s="123"/>
    </row>
    <row r="6" spans="2:73" x14ac:dyDescent="0.25">
      <c r="B6" s="95">
        <f t="shared" si="0"/>
        <v>38960</v>
      </c>
      <c r="C6" s="123">
        <f>VLOOKUP($B6,'Sector --&gt;'!$Q$3:$AB$101,MATCH(C$2,'Sector --&gt;'!$Q$3:$AB$3,0),FALSE)/VLOOKUP($B5,'Sector --&gt;'!$B$3:$N$101,MATCH(C$2,'Sector --&gt;'!$B$3:$N$3,FALSE))</f>
        <v>2.0112415533715573E-2</v>
      </c>
      <c r="D6" s="123"/>
      <c r="E6" s="123">
        <f>VLOOKUP($B6,'Sector --&gt;'!$Q$104:$AB$202,MATCH(C$2,'Sector --&gt;'!$Q$3:$AB$3,0),FALSE)/VLOOKUP($B5,'Sector --&gt;'!$B$104:$N$202,MATCH(C$2,'Sector --&gt;'!$B$3:$N$3,FALSE))</f>
        <v>-2.5532443099782979E-2</v>
      </c>
      <c r="F6" s="123"/>
      <c r="G6" s="637">
        <f>Benchmark!O7</f>
        <v>4.7188256565313454E-2</v>
      </c>
      <c r="H6" s="123"/>
      <c r="I6" s="637">
        <f>Benchmark!P7</f>
        <v>-4.5028005552560077E-2</v>
      </c>
      <c r="J6" s="123"/>
      <c r="L6" s="123">
        <f>VLOOKUP($B6,'Sector --&gt;'!$Q$3:$AB$101,MATCH(L$2,'Sector --&gt;'!$Q$3:$AB$3,0),FALSE)/VLOOKUP($B5,'Sector --&gt;'!$B$3:$N$101,MATCH(L$2,'Sector --&gt;'!$B$3:$N$3,FALSE))</f>
        <v>1.1007707915682887E-2</v>
      </c>
      <c r="M6" s="123"/>
      <c r="N6" s="123">
        <f>VLOOKUP($B6,'Sector --&gt;'!$Q$104:$AB$202,MATCH(L$2,'Sector --&gt;'!$Q$3:$AB$3,0),FALSE)/VLOOKUP($B5,'Sector --&gt;'!$B$104:$N$202,MATCH(L$2,'Sector --&gt;'!$B$3:$N$3,FALSE))</f>
        <v>1.1518152510577905E-2</v>
      </c>
      <c r="O6" s="123"/>
      <c r="P6" s="637">
        <f>Benchmark!S7</f>
        <v>3.5968117299420302E-2</v>
      </c>
      <c r="Q6" s="123"/>
      <c r="R6" s="637">
        <f>Benchmark!T7</f>
        <v>-3.8962532332197271E-2</v>
      </c>
      <c r="S6" s="123"/>
      <c r="U6" s="123">
        <f>VLOOKUP($B6,'Sector --&gt;'!$Q$3:$AB$101,MATCH(U$2,'Sector --&gt;'!$Q$3:$AB$3,0),FALSE)/VLOOKUP($B5,'Sector --&gt;'!$B$3:$N$101,MATCH(U$2,'Sector --&gt;'!$B$3:$N$3,FALSE))</f>
        <v>-4.4552484325693989E-2</v>
      </c>
      <c r="V6" s="123"/>
      <c r="W6" s="123">
        <f>IFERROR(VLOOKUP($B6,'Sector --&gt;'!$Q$104:$AB$202,MATCH(U$2,'Sector --&gt;'!$Q$3:$AB$3,0),FALSE)/VLOOKUP($B5,'Sector --&gt;'!$B$104:$N$202,MATCH(U$2,'Sector --&gt;'!$B$3:$N$3,FALSE)),AA6)</f>
        <v>-4.8491994991017003E-3</v>
      </c>
      <c r="X6" s="123"/>
      <c r="Y6" s="637">
        <f>Benchmark!W7</f>
        <v>4.7595120369601299E-3</v>
      </c>
      <c r="AA6" s="637">
        <f>Benchmark!X7</f>
        <v>-4.8491994991017003E-3</v>
      </c>
      <c r="AB6" s="123"/>
      <c r="AD6" s="123">
        <f>VLOOKUP($B6,'Sector --&gt;'!$Q$3:$AB$101,MATCH(AD$2,'Sector --&gt;'!$Q$3:$AB$3,0),FALSE)/VLOOKUP($B5,'Sector --&gt;'!$B$3:$N$101,MATCH(AD$2,'Sector --&gt;'!$B$3:$N$3,FALSE))</f>
        <v>4.4669685311467498E-2</v>
      </c>
      <c r="AE6" s="123"/>
      <c r="AF6" s="123">
        <f>VLOOKUP($B6,'Sector --&gt;'!$Q$104:$AB$202,MATCH(AD$2,'Sector --&gt;'!$Q$3:$AB$3,0),FALSE)/VLOOKUP($B5,'Sector --&gt;'!$B$104:$N$202,MATCH(AD$2,'Sector --&gt;'!$B$3:$N$3,FALSE))</f>
        <v>-2.4038406605676192E-2</v>
      </c>
      <c r="AG6" s="123"/>
      <c r="AH6" s="637">
        <f>Benchmark!AA7</f>
        <v>5.9148173514543698E-2</v>
      </c>
      <c r="AJ6" s="637">
        <f>Benchmark!AB7</f>
        <v>-2.0577649845965534E-2</v>
      </c>
      <c r="AK6" s="123"/>
      <c r="AM6" s="123">
        <f>VLOOKUP($B6,'Sector --&gt;'!$Q$3:$AB$101,MATCH(AM$2,'Sector --&gt;'!$Q$3:$AB$3,0),FALSE)/VLOOKUP($B5,'Sector --&gt;'!$B$3:$N$101,MATCH(AM$2,'Sector --&gt;'!$B$3:$N$3,FALSE))</f>
        <v>4.6878703496349622E-2</v>
      </c>
      <c r="AN6" s="123"/>
      <c r="AO6" s="123">
        <f>VLOOKUP($B6,'Sector --&gt;'!$Q$104:$AB$202,MATCH(AM$2,'Sector --&gt;'!$Q$3:$AB$3,0),FALSE)/VLOOKUP($B5,'Sector --&gt;'!$B$104:$N$202,MATCH(AM$2,'Sector --&gt;'!$B$3:$N$3,FALSE))</f>
        <v>-1.5077582762006728E-2</v>
      </c>
      <c r="AP6" s="123"/>
      <c r="AQ6" s="637">
        <f>Benchmark!AE7</f>
        <v>4.3773727082812589E-2</v>
      </c>
      <c r="AS6" s="637">
        <f>Benchmark!AF7</f>
        <v>-2.5366868280371956E-2</v>
      </c>
      <c r="AT6" s="123"/>
      <c r="AV6" s="123">
        <f>VLOOKUP($B6,'Sector --&gt;'!$Q$3:$AB$101,MATCH(AV$2,'Sector --&gt;'!$Q$3:$AB$3,0),FALSE)/VLOOKUP($B5,'Sector --&gt;'!$B$3:$N$101,MATCH(AV$2,'Sector --&gt;'!$B$3:$N$3,FALSE))</f>
        <v>5.7622837347504466E-2</v>
      </c>
      <c r="AW6" s="123"/>
      <c r="AX6" s="123">
        <f>VLOOKUP($B6,'Sector --&gt;'!$Q$104:$AB$202,MATCH(AV$2,'Sector --&gt;'!$Q$3:$AB$3,0),FALSE)/VLOOKUP($B5,'Sector --&gt;'!$B$104:$N$202,MATCH(AV$2,'Sector --&gt;'!$B$3:$N$3,FALSE))</f>
        <v>-9.4595623482890204E-2</v>
      </c>
      <c r="AY6" s="123"/>
      <c r="AZ6" s="637">
        <f>Benchmark!AI7</f>
        <v>7.255058320908811E-2</v>
      </c>
      <c r="BB6" s="637">
        <f>Benchmark!AJ7</f>
        <v>-7.3917134573388069E-2</v>
      </c>
      <c r="BC6" s="123"/>
      <c r="BE6" s="123">
        <f>VLOOKUP($B6,'Sector --&gt;'!$Q$3:$AB$101,MATCH(BE$2,'Sector --&gt;'!$Q$3:$AB$3,0),FALSE)/VLOOKUP($B5,'Sector --&gt;'!$B$3:$N$101,MATCH(BE$2,'Sector --&gt;'!$B$3:$N$3,FALSE))</f>
        <v>9.1131067037948904E-2</v>
      </c>
      <c r="BF6" s="123"/>
      <c r="BG6" s="123">
        <f>IFERROR(VLOOKUP($B6,'Sector --&gt;'!$Q$104:$AB$202,MATCH(BE$2,'Sector --&gt;'!$Q$3:$AB$3,0),FALSE)/VLOOKUP($B5,'Sector --&gt;'!$B$104:$N$202,MATCH(BE$2,'Sector --&gt;'!$B$3:$N$3,FALSE)),BK6)</f>
        <v>0</v>
      </c>
      <c r="BH6" s="123"/>
      <c r="BI6" s="637">
        <f>Benchmark!AM7</f>
        <v>1.0094836812414989E-2</v>
      </c>
      <c r="BK6" s="637">
        <f>Benchmark!AN7</f>
        <v>-6.8224023871380039E-3</v>
      </c>
      <c r="BL6" s="123"/>
      <c r="BN6" s="123">
        <f>VLOOKUP($B6,'Sector --&gt;'!$Q$3:$AB$101,MATCH(BN$2,'Sector --&gt;'!$Q$3:$AB$3,0),FALSE)/VLOOKUP($B5,'Sector --&gt;'!$B$3:$N$101,MATCH(BN$2,'Sector --&gt;'!$B$3:$N$3,FALSE))</f>
        <v>4.5185890690901918E-2</v>
      </c>
      <c r="BO6" s="123"/>
      <c r="BP6" s="123">
        <f>VLOOKUP($B6,'Sector --&gt;'!$Q$104:$AB$202,MATCH(BN$2,'Sector --&gt;'!$Q$3:$AB$3,0),FALSE)/VLOOKUP($B5,'Sector --&gt;'!$B$104:$N$202,MATCH(BN$2,'Sector --&gt;'!$B$3:$N$3,FALSE))</f>
        <v>-1.9916400172355592E-2</v>
      </c>
      <c r="BQ6" s="123"/>
      <c r="BR6" s="637">
        <f>Benchmark!AQ7</f>
        <v>6.2796434482737723E-2</v>
      </c>
      <c r="BT6" s="637">
        <f>Benchmark!AR7</f>
        <v>-3.434849006770696E-2</v>
      </c>
      <c r="BU6" s="123"/>
    </row>
    <row r="7" spans="2:73" x14ac:dyDescent="0.25">
      <c r="B7" s="95">
        <f t="shared" si="0"/>
        <v>38990</v>
      </c>
      <c r="C7" s="123">
        <f>VLOOKUP($B7,'Sector --&gt;'!$Q$3:$AB$101,MATCH(C$2,'Sector --&gt;'!$Q$3:$AB$3,0),FALSE)/VLOOKUP($B6,'Sector --&gt;'!$B$3:$N$101,MATCH(C$2,'Sector --&gt;'!$B$3:$N$3,FALSE))</f>
        <v>1.7022349241496499E-2</v>
      </c>
      <c r="D7" s="123"/>
      <c r="E7" s="123">
        <f>VLOOKUP($B7,'Sector --&gt;'!$Q$104:$AB$202,MATCH(C$2,'Sector --&gt;'!$Q$3:$AB$3,0),FALSE)/VLOOKUP($B6,'Sector --&gt;'!$B$104:$N$202,MATCH(C$2,'Sector --&gt;'!$B$3:$N$3,FALSE))</f>
        <v>-4.7734740049158321E-2</v>
      </c>
      <c r="F7" s="123"/>
      <c r="G7" s="637">
        <f>Benchmark!O8</f>
        <v>4.1982428794787668E-2</v>
      </c>
      <c r="H7" s="123"/>
      <c r="I7" s="637">
        <f>Benchmark!P8</f>
        <v>-4.152824730605529E-2</v>
      </c>
      <c r="J7" s="123"/>
      <c r="L7" s="123">
        <f>VLOOKUP($B7,'Sector --&gt;'!$Q$3:$AB$101,MATCH(L$2,'Sector --&gt;'!$Q$3:$AB$3,0),FALSE)/VLOOKUP($B6,'Sector --&gt;'!$B$3:$N$101,MATCH(L$2,'Sector --&gt;'!$B$3:$N$3,FALSE))</f>
        <v>2.8602295775016773E-2</v>
      </c>
      <c r="M7" s="123"/>
      <c r="N7" s="123">
        <f>VLOOKUP($B7,'Sector --&gt;'!$Q$104:$AB$202,MATCH(L$2,'Sector --&gt;'!$Q$3:$AB$3,0),FALSE)/VLOOKUP($B6,'Sector --&gt;'!$B$104:$N$202,MATCH(L$2,'Sector --&gt;'!$B$3:$N$3,FALSE))</f>
        <v>1.8840770451115135E-2</v>
      </c>
      <c r="O7" s="123"/>
      <c r="P7" s="637">
        <f>Benchmark!S8</f>
        <v>1.4607606142593668E-2</v>
      </c>
      <c r="Q7" s="123"/>
      <c r="R7" s="637">
        <f>Benchmark!T8</f>
        <v>-1.6493949024920074E-2</v>
      </c>
      <c r="S7" s="123"/>
      <c r="U7" s="123">
        <f>VLOOKUP($B7,'Sector --&gt;'!$Q$3:$AB$101,MATCH(U$2,'Sector --&gt;'!$Q$3:$AB$3,0),FALSE)/VLOOKUP($B6,'Sector --&gt;'!$B$3:$N$101,MATCH(U$2,'Sector --&gt;'!$B$3:$N$3,FALSE))</f>
        <v>-7.6704851350399894E-2</v>
      </c>
      <c r="V7" s="123"/>
      <c r="W7" s="123">
        <f>IFERROR(VLOOKUP($B7,'Sector --&gt;'!$Q$104:$AB$202,MATCH(U$2,'Sector --&gt;'!$Q$3:$AB$3,0),FALSE)/VLOOKUP($B6,'Sector --&gt;'!$B$104:$N$202,MATCH(U$2,'Sector --&gt;'!$B$3:$N$3,FALSE)),AA7)</f>
        <v>5.5369828666944577E-3</v>
      </c>
      <c r="X7" s="123"/>
      <c r="Y7" s="637">
        <f>Benchmark!W8</f>
        <v>-2.7361866204720496E-2</v>
      </c>
      <c r="AA7" s="637">
        <f>Benchmark!X8</f>
        <v>2.2078248114102712E-2</v>
      </c>
      <c r="AB7" s="123"/>
      <c r="AD7" s="123">
        <f>VLOOKUP($B7,'Sector --&gt;'!$Q$3:$AB$101,MATCH(AD$2,'Sector --&gt;'!$Q$3:$AB$3,0),FALSE)/VLOOKUP($B6,'Sector --&gt;'!$B$3:$N$101,MATCH(AD$2,'Sector --&gt;'!$B$3:$N$3,FALSE))</f>
        <v>4.0016954664931895E-2</v>
      </c>
      <c r="AE7" s="123"/>
      <c r="AF7" s="123">
        <f>VLOOKUP($B7,'Sector --&gt;'!$Q$104:$AB$202,MATCH(AD$2,'Sector --&gt;'!$Q$3:$AB$3,0),FALSE)/VLOOKUP($B6,'Sector --&gt;'!$B$104:$N$202,MATCH(AD$2,'Sector --&gt;'!$B$3:$N$3,FALSE))</f>
        <v>-5.0578973415533052E-2</v>
      </c>
      <c r="AG7" s="123"/>
      <c r="AH7" s="637">
        <f>Benchmark!AA8</f>
        <v>1.0210676827426313E-2</v>
      </c>
      <c r="AJ7" s="637">
        <f>Benchmark!AB8</f>
        <v>-3.2367153655117185E-2</v>
      </c>
      <c r="AK7" s="123"/>
      <c r="AM7" s="123">
        <f>VLOOKUP($B7,'Sector --&gt;'!$Q$3:$AB$101,MATCH(AM$2,'Sector --&gt;'!$Q$3:$AB$3,0),FALSE)/VLOOKUP($B6,'Sector --&gt;'!$B$3:$N$101,MATCH(AM$2,'Sector --&gt;'!$B$3:$N$3,FALSE))</f>
        <v>4.6752344706344894E-2</v>
      </c>
      <c r="AN7" s="123"/>
      <c r="AO7" s="123">
        <f>VLOOKUP($B7,'Sector --&gt;'!$Q$104:$AB$202,MATCH(AM$2,'Sector --&gt;'!$Q$3:$AB$3,0),FALSE)/VLOOKUP($B6,'Sector --&gt;'!$B$104:$N$202,MATCH(AM$2,'Sector --&gt;'!$B$3:$N$3,FALSE))</f>
        <v>-6.8983237617049513E-3</v>
      </c>
      <c r="AP7" s="123"/>
      <c r="AQ7" s="637">
        <f>Benchmark!AE8</f>
        <v>2.7749514594406072E-2</v>
      </c>
      <c r="AS7" s="637">
        <f>Benchmark!AF8</f>
        <v>-2.0814703219675844E-2</v>
      </c>
      <c r="AT7" s="123"/>
      <c r="AV7" s="123">
        <f>VLOOKUP($B7,'Sector --&gt;'!$Q$3:$AB$101,MATCH(AV$2,'Sector --&gt;'!$Q$3:$AB$3,0),FALSE)/VLOOKUP($B6,'Sector --&gt;'!$B$3:$N$101,MATCH(AV$2,'Sector --&gt;'!$B$3:$N$3,FALSE))</f>
        <v>-8.5394817185837184E-3</v>
      </c>
      <c r="AW7" s="123"/>
      <c r="AX7" s="123">
        <f>VLOOKUP($B7,'Sector --&gt;'!$Q$104:$AB$202,MATCH(AV$2,'Sector --&gt;'!$Q$3:$AB$3,0),FALSE)/VLOOKUP($B6,'Sector --&gt;'!$B$104:$N$202,MATCH(AV$2,'Sector --&gt;'!$B$3:$N$3,FALSE))</f>
        <v>5.7982853035284589E-2</v>
      </c>
      <c r="AY7" s="123"/>
      <c r="AZ7" s="637">
        <f>Benchmark!AI8</f>
        <v>3.2381393401835601E-2</v>
      </c>
      <c r="BB7" s="637">
        <f>Benchmark!AJ8</f>
        <v>-3.383530389163223E-2</v>
      </c>
      <c r="BC7" s="123"/>
      <c r="BE7" s="123">
        <f>VLOOKUP($B7,'Sector --&gt;'!$Q$3:$AB$101,MATCH(BE$2,'Sector --&gt;'!$Q$3:$AB$3,0),FALSE)/VLOOKUP($B6,'Sector --&gt;'!$B$3:$N$101,MATCH(BE$2,'Sector --&gt;'!$B$3:$N$3,FALSE))</f>
        <v>2.6150736246761588E-2</v>
      </c>
      <c r="BF7" s="123"/>
      <c r="BG7" s="123">
        <f>IFERROR(VLOOKUP($B7,'Sector --&gt;'!$Q$104:$AB$202,MATCH(BE$2,'Sector --&gt;'!$Q$3:$AB$3,0),FALSE)/VLOOKUP($B6,'Sector --&gt;'!$B$104:$N$202,MATCH(BE$2,'Sector --&gt;'!$B$3:$N$3,FALSE)),BK7)</f>
        <v>-1.4167583567868017E-2</v>
      </c>
      <c r="BH7" s="123"/>
      <c r="BI7" s="637">
        <f>Benchmark!AM8</f>
        <v>9.9405218183332821E-3</v>
      </c>
      <c r="BK7" s="637">
        <f>Benchmark!AN8</f>
        <v>-1.4167583567868017E-2</v>
      </c>
      <c r="BL7" s="123"/>
      <c r="BN7" s="123">
        <f>VLOOKUP($B7,'Sector --&gt;'!$Q$3:$AB$101,MATCH(BN$2,'Sector --&gt;'!$Q$3:$AB$3,0),FALSE)/VLOOKUP($B6,'Sector --&gt;'!$B$3:$N$101,MATCH(BN$2,'Sector --&gt;'!$B$3:$N$3,FALSE))</f>
        <v>4.8062803284240591E-2</v>
      </c>
      <c r="BO7" s="123"/>
      <c r="BP7" s="123">
        <f>VLOOKUP($B7,'Sector --&gt;'!$Q$104:$AB$202,MATCH(BN$2,'Sector --&gt;'!$Q$3:$AB$3,0),FALSE)/VLOOKUP($B6,'Sector --&gt;'!$B$104:$N$202,MATCH(BN$2,'Sector --&gt;'!$B$3:$N$3,FALSE))</f>
        <v>-8.0189877249510683E-2</v>
      </c>
      <c r="BQ7" s="123"/>
      <c r="BR7" s="637">
        <f>Benchmark!AQ8</f>
        <v>5.2510653933392833E-2</v>
      </c>
      <c r="BT7" s="637">
        <f>Benchmark!AR8</f>
        <v>-5.3291960176666812E-2</v>
      </c>
      <c r="BU7" s="123"/>
    </row>
    <row r="8" spans="2:73" x14ac:dyDescent="0.25">
      <c r="B8" s="95">
        <f t="shared" si="0"/>
        <v>39021</v>
      </c>
      <c r="C8" s="123">
        <f>VLOOKUP($B8,'Sector --&gt;'!$Q$3:$AB$101,MATCH(C$2,'Sector --&gt;'!$Q$3:$AB$3,0),FALSE)/VLOOKUP($B7,'Sector --&gt;'!$B$3:$N$101,MATCH(C$2,'Sector --&gt;'!$B$3:$N$3,FALSE))</f>
        <v>7.7233990088364124E-2</v>
      </c>
      <c r="D8" s="123"/>
      <c r="E8" s="123">
        <f>VLOOKUP($B8,'Sector --&gt;'!$Q$104:$AB$202,MATCH(C$2,'Sector --&gt;'!$Q$3:$AB$3,0),FALSE)/VLOOKUP($B7,'Sector --&gt;'!$B$104:$N$202,MATCH(C$2,'Sector --&gt;'!$B$3:$N$3,FALSE))</f>
        <v>-3.8453247217064411E-2</v>
      </c>
      <c r="F8" s="123"/>
      <c r="G8" s="637">
        <f>Benchmark!O9</f>
        <v>4.8604507899474805E-2</v>
      </c>
      <c r="H8" s="123"/>
      <c r="I8" s="637">
        <f>Benchmark!P9</f>
        <v>-3.9396231863220631E-2</v>
      </c>
      <c r="J8" s="123"/>
      <c r="L8" s="123">
        <f>VLOOKUP($B8,'Sector --&gt;'!$Q$3:$AB$101,MATCH(L$2,'Sector --&gt;'!$Q$3:$AB$3,0),FALSE)/VLOOKUP($B7,'Sector --&gt;'!$B$3:$N$101,MATCH(L$2,'Sector --&gt;'!$B$3:$N$3,FALSE))</f>
        <v>9.5020677092197803E-2</v>
      </c>
      <c r="M8" s="123"/>
      <c r="N8" s="123">
        <f>VLOOKUP($B8,'Sector --&gt;'!$Q$104:$AB$202,MATCH(L$2,'Sector --&gt;'!$Q$3:$AB$3,0),FALSE)/VLOOKUP($B7,'Sector --&gt;'!$B$104:$N$202,MATCH(L$2,'Sector --&gt;'!$B$3:$N$3,FALSE))</f>
        <v>-2.8765219808680469E-3</v>
      </c>
      <c r="O8" s="123"/>
      <c r="P8" s="637">
        <f>Benchmark!S9</f>
        <v>3.2606091262329454E-2</v>
      </c>
      <c r="Q8" s="123"/>
      <c r="R8" s="637">
        <f>Benchmark!T9</f>
        <v>-4.3447933465055349E-2</v>
      </c>
      <c r="S8" s="123"/>
      <c r="U8" s="123">
        <f>VLOOKUP($B8,'Sector --&gt;'!$Q$3:$AB$101,MATCH(U$2,'Sector --&gt;'!$Q$3:$AB$3,0),FALSE)/VLOOKUP($B7,'Sector --&gt;'!$B$3:$N$101,MATCH(U$2,'Sector --&gt;'!$B$3:$N$3,FALSE))</f>
        <v>-0.13912014627053429</v>
      </c>
      <c r="V8" s="123"/>
      <c r="W8" s="123">
        <f>IFERROR(VLOOKUP($B8,'Sector --&gt;'!$Q$104:$AB$202,MATCH(U$2,'Sector --&gt;'!$Q$3:$AB$3,0),FALSE)/VLOOKUP($B7,'Sector --&gt;'!$B$104:$N$202,MATCH(U$2,'Sector --&gt;'!$B$3:$N$3,FALSE)),AA8)</f>
        <v>-4.1895046134461142E-2</v>
      </c>
      <c r="X8" s="123"/>
      <c r="Y8" s="637">
        <f>Benchmark!W9</f>
        <v>4.7431225235443415E-2</v>
      </c>
      <c r="AA8" s="637">
        <f>Benchmark!X9</f>
        <v>-4.1895046134461142E-2</v>
      </c>
      <c r="AB8" s="123"/>
      <c r="AD8" s="123">
        <f>VLOOKUP($B8,'Sector --&gt;'!$Q$3:$AB$101,MATCH(AD$2,'Sector --&gt;'!$Q$3:$AB$3,0),FALSE)/VLOOKUP($B7,'Sector --&gt;'!$B$3:$N$101,MATCH(AD$2,'Sector --&gt;'!$B$3:$N$3,FALSE))</f>
        <v>8.1267095086085109E-2</v>
      </c>
      <c r="AE8" s="123"/>
      <c r="AF8" s="123">
        <f>VLOOKUP($B8,'Sector --&gt;'!$Q$104:$AB$202,MATCH(AD$2,'Sector --&gt;'!$Q$3:$AB$3,0),FALSE)/VLOOKUP($B7,'Sector --&gt;'!$B$104:$N$202,MATCH(AD$2,'Sector --&gt;'!$B$3:$N$3,FALSE))</f>
        <v>-5.8439144372242131E-2</v>
      </c>
      <c r="AG8" s="123"/>
      <c r="AH8" s="637">
        <f>Benchmark!AA9</f>
        <v>5.9656332246401822E-2</v>
      </c>
      <c r="AJ8" s="637">
        <f>Benchmark!AB9</f>
        <v>-3.7785554887675078E-2</v>
      </c>
      <c r="AK8" s="123"/>
      <c r="AM8" s="123">
        <f>VLOOKUP($B8,'Sector --&gt;'!$Q$3:$AB$101,MATCH(AM$2,'Sector --&gt;'!$Q$3:$AB$3,0),FALSE)/VLOOKUP($B7,'Sector --&gt;'!$B$3:$N$101,MATCH(AM$2,'Sector --&gt;'!$B$3:$N$3,FALSE))</f>
        <v>5.5809428158680716E-2</v>
      </c>
      <c r="AN8" s="123"/>
      <c r="AO8" s="123">
        <f>VLOOKUP($B8,'Sector --&gt;'!$Q$104:$AB$202,MATCH(AM$2,'Sector --&gt;'!$Q$3:$AB$3,0),FALSE)/VLOOKUP($B7,'Sector --&gt;'!$B$104:$N$202,MATCH(AM$2,'Sector --&gt;'!$B$3:$N$3,FALSE))</f>
        <v>-5.4313689878695205E-2</v>
      </c>
      <c r="AP8" s="123"/>
      <c r="AQ8" s="637">
        <f>Benchmark!AE9</f>
        <v>3.7351120198783366E-2</v>
      </c>
      <c r="AS8" s="637">
        <f>Benchmark!AF9</f>
        <v>-3.6168446687971659E-2</v>
      </c>
      <c r="AT8" s="123"/>
      <c r="AV8" s="123">
        <f>VLOOKUP($B8,'Sector --&gt;'!$Q$3:$AB$101,MATCH(AV$2,'Sector --&gt;'!$Q$3:$AB$3,0),FALSE)/VLOOKUP($B7,'Sector --&gt;'!$B$3:$N$101,MATCH(AV$2,'Sector --&gt;'!$B$3:$N$3,FALSE))</f>
        <v>-5.3098952206500079E-2</v>
      </c>
      <c r="AW8" s="123"/>
      <c r="AX8" s="123">
        <f>VLOOKUP($B8,'Sector --&gt;'!$Q$104:$AB$202,MATCH(AV$2,'Sector --&gt;'!$Q$3:$AB$3,0),FALSE)/VLOOKUP($B7,'Sector --&gt;'!$B$104:$N$202,MATCH(AV$2,'Sector --&gt;'!$B$3:$N$3,FALSE))</f>
        <v>7.5575606935536541E-2</v>
      </c>
      <c r="AY8" s="123"/>
      <c r="AZ8" s="637">
        <f>Benchmark!AI9</f>
        <v>3.1662036759606714E-3</v>
      </c>
      <c r="BB8" s="637">
        <f>Benchmark!AJ9</f>
        <v>-7.5700967308030831E-3</v>
      </c>
      <c r="BC8" s="123"/>
      <c r="BE8" s="123">
        <f>VLOOKUP($B8,'Sector --&gt;'!$Q$3:$AB$101,MATCH(BE$2,'Sector --&gt;'!$Q$3:$AB$3,0),FALSE)/VLOOKUP($B7,'Sector --&gt;'!$B$3:$N$101,MATCH(BE$2,'Sector --&gt;'!$B$3:$N$3,FALSE))</f>
        <v>5.1380123038280219E-2</v>
      </c>
      <c r="BF8" s="123"/>
      <c r="BG8" s="123">
        <f>IFERROR(VLOOKUP($B8,'Sector --&gt;'!$Q$104:$AB$202,MATCH(BE$2,'Sector --&gt;'!$Q$3:$AB$3,0),FALSE)/VLOOKUP($B7,'Sector --&gt;'!$B$104:$N$202,MATCH(BE$2,'Sector --&gt;'!$B$3:$N$3,FALSE)),BK8)</f>
        <v>-0.1889354469983118</v>
      </c>
      <c r="BH8" s="123"/>
      <c r="BI8" s="637">
        <f>Benchmark!AM9</f>
        <v>6.6726777812944491E-2</v>
      </c>
      <c r="BK8" s="637">
        <f>Benchmark!AN9</f>
        <v>-6.8192685566837441E-2</v>
      </c>
      <c r="BL8" s="123"/>
      <c r="BN8" s="123">
        <f>VLOOKUP($B8,'Sector --&gt;'!$Q$3:$AB$101,MATCH(BN$2,'Sector --&gt;'!$Q$3:$AB$3,0),FALSE)/VLOOKUP($B7,'Sector --&gt;'!$B$3:$N$101,MATCH(BN$2,'Sector --&gt;'!$B$3:$N$3,FALSE))</f>
        <v>7.115377855926304E-2</v>
      </c>
      <c r="BO8" s="123"/>
      <c r="BP8" s="123">
        <f>VLOOKUP($B8,'Sector --&gt;'!$Q$104:$AB$202,MATCH(BN$2,'Sector --&gt;'!$Q$3:$AB$3,0),FALSE)/VLOOKUP($B7,'Sector --&gt;'!$B$104:$N$202,MATCH(BN$2,'Sector --&gt;'!$B$3:$N$3,FALSE))</f>
        <v>-2.8575833220103253E-2</v>
      </c>
      <c r="BQ8" s="123"/>
      <c r="BR8" s="637">
        <f>Benchmark!AQ9</f>
        <v>6.4529503463727586E-2</v>
      </c>
      <c r="BT8" s="637">
        <f>Benchmark!AR9</f>
        <v>-6.7463615110273684E-2</v>
      </c>
      <c r="BU8" s="123"/>
    </row>
    <row r="9" spans="2:73" x14ac:dyDescent="0.25">
      <c r="B9" s="95">
        <f t="shared" si="0"/>
        <v>39051</v>
      </c>
      <c r="C9" s="123">
        <f>VLOOKUP($B9,'Sector --&gt;'!$Q$3:$AB$101,MATCH(C$2,'Sector --&gt;'!$Q$3:$AB$3,0),FALSE)/VLOOKUP($B8,'Sector --&gt;'!$B$3:$N$101,MATCH(C$2,'Sector --&gt;'!$B$3:$N$3,FALSE))</f>
        <v>1.4485222803463432E-2</v>
      </c>
      <c r="D9" s="123"/>
      <c r="E9" s="123">
        <f>VLOOKUP($B9,'Sector --&gt;'!$Q$104:$AB$202,MATCH(C$2,'Sector --&gt;'!$Q$3:$AB$3,0),FALSE)/VLOOKUP($B8,'Sector --&gt;'!$B$104:$N$202,MATCH(C$2,'Sector --&gt;'!$B$3:$N$3,FALSE))</f>
        <v>1.7311679168995047E-2</v>
      </c>
      <c r="F9" s="123"/>
      <c r="G9" s="637">
        <f>Benchmark!O10</f>
        <v>3.2441467176693189E-2</v>
      </c>
      <c r="H9" s="123"/>
      <c r="I9" s="637">
        <f>Benchmark!P10</f>
        <v>-2.4496126464151884E-2</v>
      </c>
      <c r="J9" s="123"/>
      <c r="L9" s="123">
        <f>VLOOKUP($B9,'Sector --&gt;'!$Q$3:$AB$101,MATCH(L$2,'Sector --&gt;'!$Q$3:$AB$3,0),FALSE)/VLOOKUP($B8,'Sector --&gt;'!$B$3:$N$101,MATCH(L$2,'Sector --&gt;'!$B$3:$N$3,FALSE))</f>
        <v>-1.8527583566765329E-2</v>
      </c>
      <c r="M9" s="123"/>
      <c r="N9" s="123">
        <f>VLOOKUP($B9,'Sector --&gt;'!$Q$104:$AB$202,MATCH(L$2,'Sector --&gt;'!$Q$3:$AB$3,0),FALSE)/VLOOKUP($B8,'Sector --&gt;'!$B$104:$N$202,MATCH(L$2,'Sector --&gt;'!$B$3:$N$3,FALSE))</f>
        <v>-0.11432007263508091</v>
      </c>
      <c r="O9" s="123"/>
      <c r="P9" s="637">
        <f>Benchmark!S10</f>
        <v>4.3332299134804318E-2</v>
      </c>
      <c r="Q9" s="123"/>
      <c r="R9" s="637">
        <f>Benchmark!T10</f>
        <v>-4.6854090687385053E-2</v>
      </c>
      <c r="S9" s="123"/>
      <c r="U9" s="123">
        <f>VLOOKUP($B9,'Sector --&gt;'!$Q$3:$AB$101,MATCH(U$2,'Sector --&gt;'!$Q$3:$AB$3,0),FALSE)/VLOOKUP($B8,'Sector --&gt;'!$B$3:$N$101,MATCH(U$2,'Sector --&gt;'!$B$3:$N$3,FALSE))</f>
        <v>0.16071630744787163</v>
      </c>
      <c r="V9" s="123"/>
      <c r="W9" s="123">
        <f>IFERROR(VLOOKUP($B9,'Sector --&gt;'!$Q$104:$AB$202,MATCH(U$2,'Sector --&gt;'!$Q$3:$AB$3,0),FALSE)/VLOOKUP($B8,'Sector --&gt;'!$B$104:$N$202,MATCH(U$2,'Sector --&gt;'!$B$3:$N$3,FALSE)),AA9)</f>
        <v>-0.13275529059940955</v>
      </c>
      <c r="X9" s="123"/>
      <c r="Y9" s="637">
        <f>Benchmark!W10</f>
        <v>6.0350052727127984E-2</v>
      </c>
      <c r="AA9" s="637">
        <f>Benchmark!X10</f>
        <v>-5.5417058923644555E-2</v>
      </c>
      <c r="AB9" s="123"/>
      <c r="AD9" s="123">
        <f>VLOOKUP($B9,'Sector --&gt;'!$Q$3:$AB$101,MATCH(AD$2,'Sector --&gt;'!$Q$3:$AB$3,0),FALSE)/VLOOKUP($B8,'Sector --&gt;'!$B$3:$N$101,MATCH(AD$2,'Sector --&gt;'!$B$3:$N$3,FALSE))</f>
        <v>6.5560924947574442E-2</v>
      </c>
      <c r="AE9" s="123"/>
      <c r="AF9" s="123">
        <f>VLOOKUP($B9,'Sector --&gt;'!$Q$104:$AB$202,MATCH(AD$2,'Sector --&gt;'!$Q$3:$AB$3,0),FALSE)/VLOOKUP($B8,'Sector --&gt;'!$B$104:$N$202,MATCH(AD$2,'Sector --&gt;'!$B$3:$N$3,FALSE))</f>
        <v>-9.0537061305187419E-2</v>
      </c>
      <c r="AG9" s="123"/>
      <c r="AH9" s="637">
        <f>Benchmark!AA10</f>
        <v>7.345674914210381E-3</v>
      </c>
      <c r="AJ9" s="637">
        <f>Benchmark!AB10</f>
        <v>-6.9845933564465446E-2</v>
      </c>
      <c r="AK9" s="123"/>
      <c r="AM9" s="123">
        <f>VLOOKUP($B9,'Sector --&gt;'!$Q$3:$AB$101,MATCH(AM$2,'Sector --&gt;'!$Q$3:$AB$3,0),FALSE)/VLOOKUP($B8,'Sector --&gt;'!$B$3:$N$101,MATCH(AM$2,'Sector --&gt;'!$B$3:$N$3,FALSE))</f>
        <v>3.3157046769223729E-2</v>
      </c>
      <c r="AN9" s="123"/>
      <c r="AO9" s="123">
        <f>VLOOKUP($B9,'Sector --&gt;'!$Q$104:$AB$202,MATCH(AM$2,'Sector --&gt;'!$Q$3:$AB$3,0),FALSE)/VLOOKUP($B8,'Sector --&gt;'!$B$104:$N$202,MATCH(AM$2,'Sector --&gt;'!$B$3:$N$3,FALSE))</f>
        <v>-7.5836415739165816E-2</v>
      </c>
      <c r="AP9" s="123"/>
      <c r="AQ9" s="637">
        <f>Benchmark!AE10</f>
        <v>1.7845623829537142E-2</v>
      </c>
      <c r="AS9" s="637">
        <f>Benchmark!AF10</f>
        <v>-4.3088408835958332E-2</v>
      </c>
      <c r="AT9" s="123"/>
      <c r="AV9" s="123">
        <f>VLOOKUP($B9,'Sector --&gt;'!$Q$3:$AB$101,MATCH(AV$2,'Sector --&gt;'!$Q$3:$AB$3,0),FALSE)/VLOOKUP($B8,'Sector --&gt;'!$B$3:$N$101,MATCH(AV$2,'Sector --&gt;'!$B$3:$N$3,FALSE))</f>
        <v>0.10455022942518762</v>
      </c>
      <c r="AW9" s="123"/>
      <c r="AX9" s="123">
        <f>VLOOKUP($B9,'Sector --&gt;'!$Q$104:$AB$202,MATCH(AV$2,'Sector --&gt;'!$Q$3:$AB$3,0),FALSE)/VLOOKUP($B8,'Sector --&gt;'!$B$104:$N$202,MATCH(AV$2,'Sector --&gt;'!$B$3:$N$3,FALSE))</f>
        <v>-4.5443779137999171E-2</v>
      </c>
      <c r="AY9" s="123"/>
      <c r="AZ9" s="637">
        <f>Benchmark!AI10</f>
        <v>6.5122563213765278E-2</v>
      </c>
      <c r="BB9" s="637">
        <f>Benchmark!AJ10</f>
        <v>-6.1959261560482939E-2</v>
      </c>
      <c r="BC9" s="123"/>
      <c r="BE9" s="123">
        <f>VLOOKUP($B9,'Sector --&gt;'!$Q$3:$AB$101,MATCH(BE$2,'Sector --&gt;'!$Q$3:$AB$3,0),FALSE)/VLOOKUP($B8,'Sector --&gt;'!$B$3:$N$101,MATCH(BE$2,'Sector --&gt;'!$B$3:$N$3,FALSE))</f>
        <v>-1.5526353832262267E-3</v>
      </c>
      <c r="BF9" s="123"/>
      <c r="BG9" s="123">
        <f>IFERROR(VLOOKUP($B9,'Sector --&gt;'!$Q$104:$AB$202,MATCH(BE$2,'Sector --&gt;'!$Q$3:$AB$3,0),FALSE)/VLOOKUP($B8,'Sector --&gt;'!$B$104:$N$202,MATCH(BE$2,'Sector --&gt;'!$B$3:$N$3,FALSE)),BK9)</f>
        <v>3.3023554992702236E-2</v>
      </c>
      <c r="BH9" s="123"/>
      <c r="BI9" s="637">
        <f>Benchmark!AM10</f>
        <v>5.1938420422035947E-2</v>
      </c>
      <c r="BK9" s="637">
        <f>Benchmark!AN10</f>
        <v>-7.4339191795680673E-2</v>
      </c>
      <c r="BL9" s="123"/>
      <c r="BN9" s="123">
        <f>VLOOKUP($B9,'Sector --&gt;'!$Q$3:$AB$101,MATCH(BN$2,'Sector --&gt;'!$Q$3:$AB$3,0),FALSE)/VLOOKUP($B8,'Sector --&gt;'!$B$3:$N$101,MATCH(BN$2,'Sector --&gt;'!$B$3:$N$3,FALSE))</f>
        <v>9.0504604707423594E-2</v>
      </c>
      <c r="BO9" s="123"/>
      <c r="BP9" s="123">
        <f>VLOOKUP($B9,'Sector --&gt;'!$Q$104:$AB$202,MATCH(BN$2,'Sector --&gt;'!$Q$3:$AB$3,0),FALSE)/VLOOKUP($B8,'Sector --&gt;'!$B$104:$N$202,MATCH(BN$2,'Sector --&gt;'!$B$3:$N$3,FALSE))</f>
        <v>-1.5040360789671376E-2</v>
      </c>
      <c r="BQ9" s="123"/>
      <c r="BR9" s="637">
        <f>Benchmark!AQ10</f>
        <v>5.4797742005258811E-2</v>
      </c>
      <c r="BT9" s="637">
        <f>Benchmark!AR10</f>
        <v>-3.5391174603464338E-2</v>
      </c>
      <c r="BU9" s="123"/>
    </row>
    <row r="10" spans="2:73" x14ac:dyDescent="0.25">
      <c r="B10" s="95">
        <f t="shared" si="0"/>
        <v>39082</v>
      </c>
      <c r="C10" s="123">
        <f>VLOOKUP($B10,'Sector --&gt;'!$Q$3:$AB$101,MATCH(C$2,'Sector --&gt;'!$Q$3:$AB$3,0),FALSE)/VLOOKUP($B9,'Sector --&gt;'!$B$3:$N$101,MATCH(C$2,'Sector --&gt;'!$B$3:$N$3,FALSE))</f>
        <v>2.8685045874029955E-2</v>
      </c>
      <c r="D10" s="123"/>
      <c r="E10" s="123">
        <f>VLOOKUP($B10,'Sector --&gt;'!$Q$104:$AB$202,MATCH(C$2,'Sector --&gt;'!$Q$3:$AB$3,0),FALSE)/VLOOKUP($B9,'Sector --&gt;'!$B$104:$N$202,MATCH(C$2,'Sector --&gt;'!$B$3:$N$3,FALSE))</f>
        <v>2.1976598373758569E-2</v>
      </c>
      <c r="F10" s="123"/>
      <c r="G10" s="637">
        <f>Benchmark!O11</f>
        <v>4.0581922356212941E-2</v>
      </c>
      <c r="H10" s="123"/>
      <c r="I10" s="637">
        <f>Benchmark!P11</f>
        <v>-4.1023988226016432E-2</v>
      </c>
      <c r="J10" s="123"/>
      <c r="L10" s="123">
        <f>VLOOKUP($B10,'Sector --&gt;'!$Q$3:$AB$101,MATCH(L$2,'Sector --&gt;'!$Q$3:$AB$3,0),FALSE)/VLOOKUP($B9,'Sector --&gt;'!$B$3:$N$101,MATCH(L$2,'Sector --&gt;'!$B$3:$N$3,FALSE))</f>
        <v>2.0035811207754377E-2</v>
      </c>
      <c r="M10" s="123"/>
      <c r="N10" s="123">
        <f>VLOOKUP($B10,'Sector --&gt;'!$Q$104:$AB$202,MATCH(L$2,'Sector --&gt;'!$Q$3:$AB$3,0),FALSE)/VLOOKUP($B9,'Sector --&gt;'!$B$104:$N$202,MATCH(L$2,'Sector --&gt;'!$B$3:$N$3,FALSE))</f>
        <v>-7.7340116344227189E-2</v>
      </c>
      <c r="O10" s="123"/>
      <c r="P10" s="637">
        <f>Benchmark!S11</f>
        <v>5.9967153737384808E-2</v>
      </c>
      <c r="Q10" s="123"/>
      <c r="R10" s="637">
        <f>Benchmark!T11</f>
        <v>-7.4168664194449146E-2</v>
      </c>
      <c r="S10" s="123"/>
      <c r="U10" s="123">
        <f>VLOOKUP($B10,'Sector --&gt;'!$Q$3:$AB$101,MATCH(U$2,'Sector --&gt;'!$Q$3:$AB$3,0),FALSE)/VLOOKUP($B9,'Sector --&gt;'!$B$3:$N$101,MATCH(U$2,'Sector --&gt;'!$B$3:$N$3,FALSE))</f>
        <v>4.294888051499255E-2</v>
      </c>
      <c r="V10" s="123"/>
      <c r="W10" s="123">
        <f>IFERROR(VLOOKUP($B10,'Sector --&gt;'!$Q$104:$AB$202,MATCH(U$2,'Sector --&gt;'!$Q$3:$AB$3,0),FALSE)/VLOOKUP($B9,'Sector --&gt;'!$B$104:$N$202,MATCH(U$2,'Sector --&gt;'!$B$3:$N$3,FALSE)),AA10)</f>
        <v>-0.19379045694466393</v>
      </c>
      <c r="X10" s="123"/>
      <c r="Y10" s="637">
        <f>Benchmark!W11</f>
        <v>4.7518648661306118E-2</v>
      </c>
      <c r="AA10" s="637">
        <f>Benchmark!X11</f>
        <v>-5.2505790180627974E-2</v>
      </c>
      <c r="AB10" s="123"/>
      <c r="AD10" s="123">
        <f>VLOOKUP($B10,'Sector --&gt;'!$Q$3:$AB$101,MATCH(AD$2,'Sector --&gt;'!$Q$3:$AB$3,0),FALSE)/VLOOKUP($B9,'Sector --&gt;'!$B$3:$N$101,MATCH(AD$2,'Sector --&gt;'!$B$3:$N$3,FALSE))</f>
        <v>3.0723985058482329E-2</v>
      </c>
      <c r="AE10" s="123"/>
      <c r="AF10" s="123">
        <f>VLOOKUP($B10,'Sector --&gt;'!$Q$104:$AB$202,MATCH(AD$2,'Sector --&gt;'!$Q$3:$AB$3,0),FALSE)/VLOOKUP($B9,'Sector --&gt;'!$B$104:$N$202,MATCH(AD$2,'Sector --&gt;'!$B$3:$N$3,FALSE))</f>
        <v>-8.3124295703209228E-2</v>
      </c>
      <c r="AG10" s="123"/>
      <c r="AH10" s="637">
        <f>Benchmark!AA11</f>
        <v>5.8576824824884494E-2</v>
      </c>
      <c r="AJ10" s="637">
        <f>Benchmark!AB11</f>
        <v>-7.4722091810336913E-2</v>
      </c>
      <c r="AK10" s="123"/>
      <c r="AM10" s="123">
        <f>VLOOKUP($B10,'Sector --&gt;'!$Q$3:$AB$101,MATCH(AM$2,'Sector --&gt;'!$Q$3:$AB$3,0),FALSE)/VLOOKUP($B9,'Sector --&gt;'!$B$3:$N$101,MATCH(AM$2,'Sector --&gt;'!$B$3:$N$3,FALSE))</f>
        <v>2.7981620640058654E-2</v>
      </c>
      <c r="AN10" s="123"/>
      <c r="AO10" s="123">
        <f>VLOOKUP($B10,'Sector --&gt;'!$Q$104:$AB$202,MATCH(AM$2,'Sector --&gt;'!$Q$3:$AB$3,0),FALSE)/VLOOKUP($B9,'Sector --&gt;'!$B$104:$N$202,MATCH(AM$2,'Sector --&gt;'!$B$3:$N$3,FALSE))</f>
        <v>-1.7041699734308042E-2</v>
      </c>
      <c r="AP10" s="123"/>
      <c r="AQ10" s="637">
        <f>Benchmark!AE11</f>
        <v>3.9661427355444479E-2</v>
      </c>
      <c r="AS10" s="637">
        <f>Benchmark!AF11</f>
        <v>-3.9795386742238981E-2</v>
      </c>
      <c r="AT10" s="123"/>
      <c r="AV10" s="123">
        <f>VLOOKUP($B10,'Sector --&gt;'!$Q$3:$AB$101,MATCH(AV$2,'Sector --&gt;'!$Q$3:$AB$3,0),FALSE)/VLOOKUP($B9,'Sector --&gt;'!$B$3:$N$101,MATCH(AV$2,'Sector --&gt;'!$B$3:$N$3,FALSE))</f>
        <v>-1.9697362404338416E-2</v>
      </c>
      <c r="AW10" s="123"/>
      <c r="AX10" s="123">
        <f>VLOOKUP($B10,'Sector --&gt;'!$Q$104:$AB$202,MATCH(AV$2,'Sector --&gt;'!$Q$3:$AB$3,0),FALSE)/VLOOKUP($B9,'Sector --&gt;'!$B$104:$N$202,MATCH(AV$2,'Sector --&gt;'!$B$3:$N$3,FALSE))</f>
        <v>2.1253792305228732E-2</v>
      </c>
      <c r="AY10" s="123"/>
      <c r="AZ10" s="637">
        <f>Benchmark!AI11</f>
        <v>1.9699041590418537E-3</v>
      </c>
      <c r="BB10" s="637">
        <f>Benchmark!AJ11</f>
        <v>1.0998865409238235E-4</v>
      </c>
      <c r="BC10" s="123"/>
      <c r="BE10" s="123">
        <f>VLOOKUP($B10,'Sector --&gt;'!$Q$3:$AB$101,MATCH(BE$2,'Sector --&gt;'!$Q$3:$AB$3,0),FALSE)/VLOOKUP($B9,'Sector --&gt;'!$B$3:$N$101,MATCH(BE$2,'Sector --&gt;'!$B$3:$N$3,FALSE))</f>
        <v>8.7482130686388257E-2</v>
      </c>
      <c r="BF10" s="123"/>
      <c r="BG10" s="123">
        <f>IFERROR(VLOOKUP($B10,'Sector --&gt;'!$Q$104:$AB$202,MATCH(BE$2,'Sector --&gt;'!$Q$3:$AB$3,0),FALSE)/VLOOKUP($B9,'Sector --&gt;'!$B$104:$N$202,MATCH(BE$2,'Sector --&gt;'!$B$3:$N$3,FALSE)),BK10)</f>
        <v>-8.2840469585146303E-3</v>
      </c>
      <c r="BH10" s="123"/>
      <c r="BI10" s="637">
        <f>Benchmark!AM11</f>
        <v>4.4527987732036312E-2</v>
      </c>
      <c r="BK10" s="637">
        <f>Benchmark!AN11</f>
        <v>-4.5198831346876467E-2</v>
      </c>
      <c r="BL10" s="123"/>
      <c r="BN10" s="123">
        <f>VLOOKUP($B10,'Sector --&gt;'!$Q$3:$AB$101,MATCH(BN$2,'Sector --&gt;'!$Q$3:$AB$3,0),FALSE)/VLOOKUP($B9,'Sector --&gt;'!$B$3:$N$101,MATCH(BN$2,'Sector --&gt;'!$B$3:$N$3,FALSE))</f>
        <v>0.1134755390185041</v>
      </c>
      <c r="BO10" s="123"/>
      <c r="BP10" s="123">
        <f>VLOOKUP($B10,'Sector --&gt;'!$Q$104:$AB$202,MATCH(BN$2,'Sector --&gt;'!$Q$3:$AB$3,0),FALSE)/VLOOKUP($B9,'Sector --&gt;'!$B$104:$N$202,MATCH(BN$2,'Sector --&gt;'!$B$3:$N$3,FALSE))</f>
        <v>-4.1606210712078359E-2</v>
      </c>
      <c r="BQ10" s="123"/>
      <c r="BR10" s="637">
        <f>Benchmark!AQ11</f>
        <v>7.6403515594744814E-2</v>
      </c>
      <c r="BT10" s="637">
        <f>Benchmark!AR11</f>
        <v>-5.4930309418448543E-2</v>
      </c>
      <c r="BU10" s="123"/>
    </row>
    <row r="11" spans="2:73" x14ac:dyDescent="0.25">
      <c r="B11" s="95">
        <f t="shared" si="0"/>
        <v>39113</v>
      </c>
      <c r="C11" s="123">
        <f>VLOOKUP($B11,'Sector --&gt;'!$Q$3:$AB$101,MATCH(C$2,'Sector --&gt;'!$Q$3:$AB$3,0),FALSE)/VLOOKUP($B10,'Sector --&gt;'!$B$3:$N$101,MATCH(C$2,'Sector --&gt;'!$B$3:$N$3,FALSE))</f>
        <v>2.6917699036833803E-2</v>
      </c>
      <c r="D11" s="123"/>
      <c r="E11" s="123">
        <f>VLOOKUP($B11,'Sector --&gt;'!$Q$104:$AB$202,MATCH(C$2,'Sector --&gt;'!$Q$3:$AB$3,0),FALSE)/VLOOKUP($B10,'Sector --&gt;'!$B$104:$N$202,MATCH(C$2,'Sector --&gt;'!$B$3:$N$3,FALSE))</f>
        <v>-5.5042776728041698E-2</v>
      </c>
      <c r="F11" s="123"/>
      <c r="G11" s="637">
        <f>Benchmark!O12</f>
        <v>1.7623536195921982E-2</v>
      </c>
      <c r="H11" s="123"/>
      <c r="I11" s="637">
        <f>Benchmark!P12</f>
        <v>-1.5044670464226601E-2</v>
      </c>
      <c r="J11" s="123"/>
      <c r="L11" s="123">
        <f>VLOOKUP($B11,'Sector --&gt;'!$Q$3:$AB$101,MATCH(L$2,'Sector --&gt;'!$Q$3:$AB$3,0),FALSE)/VLOOKUP($B10,'Sector --&gt;'!$B$3:$N$101,MATCH(L$2,'Sector --&gt;'!$B$3:$N$3,FALSE))</f>
        <v>2.2371173940700377E-3</v>
      </c>
      <c r="M11" s="123"/>
      <c r="N11" s="123">
        <f>VLOOKUP($B11,'Sector --&gt;'!$Q$104:$AB$202,MATCH(L$2,'Sector --&gt;'!$Q$3:$AB$3,0),FALSE)/VLOOKUP($B10,'Sector --&gt;'!$B$104:$N$202,MATCH(L$2,'Sector --&gt;'!$B$3:$N$3,FALSE))</f>
        <v>-2.0355225002158833E-2</v>
      </c>
      <c r="O11" s="123"/>
      <c r="P11" s="637">
        <f>Benchmark!S12</f>
        <v>4.6600794274867206E-3</v>
      </c>
      <c r="Q11" s="123"/>
      <c r="R11" s="637">
        <f>Benchmark!T12</f>
        <v>-8.0515173766526511E-3</v>
      </c>
      <c r="S11" s="123"/>
      <c r="U11" s="123">
        <f>VLOOKUP($B11,'Sector --&gt;'!$Q$3:$AB$101,MATCH(U$2,'Sector --&gt;'!$Q$3:$AB$3,0),FALSE)/VLOOKUP($B10,'Sector --&gt;'!$B$3:$N$101,MATCH(U$2,'Sector --&gt;'!$B$3:$N$3,FALSE))</f>
        <v>-8.4208127475851796E-2</v>
      </c>
      <c r="V11" s="123"/>
      <c r="W11" s="123">
        <f>IFERROR(VLOOKUP($B11,'Sector --&gt;'!$Q$104:$AB$202,MATCH(U$2,'Sector --&gt;'!$Q$3:$AB$3,0),FALSE)/VLOOKUP($B10,'Sector --&gt;'!$B$104:$N$202,MATCH(U$2,'Sector --&gt;'!$B$3:$N$3,FALSE)),AA11)</f>
        <v>0.11462083367481521</v>
      </c>
      <c r="X11" s="123"/>
      <c r="Y11" s="637">
        <f>Benchmark!W12</f>
        <v>-3.1164996046098008E-2</v>
      </c>
      <c r="AA11" s="637">
        <f>Benchmark!X12</f>
        <v>2.9256642675316847E-2</v>
      </c>
      <c r="AB11" s="123"/>
      <c r="AD11" s="123">
        <f>VLOOKUP($B11,'Sector --&gt;'!$Q$3:$AB$101,MATCH(AD$2,'Sector --&gt;'!$Q$3:$AB$3,0),FALSE)/VLOOKUP($B10,'Sector --&gt;'!$B$3:$N$101,MATCH(AD$2,'Sector --&gt;'!$B$3:$N$3,FALSE))</f>
        <v>7.2454845161966833E-2</v>
      </c>
      <c r="AE11" s="123"/>
      <c r="AF11" s="123">
        <f>VLOOKUP($B11,'Sector --&gt;'!$Q$104:$AB$202,MATCH(AD$2,'Sector --&gt;'!$Q$3:$AB$3,0),FALSE)/VLOOKUP($B10,'Sector --&gt;'!$B$104:$N$202,MATCH(AD$2,'Sector --&gt;'!$B$3:$N$3,FALSE))</f>
        <v>6.7363424363013546E-3</v>
      </c>
      <c r="AG11" s="123"/>
      <c r="AH11" s="637">
        <f>Benchmark!AA12</f>
        <v>-1.3047586573296542E-2</v>
      </c>
      <c r="AJ11" s="637">
        <f>Benchmark!AB12</f>
        <v>4.7792855394126112E-3</v>
      </c>
      <c r="AK11" s="123"/>
      <c r="AM11" s="123">
        <f>VLOOKUP($B11,'Sector --&gt;'!$Q$3:$AB$101,MATCH(AM$2,'Sector --&gt;'!$Q$3:$AB$3,0),FALSE)/VLOOKUP($B10,'Sector --&gt;'!$B$3:$N$101,MATCH(AM$2,'Sector --&gt;'!$B$3:$N$3,FALSE))</f>
        <v>3.563652053567188E-2</v>
      </c>
      <c r="AN11" s="123"/>
      <c r="AO11" s="123">
        <f>VLOOKUP($B11,'Sector --&gt;'!$Q$104:$AB$202,MATCH(AM$2,'Sector --&gt;'!$Q$3:$AB$3,0),FALSE)/VLOOKUP($B10,'Sector --&gt;'!$B$104:$N$202,MATCH(AM$2,'Sector --&gt;'!$B$3:$N$3,FALSE))</f>
        <v>-5.0473562060024159E-2</v>
      </c>
      <c r="AP11" s="123"/>
      <c r="AQ11" s="637">
        <f>Benchmark!AE12</f>
        <v>9.0465461114203165E-3</v>
      </c>
      <c r="AS11" s="637">
        <f>Benchmark!AF12</f>
        <v>-2.0372915664635293E-2</v>
      </c>
      <c r="AT11" s="123"/>
      <c r="AV11" s="123">
        <f>VLOOKUP($B11,'Sector --&gt;'!$Q$3:$AB$101,MATCH(AV$2,'Sector --&gt;'!$Q$3:$AB$3,0),FALSE)/VLOOKUP($B10,'Sector --&gt;'!$B$3:$N$101,MATCH(AV$2,'Sector --&gt;'!$B$3:$N$3,FALSE))</f>
        <v>-4.9744067759965788E-2</v>
      </c>
      <c r="AW11" s="123"/>
      <c r="AX11" s="123">
        <f>VLOOKUP($B11,'Sector --&gt;'!$Q$104:$AB$202,MATCH(AV$2,'Sector --&gt;'!$Q$3:$AB$3,0),FALSE)/VLOOKUP($B10,'Sector --&gt;'!$B$104:$N$202,MATCH(AV$2,'Sector --&gt;'!$B$3:$N$3,FALSE))</f>
        <v>3.6831247580135673E-2</v>
      </c>
      <c r="AY11" s="123"/>
      <c r="AZ11" s="637">
        <f>Benchmark!AI12</f>
        <v>-2.0415677588947349E-2</v>
      </c>
      <c r="BB11" s="637">
        <f>Benchmark!AJ12</f>
        <v>1.6213970570042788E-2</v>
      </c>
      <c r="BC11" s="123"/>
      <c r="BE11" s="123">
        <f>VLOOKUP($B11,'Sector --&gt;'!$Q$3:$AB$101,MATCH(BE$2,'Sector --&gt;'!$Q$3:$AB$3,0),FALSE)/VLOOKUP($B10,'Sector --&gt;'!$B$3:$N$101,MATCH(BE$2,'Sector --&gt;'!$B$3:$N$3,FALSE))</f>
        <v>6.7147284591829878E-2</v>
      </c>
      <c r="BF11" s="123"/>
      <c r="BG11" s="123">
        <f>IFERROR(VLOOKUP($B11,'Sector --&gt;'!$Q$104:$AB$202,MATCH(BE$2,'Sector --&gt;'!$Q$3:$AB$3,0),FALSE)/VLOOKUP($B10,'Sector --&gt;'!$B$104:$N$202,MATCH(BE$2,'Sector --&gt;'!$B$3:$N$3,FALSE)),BK11)</f>
        <v>2.428287738092651E-2</v>
      </c>
      <c r="BH11" s="123"/>
      <c r="BI11" s="637">
        <f>Benchmark!AM12</f>
        <v>1.5410821497899015E-2</v>
      </c>
      <c r="BK11" s="637">
        <f>Benchmark!AN12</f>
        <v>-2.9532714374600248E-2</v>
      </c>
      <c r="BL11" s="123"/>
      <c r="BN11" s="123">
        <f>VLOOKUP($B11,'Sector --&gt;'!$Q$3:$AB$101,MATCH(BN$2,'Sector --&gt;'!$Q$3:$AB$3,0),FALSE)/VLOOKUP($B10,'Sector --&gt;'!$B$3:$N$101,MATCH(BN$2,'Sector --&gt;'!$B$3:$N$3,FALSE))</f>
        <v>4.5449865026812905E-2</v>
      </c>
      <c r="BO11" s="123"/>
      <c r="BP11" s="123">
        <f>VLOOKUP($B11,'Sector --&gt;'!$Q$104:$AB$202,MATCH(BN$2,'Sector --&gt;'!$Q$3:$AB$3,0),FALSE)/VLOOKUP($B10,'Sector --&gt;'!$B$104:$N$202,MATCH(BN$2,'Sector --&gt;'!$B$3:$N$3,FALSE))</f>
        <v>-1.2071565246308789E-2</v>
      </c>
      <c r="BQ11" s="123"/>
      <c r="BR11" s="637">
        <f>Benchmark!AQ12</f>
        <v>2.9293497808562184E-2</v>
      </c>
      <c r="BT11" s="637">
        <f>Benchmark!AR12</f>
        <v>-2.8495166712075869E-2</v>
      </c>
      <c r="BU11" s="123"/>
    </row>
    <row r="12" spans="2:73" x14ac:dyDescent="0.25">
      <c r="B12" s="95">
        <f t="shared" si="0"/>
        <v>39141</v>
      </c>
      <c r="C12" s="123">
        <f>VLOOKUP($B12,'Sector --&gt;'!$Q$3:$AB$101,MATCH(C$2,'Sector --&gt;'!$Q$3:$AB$3,0),FALSE)/VLOOKUP($B11,'Sector --&gt;'!$B$3:$N$101,MATCH(C$2,'Sector --&gt;'!$B$3:$N$3,FALSE))</f>
        <v>5.0452698478737415E-2</v>
      </c>
      <c r="D12" s="123"/>
      <c r="E12" s="123">
        <f>VLOOKUP($B12,'Sector --&gt;'!$Q$104:$AB$202,MATCH(C$2,'Sector --&gt;'!$Q$3:$AB$3,0),FALSE)/VLOOKUP($B11,'Sector --&gt;'!$B$104:$N$202,MATCH(C$2,'Sector --&gt;'!$B$3:$N$3,FALSE))</f>
        <v>-6.6914255852365004E-2</v>
      </c>
      <c r="F12" s="123"/>
      <c r="G12" s="637">
        <f>Benchmark!O13</f>
        <v>-2.4960445314228547E-3</v>
      </c>
      <c r="H12" s="123"/>
      <c r="I12" s="637">
        <f>Benchmark!P13</f>
        <v>7.353099264363029E-3</v>
      </c>
      <c r="J12" s="123"/>
      <c r="L12" s="123">
        <f>VLOOKUP($B12,'Sector --&gt;'!$Q$3:$AB$101,MATCH(L$2,'Sector --&gt;'!$Q$3:$AB$3,0),FALSE)/VLOOKUP($B11,'Sector --&gt;'!$B$3:$N$101,MATCH(L$2,'Sector --&gt;'!$B$3:$N$3,FALSE))</f>
        <v>-4.0485717022294317E-2</v>
      </c>
      <c r="M12" s="123"/>
      <c r="N12" s="123">
        <f>VLOOKUP($B12,'Sector --&gt;'!$Q$104:$AB$202,MATCH(L$2,'Sector --&gt;'!$Q$3:$AB$3,0),FALSE)/VLOOKUP($B11,'Sector --&gt;'!$B$104:$N$202,MATCH(L$2,'Sector --&gt;'!$B$3:$N$3,FALSE))</f>
        <v>8.0491494336729572E-2</v>
      </c>
      <c r="O12" s="123"/>
      <c r="P12" s="637">
        <f>Benchmark!S13</f>
        <v>1.483799185154382E-2</v>
      </c>
      <c r="Q12" s="123"/>
      <c r="R12" s="637">
        <f>Benchmark!T13</f>
        <v>3.8363344364803695E-2</v>
      </c>
      <c r="S12" s="123"/>
      <c r="U12" s="123">
        <f>VLOOKUP($B12,'Sector --&gt;'!$Q$3:$AB$101,MATCH(U$2,'Sector --&gt;'!$Q$3:$AB$3,0),FALSE)/VLOOKUP($B11,'Sector --&gt;'!$B$3:$N$101,MATCH(U$2,'Sector --&gt;'!$B$3:$N$3,FALSE))</f>
        <v>8.8831791610563364E-3</v>
      </c>
      <c r="V12" s="123"/>
      <c r="W12" s="123">
        <f>IFERROR(VLOOKUP($B12,'Sector --&gt;'!$Q$104:$AB$202,MATCH(U$2,'Sector --&gt;'!$Q$3:$AB$3,0),FALSE)/VLOOKUP($B11,'Sector --&gt;'!$B$104:$N$202,MATCH(U$2,'Sector --&gt;'!$B$3:$N$3,FALSE)),AA12)</f>
        <v>6.4985595948347352E-2</v>
      </c>
      <c r="X12" s="123"/>
      <c r="Y12" s="637">
        <f>Benchmark!W13</f>
        <v>2.7322770803637885E-3</v>
      </c>
      <c r="AA12" s="637">
        <f>Benchmark!X13</f>
        <v>-7.5948264369888208E-3</v>
      </c>
      <c r="AB12" s="123"/>
      <c r="AD12" s="123">
        <f>VLOOKUP($B12,'Sector --&gt;'!$Q$3:$AB$101,MATCH(AD$2,'Sector --&gt;'!$Q$3:$AB$3,0),FALSE)/VLOOKUP($B11,'Sector --&gt;'!$B$3:$N$101,MATCH(AD$2,'Sector --&gt;'!$B$3:$N$3,FALSE))</f>
        <v>-1.226065857516331E-2</v>
      </c>
      <c r="AE12" s="123"/>
      <c r="AF12" s="123">
        <f>VLOOKUP($B12,'Sector --&gt;'!$Q$104:$AB$202,MATCH(AD$2,'Sector --&gt;'!$Q$3:$AB$3,0),FALSE)/VLOOKUP($B11,'Sector --&gt;'!$B$104:$N$202,MATCH(AD$2,'Sector --&gt;'!$B$3:$N$3,FALSE))</f>
        <v>1.7654131998498326E-2</v>
      </c>
      <c r="AG12" s="123"/>
      <c r="AH12" s="637">
        <f>Benchmark!AA13</f>
        <v>1.5133670322350006E-2</v>
      </c>
      <c r="AJ12" s="637">
        <f>Benchmark!AB13</f>
        <v>6.7431264344829708E-3</v>
      </c>
      <c r="AK12" s="123"/>
      <c r="AM12" s="123">
        <f>VLOOKUP($B12,'Sector --&gt;'!$Q$3:$AB$101,MATCH(AM$2,'Sector --&gt;'!$Q$3:$AB$3,0),FALSE)/VLOOKUP($B11,'Sector --&gt;'!$B$3:$N$101,MATCH(AM$2,'Sector --&gt;'!$B$3:$N$3,FALSE))</f>
        <v>1.3843625349461108E-2</v>
      </c>
      <c r="AN12" s="123"/>
      <c r="AO12" s="123">
        <f>VLOOKUP($B12,'Sector --&gt;'!$Q$104:$AB$202,MATCH(AM$2,'Sector --&gt;'!$Q$3:$AB$3,0),FALSE)/VLOOKUP($B11,'Sector --&gt;'!$B$104:$N$202,MATCH(AM$2,'Sector --&gt;'!$B$3:$N$3,FALSE))</f>
        <v>-4.3826981600943317E-2</v>
      </c>
      <c r="AP12" s="123"/>
      <c r="AQ12" s="637">
        <f>Benchmark!AE13</f>
        <v>2.072104090666808E-2</v>
      </c>
      <c r="AS12" s="637">
        <f>Benchmark!AF13</f>
        <v>-2.7229835095604862E-2</v>
      </c>
      <c r="AT12" s="123"/>
      <c r="AV12" s="123">
        <f>VLOOKUP($B12,'Sector --&gt;'!$Q$3:$AB$101,MATCH(AV$2,'Sector --&gt;'!$Q$3:$AB$3,0),FALSE)/VLOOKUP($B11,'Sector --&gt;'!$B$3:$N$101,MATCH(AV$2,'Sector --&gt;'!$B$3:$N$3,FALSE))</f>
        <v>1.5032702692325709E-2</v>
      </c>
      <c r="AW12" s="123"/>
      <c r="AX12" s="123">
        <f>VLOOKUP($B12,'Sector --&gt;'!$Q$104:$AB$202,MATCH(AV$2,'Sector --&gt;'!$Q$3:$AB$3,0),FALSE)/VLOOKUP($B11,'Sector --&gt;'!$B$104:$N$202,MATCH(AV$2,'Sector --&gt;'!$B$3:$N$3,FALSE))</f>
        <v>-1.3600451022543472E-2</v>
      </c>
      <c r="AY12" s="123"/>
      <c r="AZ12" s="637">
        <f>Benchmark!AI13</f>
        <v>-1.0021078255808303E-2</v>
      </c>
      <c r="BB12" s="637">
        <f>Benchmark!AJ13</f>
        <v>1.157197623390253E-2</v>
      </c>
      <c r="BC12" s="123"/>
      <c r="BE12" s="123">
        <f>VLOOKUP($B12,'Sector --&gt;'!$Q$3:$AB$101,MATCH(BE$2,'Sector --&gt;'!$Q$3:$AB$3,0),FALSE)/VLOOKUP($B11,'Sector --&gt;'!$B$3:$N$101,MATCH(BE$2,'Sector --&gt;'!$B$3:$N$3,FALSE))</f>
        <v>2.1675577599724279E-3</v>
      </c>
      <c r="BF12" s="123"/>
      <c r="BG12" s="123">
        <f>IFERROR(VLOOKUP($B12,'Sector --&gt;'!$Q$104:$AB$202,MATCH(BE$2,'Sector --&gt;'!$Q$3:$AB$3,0),FALSE)/VLOOKUP($B11,'Sector --&gt;'!$B$104:$N$202,MATCH(BE$2,'Sector --&gt;'!$B$3:$N$3,FALSE)),BK12)</f>
        <v>-3.8930518845885068E-2</v>
      </c>
      <c r="BH12" s="123"/>
      <c r="BI12" s="637">
        <f>Benchmark!AM13</f>
        <v>3.1943089476240985E-2</v>
      </c>
      <c r="BK12" s="637">
        <f>Benchmark!AN13</f>
        <v>-3.7400741814596503E-2</v>
      </c>
      <c r="BL12" s="123"/>
      <c r="BN12" s="123">
        <f>VLOOKUP($B12,'Sector --&gt;'!$Q$3:$AB$101,MATCH(BN$2,'Sector --&gt;'!$Q$3:$AB$3,0),FALSE)/VLOOKUP($B11,'Sector --&gt;'!$B$3:$N$101,MATCH(BN$2,'Sector --&gt;'!$B$3:$N$3,FALSE))</f>
        <v>4.2421142545807653E-3</v>
      </c>
      <c r="BO12" s="123"/>
      <c r="BP12" s="123">
        <f>VLOOKUP($B12,'Sector --&gt;'!$Q$104:$AB$202,MATCH(BN$2,'Sector --&gt;'!$Q$3:$AB$3,0),FALSE)/VLOOKUP($B11,'Sector --&gt;'!$B$104:$N$202,MATCH(BN$2,'Sector --&gt;'!$B$3:$N$3,FALSE))</f>
        <v>2.2193089397216252E-2</v>
      </c>
      <c r="BQ12" s="123"/>
      <c r="BR12" s="637">
        <f>Benchmark!AQ13</f>
        <v>-6.7509989017442325E-3</v>
      </c>
      <c r="BT12" s="637">
        <f>Benchmark!AR13</f>
        <v>1.247062189408831E-2</v>
      </c>
      <c r="BU12" s="123"/>
    </row>
    <row r="13" spans="2:73" x14ac:dyDescent="0.25">
      <c r="B13" s="95">
        <f t="shared" si="0"/>
        <v>39172</v>
      </c>
      <c r="C13" s="123">
        <f>VLOOKUP($B13,'Sector --&gt;'!$Q$3:$AB$101,MATCH(C$2,'Sector --&gt;'!$Q$3:$AB$3,0),FALSE)/VLOOKUP($B12,'Sector --&gt;'!$B$3:$N$101,MATCH(C$2,'Sector --&gt;'!$B$3:$N$3,FALSE))</f>
        <v>3.1771132917933848E-2</v>
      </c>
      <c r="D13" s="123"/>
      <c r="E13" s="123">
        <f>VLOOKUP($B13,'Sector --&gt;'!$Q$104:$AB$202,MATCH(C$2,'Sector --&gt;'!$Q$3:$AB$3,0),FALSE)/VLOOKUP($B12,'Sector --&gt;'!$B$104:$N$202,MATCH(C$2,'Sector --&gt;'!$B$3:$N$3,FALSE))</f>
        <v>-9.8096832585938903E-2</v>
      </c>
      <c r="F13" s="123"/>
      <c r="G13" s="637">
        <f>Benchmark!O14</f>
        <v>2.10041115661758E-2</v>
      </c>
      <c r="H13" s="123"/>
      <c r="I13" s="637">
        <f>Benchmark!P14</f>
        <v>-1.9245529153393479E-2</v>
      </c>
      <c r="J13" s="123"/>
      <c r="L13" s="123">
        <f>VLOOKUP($B13,'Sector --&gt;'!$Q$3:$AB$101,MATCH(L$2,'Sector --&gt;'!$Q$3:$AB$3,0),FALSE)/VLOOKUP($B12,'Sector --&gt;'!$B$3:$N$101,MATCH(L$2,'Sector --&gt;'!$B$3:$N$3,FALSE))</f>
        <v>0.16834727392643667</v>
      </c>
      <c r="M13" s="123"/>
      <c r="N13" s="123">
        <f>VLOOKUP($B13,'Sector --&gt;'!$Q$104:$AB$202,MATCH(L$2,'Sector --&gt;'!$Q$3:$AB$3,0),FALSE)/VLOOKUP($B12,'Sector --&gt;'!$B$104:$N$202,MATCH(L$2,'Sector --&gt;'!$B$3:$N$3,FALSE))</f>
        <v>-4.0244871148972993E-3</v>
      </c>
      <c r="O13" s="123"/>
      <c r="P13" s="637">
        <f>Benchmark!S14</f>
        <v>5.5408921237156517E-2</v>
      </c>
      <c r="Q13" s="123"/>
      <c r="R13" s="637">
        <f>Benchmark!T14</f>
        <v>-5.3009349739193079E-2</v>
      </c>
      <c r="S13" s="123"/>
      <c r="U13" s="123">
        <f>VLOOKUP($B13,'Sector --&gt;'!$Q$3:$AB$101,MATCH(U$2,'Sector --&gt;'!$Q$3:$AB$3,0),FALSE)/VLOOKUP($B12,'Sector --&gt;'!$B$3:$N$101,MATCH(U$2,'Sector --&gt;'!$B$3:$N$3,FALSE))</f>
        <v>0.19929133096925195</v>
      </c>
      <c r="V13" s="123"/>
      <c r="W13" s="123">
        <f>IFERROR(VLOOKUP($B13,'Sector --&gt;'!$Q$104:$AB$202,MATCH(U$2,'Sector --&gt;'!$Q$3:$AB$3,0),FALSE)/VLOOKUP($B12,'Sector --&gt;'!$B$104:$N$202,MATCH(U$2,'Sector --&gt;'!$B$3:$N$3,FALSE)),AA13)</f>
        <v>-0.23509782043949431</v>
      </c>
      <c r="X13" s="123"/>
      <c r="Y13" s="637">
        <f>Benchmark!W14</f>
        <v>6.5759418336152467E-2</v>
      </c>
      <c r="AA13" s="637">
        <f>Benchmark!X14</f>
        <v>-6.2359210349954668E-2</v>
      </c>
      <c r="AB13" s="123"/>
      <c r="AD13" s="123">
        <f>VLOOKUP($B13,'Sector --&gt;'!$Q$3:$AB$101,MATCH(AD$2,'Sector --&gt;'!$Q$3:$AB$3,0),FALSE)/VLOOKUP($B12,'Sector --&gt;'!$B$3:$N$101,MATCH(AD$2,'Sector --&gt;'!$B$3:$N$3,FALSE))</f>
        <v>8.7401336634736926E-2</v>
      </c>
      <c r="AE13" s="123"/>
      <c r="AF13" s="123">
        <f>VLOOKUP($B13,'Sector --&gt;'!$Q$104:$AB$202,MATCH(AD$2,'Sector --&gt;'!$Q$3:$AB$3,0),FALSE)/VLOOKUP($B12,'Sector --&gt;'!$B$104:$N$202,MATCH(AD$2,'Sector --&gt;'!$B$3:$N$3,FALSE))</f>
        <v>-3.2477606419002839E-2</v>
      </c>
      <c r="AG13" s="123"/>
      <c r="AH13" s="637">
        <f>Benchmark!AA14</f>
        <v>1.4723905758059062E-2</v>
      </c>
      <c r="AJ13" s="637">
        <f>Benchmark!AB14</f>
        <v>-2.2296913575613638E-2</v>
      </c>
      <c r="AK13" s="123"/>
      <c r="AM13" s="123">
        <f>VLOOKUP($B13,'Sector --&gt;'!$Q$3:$AB$101,MATCH(AM$2,'Sector --&gt;'!$Q$3:$AB$3,0),FALSE)/VLOOKUP($B12,'Sector --&gt;'!$B$3:$N$101,MATCH(AM$2,'Sector --&gt;'!$B$3:$N$3,FALSE))</f>
        <v>-6.9747158962040305E-3</v>
      </c>
      <c r="AN13" s="123"/>
      <c r="AO13" s="123">
        <f>VLOOKUP($B13,'Sector --&gt;'!$Q$104:$AB$202,MATCH(AM$2,'Sector --&gt;'!$Q$3:$AB$3,0),FALSE)/VLOOKUP($B12,'Sector --&gt;'!$B$104:$N$202,MATCH(AM$2,'Sector --&gt;'!$B$3:$N$3,FALSE))</f>
        <v>6.4563587776658979E-2</v>
      </c>
      <c r="AP13" s="123"/>
      <c r="AQ13" s="637">
        <f>Benchmark!AE14</f>
        <v>2.3322486150501739E-2</v>
      </c>
      <c r="AS13" s="637">
        <f>Benchmark!AF14</f>
        <v>-2.9971478558807951E-2</v>
      </c>
      <c r="AT13" s="123"/>
      <c r="AV13" s="123">
        <f>VLOOKUP($B13,'Sector --&gt;'!$Q$3:$AB$101,MATCH(AV$2,'Sector --&gt;'!$Q$3:$AB$3,0),FALSE)/VLOOKUP($B12,'Sector --&gt;'!$B$3:$N$101,MATCH(AV$2,'Sector --&gt;'!$B$3:$N$3,FALSE))</f>
        <v>-8.497093948682418E-3</v>
      </c>
      <c r="AW13" s="123"/>
      <c r="AX13" s="123">
        <f>VLOOKUP($B13,'Sector --&gt;'!$Q$104:$AB$202,MATCH(AV$2,'Sector --&gt;'!$Q$3:$AB$3,0),FALSE)/VLOOKUP($B12,'Sector --&gt;'!$B$104:$N$202,MATCH(AV$2,'Sector --&gt;'!$B$3:$N$3,FALSE))</f>
        <v>-6.5607263015308157E-2</v>
      </c>
      <c r="AY13" s="123"/>
      <c r="AZ13" s="637">
        <f>Benchmark!AI14</f>
        <v>-6.8663887363101354E-3</v>
      </c>
      <c r="BB13" s="637">
        <f>Benchmark!AJ14</f>
        <v>5.9984781323957764E-3</v>
      </c>
      <c r="BC13" s="123"/>
      <c r="BE13" s="123">
        <f>VLOOKUP($B13,'Sector --&gt;'!$Q$3:$AB$101,MATCH(BE$2,'Sector --&gt;'!$Q$3:$AB$3,0),FALSE)/VLOOKUP($B12,'Sector --&gt;'!$B$3:$N$101,MATCH(BE$2,'Sector --&gt;'!$B$3:$N$3,FALSE))</f>
        <v>0.29331080737101212</v>
      </c>
      <c r="BF13" s="123"/>
      <c r="BG13" s="123">
        <f>IFERROR(VLOOKUP($B13,'Sector --&gt;'!$Q$104:$AB$202,MATCH(BE$2,'Sector --&gt;'!$Q$3:$AB$3,0),FALSE)/VLOOKUP($B12,'Sector --&gt;'!$B$104:$N$202,MATCH(BE$2,'Sector --&gt;'!$B$3:$N$3,FALSE)),BK13)</f>
        <v>-0.81755174537774356</v>
      </c>
      <c r="BH13" s="123"/>
      <c r="BI13" s="637">
        <f>Benchmark!AM14</f>
        <v>4.7985506905112753E-2</v>
      </c>
      <c r="BK13" s="637">
        <f>Benchmark!AN14</f>
        <v>-4.8355940749848211E-2</v>
      </c>
      <c r="BL13" s="123"/>
      <c r="BN13" s="123">
        <f>VLOOKUP($B13,'Sector --&gt;'!$Q$3:$AB$101,MATCH(BN$2,'Sector --&gt;'!$Q$3:$AB$3,0),FALSE)/VLOOKUP($B12,'Sector --&gt;'!$B$3:$N$101,MATCH(BN$2,'Sector --&gt;'!$B$3:$N$3,FALSE))</f>
        <v>0.16289294732471343</v>
      </c>
      <c r="BO13" s="123"/>
      <c r="BP13" s="123">
        <f>VLOOKUP($B13,'Sector --&gt;'!$Q$104:$AB$202,MATCH(BN$2,'Sector --&gt;'!$Q$3:$AB$3,0),FALSE)/VLOOKUP($B12,'Sector --&gt;'!$B$104:$N$202,MATCH(BN$2,'Sector --&gt;'!$B$3:$N$3,FALSE))</f>
        <v>-9.8253971063256215E-2</v>
      </c>
      <c r="BQ13" s="123"/>
      <c r="BR13" s="637">
        <f>Benchmark!AQ14</f>
        <v>4.1914031101922274E-2</v>
      </c>
      <c r="BT13" s="637">
        <f>Benchmark!AR14</f>
        <v>-5.7479822317448595E-2</v>
      </c>
      <c r="BU13" s="123"/>
    </row>
    <row r="14" spans="2:73" x14ac:dyDescent="0.25">
      <c r="B14" s="95">
        <f t="shared" si="0"/>
        <v>39202</v>
      </c>
      <c r="C14" s="123">
        <f>VLOOKUP($B14,'Sector --&gt;'!$Q$3:$AB$101,MATCH(C$2,'Sector --&gt;'!$Q$3:$AB$3,0),FALSE)/VLOOKUP($B13,'Sector --&gt;'!$B$3:$N$101,MATCH(C$2,'Sector --&gt;'!$B$3:$N$3,FALSE))</f>
        <v>4.4674624674733168E-2</v>
      </c>
      <c r="D14" s="123"/>
      <c r="E14" s="123">
        <f>VLOOKUP($B14,'Sector --&gt;'!$Q$104:$AB$202,MATCH(C$2,'Sector --&gt;'!$Q$3:$AB$3,0),FALSE)/VLOOKUP($B13,'Sector --&gt;'!$B$104:$N$202,MATCH(C$2,'Sector --&gt;'!$B$3:$N$3,FALSE))</f>
        <v>-0.10081274293025862</v>
      </c>
      <c r="F14" s="123"/>
      <c r="G14" s="637">
        <f>Benchmark!O15</f>
        <v>1.5252500086426254E-2</v>
      </c>
      <c r="H14" s="123"/>
      <c r="I14" s="637">
        <f>Benchmark!P15</f>
        <v>-1.7830448535529009E-2</v>
      </c>
      <c r="J14" s="123"/>
      <c r="L14" s="123">
        <f>VLOOKUP($B14,'Sector --&gt;'!$Q$3:$AB$101,MATCH(L$2,'Sector --&gt;'!$Q$3:$AB$3,0),FALSE)/VLOOKUP($B13,'Sector --&gt;'!$B$3:$N$101,MATCH(L$2,'Sector --&gt;'!$B$3:$N$3,FALSE))</f>
        <v>1.0635993944003403E-2</v>
      </c>
      <c r="M14" s="123"/>
      <c r="N14" s="123">
        <f>VLOOKUP($B14,'Sector --&gt;'!$Q$104:$AB$202,MATCH(L$2,'Sector --&gt;'!$Q$3:$AB$3,0),FALSE)/VLOOKUP($B13,'Sector --&gt;'!$B$104:$N$202,MATCH(L$2,'Sector --&gt;'!$B$3:$N$3,FALSE))</f>
        <v>1.2484921385772825E-2</v>
      </c>
      <c r="O14" s="123"/>
      <c r="P14" s="637">
        <f>Benchmark!S15</f>
        <v>5.2369817276265801E-2</v>
      </c>
      <c r="Q14" s="123"/>
      <c r="R14" s="637">
        <f>Benchmark!T15</f>
        <v>-4.7448865816462966E-2</v>
      </c>
      <c r="S14" s="123"/>
      <c r="U14" s="123">
        <f>VLOOKUP($B14,'Sector --&gt;'!$Q$3:$AB$101,MATCH(U$2,'Sector --&gt;'!$Q$3:$AB$3,0),FALSE)/VLOOKUP($B13,'Sector --&gt;'!$B$3:$N$101,MATCH(U$2,'Sector --&gt;'!$B$3:$N$3,FALSE))</f>
        <v>3.7641625378678607E-2</v>
      </c>
      <c r="V14" s="123"/>
      <c r="W14" s="123">
        <f>IFERROR(VLOOKUP($B14,'Sector --&gt;'!$Q$104:$AB$202,MATCH(U$2,'Sector --&gt;'!$Q$3:$AB$3,0),FALSE)/VLOOKUP($B13,'Sector --&gt;'!$B$104:$N$202,MATCH(U$2,'Sector --&gt;'!$B$3:$N$3,FALSE)),AA14)</f>
        <v>-2.0927120308296032E-2</v>
      </c>
      <c r="X14" s="123"/>
      <c r="Y14" s="637">
        <f>Benchmark!W15</f>
        <v>3.1074328870794619E-2</v>
      </c>
      <c r="AA14" s="637">
        <f>Benchmark!X15</f>
        <v>-3.4132015275333383E-2</v>
      </c>
      <c r="AB14" s="123"/>
      <c r="AD14" s="123">
        <f>VLOOKUP($B14,'Sector --&gt;'!$Q$3:$AB$101,MATCH(AD$2,'Sector --&gt;'!$Q$3:$AB$3,0),FALSE)/VLOOKUP($B13,'Sector --&gt;'!$B$3:$N$101,MATCH(AD$2,'Sector --&gt;'!$B$3:$N$3,FALSE))</f>
        <v>0.14846851399720626</v>
      </c>
      <c r="AE14" s="123"/>
      <c r="AF14" s="123">
        <f>VLOOKUP($B14,'Sector --&gt;'!$Q$104:$AB$202,MATCH(AD$2,'Sector --&gt;'!$Q$3:$AB$3,0),FALSE)/VLOOKUP($B13,'Sector --&gt;'!$B$104:$N$202,MATCH(AD$2,'Sector --&gt;'!$B$3:$N$3,FALSE))</f>
        <v>-4.4649138608608169E-2</v>
      </c>
      <c r="AG14" s="123"/>
      <c r="AH14" s="637">
        <f>Benchmark!AA15</f>
        <v>3.9761579455343865E-2</v>
      </c>
      <c r="AJ14" s="637">
        <f>Benchmark!AB15</f>
        <v>-3.2117519636570072E-2</v>
      </c>
      <c r="AK14" s="123"/>
      <c r="AM14" s="123">
        <f>VLOOKUP($B14,'Sector --&gt;'!$Q$3:$AB$101,MATCH(AM$2,'Sector --&gt;'!$Q$3:$AB$3,0),FALSE)/VLOOKUP($B13,'Sector --&gt;'!$B$3:$N$101,MATCH(AM$2,'Sector --&gt;'!$B$3:$N$3,FALSE))</f>
        <v>0.13344532294781175</v>
      </c>
      <c r="AN14" s="123"/>
      <c r="AO14" s="123">
        <f>VLOOKUP($B14,'Sector --&gt;'!$Q$104:$AB$202,MATCH(AM$2,'Sector --&gt;'!$Q$3:$AB$3,0),FALSE)/VLOOKUP($B13,'Sector --&gt;'!$B$104:$N$202,MATCH(AM$2,'Sector --&gt;'!$B$3:$N$3,FALSE))</f>
        <v>-6.8807998041800433E-2</v>
      </c>
      <c r="AP14" s="123"/>
      <c r="AQ14" s="637">
        <f>Benchmark!AE15</f>
        <v>7.6788706159543196E-2</v>
      </c>
      <c r="AS14" s="637">
        <f>Benchmark!AF15</f>
        <v>-7.165680575846009E-2</v>
      </c>
      <c r="AT14" s="123"/>
      <c r="AV14" s="123">
        <f>VLOOKUP($B14,'Sector --&gt;'!$Q$3:$AB$101,MATCH(AV$2,'Sector --&gt;'!$Q$3:$AB$3,0),FALSE)/VLOOKUP($B13,'Sector --&gt;'!$B$3:$N$101,MATCH(AV$2,'Sector --&gt;'!$B$3:$N$3,FALSE))</f>
        <v>8.3407777530867824E-2</v>
      </c>
      <c r="AW14" s="123"/>
      <c r="AX14" s="123">
        <f>VLOOKUP($B14,'Sector --&gt;'!$Q$104:$AB$202,MATCH(AV$2,'Sector --&gt;'!$Q$3:$AB$3,0),FALSE)/VLOOKUP($B13,'Sector --&gt;'!$B$104:$N$202,MATCH(AV$2,'Sector --&gt;'!$B$3:$N$3,FALSE))</f>
        <v>-1.4193737616041298E-2</v>
      </c>
      <c r="AY14" s="123"/>
      <c r="AZ14" s="637">
        <f>Benchmark!AI15</f>
        <v>3.0094609878427766E-2</v>
      </c>
      <c r="BB14" s="637">
        <f>Benchmark!AJ15</f>
        <v>-3.1851422001466997E-2</v>
      </c>
      <c r="BC14" s="123"/>
      <c r="BE14" s="123">
        <f>VLOOKUP($B14,'Sector --&gt;'!$Q$3:$AB$101,MATCH(BE$2,'Sector --&gt;'!$Q$3:$AB$3,0),FALSE)/VLOOKUP($B13,'Sector --&gt;'!$B$3:$N$101,MATCH(BE$2,'Sector --&gt;'!$B$3:$N$3,FALSE))</f>
        <v>0.13888183825998959</v>
      </c>
      <c r="BF14" s="123"/>
      <c r="BG14" s="123">
        <f>IFERROR(VLOOKUP($B14,'Sector --&gt;'!$Q$104:$AB$202,MATCH(BE$2,'Sector --&gt;'!$Q$3:$AB$3,0),FALSE)/VLOOKUP($B13,'Sector --&gt;'!$B$104:$N$202,MATCH(BE$2,'Sector --&gt;'!$B$3:$N$3,FALSE)),BK14)</f>
        <v>-0.16114557681567415</v>
      </c>
      <c r="BH14" s="123"/>
      <c r="BI14" s="637">
        <f>Benchmark!AM15</f>
        <v>5.673254757884845E-2</v>
      </c>
      <c r="BK14" s="637">
        <f>Benchmark!AN15</f>
        <v>-4.2183987514212047E-2</v>
      </c>
      <c r="BL14" s="123"/>
      <c r="BN14" s="123">
        <f>VLOOKUP($B14,'Sector --&gt;'!$Q$3:$AB$101,MATCH(BN$2,'Sector --&gt;'!$Q$3:$AB$3,0),FALSE)/VLOOKUP($B13,'Sector --&gt;'!$B$3:$N$101,MATCH(BN$2,'Sector --&gt;'!$B$3:$N$3,FALSE))</f>
        <v>0.10742773146200565</v>
      </c>
      <c r="BO14" s="123"/>
      <c r="BP14" s="123">
        <f>VLOOKUP($B14,'Sector --&gt;'!$Q$104:$AB$202,MATCH(BN$2,'Sector --&gt;'!$Q$3:$AB$3,0),FALSE)/VLOOKUP($B13,'Sector --&gt;'!$B$104:$N$202,MATCH(BN$2,'Sector --&gt;'!$B$3:$N$3,FALSE))</f>
        <v>-5.3146878962709282E-2</v>
      </c>
      <c r="BQ14" s="123"/>
      <c r="BR14" s="637">
        <f>Benchmark!AQ15</f>
        <v>3.175188949304595E-2</v>
      </c>
      <c r="BT14" s="637">
        <f>Benchmark!AR15</f>
        <v>-5.546647279984495E-2</v>
      </c>
      <c r="BU14" s="123"/>
    </row>
    <row r="15" spans="2:73" x14ac:dyDescent="0.25">
      <c r="B15" s="95">
        <f t="shared" si="0"/>
        <v>39233</v>
      </c>
      <c r="C15" s="123">
        <f>VLOOKUP($B15,'Sector --&gt;'!$Q$3:$AB$101,MATCH(C$2,'Sector --&gt;'!$Q$3:$AB$3,0),FALSE)/VLOOKUP($B14,'Sector --&gt;'!$B$3:$N$101,MATCH(C$2,'Sector --&gt;'!$B$3:$N$3,FALSE))</f>
        <v>3.1412793664740125E-2</v>
      </c>
      <c r="D15" s="123">
        <f t="array" ref="D15">PRODUCT(1+C4:C15)-1</f>
        <v>0.33616902293068662</v>
      </c>
      <c r="E15" s="123">
        <f>VLOOKUP($B15,'Sector --&gt;'!$Q$104:$AB$202,MATCH(C$2,'Sector --&gt;'!$Q$3:$AB$3,0),FALSE)/VLOOKUP($B14,'Sector --&gt;'!$B$104:$N$202,MATCH(C$2,'Sector --&gt;'!$B$3:$N$3,FALSE))</f>
        <v>-3.096324328711364E-2</v>
      </c>
      <c r="F15" s="123">
        <f t="array" ref="F15">PRODUCT(1+E4:E15)-1</f>
        <v>-0.34936486247807963</v>
      </c>
      <c r="G15" s="637">
        <f>Benchmark!O16</f>
        <v>4.9281877363243666E-2</v>
      </c>
      <c r="H15" s="123">
        <f t="array" ref="H15">PRODUCT(1+G4:G15)-1</f>
        <v>0.33488340302627506</v>
      </c>
      <c r="I15" s="637">
        <f>Benchmark!P16</f>
        <v>-4.4815795097098703E-2</v>
      </c>
      <c r="J15" s="123">
        <f t="array" ref="J15">PRODUCT(1+I4:I14)-1</f>
        <v>-0.19708587538798983</v>
      </c>
      <c r="L15" s="123">
        <f>VLOOKUP($B15,'Sector --&gt;'!$Q$3:$AB$101,MATCH(L$2,'Sector --&gt;'!$Q$3:$AB$3,0),FALSE)/VLOOKUP($B14,'Sector --&gt;'!$B$3:$N$101,MATCH(L$2,'Sector --&gt;'!$B$3:$N$3,FALSE))</f>
        <v>4.3433107731532423E-2</v>
      </c>
      <c r="M15" s="123">
        <f t="array" ref="M15">PRODUCT(1+L4:L15)-1</f>
        <v>0.32425542636565452</v>
      </c>
      <c r="N15" s="123">
        <f>VLOOKUP($B15,'Sector --&gt;'!$Q$104:$AB$202,MATCH(L$2,'Sector --&gt;'!$Q$3:$AB$3,0),FALSE)/VLOOKUP($B14,'Sector --&gt;'!$B$104:$N$202,MATCH(L$2,'Sector --&gt;'!$B$3:$N$3,FALSE))</f>
        <v>-0.10042560155415509</v>
      </c>
      <c r="O15" s="123">
        <f t="array" ref="O15">PRODUCT(1+N4:N15)-1</f>
        <v>-0.28942813618493468</v>
      </c>
      <c r="P15" s="637">
        <f>Benchmark!S16</f>
        <v>5.23999071900276E-2</v>
      </c>
      <c r="Q15" s="123">
        <f t="array" ref="Q15">PRODUCT(1+P4:P15)-1</f>
        <v>0.41360252373650153</v>
      </c>
      <c r="R15" s="637">
        <f>Benchmark!T16</f>
        <v>-7.4397340801513751E-2</v>
      </c>
      <c r="S15" s="123">
        <f t="array" ref="S15">PRODUCT(1+R4:R15)-1</f>
        <v>-0.33795698532075169</v>
      </c>
      <c r="U15" s="123">
        <f>VLOOKUP($B15,'Sector --&gt;'!$Q$3:$AB$101,MATCH(U$2,'Sector --&gt;'!$Q$3:$AB$3,0),FALSE)/VLOOKUP($B14,'Sector --&gt;'!$B$3:$N$101,MATCH(U$2,'Sector --&gt;'!$B$3:$N$3,FALSE))</f>
        <v>5.5426472332726559E-2</v>
      </c>
      <c r="V15" s="123">
        <f t="array" ref="V15">PRODUCT(1+U4:U15)-1</f>
        <v>0.16002369307859121</v>
      </c>
      <c r="W15" s="123">
        <f>IFERROR(VLOOKUP($B15,'Sector --&gt;'!$Q$104:$AB$202,MATCH(U$2,'Sector --&gt;'!$Q$3:$AB$3,0),FALSE)/VLOOKUP($B14,'Sector --&gt;'!$B$104:$N$202,MATCH(U$2,'Sector --&gt;'!$B$3:$N$3,FALSE)),AA15)</f>
        <v>-0.2338738686583143</v>
      </c>
      <c r="X15" s="123">
        <f t="array" ref="X15">PRODUCT(1+W4:W15)-1</f>
        <v>-0.55607061674856717</v>
      </c>
      <c r="Y15" s="637">
        <f>Benchmark!W16</f>
        <v>0.13272046128329584</v>
      </c>
      <c r="Z15" s="123">
        <f t="array" ref="Z15">PRODUCT(1+Y4:Y15)-1</f>
        <v>0.43220367989370345</v>
      </c>
      <c r="AA15" s="637">
        <f>Benchmark!X16</f>
        <v>-0.12923873563682833</v>
      </c>
      <c r="AB15" s="123">
        <f t="array" ref="AB15">PRODUCT(1+AA4:AA15)-1</f>
        <v>-0.32268691593557608</v>
      </c>
      <c r="AD15" s="123">
        <f>VLOOKUP($B15,'Sector --&gt;'!$Q$3:$AB$101,MATCH(AD$2,'Sector --&gt;'!$Q$3:$AB$3,0),FALSE)/VLOOKUP($B14,'Sector --&gt;'!$B$3:$N$101,MATCH(AD$2,'Sector --&gt;'!$B$3:$N$3,FALSE))</f>
        <v>6.188141988978213E-2</v>
      </c>
      <c r="AE15" s="123">
        <f t="array" ref="AE15">PRODUCT(1+AD4:AD15)-1</f>
        <v>0.73933451732218614</v>
      </c>
      <c r="AF15" s="123">
        <f>VLOOKUP($B15,'Sector --&gt;'!$Q$104:$AB$202,MATCH(AD$2,'Sector --&gt;'!$Q$3:$AB$3,0),FALSE)/VLOOKUP($B14,'Sector --&gt;'!$B$104:$N$202,MATCH(AD$2,'Sector --&gt;'!$B$3:$N$3,FALSE))</f>
        <v>-2.727137589857373E-2</v>
      </c>
      <c r="AG15" s="123">
        <f t="array" ref="AG15">PRODUCT(1+AF4:AF15)-1</f>
        <v>-0.33535807618527058</v>
      </c>
      <c r="AH15" s="637">
        <f>Benchmark!AA16</f>
        <v>5.8316590224444326E-2</v>
      </c>
      <c r="AI15" s="123">
        <f t="array" ref="AI15">PRODUCT(1+AH4:AH15)-1</f>
        <v>0.36736035084548058</v>
      </c>
      <c r="AJ15" s="637">
        <f>Benchmark!AB16</f>
        <v>-4.2657906338867714E-2</v>
      </c>
      <c r="AK15" s="123">
        <f t="array" ref="AK15">PRODUCT(1+AJ4:AJ15)-1</f>
        <v>-0.29539866508846235</v>
      </c>
      <c r="AM15" s="123">
        <f>VLOOKUP($B15,'Sector --&gt;'!$Q$3:$AB$101,MATCH(AM$2,'Sector --&gt;'!$Q$3:$AB$3,0),FALSE)/VLOOKUP($B14,'Sector --&gt;'!$B$3:$N$101,MATCH(AM$2,'Sector --&gt;'!$B$3:$N$3,FALSE))</f>
        <v>0.12769196660026941</v>
      </c>
      <c r="AN15" s="123">
        <f t="array" ref="AN15">PRODUCT(1+AM4:AM15)-1</f>
        <v>0.71172564839790597</v>
      </c>
      <c r="AO15" s="123">
        <f>VLOOKUP($B15,'Sector --&gt;'!$Q$104:$AB$202,MATCH(AM$2,'Sector --&gt;'!$Q$3:$AB$3,0),FALSE)/VLOOKUP($B14,'Sector --&gt;'!$B$104:$N$202,MATCH(AM$2,'Sector --&gt;'!$B$3:$N$3,FALSE))</f>
        <v>-0.10835153214098486</v>
      </c>
      <c r="AP15" s="123">
        <f t="array" ref="AP15">PRODUCT(1+AO4:AO15)-1</f>
        <v>-0.30030077380372433</v>
      </c>
      <c r="AQ15" s="637">
        <f>Benchmark!AE16</f>
        <v>0.11969537713240361</v>
      </c>
      <c r="AR15" s="123">
        <f t="array" ref="AR15">PRODUCT(1+AQ4:AQ15)-1</f>
        <v>0.52014255804209597</v>
      </c>
      <c r="AS15" s="637">
        <f>Benchmark!AF16</f>
        <v>-8.9808339957883704E-2</v>
      </c>
      <c r="AT15" s="123">
        <f t="array" ref="AT15">PRODUCT(1+AS4:AS15)-1</f>
        <v>-0.34637434059837391</v>
      </c>
      <c r="AV15" s="123">
        <f>VLOOKUP($B15,'Sector --&gt;'!$Q$3:$AB$101,MATCH(AV$2,'Sector --&gt;'!$Q$3:$AB$3,0),FALSE)/VLOOKUP($B14,'Sector --&gt;'!$B$3:$N$101,MATCH(AV$2,'Sector --&gt;'!$B$3:$N$3,FALSE))</f>
        <v>2.4336075310123242E-2</v>
      </c>
      <c r="AW15" s="123">
        <f t="array" ref="AW15">PRODUCT(1+AV4:AV15)-1</f>
        <v>4.7311161058176676E-2</v>
      </c>
      <c r="AX15" s="123">
        <f>VLOOKUP($B15,'Sector --&gt;'!$Q$104:$AB$202,MATCH(AV$2,'Sector --&gt;'!$Q$3:$AB$3,0),FALSE)/VLOOKUP($B14,'Sector --&gt;'!$B$104:$N$202,MATCH(AV$2,'Sector --&gt;'!$B$3:$N$3,FALSE))</f>
        <v>-2.9690196615409802E-3</v>
      </c>
      <c r="AY15" s="123">
        <f t="array" ref="AY15">PRODUCT(1+AX4:AX15)-1</f>
        <v>2.6578256426735392E-2</v>
      </c>
      <c r="AZ15" s="637">
        <f>Benchmark!AI16</f>
        <v>1.8790181851166439E-2</v>
      </c>
      <c r="BA15" s="123">
        <f t="array" ref="BA15">PRODUCT(1+AZ4:AZ15)-1</f>
        <v>0.14207660295801072</v>
      </c>
      <c r="BB15" s="637">
        <f>Benchmark!AJ16</f>
        <v>-2.1163260494509391E-2</v>
      </c>
      <c r="BC15" s="123">
        <f t="array" ref="BC15">PRODUCT(1+BB4:BB15)-1</f>
        <v>-0.14437094100700076</v>
      </c>
      <c r="BE15" s="123">
        <f>VLOOKUP($B15,'Sector --&gt;'!$Q$3:$AB$101,MATCH(BE$2,'Sector --&gt;'!$Q$3:$AB$3,0),FALSE)/VLOOKUP($B14,'Sector --&gt;'!$B$3:$N$101,MATCH(BE$2,'Sector --&gt;'!$B$3:$N$3,FALSE))</f>
        <v>7.0815694772928636E-2</v>
      </c>
      <c r="BF15" s="123">
        <f t="array" ref="BF15">PRODUCT(1+BE4:BE15)-1</f>
        <v>1.315689290096588</v>
      </c>
      <c r="BG15" s="123">
        <f>IFERROR(VLOOKUP($B15,'Sector --&gt;'!$Q$104:$AB$202,MATCH(BE$2,'Sector --&gt;'!$Q$3:$AB$3,0),FALSE)/VLOOKUP($B14,'Sector --&gt;'!$B$104:$N$202,MATCH(BE$2,'Sector --&gt;'!$B$3:$N$3,FALSE)),BK15)</f>
        <v>-0.25518785929868076</v>
      </c>
      <c r="BH15" s="123">
        <f t="array" ref="BH15">PRODUCT(1+BG4:BG15)-1</f>
        <v>-0.90857997365935295</v>
      </c>
      <c r="BI15" s="637">
        <f>Benchmark!AM16</f>
        <v>7.3506564931136525E-2</v>
      </c>
      <c r="BJ15" s="123">
        <f t="array" ref="BJ15">PRODUCT(1+BI4:BI15)-1</f>
        <v>0.52128527136821523</v>
      </c>
      <c r="BK15" s="637">
        <f>Benchmark!AN16</f>
        <v>-7.7560562823872026E-2</v>
      </c>
      <c r="BL15" s="123">
        <f t="array" ref="BL15">PRODUCT(1+BK4:BK15)-1</f>
        <v>-0.37008869057209992</v>
      </c>
      <c r="BN15" s="123">
        <f>VLOOKUP($B15,'Sector --&gt;'!$Q$3:$AB$101,MATCH(BN$2,'Sector --&gt;'!$Q$3:$AB$3,0),FALSE)/VLOOKUP($B14,'Sector --&gt;'!$B$3:$N$101,MATCH(BN$2,'Sector --&gt;'!$B$3:$N$3,FALSE))</f>
        <v>5.4036455874002354E-2</v>
      </c>
      <c r="BO15" s="123">
        <f t="array" ref="BO15">PRODUCT(1+BN4:BN15)-1</f>
        <v>1.0412063999422463</v>
      </c>
      <c r="BP15" s="123">
        <f>VLOOKUP($B15,'Sector --&gt;'!$Q$104:$AB$202,MATCH(BN$2,'Sector --&gt;'!$Q$3:$AB$3,0),FALSE)/VLOOKUP($B14,'Sector --&gt;'!$B$104:$N$202,MATCH(BN$2,'Sector --&gt;'!$B$3:$N$3,FALSE))</f>
        <v>-6.8119487288448702E-2</v>
      </c>
      <c r="BQ15" s="123">
        <f t="array" ref="BQ15">PRODUCT(1+BP4:BP15)-1</f>
        <v>-0.32233465949502138</v>
      </c>
      <c r="BR15" s="637">
        <f>Benchmark!AQ16</f>
        <v>3.7508897598595131E-2</v>
      </c>
      <c r="BS15" s="123">
        <f t="array" ref="BS15">PRODUCT(1+BR4:BR15)-1</f>
        <v>0.62674166606446025</v>
      </c>
      <c r="BT15" s="637">
        <f>Benchmark!AR16</f>
        <v>-7.5319566728680454E-2</v>
      </c>
      <c r="BU15" s="123">
        <f t="array" ref="BU15">PRODUCT(1+BT4:BT15)-1</f>
        <v>-0.4068526282428403</v>
      </c>
    </row>
    <row r="16" spans="2:73" x14ac:dyDescent="0.25">
      <c r="B16" s="95">
        <f t="shared" si="0"/>
        <v>39263</v>
      </c>
      <c r="C16" s="123">
        <f>VLOOKUP($B16,'Sector --&gt;'!$Q$3:$AB$101,MATCH(C$2,'Sector --&gt;'!$Q$3:$AB$3,0),FALSE)/VLOOKUP($B15,'Sector --&gt;'!$B$3:$N$101,MATCH(C$2,'Sector --&gt;'!$B$3:$N$3,FALSE))</f>
        <v>8.7129698719080981E-2</v>
      </c>
      <c r="D16" s="123">
        <f t="array" ref="D16">PRODUCT(1+C5:C16)-1</f>
        <v>0.51394005961239575</v>
      </c>
      <c r="E16" s="123">
        <f>VLOOKUP($B16,'Sector --&gt;'!$Q$104:$AB$202,MATCH(C$2,'Sector --&gt;'!$Q$3:$AB$3,0),FALSE)/VLOOKUP($B15,'Sector --&gt;'!$B$104:$N$202,MATCH(C$2,'Sector --&gt;'!$B$3:$N$3,FALSE))</f>
        <v>-3.8587040562984239E-2</v>
      </c>
      <c r="F16" s="123">
        <f t="array" ref="F16">PRODUCT(1+E5:E16)-1</f>
        <v>-0.38458881427321379</v>
      </c>
      <c r="G16" s="637">
        <f>Benchmark!O17</f>
        <v>1.7190047651621462E-2</v>
      </c>
      <c r="H16" s="123">
        <f t="array" ref="H16">PRODUCT(1+G5:G16)-1</f>
        <v>0.36410084462353631</v>
      </c>
      <c r="I16" s="637">
        <f>Benchmark!P17</f>
        <v>-1.1493771829321708E-2</v>
      </c>
      <c r="J16" s="123">
        <f t="array" ref="J16">PRODUCT(1+I4:I15)-1</f>
        <v>-0.23306911027716803</v>
      </c>
      <c r="L16" s="123">
        <f>VLOOKUP($B16,'Sector --&gt;'!$Q$3:$AB$101,MATCH(L$2,'Sector --&gt;'!$Q$3:$AB$3,0),FALSE)/VLOOKUP($B15,'Sector --&gt;'!$B$3:$N$101,MATCH(L$2,'Sector --&gt;'!$B$3:$N$3,FALSE))</f>
        <v>0.15361853847688711</v>
      </c>
      <c r="M16" s="123">
        <f t="array" ref="M16">PRODUCT(1+L5:L16)-1</f>
        <v>0.58473628969726876</v>
      </c>
      <c r="N16" s="123">
        <f>VLOOKUP($B16,'Sector --&gt;'!$Q$104:$AB$202,MATCH(L$2,'Sector --&gt;'!$Q$3:$AB$3,0),FALSE)/VLOOKUP($B15,'Sector --&gt;'!$B$104:$N$202,MATCH(L$2,'Sector --&gt;'!$B$3:$N$3,FALSE))</f>
        <v>1.9045467549222185E-2</v>
      </c>
      <c r="O16" s="123">
        <f t="array" ref="O16">PRODUCT(1+N5:N16)-1</f>
        <v>-0.27201518193379493</v>
      </c>
      <c r="P16" s="637">
        <f>Benchmark!S17</f>
        <v>-4.6020364896904482E-3</v>
      </c>
      <c r="Q16" s="123">
        <f t="array" ref="Q16">PRODUCT(1+P5:P16)-1</f>
        <v>0.42551067262506326</v>
      </c>
      <c r="R16" s="637">
        <f>Benchmark!T17</f>
        <v>7.6973533271264619E-4</v>
      </c>
      <c r="S16" s="123">
        <f t="array" ref="S16">PRODUCT(1+R5:R16)-1</f>
        <v>-0.32730061752888218</v>
      </c>
      <c r="U16" s="123">
        <f>VLOOKUP($B16,'Sector --&gt;'!$Q$3:$AB$101,MATCH(U$2,'Sector --&gt;'!$Q$3:$AB$3,0),FALSE)/VLOOKUP($B15,'Sector --&gt;'!$B$3:$N$101,MATCH(U$2,'Sector --&gt;'!$B$3:$N$3,FALSE))</f>
        <v>0.15121928089023245</v>
      </c>
      <c r="V16" s="123">
        <f t="array" ref="V16">PRODUCT(1+U5:U16)-1</f>
        <v>0.36599340930169788</v>
      </c>
      <c r="W16" s="123">
        <f>IFERROR(VLOOKUP($B16,'Sector --&gt;'!$Q$104:$AB$202,MATCH(U$2,'Sector --&gt;'!$Q$3:$AB$3,0),FALSE)/VLOOKUP($B15,'Sector --&gt;'!$B$104:$N$202,MATCH(U$2,'Sector --&gt;'!$B$3:$N$3,FALSE)),AA16)</f>
        <v>-5.8366829296628946E-2</v>
      </c>
      <c r="X16" s="123">
        <f t="array" ref="X16">PRODUCT(1+W5:W16)-1</f>
        <v>-0.58198136728056138</v>
      </c>
      <c r="Y16" s="637">
        <f>Benchmark!W17</f>
        <v>6.8825833980206377E-2</v>
      </c>
      <c r="Z16" s="123">
        <f t="array" ref="Z16">PRODUCT(1+Y5:Y16)-1</f>
        <v>0.51770567561884806</v>
      </c>
      <c r="AA16" s="637">
        <f>Benchmark!X17</f>
        <v>-7.1746154901574155E-2</v>
      </c>
      <c r="AB16" s="123">
        <f t="array" ref="AB16">PRODUCT(1+AA5:AA16)-1</f>
        <v>-0.36588534230406999</v>
      </c>
      <c r="AD16" s="123">
        <f>VLOOKUP($B16,'Sector --&gt;'!$Q$3:$AB$101,MATCH(AD$2,'Sector --&gt;'!$Q$3:$AB$3,0),FALSE)/VLOOKUP($B15,'Sector --&gt;'!$B$3:$N$101,MATCH(AD$2,'Sector --&gt;'!$B$3:$N$3,FALSE))</f>
        <v>7.6287640797621209E-2</v>
      </c>
      <c r="AE16" s="123">
        <f t="array" ref="AE16">PRODUCT(1+AD5:AD16)-1</f>
        <v>0.94861100151729305</v>
      </c>
      <c r="AF16" s="123">
        <f>VLOOKUP($B16,'Sector --&gt;'!$Q$104:$AB$202,MATCH(AD$2,'Sector --&gt;'!$Q$3:$AB$3,0),FALSE)/VLOOKUP($B15,'Sector --&gt;'!$B$104:$N$202,MATCH(AD$2,'Sector --&gt;'!$B$3:$N$3,FALSE))</f>
        <v>-4.4633197772542639E-3</v>
      </c>
      <c r="AG16" s="123">
        <f t="array" ref="AG16">PRODUCT(1+AF5:AF16)-1</f>
        <v>-0.34002592984464242</v>
      </c>
      <c r="AH16" s="637">
        <f>Benchmark!AA17</f>
        <v>2.29673218533177E-2</v>
      </c>
      <c r="AI16" s="123">
        <f t="array" ref="AI16">PRODUCT(1+AH5:AH16)-1</f>
        <v>0.47328238586107729</v>
      </c>
      <c r="AJ16" s="637">
        <f>Benchmark!AB17</f>
        <v>-3.4414436319660333E-2</v>
      </c>
      <c r="AK16" s="123">
        <f t="array" ref="AK16">PRODUCT(1+AJ5:AJ16)-1</f>
        <v>-0.31565373066795499</v>
      </c>
      <c r="AM16" s="123">
        <f>VLOOKUP($B16,'Sector --&gt;'!$Q$3:$AB$101,MATCH(AM$2,'Sector --&gt;'!$Q$3:$AB$3,0),FALSE)/VLOOKUP($B15,'Sector --&gt;'!$B$3:$N$101,MATCH(AM$2,'Sector --&gt;'!$B$3:$N$3,FALSE))</f>
        <v>0.11575331946072537</v>
      </c>
      <c r="AN16" s="123">
        <f t="array" ref="AN16">PRODUCT(1+AM5:AM16)-1</f>
        <v>0.90641076210219862</v>
      </c>
      <c r="AO16" s="123">
        <f>VLOOKUP($B16,'Sector --&gt;'!$Q$104:$AB$202,MATCH(AM$2,'Sector --&gt;'!$Q$3:$AB$3,0),FALSE)/VLOOKUP($B15,'Sector --&gt;'!$B$104:$N$202,MATCH(AM$2,'Sector --&gt;'!$B$3:$N$3,FALSE))</f>
        <v>-4.0395658002453504E-2</v>
      </c>
      <c r="AP16" s="123">
        <f t="array" ref="AP16">PRODUCT(1+AO5:AO16)-1</f>
        <v>-0.32869647186282003</v>
      </c>
      <c r="AQ16" s="637">
        <f>Benchmark!AE17</f>
        <v>2.4584446440098478E-2</v>
      </c>
      <c r="AR16" s="123">
        <f t="array" ref="AR16">PRODUCT(1+AQ5:AQ16)-1</f>
        <v>0.55968895771806726</v>
      </c>
      <c r="AS16" s="637">
        <f>Benchmark!AF17</f>
        <v>-3.5256783379278005E-2</v>
      </c>
      <c r="AT16" s="123">
        <f t="array" ref="AT16">PRODUCT(1+AS5:AS16)-1</f>
        <v>-0.36534705650644284</v>
      </c>
      <c r="AV16" s="123">
        <f>VLOOKUP($B16,'Sector --&gt;'!$Q$3:$AB$101,MATCH(AV$2,'Sector --&gt;'!$Q$3:$AB$3,0),FALSE)/VLOOKUP($B15,'Sector --&gt;'!$B$3:$N$101,MATCH(AV$2,'Sector --&gt;'!$B$3:$N$3,FALSE))</f>
        <v>0.11234710528735153</v>
      </c>
      <c r="AW16" s="123">
        <f t="array" ref="AW16">PRODUCT(1+AV5:AV16)-1</f>
        <v>0.26562595022548696</v>
      </c>
      <c r="AX16" s="123">
        <f>VLOOKUP($B16,'Sector --&gt;'!$Q$104:$AB$202,MATCH(AV$2,'Sector --&gt;'!$Q$3:$AB$3,0),FALSE)/VLOOKUP($B15,'Sector --&gt;'!$B$104:$N$202,MATCH(AV$2,'Sector --&gt;'!$B$3:$N$3,FALSE))</f>
        <v>-6.3442085306970819E-2</v>
      </c>
      <c r="AY16" s="123">
        <f t="array" ref="AY16">PRODUCT(1+AX5:AX16)-1</f>
        <v>-8.9320547547890983E-2</v>
      </c>
      <c r="AZ16" s="637">
        <f>Benchmark!AI17</f>
        <v>5.5548517857316675E-2</v>
      </c>
      <c r="BA16" s="123">
        <f t="array" ref="BA16">PRODUCT(1+AZ5:AZ16)-1</f>
        <v>0.23187633871219693</v>
      </c>
      <c r="BB16" s="637">
        <f>Benchmark!AJ17</f>
        <v>-5.0342190810051181E-2</v>
      </c>
      <c r="BC16" s="123">
        <f t="array" ref="BC16">PRODUCT(1+BB5:BB16)-1</f>
        <v>-0.2037451728769315</v>
      </c>
      <c r="BE16" s="123">
        <f>VLOOKUP($B16,'Sector --&gt;'!$Q$3:$AB$101,MATCH(BE$2,'Sector --&gt;'!$Q$3:$AB$3,0),FALSE)/VLOOKUP($B15,'Sector --&gt;'!$B$3:$N$101,MATCH(BE$2,'Sector --&gt;'!$B$3:$N$3,FALSE))</f>
        <v>2.1568579794940788E-2</v>
      </c>
      <c r="BF16" s="123">
        <f t="array" ref="BF16">PRODUCT(1+BE5:BE16)-1</f>
        <v>1.231344174704768</v>
      </c>
      <c r="BG16" s="123">
        <f>IFERROR(VLOOKUP($B16,'Sector --&gt;'!$Q$104:$AB$202,MATCH(BE$2,'Sector --&gt;'!$Q$3:$AB$3,0),FALSE)/VLOOKUP($B15,'Sector --&gt;'!$B$104:$N$202,MATCH(BE$2,'Sector --&gt;'!$B$3:$N$3,FALSE)),BK16)</f>
        <v>-5.6532455830812019E-2</v>
      </c>
      <c r="BH16" s="123">
        <f t="array" ref="BH16">PRODUCT(1+BG5:BG16)-1</f>
        <v>-0.91296957823401936</v>
      </c>
      <c r="BI16" s="637">
        <f>Benchmark!AM17</f>
        <v>2.4177732089682689E-2</v>
      </c>
      <c r="BJ16" s="123">
        <f t="array" ref="BJ16">PRODUCT(1+BI5:BI16)-1</f>
        <v>0.58479542853818733</v>
      </c>
      <c r="BK16" s="637">
        <f>Benchmark!AN17</f>
        <v>-5.5800279098434297E-2</v>
      </c>
      <c r="BL16" s="123">
        <f t="array" ref="BL16">PRODUCT(1+BK5:BK16)-1</f>
        <v>-0.39986900855625829</v>
      </c>
      <c r="BN16" s="123">
        <f>VLOOKUP($B16,'Sector --&gt;'!$Q$3:$AB$101,MATCH(BN$2,'Sector --&gt;'!$Q$3:$AB$3,0),FALSE)/VLOOKUP($B15,'Sector --&gt;'!$B$3:$N$101,MATCH(BN$2,'Sector --&gt;'!$B$3:$N$3,FALSE))</f>
        <v>7.204939991161205E-2</v>
      </c>
      <c r="BO16" s="123">
        <f t="array" ref="BO16">PRODUCT(1+BN5:BN16)-1</f>
        <v>1.3095118796675256</v>
      </c>
      <c r="BP16" s="123">
        <f>VLOOKUP($B16,'Sector --&gt;'!$Q$104:$AB$202,MATCH(BN$2,'Sector --&gt;'!$Q$3:$AB$3,0),FALSE)/VLOOKUP($B15,'Sector --&gt;'!$B$104:$N$202,MATCH(BN$2,'Sector --&gt;'!$B$3:$N$3,FALSE))</f>
        <v>2.1707686658246055E-2</v>
      </c>
      <c r="BQ16" s="123">
        <f t="array" ref="BQ16">PRODUCT(1+BP5:BP16)-1</f>
        <v>-0.28917491279060181</v>
      </c>
      <c r="BR16" s="637">
        <f>Benchmark!AQ17</f>
        <v>2.1201565567942761E-2</v>
      </c>
      <c r="BS16" s="123">
        <f t="array" ref="BS16">PRODUCT(1+BR5:BR16)-1</f>
        <v>0.68995004796336712</v>
      </c>
      <c r="BT16" s="637">
        <f>Benchmark!AR17</f>
        <v>-5.3852193368609143E-3</v>
      </c>
      <c r="BU16" s="123">
        <f t="array" ref="BU16">PRODUCT(1+BT5:BT16)-1</f>
        <v>-0.40287241337675539</v>
      </c>
    </row>
    <row r="17" spans="2:73" x14ac:dyDescent="0.25">
      <c r="B17" s="95">
        <f t="shared" si="0"/>
        <v>39294</v>
      </c>
      <c r="C17" s="123">
        <f>VLOOKUP($B17,'Sector --&gt;'!$Q$3:$AB$101,MATCH(C$2,'Sector --&gt;'!$Q$3:$AB$3,0),FALSE)/VLOOKUP($B16,'Sector --&gt;'!$B$3:$N$101,MATCH(C$2,'Sector --&gt;'!$B$3:$N$3,FALSE))</f>
        <v>-5.8117420594550245E-2</v>
      </c>
      <c r="D17" s="123">
        <f t="array" ref="D17">PRODUCT(1+C6:C17)-1</f>
        <v>0.43220085185273449</v>
      </c>
      <c r="E17" s="123">
        <f>VLOOKUP($B17,'Sector --&gt;'!$Q$104:$AB$202,MATCH(C$2,'Sector --&gt;'!$Q$3:$AB$3,0),FALSE)/VLOOKUP($B16,'Sector --&gt;'!$B$104:$N$202,MATCH(C$2,'Sector --&gt;'!$B$3:$N$3,FALSE))</f>
        <v>6.7143273409981687E-4</v>
      </c>
      <c r="F17" s="123">
        <f t="array" ref="F17">PRODUCT(1+E6:E17)-1</f>
        <v>-0.38159043786692359</v>
      </c>
      <c r="G17" s="637">
        <f>Benchmark!O18</f>
        <v>5.9599364565252749E-4</v>
      </c>
      <c r="H17" s="123">
        <f t="array" ref="H17">PRODUCT(1+G6:G17)-1</f>
        <v>0.3813220908035504</v>
      </c>
      <c r="I17" s="637">
        <f>Benchmark!P18</f>
        <v>8.6796565470183412E-3</v>
      </c>
      <c r="J17" s="123">
        <f t="array" ref="J17">PRODUCT(1+I5:I16)-1</f>
        <v>-0.24309212112665224</v>
      </c>
      <c r="L17" s="123">
        <f>VLOOKUP($B17,'Sector --&gt;'!$Q$3:$AB$101,MATCH(L$2,'Sector --&gt;'!$Q$3:$AB$3,0),FALSE)/VLOOKUP($B16,'Sector --&gt;'!$B$3:$N$101,MATCH(L$2,'Sector --&gt;'!$B$3:$N$3,FALSE))</f>
        <v>1.3463331593305402E-2</v>
      </c>
      <c r="M17" s="123">
        <f t="array" ref="M17">PRODUCT(1+L6:L17)-1</f>
        <v>0.57921518163681895</v>
      </c>
      <c r="N17" s="123">
        <f>VLOOKUP($B17,'Sector --&gt;'!$Q$104:$AB$202,MATCH(L$2,'Sector --&gt;'!$Q$3:$AB$3,0),FALSE)/VLOOKUP($B16,'Sector --&gt;'!$B$104:$N$202,MATCH(L$2,'Sector --&gt;'!$B$3:$N$3,FALSE))</f>
        <v>8.438799194682188E-2</v>
      </c>
      <c r="O17" s="123">
        <f t="array" ref="O17">PRODUCT(1+N6:N17)-1</f>
        <v>-0.10897491331942499</v>
      </c>
      <c r="P17" s="637">
        <f>Benchmark!S18</f>
        <v>-1.1690583745624428E-2</v>
      </c>
      <c r="Q17" s="123">
        <f t="array" ref="Q17">PRODUCT(1+P6:P17)-1</f>
        <v>0.40724507003414057</v>
      </c>
      <c r="R17" s="637">
        <f>Benchmark!T18</f>
        <v>8.2406761765361543E-3</v>
      </c>
      <c r="S17" s="123">
        <f t="array" ref="S17">PRODUCT(1+R6:R17)-1</f>
        <v>-0.30767078019704586</v>
      </c>
      <c r="U17" s="123">
        <f>VLOOKUP($B17,'Sector --&gt;'!$Q$3:$AB$101,MATCH(U$2,'Sector --&gt;'!$Q$3:$AB$3,0),FALSE)/VLOOKUP($B16,'Sector --&gt;'!$B$3:$N$101,MATCH(U$2,'Sector --&gt;'!$B$3:$N$3,FALSE))</f>
        <v>7.7036791495875806E-2</v>
      </c>
      <c r="V17" s="123">
        <f t="array" ref="V17">PRODUCT(1+U6:U17)-1</f>
        <v>0.38326492448383198</v>
      </c>
      <c r="W17" s="123">
        <f>IFERROR(VLOOKUP($B17,'Sector --&gt;'!$Q$104:$AB$202,MATCH(U$2,'Sector --&gt;'!$Q$3:$AB$3,0),FALSE)/VLOOKUP($B16,'Sector --&gt;'!$B$104:$N$202,MATCH(U$2,'Sector --&gt;'!$B$3:$N$3,FALSE)),AA17)</f>
        <v>2.3505116563368511E-2</v>
      </c>
      <c r="X17" s="123">
        <f t="array" ref="X17">PRODUCT(1+W6:W17)-1</f>
        <v>-0.55999918956952333</v>
      </c>
      <c r="Y17" s="637">
        <f>Benchmark!W18</f>
        <v>7.0018652559514158E-2</v>
      </c>
      <c r="Z17" s="123">
        <f t="array" ref="Z17">PRODUCT(1+Y6:Y17)-1</f>
        <v>0.57237078996632529</v>
      </c>
      <c r="AA17" s="637">
        <f>Benchmark!X18</f>
        <v>-6.3079477603460138E-2</v>
      </c>
      <c r="AB17" s="123">
        <f t="array" ref="AB17">PRODUCT(1+AA6:AA17)-1</f>
        <v>-0.3890040072198947</v>
      </c>
      <c r="AD17" s="123">
        <f>VLOOKUP($B17,'Sector --&gt;'!$Q$3:$AB$101,MATCH(AD$2,'Sector --&gt;'!$Q$3:$AB$3,0),FALSE)/VLOOKUP($B16,'Sector --&gt;'!$B$3:$N$101,MATCH(AD$2,'Sector --&gt;'!$B$3:$N$3,FALSE))</f>
        <v>8.9537986744991541E-2</v>
      </c>
      <c r="AE17" s="123">
        <f t="array" ref="AE17">PRODUCT(1+AD6:AD17)-1</f>
        <v>1.1254463243835309</v>
      </c>
      <c r="AF17" s="123">
        <f>VLOOKUP($B17,'Sector --&gt;'!$Q$104:$AB$202,MATCH(AD$2,'Sector --&gt;'!$Q$3:$AB$3,0),FALSE)/VLOOKUP($B16,'Sector --&gt;'!$B$104:$N$202,MATCH(AD$2,'Sector --&gt;'!$B$3:$N$3,FALSE))</f>
        <v>-5.2935997791431724E-2</v>
      </c>
      <c r="AG17" s="123">
        <f t="array" ref="AG17">PRODUCT(1+AF6:AF17)-1</f>
        <v>-0.36816511261035134</v>
      </c>
      <c r="AH17" s="637">
        <f>Benchmark!AA18</f>
        <v>6.5028432094648231E-2</v>
      </c>
      <c r="AI17" s="123">
        <f t="array" ref="AI17">PRODUCT(1+AH6:AH17)-1</f>
        <v>0.47358194629574757</v>
      </c>
      <c r="AJ17" s="637">
        <f>Benchmark!AB18</f>
        <v>-6.3081418943442449E-2</v>
      </c>
      <c r="AK17" s="123">
        <f t="array" ref="AK17">PRODUCT(1+AJ6:AJ17)-1</f>
        <v>-0.34933372205487701</v>
      </c>
      <c r="AM17" s="123">
        <f>VLOOKUP($B17,'Sector --&gt;'!$Q$3:$AB$101,MATCH(AM$2,'Sector --&gt;'!$Q$3:$AB$3,0),FALSE)/VLOOKUP($B16,'Sector --&gt;'!$B$3:$N$101,MATCH(AM$2,'Sector --&gt;'!$B$3:$N$3,FALSE))</f>
        <v>9.917185020376669E-2</v>
      </c>
      <c r="AN17" s="123">
        <f t="array" ref="AN17">PRODUCT(1+AM6:AM17)-1</f>
        <v>1.008357489911119</v>
      </c>
      <c r="AO17" s="123">
        <f>VLOOKUP($B17,'Sector --&gt;'!$Q$104:$AB$202,MATCH(AM$2,'Sector --&gt;'!$Q$3:$AB$3,0),FALSE)/VLOOKUP($B16,'Sector --&gt;'!$B$104:$N$202,MATCH(AM$2,'Sector --&gt;'!$B$3:$N$3,FALSE))</f>
        <v>-0.20367621552419365</v>
      </c>
      <c r="AP17" s="123">
        <f t="array" ref="AP17">PRODUCT(1+AO6:AO17)-1</f>
        <v>-0.48470404274262513</v>
      </c>
      <c r="AQ17" s="637">
        <f>Benchmark!AE18</f>
        <v>5.2003957934077208E-2</v>
      </c>
      <c r="AR17" s="123">
        <f t="array" ref="AR17">PRODUCT(1+AQ6:AQ17)-1</f>
        <v>0.61294500947615815</v>
      </c>
      <c r="AS17" s="637">
        <f>Benchmark!AF18</f>
        <v>-7.0952976481344784E-2</v>
      </c>
      <c r="AT17" s="123">
        <f t="array" ref="AT17">PRODUCT(1+AS6:AS17)-1</f>
        <v>-0.40831689693518713</v>
      </c>
      <c r="AV17" s="123">
        <f>VLOOKUP($B17,'Sector --&gt;'!$Q$3:$AB$101,MATCH(AV$2,'Sector --&gt;'!$Q$3:$AB$3,0),FALSE)/VLOOKUP($B16,'Sector --&gt;'!$B$3:$N$101,MATCH(AV$2,'Sector --&gt;'!$B$3:$N$3,FALSE))</f>
        <v>6.5189154062331861E-2</v>
      </c>
      <c r="AW17" s="123">
        <f t="array" ref="AW17">PRODUCT(1+AV6:AV17)-1</f>
        <v>0.35198720138700312</v>
      </c>
      <c r="AX17" s="123">
        <f>VLOOKUP($B17,'Sector --&gt;'!$Q$104:$AB$202,MATCH(AV$2,'Sector --&gt;'!$Q$3:$AB$3,0),FALSE)/VLOOKUP($B16,'Sector --&gt;'!$B$104:$N$202,MATCH(AV$2,'Sector --&gt;'!$B$3:$N$3,FALSE))</f>
        <v>-2.0463253485448182E-2</v>
      </c>
      <c r="AY17" s="123">
        <f t="array" ref="AY17">PRODUCT(1+AX6:AX17)-1</f>
        <v>-0.13454727299099245</v>
      </c>
      <c r="AZ17" s="637">
        <f>Benchmark!AI18</f>
        <v>2.3454874671974005E-2</v>
      </c>
      <c r="BA17" s="123">
        <f t="array" ref="BA17">PRODUCT(1+AZ6:AZ17)-1</f>
        <v>0.29440244631071977</v>
      </c>
      <c r="BB17" s="637">
        <f>Benchmark!AJ18</f>
        <v>-2.0714677263028829E-2</v>
      </c>
      <c r="BC17" s="123">
        <f t="array" ref="BC17">PRODUCT(1+BB6:BB17)-1</f>
        <v>-0.24076143995036114</v>
      </c>
      <c r="BE17" s="123">
        <f>VLOOKUP($B17,'Sector --&gt;'!$Q$3:$AB$101,MATCH(BE$2,'Sector --&gt;'!$Q$3:$AB$3,0),FALSE)/VLOOKUP($B16,'Sector --&gt;'!$B$3:$N$101,MATCH(BE$2,'Sector --&gt;'!$B$3:$N$3,FALSE))</f>
        <v>7.4784038120640925E-2</v>
      </c>
      <c r="BF17" s="123">
        <f t="array" ref="BF17">PRODUCT(1+BE6:BE17)-1</f>
        <v>1.3672541641504701</v>
      </c>
      <c r="BG17" s="123">
        <f>IFERROR(VLOOKUP($B17,'Sector --&gt;'!$Q$104:$AB$202,MATCH(BE$2,'Sector --&gt;'!$Q$3:$AB$3,0),FALSE)/VLOOKUP($B16,'Sector --&gt;'!$B$104:$N$202,MATCH(BE$2,'Sector --&gt;'!$B$3:$N$3,FALSE)),BK17)</f>
        <v>-0.18315778867389998</v>
      </c>
      <c r="BH17" s="123">
        <f t="array" ref="BH17">PRODUCT(1+BG6:BG17)-1</f>
        <v>-0.92916156869551736</v>
      </c>
      <c r="BI17" s="637">
        <f>Benchmark!AM18</f>
        <v>6.5105112335886561E-2</v>
      </c>
      <c r="BJ17" s="123">
        <f t="array" ref="BJ17">PRODUCT(1+BI6:BI17)-1</f>
        <v>0.62484501696682626</v>
      </c>
      <c r="BK17" s="637">
        <f>Benchmark!AN18</f>
        <v>-8.5170864807540325E-2</v>
      </c>
      <c r="BL17" s="123">
        <f t="array" ref="BL17">PRODUCT(1+BK6:BK17)-1</f>
        <v>-0.45292645121927999</v>
      </c>
      <c r="BN17" s="123">
        <f>VLOOKUP($B17,'Sector --&gt;'!$Q$3:$AB$101,MATCH(BN$2,'Sector --&gt;'!$Q$3:$AB$3,0),FALSE)/VLOOKUP($B16,'Sector --&gt;'!$B$3:$N$101,MATCH(BN$2,'Sector --&gt;'!$B$3:$N$3,FALSE))</f>
        <v>9.7002188176894169E-2</v>
      </c>
      <c r="BO17" s="123">
        <f t="array" ref="BO17">PRODUCT(1+BN6:BN17)-1</f>
        <v>1.387896786649645</v>
      </c>
      <c r="BP17" s="123">
        <f>VLOOKUP($B17,'Sector --&gt;'!$Q$104:$AB$202,MATCH(BN$2,'Sector --&gt;'!$Q$3:$AB$3,0),FALSE)/VLOOKUP($B16,'Sector --&gt;'!$B$104:$N$202,MATCH(BN$2,'Sector --&gt;'!$B$3:$N$3,FALSE))</f>
        <v>4.0684221864110325E-2</v>
      </c>
      <c r="BQ17" s="123">
        <f t="array" ref="BQ17">PRODUCT(1+BP6:BP17)-1</f>
        <v>-0.29374135610151664</v>
      </c>
      <c r="BR17" s="637">
        <f>Benchmark!AQ18</f>
        <v>1.2635803405306831E-2</v>
      </c>
      <c r="BS17" s="123">
        <f t="array" ref="BS17">PRODUCT(1+BR6:BR17)-1</f>
        <v>0.59418859127142798</v>
      </c>
      <c r="BT17" s="637">
        <f>Benchmark!AR18</f>
        <v>9.9744805984789409E-3</v>
      </c>
      <c r="BU17" s="123">
        <f t="array" ref="BU17">PRODUCT(1+BT6:BT17)-1</f>
        <v>-0.3678651280356241</v>
      </c>
    </row>
    <row r="18" spans="2:73" x14ac:dyDescent="0.25">
      <c r="B18" s="95">
        <f t="shared" si="0"/>
        <v>39325</v>
      </c>
      <c r="C18" s="123">
        <f>VLOOKUP($B18,'Sector --&gt;'!$Q$3:$AB$101,MATCH(C$2,'Sector --&gt;'!$Q$3:$AB$3,0),FALSE)/VLOOKUP($B17,'Sector --&gt;'!$B$3:$N$101,MATCH(C$2,'Sector --&gt;'!$B$3:$N$3,FALSE))</f>
        <v>-3.3785338334568148E-3</v>
      </c>
      <c r="D18" s="123">
        <f t="array" ref="D18">PRODUCT(1+C7:C18)-1</f>
        <v>0.39922041049922719</v>
      </c>
      <c r="E18" s="123">
        <f>VLOOKUP($B18,'Sector --&gt;'!$Q$104:$AB$202,MATCH(C$2,'Sector --&gt;'!$Q$3:$AB$3,0),FALSE)/VLOOKUP($B17,'Sector --&gt;'!$B$104:$N$202,MATCH(C$2,'Sector --&gt;'!$B$3:$N$3,FALSE))</f>
        <v>3.9963727353786345E-2</v>
      </c>
      <c r="F18" s="123">
        <f t="array" ref="F18">PRODUCT(1+E7:E18)-1</f>
        <v>-0.34002573126917224</v>
      </c>
      <c r="G18" s="637">
        <f>Benchmark!O19</f>
        <v>-3.5449497612561887E-2</v>
      </c>
      <c r="H18" s="123">
        <f t="array" ref="H18">PRODUCT(1+G7:G18)-1</f>
        <v>0.27231651834354875</v>
      </c>
      <c r="I18" s="637">
        <f>Benchmark!P19</f>
        <v>2.7827475260042041E-2</v>
      </c>
      <c r="J18" s="123">
        <f t="array" ref="J18">PRODUCT(1+I6:I17)-1</f>
        <v>-0.25128624798411936</v>
      </c>
      <c r="L18" s="123">
        <f>VLOOKUP($B18,'Sector --&gt;'!$Q$3:$AB$101,MATCH(L$2,'Sector --&gt;'!$Q$3:$AB$3,0),FALSE)/VLOOKUP($B17,'Sector --&gt;'!$B$3:$N$101,MATCH(L$2,'Sector --&gt;'!$B$3:$N$3,FALSE))</f>
        <v>-2.1537813659847305E-2</v>
      </c>
      <c r="M18" s="123">
        <f t="array" ref="M18">PRODUCT(1+L7:L18)-1</f>
        <v>0.52837839635421635</v>
      </c>
      <c r="N18" s="123">
        <f>VLOOKUP($B18,'Sector --&gt;'!$Q$104:$AB$202,MATCH(L$2,'Sector --&gt;'!$Q$3:$AB$3,0),FALSE)/VLOOKUP($B17,'Sector --&gt;'!$B$104:$N$202,MATCH(L$2,'Sector --&gt;'!$B$3:$N$3,FALSE))</f>
        <v>9.1178113668309912E-2</v>
      </c>
      <c r="O18" s="123">
        <f t="array" ref="O18">PRODUCT(1+N7:N18)-1</f>
        <v>-3.8804127338599836E-2</v>
      </c>
      <c r="P18" s="637">
        <f>Benchmark!S19</f>
        <v>-1.161412898874435E-2</v>
      </c>
      <c r="Q18" s="123">
        <f t="array" ref="Q18">PRODUCT(1+P7:P18)-1</f>
        <v>0.3426099906412321</v>
      </c>
      <c r="R18" s="637">
        <f>Benchmark!T19</f>
        <v>1.9425211408404121E-2</v>
      </c>
      <c r="S18" s="123">
        <f t="array" ref="S18">PRODUCT(1+R7:R18)-1</f>
        <v>-0.26560838156020261</v>
      </c>
      <c r="U18" s="123">
        <f>VLOOKUP($B18,'Sector --&gt;'!$Q$3:$AB$101,MATCH(U$2,'Sector --&gt;'!$Q$3:$AB$3,0),FALSE)/VLOOKUP($B17,'Sector --&gt;'!$B$3:$N$101,MATCH(U$2,'Sector --&gt;'!$B$3:$N$3,FALSE))</f>
        <v>-4.2436897263517523E-3</v>
      </c>
      <c r="V18" s="123">
        <f t="array" ref="V18">PRODUCT(1+U7:U18)-1</f>
        <v>0.44162264775253779</v>
      </c>
      <c r="W18" s="123">
        <f>IFERROR(VLOOKUP($B18,'Sector --&gt;'!$Q$104:$AB$202,MATCH(U$2,'Sector --&gt;'!$Q$3:$AB$3,0),FALSE)/VLOOKUP($B17,'Sector --&gt;'!$B$104:$N$202,MATCH(U$2,'Sector --&gt;'!$B$3:$N$3,FALSE)),AA18)</f>
        <v>-3.6607342311109708E-3</v>
      </c>
      <c r="X18" s="123">
        <f t="array" ref="X18">PRODUCT(1+W7:W18)-1</f>
        <v>-0.55947371576111049</v>
      </c>
      <c r="Y18" s="637">
        <f>Benchmark!W19</f>
        <v>-2.4848985518058871E-2</v>
      </c>
      <c r="Z18" s="123">
        <f t="array" ref="Z18">PRODUCT(1+Y7:Y18)-1</f>
        <v>0.52603578528852091</v>
      </c>
      <c r="AA18" s="637">
        <f>Benchmark!X19</f>
        <v>1.9744726376395742E-2</v>
      </c>
      <c r="AB18" s="123">
        <f t="array" ref="AB18">PRODUCT(1+AA7:AA18)-1</f>
        <v>-0.37390399408711483</v>
      </c>
      <c r="AD18" s="123">
        <f>VLOOKUP($B18,'Sector --&gt;'!$Q$3:$AB$101,MATCH(AD$2,'Sector --&gt;'!$Q$3:$AB$3,0),FALSE)/VLOOKUP($B17,'Sector --&gt;'!$B$3:$N$101,MATCH(AD$2,'Sector --&gt;'!$B$3:$N$3,FALSE))</f>
        <v>-2.8380300140733616E-2</v>
      </c>
      <c r="AE18" s="123">
        <f t="array" ref="AE18">PRODUCT(1+AD7:AD18)-1</f>
        <v>0.97682152435464964</v>
      </c>
      <c r="AF18" s="123">
        <f>VLOOKUP($B18,'Sector --&gt;'!$Q$104:$AB$202,MATCH(AD$2,'Sector --&gt;'!$Q$3:$AB$3,0),FALSE)/VLOOKUP($B17,'Sector --&gt;'!$B$104:$N$202,MATCH(AD$2,'Sector --&gt;'!$B$3:$N$3,FALSE))</f>
        <v>4.6567182614376382E-2</v>
      </c>
      <c r="AG18" s="123">
        <f t="array" ref="AG18">PRODUCT(1+AF7:AF18)-1</f>
        <v>-0.32245524573046946</v>
      </c>
      <c r="AH18" s="637">
        <f>Benchmark!AA19</f>
        <v>-2.8750699495079485E-2</v>
      </c>
      <c r="AI18" s="123">
        <f t="array" ref="AI18">PRODUCT(1+AH7:AH18)-1</f>
        <v>0.3512891494938426</v>
      </c>
      <c r="AJ18" s="637">
        <f>Benchmark!AB19</f>
        <v>2.9242612926959784E-2</v>
      </c>
      <c r="AK18" s="123">
        <f t="array" ref="AK18">PRODUCT(1+AJ7:AJ18)-1</f>
        <v>-0.31623628973713469</v>
      </c>
      <c r="AM18" s="123">
        <f>VLOOKUP($B18,'Sector --&gt;'!$Q$3:$AB$101,MATCH(AM$2,'Sector --&gt;'!$Q$3:$AB$3,0),FALSE)/VLOOKUP($B17,'Sector --&gt;'!$B$3:$N$101,MATCH(AM$2,'Sector --&gt;'!$B$3:$N$3,FALSE))</f>
        <v>8.4430884865366936E-5</v>
      </c>
      <c r="AN18" s="123">
        <f t="array" ref="AN18">PRODUCT(1+AM7:AM18)-1</f>
        <v>0.91858622264744794</v>
      </c>
      <c r="AO18" s="123">
        <f>VLOOKUP($B18,'Sector --&gt;'!$Q$104:$AB$202,MATCH(AM$2,'Sector --&gt;'!$Q$3:$AB$3,0),FALSE)/VLOOKUP($B17,'Sector --&gt;'!$B$104:$N$202,MATCH(AM$2,'Sector --&gt;'!$B$3:$N$3,FALSE))</f>
        <v>5.6881060159246349E-3</v>
      </c>
      <c r="AP18" s="123">
        <f t="array" ref="AP18">PRODUCT(1+AO7:AO18)-1</f>
        <v>-0.47383976014568685</v>
      </c>
      <c r="AQ18" s="637">
        <f>Benchmark!AE19</f>
        <v>-2.3347751952505318E-2</v>
      </c>
      <c r="AR18" s="123">
        <f t="array" ref="AR18">PRODUCT(1+AQ7:AQ18)-1</f>
        <v>0.5092220934556011</v>
      </c>
      <c r="AS18" s="637">
        <f>Benchmark!AF19</f>
        <v>2.6319716329757357E-2</v>
      </c>
      <c r="AT18" s="123">
        <f t="array" ref="AT18">PRODUCT(1+AS7:AS18)-1</f>
        <v>-0.37693885552284057</v>
      </c>
      <c r="AV18" s="123">
        <f>VLOOKUP($B18,'Sector --&gt;'!$Q$3:$AB$101,MATCH(AV$2,'Sector --&gt;'!$Q$3:$AB$3,0),FALSE)/VLOOKUP($B17,'Sector --&gt;'!$B$3:$N$101,MATCH(AV$2,'Sector --&gt;'!$B$3:$N$3,FALSE))</f>
        <v>-6.9085394579088313E-2</v>
      </c>
      <c r="AW18" s="123">
        <f t="array" ref="AW18">PRODUCT(1+AV7:AV18)-1</f>
        <v>0.19001272255978052</v>
      </c>
      <c r="AX18" s="123">
        <f>VLOOKUP($B18,'Sector --&gt;'!$Q$104:$AB$202,MATCH(AV$2,'Sector --&gt;'!$Q$3:$AB$3,0),FALSE)/VLOOKUP($B17,'Sector --&gt;'!$B$104:$N$202,MATCH(AV$2,'Sector --&gt;'!$B$3:$N$3,FALSE))</f>
        <v>5.5794191703716474E-2</v>
      </c>
      <c r="AY18" s="123">
        <f t="array" ref="AY18">PRODUCT(1+AX7:AX18)-1</f>
        <v>9.2064784192977811E-3</v>
      </c>
      <c r="AZ18" s="637">
        <f>Benchmark!AI19</f>
        <v>-2.4777638764150799E-2</v>
      </c>
      <c r="BA18" s="123">
        <f t="array" ref="BA18">PRODUCT(1+AZ7:AZ18)-1</f>
        <v>0.17694235576627881</v>
      </c>
      <c r="BB18" s="637">
        <f>Benchmark!AJ19</f>
        <v>1.907160387845943E-2</v>
      </c>
      <c r="BC18" s="123">
        <f t="array" ref="BC18">PRODUCT(1+BB7:BB18)-1</f>
        <v>-0.16452567475186541</v>
      </c>
      <c r="BE18" s="123">
        <f>VLOOKUP($B18,'Sector --&gt;'!$Q$3:$AB$101,MATCH(BE$2,'Sector --&gt;'!$Q$3:$AB$3,0),FALSE)/VLOOKUP($B17,'Sector --&gt;'!$B$3:$N$101,MATCH(BE$2,'Sector --&gt;'!$B$3:$N$3,FALSE))</f>
        <v>3.3530704594595312E-2</v>
      </c>
      <c r="BF18" s="123">
        <f t="array" ref="BF18">PRODUCT(1+BE7:BE18)-1</f>
        <v>1.2422877857109293</v>
      </c>
      <c r="BG18" s="123">
        <f>IFERROR(VLOOKUP($B18,'Sector --&gt;'!$Q$104:$AB$202,MATCH(BE$2,'Sector --&gt;'!$Q$3:$AB$3,0),FALSE)/VLOOKUP($B17,'Sector --&gt;'!$B$104:$N$202,MATCH(BE$2,'Sector --&gt;'!$B$3:$N$3,FALSE)),BK18)</f>
        <v>-5.0637208059596588E-2</v>
      </c>
      <c r="BH18" s="123">
        <f t="array" ref="BH18">PRODUCT(1+BG7:BG18)-1</f>
        <v>-0.93274862908009792</v>
      </c>
      <c r="BI18" s="637">
        <f>Benchmark!AM19</f>
        <v>-1.4700502932322624E-2</v>
      </c>
      <c r="BJ18" s="123">
        <f t="array" ref="BJ18">PRODUCT(1+BI7:BI18)-1</f>
        <v>0.58495907481571496</v>
      </c>
      <c r="BK18" s="637">
        <f>Benchmark!AN19</f>
        <v>-2.2851947309143437E-3</v>
      </c>
      <c r="BL18" s="123">
        <f t="array" ref="BL18">PRODUCT(1+BK7:BK18)-1</f>
        <v>-0.45042721412411069</v>
      </c>
      <c r="BN18" s="123">
        <f>VLOOKUP($B18,'Sector --&gt;'!$Q$3:$AB$101,MATCH(BN$2,'Sector --&gt;'!$Q$3:$AB$3,0),FALSE)/VLOOKUP($B17,'Sector --&gt;'!$B$3:$N$101,MATCH(BN$2,'Sector --&gt;'!$B$3:$N$3,FALSE))</f>
        <v>-9.8945501011418729E-3</v>
      </c>
      <c r="BO18" s="123">
        <f t="array" ref="BO18">PRODUCT(1+BN7:BN18)-1</f>
        <v>1.2620565808584789</v>
      </c>
      <c r="BP18" s="123">
        <f>VLOOKUP($B18,'Sector --&gt;'!$Q$104:$AB$202,MATCH(BN$2,'Sector --&gt;'!$Q$3:$AB$3,0),FALSE)/VLOOKUP($B17,'Sector --&gt;'!$B$104:$N$202,MATCH(BN$2,'Sector --&gt;'!$B$3:$N$3,FALSE))</f>
        <v>1.7367332502410491E-3</v>
      </c>
      <c r="BQ18" s="123">
        <f t="array" ref="BQ18">PRODUCT(1+BP7:BP18)-1</f>
        <v>-0.27813787834728665</v>
      </c>
      <c r="BR18" s="637">
        <f>Benchmark!AQ19</f>
        <v>-2.9981836299759149E-3</v>
      </c>
      <c r="BS18" s="123">
        <f t="array" ref="BS18">PRODUCT(1+BR7:BR18)-1</f>
        <v>0.4954970392872533</v>
      </c>
      <c r="BT18" s="637">
        <f>Benchmark!AR19</f>
        <v>-2.6211105019129131E-2</v>
      </c>
      <c r="BU18" s="123">
        <f t="array" ref="BU18">PRODUCT(1+BT7:BT18)-1</f>
        <v>-0.36253823235649008</v>
      </c>
    </row>
    <row r="19" spans="2:73" x14ac:dyDescent="0.25">
      <c r="B19" s="95">
        <f t="shared" si="0"/>
        <v>39355</v>
      </c>
      <c r="C19" s="123">
        <f>VLOOKUP($B19,'Sector --&gt;'!$Q$3:$AB$101,MATCH(C$2,'Sector --&gt;'!$Q$3:$AB$3,0),FALSE)/VLOOKUP($B18,'Sector --&gt;'!$B$3:$N$101,MATCH(C$2,'Sector --&gt;'!$B$3:$N$3,FALSE))</f>
        <v>7.3535311391522112E-2</v>
      </c>
      <c r="D19" s="123">
        <f t="array" ref="D19">PRODUCT(1+C8:C19)-1</f>
        <v>0.47697100286040794</v>
      </c>
      <c r="E19" s="123">
        <f>VLOOKUP($B19,'Sector --&gt;'!$Q$104:$AB$202,MATCH(C$2,'Sector --&gt;'!$Q$3:$AB$3,0),FALSE)/VLOOKUP($B18,'Sector --&gt;'!$B$104:$N$202,MATCH(C$2,'Sector --&gt;'!$B$3:$N$3,FALSE))</f>
        <v>-8.8343366607766441E-2</v>
      </c>
      <c r="F19" s="123">
        <f t="array" ref="F19">PRODUCT(1+E8:E19)-1</f>
        <v>-0.36816983117948932</v>
      </c>
      <c r="G19" s="637">
        <f>Benchmark!O20</f>
        <v>5.5211550109071424E-2</v>
      </c>
      <c r="H19" s="123">
        <f t="array" ref="H19">PRODUCT(1+G8:G19)-1</f>
        <v>0.28846998610480767</v>
      </c>
      <c r="I19" s="637">
        <f>Benchmark!P20</f>
        <v>-4.507608859813058E-2</v>
      </c>
      <c r="J19" s="123">
        <f t="array" ref="J19">PRODUCT(1+I7:I18)-1</f>
        <v>-0.19416635262458426</v>
      </c>
      <c r="L19" s="123">
        <f>VLOOKUP($B19,'Sector --&gt;'!$Q$3:$AB$101,MATCH(L$2,'Sector --&gt;'!$Q$3:$AB$3,0),FALSE)/VLOOKUP($B18,'Sector --&gt;'!$B$3:$N$101,MATCH(L$2,'Sector --&gt;'!$B$3:$N$3,FALSE))</f>
        <v>8.8442032441517875E-3</v>
      </c>
      <c r="M19" s="123">
        <f t="array" ref="M19">PRODUCT(1+L8:L19)-1</f>
        <v>0.49902026454624826</v>
      </c>
      <c r="N19" s="123">
        <f>VLOOKUP($B19,'Sector --&gt;'!$Q$104:$AB$202,MATCH(L$2,'Sector --&gt;'!$Q$3:$AB$3,0),FALSE)/VLOOKUP($B18,'Sector --&gt;'!$B$104:$N$202,MATCH(L$2,'Sector --&gt;'!$B$3:$N$3,FALSE))</f>
        <v>-2.9599370833682699E-2</v>
      </c>
      <c r="O19" s="123">
        <f t="array" ref="O19">PRODUCT(1+N8:N19)-1</f>
        <v>-8.4503578346500796E-2</v>
      </c>
      <c r="P19" s="637">
        <f>Benchmark!S20</f>
        <v>5.3635855541482445E-2</v>
      </c>
      <c r="Q19" s="123">
        <f t="array" ref="Q19">PRODUCT(1+P8:P19)-1</f>
        <v>0.39425529395154602</v>
      </c>
      <c r="R19" s="637">
        <f>Benchmark!T20</f>
        <v>-5.7504392983290846E-2</v>
      </c>
      <c r="S19" s="123">
        <f t="array" ref="S19">PRODUCT(1+R8:R19)-1</f>
        <v>-0.29623119906260942</v>
      </c>
      <c r="U19" s="123">
        <f>VLOOKUP($B19,'Sector --&gt;'!$Q$3:$AB$101,MATCH(U$2,'Sector --&gt;'!$Q$3:$AB$3,0),FALSE)/VLOOKUP($B18,'Sector --&gt;'!$B$3:$N$101,MATCH(U$2,'Sector --&gt;'!$B$3:$N$3,FALSE))</f>
        <v>0.2160779747366175</v>
      </c>
      <c r="V19" s="123">
        <f t="array" ref="V19">PRODUCT(1+U8:U19)-1</f>
        <v>0.89877045533862621</v>
      </c>
      <c r="W19" s="123">
        <f>IFERROR(VLOOKUP($B19,'Sector --&gt;'!$Q$104:$AB$202,MATCH(U$2,'Sector --&gt;'!$Q$3:$AB$3,0),FALSE)/VLOOKUP($B18,'Sector --&gt;'!$B$104:$N$202,MATCH(U$2,'Sector --&gt;'!$B$3:$N$3,FALSE)),AA19)</f>
        <v>-0.13950635387920193</v>
      </c>
      <c r="X19" s="123">
        <f t="array" ref="X19">PRODUCT(1+W8:W19)-1</f>
        <v>-0.62301727833413456</v>
      </c>
      <c r="Y19" s="637">
        <f>Benchmark!W20</f>
        <v>0.19929773836800785</v>
      </c>
      <c r="Z19" s="123">
        <f t="array" ref="Z19">PRODUCT(1+Y8:Y19)-1</f>
        <v>0.88165691059608764</v>
      </c>
      <c r="AA19" s="637">
        <f>Benchmark!X20</f>
        <v>-0.20152223154945653</v>
      </c>
      <c r="AB19" s="123">
        <f t="array" ref="AB19">PRODUCT(1+AA8:AA19)-1</f>
        <v>-0.5108752753915291</v>
      </c>
      <c r="AD19" s="123">
        <f>VLOOKUP($B19,'Sector --&gt;'!$Q$3:$AB$101,MATCH(AD$2,'Sector --&gt;'!$Q$3:$AB$3,0),FALSE)/VLOOKUP($B18,'Sector --&gt;'!$B$3:$N$101,MATCH(AD$2,'Sector --&gt;'!$B$3:$N$3,FALSE))</f>
        <v>8.9065823640956776E-2</v>
      </c>
      <c r="AE19" s="123">
        <f t="array" ref="AE19">PRODUCT(1+AD8:AD19)-1</f>
        <v>1.0700516005588359</v>
      </c>
      <c r="AF19" s="123">
        <f>VLOOKUP($B19,'Sector --&gt;'!$Q$104:$AB$202,MATCH(AD$2,'Sector --&gt;'!$Q$3:$AB$3,0),FALSE)/VLOOKUP($B18,'Sector --&gt;'!$B$104:$N$202,MATCH(AD$2,'Sector --&gt;'!$B$3:$N$3,FALSE))</f>
        <v>-9.2210778386233483E-2</v>
      </c>
      <c r="AG19" s="123">
        <f t="array" ref="AG19">PRODUCT(1+AF8:AF19)-1</f>
        <v>-0.35216536408559607</v>
      </c>
      <c r="AH19" s="637">
        <f>Benchmark!AA20</f>
        <v>8.7905534180507477E-2</v>
      </c>
      <c r="AI19" s="123">
        <f t="array" ref="AI19">PRODUCT(1+AH8:AH19)-1</f>
        <v>0.45521620166320442</v>
      </c>
      <c r="AJ19" s="637">
        <f>Benchmark!AB20</f>
        <v>-0.11407732965762239</v>
      </c>
      <c r="AK19" s="123">
        <f t="array" ref="AK19">PRODUCT(1+AJ8:AJ19)-1</f>
        <v>-0.3739755999731903</v>
      </c>
      <c r="AM19" s="123">
        <f>VLOOKUP($B19,'Sector --&gt;'!$Q$3:$AB$101,MATCH(AM$2,'Sector --&gt;'!$Q$3:$AB$3,0),FALSE)/VLOOKUP($B18,'Sector --&gt;'!$B$3:$N$101,MATCH(AM$2,'Sector --&gt;'!$B$3:$N$3,FALSE))</f>
        <v>6.9634221655534784E-3</v>
      </c>
      <c r="AN19" s="123">
        <f t="array" ref="AN19">PRODUCT(1+AM8:AM19)-1</f>
        <v>0.84565734029355588</v>
      </c>
      <c r="AO19" s="123">
        <f>VLOOKUP($B19,'Sector --&gt;'!$Q$104:$AB$202,MATCH(AM$2,'Sector --&gt;'!$Q$3:$AB$3,0),FALSE)/VLOOKUP($B18,'Sector --&gt;'!$B$104:$N$202,MATCH(AM$2,'Sector --&gt;'!$B$3:$N$3,FALSE))</f>
        <v>-7.6287161482254756E-2</v>
      </c>
      <c r="AP19" s="123">
        <f t="array" ref="AP19">PRODUCT(1+AO8:AO19)-1</f>
        <v>-0.51060301246094753</v>
      </c>
      <c r="AQ19" s="637">
        <f>Benchmark!AE20</f>
        <v>8.5233752905674698E-2</v>
      </c>
      <c r="AR19" s="123">
        <f t="array" ref="AR19">PRODUCT(1+AQ8:AQ19)-1</f>
        <v>0.59363612747153627</v>
      </c>
      <c r="AS19" s="637">
        <f>Benchmark!AF20</f>
        <v>-8.7645056613755434E-2</v>
      </c>
      <c r="AT19" s="123">
        <f t="array" ref="AT19">PRODUCT(1+AS8:AS19)-1</f>
        <v>-0.4194633875071786</v>
      </c>
      <c r="AV19" s="123">
        <f>VLOOKUP($B19,'Sector --&gt;'!$Q$3:$AB$101,MATCH(AV$2,'Sector --&gt;'!$Q$3:$AB$3,0),FALSE)/VLOOKUP($B18,'Sector --&gt;'!$B$3:$N$101,MATCH(AV$2,'Sector --&gt;'!$B$3:$N$3,FALSE))</f>
        <v>3.0104267975266451E-2</v>
      </c>
      <c r="AW19" s="123">
        <f t="array" ref="AW19">PRODUCT(1+AV8:AV19)-1</f>
        <v>0.23639536002759431</v>
      </c>
      <c r="AX19" s="123">
        <f>VLOOKUP($B19,'Sector --&gt;'!$Q$104:$AB$202,MATCH(AV$2,'Sector --&gt;'!$Q$3:$AB$3,0),FALSE)/VLOOKUP($B18,'Sector --&gt;'!$B$104:$N$202,MATCH(AV$2,'Sector --&gt;'!$B$3:$N$3,FALSE))</f>
        <v>-3.8741358661065137E-2</v>
      </c>
      <c r="AY19" s="123">
        <f t="array" ref="AY19">PRODUCT(1+AX8:AX19)-1</f>
        <v>-8.3058439470350076E-2</v>
      </c>
      <c r="AZ19" s="637">
        <f>Benchmark!AI20</f>
        <v>4.5770139191344497E-2</v>
      </c>
      <c r="BA19" s="123">
        <f t="array" ref="BA19">PRODUCT(1+AZ8:AZ19)-1</f>
        <v>0.19220588348091128</v>
      </c>
      <c r="BB19" s="637">
        <f>Benchmark!AJ20</f>
        <v>-4.562220472636546E-2</v>
      </c>
      <c r="BC19" s="123">
        <f t="array" ref="BC19">PRODUCT(1+BB8:BB19)-1</f>
        <v>-0.17471819478631789</v>
      </c>
      <c r="BE19" s="123">
        <f>VLOOKUP($B19,'Sector --&gt;'!$Q$3:$AB$101,MATCH(BE$2,'Sector --&gt;'!$Q$3:$AB$3,0),FALSE)/VLOOKUP($B18,'Sector --&gt;'!$B$3:$N$101,MATCH(BE$2,'Sector --&gt;'!$B$3:$N$3,FALSE))</f>
        <v>0.15420680792072725</v>
      </c>
      <c r="BF19" s="123">
        <f t="array" ref="BF19">PRODUCT(1+BE8:BE19)-1</f>
        <v>1.5221088249189605</v>
      </c>
      <c r="BG19" s="123">
        <f>IFERROR(VLOOKUP($B19,'Sector --&gt;'!$Q$104:$AB$202,MATCH(BE$2,'Sector --&gt;'!$Q$3:$AB$3,0),FALSE)/VLOOKUP($B18,'Sector --&gt;'!$B$104:$N$202,MATCH(BE$2,'Sector --&gt;'!$B$3:$N$3,FALSE)),BK19)</f>
        <v>-0.17350481942730206</v>
      </c>
      <c r="BH19" s="123">
        <f t="array" ref="BH19">PRODUCT(1+BG8:BG19)-1</f>
        <v>-0.94361827322196556</v>
      </c>
      <c r="BI19" s="637">
        <f>Benchmark!AM20</f>
        <v>0.14200582110670562</v>
      </c>
      <c r="BJ19" s="123">
        <f t="array" ref="BJ19">PRODUCT(1+BI8:BI19)-1</f>
        <v>0.79221691827613516</v>
      </c>
      <c r="BK19" s="637">
        <f>Benchmark!AN20</f>
        <v>-0.14634497243268235</v>
      </c>
      <c r="BL19" s="123">
        <f t="array" ref="BL19">PRODUCT(1+BK8:BK19)-1</f>
        <v>-0.52411224883937746</v>
      </c>
      <c r="BN19" s="123">
        <f>VLOOKUP($B19,'Sector --&gt;'!$Q$3:$AB$101,MATCH(BN$2,'Sector --&gt;'!$Q$3:$AB$3,0),FALSE)/VLOOKUP($B18,'Sector --&gt;'!$B$3:$N$101,MATCH(BN$2,'Sector --&gt;'!$B$3:$N$3,FALSE))</f>
        <v>6.918120545599224E-2</v>
      </c>
      <c r="BO19" s="123">
        <f t="array" ref="BO19">PRODUCT(1+BN8:BN19)-1</f>
        <v>1.3076368843098845</v>
      </c>
      <c r="BP19" s="123">
        <f>VLOOKUP($B19,'Sector --&gt;'!$Q$104:$AB$202,MATCH(BN$2,'Sector --&gt;'!$Q$3:$AB$3,0),FALSE)/VLOOKUP($B18,'Sector --&gt;'!$B$104:$N$202,MATCH(BN$2,'Sector --&gt;'!$B$3:$N$3,FALSE))</f>
        <v>-1.4499434259410282E-2</v>
      </c>
      <c r="BQ19" s="123">
        <f t="array" ref="BQ19">PRODUCT(1+BP8:BP19)-1</f>
        <v>-0.22658436596872833</v>
      </c>
      <c r="BR19" s="637">
        <f>Benchmark!AQ20</f>
        <v>7.0683759479280628E-2</v>
      </c>
      <c r="BS19" s="123">
        <f t="array" ref="BS19">PRODUCT(1+BR8:BR19)-1</f>
        <v>0.52131893993686873</v>
      </c>
      <c r="BT19" s="637">
        <f>Benchmark!AR20</f>
        <v>-3.9532480404401764E-2</v>
      </c>
      <c r="BU19" s="123">
        <f t="array" ref="BU19">PRODUCT(1+BT8:BT19)-1</f>
        <v>-0.3532733461101244</v>
      </c>
    </row>
    <row r="20" spans="2:73" x14ac:dyDescent="0.25">
      <c r="B20" s="95">
        <f t="shared" si="0"/>
        <v>39386</v>
      </c>
      <c r="C20" s="123">
        <f>VLOOKUP($B20,'Sector --&gt;'!$Q$3:$AB$101,MATCH(C$2,'Sector --&gt;'!$Q$3:$AB$3,0),FALSE)/VLOOKUP($B19,'Sector --&gt;'!$B$3:$N$101,MATCH(C$2,'Sector --&gt;'!$B$3:$N$3,FALSE))</f>
        <v>0.11937530913048311</v>
      </c>
      <c r="D20" s="123">
        <f t="array" ref="D20">PRODUCT(1+C9:C20)-1</f>
        <v>0.53475000614120249</v>
      </c>
      <c r="E20" s="123">
        <f>VLOOKUP($B20,'Sector --&gt;'!$Q$104:$AB$202,MATCH(C$2,'Sector --&gt;'!$Q$3:$AB$3,0),FALSE)/VLOOKUP($B19,'Sector --&gt;'!$B$104:$N$202,MATCH(C$2,'Sector --&gt;'!$B$3:$N$3,FALSE))</f>
        <v>-7.0854698240219685E-2</v>
      </c>
      <c r="F20" s="123">
        <f t="array" ref="F20">PRODUCT(1+E9:E20)-1</f>
        <v>-0.38946075043093353</v>
      </c>
      <c r="G20" s="637">
        <f>Benchmark!O21</f>
        <v>4.4322658681277549E-2</v>
      </c>
      <c r="H20" s="123">
        <f t="array" ref="H20">PRODUCT(1+G9:G20)-1</f>
        <v>0.28320867532356231</v>
      </c>
      <c r="I20" s="637">
        <f>Benchmark!P21</f>
        <v>-3.4459915986518902E-2</v>
      </c>
      <c r="J20" s="123">
        <f t="array" ref="J20">PRODUCT(1+I8:I19)-1</f>
        <v>-0.19714919471739167</v>
      </c>
      <c r="L20" s="123">
        <f>VLOOKUP($B20,'Sector --&gt;'!$Q$3:$AB$101,MATCH(L$2,'Sector --&gt;'!$Q$3:$AB$3,0),FALSE)/VLOOKUP($B19,'Sector --&gt;'!$B$3:$N$101,MATCH(L$2,'Sector --&gt;'!$B$3:$N$3,FALSE))</f>
        <v>2.3385116142461981E-2</v>
      </c>
      <c r="M20" s="123">
        <f t="array" ref="M20">PRODUCT(1+L9:L20)-1</f>
        <v>0.40095530579958272</v>
      </c>
      <c r="N20" s="123">
        <f>VLOOKUP($B20,'Sector --&gt;'!$Q$104:$AB$202,MATCH(L$2,'Sector --&gt;'!$Q$3:$AB$3,0),FALSE)/VLOOKUP($B19,'Sector --&gt;'!$B$104:$N$202,MATCH(L$2,'Sector --&gt;'!$B$3:$N$3,FALSE))</f>
        <v>1.2208759659209979E-3</v>
      </c>
      <c r="O20" s="123">
        <f t="array" ref="O20">PRODUCT(1+N9:N20)-1</f>
        <v>-8.074160378560935E-2</v>
      </c>
      <c r="P20" s="637">
        <f>Benchmark!S21</f>
        <v>6.4106439553908254E-2</v>
      </c>
      <c r="Q20" s="123">
        <f t="array" ref="Q20">PRODUCT(1+P9:P20)-1</f>
        <v>0.43678799614891584</v>
      </c>
      <c r="R20" s="637">
        <f>Benchmark!T21</f>
        <v>-6.616939195515209E-2</v>
      </c>
      <c r="S20" s="123">
        <f t="array" ref="S20">PRODUCT(1+R9:R20)-1</f>
        <v>-0.31294817052350332</v>
      </c>
      <c r="U20" s="123">
        <f>VLOOKUP($B20,'Sector --&gt;'!$Q$3:$AB$101,MATCH(U$2,'Sector --&gt;'!$Q$3:$AB$3,0),FALSE)/VLOOKUP($B19,'Sector --&gt;'!$B$3:$N$101,MATCH(U$2,'Sector --&gt;'!$B$3:$N$3,FALSE))</f>
        <v>-7.4582776814195485E-3</v>
      </c>
      <c r="V20" s="123">
        <f t="array" ref="V20">PRODUCT(1+U9:U20)-1</f>
        <v>1.1891659908929402</v>
      </c>
      <c r="W20" s="123">
        <f>IFERROR(VLOOKUP($B20,'Sector --&gt;'!$Q$104:$AB$202,MATCH(U$2,'Sector --&gt;'!$Q$3:$AB$3,0),FALSE)/VLOOKUP($B19,'Sector --&gt;'!$B$104:$N$202,MATCH(U$2,'Sector --&gt;'!$B$3:$N$3,FALSE)),AA20)</f>
        <v>7.4377402097397252E-2</v>
      </c>
      <c r="X20" s="123">
        <f t="array" ref="X20">PRODUCT(1+W9:W20)-1</f>
        <v>-0.57726790211772583</v>
      </c>
      <c r="Y20" s="637">
        <f>Benchmark!W21</f>
        <v>0.17003418682667953</v>
      </c>
      <c r="Z20" s="123">
        <f t="array" ref="Z20">PRODUCT(1+Y9:Y20)-1</f>
        <v>1.1019068939645322</v>
      </c>
      <c r="AA20" s="637">
        <f>Benchmark!X21</f>
        <v>-0.16132055773458567</v>
      </c>
      <c r="AB20" s="123">
        <f t="array" ref="AB20">PRODUCT(1+AA9:AA20)-1</f>
        <v>-0.571843512991138</v>
      </c>
      <c r="AD20" s="123">
        <f>VLOOKUP($B20,'Sector --&gt;'!$Q$3:$AB$101,MATCH(AD$2,'Sector --&gt;'!$Q$3:$AB$3,0),FALSE)/VLOOKUP($B19,'Sector --&gt;'!$B$3:$N$101,MATCH(AD$2,'Sector --&gt;'!$B$3:$N$3,FALSE))</f>
        <v>6.7165533100653318E-2</v>
      </c>
      <c r="AE20" s="123">
        <f t="array" ref="AE20">PRODUCT(1+AD9:AD20)-1</f>
        <v>1.0430546068548905</v>
      </c>
      <c r="AF20" s="123">
        <f>VLOOKUP($B20,'Sector --&gt;'!$Q$104:$AB$202,MATCH(AD$2,'Sector --&gt;'!$Q$3:$AB$3,0),FALSE)/VLOOKUP($B19,'Sector --&gt;'!$B$104:$N$202,MATCH(AD$2,'Sector --&gt;'!$B$3:$N$3,FALSE))</f>
        <v>-8.4763340839662374E-2</v>
      </c>
      <c r="AG20" s="123">
        <f t="array" ref="AG20">PRODUCT(1+AF9:AF20)-1</f>
        <v>-0.37027755102739535</v>
      </c>
      <c r="AH20" s="637">
        <f>Benchmark!AA21</f>
        <v>0.12828882339531111</v>
      </c>
      <c r="AI20" s="123">
        <f t="array" ref="AI20">PRODUCT(1+AH9:AH20)-1</f>
        <v>0.54946856447282455</v>
      </c>
      <c r="AJ20" s="637">
        <f>Benchmark!AB21</f>
        <v>-0.109880216235672</v>
      </c>
      <c r="AK20" s="123">
        <f t="array" ref="AK20">PRODUCT(1+AJ9:AJ20)-1</f>
        <v>-0.42088096222873927</v>
      </c>
      <c r="AM20" s="123">
        <f>VLOOKUP($B20,'Sector --&gt;'!$Q$3:$AB$101,MATCH(AM$2,'Sector --&gt;'!$Q$3:$AB$3,0),FALSE)/VLOOKUP($B19,'Sector --&gt;'!$B$3:$N$101,MATCH(AM$2,'Sector --&gt;'!$B$3:$N$3,FALSE))</f>
        <v>4.6104679324559368E-2</v>
      </c>
      <c r="AN20" s="123">
        <f t="array" ref="AN20">PRODUCT(1+AM9:AM20)-1</f>
        <v>0.82869249754476604</v>
      </c>
      <c r="AO20" s="123">
        <f>VLOOKUP($B20,'Sector --&gt;'!$Q$104:$AB$202,MATCH(AM$2,'Sector --&gt;'!$Q$3:$AB$3,0),FALSE)/VLOOKUP($B19,'Sector --&gt;'!$B$104:$N$202,MATCH(AM$2,'Sector --&gt;'!$B$3:$N$3,FALSE))</f>
        <v>-3.2793944158916011E-2</v>
      </c>
      <c r="AP20" s="123">
        <f t="array" ref="AP20">PRODUCT(1+AO9:AO20)-1</f>
        <v>-0.49946644569969711</v>
      </c>
      <c r="AQ20" s="637">
        <f>Benchmark!AE21</f>
        <v>0.116423685813765</v>
      </c>
      <c r="AR20" s="123">
        <f t="array" ref="AR20">PRODUCT(1+AQ9:AQ20)-1</f>
        <v>0.71511177327963216</v>
      </c>
      <c r="AS20" s="637">
        <f>Benchmark!AF21</f>
        <v>-9.4615268981778994E-2</v>
      </c>
      <c r="AT20" s="123">
        <f t="array" ref="AT20">PRODUCT(1+AS9:AS20)-1</f>
        <v>-0.45466717400786005</v>
      </c>
      <c r="AV20" s="123">
        <f>VLOOKUP($B20,'Sector --&gt;'!$Q$3:$AB$101,MATCH(AV$2,'Sector --&gt;'!$Q$3:$AB$3,0),FALSE)/VLOOKUP($B19,'Sector --&gt;'!$B$3:$N$101,MATCH(AV$2,'Sector --&gt;'!$B$3:$N$3,FALSE))</f>
        <v>4.7248144899880162E-2</v>
      </c>
      <c r="AW20" s="123">
        <f t="array" ref="AW20">PRODUCT(1+AV9:AV20)-1</f>
        <v>0.36742139019587494</v>
      </c>
      <c r="AX20" s="123">
        <f>VLOOKUP($B20,'Sector --&gt;'!$Q$104:$AB$202,MATCH(AV$2,'Sector --&gt;'!$Q$3:$AB$3,0),FALSE)/VLOOKUP($B19,'Sector --&gt;'!$B$104:$N$202,MATCH(AV$2,'Sector --&gt;'!$B$3:$N$3,FALSE))</f>
        <v>-2.7422125983387786E-2</v>
      </c>
      <c r="AY20" s="123">
        <f t="array" ref="AY20">PRODUCT(1+AX9:AX20)-1</f>
        <v>-0.17086528572523596</v>
      </c>
      <c r="AZ20" s="637">
        <f>Benchmark!AI21</f>
        <v>4.9209875712016057E-2</v>
      </c>
      <c r="BA20" s="123">
        <f t="array" ref="BA20">PRODUCT(1+AZ9:AZ20)-1</f>
        <v>0.24692616462405725</v>
      </c>
      <c r="BB20" s="637">
        <f>Benchmark!AJ21</f>
        <v>-5.3719651240788285E-2</v>
      </c>
      <c r="BC20" s="123">
        <f t="array" ref="BC20">PRODUCT(1+BB9:BB20)-1</f>
        <v>-0.21309509932168724</v>
      </c>
      <c r="BE20" s="123">
        <f>VLOOKUP($B20,'Sector --&gt;'!$Q$3:$AB$101,MATCH(BE$2,'Sector --&gt;'!$Q$3:$AB$3,0),FALSE)/VLOOKUP($B19,'Sector --&gt;'!$B$3:$N$101,MATCH(BE$2,'Sector --&gt;'!$B$3:$N$3,FALSE))</f>
        <v>0.12614267790604336</v>
      </c>
      <c r="BF20" s="123">
        <f t="array" ref="BF20">PRODUCT(1+BE9:BE20)-1</f>
        <v>1.7014533790661086</v>
      </c>
      <c r="BG20" s="123">
        <f>IFERROR(VLOOKUP($B20,'Sector --&gt;'!$Q$104:$AB$202,MATCH(BE$2,'Sector --&gt;'!$Q$3:$AB$3,0),FALSE)/VLOOKUP($B19,'Sector --&gt;'!$B$104:$N$202,MATCH(BE$2,'Sector --&gt;'!$B$3:$N$3,FALSE)),BK20)</f>
        <v>-0.12299865502231089</v>
      </c>
      <c r="BH20" s="123">
        <f t="array" ref="BH20">PRODUCT(1+BG9:BG20)-1</f>
        <v>-0.93903463043292701</v>
      </c>
      <c r="BI20" s="637">
        <f>Benchmark!AM21</f>
        <v>7.7072883207602805E-2</v>
      </c>
      <c r="BJ20" s="123">
        <f t="array" ref="BJ20">PRODUCT(1+BI9:BI20)-1</f>
        <v>0.80959949975083201</v>
      </c>
      <c r="BK20" s="637">
        <f>Benchmark!AN21</f>
        <v>-6.3199661939529486E-2</v>
      </c>
      <c r="BL20" s="123">
        <f t="array" ref="BL20">PRODUCT(1+BK9:BK20)-1</f>
        <v>-0.5215622379640743</v>
      </c>
      <c r="BN20" s="123">
        <f>VLOOKUP($B20,'Sector --&gt;'!$Q$3:$AB$101,MATCH(BN$2,'Sector --&gt;'!$Q$3:$AB$3,0),FALSE)/VLOOKUP($B19,'Sector --&gt;'!$B$3:$N$101,MATCH(BN$2,'Sector --&gt;'!$B$3:$N$3,FALSE))</f>
        <v>0.15058870873884894</v>
      </c>
      <c r="BO20" s="123">
        <f t="array" ref="BO20">PRODUCT(1+BN9:BN20)-1</f>
        <v>1.4787672844953237</v>
      </c>
      <c r="BP20" s="123">
        <f>VLOOKUP($B20,'Sector --&gt;'!$Q$104:$AB$202,MATCH(BN$2,'Sector --&gt;'!$Q$3:$AB$3,0),FALSE)/VLOOKUP($B19,'Sector --&gt;'!$B$104:$N$202,MATCH(BN$2,'Sector --&gt;'!$B$3:$N$3,FALSE))</f>
        <v>-8.4819573605097259E-2</v>
      </c>
      <c r="BQ20" s="123">
        <f t="array" ref="BQ20">PRODUCT(1+BP9:BP20)-1</f>
        <v>-0.27136376267073214</v>
      </c>
      <c r="BR20" s="637">
        <f>Benchmark!AQ21</f>
        <v>0.10765728316849697</v>
      </c>
      <c r="BS20" s="123">
        <f t="array" ref="BS20">PRODUCT(1+BR9:BR20)-1</f>
        <v>0.58295284288536142</v>
      </c>
      <c r="BT20" s="637">
        <f>Benchmark!AR21</f>
        <v>-7.2626750249154534E-2</v>
      </c>
      <c r="BU20" s="123">
        <f t="array" ref="BU20">PRODUCT(1+BT9:BT20)-1</f>
        <v>-0.35685405048376062</v>
      </c>
    </row>
    <row r="21" spans="2:73" x14ac:dyDescent="0.25">
      <c r="B21" s="95">
        <f t="shared" si="0"/>
        <v>39416</v>
      </c>
      <c r="C21" s="123">
        <f>VLOOKUP($B21,'Sector --&gt;'!$Q$3:$AB$101,MATCH(C$2,'Sector --&gt;'!$Q$3:$AB$3,0),FALSE)/VLOOKUP($B20,'Sector --&gt;'!$B$3:$N$101,MATCH(C$2,'Sector --&gt;'!$B$3:$N$3,FALSE))</f>
        <v>-5.5131818851290731E-2</v>
      </c>
      <c r="D21" s="123">
        <f t="array" ref="D21">PRODUCT(1+C10:C21)-1</f>
        <v>0.4294308228692103</v>
      </c>
      <c r="E21" s="123">
        <f>VLOOKUP($B21,'Sector --&gt;'!$Q$104:$AB$202,MATCH(C$2,'Sector --&gt;'!$Q$3:$AB$3,0),FALSE)/VLOOKUP($B20,'Sector --&gt;'!$B$104:$N$202,MATCH(C$2,'Sector --&gt;'!$B$3:$N$3,FALSE))</f>
        <v>5.879904348948059E-2</v>
      </c>
      <c r="F21" s="123">
        <f t="array" ref="F21">PRODUCT(1+E10:E21)-1</f>
        <v>-0.36456212319850212</v>
      </c>
      <c r="G21" s="637">
        <f>Benchmark!O22</f>
        <v>-6.6922868724559825E-2</v>
      </c>
      <c r="H21" s="123">
        <f t="array" ref="H21">PRODUCT(1+G10:G21)-1</f>
        <v>0.15970997646276675</v>
      </c>
      <c r="I21" s="637">
        <f>Benchmark!P22</f>
        <v>7.1320175787420323E-2</v>
      </c>
      <c r="J21" s="123">
        <f t="array" ref="J21">PRODUCT(1+I9:I20)-1</f>
        <v>-0.19302353405667361</v>
      </c>
      <c r="L21" s="123">
        <f>VLOOKUP($B21,'Sector --&gt;'!$Q$3:$AB$101,MATCH(L$2,'Sector --&gt;'!$Q$3:$AB$3,0),FALSE)/VLOOKUP($B20,'Sector --&gt;'!$B$3:$N$101,MATCH(L$2,'Sector --&gt;'!$B$3:$N$3,FALSE))</f>
        <v>-1.9430059015254384E-2</v>
      </c>
      <c r="M21" s="123">
        <f t="array" ref="M21">PRODUCT(1+L10:L21)-1</f>
        <v>0.3996671108928842</v>
      </c>
      <c r="N21" s="123">
        <f>VLOOKUP($B21,'Sector --&gt;'!$Q$104:$AB$202,MATCH(L$2,'Sector --&gt;'!$Q$3:$AB$3,0),FALSE)/VLOOKUP($B20,'Sector --&gt;'!$B$104:$N$202,MATCH(L$2,'Sector --&gt;'!$B$3:$N$3,FALSE))</f>
        <v>0.10507436168903045</v>
      </c>
      <c r="O21" s="123">
        <f t="array" ref="O21">PRODUCT(1+N10:N21)-1</f>
        <v>0.14697065388651209</v>
      </c>
      <c r="P21" s="637">
        <f>Benchmark!S22</f>
        <v>-1.619735467318369E-2</v>
      </c>
      <c r="Q21" s="123">
        <f t="array" ref="Q21">PRODUCT(1+P10:P21)-1</f>
        <v>0.35480884906687282</v>
      </c>
      <c r="R21" s="637">
        <f>Benchmark!T22</f>
        <v>5.6699996285124288E-2</v>
      </c>
      <c r="S21" s="123">
        <f t="array" ref="S21">PRODUCT(1+R10:R21)-1</f>
        <v>-0.23830374912999364</v>
      </c>
      <c r="U21" s="123">
        <f>VLOOKUP($B21,'Sector --&gt;'!$Q$3:$AB$101,MATCH(U$2,'Sector --&gt;'!$Q$3:$AB$3,0),FALSE)/VLOOKUP($B20,'Sector --&gt;'!$B$3:$N$101,MATCH(U$2,'Sector --&gt;'!$B$3:$N$3,FALSE))</f>
        <v>-1.8183395772777809E-2</v>
      </c>
      <c r="V21" s="123">
        <f t="array" ref="V21">PRODUCT(1+U10:U21)-1</f>
        <v>0.85175266813829675</v>
      </c>
      <c r="W21" s="123">
        <f>IFERROR(VLOOKUP($B21,'Sector --&gt;'!$Q$104:$AB$202,MATCH(U$2,'Sector --&gt;'!$Q$3:$AB$3,0),FALSE)/VLOOKUP($B20,'Sector --&gt;'!$B$104:$N$202,MATCH(U$2,'Sector --&gt;'!$B$3:$N$3,FALSE)),AA21)</f>
        <v>0.10556057346720316</v>
      </c>
      <c r="X21" s="123">
        <f t="array" ref="X21">PRODUCT(1+W10:W21)-1</f>
        <v>-0.46110257521116382</v>
      </c>
      <c r="Y21" s="637">
        <f>Benchmark!W22</f>
        <v>-6.4381011852431114E-2</v>
      </c>
      <c r="Z21" s="123">
        <f t="array" ref="Z21">PRODUCT(1+Y10:Y21)-1</f>
        <v>0.85465544727763532</v>
      </c>
      <c r="AA21" s="637">
        <f>Benchmark!X22</f>
        <v>6.6827822017280783E-2</v>
      </c>
      <c r="AB21" s="123">
        <f t="array" ref="AB21">PRODUCT(1+AA10:AA21)-1</f>
        <v>-0.51643287989327424</v>
      </c>
      <c r="AD21" s="123">
        <f>VLOOKUP($B21,'Sector --&gt;'!$Q$3:$AB$101,MATCH(AD$2,'Sector --&gt;'!$Q$3:$AB$3,0),FALSE)/VLOOKUP($B20,'Sector --&gt;'!$B$3:$N$101,MATCH(AD$2,'Sector --&gt;'!$B$3:$N$3,FALSE))</f>
        <v>-8.0387575235802491E-3</v>
      </c>
      <c r="AE21" s="123">
        <f t="array" ref="AE21">PRODUCT(1+AD10:AD21)-1</f>
        <v>0.90193816122026083</v>
      </c>
      <c r="AF21" s="123">
        <f>VLOOKUP($B21,'Sector --&gt;'!$Q$104:$AB$202,MATCH(AD$2,'Sector --&gt;'!$Q$3:$AB$3,0),FALSE)/VLOOKUP($B20,'Sector --&gt;'!$B$104:$N$202,MATCH(AD$2,'Sector --&gt;'!$B$3:$N$3,FALSE))</f>
        <v>9.2024641264516843E-2</v>
      </c>
      <c r="AG21" s="123">
        <f t="array" ref="AG21">PRODUCT(1+AF10:AF21)-1</f>
        <v>-0.24386975853857951</v>
      </c>
      <c r="AH21" s="637">
        <f>Benchmark!AA22</f>
        <v>-4.9189219688463112E-2</v>
      </c>
      <c r="AI21" s="123">
        <f t="array" ref="AI21">PRODUCT(1+AH10:AH21)-1</f>
        <v>0.46250830429194156</v>
      </c>
      <c r="AJ21" s="637">
        <f>Benchmark!AB22</f>
        <v>8.23665470375054E-2</v>
      </c>
      <c r="AK21" s="123">
        <f t="array" ref="AK21">PRODUCT(1+AJ10:AJ21)-1</f>
        <v>-0.32611263461094098</v>
      </c>
      <c r="AM21" s="123">
        <f>VLOOKUP($B21,'Sector --&gt;'!$Q$3:$AB$101,MATCH(AM$2,'Sector --&gt;'!$Q$3:$AB$3,0),FALSE)/VLOOKUP($B20,'Sector --&gt;'!$B$3:$N$101,MATCH(AM$2,'Sector --&gt;'!$B$3:$N$3,FALSE))</f>
        <v>-5.2076273559663107E-2</v>
      </c>
      <c r="AN21" s="123">
        <f t="array" ref="AN21">PRODUCT(1+AM10:AM21)-1</f>
        <v>0.67782914727902455</v>
      </c>
      <c r="AO21" s="123">
        <f>VLOOKUP($B21,'Sector --&gt;'!$Q$104:$AB$202,MATCH(AM$2,'Sector --&gt;'!$Q$3:$AB$3,0),FALSE)/VLOOKUP($B20,'Sector --&gt;'!$B$104:$N$202,MATCH(AM$2,'Sector --&gt;'!$B$3:$N$3,FALSE))</f>
        <v>9.5143202498064336E-2</v>
      </c>
      <c r="AP21" s="123">
        <f t="array" ref="AP21">PRODUCT(1+AO10:AO21)-1</f>
        <v>-0.40686267133907983</v>
      </c>
      <c r="AQ21" s="637">
        <f>Benchmark!AE22</f>
        <v>-8.5294048878459816E-2</v>
      </c>
      <c r="AR21" s="123">
        <f t="array" ref="AR21">PRODUCT(1+AQ10:AQ21)-1</f>
        <v>0.54131717927416667</v>
      </c>
      <c r="AS21" s="637">
        <f>Benchmark!AF22</f>
        <v>0.10018069064823773</v>
      </c>
      <c r="AT21" s="123">
        <f t="array" ref="AT21">PRODUCT(1+AS10:AS21)-1</f>
        <v>-0.37301977458193725</v>
      </c>
      <c r="AV21" s="123">
        <f>VLOOKUP($B21,'Sector --&gt;'!$Q$3:$AB$101,MATCH(AV$2,'Sector --&gt;'!$Q$3:$AB$3,0),FALSE)/VLOOKUP($B20,'Sector --&gt;'!$B$3:$N$101,MATCH(AV$2,'Sector --&gt;'!$B$3:$N$3,FALSE))</f>
        <v>-7.9084474686035189E-2</v>
      </c>
      <c r="AW21" s="123">
        <f t="array" ref="AW21">PRODUCT(1+AV10:AV21)-1</f>
        <v>0.14008358726530701</v>
      </c>
      <c r="AX21" s="123">
        <f>VLOOKUP($B21,'Sector --&gt;'!$Q$104:$AB$202,MATCH(AV$2,'Sector --&gt;'!$Q$3:$AB$3,0),FALSE)/VLOOKUP($B20,'Sector --&gt;'!$B$104:$N$202,MATCH(AV$2,'Sector --&gt;'!$B$3:$N$3,FALSE))</f>
        <v>8.3876503652296278E-2</v>
      </c>
      <c r="AY21" s="123">
        <f t="array" ref="AY21">PRODUCT(1+AX10:AX21)-1</f>
        <v>-5.8536715256713889E-2</v>
      </c>
      <c r="AZ21" s="637">
        <f>Benchmark!AI22</f>
        <v>-9.243048825228059E-2</v>
      </c>
      <c r="BA21" s="123">
        <f t="array" ref="BA21">PRODUCT(1+AZ10:AZ21)-1</f>
        <v>6.2480703627898482E-2</v>
      </c>
      <c r="BB21" s="637">
        <f>Benchmark!AJ22</f>
        <v>9.101501456007477E-2</v>
      </c>
      <c r="BC21" s="123">
        <f t="array" ref="BC21">PRODUCT(1+BB10:BB21)-1</f>
        <v>-8.4767828848086091E-2</v>
      </c>
      <c r="BE21" s="123">
        <f>VLOOKUP($B21,'Sector --&gt;'!$Q$3:$AB$101,MATCH(BE$2,'Sector --&gt;'!$Q$3:$AB$3,0),FALSE)/VLOOKUP($B20,'Sector --&gt;'!$B$3:$N$101,MATCH(BE$2,'Sector --&gt;'!$B$3:$N$3,FALSE))</f>
        <v>-6.3631865574495947E-2</v>
      </c>
      <c r="BF21" s="123">
        <f t="array" ref="BF21">PRODUCT(1+BE10:BE21)-1</f>
        <v>1.5334884445956796</v>
      </c>
      <c r="BG21" s="123">
        <f>IFERROR(VLOOKUP($B21,'Sector --&gt;'!$Q$104:$AB$202,MATCH(BE$2,'Sector --&gt;'!$Q$3:$AB$3,0),FALSE)/VLOOKUP($B20,'Sector --&gt;'!$B$104:$N$202,MATCH(BE$2,'Sector --&gt;'!$B$3:$N$3,FALSE)),BK21)</f>
        <v>9.4197925311229891E-2</v>
      </c>
      <c r="BH21" s="123">
        <f t="array" ref="BH21">PRODUCT(1+BG10:BG21)-1</f>
        <v>-0.93542433706016026</v>
      </c>
      <c r="BI21" s="637">
        <f>Benchmark!AM22</f>
        <v>-6.6879758993345764E-2</v>
      </c>
      <c r="BJ21" s="123">
        <f t="array" ref="BJ21">PRODUCT(1+BI10:BI21)-1</f>
        <v>0.60520225191087196</v>
      </c>
      <c r="BK21" s="637">
        <f>Benchmark!AN22</f>
        <v>8.4191668537029973E-2</v>
      </c>
      <c r="BL21" s="123">
        <f t="array" ref="BL21">PRODUCT(1+BK10:BK21)-1</f>
        <v>-0.43962385474749721</v>
      </c>
      <c r="BN21" s="123">
        <f>VLOOKUP($B21,'Sector --&gt;'!$Q$3:$AB$101,MATCH(BN$2,'Sector --&gt;'!$Q$3:$AB$3,0),FALSE)/VLOOKUP($B20,'Sector --&gt;'!$B$3:$N$101,MATCH(BN$2,'Sector --&gt;'!$B$3:$N$3,FALSE))</f>
        <v>-2.1258730926716117E-2</v>
      </c>
      <c r="BO21" s="123">
        <f t="array" ref="BO21">PRODUCT(1+BN10:BN21)-1</f>
        <v>1.2247240656220724</v>
      </c>
      <c r="BP21" s="123">
        <f>VLOOKUP($B21,'Sector --&gt;'!$Q$104:$AB$202,MATCH(BN$2,'Sector --&gt;'!$Q$3:$AB$3,0),FALSE)/VLOOKUP($B20,'Sector --&gt;'!$B$104:$N$202,MATCH(BN$2,'Sector --&gt;'!$B$3:$N$3,FALSE))</f>
        <v>-5.9181149907739122E-2</v>
      </c>
      <c r="BQ21" s="123">
        <f t="array" ref="BQ21">PRODUCT(1+BP10:BP21)-1</f>
        <v>-0.30401746462497603</v>
      </c>
      <c r="BR21" s="637">
        <f>Benchmark!AQ22</f>
        <v>2.1218465114129295E-2</v>
      </c>
      <c r="BS21" s="123">
        <f t="array" ref="BS21">PRODUCT(1+BR10:BR21)-1</f>
        <v>0.53255985312052112</v>
      </c>
      <c r="BT21" s="637">
        <f>Benchmark!AR22</f>
        <v>1.5041411053709002E-2</v>
      </c>
      <c r="BU21" s="123">
        <f t="array" ref="BU21">PRODUCT(1+BT10:BT21)-1</f>
        <v>-0.32322848918360569</v>
      </c>
    </row>
    <row r="22" spans="2:73" x14ac:dyDescent="0.25">
      <c r="B22" s="95">
        <f t="shared" si="0"/>
        <v>39447</v>
      </c>
      <c r="C22" s="123">
        <f>VLOOKUP($B22,'Sector --&gt;'!$Q$3:$AB$101,MATCH(C$2,'Sector --&gt;'!$Q$3:$AB$3,0),FALSE)/VLOOKUP($B21,'Sector --&gt;'!$B$3:$N$101,MATCH(C$2,'Sector --&gt;'!$B$3:$N$3,FALSE))</f>
        <v>-8.8078097258499997E-3</v>
      </c>
      <c r="D22" s="123">
        <f t="array" ref="D22">PRODUCT(1+C11:C22)-1</f>
        <v>0.3773318411188562</v>
      </c>
      <c r="E22" s="123">
        <f>VLOOKUP($B22,'Sector --&gt;'!$Q$104:$AB$202,MATCH(C$2,'Sector --&gt;'!$Q$3:$AB$3,0),FALSE)/VLOOKUP($B21,'Sector --&gt;'!$B$104:$N$202,MATCH(C$2,'Sector --&gt;'!$B$3:$N$3,FALSE))</f>
        <v>-2.0710863564436102E-2</v>
      </c>
      <c r="F22" s="123">
        <f t="array" ref="F22">PRODUCT(1+E11:E22)-1</f>
        <v>-0.39110405206772936</v>
      </c>
      <c r="G22" s="637">
        <f>Benchmark!O23</f>
        <v>8.295906380197289E-5</v>
      </c>
      <c r="H22" s="123">
        <f t="array" ref="H22">PRODUCT(1+G11:G22)-1</f>
        <v>0.11457460484276027</v>
      </c>
      <c r="I22" s="637">
        <f>Benchmark!P23</f>
        <v>5.7149262870251471E-3</v>
      </c>
      <c r="J22" s="123">
        <f t="array" ref="J22">PRODUCT(1+I10:I21)-1</f>
        <v>-0.11376039316265651</v>
      </c>
      <c r="L22" s="123">
        <f>VLOOKUP($B22,'Sector --&gt;'!$Q$3:$AB$101,MATCH(L$2,'Sector --&gt;'!$Q$3:$AB$3,0),FALSE)/VLOOKUP($B21,'Sector --&gt;'!$B$3:$N$101,MATCH(L$2,'Sector --&gt;'!$B$3:$N$3,FALSE))</f>
        <v>0.12219573697437897</v>
      </c>
      <c r="M22" s="123">
        <f t="array" ref="M22">PRODUCT(1+L11:L22)-1</f>
        <v>0.5398483541156085</v>
      </c>
      <c r="N22" s="123">
        <f>VLOOKUP($B22,'Sector --&gt;'!$Q$104:$AB$202,MATCH(L$2,'Sector --&gt;'!$Q$3:$AB$3,0),FALSE)/VLOOKUP($B21,'Sector --&gt;'!$B$104:$N$202,MATCH(L$2,'Sector --&gt;'!$B$3:$N$3,FALSE))</f>
        <v>-5.7732448030448615E-2</v>
      </c>
      <c r="O22" s="123">
        <f t="array" ref="O22">PRODUCT(1+N11:N22)-1</f>
        <v>0.17134520462338432</v>
      </c>
      <c r="P22" s="637">
        <f>Benchmark!S23</f>
        <v>4.4631707174051571E-2</v>
      </c>
      <c r="Q22" s="123">
        <f t="array" ref="Q22">PRODUCT(1+P11:P22)-1</f>
        <v>0.33520767686532116</v>
      </c>
      <c r="R22" s="637">
        <f>Benchmark!T23</f>
        <v>-3.0871363813840536E-2</v>
      </c>
      <c r="S22" s="123">
        <f t="array" ref="S22">PRODUCT(1+R11:R22)-1</f>
        <v>-0.20268236746223312</v>
      </c>
      <c r="U22" s="123">
        <f>VLOOKUP($B22,'Sector --&gt;'!$Q$3:$AB$101,MATCH(U$2,'Sector --&gt;'!$Q$3:$AB$3,0),FALSE)/VLOOKUP($B21,'Sector --&gt;'!$B$3:$N$101,MATCH(U$2,'Sector --&gt;'!$B$3:$N$3,FALSE))</f>
        <v>3.4551434207809671E-2</v>
      </c>
      <c r="V22" s="123">
        <f t="array" ref="V22">PRODUCT(1+U11:U22)-1</f>
        <v>0.83684302693210966</v>
      </c>
      <c r="W22" s="123">
        <f>IFERROR(VLOOKUP($B22,'Sector --&gt;'!$Q$104:$AB$202,MATCH(U$2,'Sector --&gt;'!$Q$3:$AB$3,0),FALSE)/VLOOKUP($B21,'Sector --&gt;'!$B$104:$N$202,MATCH(U$2,'Sector --&gt;'!$B$3:$N$3,FALSE)),AA22)</f>
        <v>5.2357579589563899E-2</v>
      </c>
      <c r="X22" s="123">
        <f t="array" ref="X22">PRODUCT(1+W11:W22)-1</f>
        <v>-0.29656899439739881</v>
      </c>
      <c r="Y22" s="637">
        <f>Benchmark!W23</f>
        <v>2.0637387161359835E-2</v>
      </c>
      <c r="Z22" s="123">
        <f t="array" ref="Z22">PRODUCT(1+Y11:Y22)-1</f>
        <v>0.80706156612403146</v>
      </c>
      <c r="AA22" s="637">
        <f>Benchmark!X23</f>
        <v>-1.0597401717890722E-2</v>
      </c>
      <c r="AB22" s="123">
        <f t="array" ref="AB22">PRODUCT(1+AA11:AA22)-1</f>
        <v>-0.49504433893205479</v>
      </c>
      <c r="AD22" s="123">
        <f>VLOOKUP($B22,'Sector --&gt;'!$Q$3:$AB$101,MATCH(AD$2,'Sector --&gt;'!$Q$3:$AB$3,0),FALSE)/VLOOKUP($B21,'Sector --&gt;'!$B$3:$N$101,MATCH(AD$2,'Sector --&gt;'!$B$3:$N$3,FALSE))</f>
        <v>5.196394896776526E-2</v>
      </c>
      <c r="AE22" s="123">
        <f t="array" ref="AE22">PRODUCT(1+AD11:AD22)-1</f>
        <v>0.94113109598030142</v>
      </c>
      <c r="AF22" s="123">
        <f>VLOOKUP($B22,'Sector --&gt;'!$Q$104:$AB$202,MATCH(AD$2,'Sector --&gt;'!$Q$3:$AB$3,0),FALSE)/VLOOKUP($B21,'Sector --&gt;'!$B$104:$N$202,MATCH(AD$2,'Sector --&gt;'!$B$3:$N$3,FALSE))</f>
        <v>6.3927488638625225E-3</v>
      </c>
      <c r="AG22" s="123">
        <f t="array" ref="AG22">PRODUCT(1+AF11:AF22)-1</f>
        <v>-0.17004672646759056</v>
      </c>
      <c r="AH22" s="637">
        <f>Benchmark!AA23</f>
        <v>3.5865012754425184E-2</v>
      </c>
      <c r="AI22" s="123">
        <f t="array" ref="AI22">PRODUCT(1+AH11:AH22)-1</f>
        <v>0.43113012466472433</v>
      </c>
      <c r="AJ22" s="637">
        <f>Benchmark!AB23</f>
        <v>4.7871963341164746E-3</v>
      </c>
      <c r="AK22" s="123">
        <f t="array" ref="AK22">PRODUCT(1+AJ11:AJ22)-1</f>
        <v>-0.26820537859911553</v>
      </c>
      <c r="AM22" s="123">
        <f>VLOOKUP($B22,'Sector --&gt;'!$Q$3:$AB$101,MATCH(AM$2,'Sector --&gt;'!$Q$3:$AB$3,0),FALSE)/VLOOKUP($B21,'Sector --&gt;'!$B$3:$N$101,MATCH(AM$2,'Sector --&gt;'!$B$3:$N$3,FALSE))</f>
        <v>-4.5339430192752606E-2</v>
      </c>
      <c r="AN22" s="123">
        <f t="array" ref="AN22">PRODUCT(1+AM11:AM22)-1</f>
        <v>0.55815755614705354</v>
      </c>
      <c r="AO22" s="123">
        <f>VLOOKUP($B22,'Sector --&gt;'!$Q$104:$AB$202,MATCH(AM$2,'Sector --&gt;'!$Q$3:$AB$3,0),FALSE)/VLOOKUP($B21,'Sector --&gt;'!$B$104:$N$202,MATCH(AM$2,'Sector --&gt;'!$B$3:$N$3,FALSE))</f>
        <v>4.2034964426337529E-2</v>
      </c>
      <c r="AP22" s="123">
        <f t="array" ref="AP22">PRODUCT(1+AO11:AO22)-1</f>
        <v>-0.371214592720717</v>
      </c>
      <c r="AQ22" s="637">
        <f>Benchmark!AE23</f>
        <v>-9.5251568656734877E-3</v>
      </c>
      <c r="AR22" s="123">
        <f t="array" ref="AR22">PRODUCT(1+AQ11:AQ22)-1</f>
        <v>0.46839716391621944</v>
      </c>
      <c r="AS22" s="637">
        <f>Benchmark!AF23</f>
        <v>2.8220968410124388E-2</v>
      </c>
      <c r="AT22" s="123">
        <f t="array" ref="AT22">PRODUCT(1+AS11:AS22)-1</f>
        <v>-0.32860745964745797</v>
      </c>
      <c r="AV22" s="123">
        <f>VLOOKUP($B22,'Sector --&gt;'!$Q$3:$AB$101,MATCH(AV$2,'Sector --&gt;'!$Q$3:$AB$3,0),FALSE)/VLOOKUP($B21,'Sector --&gt;'!$B$3:$N$101,MATCH(AV$2,'Sector --&gt;'!$B$3:$N$3,FALSE))</f>
        <v>-2.1207492070957398E-3</v>
      </c>
      <c r="AW22" s="123">
        <f t="array" ref="AW22">PRODUCT(1+AV11:AV22)-1</f>
        <v>0.16052503815748831</v>
      </c>
      <c r="AX22" s="123">
        <f>VLOOKUP($B22,'Sector --&gt;'!$Q$104:$AB$202,MATCH(AV$2,'Sector --&gt;'!$Q$3:$AB$3,0),FALSE)/VLOOKUP($B21,'Sector --&gt;'!$B$104:$N$202,MATCH(AV$2,'Sector --&gt;'!$B$3:$N$3,FALSE))</f>
        <v>2.7615713441278857E-2</v>
      </c>
      <c r="AY22" s="123">
        <f t="array" ref="AY22">PRODUCT(1+AX11:AX22)-1</f>
        <v>-5.2671850699879563E-2</v>
      </c>
      <c r="AZ22" s="637">
        <f>Benchmark!AI23</f>
        <v>-8.7361840499076502E-3</v>
      </c>
      <c r="BA22" s="123">
        <f t="array" ref="BA22">PRODUCT(1+AZ11:AZ22)-1</f>
        <v>5.1128055124055161E-2</v>
      </c>
      <c r="BB22" s="637">
        <f>Benchmark!AJ23</f>
        <v>5.6831760010071855E-3</v>
      </c>
      <c r="BC22" s="123">
        <f t="array" ref="BC22">PRODUCT(1+BB11:BB22)-1</f>
        <v>-7.9667629456399713E-2</v>
      </c>
      <c r="BE22" s="123">
        <f>VLOOKUP($B22,'Sector --&gt;'!$Q$3:$AB$101,MATCH(BE$2,'Sector --&gt;'!$Q$3:$AB$3,0),FALSE)/VLOOKUP($B21,'Sector --&gt;'!$B$3:$N$101,MATCH(BE$2,'Sector --&gt;'!$B$3:$N$3,FALSE))</f>
        <v>-5.0316744992699163E-2</v>
      </c>
      <c r="BF22" s="123">
        <f t="array" ref="BF22">PRODUCT(1+BE11:BE22)-1</f>
        <v>1.2124607703378101</v>
      </c>
      <c r="BG22" s="123">
        <f>IFERROR(VLOOKUP($B22,'Sector --&gt;'!$Q$104:$AB$202,MATCH(BE$2,'Sector --&gt;'!$Q$3:$AB$3,0),FALSE)/VLOOKUP($B21,'Sector --&gt;'!$B$104:$N$202,MATCH(BE$2,'Sector --&gt;'!$B$3:$N$3,FALSE)),BK22)</f>
        <v>-1.6753637751100663E-2</v>
      </c>
      <c r="BH22" s="123">
        <f t="array" ref="BH22">PRODUCT(1+BG11:BG22)-1</f>
        <v>-0.93597583513638161</v>
      </c>
      <c r="BI22" s="637">
        <f>Benchmark!AM23</f>
        <v>1.9768361173233509E-2</v>
      </c>
      <c r="BJ22" s="123">
        <f t="array" ref="BJ22">PRODUCT(1+BI11:BI22)-1</f>
        <v>0.56715233005577725</v>
      </c>
      <c r="BK22" s="637">
        <f>Benchmark!AN23</f>
        <v>1.8929467676094731E-2</v>
      </c>
      <c r="BL22" s="123">
        <f t="array" ref="BL22">PRODUCT(1+BK11:BK22)-1</f>
        <v>-0.40198673176535327</v>
      </c>
      <c r="BN22" s="123">
        <f>VLOOKUP($B22,'Sector --&gt;'!$Q$3:$AB$101,MATCH(BN$2,'Sector --&gt;'!$Q$3:$AB$3,0),FALSE)/VLOOKUP($B21,'Sector --&gt;'!$B$3:$N$101,MATCH(BN$2,'Sector --&gt;'!$B$3:$N$3,FALSE))</f>
        <v>4.2993573821726215E-2</v>
      </c>
      <c r="BO22" s="123">
        <f t="array" ref="BO22">PRODUCT(1+BN11:BN22)-1</f>
        <v>1.0839011030414794</v>
      </c>
      <c r="BP22" s="123">
        <f>VLOOKUP($B22,'Sector --&gt;'!$Q$104:$AB$202,MATCH(BN$2,'Sector --&gt;'!$Q$3:$AB$3,0),FALSE)/VLOOKUP($B21,'Sector --&gt;'!$B$104:$N$202,MATCH(BN$2,'Sector --&gt;'!$B$3:$N$3,FALSE))</f>
        <v>-7.8221801987343242E-2</v>
      </c>
      <c r="BQ22" s="123">
        <f t="array" ref="BQ22">PRODUCT(1+BP11:BP22)-1</f>
        <v>-0.33060759107910143</v>
      </c>
      <c r="BR22" s="637">
        <f>Benchmark!AQ23</f>
        <v>6.2554831657000737E-2</v>
      </c>
      <c r="BS22" s="123">
        <f t="array" ref="BS22">PRODUCT(1+BR11:BR22)-1</f>
        <v>0.5128423989185853</v>
      </c>
      <c r="BT22" s="637">
        <f>Benchmark!AR23</f>
        <v>-6.0336084993679769E-3</v>
      </c>
      <c r="BU22" s="123">
        <f t="array" ref="BU22">PRODUCT(1+BT11:BT22)-1</f>
        <v>-0.2882131940315833</v>
      </c>
    </row>
    <row r="23" spans="2:73" x14ac:dyDescent="0.25">
      <c r="B23" s="95">
        <f t="shared" si="0"/>
        <v>39478</v>
      </c>
      <c r="C23" s="123">
        <f>VLOOKUP($B23,'Sector --&gt;'!$Q$3:$AB$101,MATCH(C$2,'Sector --&gt;'!$Q$3:$AB$3,0),FALSE)/VLOOKUP($B22,'Sector --&gt;'!$B$3:$N$101,MATCH(C$2,'Sector --&gt;'!$B$3:$N$3,FALSE))</f>
        <v>-0.20866268477801314</v>
      </c>
      <c r="D23" s="123">
        <f t="array" ref="D23">PRODUCT(1+C12:C23)-1</f>
        <v>6.1364588752363058E-2</v>
      </c>
      <c r="E23" s="123">
        <f>VLOOKUP($B23,'Sector --&gt;'!$Q$104:$AB$202,MATCH(C$2,'Sector --&gt;'!$Q$3:$AB$3,0),FALSE)/VLOOKUP($B22,'Sector --&gt;'!$B$104:$N$202,MATCH(C$2,'Sector --&gt;'!$B$3:$N$3,FALSE))</f>
        <v>0.19614147341679336</v>
      </c>
      <c r="F23" s="123">
        <f t="array" ref="F23">PRODUCT(1+E12:E23)-1</f>
        <v>-0.22925008838457284</v>
      </c>
      <c r="G23" s="637">
        <f>Benchmark!O24</f>
        <v>-9.2728915755475011E-2</v>
      </c>
      <c r="H23" s="123">
        <f t="array" ref="H23">PRODUCT(1+G12:G23)-1</f>
        <v>-6.2913501516983494E-3</v>
      </c>
      <c r="I23" s="637">
        <f>Benchmark!P24</f>
        <v>8.9366613864862443E-2</v>
      </c>
      <c r="J23" s="123">
        <f t="array" ref="J23">PRODUCT(1+I11:I22)-1</f>
        <v>-7.0566531466974891E-2</v>
      </c>
      <c r="L23" s="123">
        <f>VLOOKUP($B23,'Sector --&gt;'!$Q$3:$AB$101,MATCH(L$2,'Sector --&gt;'!$Q$3:$AB$3,0),FALSE)/VLOOKUP($B22,'Sector --&gt;'!$B$3:$N$101,MATCH(L$2,'Sector --&gt;'!$B$3:$N$3,FALSE))</f>
        <v>-0.24022328350442915</v>
      </c>
      <c r="M23" s="123">
        <f t="array" ref="M23">PRODUCT(1+L12:L23)-1</f>
        <v>0.1673294733216879</v>
      </c>
      <c r="N23" s="123">
        <f>VLOOKUP($B23,'Sector --&gt;'!$Q$104:$AB$202,MATCH(L$2,'Sector --&gt;'!$Q$3:$AB$3,0),FALSE)/VLOOKUP($B22,'Sector --&gt;'!$B$104:$N$202,MATCH(L$2,'Sector --&gt;'!$B$3:$N$3,FALSE))</f>
        <v>0.18903174966199138</v>
      </c>
      <c r="O23" s="123">
        <f t="array" ref="O23">PRODUCT(1+N12:N23)-1</f>
        <v>0.4217057791326404</v>
      </c>
      <c r="P23" s="637">
        <f>Benchmark!S24</f>
        <v>-8.8481068145369754E-2</v>
      </c>
      <c r="Q23" s="123">
        <f t="array" ref="Q23">PRODUCT(1+P12:P23)-1</f>
        <v>0.21142175382735906</v>
      </c>
      <c r="R23" s="637">
        <f>Benchmark!T24</f>
        <v>6.4196576060730565E-2</v>
      </c>
      <c r="S23" s="123">
        <f t="array" ref="S23">PRODUCT(1+R12:R23)-1</f>
        <v>-0.14461011892920639</v>
      </c>
      <c r="U23" s="123">
        <f>VLOOKUP($B23,'Sector --&gt;'!$Q$3:$AB$101,MATCH(U$2,'Sector --&gt;'!$Q$3:$AB$3,0),FALSE)/VLOOKUP($B22,'Sector --&gt;'!$B$3:$N$101,MATCH(U$2,'Sector --&gt;'!$B$3:$N$3,FALSE))</f>
        <v>-0.35814825375772491</v>
      </c>
      <c r="V23" s="123">
        <f t="array" ref="V23">PRODUCT(1+U12:U23)-1</f>
        <v>0.28738956937863902</v>
      </c>
      <c r="W23" s="123">
        <f>IFERROR(VLOOKUP($B23,'Sector --&gt;'!$Q$104:$AB$202,MATCH(U$2,'Sector --&gt;'!$Q$3:$AB$3,0),FALSE)/VLOOKUP($B22,'Sector --&gt;'!$B$104:$N$202,MATCH(U$2,'Sector --&gt;'!$B$3:$N$3,FALSE)),AA23)</f>
        <v>0.34683534220580903</v>
      </c>
      <c r="X23" s="123">
        <f t="array" ref="X23">PRODUCT(1+W12:W23)-1</f>
        <v>-0.15001971026736027</v>
      </c>
      <c r="Y23" s="637">
        <f>Benchmark!W24</f>
        <v>-0.16664910132061281</v>
      </c>
      <c r="Z23" s="123">
        <f t="array" ref="Z23">PRODUCT(1+Y12:Y23)-1</f>
        <v>0.55435793912550979</v>
      </c>
      <c r="AA23" s="637">
        <f>Benchmark!X24</f>
        <v>0.16822790026866458</v>
      </c>
      <c r="AB23" s="123">
        <f t="array" ref="AB23">PRODUCT(1+AA12:AA23)-1</f>
        <v>-0.42686472236422723</v>
      </c>
      <c r="AD23" s="123">
        <f>VLOOKUP($B23,'Sector --&gt;'!$Q$3:$AB$101,MATCH(AD$2,'Sector --&gt;'!$Q$3:$AB$3,0),FALSE)/VLOOKUP($B22,'Sector --&gt;'!$B$3:$N$101,MATCH(AD$2,'Sector --&gt;'!$B$3:$N$3,FALSE))</f>
        <v>-9.1955783611843603E-2</v>
      </c>
      <c r="AE23" s="123">
        <f t="array" ref="AE23">PRODUCT(1+AD12:AD23)-1</f>
        <v>0.64354972417502121</v>
      </c>
      <c r="AF23" s="123">
        <f>VLOOKUP($B23,'Sector --&gt;'!$Q$104:$AB$202,MATCH(AD$2,'Sector --&gt;'!$Q$3:$AB$3,0),FALSE)/VLOOKUP($B22,'Sector --&gt;'!$B$104:$N$202,MATCH(AD$2,'Sector --&gt;'!$B$3:$N$3,FALSE))</f>
        <v>0.14528793254824213</v>
      </c>
      <c r="AG23" s="123">
        <f t="array" ref="AG23">PRODUCT(1+AF12:AF23)-1</f>
        <v>-5.5824818586280855E-2</v>
      </c>
      <c r="AH23" s="637">
        <f>Benchmark!AA24</f>
        <v>-0.11099758288332776</v>
      </c>
      <c r="AI23" s="123">
        <f t="array" ref="AI23">PRODUCT(1+AH12:AH23)-1</f>
        <v>0.28909775458987741</v>
      </c>
      <c r="AJ23" s="637">
        <f>Benchmark!AB24</f>
        <v>0.12701857465040237</v>
      </c>
      <c r="AK23" s="123">
        <f t="array" ref="AK23">PRODUCT(1+AJ12:AJ23)-1</f>
        <v>-0.17917681721982026</v>
      </c>
      <c r="AM23" s="123">
        <f>VLOOKUP($B23,'Sector --&gt;'!$Q$3:$AB$101,MATCH(AM$2,'Sector --&gt;'!$Q$3:$AB$3,0),FALSE)/VLOOKUP($B22,'Sector --&gt;'!$B$3:$N$101,MATCH(AM$2,'Sector --&gt;'!$B$3:$N$3,FALSE))</f>
        <v>-0.10649351012478836</v>
      </c>
      <c r="AN23" s="123">
        <f t="array" ref="AN23">PRODUCT(1+AM12:AM23)-1</f>
        <v>0.34431710456230213</v>
      </c>
      <c r="AO23" s="123">
        <f>VLOOKUP($B23,'Sector --&gt;'!$Q$104:$AB$202,MATCH(AM$2,'Sector --&gt;'!$Q$3:$AB$3,0),FALSE)/VLOOKUP($B22,'Sector --&gt;'!$B$104:$N$202,MATCH(AM$2,'Sector --&gt;'!$B$3:$N$3,FALSE))</f>
        <v>0.23009271058506936</v>
      </c>
      <c r="AP23" s="123">
        <f t="array" ref="AP23">PRODUCT(1+AO12:AO23)-1</f>
        <v>-0.18542094763094463</v>
      </c>
      <c r="AQ23" s="637">
        <f>Benchmark!AE24</f>
        <v>-0.13710576286599246</v>
      </c>
      <c r="AR23" s="123">
        <f t="array" ref="AR23">PRODUCT(1+AQ12:AQ23)-1</f>
        <v>0.25571159769602381</v>
      </c>
      <c r="AS23" s="637">
        <f>Benchmark!AF24</f>
        <v>0.15031055510614877</v>
      </c>
      <c r="AT23" s="123">
        <f t="array" ref="AT23">PRODUCT(1+AS12:AS23)-1</f>
        <v>-0.21162865121166019</v>
      </c>
      <c r="AV23" s="123">
        <f>VLOOKUP($B23,'Sector --&gt;'!$Q$3:$AB$101,MATCH(AV$2,'Sector --&gt;'!$Q$3:$AB$3,0),FALSE)/VLOOKUP($B22,'Sector --&gt;'!$B$3:$N$101,MATCH(AV$2,'Sector --&gt;'!$B$3:$N$3,FALSE))</f>
        <v>-0.27942238569246819</v>
      </c>
      <c r="AW23" s="123">
        <f t="array" ref="AW23">PRODUCT(1+AV12:AV23)-1</f>
        <v>-0.11997564554172757</v>
      </c>
      <c r="AX23" s="123">
        <f>VLOOKUP($B23,'Sector --&gt;'!$Q$104:$AB$202,MATCH(AV$2,'Sector --&gt;'!$Q$3:$AB$3,0),FALSE)/VLOOKUP($B22,'Sector --&gt;'!$B$104:$N$202,MATCH(AV$2,'Sector --&gt;'!$B$3:$N$3,FALSE))</f>
        <v>0.21977215354450194</v>
      </c>
      <c r="AY23" s="123">
        <f t="array" ref="AY23">PRODUCT(1+AX12:AX23)-1</f>
        <v>0.11447692137174514</v>
      </c>
      <c r="AZ23" s="637">
        <f>Benchmark!AI24</f>
        <v>-0.11792112189607083</v>
      </c>
      <c r="BA23" s="123">
        <f t="array" ref="BA23">PRODUCT(1+AZ12:AZ23)-1</f>
        <v>-5.3498678576921921E-2</v>
      </c>
      <c r="BB23" s="637">
        <f>Benchmark!AJ24</f>
        <v>0.11927009048779823</v>
      </c>
      <c r="BC23" s="123">
        <f t="array" ref="BC23">PRODUCT(1+BB12:BB23)-1</f>
        <v>1.3664961798697917E-2</v>
      </c>
      <c r="BE23" s="123">
        <f>VLOOKUP($B23,'Sector --&gt;'!$Q$3:$AB$101,MATCH(BE$2,'Sector --&gt;'!$Q$3:$AB$3,0),FALSE)/VLOOKUP($B22,'Sector --&gt;'!$B$3:$N$101,MATCH(BE$2,'Sector --&gt;'!$B$3:$N$3,FALSE))</f>
        <v>-0.10389354419793556</v>
      </c>
      <c r="BF23" s="123">
        <f t="array" ref="BF23">PRODUCT(1+BE12:BE23)-1</f>
        <v>0.85785074669129568</v>
      </c>
      <c r="BG23" s="123">
        <f>IFERROR(VLOOKUP($B23,'Sector --&gt;'!$Q$104:$AB$202,MATCH(BE$2,'Sector --&gt;'!$Q$3:$AB$3,0),FALSE)/VLOOKUP($B22,'Sector --&gt;'!$B$104:$N$202,MATCH(BE$2,'Sector --&gt;'!$B$3:$N$3,FALSE)),BK23)</f>
        <v>0.21282698831689409</v>
      </c>
      <c r="BH23" s="123">
        <f t="array" ref="BH23">PRODUCT(1+BG12:BG23)-1</f>
        <v>-0.92419063447629146</v>
      </c>
      <c r="BI23" s="637">
        <f>Benchmark!AM24</f>
        <v>-8.6793985868029985E-2</v>
      </c>
      <c r="BJ23" s="123">
        <f t="array" ref="BJ23">PRODUCT(1+BI12:BI23)-1</f>
        <v>0.40941272494684311</v>
      </c>
      <c r="BK23" s="637">
        <f>Benchmark!AN24</f>
        <v>0.12482369006664312</v>
      </c>
      <c r="BL23" s="123">
        <f t="array" ref="BL23">PRODUCT(1+BK12:BK23)-1</f>
        <v>-0.30687051377417041</v>
      </c>
      <c r="BN23" s="123">
        <f>VLOOKUP($B23,'Sector --&gt;'!$Q$3:$AB$101,MATCH(BN$2,'Sector --&gt;'!$Q$3:$AB$3,0),FALSE)/VLOOKUP($B22,'Sector --&gt;'!$B$3:$N$101,MATCH(BN$2,'Sector --&gt;'!$B$3:$N$3,FALSE))</f>
        <v>-8.28347087963274E-2</v>
      </c>
      <c r="BO23" s="123">
        <f t="array" ref="BO23">PRODUCT(1+BN12:BN23)-1</f>
        <v>0.82819073965031742</v>
      </c>
      <c r="BP23" s="123">
        <f>VLOOKUP($B23,'Sector --&gt;'!$Q$104:$AB$202,MATCH(BN$2,'Sector --&gt;'!$Q$3:$AB$3,0),FALSE)/VLOOKUP($B22,'Sector --&gt;'!$B$104:$N$202,MATCH(BN$2,'Sector --&gt;'!$B$3:$N$3,FALSE))</f>
        <v>0.23577329133562283</v>
      </c>
      <c r="BQ23" s="123">
        <f t="array" ref="BQ23">PRODUCT(1+BP12:BP23)-1</f>
        <v>-0.16267491523968514</v>
      </c>
      <c r="BR23" s="637">
        <f>Benchmark!AQ24</f>
        <v>-8.0774576921486013E-2</v>
      </c>
      <c r="BS23" s="123">
        <f t="array" ref="BS23">PRODUCT(1+BR12:BR23)-1</f>
        <v>0.35106575253591643</v>
      </c>
      <c r="BT23" s="637">
        <f>Benchmark!AR24</f>
        <v>6.1354899160141134E-2</v>
      </c>
      <c r="BU23" s="123">
        <f t="array" ref="BU23">PRODUCT(1+BT12:BT23)-1</f>
        <v>-0.22238326790883467</v>
      </c>
    </row>
    <row r="24" spans="2:73" x14ac:dyDescent="0.25">
      <c r="B24" s="95">
        <f t="shared" si="0"/>
        <v>39507</v>
      </c>
      <c r="C24" s="123">
        <f>VLOOKUP($B24,'Sector --&gt;'!$Q$3:$AB$101,MATCH(C$2,'Sector --&gt;'!$Q$3:$AB$3,0),FALSE)/VLOOKUP($B23,'Sector --&gt;'!$B$3:$N$101,MATCH(C$2,'Sector --&gt;'!$B$3:$N$3,FALSE))</f>
        <v>7.1972816629305478E-2</v>
      </c>
      <c r="D24" s="123">
        <f t="array" ref="D24">PRODUCT(1+C13:C24)-1</f>
        <v>8.3108253539799115E-2</v>
      </c>
      <c r="E24" s="123">
        <f>VLOOKUP($B24,'Sector --&gt;'!$Q$104:$AB$202,MATCH(C$2,'Sector --&gt;'!$Q$3:$AB$3,0),FALSE)/VLOOKUP($B23,'Sector --&gt;'!$B$104:$N$202,MATCH(C$2,'Sector --&gt;'!$B$3:$N$3,FALSE))</f>
        <v>1.6886219130661271E-2</v>
      </c>
      <c r="F24" s="123">
        <f t="array" ref="F24">PRODUCT(1+E13:E24)-1</f>
        <v>-0.1600290022286589</v>
      </c>
      <c r="G24" s="637">
        <f>Benchmark!O25</f>
        <v>1.7394596280419086E-2</v>
      </c>
      <c r="H24" s="123">
        <f t="array" ref="H24">PRODUCT(1+G13:G24)-1</f>
        <v>1.3523610698725985E-2</v>
      </c>
      <c r="I24" s="637">
        <f>Benchmark!P25</f>
        <v>2.310323736095213E-3</v>
      </c>
      <c r="J24" s="123">
        <f t="array" ref="J24">PRODUCT(1+I12:I23)-1</f>
        <v>2.7959096282774487E-2</v>
      </c>
      <c r="L24" s="123">
        <f>VLOOKUP($B24,'Sector --&gt;'!$Q$3:$AB$101,MATCH(L$2,'Sector --&gt;'!$Q$3:$AB$3,0),FALSE)/VLOOKUP($B23,'Sector --&gt;'!$B$3:$N$101,MATCH(L$2,'Sector --&gt;'!$B$3:$N$3,FALSE))</f>
        <v>-5.0353985280733121E-2</v>
      </c>
      <c r="M24" s="123">
        <f t="array" ref="M24">PRODUCT(1+L13:L24)-1</f>
        <v>0.15532389863344886</v>
      </c>
      <c r="N24" s="123">
        <f>VLOOKUP($B24,'Sector --&gt;'!$Q$104:$AB$202,MATCH(L$2,'Sector --&gt;'!$Q$3:$AB$3,0),FALSE)/VLOOKUP($B23,'Sector --&gt;'!$B$104:$N$202,MATCH(L$2,'Sector --&gt;'!$B$3:$N$3,FALSE))</f>
        <v>2.5554173624433987E-2</v>
      </c>
      <c r="O24" s="123">
        <f t="array" ref="O24">PRODUCT(1+N13:N24)-1</f>
        <v>0.34941950315905768</v>
      </c>
      <c r="P24" s="637">
        <f>Benchmark!S25</f>
        <v>4.5332906054303734E-2</v>
      </c>
      <c r="Q24" s="123">
        <f t="array" ref="Q24">PRODUCT(1+P13:P24)-1</f>
        <v>0.24782382267277359</v>
      </c>
      <c r="R24" s="637">
        <f>Benchmark!T25</f>
        <v>-5.9510713590742351E-2</v>
      </c>
      <c r="S24" s="123">
        <f t="array" ref="S24">PRODUCT(1+R13:R24)-1</f>
        <v>-0.22523746315207538</v>
      </c>
      <c r="U24" s="123">
        <f>VLOOKUP($B24,'Sector --&gt;'!$Q$3:$AB$101,MATCH(U$2,'Sector --&gt;'!$Q$3:$AB$3,0),FALSE)/VLOOKUP($B23,'Sector --&gt;'!$B$3:$N$101,MATCH(U$2,'Sector --&gt;'!$B$3:$N$3,FALSE))</f>
        <v>4.2991518287885021E-2</v>
      </c>
      <c r="V24" s="123">
        <f t="array" ref="V24">PRODUCT(1+U13:U24)-1</f>
        <v>0.33091365713003018</v>
      </c>
      <c r="W24" s="123">
        <f>IFERROR(VLOOKUP($B24,'Sector --&gt;'!$Q$104:$AB$202,MATCH(U$2,'Sector --&gt;'!$Q$3:$AB$3,0),FALSE)/VLOOKUP($B23,'Sector --&gt;'!$B$104:$N$202,MATCH(U$2,'Sector --&gt;'!$B$3:$N$3,FALSE)),AA24)</f>
        <v>-0.15134975208088422</v>
      </c>
      <c r="X24" s="123">
        <f t="array" ref="X24">PRODUCT(1+W13:W24)-1</f>
        <v>-0.32268005656392729</v>
      </c>
      <c r="Y24" s="637">
        <f>Benchmark!W25</f>
        <v>8.286061428888962E-2</v>
      </c>
      <c r="Z24" s="123">
        <f t="array" ref="Z24">PRODUCT(1+Y13:Y24)-1</f>
        <v>0.67856668350904825</v>
      </c>
      <c r="AA24" s="637">
        <f>Benchmark!X25</f>
        <v>-8.9533766960292444E-2</v>
      </c>
      <c r="AB24" s="123">
        <f t="array" ref="AB24">PRODUCT(1+AA13:AA24)-1</f>
        <v>-0.47418621833889829</v>
      </c>
      <c r="AD24" s="123">
        <f>VLOOKUP($B24,'Sector --&gt;'!$Q$3:$AB$101,MATCH(AD$2,'Sector --&gt;'!$Q$3:$AB$3,0),FALSE)/VLOOKUP($B23,'Sector --&gt;'!$B$3:$N$101,MATCH(AD$2,'Sector --&gt;'!$B$3:$N$3,FALSE))</f>
        <v>3.964328911289685E-2</v>
      </c>
      <c r="AE24" s="123">
        <f t="array" ref="AE24">PRODUCT(1+AD13:AD24)-1</f>
        <v>0.72991534243950085</v>
      </c>
      <c r="AF24" s="123">
        <f>VLOOKUP($B24,'Sector --&gt;'!$Q$104:$AB$202,MATCH(AD$2,'Sector --&gt;'!$Q$3:$AB$3,0),FALSE)/VLOOKUP($B23,'Sector --&gt;'!$B$104:$N$202,MATCH(AD$2,'Sector --&gt;'!$B$3:$N$3,FALSE))</f>
        <v>-3.5285498779219729E-2</v>
      </c>
      <c r="AG24" s="123">
        <f t="array" ref="AG24">PRODUCT(1+AF13:AF24)-1</f>
        <v>-0.10494198317280568</v>
      </c>
      <c r="AH24" s="637">
        <f>Benchmark!AA25</f>
        <v>2.8871986439800993E-2</v>
      </c>
      <c r="AI24" s="123">
        <f t="array" ref="AI24">PRODUCT(1+AH13:AH24)-1</f>
        <v>0.30654376488055046</v>
      </c>
      <c r="AJ24" s="637">
        <f>Benchmark!AB25</f>
        <v>-1.5116144344684137E-2</v>
      </c>
      <c r="AK24" s="123">
        <f t="array" ref="AK24">PRODUCT(1+AJ13:AJ24)-1</f>
        <v>-0.19699923462013169</v>
      </c>
      <c r="AM24" s="123">
        <f>VLOOKUP($B24,'Sector --&gt;'!$Q$3:$AB$101,MATCH(AM$2,'Sector --&gt;'!$Q$3:$AB$3,0),FALSE)/VLOOKUP($B23,'Sector --&gt;'!$B$3:$N$101,MATCH(AM$2,'Sector --&gt;'!$B$3:$N$3,FALSE))</f>
        <v>3.6423814990212633E-2</v>
      </c>
      <c r="AN24" s="123">
        <f t="array" ref="AN24">PRODUCT(1+AM13:AM24)-1</f>
        <v>0.37425755533730198</v>
      </c>
      <c r="AO24" s="123">
        <f>VLOOKUP($B24,'Sector --&gt;'!$Q$104:$AB$202,MATCH(AM$2,'Sector --&gt;'!$Q$3:$AB$3,0),FALSE)/VLOOKUP($B23,'Sector --&gt;'!$B$104:$N$202,MATCH(AM$2,'Sector --&gt;'!$B$3:$N$3,FALSE))</f>
        <v>-5.0910187456211987E-2</v>
      </c>
      <c r="AP24" s="123">
        <f t="array" ref="AP24">PRODUCT(1+AO13:AO24)-1</f>
        <v>-0.19145524372829759</v>
      </c>
      <c r="AQ24" s="637">
        <f>Benchmark!AE25</f>
        <v>5.4404370466785208E-2</v>
      </c>
      <c r="AR24" s="123">
        <f t="array" ref="AR24">PRODUCT(1+AQ13:AQ24)-1</f>
        <v>0.29714950862620926</v>
      </c>
      <c r="AS24" s="637">
        <f>Benchmark!AF25</f>
        <v>-6.7683760104293333E-2</v>
      </c>
      <c r="AT24" s="123">
        <f t="array" ref="AT24">PRODUCT(1+AS13:AS24)-1</f>
        <v>-0.24441410925047291</v>
      </c>
      <c r="AV24" s="123">
        <f>VLOOKUP($B24,'Sector --&gt;'!$Q$3:$AB$101,MATCH(AV$2,'Sector --&gt;'!$Q$3:$AB$3,0),FALSE)/VLOOKUP($B23,'Sector --&gt;'!$B$3:$N$101,MATCH(AV$2,'Sector --&gt;'!$B$3:$N$3,FALSE))</f>
        <v>6.9522653744888058E-2</v>
      </c>
      <c r="AW24" s="123">
        <f t="array" ref="AW24">PRODUCT(1+AV13:AV24)-1</f>
        <v>-7.2733341060007173E-2</v>
      </c>
      <c r="AX24" s="123">
        <f>VLOOKUP($B24,'Sector --&gt;'!$Q$104:$AB$202,MATCH(AV$2,'Sector --&gt;'!$Q$3:$AB$3,0),FALSE)/VLOOKUP($B23,'Sector --&gt;'!$B$104:$N$202,MATCH(AV$2,'Sector --&gt;'!$B$3:$N$3,FALSE))</f>
        <v>-7.431052646744582E-2</v>
      </c>
      <c r="AY24" s="123">
        <f t="array" ref="AY24">PRODUCT(1+AX13:AX24)-1</f>
        <v>4.5884049397887594E-2</v>
      </c>
      <c r="AZ24" s="637">
        <f>Benchmark!AI25</f>
        <v>4.5412349650346774E-2</v>
      </c>
      <c r="BA24" s="123">
        <f t="array" ref="BA24">PRODUCT(1+AZ13:AZ24)-1</f>
        <v>-4.9975949716374313E-4</v>
      </c>
      <c r="BB24" s="637">
        <f>Benchmark!AJ25</f>
        <v>-3.6832638372131826E-2</v>
      </c>
      <c r="BC24" s="123">
        <f t="array" ref="BC24">PRODUCT(1+BB13:BB24)-1</f>
        <v>-3.4839804019529574E-2</v>
      </c>
      <c r="BE24" s="123">
        <f>VLOOKUP($B24,'Sector --&gt;'!$Q$3:$AB$101,MATCH(BE$2,'Sector --&gt;'!$Q$3:$AB$3,0),FALSE)/VLOOKUP($B23,'Sector --&gt;'!$B$3:$N$101,MATCH(BE$2,'Sector --&gt;'!$B$3:$N$3,FALSE))</f>
        <v>0.1110023875378979</v>
      </c>
      <c r="BF24" s="123">
        <f t="array" ref="BF24">PRODUCT(1+BE13:BE24)-1</f>
        <v>1.0596122866685924</v>
      </c>
      <c r="BG24" s="123">
        <f>IFERROR(VLOOKUP($B24,'Sector --&gt;'!$Q$104:$AB$202,MATCH(BE$2,'Sector --&gt;'!$Q$3:$AB$3,0),FALSE)/VLOOKUP($B23,'Sector --&gt;'!$B$104:$N$202,MATCH(BE$2,'Sector --&gt;'!$B$3:$N$3,FALSE)),BK24)</f>
        <v>-0.19585221864179769</v>
      </c>
      <c r="BH24" s="123">
        <f t="array" ref="BH24">PRODUCT(1+BG13:BG24)-1</f>
        <v>-0.93656865160377778</v>
      </c>
      <c r="BI24" s="637">
        <f>Benchmark!AM25</f>
        <v>0.11581811090317359</v>
      </c>
      <c r="BJ24" s="123">
        <f t="array" ref="BJ24">PRODUCT(1+BI13:BI24)-1</f>
        <v>0.52396799811050854</v>
      </c>
      <c r="BK24" s="637">
        <f>Benchmark!AN25</f>
        <v>-0.13121649546693687</v>
      </c>
      <c r="BL24" s="123">
        <f t="array" ref="BL24">PRODUCT(1+BK13:BK24)-1</f>
        <v>-0.37442351111547034</v>
      </c>
      <c r="BN24" s="123">
        <f>VLOOKUP($B24,'Sector --&gt;'!$Q$3:$AB$101,MATCH(BN$2,'Sector --&gt;'!$Q$3:$AB$3,0),FALSE)/VLOOKUP($B23,'Sector --&gt;'!$B$3:$N$101,MATCH(BN$2,'Sector --&gt;'!$B$3:$N$3,FALSE))</f>
        <v>2.4591364797837613E-2</v>
      </c>
      <c r="BO24" s="123">
        <f t="array" ref="BO24">PRODUCT(1+BN13:BN24)-1</f>
        <v>0.86523590124426164</v>
      </c>
      <c r="BP24" s="123">
        <f>VLOOKUP($B24,'Sector --&gt;'!$Q$104:$AB$202,MATCH(BN$2,'Sector --&gt;'!$Q$3:$AB$3,0),FALSE)/VLOOKUP($B23,'Sector --&gt;'!$B$104:$N$202,MATCH(BN$2,'Sector --&gt;'!$B$3:$N$3,FALSE))</f>
        <v>3.1295629124287197E-2</v>
      </c>
      <c r="BQ24" s="123">
        <f t="array" ref="BQ24">PRODUCT(1+BP13:BP24)-1</f>
        <v>-0.15521860886512484</v>
      </c>
      <c r="BR24" s="637">
        <f>Benchmark!AQ25</f>
        <v>1.1012246983320463E-2</v>
      </c>
      <c r="BS24" s="123">
        <f t="array" ref="BS24">PRODUCT(1+BR13:BR24)-1</f>
        <v>0.37522818626869547</v>
      </c>
      <c r="BT24" s="637">
        <f>Benchmark!AR25</f>
        <v>1.328554358592398E-2</v>
      </c>
      <c r="BU24" s="123">
        <f t="array" ref="BU24">PRODUCT(1+BT13:BT24)-1</f>
        <v>-0.22175737642199811</v>
      </c>
    </row>
    <row r="25" spans="2:73" x14ac:dyDescent="0.25">
      <c r="B25" s="95">
        <f t="shared" si="0"/>
        <v>39538</v>
      </c>
      <c r="C25" s="123">
        <f>VLOOKUP($B25,'Sector --&gt;'!$Q$3:$AB$101,MATCH(C$2,'Sector --&gt;'!$Q$3:$AB$3,0),FALSE)/VLOOKUP($B24,'Sector --&gt;'!$B$3:$N$101,MATCH(C$2,'Sector --&gt;'!$B$3:$N$3,FALSE))</f>
        <v>-9.2152624359745736E-2</v>
      </c>
      <c r="D25" s="123">
        <f t="array" ref="D25">PRODUCT(1+C14:C25)-1</f>
        <v>-4.6981492174954287E-2</v>
      </c>
      <c r="E25" s="123">
        <f>VLOOKUP($B25,'Sector --&gt;'!$Q$104:$AB$202,MATCH(C$2,'Sector --&gt;'!$Q$3:$AB$3,0),FALSE)/VLOOKUP($B24,'Sector --&gt;'!$B$104:$N$202,MATCH(C$2,'Sector --&gt;'!$B$3:$N$3,FALSE))</f>
        <v>2.0501459759865722E-2</v>
      </c>
      <c r="F25" s="123">
        <f t="array" ref="F25">PRODUCT(1+E14:E25)-1</f>
        <v>-4.9574654628006254E-2</v>
      </c>
      <c r="G25" s="637">
        <f>Benchmark!O26</f>
        <v>-3.2230488562702095E-2</v>
      </c>
      <c r="H25" s="123">
        <f t="array" ref="H25">PRODUCT(1+G14:G25)-1</f>
        <v>-3.9320960175684538E-2</v>
      </c>
      <c r="I25" s="637">
        <f>Benchmark!P26</f>
        <v>2.6982390874104069E-2</v>
      </c>
      <c r="J25" s="123">
        <f t="array" ref="J25">PRODUCT(1+I13:I24)-1</f>
        <v>2.2813167830695091E-2</v>
      </c>
      <c r="L25" s="123">
        <f>VLOOKUP($B25,'Sector --&gt;'!$Q$3:$AB$101,MATCH(L$2,'Sector --&gt;'!$Q$3:$AB$3,0),FALSE)/VLOOKUP($B24,'Sector --&gt;'!$B$3:$N$101,MATCH(L$2,'Sector --&gt;'!$B$3:$N$3,FALSE))</f>
        <v>-0.10946325637972323</v>
      </c>
      <c r="M25" s="123">
        <f t="array" ref="M25">PRODUCT(1+L14:L25)-1</f>
        <v>-0.11938992329048337</v>
      </c>
      <c r="N25" s="123">
        <f>VLOOKUP($B25,'Sector --&gt;'!$Q$104:$AB$202,MATCH(L$2,'Sector --&gt;'!$Q$3:$AB$3,0),FALSE)/VLOOKUP($B24,'Sector --&gt;'!$B$104:$N$202,MATCH(L$2,'Sector --&gt;'!$B$3:$N$3,FALSE))</f>
        <v>-4.0725578004528213E-3</v>
      </c>
      <c r="O25" s="123">
        <f t="array" ref="O25">PRODUCT(1+N14:N25)-1</f>
        <v>0.34935437352506638</v>
      </c>
      <c r="P25" s="637">
        <f>Benchmark!S26</f>
        <v>-3.7387081306739386E-2</v>
      </c>
      <c r="Q25" s="123">
        <f t="array" ref="Q25">PRODUCT(1+P14:P25)-1</f>
        <v>0.13810989066683277</v>
      </c>
      <c r="R25" s="637">
        <f>Benchmark!T26</f>
        <v>2.2861471472031471E-2</v>
      </c>
      <c r="S25" s="123">
        <f t="array" ref="S25">PRODUCT(1+R14:R25)-1</f>
        <v>-0.16316518197574648</v>
      </c>
      <c r="U25" s="123">
        <f>VLOOKUP($B25,'Sector --&gt;'!$Q$3:$AB$101,MATCH(U$2,'Sector --&gt;'!$Q$3:$AB$3,0),FALSE)/VLOOKUP($B24,'Sector --&gt;'!$B$3:$N$101,MATCH(U$2,'Sector --&gt;'!$B$3:$N$3,FALSE))</f>
        <v>-7.4963538832593005E-2</v>
      </c>
      <c r="V25" s="123">
        <f t="array" ref="V25">PRODUCT(1+U14:U25)-1</f>
        <v>2.6559291907780613E-2</v>
      </c>
      <c r="W25" s="123">
        <f>IFERROR(VLOOKUP($B25,'Sector --&gt;'!$Q$104:$AB$202,MATCH(U$2,'Sector --&gt;'!$Q$3:$AB$3,0),FALSE)/VLOOKUP($B24,'Sector --&gt;'!$B$104:$N$202,MATCH(U$2,'Sector --&gt;'!$B$3:$N$3,FALSE)),AA25)</f>
        <v>8.9437742375193099E-2</v>
      </c>
      <c r="X25" s="123">
        <f t="array" ref="X25">PRODUCT(1+W14:W25)-1</f>
        <v>-3.5304213060725287E-2</v>
      </c>
      <c r="Y25" s="637">
        <f>Benchmark!W26</f>
        <v>-0.11458902448225694</v>
      </c>
      <c r="Z25" s="123">
        <f t="array" ref="Z25">PRODUCT(1+Y14:Y25)-1</f>
        <v>0.3945186307033488</v>
      </c>
      <c r="AA25" s="637">
        <f>Benchmark!X26</f>
        <v>0.11541952367359229</v>
      </c>
      <c r="AB25" s="123">
        <f t="array" ref="AB25">PRODUCT(1+AA14:AA25)-1</f>
        <v>-0.37449078116542256</v>
      </c>
      <c r="AD25" s="123">
        <f>VLOOKUP($B25,'Sector --&gt;'!$Q$3:$AB$101,MATCH(AD$2,'Sector --&gt;'!$Q$3:$AB$3,0),FALSE)/VLOOKUP($B24,'Sector --&gt;'!$B$3:$N$101,MATCH(AD$2,'Sector --&gt;'!$B$3:$N$3,FALSE))</f>
        <v>-0.11513648755530663</v>
      </c>
      <c r="AE25" s="123">
        <f t="array" ref="AE25">PRODUCT(1+AD14:AD25)-1</f>
        <v>0.40770377465258156</v>
      </c>
      <c r="AF25" s="123">
        <f>VLOOKUP($B25,'Sector --&gt;'!$Q$104:$AB$202,MATCH(AD$2,'Sector --&gt;'!$Q$3:$AB$3,0),FALSE)/VLOOKUP($B24,'Sector --&gt;'!$B$104:$N$202,MATCH(AD$2,'Sector --&gt;'!$B$3:$N$3,FALSE))</f>
        <v>3.0588764932243998E-2</v>
      </c>
      <c r="AG25" s="123">
        <f t="array" ref="AG25">PRODUCT(1+AF14:AF25)-1</f>
        <v>-4.6599084192236684E-2</v>
      </c>
      <c r="AH25" s="637">
        <f>Benchmark!AA26</f>
        <v>-6.1582958299746984E-2</v>
      </c>
      <c r="AI25" s="123">
        <f t="array" ref="AI25">PRODUCT(1+AH14:AH25)-1</f>
        <v>0.208292154874542</v>
      </c>
      <c r="AJ25" s="637">
        <f>Benchmark!AB26</f>
        <v>6.1205927020173322E-2</v>
      </c>
      <c r="AK25" s="123">
        <f t="array" ref="AK25">PRODUCT(1+AJ14:AJ25)-1</f>
        <v>-0.12841722251353926</v>
      </c>
      <c r="AM25" s="123">
        <f>VLOOKUP($B25,'Sector --&gt;'!$Q$3:$AB$101,MATCH(AM$2,'Sector --&gt;'!$Q$3:$AB$3,0),FALSE)/VLOOKUP($B24,'Sector --&gt;'!$B$3:$N$101,MATCH(AM$2,'Sector --&gt;'!$B$3:$N$3,FALSE))</f>
        <v>-4.4382538534266866E-2</v>
      </c>
      <c r="AN25" s="123">
        <f t="array" ref="AN25">PRODUCT(1+AM14:AM25)-1</f>
        <v>0.32248849798095169</v>
      </c>
      <c r="AO25" s="123">
        <f>VLOOKUP($B25,'Sector --&gt;'!$Q$104:$AB$202,MATCH(AM$2,'Sector --&gt;'!$Q$3:$AB$3,0),FALSE)/VLOOKUP($B24,'Sector --&gt;'!$B$104:$N$202,MATCH(AM$2,'Sector --&gt;'!$B$3:$N$3,FALSE))</f>
        <v>8.7366734527332193E-2</v>
      </c>
      <c r="AP25" s="123">
        <f t="array" ref="AP25">PRODUCT(1+AO14:AO25)-1</f>
        <v>-0.17413606717233721</v>
      </c>
      <c r="AQ25" s="637">
        <f>Benchmark!AE26</f>
        <v>-9.0256425806764656E-3</v>
      </c>
      <c r="AR25" s="123">
        <f t="array" ref="AR25">PRODUCT(1+AQ14:AQ25)-1</f>
        <v>0.25614546556401674</v>
      </c>
      <c r="AS25" s="637">
        <f>Benchmark!AF26</f>
        <v>7.384572555398014E-2</v>
      </c>
      <c r="AT25" s="123">
        <f t="array" ref="AT25">PRODUCT(1+AS14:AS25)-1</f>
        <v>-0.16354760593555762</v>
      </c>
      <c r="AV25" s="123">
        <f>VLOOKUP($B25,'Sector --&gt;'!$Q$3:$AB$101,MATCH(AV$2,'Sector --&gt;'!$Q$3:$AB$3,0),FALSE)/VLOOKUP($B24,'Sector --&gt;'!$B$3:$N$101,MATCH(AV$2,'Sector --&gt;'!$B$3:$N$3,FALSE))</f>
        <v>-3.9292161158078147E-2</v>
      </c>
      <c r="AW25" s="123">
        <f t="array" ref="AW25">PRODUCT(1+AV14:AV25)-1</f>
        <v>-0.10153329606650463</v>
      </c>
      <c r="AX25" s="123">
        <f>VLOOKUP($B25,'Sector --&gt;'!$Q$104:$AB$202,MATCH(AV$2,'Sector --&gt;'!$Q$3:$AB$3,0),FALSE)/VLOOKUP($B24,'Sector --&gt;'!$B$104:$N$202,MATCH(AV$2,'Sector --&gt;'!$B$3:$N$3,FALSE))</f>
        <v>6.0304707615720446E-3</v>
      </c>
      <c r="AY25" s="123">
        <f t="array" ref="AY25">PRODUCT(1+AX14:AX25)-1</f>
        <v>0.12606956468135966</v>
      </c>
      <c r="AZ25" s="637">
        <f>Benchmark!AI26</f>
        <v>-5.1007152154519475E-3</v>
      </c>
      <c r="BA25" s="123">
        <f t="array" ref="BA25">PRODUCT(1+AZ14:AZ25)-1</f>
        <v>1.2772331337691512E-3</v>
      </c>
      <c r="BB25" s="637">
        <f>Benchmark!AJ26</f>
        <v>1.8303898688207178E-3</v>
      </c>
      <c r="BC25" s="123">
        <f t="array" ref="BC25">PRODUCT(1+BB14:BB25)-1</f>
        <v>-3.8838689676697014E-2</v>
      </c>
      <c r="BE25" s="123">
        <f>VLOOKUP($B25,'Sector --&gt;'!$Q$3:$AB$101,MATCH(BE$2,'Sector --&gt;'!$Q$3:$AB$3,0),FALSE)/VLOOKUP($B24,'Sector --&gt;'!$B$3:$N$101,MATCH(BE$2,'Sector --&gt;'!$B$3:$N$3,FALSE))</f>
        <v>-3.7934640166492548E-2</v>
      </c>
      <c r="BF25" s="123">
        <f t="array" ref="BF25">PRODUCT(1+BE14:BE25)-1</f>
        <v>0.53210011421709602</v>
      </c>
      <c r="BG25" s="123">
        <f>IFERROR(VLOOKUP($B25,'Sector --&gt;'!$Q$104:$AB$202,MATCH(BE$2,'Sector --&gt;'!$Q$3:$AB$3,0),FALSE)/VLOOKUP($B24,'Sector --&gt;'!$B$104:$N$202,MATCH(BE$2,'Sector --&gt;'!$B$3:$N$3,FALSE)),BK25)</f>
        <v>5.2040527866565121E-2</v>
      </c>
      <c r="BH25" s="123">
        <f t="array" ref="BH25">PRODUCT(1+BG14:BG25)-1</f>
        <v>-0.63423958541991388</v>
      </c>
      <c r="BI25" s="637">
        <f>Benchmark!AM26</f>
        <v>-8.6512868309120555E-3</v>
      </c>
      <c r="BJ25" s="123">
        <f t="array" ref="BJ25">PRODUCT(1+BI14:BI25)-1</f>
        <v>0.44160744961000153</v>
      </c>
      <c r="BK25" s="637">
        <f>Benchmark!AN26</f>
        <v>6.5574802115363567E-2</v>
      </c>
      <c r="BL25" s="123">
        <f t="array" ref="BL25">PRODUCT(1+BK14:BK25)-1</f>
        <v>-0.29952954902445028</v>
      </c>
      <c r="BN25" s="123">
        <f>VLOOKUP($B25,'Sector --&gt;'!$Q$3:$AB$101,MATCH(BN$2,'Sector --&gt;'!$Q$3:$AB$3,0),FALSE)/VLOOKUP($B24,'Sector --&gt;'!$B$3:$N$101,MATCH(BN$2,'Sector --&gt;'!$B$3:$N$3,FALSE))</f>
        <v>-8.3808944524845871E-2</v>
      </c>
      <c r="BO25" s="123">
        <f t="array" ref="BO25">PRODUCT(1+BN14:BN25)-1</f>
        <v>0.46953548304042858</v>
      </c>
      <c r="BP25" s="123">
        <f>VLOOKUP($B25,'Sector --&gt;'!$Q$104:$AB$202,MATCH(BN$2,'Sector --&gt;'!$Q$3:$AB$3,0),FALSE)/VLOOKUP($B24,'Sector --&gt;'!$B$104:$N$202,MATCH(BN$2,'Sector --&gt;'!$B$3:$N$3,FALSE))</f>
        <v>7.294774743375361E-2</v>
      </c>
      <c r="BQ25" s="123">
        <f t="array" ref="BQ25">PRODUCT(1+BP14:BP25)-1</f>
        <v>5.1680424485687215E-3</v>
      </c>
      <c r="BR25" s="637">
        <f>Benchmark!AQ26</f>
        <v>-5.0418622313158433E-2</v>
      </c>
      <c r="BS25" s="123">
        <f t="array" ref="BS25">PRODUCT(1+BR14:BR25)-1</f>
        <v>0.2533577980226458</v>
      </c>
      <c r="BT25" s="637">
        <f>Benchmark!AR26</f>
        <v>5.1542687860798653E-3</v>
      </c>
      <c r="BU25" s="123">
        <f t="array" ref="BU25">PRODUCT(1+BT14:BT25)-1</f>
        <v>-0.17004016066361971</v>
      </c>
    </row>
    <row r="26" spans="2:73" x14ac:dyDescent="0.25">
      <c r="B26" s="95">
        <f t="shared" si="0"/>
        <v>39568</v>
      </c>
      <c r="C26" s="123">
        <f>VLOOKUP($B26,'Sector --&gt;'!$Q$3:$AB$101,MATCH(C$2,'Sector --&gt;'!$Q$3:$AB$3,0),FALSE)/VLOOKUP($B25,'Sector --&gt;'!$B$3:$N$101,MATCH(C$2,'Sector --&gt;'!$B$3:$N$3,FALSE))</f>
        <v>7.7454865937889375E-2</v>
      </c>
      <c r="D26" s="123">
        <f t="array" ref="D26">PRODUCT(1+C15:C26)-1</f>
        <v>-1.7077275228472022E-2</v>
      </c>
      <c r="E26" s="123">
        <f>VLOOKUP($B26,'Sector --&gt;'!$Q$104:$AB$202,MATCH(C$2,'Sector --&gt;'!$Q$3:$AB$3,0),FALSE)/VLOOKUP($B25,'Sector --&gt;'!$B$104:$N$202,MATCH(C$2,'Sector --&gt;'!$B$3:$N$3,FALSE))</f>
        <v>-7.8545207900953262E-2</v>
      </c>
      <c r="F26" s="123">
        <f t="array" ref="F26">PRODUCT(1+E15:E26)-1</f>
        <v>-2.6038256058726339E-2</v>
      </c>
      <c r="G26" s="637">
        <f>Benchmark!O27</f>
        <v>5.6196146951412028E-2</v>
      </c>
      <c r="H26" s="123">
        <f t="array" ref="H26">PRODUCT(1+G15:G26)-1</f>
        <v>-5.7818106032914152E-4</v>
      </c>
      <c r="I26" s="637">
        <f>Benchmark!P27</f>
        <v>-4.9910220597428459E-2</v>
      </c>
      <c r="J26" s="123">
        <f t="array" ref="J26">PRODUCT(1+I14:I25)-1</f>
        <v>7.1023527029703937E-2</v>
      </c>
      <c r="L26" s="123">
        <f>VLOOKUP($B26,'Sector --&gt;'!$Q$3:$AB$101,MATCH(L$2,'Sector --&gt;'!$Q$3:$AB$3,0),FALSE)/VLOOKUP($B25,'Sector --&gt;'!$B$3:$N$101,MATCH(L$2,'Sector --&gt;'!$B$3:$N$3,FALSE))</f>
        <v>1.479573445288828E-3</v>
      </c>
      <c r="M26" s="123">
        <f t="array" ref="M26">PRODUCT(1+L15:L26)-1</f>
        <v>-0.12736830146628009</v>
      </c>
      <c r="N26" s="123">
        <f>VLOOKUP($B26,'Sector --&gt;'!$Q$104:$AB$202,MATCH(L$2,'Sector --&gt;'!$Q$3:$AB$3,0),FALSE)/VLOOKUP($B25,'Sector --&gt;'!$B$104:$N$202,MATCH(L$2,'Sector --&gt;'!$B$3:$N$3,FALSE))</f>
        <v>1.8901493164388845E-2</v>
      </c>
      <c r="O26" s="123">
        <f t="array" ref="O26">PRODUCT(1+N15:N26)-1</f>
        <v>0.35790583835148815</v>
      </c>
      <c r="P26" s="637">
        <f>Benchmark!S27</f>
        <v>5.0539601813717569E-2</v>
      </c>
      <c r="Q26" s="123">
        <f t="array" ref="Q26">PRODUCT(1+P15:P26)-1</f>
        <v>0.1361305614559587</v>
      </c>
      <c r="R26" s="637">
        <f>Benchmark!T27</f>
        <v>-4.1964350654517368E-2</v>
      </c>
      <c r="S26" s="123">
        <f t="array" ref="S26">PRODUCT(1+R15:R26)-1</f>
        <v>-0.15834692804396955</v>
      </c>
      <c r="U26" s="123">
        <f>VLOOKUP($B26,'Sector --&gt;'!$Q$3:$AB$101,MATCH(U$2,'Sector --&gt;'!$Q$3:$AB$3,0),FALSE)/VLOOKUP($B25,'Sector --&gt;'!$B$3:$N$101,MATCH(U$2,'Sector --&gt;'!$B$3:$N$3,FALSE))</f>
        <v>9.2911637915592149E-2</v>
      </c>
      <c r="V26" s="123">
        <f t="array" ref="V26">PRODUCT(1+U15:U26)-1</f>
        <v>8.1239003617420202E-2</v>
      </c>
      <c r="W26" s="123">
        <f>IFERROR(VLOOKUP($B26,'Sector --&gt;'!$Q$104:$AB$202,MATCH(U$2,'Sector --&gt;'!$Q$3:$AB$3,0),FALSE)/VLOOKUP($B25,'Sector --&gt;'!$B$104:$N$202,MATCH(U$2,'Sector --&gt;'!$B$3:$N$3,FALSE)),AA26)</f>
        <v>-8.2114276943405007E-2</v>
      </c>
      <c r="X26" s="123">
        <f t="array" ref="X26">PRODUCT(1+W15:W26)-1</f>
        <v>-9.5592873328048666E-2</v>
      </c>
      <c r="Y26" s="637">
        <f>Benchmark!W27</f>
        <v>0.14123433669380586</v>
      </c>
      <c r="Z26" s="123">
        <f t="array" ref="Z26">PRODUCT(1+Y15:Y26)-1</f>
        <v>0.54350903708448417</v>
      </c>
      <c r="AA26" s="637">
        <f>Benchmark!X27</f>
        <v>-0.14051394349078536</v>
      </c>
      <c r="AB26" s="123">
        <f t="array" ref="AB26">PRODUCT(1+AA15:AA26)-1</f>
        <v>-0.44338516204205169</v>
      </c>
      <c r="AD26" s="123">
        <f>VLOOKUP($B26,'Sector --&gt;'!$Q$3:$AB$101,MATCH(AD$2,'Sector --&gt;'!$Q$3:$AB$3,0),FALSE)/VLOOKUP($B25,'Sector --&gt;'!$B$3:$N$101,MATCH(AD$2,'Sector --&gt;'!$B$3:$N$3,FALSE))</f>
        <v>5.9751109128640595E-2</v>
      </c>
      <c r="AE26" s="123">
        <f t="array" ref="AE26">PRODUCT(1+AD15:AD26)-1</f>
        <v>0.2989608494537066</v>
      </c>
      <c r="AF26" s="123">
        <f>VLOOKUP($B26,'Sector --&gt;'!$Q$104:$AB$202,MATCH(AD$2,'Sector --&gt;'!$Q$3:$AB$3,0),FALSE)/VLOOKUP($B25,'Sector --&gt;'!$B$104:$N$202,MATCH(AD$2,'Sector --&gt;'!$B$3:$N$3,FALSE))</f>
        <v>-0.10079537850757375</v>
      </c>
      <c r="AG26" s="123">
        <f t="array" ref="AG26">PRODUCT(1+AF15:AF26)-1</f>
        <v>-0.10263072523862049</v>
      </c>
      <c r="AH26" s="637">
        <f>Benchmark!AA27</f>
        <v>8.9300242204331262E-2</v>
      </c>
      <c r="AI26" s="123">
        <f t="array" ref="AI26">PRODUCT(1+AH15:AH26)-1</f>
        <v>0.2658603308345846</v>
      </c>
      <c r="AJ26" s="637">
        <f>Benchmark!AB27</f>
        <v>-0.11638139616363731</v>
      </c>
      <c r="AK26" s="123">
        <f t="array" ref="AK26">PRODUCT(1+AJ15:AJ26)-1</f>
        <v>-0.20429724414350026</v>
      </c>
      <c r="AM26" s="123">
        <f>VLOOKUP($B26,'Sector --&gt;'!$Q$3:$AB$101,MATCH(AM$2,'Sector --&gt;'!$Q$3:$AB$3,0),FALSE)/VLOOKUP($B25,'Sector --&gt;'!$B$3:$N$101,MATCH(AM$2,'Sector --&gt;'!$B$3:$N$3,FALSE))</f>
        <v>0.11679300633347595</v>
      </c>
      <c r="AN26" s="123">
        <f t="array" ref="AN26">PRODUCT(1+AM15:AM26)-1</f>
        <v>0.30305880274878882</v>
      </c>
      <c r="AO26" s="123">
        <f>VLOOKUP($B26,'Sector --&gt;'!$Q$104:$AB$202,MATCH(AM$2,'Sector --&gt;'!$Q$3:$AB$3,0),FALSE)/VLOOKUP($B25,'Sector --&gt;'!$B$104:$N$202,MATCH(AM$2,'Sector --&gt;'!$B$3:$N$3,FALSE))</f>
        <v>-1.0096568379467968E-2</v>
      </c>
      <c r="AP26" s="123">
        <f t="array" ref="AP26">PRODUCT(1+AO15:AO26)-1</f>
        <v>-0.12206554669868153</v>
      </c>
      <c r="AQ26" s="637">
        <f>Benchmark!AE27</f>
        <v>5.3206769643779045E-2</v>
      </c>
      <c r="AR26" s="123">
        <f t="array" ref="AR26">PRODUCT(1+AQ15:AQ26)-1</f>
        <v>0.22863557206861951</v>
      </c>
      <c r="AS26" s="637">
        <f>Benchmark!AF27</f>
        <v>-4.9426162628471756E-2</v>
      </c>
      <c r="AT26" s="123">
        <f t="array" ref="AT26">PRODUCT(1+AS15:AS26)-1</f>
        <v>-0.14351743306089881</v>
      </c>
      <c r="AV26" s="123">
        <f>VLOOKUP($B26,'Sector --&gt;'!$Q$3:$AB$101,MATCH(AV$2,'Sector --&gt;'!$Q$3:$AB$3,0),FALSE)/VLOOKUP($B25,'Sector --&gt;'!$B$3:$N$101,MATCH(AV$2,'Sector --&gt;'!$B$3:$N$3,FALSE))</f>
        <v>0.1383675255200694</v>
      </c>
      <c r="AW26" s="123">
        <f t="array" ref="AW26">PRODUCT(1+AV15:AV26)-1</f>
        <v>-5.5955347810113243E-2</v>
      </c>
      <c r="AX26" s="123">
        <f>VLOOKUP($B26,'Sector --&gt;'!$Q$104:$AB$202,MATCH(AV$2,'Sector --&gt;'!$Q$3:$AB$3,0),FALSE)/VLOOKUP($B25,'Sector --&gt;'!$B$104:$N$202,MATCH(AV$2,'Sector --&gt;'!$B$3:$N$3,FALSE))</f>
        <v>-5.7940285873391811E-2</v>
      </c>
      <c r="AY26" s="123">
        <f t="array" ref="AY26">PRODUCT(1+AX15:AX26)-1</f>
        <v>7.6098633848218356E-2</v>
      </c>
      <c r="AZ26" s="637">
        <f>Benchmark!AI27</f>
        <v>8.2610028801700638E-2</v>
      </c>
      <c r="BA26" s="123">
        <f t="array" ref="BA26">PRODUCT(1+AZ15:AZ26)-1</f>
        <v>5.2323508740008018E-2</v>
      </c>
      <c r="BB26" s="637">
        <f>Benchmark!AJ27</f>
        <v>-8.2346242666155686E-2</v>
      </c>
      <c r="BC26" s="123">
        <f t="array" ref="BC26">PRODUCT(1+BB15:BB26)-1</f>
        <v>-8.8969081950728723E-2</v>
      </c>
      <c r="BE26" s="123">
        <f>VLOOKUP($B26,'Sector --&gt;'!$Q$3:$AB$101,MATCH(BE$2,'Sector --&gt;'!$Q$3:$AB$3,0),FALSE)/VLOOKUP($B25,'Sector --&gt;'!$B$3:$N$101,MATCH(BE$2,'Sector --&gt;'!$B$3:$N$3,FALSE))</f>
        <v>0.20220513556913705</v>
      </c>
      <c r="BF26" s="123">
        <f t="array" ref="BF26">PRODUCT(1+BE15:BE26)-1</f>
        <v>0.61728685421127638</v>
      </c>
      <c r="BG26" s="123">
        <f>IFERROR(VLOOKUP($B26,'Sector --&gt;'!$Q$104:$AB$202,MATCH(BE$2,'Sector --&gt;'!$Q$3:$AB$3,0),FALSE)/VLOOKUP($B25,'Sector --&gt;'!$B$104:$N$202,MATCH(BE$2,'Sector --&gt;'!$B$3:$N$3,FALSE)),BK26)</f>
        <v>-0.13022691926707952</v>
      </c>
      <c r="BH26" s="123">
        <f t="array" ref="BH26">PRODUCT(1+BG15:BG26)-1</f>
        <v>-0.6207583177640732</v>
      </c>
      <c r="BI26" s="637">
        <f>Benchmark!AM27</f>
        <v>0.10625515053387524</v>
      </c>
      <c r="BJ26" s="123">
        <f t="array" ref="BJ26">PRODUCT(1+BI15:BI26)-1</f>
        <v>0.50916678948991367</v>
      </c>
      <c r="BK26" s="637">
        <f>Benchmark!AN27</f>
        <v>-6.7539058379815539E-2</v>
      </c>
      <c r="BL26" s="123">
        <f t="array" ref="BL26">PRODUCT(1+BK15:BK26)-1</f>
        <v>-0.31807223122251982</v>
      </c>
      <c r="BN26" s="123">
        <f>VLOOKUP($B26,'Sector --&gt;'!$Q$3:$AB$101,MATCH(BN$2,'Sector --&gt;'!$Q$3:$AB$3,0),FALSE)/VLOOKUP($B25,'Sector --&gt;'!$B$3:$N$101,MATCH(BN$2,'Sector --&gt;'!$B$3:$N$3,FALSE))</f>
        <v>-2.2483753172080168E-2</v>
      </c>
      <c r="BO26" s="123">
        <f t="array" ref="BO26">PRODUCT(1+BN15:BN26)-1</f>
        <v>0.29714542010402822</v>
      </c>
      <c r="BP26" s="123">
        <f>VLOOKUP($B26,'Sector --&gt;'!$Q$104:$AB$202,MATCH(BN$2,'Sector --&gt;'!$Q$3:$AB$3,0),FALSE)/VLOOKUP($B25,'Sector --&gt;'!$B$104:$N$202,MATCH(BN$2,'Sector --&gt;'!$B$3:$N$3,FALSE))</f>
        <v>2.2863763003429394E-2</v>
      </c>
      <c r="BQ26" s="123">
        <f t="array" ref="BQ26">PRODUCT(1+BP15:BP26)-1</f>
        <v>8.5860038379955927E-2</v>
      </c>
      <c r="BR26" s="637">
        <f>Benchmark!AQ27</f>
        <v>2.3935977928100882E-2</v>
      </c>
      <c r="BS26" s="123">
        <f t="array" ref="BS26">PRODUCT(1+BR15:BR26)-1</f>
        <v>0.24386313771880852</v>
      </c>
      <c r="BT26" s="637">
        <f>Benchmark!AR27</f>
        <v>-2.9723744203413525E-2</v>
      </c>
      <c r="BU26" s="123">
        <f t="array" ref="BU26">PRODUCT(1+BT15:BT26)-1</f>
        <v>-0.14742007331393403</v>
      </c>
    </row>
    <row r="27" spans="2:73" x14ac:dyDescent="0.25">
      <c r="B27" s="95">
        <f t="shared" si="0"/>
        <v>39599</v>
      </c>
      <c r="C27" s="123">
        <f>VLOOKUP($B27,'Sector --&gt;'!$Q$3:$AB$101,MATCH(C$2,'Sector --&gt;'!$Q$3:$AB$3,0),FALSE)/VLOOKUP($B26,'Sector --&gt;'!$B$3:$N$101,MATCH(C$2,'Sector --&gt;'!$B$3:$N$3,FALSE))</f>
        <v>3.8087604193105438E-2</v>
      </c>
      <c r="D27" s="123">
        <f t="array" ref="D27">PRODUCT(1+C16:C27)-1</f>
        <v>-1.0716269245054866E-2</v>
      </c>
      <c r="E27" s="123">
        <f>VLOOKUP($B27,'Sector --&gt;'!$Q$104:$AB$202,MATCH(C$2,'Sector --&gt;'!$Q$3:$AB$3,0),FALSE)/VLOOKUP($B26,'Sector --&gt;'!$B$104:$N$202,MATCH(C$2,'Sector --&gt;'!$B$3:$N$3,FALSE))</f>
        <v>4.8022319045998144E-2</v>
      </c>
      <c r="F27" s="123">
        <f t="array" ref="F27">PRODUCT(1+E16:E27)-1</f>
        <v>5.3348738813473684E-2</v>
      </c>
      <c r="G27" s="637">
        <f>Benchmark!O28</f>
        <v>-2.2682790257430325E-3</v>
      </c>
      <c r="H27" s="123">
        <f t="array" ref="H27">PRODUCT(1+G16:G27)-1</f>
        <v>-4.9678763255050939E-2</v>
      </c>
      <c r="I27" s="637">
        <f>Benchmark!P28</f>
        <v>3.0463426779298707E-3</v>
      </c>
      <c r="J27" s="123">
        <f t="array" ref="J27">PRODUCT(1+I15:I26)-1</f>
        <v>3.6041592832278813E-2</v>
      </c>
      <c r="L27" s="123">
        <f>VLOOKUP($B27,'Sector --&gt;'!$Q$3:$AB$101,MATCH(L$2,'Sector --&gt;'!$Q$3:$AB$3,0),FALSE)/VLOOKUP($B26,'Sector --&gt;'!$B$3:$N$101,MATCH(L$2,'Sector --&gt;'!$B$3:$N$3,FALSE))</f>
        <v>4.5920208081550111E-2</v>
      </c>
      <c r="M27" s="123">
        <f t="array" ref="M27">PRODUCT(1+L16:L27)-1</f>
        <v>-0.12528831896737469</v>
      </c>
      <c r="N27" s="123">
        <f>VLOOKUP($B27,'Sector --&gt;'!$Q$104:$AB$202,MATCH(L$2,'Sector --&gt;'!$Q$3:$AB$3,0),FALSE)/VLOOKUP($B26,'Sector --&gt;'!$B$104:$N$202,MATCH(L$2,'Sector --&gt;'!$B$3:$N$3,FALSE))</f>
        <v>-1.5156873676087904E-2</v>
      </c>
      <c r="O27" s="123">
        <f t="array" ref="O27">PRODUCT(1+N16:N27)-1</f>
        <v>0.48661882041775373</v>
      </c>
      <c r="P27" s="637">
        <f>Benchmark!S28</f>
        <v>1.145415751507739E-2</v>
      </c>
      <c r="Q27" s="123">
        <f t="array" ref="Q27">PRODUCT(1+P16:P27)-1</f>
        <v>9.1927101108221887E-2</v>
      </c>
      <c r="R27" s="637">
        <f>Benchmark!T28</f>
        <v>-2.2795090591249657E-2</v>
      </c>
      <c r="S27" s="123">
        <f t="array" ref="S27">PRODUCT(1+R16:R27)-1</f>
        <v>-0.11142485843051242</v>
      </c>
      <c r="U27" s="123">
        <f>VLOOKUP($B27,'Sector --&gt;'!$Q$3:$AB$101,MATCH(U$2,'Sector --&gt;'!$Q$3:$AB$3,0),FALSE)/VLOOKUP($B26,'Sector --&gt;'!$B$3:$N$101,MATCH(U$2,'Sector --&gt;'!$B$3:$N$3,FALSE))</f>
        <v>0.10379114140481535</v>
      </c>
      <c r="V27" s="123">
        <f t="array" ref="V27">PRODUCT(1+U16:U27)-1</f>
        <v>0.13078652584529338</v>
      </c>
      <c r="W27" s="123">
        <f>IFERROR(VLOOKUP($B27,'Sector --&gt;'!$Q$104:$AB$202,MATCH(U$2,'Sector --&gt;'!$Q$3:$AB$3,0),FALSE)/VLOOKUP($B26,'Sector --&gt;'!$B$104:$N$202,MATCH(U$2,'Sector --&gt;'!$B$3:$N$3,FALSE)),AA27)</f>
        <v>-8.1920075983836466E-2</v>
      </c>
      <c r="X27" s="123">
        <f t="array" ref="X27">PRODUCT(1+W16:W27)-1</f>
        <v>8.3787632567185133E-2</v>
      </c>
      <c r="Y27" s="637">
        <f>Benchmark!W28</f>
        <v>-2.2829344003427524E-3</v>
      </c>
      <c r="Z27" s="123">
        <f t="array" ref="Z27">PRODUCT(1+Y16:Y27)-1</f>
        <v>0.35954576600636723</v>
      </c>
      <c r="AA27" s="637">
        <f>Benchmark!X28</f>
        <v>-8.3282509253965048E-3</v>
      </c>
      <c r="AB27" s="123">
        <f t="array" ref="AB27">PRODUCT(1+AA16:AA27)-1</f>
        <v>-0.36609581465210927</v>
      </c>
      <c r="AD27" s="123">
        <f>VLOOKUP($B27,'Sector --&gt;'!$Q$3:$AB$101,MATCH(AD$2,'Sector --&gt;'!$Q$3:$AB$3,0),FALSE)/VLOOKUP($B26,'Sector --&gt;'!$B$3:$N$101,MATCH(AD$2,'Sector --&gt;'!$B$3:$N$3,FALSE))</f>
        <v>3.6935503126859663E-2</v>
      </c>
      <c r="AE27" s="123">
        <f t="array" ref="AE27">PRODUCT(1+AD16:AD27)-1</f>
        <v>0.26844541842551317</v>
      </c>
      <c r="AF27" s="123">
        <f>VLOOKUP($B27,'Sector --&gt;'!$Q$104:$AB$202,MATCH(AD$2,'Sector --&gt;'!$Q$3:$AB$3,0),FALSE)/VLOOKUP($B26,'Sector --&gt;'!$B$104:$N$202,MATCH(AD$2,'Sector --&gt;'!$B$3:$N$3,FALSE))</f>
        <v>5.2253376107120386E-2</v>
      </c>
      <c r="AG27" s="123">
        <f t="array" ref="AG27">PRODUCT(1+AF16:AF27)-1</f>
        <v>-2.926692441611356E-2</v>
      </c>
      <c r="AH27" s="637">
        <f>Benchmark!AA28</f>
        <v>-4.3637342887846889E-2</v>
      </c>
      <c r="AI27" s="123">
        <f t="array" ref="AI27">PRODUCT(1+AH16:AH27)-1</f>
        <v>0.14391247450168709</v>
      </c>
      <c r="AJ27" s="637">
        <f>Benchmark!AB28</f>
        <v>5.8563615303094667E-2</v>
      </c>
      <c r="AK27" s="123">
        <f t="array" ref="AK27">PRODUCT(1+AJ16:AJ27)-1</f>
        <v>-0.12016614382336011</v>
      </c>
      <c r="AM27" s="123">
        <f>VLOOKUP($B27,'Sector --&gt;'!$Q$3:$AB$101,MATCH(AM$2,'Sector --&gt;'!$Q$3:$AB$3,0),FALSE)/VLOOKUP($B26,'Sector --&gt;'!$B$3:$N$101,MATCH(AM$2,'Sector --&gt;'!$B$3:$N$3,FALSE))</f>
        <v>7.1725917829530916E-2</v>
      </c>
      <c r="AN27" s="123">
        <f t="array" ref="AN27">PRODUCT(1+AM16:AM27)-1</f>
        <v>0.23838950061157749</v>
      </c>
      <c r="AO27" s="123">
        <f>VLOOKUP($B27,'Sector --&gt;'!$Q$104:$AB$202,MATCH(AM$2,'Sector --&gt;'!$Q$3:$AB$3,0),FALSE)/VLOOKUP($B26,'Sector --&gt;'!$B$104:$N$202,MATCH(AM$2,'Sector --&gt;'!$B$3:$N$3,FALSE))</f>
        <v>-2.458562979192953E-2</v>
      </c>
      <c r="AP27" s="123">
        <f t="array" ref="AP27">PRODUCT(1+AO16:AO27)-1</f>
        <v>-3.9588007247856827E-2</v>
      </c>
      <c r="AQ27" s="637">
        <f>Benchmark!AE28</f>
        <v>-5.7917319032682688E-4</v>
      </c>
      <c r="AR27" s="123">
        <f t="array" ref="AR27">PRODUCT(1+AQ16:AQ27)-1</f>
        <v>9.6658970254365872E-2</v>
      </c>
      <c r="AS27" s="637">
        <f>Benchmark!AF28</f>
        <v>-1.4891453721886598E-2</v>
      </c>
      <c r="AT27" s="123">
        <f t="array" ref="AT27">PRODUCT(1+AS16:AS27)-1</f>
        <v>-7.3021283900926992E-2</v>
      </c>
      <c r="AV27" s="123">
        <f>VLOOKUP($B27,'Sector --&gt;'!$Q$3:$AB$101,MATCH(AV$2,'Sector --&gt;'!$Q$3:$AB$3,0),FALSE)/VLOOKUP($B26,'Sector --&gt;'!$B$3:$N$101,MATCH(AV$2,'Sector --&gt;'!$B$3:$N$3,FALSE))</f>
        <v>-1.1413622893711938E-2</v>
      </c>
      <c r="AW27" s="123">
        <f t="array" ref="AW27">PRODUCT(1+AV16:AV27)-1</f>
        <v>-8.8902846409647962E-2</v>
      </c>
      <c r="AX27" s="123">
        <f>VLOOKUP($B27,'Sector --&gt;'!$Q$104:$AB$202,MATCH(AV$2,'Sector --&gt;'!$Q$3:$AB$3,0),FALSE)/VLOOKUP($B26,'Sector --&gt;'!$B$104:$N$202,MATCH(AV$2,'Sector --&gt;'!$B$3:$N$3,FALSE))</f>
        <v>2.3603439020773765E-2</v>
      </c>
      <c r="AY27" s="123">
        <f t="array" ref="AY27">PRODUCT(1+AX16:AX27)-1</f>
        <v>0.10477837103784871</v>
      </c>
      <c r="AZ27" s="637">
        <f>Benchmark!AI28</f>
        <v>7.6500198648337264E-3</v>
      </c>
      <c r="BA27" s="123">
        <f t="array" ref="BA27">PRODUCT(1+AZ16:AZ27)-1</f>
        <v>4.0816669983387177E-2</v>
      </c>
      <c r="BB27" s="637">
        <f>Benchmark!AJ28</f>
        <v>-1.4518342120342061E-2</v>
      </c>
      <c r="BC27" s="123">
        <f t="array" ref="BC27">PRODUCT(1+BB16:BB27)-1</f>
        <v>-8.2784469295263396E-2</v>
      </c>
      <c r="BE27" s="123">
        <f>VLOOKUP($B27,'Sector --&gt;'!$Q$3:$AB$101,MATCH(BE$2,'Sector --&gt;'!$Q$3:$AB$3,0),FALSE)/VLOOKUP($B26,'Sector --&gt;'!$B$3:$N$101,MATCH(BE$2,'Sector --&gt;'!$B$3:$N$3,FALSE))</f>
        <v>1.8498381411709876E-2</v>
      </c>
      <c r="BF27" s="123">
        <f t="array" ref="BF27">PRODUCT(1+BE16:BE27)-1</f>
        <v>0.5382703590667095</v>
      </c>
      <c r="BG27" s="123">
        <f>IFERROR(VLOOKUP($B27,'Sector --&gt;'!$Q$104:$AB$202,MATCH(BE$2,'Sector --&gt;'!$Q$3:$AB$3,0),FALSE)/VLOOKUP($B26,'Sector --&gt;'!$B$104:$N$202,MATCH(BE$2,'Sector --&gt;'!$B$3:$N$3,FALSE)),BK27)</f>
        <v>-5.2232602326437491E-2</v>
      </c>
      <c r="BH27" s="123">
        <f t="array" ref="BH27">PRODUCT(1+BG16:BG27)-1</f>
        <v>-0.51741804057645413</v>
      </c>
      <c r="BI27" s="637">
        <f>Benchmark!AM28</f>
        <v>4.8043669404870044E-2</v>
      </c>
      <c r="BJ27" s="123">
        <f t="array" ref="BJ27">PRODUCT(1+BI16:BI27)-1</f>
        <v>0.47337030947960446</v>
      </c>
      <c r="BK27" s="637">
        <f>Benchmark!AN28</f>
        <v>-5.2198817327822764E-2</v>
      </c>
      <c r="BL27" s="123">
        <f t="array" ref="BL27">PRODUCT(1+BK16:BK27)-1</f>
        <v>-0.29932316453975938</v>
      </c>
      <c r="BN27" s="123">
        <f>VLOOKUP($B27,'Sector --&gt;'!$Q$3:$AB$101,MATCH(BN$2,'Sector --&gt;'!$Q$3:$AB$3,0),FALSE)/VLOOKUP($B26,'Sector --&gt;'!$B$3:$N$101,MATCH(BN$2,'Sector --&gt;'!$B$3:$N$3,FALSE))</f>
        <v>8.4689112972382755E-2</v>
      </c>
      <c r="BO27" s="123">
        <f t="array" ref="BO27">PRODUCT(1+BN16:BN27)-1</f>
        <v>0.33486798040789756</v>
      </c>
      <c r="BP27" s="123">
        <f>VLOOKUP($B27,'Sector --&gt;'!$Q$104:$AB$202,MATCH(BN$2,'Sector --&gt;'!$Q$3:$AB$3,0),FALSE)/VLOOKUP($B26,'Sector --&gt;'!$B$104:$N$202,MATCH(BN$2,'Sector --&gt;'!$B$3:$N$3,FALSE))</f>
        <v>-0.12673269296549011</v>
      </c>
      <c r="BQ27" s="123">
        <f t="array" ref="BQ27">PRODUCT(1+BP16:BP27)-1</f>
        <v>1.7561863991857107E-2</v>
      </c>
      <c r="BR27" s="637">
        <f>Benchmark!AQ28</f>
        <v>3.7966511125559835E-2</v>
      </c>
      <c r="BS27" s="123">
        <f t="array" ref="BS27">PRODUCT(1+BR16:BR27)-1</f>
        <v>0.24441176780654117</v>
      </c>
      <c r="BT27" s="637">
        <f>Benchmark!AR28</f>
        <v>-4.2948314833549057E-2</v>
      </c>
      <c r="BU27" s="123">
        <f t="array" ref="BU27">PRODUCT(1+BT16:BT27)-1</f>
        <v>-0.11757291901669464</v>
      </c>
    </row>
    <row r="28" spans="2:73" x14ac:dyDescent="0.25">
      <c r="B28" s="95">
        <f t="shared" si="0"/>
        <v>39629</v>
      </c>
      <c r="C28" s="123">
        <f>VLOOKUP($B28,'Sector --&gt;'!$Q$3:$AB$101,MATCH(C$2,'Sector --&gt;'!$Q$3:$AB$3,0),FALSE)/VLOOKUP($B27,'Sector --&gt;'!$B$3:$N$101,MATCH(C$2,'Sector --&gt;'!$B$3:$N$3,FALSE))</f>
        <v>-0.12300498085924767</v>
      </c>
      <c r="D28" s="123">
        <f t="array" ref="D28">PRODUCT(1+C17:C28)-1</f>
        <v>-0.20193799745207863</v>
      </c>
      <c r="E28" s="123">
        <f>VLOOKUP($B28,'Sector --&gt;'!$Q$104:$AB$202,MATCH(C$2,'Sector --&gt;'!$Q$3:$AB$3,0),FALSE)/VLOOKUP($B27,'Sector --&gt;'!$B$104:$N$202,MATCH(C$2,'Sector --&gt;'!$B$3:$N$3,FALSE))</f>
        <v>0.13046000153481524</v>
      </c>
      <c r="F28" s="123">
        <f t="array" ref="F28">PRODUCT(1+E17:E28)-1</f>
        <v>0.23856102126298095</v>
      </c>
      <c r="G28" s="637">
        <f>Benchmark!O29</f>
        <v>-0.13045826407237274</v>
      </c>
      <c r="H28" s="123">
        <f t="array" ref="H28">PRODUCT(1+G17:G28)-1</f>
        <v>-0.18762085826943897</v>
      </c>
      <c r="I28" s="637">
        <f>Benchmark!P29</f>
        <v>0.12954877924235753</v>
      </c>
      <c r="J28" s="123">
        <f t="array" ref="J28">PRODUCT(1+I16:I27)-1</f>
        <v>8.7955312931785379E-2</v>
      </c>
      <c r="L28" s="123">
        <f>VLOOKUP($B28,'Sector --&gt;'!$Q$3:$AB$101,MATCH(L$2,'Sector --&gt;'!$Q$3:$AB$3,0),FALSE)/VLOOKUP($B27,'Sector --&gt;'!$B$3:$N$101,MATCH(L$2,'Sector --&gt;'!$B$3:$N$3,FALSE))</f>
        <v>-0.13959597785031311</v>
      </c>
      <c r="M28" s="123">
        <f t="array" ref="M28">PRODUCT(1+L17:L28)-1</f>
        <v>-0.34761325041166269</v>
      </c>
      <c r="N28" s="123">
        <f>VLOOKUP($B28,'Sector --&gt;'!$Q$104:$AB$202,MATCH(L$2,'Sector --&gt;'!$Q$3:$AB$3,0),FALSE)/VLOOKUP($B27,'Sector --&gt;'!$B$104:$N$202,MATCH(L$2,'Sector --&gt;'!$B$3:$N$3,FALSE))</f>
        <v>9.8316042593874942E-2</v>
      </c>
      <c r="O28" s="123">
        <f t="array" ref="O28">PRODUCT(1+N17:N28)-1</f>
        <v>0.60226148065168128</v>
      </c>
      <c r="P28" s="637">
        <f>Benchmark!S29</f>
        <v>-7.1102941201125494E-2</v>
      </c>
      <c r="Q28" s="123">
        <f t="array" ref="Q28">PRODUCT(1+P17:P28)-1</f>
        <v>1.89772430971058E-2</v>
      </c>
      <c r="R28" s="637">
        <f>Benchmark!T29</f>
        <v>7.5145306227064279E-2</v>
      </c>
      <c r="S28" s="123">
        <f t="array" ref="S28">PRODUCT(1+R17:R28)-1</f>
        <v>-4.5387406353898374E-2</v>
      </c>
      <c r="U28" s="123">
        <f>VLOOKUP($B28,'Sector --&gt;'!$Q$3:$AB$101,MATCH(U$2,'Sector --&gt;'!$Q$3:$AB$3,0),FALSE)/VLOOKUP($B27,'Sector --&gt;'!$B$3:$N$101,MATCH(U$2,'Sector --&gt;'!$B$3:$N$3,FALSE))</f>
        <v>-0.10009894120999061</v>
      </c>
      <c r="V28" s="123">
        <f t="array" ref="V28">PRODUCT(1+U17:U28)-1</f>
        <v>-0.11607110064491466</v>
      </c>
      <c r="W28" s="123">
        <f>IFERROR(VLOOKUP($B28,'Sector --&gt;'!$Q$104:$AB$202,MATCH(U$2,'Sector --&gt;'!$Q$3:$AB$3,0),FALSE)/VLOOKUP($B27,'Sector --&gt;'!$B$104:$N$202,MATCH(U$2,'Sector --&gt;'!$B$3:$N$3,FALSE)),AA28)</f>
        <v>9.3540727353499192E-2</v>
      </c>
      <c r="X28" s="123">
        <f t="array" ref="X28">PRODUCT(1+W17:W28)-1</f>
        <v>0.25862804421913466</v>
      </c>
      <c r="Y28" s="637">
        <f>Benchmark!W29</f>
        <v>-7.5771566219213396E-2</v>
      </c>
      <c r="Z28" s="123">
        <f t="array" ref="Z28">PRODUCT(1+Y17:Y28)-1</f>
        <v>0.17561796695179255</v>
      </c>
      <c r="AA28" s="637">
        <f>Benchmark!X29</f>
        <v>6.9373252578241298E-2</v>
      </c>
      <c r="AB28" s="123">
        <f t="array" ref="AB28">PRODUCT(1+AA17:AA28)-1</f>
        <v>-0.26972542684532996</v>
      </c>
      <c r="AD28" s="123">
        <f>VLOOKUP($B28,'Sector --&gt;'!$Q$3:$AB$101,MATCH(AD$2,'Sector --&gt;'!$Q$3:$AB$3,0),FALSE)/VLOOKUP($B27,'Sector --&gt;'!$B$3:$N$101,MATCH(AD$2,'Sector --&gt;'!$B$3:$N$3,FALSE))</f>
        <v>-9.7339229054740364E-2</v>
      </c>
      <c r="AE28" s="123">
        <f t="array" ref="AE28">PRODUCT(1+AD17:AD28)-1</f>
        <v>6.3819629527131827E-2</v>
      </c>
      <c r="AF28" s="123">
        <f>VLOOKUP($B28,'Sector --&gt;'!$Q$104:$AB$202,MATCH(AD$2,'Sector --&gt;'!$Q$3:$AB$3,0),FALSE)/VLOOKUP($B27,'Sector --&gt;'!$B$104:$N$202,MATCH(AD$2,'Sector --&gt;'!$B$3:$N$3,FALSE))</f>
        <v>0.11220294436247678</v>
      </c>
      <c r="AG28" s="123">
        <f t="array" ref="AG28">PRODUCT(1+AF17:AF28)-1</f>
        <v>8.4492622223497849E-2</v>
      </c>
      <c r="AH28" s="637">
        <f>Benchmark!AA29</f>
        <v>-0.11197253272630407</v>
      </c>
      <c r="AI28" s="123">
        <f t="array" ref="AI28">PRODUCT(1+AH17:AH28)-1</f>
        <v>-6.9812829659693376E-3</v>
      </c>
      <c r="AJ28" s="637">
        <f>Benchmark!AB29</f>
        <v>0.12296187565201366</v>
      </c>
      <c r="AK28" s="123">
        <f t="array" ref="AK28">PRODUCT(1+AJ17:AJ28)-1</f>
        <v>2.3233895117916958E-2</v>
      </c>
      <c r="AM28" s="123">
        <f>VLOOKUP($B28,'Sector --&gt;'!$Q$3:$AB$101,MATCH(AM$2,'Sector --&gt;'!$Q$3:$AB$3,0),FALSE)/VLOOKUP($B27,'Sector --&gt;'!$B$3:$N$101,MATCH(AM$2,'Sector --&gt;'!$B$3:$N$3,FALSE))</f>
        <v>-8.589040094760754E-2</v>
      </c>
      <c r="AN28" s="123">
        <f t="array" ref="AN28">PRODUCT(1+AM17:AM28)-1</f>
        <v>1.4582444103218295E-2</v>
      </c>
      <c r="AO28" s="123">
        <f>VLOOKUP($B28,'Sector --&gt;'!$Q$104:$AB$202,MATCH(AM$2,'Sector --&gt;'!$Q$3:$AB$3,0),FALSE)/VLOOKUP($B27,'Sector --&gt;'!$B$104:$N$202,MATCH(AM$2,'Sector --&gt;'!$B$3:$N$3,FALSE))</f>
        <v>0.10638793409698775</v>
      </c>
      <c r="AP28" s="123">
        <f t="array" ref="AP28">PRODUCT(1+AO17:AO28)-1</f>
        <v>0.10731912522518749</v>
      </c>
      <c r="AQ28" s="637">
        <f>Benchmark!AE29</f>
        <v>-0.11969582406571139</v>
      </c>
      <c r="AR28" s="123">
        <f t="array" ref="AR28">PRODUCT(1+AQ17:AQ28)-1</f>
        <v>-5.7770714317440297E-2</v>
      </c>
      <c r="AS28" s="637">
        <f>Benchmark!AF29</f>
        <v>0.11793787656215822</v>
      </c>
      <c r="AT28" s="123">
        <f t="array" ref="AT28">PRODUCT(1+AS17:AS28)-1</f>
        <v>7.4176630258209864E-2</v>
      </c>
      <c r="AV28" s="123">
        <f>VLOOKUP($B28,'Sector --&gt;'!$Q$3:$AB$101,MATCH(AV$2,'Sector --&gt;'!$Q$3:$AB$3,0),FALSE)/VLOOKUP($B27,'Sector --&gt;'!$B$3:$N$101,MATCH(AV$2,'Sector --&gt;'!$B$3:$N$3,FALSE))</f>
        <v>-0.19091719934421969</v>
      </c>
      <c r="AW28" s="123">
        <f t="array" ref="AW28">PRODUCT(1+AV17:AV28)-1</f>
        <v>-0.33729945158983132</v>
      </c>
      <c r="AX28" s="123">
        <f>VLOOKUP($B28,'Sector --&gt;'!$Q$104:$AB$202,MATCH(AV$2,'Sector --&gt;'!$Q$3:$AB$3,0),FALSE)/VLOOKUP($B27,'Sector --&gt;'!$B$104:$N$202,MATCH(AV$2,'Sector --&gt;'!$B$3:$N$3,FALSE))</f>
        <v>0.18710164662327922</v>
      </c>
      <c r="AY28" s="123">
        <f t="array" ref="AY28">PRODUCT(1+AX17:AX28)-1</f>
        <v>0.4003236776261434</v>
      </c>
      <c r="AZ28" s="637">
        <f>Benchmark!AI29</f>
        <v>-0.12389600950856015</v>
      </c>
      <c r="BA28" s="123">
        <f t="array" ref="BA28">PRODUCT(1+AZ17:AZ28)-1</f>
        <v>-0.13612342538884759</v>
      </c>
      <c r="BB28" s="637">
        <f>Benchmark!AJ29</f>
        <v>0.11892301188555429</v>
      </c>
      <c r="BC28" s="123">
        <f t="array" ref="BC28">PRODUCT(1+BB17:BB28)-1</f>
        <v>8.0698283353002553E-2</v>
      </c>
      <c r="BE28" s="123">
        <f>VLOOKUP($B28,'Sector --&gt;'!$Q$3:$AB$101,MATCH(BE$2,'Sector --&gt;'!$Q$3:$AB$3,0),FALSE)/VLOOKUP($B27,'Sector --&gt;'!$B$3:$N$101,MATCH(BE$2,'Sector --&gt;'!$B$3:$N$3,FALSE))</f>
        <v>-5.9164440723387855E-2</v>
      </c>
      <c r="BF28" s="123">
        <f t="array" ref="BF28">PRODUCT(1+BE17:BE28)-1</f>
        <v>0.41670317804965262</v>
      </c>
      <c r="BG28" s="123">
        <f>IFERROR(VLOOKUP($B28,'Sector --&gt;'!$Q$104:$AB$202,MATCH(BE$2,'Sector --&gt;'!$Q$3:$AB$3,0),FALSE)/VLOOKUP($B27,'Sector --&gt;'!$B$104:$N$202,MATCH(BE$2,'Sector --&gt;'!$B$3:$N$3,FALSE)),BK28)</f>
        <v>6.6199638649140566E-2</v>
      </c>
      <c r="BH28" s="123">
        <f t="array" ref="BH28">PRODUCT(1+BG17:BG28)-1</f>
        <v>-0.45464079402003188</v>
      </c>
      <c r="BI28" s="637">
        <f>Benchmark!AM29</f>
        <v>-6.0058495872677892E-2</v>
      </c>
      <c r="BJ28" s="123">
        <f t="array" ref="BJ28">PRODUCT(1+BI17:BI28)-1</f>
        <v>0.35218904047362098</v>
      </c>
      <c r="BK28" s="637">
        <f>Benchmark!AN29</f>
        <v>8.9688691343303026E-2</v>
      </c>
      <c r="BL28" s="123">
        <f t="array" ref="BL28">PRODUCT(1+BK17:BK28)-1</f>
        <v>-0.19135792249737971</v>
      </c>
      <c r="BN28" s="123">
        <f>VLOOKUP($B28,'Sector --&gt;'!$Q$3:$AB$101,MATCH(BN$2,'Sector --&gt;'!$Q$3:$AB$3,0),FALSE)/VLOOKUP($B27,'Sector --&gt;'!$B$3:$N$101,MATCH(BN$2,'Sector --&gt;'!$B$3:$N$3,FALSE))</f>
        <v>-0.11004419894116654</v>
      </c>
      <c r="BO28" s="123">
        <f t="array" ref="BO28">PRODUCT(1+BN17:BN28)-1</f>
        <v>0.10813317269674627</v>
      </c>
      <c r="BP28" s="123">
        <f>VLOOKUP($B28,'Sector --&gt;'!$Q$104:$AB$202,MATCH(BN$2,'Sector --&gt;'!$Q$3:$AB$3,0),FALSE)/VLOOKUP($B27,'Sector --&gt;'!$B$104:$N$202,MATCH(BN$2,'Sector --&gt;'!$B$3:$N$3,FALSE))</f>
        <v>8.8572639309178358E-2</v>
      </c>
      <c r="BQ28" s="123">
        <f t="array" ref="BQ28">PRODUCT(1+BP17:BP28)-1</f>
        <v>8.4155496146812725E-2</v>
      </c>
      <c r="BR28" s="637">
        <f>Benchmark!AQ29</f>
        <v>-9.4800636925483392E-2</v>
      </c>
      <c r="BS28" s="123">
        <f t="array" ref="BS28">PRODUCT(1+BR17:BR28)-1</f>
        <v>0.10305426235264581</v>
      </c>
      <c r="BT28" s="637">
        <f>Benchmark!AR29</f>
        <v>9.8316742874491964E-2</v>
      </c>
      <c r="BU28" s="123">
        <f t="array" ref="BU28">PRODUCT(1+BT17:BT28)-1</f>
        <v>-2.5568032717505185E-2</v>
      </c>
    </row>
    <row r="29" spans="2:73" x14ac:dyDescent="0.25">
      <c r="B29" s="95">
        <f t="shared" si="0"/>
        <v>39660</v>
      </c>
      <c r="C29" s="123">
        <f>VLOOKUP($B29,'Sector --&gt;'!$Q$3:$AB$101,MATCH(C$2,'Sector --&gt;'!$Q$3:$AB$3,0),FALSE)/VLOOKUP($B28,'Sector --&gt;'!$B$3:$N$101,MATCH(C$2,'Sector --&gt;'!$B$3:$N$3,FALSE))</f>
        <v>-5.3281966079929896E-2</v>
      </c>
      <c r="D29" s="123">
        <f t="array" ref="D29">PRODUCT(1+C18:C29)-1</f>
        <v>-0.19784089172197461</v>
      </c>
      <c r="E29" s="123">
        <f>VLOOKUP($B29,'Sector --&gt;'!$Q$104:$AB$202,MATCH(C$2,'Sector --&gt;'!$Q$3:$AB$3,0),FALSE)/VLOOKUP($B28,'Sector --&gt;'!$B$104:$N$202,MATCH(C$2,'Sector --&gt;'!$B$3:$N$3,FALSE))</f>
        <v>-4.4979827272246753E-2</v>
      </c>
      <c r="F29" s="123">
        <f t="array" ref="F29">PRODUCT(1+E18:E29)-1</f>
        <v>0.18205708863754877</v>
      </c>
      <c r="G29" s="637">
        <f>Benchmark!O30</f>
        <v>1.6959083098065601E-2</v>
      </c>
      <c r="H29" s="123">
        <f t="array" ref="H29">PRODUCT(1+G18:G29)-1</f>
        <v>-0.17433574354798287</v>
      </c>
      <c r="I29" s="637">
        <f>Benchmark!P30</f>
        <v>-9.3822751197417155E-3</v>
      </c>
      <c r="J29" s="123">
        <f t="array" ref="J29">PRODUCT(1+I17:I28)-1</f>
        <v>0.24318750916372545</v>
      </c>
      <c r="L29" s="123">
        <f>VLOOKUP($B29,'Sector --&gt;'!$Q$3:$AB$101,MATCH(L$2,'Sector --&gt;'!$Q$3:$AB$3,0),FALSE)/VLOOKUP($B28,'Sector --&gt;'!$B$3:$N$101,MATCH(L$2,'Sector --&gt;'!$B$3:$N$3,FALSE))</f>
        <v>-5.271921874191135E-2</v>
      </c>
      <c r="M29" s="123">
        <f t="array" ref="M29">PRODUCT(1+L18:L29)-1</f>
        <v>-0.3902162904494102</v>
      </c>
      <c r="N29" s="123">
        <f>VLOOKUP($B29,'Sector --&gt;'!$Q$104:$AB$202,MATCH(L$2,'Sector --&gt;'!$Q$3:$AB$3,0),FALSE)/VLOOKUP($B28,'Sector --&gt;'!$B$104:$N$202,MATCH(L$2,'Sector --&gt;'!$B$3:$N$3,FALSE))</f>
        <v>-1.9687237852394786E-2</v>
      </c>
      <c r="O29" s="123">
        <f t="array" ref="O29">PRODUCT(1+N18:N29)-1</f>
        <v>0.44848282113528715</v>
      </c>
      <c r="P29" s="637">
        <f>Benchmark!S30</f>
        <v>1.0112297965169019E-2</v>
      </c>
      <c r="Q29" s="123">
        <f t="array" ref="Q29">PRODUCT(1+P18:P29)-1</f>
        <v>4.1456681147424623E-2</v>
      </c>
      <c r="R29" s="637">
        <f>Benchmark!T30</f>
        <v>-1.0460885315829616E-2</v>
      </c>
      <c r="S29" s="123">
        <f t="array" ref="S29">PRODUCT(1+R18:R29)-1</f>
        <v>-6.3094236224282674E-2</v>
      </c>
      <c r="U29" s="123">
        <f>VLOOKUP($B29,'Sector --&gt;'!$Q$3:$AB$101,MATCH(U$2,'Sector --&gt;'!$Q$3:$AB$3,0),FALSE)/VLOOKUP($B28,'Sector --&gt;'!$B$3:$N$101,MATCH(U$2,'Sector --&gt;'!$B$3:$N$3,FALSE))</f>
        <v>-0.14774236891322201</v>
      </c>
      <c r="V29" s="123">
        <f t="array" ref="V29">PRODUCT(1+U18:U29)-1</f>
        <v>-0.30054836031439991</v>
      </c>
      <c r="W29" s="123">
        <f>IFERROR(VLOOKUP($B29,'Sector --&gt;'!$Q$104:$AB$202,MATCH(U$2,'Sector --&gt;'!$Q$3:$AB$3,0),FALSE)/VLOOKUP($B28,'Sector --&gt;'!$B$104:$N$202,MATCH(U$2,'Sector --&gt;'!$B$3:$N$3,FALSE)),AA29)</f>
        <v>0.10044012290679108</v>
      </c>
      <c r="X29" s="123">
        <f t="array" ref="X29">PRODUCT(1+W18:W29)-1</f>
        <v>0.35323681070106883</v>
      </c>
      <c r="Y29" s="637">
        <f>Benchmark!W30</f>
        <v>-2.8550418119154652E-2</v>
      </c>
      <c r="Z29" s="123">
        <f t="array" ref="Z29">PRODUCT(1+Y18:Y29)-1</f>
        <v>6.7321190817659637E-2</v>
      </c>
      <c r="AA29" s="637">
        <f>Benchmark!X30</f>
        <v>3.7520941631326507E-2</v>
      </c>
      <c r="AB29" s="123">
        <f t="array" ref="AB29">PRODUCT(1+AA18:AA29)-1</f>
        <v>-0.19131330280737324</v>
      </c>
      <c r="AD29" s="123">
        <f>VLOOKUP($B29,'Sector --&gt;'!$Q$3:$AB$101,MATCH(AD$2,'Sector --&gt;'!$Q$3:$AB$3,0),FALSE)/VLOOKUP($B28,'Sector --&gt;'!$B$3:$N$101,MATCH(AD$2,'Sector --&gt;'!$B$3:$N$3,FALSE))</f>
        <v>-5.2057571411246326E-2</v>
      </c>
      <c r="AE29" s="123">
        <f t="array" ref="AE29">PRODUCT(1+AD18:AD29)-1</f>
        <v>-7.4433589775915854E-2</v>
      </c>
      <c r="AF29" s="123">
        <f>VLOOKUP($B29,'Sector --&gt;'!$Q$104:$AB$202,MATCH(AD$2,'Sector --&gt;'!$Q$3:$AB$3,0),FALSE)/VLOOKUP($B28,'Sector --&gt;'!$B$104:$N$202,MATCH(AD$2,'Sector --&gt;'!$B$3:$N$3,FALSE))</f>
        <v>-7.424386494507453E-3</v>
      </c>
      <c r="AG29" s="123">
        <f t="array" ref="AG29">PRODUCT(1+AF18:AF29)-1</f>
        <v>0.1366084312521556</v>
      </c>
      <c r="AH29" s="637">
        <f>Benchmark!AA30</f>
        <v>5.6307142654985626E-2</v>
      </c>
      <c r="AI29" s="123">
        <f t="array" ref="AI29">PRODUCT(1+AH18:AH29)-1</f>
        <v>-1.511290029117307E-2</v>
      </c>
      <c r="AJ29" s="637">
        <f>Benchmark!AB30</f>
        <v>-2.5837954633379605E-2</v>
      </c>
      <c r="AK29" s="123">
        <f t="array" ref="AK29">PRODUCT(1+AJ18:AJ29)-1</f>
        <v>6.3908480748074536E-2</v>
      </c>
      <c r="AM29" s="123">
        <f>VLOOKUP($B29,'Sector --&gt;'!$Q$3:$AB$101,MATCH(AM$2,'Sector --&gt;'!$Q$3:$AB$3,0),FALSE)/VLOOKUP($B28,'Sector --&gt;'!$B$3:$N$101,MATCH(AM$2,'Sector --&gt;'!$B$3:$N$3,FALSE))</f>
        <v>5.5869203702388487E-2</v>
      </c>
      <c r="AN29" s="123">
        <f t="array" ref="AN29">PRODUCT(1+AM18:AM29)-1</f>
        <v>-2.5387743375074323E-2</v>
      </c>
      <c r="AO29" s="123">
        <f>VLOOKUP($B29,'Sector --&gt;'!$Q$104:$AB$202,MATCH(AM$2,'Sector --&gt;'!$Q$3:$AB$3,0),FALSE)/VLOOKUP($B28,'Sector --&gt;'!$B$104:$N$202,MATCH(AM$2,'Sector --&gt;'!$B$3:$N$3,FALSE))</f>
        <v>8.6217194897077659E-2</v>
      </c>
      <c r="AP29" s="123">
        <f t="array" ref="AP29">PRODUCT(1+AO18:AO29)-1</f>
        <v>0.5104271623002512</v>
      </c>
      <c r="AQ29" s="637">
        <f>Benchmark!AE30</f>
        <v>-1.5194074004455105E-3</v>
      </c>
      <c r="AR29" s="123">
        <f t="array" ref="AR29">PRODUCT(1+AQ18:AQ29)-1</f>
        <v>-0.10570901522032927</v>
      </c>
      <c r="AS29" s="637">
        <f>Benchmark!AF30</f>
        <v>1.676544837272536E-2</v>
      </c>
      <c r="AT29" s="123">
        <f t="array" ref="AT29">PRODUCT(1+AS18:AS29)-1</f>
        <v>0.17559784967553949</v>
      </c>
      <c r="AV29" s="123">
        <f>VLOOKUP($B29,'Sector --&gt;'!$Q$3:$AB$101,MATCH(AV$2,'Sector --&gt;'!$Q$3:$AB$3,0),FALSE)/VLOOKUP($B28,'Sector --&gt;'!$B$3:$N$101,MATCH(AV$2,'Sector --&gt;'!$B$3:$N$3,FALSE))</f>
        <v>-0.16411651028627944</v>
      </c>
      <c r="AW29" s="123">
        <f t="array" ref="AW29">PRODUCT(1+AV18:AV29)-1</f>
        <v>-0.47996048877542985</v>
      </c>
      <c r="AX29" s="123">
        <f>VLOOKUP($B29,'Sector --&gt;'!$Q$104:$AB$202,MATCH(AV$2,'Sector --&gt;'!$Q$3:$AB$3,0),FALSE)/VLOOKUP($B28,'Sector --&gt;'!$B$104:$N$202,MATCH(AV$2,'Sector --&gt;'!$B$3:$N$3,FALSE))</f>
        <v>0.14121749003194783</v>
      </c>
      <c r="AY29" s="123">
        <f t="array" ref="AY29">PRODUCT(1+AX18:AX29)-1</f>
        <v>0.63145882816461851</v>
      </c>
      <c r="AZ29" s="637">
        <f>Benchmark!AI30</f>
        <v>-4.473543746496788E-2</v>
      </c>
      <c r="BA29" s="123">
        <f t="array" ref="BA29">PRODUCT(1+AZ18:AZ29)-1</f>
        <v>-0.19368142303814051</v>
      </c>
      <c r="BB29" s="637">
        <f>Benchmark!AJ30</f>
        <v>4.3660331050618673E-2</v>
      </c>
      <c r="BC29" s="123">
        <f t="array" ref="BC29">PRODUCT(1+BB18:BB29)-1</f>
        <v>0.15173984739988899</v>
      </c>
      <c r="BE29" s="123">
        <f>VLOOKUP($B29,'Sector --&gt;'!$Q$3:$AB$101,MATCH(BE$2,'Sector --&gt;'!$Q$3:$AB$3,0),FALSE)/VLOOKUP($B28,'Sector --&gt;'!$B$3:$N$101,MATCH(BE$2,'Sector --&gt;'!$B$3:$N$3,FALSE))</f>
        <v>-7.6590581890432816E-2</v>
      </c>
      <c r="BF29" s="123">
        <f t="array" ref="BF29">PRODUCT(1+BE18:BE29)-1</f>
        <v>0.21717201863576929</v>
      </c>
      <c r="BG29" s="123">
        <f>IFERROR(VLOOKUP($B29,'Sector --&gt;'!$Q$104:$AB$202,MATCH(BE$2,'Sector --&gt;'!$Q$3:$AB$3,0),FALSE)/VLOOKUP($B28,'Sector --&gt;'!$B$104:$N$202,MATCH(BE$2,'Sector --&gt;'!$B$3:$N$3,FALSE)),BK29)</f>
        <v>0.10936288911405338</v>
      </c>
      <c r="BH29" s="123">
        <f t="array" ref="BH29">PRODUCT(1+BG18:BG29)-1</f>
        <v>-0.25934133182380958</v>
      </c>
      <c r="BI29" s="637">
        <f>Benchmark!AM30</f>
        <v>-7.4672230292139291E-2</v>
      </c>
      <c r="BJ29" s="123">
        <f t="array" ref="BJ29">PRODUCT(1+BI18:BI29)-1</f>
        <v>0.17473670396794572</v>
      </c>
      <c r="BK29" s="637">
        <f>Benchmark!AN30</f>
        <v>7.3633571222010558E-2</v>
      </c>
      <c r="BL29" s="123">
        <f t="array" ref="BL29">PRODUCT(1+BK18:BK29)-1</f>
        <v>-5.0986410345493227E-2</v>
      </c>
      <c r="BN29" s="123">
        <f>VLOOKUP($B29,'Sector --&gt;'!$Q$3:$AB$101,MATCH(BN$2,'Sector --&gt;'!$Q$3:$AB$3,0),FALSE)/VLOOKUP($B28,'Sector --&gt;'!$B$3:$N$101,MATCH(BN$2,'Sector --&gt;'!$B$3:$N$3,FALSE))</f>
        <v>-0.13480180183511731</v>
      </c>
      <c r="BO29" s="123">
        <f t="array" ref="BO29">PRODUCT(1+BN18:BN29)-1</f>
        <v>-0.1260228697106679</v>
      </c>
      <c r="BP29" s="123">
        <f>VLOOKUP($B29,'Sector --&gt;'!$Q$104:$AB$202,MATCH(BN$2,'Sector --&gt;'!$Q$3:$AB$3,0),FALSE)/VLOOKUP($B28,'Sector --&gt;'!$B$104:$N$202,MATCH(BN$2,'Sector --&gt;'!$B$3:$N$3,FALSE))</f>
        <v>0.17114406321437159</v>
      </c>
      <c r="BQ29" s="123">
        <f t="array" ref="BQ29">PRODUCT(1+BP18:BP29)-1</f>
        <v>0.22006488254355983</v>
      </c>
      <c r="BR29" s="637">
        <f>Benchmark!AQ30</f>
        <v>-5.446178586296388E-2</v>
      </c>
      <c r="BS29" s="123">
        <f t="array" ref="BS29">PRODUCT(1+BR18:BR29)-1</f>
        <v>2.996551555240079E-2</v>
      </c>
      <c r="BT29" s="637">
        <f>Benchmark!AR30</f>
        <v>2.4231167212611232E-2</v>
      </c>
      <c r="BU29" s="123">
        <f t="array" ref="BU29">PRODUCT(1+BT18:BT29)-1</f>
        <v>-1.1813060239283302E-2</v>
      </c>
    </row>
    <row r="30" spans="2:73" x14ac:dyDescent="0.25">
      <c r="B30" s="95">
        <f t="shared" si="0"/>
        <v>39691</v>
      </c>
      <c r="C30" s="123">
        <f>VLOOKUP($B30,'Sector --&gt;'!$Q$3:$AB$101,MATCH(C$2,'Sector --&gt;'!$Q$3:$AB$3,0),FALSE)/VLOOKUP($B29,'Sector --&gt;'!$B$3:$N$101,MATCH(C$2,'Sector --&gt;'!$B$3:$N$3,FALSE))</f>
        <v>-0.14876877094407265</v>
      </c>
      <c r="D30" s="123">
        <f t="array" ref="D30">PRODUCT(1+C19:C30)-1</f>
        <v>-0.31486235565007858</v>
      </c>
      <c r="E30" s="123">
        <f>VLOOKUP($B30,'Sector --&gt;'!$Q$104:$AB$202,MATCH(C$2,'Sector --&gt;'!$Q$3:$AB$3,0),FALSE)/VLOOKUP($B29,'Sector --&gt;'!$B$104:$N$202,MATCH(C$2,'Sector --&gt;'!$B$3:$N$3,FALSE))</f>
        <v>-1.8637648633063494E-2</v>
      </c>
      <c r="F30" s="123">
        <f t="array" ref="F30">PRODUCT(1+E19:E30)-1</f>
        <v>0.11544883099626535</v>
      </c>
      <c r="G30" s="637">
        <f>Benchmark!O31</f>
        <v>-1.774019370245377E-2</v>
      </c>
      <c r="H30" s="123">
        <f t="array" ref="H30">PRODUCT(1+G19:G30)-1</f>
        <v>-0.15917641367460644</v>
      </c>
      <c r="I30" s="637">
        <f>Benchmark!P31</f>
        <v>3.988541845893926E-3</v>
      </c>
      <c r="J30" s="123">
        <f t="array" ref="J30">PRODUCT(1+I18:I29)-1</f>
        <v>0.22092636044942315</v>
      </c>
      <c r="L30" s="123">
        <f>VLOOKUP($B30,'Sector --&gt;'!$Q$3:$AB$101,MATCH(L$2,'Sector --&gt;'!$Q$3:$AB$3,0),FALSE)/VLOOKUP($B29,'Sector --&gt;'!$B$3:$N$101,MATCH(L$2,'Sector --&gt;'!$B$3:$N$3,FALSE))</f>
        <v>2.6661459981385149E-2</v>
      </c>
      <c r="M30" s="123">
        <f t="array" ref="M30">PRODUCT(1+L19:L30)-1</f>
        <v>-0.36017820385913579</v>
      </c>
      <c r="N30" s="123">
        <f>VLOOKUP($B30,'Sector --&gt;'!$Q$104:$AB$202,MATCH(L$2,'Sector --&gt;'!$Q$3:$AB$3,0),FALSE)/VLOOKUP($B29,'Sector --&gt;'!$B$104:$N$202,MATCH(L$2,'Sector --&gt;'!$B$3:$N$3,FALSE))</f>
        <v>5.2491704877228519E-2</v>
      </c>
      <c r="O30" s="123">
        <f t="array" ref="O30">PRODUCT(1+N19:N30)-1</f>
        <v>0.39712860330102795</v>
      </c>
      <c r="P30" s="637">
        <f>Benchmark!S31</f>
        <v>-2.9596987172330683E-2</v>
      </c>
      <c r="Q30" s="123">
        <f t="array" ref="Q30">PRODUCT(1+P19:P30)-1</f>
        <v>2.2508243749931545E-2</v>
      </c>
      <c r="R30" s="637">
        <f>Benchmark!T31</f>
        <v>3.0621594976485068E-2</v>
      </c>
      <c r="S30" s="123">
        <f t="array" ref="S30">PRODUCT(1+R19:R30)-1</f>
        <v>-5.2804166701785893E-2</v>
      </c>
      <c r="U30" s="123">
        <f>VLOOKUP($B30,'Sector --&gt;'!$Q$3:$AB$101,MATCH(U$2,'Sector --&gt;'!$Q$3:$AB$3,0),FALSE)/VLOOKUP($B29,'Sector --&gt;'!$B$3:$N$101,MATCH(U$2,'Sector --&gt;'!$B$3:$N$3,FALSE))</f>
        <v>-6.5943129421710781E-2</v>
      </c>
      <c r="V30" s="123">
        <f t="array" ref="V30">PRODUCT(1+U19:U30)-1</f>
        <v>-0.3438880547932045</v>
      </c>
      <c r="W30" s="123">
        <f>IFERROR(VLOOKUP($B30,'Sector --&gt;'!$Q$104:$AB$202,MATCH(U$2,'Sector --&gt;'!$Q$3:$AB$3,0),FALSE)/VLOOKUP($B29,'Sector --&gt;'!$B$104:$N$202,MATCH(U$2,'Sector --&gt;'!$B$3:$N$3,FALSE)),AA30)</f>
        <v>8.752709677474399E-2</v>
      </c>
      <c r="X30" s="123">
        <f t="array" ref="X30">PRODUCT(1+W19:W30)-1</f>
        <v>0.47708892999888919</v>
      </c>
      <c r="Y30" s="637">
        <f>Benchmark!W31</f>
        <v>-7.4913675136281735E-2</v>
      </c>
      <c r="Z30" s="123">
        <f t="array" ref="Z30">PRODUCT(1+Y19:Y30)-1</f>
        <v>1.2524443085590864E-2</v>
      </c>
      <c r="AA30" s="637">
        <f>Benchmark!X31</f>
        <v>5.2302651314765629E-2</v>
      </c>
      <c r="AB30" s="123">
        <f t="array" ref="AB30">PRODUCT(1+AA19:AA30)-1</f>
        <v>-0.16549393830875536</v>
      </c>
      <c r="AD30" s="123">
        <f>VLOOKUP($B30,'Sector --&gt;'!$Q$3:$AB$101,MATCH(AD$2,'Sector --&gt;'!$Q$3:$AB$3,0),FALSE)/VLOOKUP($B29,'Sector --&gt;'!$B$3:$N$101,MATCH(AD$2,'Sector --&gt;'!$B$3:$N$3,FALSE))</f>
        <v>-4.2944372802870445E-2</v>
      </c>
      <c r="AE30" s="123">
        <f t="array" ref="AE30">PRODUCT(1+AD19:AD30)-1</f>
        <v>-8.8307347640324441E-2</v>
      </c>
      <c r="AF30" s="123">
        <f>VLOOKUP($B30,'Sector --&gt;'!$Q$104:$AB$202,MATCH(AD$2,'Sector --&gt;'!$Q$3:$AB$3,0),FALSE)/VLOOKUP($B29,'Sector --&gt;'!$B$104:$N$202,MATCH(AD$2,'Sector --&gt;'!$B$3:$N$3,FALSE))</f>
        <v>3.5563219797438643E-2</v>
      </c>
      <c r="AG30" s="123">
        <f t="array" ref="AG30">PRODUCT(1+AF19:AF30)-1</f>
        <v>0.12465774416518483</v>
      </c>
      <c r="AH30" s="637">
        <f>Benchmark!AA31</f>
        <v>-8.0495802615114145E-2</v>
      </c>
      <c r="AI30" s="123">
        <f t="array" ref="AI30">PRODUCT(1+AH19:AH30)-1</f>
        <v>-6.7584582391259751E-2</v>
      </c>
      <c r="AJ30" s="637">
        <f>Benchmark!AB31</f>
        <v>5.087192302669185E-2</v>
      </c>
      <c r="AK30" s="123">
        <f t="array" ref="AK30">PRODUCT(1+AJ19:AJ30)-1</f>
        <v>8.626628653537538E-2</v>
      </c>
      <c r="AM30" s="123">
        <f>VLOOKUP($B30,'Sector --&gt;'!$Q$3:$AB$101,MATCH(AM$2,'Sector --&gt;'!$Q$3:$AB$3,0),FALSE)/VLOOKUP($B29,'Sector --&gt;'!$B$3:$N$101,MATCH(AM$2,'Sector --&gt;'!$B$3:$N$3,FALSE))</f>
        <v>-0.10315781770000745</v>
      </c>
      <c r="AN30" s="123">
        <f t="array" ref="AN30">PRODUCT(1+AM19:AM30)-1</f>
        <v>-0.12600040943098478</v>
      </c>
      <c r="AO30" s="123">
        <f>VLOOKUP($B30,'Sector --&gt;'!$Q$104:$AB$202,MATCH(AM$2,'Sector --&gt;'!$Q$3:$AB$3,0),FALSE)/VLOOKUP($B29,'Sector --&gt;'!$B$104:$N$202,MATCH(AM$2,'Sector --&gt;'!$B$3:$N$3,FALSE))</f>
        <v>0.15766632164043096</v>
      </c>
      <c r="AP30" s="123">
        <f t="array" ref="AP30">PRODUCT(1+AO19:AO30)-1</f>
        <v>0.73868085604886202</v>
      </c>
      <c r="AQ30" s="637">
        <f>Benchmark!AE31</f>
        <v>-8.9674504316557546E-2</v>
      </c>
      <c r="AR30" s="123">
        <f t="array" ref="AR30">PRODUCT(1+AQ19:AQ30)-1</f>
        <v>-0.16644242038830803</v>
      </c>
      <c r="AS30" s="637">
        <f>Benchmark!AF31</f>
        <v>9.4442835807321851E-2</v>
      </c>
      <c r="AT30" s="123">
        <f t="array" ref="AT30">PRODUCT(1+AS19:AS30)-1</f>
        <v>0.253629472274987</v>
      </c>
      <c r="AV30" s="123">
        <f>VLOOKUP($B30,'Sector --&gt;'!$Q$3:$AB$101,MATCH(AV$2,'Sector --&gt;'!$Q$3:$AB$3,0),FALSE)/VLOOKUP($B29,'Sector --&gt;'!$B$3:$N$101,MATCH(AV$2,'Sector --&gt;'!$B$3:$N$3,FALSE))</f>
        <v>1.5959605792255391E-2</v>
      </c>
      <c r="AW30" s="123">
        <f t="array" ref="AW30">PRODUCT(1+AV19:AV30)-1</f>
        <v>-0.43245155490795684</v>
      </c>
      <c r="AX30" s="123">
        <f>VLOOKUP($B30,'Sector --&gt;'!$Q$104:$AB$202,MATCH(AV$2,'Sector --&gt;'!$Q$3:$AB$3,0),FALSE)/VLOOKUP($B29,'Sector --&gt;'!$B$104:$N$202,MATCH(AV$2,'Sector --&gt;'!$B$3:$N$3,FALSE))</f>
        <v>-4.5805661178168443E-2</v>
      </c>
      <c r="AY30" s="123">
        <f t="array" ref="AY30">PRODUCT(1+AX19:AX30)-1</f>
        <v>0.47446234321815384</v>
      </c>
      <c r="AZ30" s="637">
        <f>Benchmark!AI31</f>
        <v>-1.2401995690445648E-2</v>
      </c>
      <c r="BA30" s="123">
        <f t="array" ref="BA30">PRODUCT(1+AZ19:AZ30)-1</f>
        <v>-0.183449181337353</v>
      </c>
      <c r="BB30" s="637">
        <f>Benchmark!AJ31</f>
        <v>9.27764287269673E-3</v>
      </c>
      <c r="BC30" s="123">
        <f t="array" ref="BC30">PRODUCT(1+BB19:BB30)-1</f>
        <v>0.1406708556712537</v>
      </c>
      <c r="BE30" s="123">
        <f>VLOOKUP($B30,'Sector --&gt;'!$Q$3:$AB$101,MATCH(BE$2,'Sector --&gt;'!$Q$3:$AB$3,0),FALSE)/VLOOKUP($B29,'Sector --&gt;'!$B$3:$N$101,MATCH(BE$2,'Sector --&gt;'!$B$3:$N$3,FALSE))</f>
        <v>-3.7106317292040426E-2</v>
      </c>
      <c r="BF30" s="123">
        <f t="array" ref="BF30">PRODUCT(1+BE19:BE30)-1</f>
        <v>0.13398396612996599</v>
      </c>
      <c r="BG30" s="123">
        <f>IFERROR(VLOOKUP($B30,'Sector --&gt;'!$Q$104:$AB$202,MATCH(BE$2,'Sector --&gt;'!$Q$3:$AB$3,0),FALSE)/VLOOKUP($B29,'Sector --&gt;'!$B$104:$N$202,MATCH(BE$2,'Sector --&gt;'!$B$3:$N$3,FALSE)),BK30)</f>
        <v>0.13737098655830637</v>
      </c>
      <c r="BH30" s="123">
        <f t="array" ref="BH30">PRODUCT(1+BG19:BG30)-1</f>
        <v>-0.11266410767508006</v>
      </c>
      <c r="BI30" s="637">
        <f>Benchmark!AM31</f>
        <v>-0.11084836520916755</v>
      </c>
      <c r="BJ30" s="123">
        <f t="array" ref="BJ30">PRODUCT(1+BI19:BI30)-1</f>
        <v>6.0103109653924625E-2</v>
      </c>
      <c r="BK30" s="637">
        <f>Benchmark!AN31</f>
        <v>0.11274220551162498</v>
      </c>
      <c r="BL30" s="123">
        <f t="array" ref="BL30">PRODUCT(1+BK19:BK30)-1</f>
        <v>5.8426184753119559E-2</v>
      </c>
      <c r="BN30" s="123">
        <f>VLOOKUP($B30,'Sector --&gt;'!$Q$3:$AB$101,MATCH(BN$2,'Sector --&gt;'!$Q$3:$AB$3,0),FALSE)/VLOOKUP($B29,'Sector --&gt;'!$B$3:$N$101,MATCH(BN$2,'Sector --&gt;'!$B$3:$N$3,FALSE))</f>
        <v>-2.202998962583911E-2</v>
      </c>
      <c r="BO30" s="123">
        <f t="array" ref="BO30">PRODUCT(1+BN19:BN30)-1</f>
        <v>-0.1367349576116873</v>
      </c>
      <c r="BP30" s="123">
        <f>VLOOKUP($B30,'Sector --&gt;'!$Q$104:$AB$202,MATCH(BN$2,'Sector --&gt;'!$Q$3:$AB$3,0),FALSE)/VLOOKUP($B29,'Sector --&gt;'!$B$104:$N$202,MATCH(BN$2,'Sector --&gt;'!$B$3:$N$3,FALSE))</f>
        <v>3.1053198251325558E-2</v>
      </c>
      <c r="BQ30" s="123">
        <f t="array" ref="BQ30">PRODUCT(1+BP19:BP30)-1</f>
        <v>0.25577086021304885</v>
      </c>
      <c r="BR30" s="637">
        <f>Benchmark!AQ31</f>
        <v>-4.9159537240252078E-2</v>
      </c>
      <c r="BS30" s="123">
        <f t="array" ref="BS30">PRODUCT(1+BR19:BR30)-1</f>
        <v>-1.7722062934576566E-2</v>
      </c>
      <c r="BT30" s="637">
        <f>Benchmark!AR31</f>
        <v>1.7993060616625495E-2</v>
      </c>
      <c r="BU30" s="123">
        <f t="array" ref="BU30">PRODUCT(1+BT19:BT30)-1</f>
        <v>3.3044690130863197E-2</v>
      </c>
    </row>
    <row r="31" spans="2:73" x14ac:dyDescent="0.25">
      <c r="B31" s="95">
        <f t="shared" si="0"/>
        <v>39721</v>
      </c>
      <c r="C31" s="123">
        <f>VLOOKUP($B31,'Sector --&gt;'!$Q$3:$AB$101,MATCH(C$2,'Sector --&gt;'!$Q$3:$AB$3,0),FALSE)/VLOOKUP($B30,'Sector --&gt;'!$B$3:$N$101,MATCH(C$2,'Sector --&gt;'!$B$3:$N$3,FALSE))</f>
        <v>-0.18570632177469784</v>
      </c>
      <c r="D31" s="123">
        <f t="array" ref="D31">PRODUCT(1+C20:C31)-1</f>
        <v>-0.48031215500013746</v>
      </c>
      <c r="E31" s="123">
        <f>VLOOKUP($B31,'Sector --&gt;'!$Q$104:$AB$202,MATCH(C$2,'Sector --&gt;'!$Q$3:$AB$3,0),FALSE)/VLOOKUP($B30,'Sector --&gt;'!$B$104:$N$202,MATCH(C$2,'Sector --&gt;'!$B$3:$N$3,FALSE))</f>
        <v>9.1336651990109166E-2</v>
      </c>
      <c r="F31" s="123">
        <f t="array" ref="F31">PRODUCT(1+E20:E31)-1</f>
        <v>0.33529461432876806</v>
      </c>
      <c r="G31" s="637">
        <f>Benchmark!O32</f>
        <v>-0.1394267753640665</v>
      </c>
      <c r="H31" s="123">
        <f t="array" ref="H31">PRODUCT(1+G20:G31)-1</f>
        <v>-0.31426995377448186</v>
      </c>
      <c r="I31" s="637">
        <f>Benchmark!P32</f>
        <v>0.12154385026606949</v>
      </c>
      <c r="J31" s="123">
        <f t="array" ref="J31">PRODUCT(1+I19:I30)-1</f>
        <v>0.19260878487287214</v>
      </c>
      <c r="L31" s="123">
        <f>VLOOKUP($B31,'Sector --&gt;'!$Q$3:$AB$101,MATCH(L$2,'Sector --&gt;'!$Q$3:$AB$3,0),FALSE)/VLOOKUP($B30,'Sector --&gt;'!$B$3:$N$101,MATCH(L$2,'Sector --&gt;'!$B$3:$N$3,FALSE))</f>
        <v>-0.13091451562082473</v>
      </c>
      <c r="M31" s="123">
        <f t="array" ref="M31">PRODUCT(1+L20:L31)-1</f>
        <v>-0.44881495693060536</v>
      </c>
      <c r="N31" s="123">
        <f>VLOOKUP($B31,'Sector --&gt;'!$Q$104:$AB$202,MATCH(L$2,'Sector --&gt;'!$Q$3:$AB$3,0),FALSE)/VLOOKUP($B30,'Sector --&gt;'!$B$104:$N$202,MATCH(L$2,'Sector --&gt;'!$B$3:$N$3,FALSE))</f>
        <v>0.1385026988475731</v>
      </c>
      <c r="O31" s="123">
        <f t="array" ref="O31">PRODUCT(1+N20:N31)-1</f>
        <v>0.63915257027594219</v>
      </c>
      <c r="P31" s="637">
        <f>Benchmark!S32</f>
        <v>-9.5267063102373345E-2</v>
      </c>
      <c r="Q31" s="123">
        <f t="array" ref="Q31">PRODUCT(1+P20:P31)-1</f>
        <v>-0.12199562922572882</v>
      </c>
      <c r="R31" s="637">
        <f>Benchmark!T32</f>
        <v>0.11948085972667211</v>
      </c>
      <c r="S31" s="123">
        <f t="array" ref="S31">PRODUCT(1+R20:R31)-1</f>
        <v>0.12506371159288321</v>
      </c>
      <c r="U31" s="123">
        <f>VLOOKUP($B31,'Sector --&gt;'!$Q$3:$AB$101,MATCH(U$2,'Sector --&gt;'!$Q$3:$AB$3,0),FALSE)/VLOOKUP($B30,'Sector --&gt;'!$B$3:$N$101,MATCH(U$2,'Sector --&gt;'!$B$3:$N$3,FALSE))</f>
        <v>-0.2459412091690994</v>
      </c>
      <c r="V31" s="123">
        <f t="array" ref="V31">PRODUCT(1+U20:U31)-1</f>
        <v>-0.59316179527098134</v>
      </c>
      <c r="W31" s="123">
        <f>IFERROR(VLOOKUP($B31,'Sector --&gt;'!$Q$104:$AB$202,MATCH(U$2,'Sector --&gt;'!$Q$3:$AB$3,0),FALSE)/VLOOKUP($B30,'Sector --&gt;'!$B$104:$N$202,MATCH(U$2,'Sector --&gt;'!$B$3:$N$3,FALSE)),AA31)</f>
        <v>0.16156984715369105</v>
      </c>
      <c r="X31" s="123">
        <f t="array" ref="X31">PRODUCT(1+W20:W31)-1</f>
        <v>0.99390427853357943</v>
      </c>
      <c r="Y31" s="637">
        <f>Benchmark!W32</f>
        <v>-0.19211496337421607</v>
      </c>
      <c r="Z31" s="123">
        <f t="array" ref="Z31">PRODUCT(1+Y20:Y31)-1</f>
        <v>-0.31793138549578681</v>
      </c>
      <c r="AA31" s="637">
        <f>Benchmark!X32</f>
        <v>0.18898773639683553</v>
      </c>
      <c r="AB31" s="123">
        <f t="array" ref="AB31">PRODUCT(1+AA20:AA31)-1</f>
        <v>0.24263631688221188</v>
      </c>
      <c r="AD31" s="123">
        <f>VLOOKUP($B31,'Sector --&gt;'!$Q$3:$AB$101,MATCH(AD$2,'Sector --&gt;'!$Q$3:$AB$3,0),FALSE)/VLOOKUP($B30,'Sector --&gt;'!$B$3:$N$101,MATCH(AD$2,'Sector --&gt;'!$B$3:$N$3,FALSE))</f>
        <v>-0.15365096814150606</v>
      </c>
      <c r="AE31" s="123">
        <f t="array" ref="AE31">PRODUCT(1+AD20:AD31)-1</f>
        <v>-0.29149351955837466</v>
      </c>
      <c r="AF31" s="123">
        <f>VLOOKUP($B31,'Sector --&gt;'!$Q$104:$AB$202,MATCH(AD$2,'Sector --&gt;'!$Q$3:$AB$3,0),FALSE)/VLOOKUP($B30,'Sector --&gt;'!$B$104:$N$202,MATCH(AD$2,'Sector --&gt;'!$B$3:$N$3,FALSE))</f>
        <v>5.1105973113815595E-2</v>
      </c>
      <c r="AG31" s="123">
        <f t="array" ref="AG31">PRODUCT(1+AF20:AF31)-1</f>
        <v>0.30221250093636098</v>
      </c>
      <c r="AH31" s="637">
        <f>Benchmark!AA32</f>
        <v>-0.15099315291426935</v>
      </c>
      <c r="AI31" s="123">
        <f t="array" ref="AI31">PRODUCT(1+AH20:AH31)-1</f>
        <v>-0.27233840714448176</v>
      </c>
      <c r="AJ31" s="637">
        <f>Benchmark!AB32</f>
        <v>0.16304923602907456</v>
      </c>
      <c r="AK31" s="123">
        <f t="array" ref="AK31">PRODUCT(1+AJ20:AJ31)-1</f>
        <v>0.42606258646802231</v>
      </c>
      <c r="AM31" s="123">
        <f>VLOOKUP($B31,'Sector --&gt;'!$Q$3:$AB$101,MATCH(AM$2,'Sector --&gt;'!$Q$3:$AB$3,0),FALSE)/VLOOKUP($B30,'Sector --&gt;'!$B$3:$N$101,MATCH(AM$2,'Sector --&gt;'!$B$3:$N$3,FALSE))</f>
        <v>-0.23452502322626217</v>
      </c>
      <c r="AN31" s="123">
        <f t="array" ref="AN31">PRODUCT(1+AM20:AM31)-1</f>
        <v>-0.33560166976841788</v>
      </c>
      <c r="AO31" s="123">
        <f>VLOOKUP($B31,'Sector --&gt;'!$Q$104:$AB$202,MATCH(AM$2,'Sector --&gt;'!$Q$3:$AB$3,0),FALSE)/VLOOKUP($B30,'Sector --&gt;'!$B$104:$N$202,MATCH(AM$2,'Sector --&gt;'!$B$3:$N$3,FALSE))</f>
        <v>0.20803299034262318</v>
      </c>
      <c r="AP31" s="123">
        <f t="array" ref="AP31">PRODUCT(1+AO20:AO31)-1</f>
        <v>1.2738493460311791</v>
      </c>
      <c r="AQ31" s="637">
        <f>Benchmark!AE32</f>
        <v>-0.16127492405952037</v>
      </c>
      <c r="AR31" s="123">
        <f t="array" ref="AR31">PRODUCT(1+AQ20:AQ31)-1</f>
        <v>-0.35578335783540205</v>
      </c>
      <c r="AS31" s="637">
        <f>Benchmark!AF32</f>
        <v>0.1645256701044911</v>
      </c>
      <c r="AT31" s="123">
        <f t="array" ref="AT31">PRODUCT(1+AS20:AS31)-1</f>
        <v>0.60012691534869922</v>
      </c>
      <c r="AV31" s="123">
        <f>VLOOKUP($B31,'Sector --&gt;'!$Q$3:$AB$101,MATCH(AV$2,'Sector --&gt;'!$Q$3:$AB$3,0),FALSE)/VLOOKUP($B30,'Sector --&gt;'!$B$3:$N$101,MATCH(AV$2,'Sector --&gt;'!$B$3:$N$3,FALSE))</f>
        <v>-0.11450031585781401</v>
      </c>
      <c r="AW31" s="123">
        <f t="array" ref="AW31">PRODUCT(1+AV20:AV31)-1</f>
        <v>-0.51212320491379626</v>
      </c>
      <c r="AX31" s="123">
        <f>VLOOKUP($B31,'Sector --&gt;'!$Q$104:$AB$202,MATCH(AV$2,'Sector --&gt;'!$Q$3:$AB$3,0),FALSE)/VLOOKUP($B30,'Sector --&gt;'!$B$104:$N$202,MATCH(AV$2,'Sector --&gt;'!$B$3:$N$3,FALSE))</f>
        <v>0.15334009424904496</v>
      </c>
      <c r="AY31" s="123">
        <f t="array" ref="AY31">PRODUCT(1+AX20:AX31)-1</f>
        <v>0.76909362866708997</v>
      </c>
      <c r="AZ31" s="637">
        <f>Benchmark!AI32</f>
        <v>-0.16242339461273675</v>
      </c>
      <c r="BA31" s="123">
        <f t="array" ref="BA31">PRODUCT(1+AZ20:AZ31)-1</f>
        <v>-0.34600937893435757</v>
      </c>
      <c r="BB31" s="637">
        <f>Benchmark!AJ32</f>
        <v>0.16023668003982014</v>
      </c>
      <c r="BC31" s="123">
        <f t="array" ref="BC31">PRODUCT(1+BB20:BB31)-1</f>
        <v>0.38671307437820657</v>
      </c>
      <c r="BE31" s="123">
        <f>VLOOKUP($B31,'Sector --&gt;'!$Q$3:$AB$101,MATCH(BE$2,'Sector --&gt;'!$Q$3:$AB$3,0),FALSE)/VLOOKUP($B30,'Sector --&gt;'!$B$3:$N$101,MATCH(BE$2,'Sector --&gt;'!$B$3:$N$3,FALSE))</f>
        <v>-8.0596908181363461E-2</v>
      </c>
      <c r="BF31" s="123">
        <f t="array" ref="BF31">PRODUCT(1+BE20:BE31)-1</f>
        <v>-9.6705757254329727E-2</v>
      </c>
      <c r="BG31" s="123">
        <f>IFERROR(VLOOKUP($B31,'Sector --&gt;'!$Q$104:$AB$202,MATCH(BE$2,'Sector --&gt;'!$Q$3:$AB$3,0),FALSE)/VLOOKUP($B30,'Sector --&gt;'!$B$104:$N$202,MATCH(BE$2,'Sector --&gt;'!$B$3:$N$3,FALSE)),BK31)</f>
        <v>5.4843299770394094E-2</v>
      </c>
      <c r="BH31" s="123">
        <f t="array" ref="BH31">PRODUCT(1+BG20:BG31)-1</f>
        <v>0.13249338007772637</v>
      </c>
      <c r="BI31" s="637">
        <f>Benchmark!AM32</f>
        <v>-0.20733991875727903</v>
      </c>
      <c r="BJ31" s="123">
        <f t="array" ref="BJ31">PRODUCT(1+BI20:BI31)-1</f>
        <v>-0.26418814905022625</v>
      </c>
      <c r="BK31" s="637">
        <f>Benchmark!AN32</f>
        <v>0.24439563235270054</v>
      </c>
      <c r="BL31" s="123">
        <f t="array" ref="BL31">PRODUCT(1+BK20:BK31)-1</f>
        <v>0.54289599304286962</v>
      </c>
      <c r="BN31" s="123">
        <f>VLOOKUP($B31,'Sector --&gt;'!$Q$3:$AB$101,MATCH(BN$2,'Sector --&gt;'!$Q$3:$AB$3,0),FALSE)/VLOOKUP($B30,'Sector --&gt;'!$B$3:$N$101,MATCH(BN$2,'Sector --&gt;'!$B$3:$N$3,FALSE))</f>
        <v>-0.24399448910023025</v>
      </c>
      <c r="BO31" s="123">
        <f t="array" ref="BO31">PRODUCT(1+BN20:BN31)-1</f>
        <v>-0.3895953968491731</v>
      </c>
      <c r="BP31" s="123">
        <f>VLOOKUP($B31,'Sector --&gt;'!$Q$104:$AB$202,MATCH(BN$2,'Sector --&gt;'!$Q$3:$AB$3,0),FALSE)/VLOOKUP($B30,'Sector --&gt;'!$B$104:$N$202,MATCH(BN$2,'Sector --&gt;'!$B$3:$N$3,FALSE))</f>
        <v>0.12463010379346923</v>
      </c>
      <c r="BQ31" s="123">
        <f t="array" ref="BQ31">PRODUCT(1+BP20:BP31)-1</f>
        <v>0.43305621727462795</v>
      </c>
      <c r="BR31" s="637">
        <f>Benchmark!AQ32</f>
        <v>-0.15482837147392556</v>
      </c>
      <c r="BS31" s="123">
        <f t="array" ref="BS31">PRODUCT(1+BR20:BR31)-1</f>
        <v>-0.22461377004674576</v>
      </c>
      <c r="BT31" s="637">
        <f>Benchmark!AR32</f>
        <v>0.10212560791712499</v>
      </c>
      <c r="BU31" s="123">
        <f t="array" ref="BU31">PRODUCT(1+BT20:BT31)-1</f>
        <v>0.18540708965922748</v>
      </c>
    </row>
    <row r="32" spans="2:73" x14ac:dyDescent="0.25">
      <c r="B32" s="95">
        <f t="shared" si="0"/>
        <v>39752</v>
      </c>
      <c r="C32" s="123">
        <f>VLOOKUP($B32,'Sector --&gt;'!$Q$3:$AB$101,MATCH(C$2,'Sector --&gt;'!$Q$3:$AB$3,0),FALSE)/VLOOKUP($B31,'Sector --&gt;'!$B$3:$N$101,MATCH(C$2,'Sector --&gt;'!$B$3:$N$3,FALSE))</f>
        <v>-0.27233573262582916</v>
      </c>
      <c r="D32" s="123">
        <f t="array" ref="D32">PRODUCT(1+C21:C32)-1</f>
        <v>-0.66217025522133843</v>
      </c>
      <c r="E32" s="123">
        <f>VLOOKUP($B32,'Sector --&gt;'!$Q$104:$AB$202,MATCH(C$2,'Sector --&gt;'!$Q$3:$AB$3,0),FALSE)/VLOOKUP($B31,'Sector --&gt;'!$B$104:$N$202,MATCH(C$2,'Sector --&gt;'!$B$3:$N$3,FALSE))</f>
        <v>0.14744058605598206</v>
      </c>
      <c r="F32" s="123">
        <f t="array" ref="F32">PRODUCT(1+E21:E32)-1</f>
        <v>0.64901144301208902</v>
      </c>
      <c r="G32" s="637">
        <f>Benchmark!O33</f>
        <v>-0.20482501223791189</v>
      </c>
      <c r="H32" s="123">
        <f t="array" ref="H32">PRODUCT(1+G21:G32)-1</f>
        <v>-0.47786694410708175</v>
      </c>
      <c r="I32" s="637">
        <f>Benchmark!P33</f>
        <v>0.18436018661799464</v>
      </c>
      <c r="J32" s="123">
        <f t="array" ref="J32">PRODUCT(1+I20:I31)-1</f>
        <v>0.40070117888645074</v>
      </c>
      <c r="L32" s="123">
        <f>VLOOKUP($B32,'Sector --&gt;'!$Q$3:$AB$101,MATCH(L$2,'Sector --&gt;'!$Q$3:$AB$3,0),FALSE)/VLOOKUP($B31,'Sector --&gt;'!$B$3:$N$101,MATCH(L$2,'Sector --&gt;'!$B$3:$N$3,FALSE))</f>
        <v>-0.18293386428961775</v>
      </c>
      <c r="M32" s="123">
        <f t="array" ref="M32">PRODUCT(1+L21:L32)-1</f>
        <v>-0.55993630736038713</v>
      </c>
      <c r="N32" s="123">
        <f>VLOOKUP($B32,'Sector --&gt;'!$Q$104:$AB$202,MATCH(L$2,'Sector --&gt;'!$Q$3:$AB$3,0),FALSE)/VLOOKUP($B31,'Sector --&gt;'!$B$104:$N$202,MATCH(L$2,'Sector --&gt;'!$B$3:$N$3,FALSE))</f>
        <v>0.10025686070208192</v>
      </c>
      <c r="O32" s="123">
        <f t="array" ref="O32">PRODUCT(1+N21:N32)-1</f>
        <v>0.80128970986911696</v>
      </c>
      <c r="P32" s="637">
        <f>Benchmark!S33</f>
        <v>-0.17418566309869879</v>
      </c>
      <c r="Q32" s="123">
        <f t="array" ref="Q32">PRODUCT(1+P21:P32)-1</f>
        <v>-0.31861271551804493</v>
      </c>
      <c r="R32" s="637">
        <f>Benchmark!T33</f>
        <v>0.19271650288912676</v>
      </c>
      <c r="S32" s="123">
        <f t="array" ref="S32">PRODUCT(1+R21:R32)-1</f>
        <v>0.43696516697820598</v>
      </c>
      <c r="U32" s="123">
        <f>VLOOKUP($B32,'Sector --&gt;'!$Q$3:$AB$101,MATCH(U$2,'Sector --&gt;'!$Q$3:$AB$3,0),FALSE)/VLOOKUP($B31,'Sector --&gt;'!$B$3:$N$101,MATCH(U$2,'Sector --&gt;'!$B$3:$N$3,FALSE))</f>
        <v>-0.41414298524621301</v>
      </c>
      <c r="V32" s="123">
        <f t="array" ref="V32">PRODUCT(1+U21:U32)-1</f>
        <v>-0.7598599527347335</v>
      </c>
      <c r="W32" s="123">
        <f>IFERROR(VLOOKUP($B32,'Sector --&gt;'!$Q$104:$AB$202,MATCH(U$2,'Sector --&gt;'!$Q$3:$AB$3,0),FALSE)/VLOOKUP($B31,'Sector --&gt;'!$B$104:$N$202,MATCH(U$2,'Sector --&gt;'!$B$3:$N$3,FALSE)),AA32)</f>
        <v>0.27802261856528881</v>
      </c>
      <c r="X32" s="123">
        <f t="array" ref="X32">PRODUCT(1+W21:W32)-1</f>
        <v>1.3718432296186798</v>
      </c>
      <c r="Y32" s="637">
        <f>Benchmark!W33</f>
        <v>-0.27780517830633777</v>
      </c>
      <c r="Z32" s="123">
        <f t="array" ref="Z32">PRODUCT(1+Y21:Y32)-1</f>
        <v>-0.57899826605008253</v>
      </c>
      <c r="AA32" s="637">
        <f>Benchmark!X33</f>
        <v>0.2754274324494404</v>
      </c>
      <c r="AB32" s="123">
        <f t="array" ref="AB32">PRODUCT(1+AA21:AA32)-1</f>
        <v>0.8897475808259323</v>
      </c>
      <c r="AD32" s="123">
        <f>VLOOKUP($B32,'Sector --&gt;'!$Q$3:$AB$101,MATCH(AD$2,'Sector --&gt;'!$Q$3:$AB$3,0),FALSE)/VLOOKUP($B31,'Sector --&gt;'!$B$3:$N$101,MATCH(AD$2,'Sector --&gt;'!$B$3:$N$3,FALSE))</f>
        <v>-0.34824744233212357</v>
      </c>
      <c r="AE32" s="123">
        <f t="array" ref="AE32">PRODUCT(1+AD21:AD32)-1</f>
        <v>-0.56729214313133092</v>
      </c>
      <c r="AF32" s="123">
        <f>VLOOKUP($B32,'Sector --&gt;'!$Q$104:$AB$202,MATCH(AD$2,'Sector --&gt;'!$Q$3:$AB$3,0),FALSE)/VLOOKUP($B31,'Sector --&gt;'!$B$104:$N$202,MATCH(AD$2,'Sector --&gt;'!$B$3:$N$3,FALSE))</f>
        <v>0.25561347558852537</v>
      </c>
      <c r="AG32" s="123">
        <f t="array" ref="AG32">PRODUCT(1+AF21:AF32)-1</f>
        <v>0.78650576098600733</v>
      </c>
      <c r="AH32" s="637">
        <f>Benchmark!AA33</f>
        <v>-0.28744327302577921</v>
      </c>
      <c r="AI32" s="123">
        <f t="array" ref="AI32">PRODUCT(1+AH21:AH32)-1</f>
        <v>-0.54045440121468546</v>
      </c>
      <c r="AJ32" s="637">
        <f>Benchmark!AB33</f>
        <v>0.26203783140970865</v>
      </c>
      <c r="AK32" s="123">
        <f t="array" ref="AK32">PRODUCT(1+AJ21:AJ32)-1</f>
        <v>1.0219131929294716</v>
      </c>
      <c r="AM32" s="123">
        <f>VLOOKUP($B32,'Sector --&gt;'!$Q$3:$AB$101,MATCH(AM$2,'Sector --&gt;'!$Q$3:$AB$3,0),FALSE)/VLOOKUP($B31,'Sector --&gt;'!$B$3:$N$101,MATCH(AM$2,'Sector --&gt;'!$B$3:$N$3,FALSE))</f>
        <v>-0.35521854514656448</v>
      </c>
      <c r="AN32" s="123">
        <f t="array" ref="AN32">PRODUCT(1+AM21:AM32)-1</f>
        <v>-0.59048866673121725</v>
      </c>
      <c r="AO32" s="123">
        <f>VLOOKUP($B32,'Sector --&gt;'!$Q$104:$AB$202,MATCH(AM$2,'Sector --&gt;'!$Q$3:$AB$3,0),FALSE)/VLOOKUP($B31,'Sector --&gt;'!$B$104:$N$202,MATCH(AM$2,'Sector --&gt;'!$B$3:$N$3,FALSE))</f>
        <v>0.28255902292490359</v>
      </c>
      <c r="AP32" s="123">
        <f t="array" ref="AP32">PRODUCT(1+AO21:AO32)-1</f>
        <v>2.0152271875387706</v>
      </c>
      <c r="AQ32" s="637">
        <f>Benchmark!AE33</f>
        <v>-0.30732430963880847</v>
      </c>
      <c r="AR32" s="123">
        <f t="array" ref="AR32">PRODUCT(1+AQ21:AQ32)-1</f>
        <v>-0.6003012001413508</v>
      </c>
      <c r="AS32" s="637">
        <f>Benchmark!AF33</f>
        <v>0.27962117872589937</v>
      </c>
      <c r="AT32" s="123">
        <f t="array" ref="AT32">PRODUCT(1+AS21:AS32)-1</f>
        <v>1.2615317216878621</v>
      </c>
      <c r="AV32" s="123">
        <f>VLOOKUP($B32,'Sector --&gt;'!$Q$3:$AB$101,MATCH(AV$2,'Sector --&gt;'!$Q$3:$AB$3,0),FALSE)/VLOOKUP($B31,'Sector --&gt;'!$B$3:$N$101,MATCH(AV$2,'Sector --&gt;'!$B$3:$N$3,FALSE))</f>
        <v>-0.23142296602114862</v>
      </c>
      <c r="AW32" s="123">
        <f t="array" ref="AW32">PRODUCT(1+AV21:AV32)-1</f>
        <v>-0.64194646518059906</v>
      </c>
      <c r="AX32" s="123">
        <f>VLOOKUP($B32,'Sector --&gt;'!$Q$104:$AB$202,MATCH(AV$2,'Sector --&gt;'!$Q$3:$AB$3,0),FALSE)/VLOOKUP($B31,'Sector --&gt;'!$B$104:$N$202,MATCH(AV$2,'Sector --&gt;'!$B$3:$N$3,FALSE))</f>
        <v>0.21978094349426233</v>
      </c>
      <c r="AY32" s="123">
        <f t="array" ref="AY32">PRODUCT(1+AX21:AX32)-1</f>
        <v>1.2187495244914168</v>
      </c>
      <c r="AZ32" s="637">
        <f>Benchmark!AI33</f>
        <v>-0.17276022198382721</v>
      </c>
      <c r="BA32" s="123">
        <f t="array" ref="BA32">PRODUCT(1+AZ21:AZ32)-1</f>
        <v>-0.48436717122219031</v>
      </c>
      <c r="BB32" s="637">
        <f>Benchmark!AJ33</f>
        <v>0.17311554692560502</v>
      </c>
      <c r="BC32" s="123">
        <f t="array" ref="BC32">PRODUCT(1+BB21:BB32)-1</f>
        <v>0.71912548835146706</v>
      </c>
      <c r="BE32" s="123">
        <f>VLOOKUP($B32,'Sector --&gt;'!$Q$3:$AB$101,MATCH(BE$2,'Sector --&gt;'!$Q$3:$AB$3,0),FALSE)/VLOOKUP($B31,'Sector --&gt;'!$B$3:$N$101,MATCH(BE$2,'Sector --&gt;'!$B$3:$N$3,FALSE))</f>
        <v>-0.23417695404360539</v>
      </c>
      <c r="BF32" s="123">
        <f t="array" ref="BF32">PRODUCT(1+BE21:BE32)-1</f>
        <v>-0.38572299767500717</v>
      </c>
      <c r="BG32" s="123">
        <f>IFERROR(VLOOKUP($B32,'Sector --&gt;'!$Q$104:$AB$202,MATCH(BE$2,'Sector --&gt;'!$Q$3:$AB$3,0),FALSE)/VLOOKUP($B31,'Sector --&gt;'!$B$104:$N$202,MATCH(BE$2,'Sector --&gt;'!$B$3:$N$3,FALSE)),BK32)</f>
        <v>0.15846264446323868</v>
      </c>
      <c r="BH32" s="123">
        <f t="array" ref="BH32">PRODUCT(1+BG21:BG32)-1</f>
        <v>0.49595127012642215</v>
      </c>
      <c r="BI32" s="637">
        <f>Benchmark!AM33</f>
        <v>-0.31611728461847921</v>
      </c>
      <c r="BJ32" s="123">
        <f t="array" ref="BJ32">PRODUCT(1+BI21:BI32)-1</f>
        <v>-0.53279948415483247</v>
      </c>
      <c r="BK32" s="637">
        <f>Benchmark!AN33</f>
        <v>0.28385338423866807</v>
      </c>
      <c r="BL32" s="123">
        <f t="array" ref="BL32">PRODUCT(1+BK21:BK32)-1</f>
        <v>1.1144871129076219</v>
      </c>
      <c r="BN32" s="123">
        <f>VLOOKUP($B32,'Sector --&gt;'!$Q$3:$AB$101,MATCH(BN$2,'Sector --&gt;'!$Q$3:$AB$3,0),FALSE)/VLOOKUP($B31,'Sector --&gt;'!$B$3:$N$101,MATCH(BN$2,'Sector --&gt;'!$B$3:$N$3,FALSE))</f>
        <v>-0.28966085097076671</v>
      </c>
      <c r="BO32" s="123">
        <f t="array" ref="BO32">PRODUCT(1+BN21:BN32)-1</f>
        <v>-0.62315440515582265</v>
      </c>
      <c r="BP32" s="123">
        <f>VLOOKUP($B32,'Sector --&gt;'!$Q$104:$AB$202,MATCH(BN$2,'Sector --&gt;'!$Q$3:$AB$3,0),FALSE)/VLOOKUP($B31,'Sector --&gt;'!$B$104:$N$202,MATCH(BN$2,'Sector --&gt;'!$B$3:$N$3,FALSE))</f>
        <v>0.2775474800367897</v>
      </c>
      <c r="BQ32" s="123">
        <f t="array" ref="BQ32">PRODUCT(1+BP21:BP32)-1</f>
        <v>1.0004769620589125</v>
      </c>
      <c r="BR32" s="637">
        <f>Benchmark!AQ33</f>
        <v>-0.19883355229059746</v>
      </c>
      <c r="BS32" s="123">
        <f t="array" ref="BS32">PRODUCT(1+BR21:BR32)-1</f>
        <v>-0.4391645855679932</v>
      </c>
      <c r="BT32" s="637">
        <f>Benchmark!AR33</f>
        <v>0.16232966143067046</v>
      </c>
      <c r="BU32" s="123">
        <f t="array" ref="BU32">PRODUCT(1+BT21:BT32)-1</f>
        <v>0.48573815510777885</v>
      </c>
    </row>
    <row r="33" spans="2:73" x14ac:dyDescent="0.25">
      <c r="B33" s="95">
        <f t="shared" si="0"/>
        <v>39782</v>
      </c>
      <c r="C33" s="123">
        <f>VLOOKUP($B33,'Sector --&gt;'!$Q$3:$AB$101,MATCH(C$2,'Sector --&gt;'!$Q$3:$AB$3,0),FALSE)/VLOOKUP($B32,'Sector --&gt;'!$B$3:$N$101,MATCH(C$2,'Sector --&gt;'!$B$3:$N$3,FALSE))</f>
        <v>-0.13457051421251803</v>
      </c>
      <c r="D33" s="123">
        <f t="array" ref="D33">PRODUCT(1+C22:C33)-1</f>
        <v>-0.69057289880153272</v>
      </c>
      <c r="E33" s="123">
        <f>VLOOKUP($B33,'Sector --&gt;'!$Q$104:$AB$202,MATCH(C$2,'Sector --&gt;'!$Q$3:$AB$3,0),FALSE)/VLOOKUP($B32,'Sector --&gt;'!$B$104:$N$202,MATCH(C$2,'Sector --&gt;'!$B$3:$N$3,FALSE))</f>
        <v>0.11642905498503708</v>
      </c>
      <c r="F33" s="123">
        <f t="array" ref="F33">PRODUCT(1+E22:E33)-1</f>
        <v>0.73876648104451181</v>
      </c>
      <c r="G33" s="637">
        <f>Benchmark!O34</f>
        <v>-0.12829859930043619</v>
      </c>
      <c r="H33" s="123">
        <f t="array" ref="H33">PRODUCT(1+G22:G33)-1</f>
        <v>-0.51221169084783402</v>
      </c>
      <c r="I33" s="637">
        <f>Benchmark!P34</f>
        <v>0.12445538293577496</v>
      </c>
      <c r="J33" s="123">
        <f t="array" ref="J33">PRODUCT(1+I21:I32)-1</f>
        <v>0.71814172926542064</v>
      </c>
      <c r="L33" s="123">
        <f>VLOOKUP($B33,'Sector --&gt;'!$Q$3:$AB$101,MATCH(L$2,'Sector --&gt;'!$Q$3:$AB$3,0),FALSE)/VLOOKUP($B32,'Sector --&gt;'!$B$3:$N$101,MATCH(L$2,'Sector --&gt;'!$B$3:$N$3,FALSE))</f>
        <v>-8.9798440093590472E-3</v>
      </c>
      <c r="M33" s="123">
        <f t="array" ref="M33">PRODUCT(1+L22:L33)-1</f>
        <v>-0.55524642241474642</v>
      </c>
      <c r="N33" s="123">
        <f>VLOOKUP($B33,'Sector --&gt;'!$Q$104:$AB$202,MATCH(L$2,'Sector --&gt;'!$Q$3:$AB$3,0),FALSE)/VLOOKUP($B32,'Sector --&gt;'!$B$104:$N$202,MATCH(L$2,'Sector --&gt;'!$B$3:$N$3,FALSE))</f>
        <v>-4.5682260432255505E-2</v>
      </c>
      <c r="O33" s="123">
        <f t="array" ref="O33">PRODUCT(1+N22:N33)-1</f>
        <v>0.55555389195850746</v>
      </c>
      <c r="P33" s="637">
        <f>Benchmark!S34</f>
        <v>-3.9342107850863707E-2</v>
      </c>
      <c r="Q33" s="123">
        <f t="array" ref="Q33">PRODUCT(1+P22:P33)-1</f>
        <v>-0.3346429026624449</v>
      </c>
      <c r="R33" s="637">
        <f>Benchmark!T34</f>
        <v>8.1263772634178211E-3</v>
      </c>
      <c r="S33" s="123">
        <f t="array" ref="S33">PRODUCT(1+R22:R33)-1</f>
        <v>0.37091179439029798</v>
      </c>
      <c r="U33" s="123">
        <f>VLOOKUP($B33,'Sector --&gt;'!$Q$3:$AB$101,MATCH(U$2,'Sector --&gt;'!$Q$3:$AB$3,0),FALSE)/VLOOKUP($B32,'Sector --&gt;'!$B$3:$N$101,MATCH(U$2,'Sector --&gt;'!$B$3:$N$3,FALSE))</f>
        <v>2.7195227055407462E-2</v>
      </c>
      <c r="V33" s="123">
        <f t="array" ref="V33">PRODUCT(1+U22:U33)-1</f>
        <v>-0.74876090981381016</v>
      </c>
      <c r="W33" s="123">
        <f>IFERROR(VLOOKUP($B33,'Sector --&gt;'!$Q$104:$AB$202,MATCH(U$2,'Sector --&gt;'!$Q$3:$AB$3,0),FALSE)/VLOOKUP($B32,'Sector --&gt;'!$B$104:$N$202,MATCH(U$2,'Sector --&gt;'!$B$3:$N$3,FALSE)),AA33)</f>
        <v>8.6432556987354359E-2</v>
      </c>
      <c r="X33" s="123">
        <f t="array" ref="X33">PRODUCT(1+W22:W33)-1</f>
        <v>1.3308064402535518</v>
      </c>
      <c r="Y33" s="637">
        <f>Benchmark!W34</f>
        <v>-8.1547475698269672E-2</v>
      </c>
      <c r="Z33" s="123">
        <f t="array" ref="Z33">PRODUCT(1+Y22:Y33)-1</f>
        <v>-0.58672268286551676</v>
      </c>
      <c r="AA33" s="637">
        <f>Benchmark!X34</f>
        <v>7.0170830941007345E-2</v>
      </c>
      <c r="AB33" s="123">
        <f t="array" ref="AB33">PRODUCT(1+AA22:AA33)-1</f>
        <v>0.89566928899280929</v>
      </c>
      <c r="AD33" s="123">
        <f>VLOOKUP($B33,'Sector --&gt;'!$Q$3:$AB$101,MATCH(AD$2,'Sector --&gt;'!$Q$3:$AB$3,0),FALSE)/VLOOKUP($B32,'Sector --&gt;'!$B$3:$N$101,MATCH(AD$2,'Sector --&gt;'!$B$3:$N$3,FALSE))</f>
        <v>-7.6330866619888346E-2</v>
      </c>
      <c r="AE33" s="123">
        <f t="array" ref="AE33">PRODUCT(1+AD22:AD33)-1</f>
        <v>-0.59708214994080278</v>
      </c>
      <c r="AF33" s="123">
        <f>VLOOKUP($B33,'Sector --&gt;'!$Q$104:$AB$202,MATCH(AD$2,'Sector --&gt;'!$Q$3:$AB$3,0),FALSE)/VLOOKUP($B32,'Sector --&gt;'!$B$104:$N$202,MATCH(AD$2,'Sector --&gt;'!$B$3:$N$3,FALSE))</f>
        <v>7.2501743129566948E-2</v>
      </c>
      <c r="AG33" s="123">
        <f t="array" ref="AG33">PRODUCT(1+AF22:AF33)-1</f>
        <v>0.75456713188250668</v>
      </c>
      <c r="AH33" s="637">
        <f>Benchmark!AA34</f>
        <v>-0.10257164023812018</v>
      </c>
      <c r="AI33" s="123">
        <f t="array" ref="AI33">PRODUCT(1+AH22:AH33)-1</f>
        <v>-0.56625517769311762</v>
      </c>
      <c r="AJ33" s="637">
        <f>Benchmark!AB34</f>
        <v>3.5460164108688158E-2</v>
      </c>
      <c r="AK33" s="123">
        <f t="array" ref="AK33">PRODUCT(1+AJ22:AJ33)-1</f>
        <v>0.93428979516652233</v>
      </c>
      <c r="AM33" s="123">
        <f>VLOOKUP($B33,'Sector --&gt;'!$Q$3:$AB$101,MATCH(AM$2,'Sector --&gt;'!$Q$3:$AB$3,0),FALSE)/VLOOKUP($B32,'Sector --&gt;'!$B$3:$N$101,MATCH(AM$2,'Sector --&gt;'!$B$3:$N$3,FALSE))</f>
        <v>-8.2776331035497308E-2</v>
      </c>
      <c r="AN33" s="123">
        <f t="array" ref="AN33">PRODUCT(1+AM22:AM33)-1</f>
        <v>-0.60375135983371797</v>
      </c>
      <c r="AO33" s="123">
        <f>VLOOKUP($B33,'Sector --&gt;'!$Q$104:$AB$202,MATCH(AM$2,'Sector --&gt;'!$Q$3:$AB$3,0),FALSE)/VLOOKUP($B32,'Sector --&gt;'!$B$104:$N$202,MATCH(AM$2,'Sector --&gt;'!$B$3:$N$3,FALSE))</f>
        <v>2.9736616415215838E-2</v>
      </c>
      <c r="AP33" s="123">
        <f t="array" ref="AP33">PRODUCT(1+AO22:AO33)-1</f>
        <v>1.8351450611545297</v>
      </c>
      <c r="AQ33" s="637">
        <f>Benchmark!AE34</f>
        <v>-7.9161657406583708E-2</v>
      </c>
      <c r="AR33" s="123">
        <f t="array" ref="AR33">PRODUCT(1+AQ22:AQ33)-1</f>
        <v>-0.59762153078032054</v>
      </c>
      <c r="AS33" s="637">
        <f>Benchmark!AF34</f>
        <v>3.8708707684377446E-2</v>
      </c>
      <c r="AT33" s="123">
        <f t="array" ref="AT33">PRODUCT(1+AS22:AS33)-1</f>
        <v>1.1351698970807482</v>
      </c>
      <c r="AV33" s="123">
        <f>VLOOKUP($B33,'Sector --&gt;'!$Q$3:$AB$101,MATCH(AV$2,'Sector --&gt;'!$Q$3:$AB$3,0),FALSE)/VLOOKUP($B32,'Sector --&gt;'!$B$3:$N$101,MATCH(AV$2,'Sector --&gt;'!$B$3:$N$3,FALSE))</f>
        <v>-0.26225596727565137</v>
      </c>
      <c r="AW33" s="123">
        <f t="array" ref="AW33">PRODUCT(1+AV22:AV33)-1</f>
        <v>-0.7131638554808637</v>
      </c>
      <c r="AX33" s="123">
        <f>VLOOKUP($B33,'Sector --&gt;'!$Q$104:$AB$202,MATCH(AV$2,'Sector --&gt;'!$Q$3:$AB$3,0),FALSE)/VLOOKUP($B32,'Sector --&gt;'!$B$104:$N$202,MATCH(AV$2,'Sector --&gt;'!$B$3:$N$3,FALSE))</f>
        <v>0.22497712874420028</v>
      </c>
      <c r="AY33" s="123">
        <f t="array" ref="AY33">PRODUCT(1+AX22:AX33)-1</f>
        <v>1.5075895757086673</v>
      </c>
      <c r="AZ33" s="637">
        <f>Benchmark!AI34</f>
        <v>-0.1563030311438891</v>
      </c>
      <c r="BA33" s="123">
        <f t="array" ref="BA33">PRODUCT(1+AZ22:AZ33)-1</f>
        <v>-0.52065616016035898</v>
      </c>
      <c r="BB33" s="637">
        <f>Benchmark!AJ34</f>
        <v>0.15144457853046367</v>
      </c>
      <c r="BC33" s="123">
        <f t="array" ref="BC33">PRODUCT(1+BB22:BB33)-1</f>
        <v>0.81434507954412449</v>
      </c>
      <c r="BE33" s="123">
        <f>VLOOKUP($B33,'Sector --&gt;'!$Q$3:$AB$101,MATCH(BE$2,'Sector --&gt;'!$Q$3:$AB$3,0),FALSE)/VLOOKUP($B32,'Sector --&gt;'!$B$3:$N$101,MATCH(BE$2,'Sector --&gt;'!$B$3:$N$3,FALSE))</f>
        <v>-0.163653739803575</v>
      </c>
      <c r="BF33" s="123">
        <f t="array" ref="BF33">PRODUCT(1+BE22:BE33)-1</f>
        <v>-0.45133943079515237</v>
      </c>
      <c r="BG33" s="123">
        <f>IFERROR(VLOOKUP($B33,'Sector --&gt;'!$Q$104:$AB$202,MATCH(BE$2,'Sector --&gt;'!$Q$3:$AB$3,0),FALSE)/VLOOKUP($B32,'Sector --&gt;'!$B$104:$N$202,MATCH(BE$2,'Sector --&gt;'!$B$3:$N$3,FALSE)),BK33)</f>
        <v>0.31441391224900489</v>
      </c>
      <c r="BH33" s="123">
        <f t="array" ref="BH33">PRODUCT(1+BG22:BG33)-1</f>
        <v>0.7970232953434373</v>
      </c>
      <c r="BI33" s="637">
        <f>Benchmark!AM34</f>
        <v>-0.10934193222793856</v>
      </c>
      <c r="BJ33" s="123">
        <f t="array" ref="BJ33">PRODUCT(1+BI22:BI33)-1</f>
        <v>-0.55405971233047113</v>
      </c>
      <c r="BK33" s="637">
        <f>Benchmark!AN34</f>
        <v>0.1092758208363311</v>
      </c>
      <c r="BL33" s="123">
        <f t="array" ref="BL33">PRODUCT(1+BK22:BK33)-1</f>
        <v>1.1634084598560404</v>
      </c>
      <c r="BN33" s="123">
        <f>VLOOKUP($B33,'Sector --&gt;'!$Q$3:$AB$101,MATCH(BN$2,'Sector --&gt;'!$Q$3:$AB$3,0),FALSE)/VLOOKUP($B32,'Sector --&gt;'!$B$3:$N$101,MATCH(BN$2,'Sector --&gt;'!$B$3:$N$3,FALSE))</f>
        <v>-5.3982615381039489E-2</v>
      </c>
      <c r="BO33" s="123">
        <f t="array" ref="BO33">PRODUCT(1+BN22:BN33)-1</f>
        <v>-0.6357541106065574</v>
      </c>
      <c r="BP33" s="123">
        <f>VLOOKUP($B33,'Sector --&gt;'!$Q$104:$AB$202,MATCH(BN$2,'Sector --&gt;'!$Q$3:$AB$3,0),FALSE)/VLOOKUP($B32,'Sector --&gt;'!$B$104:$N$202,MATCH(BN$2,'Sector --&gt;'!$B$3:$N$3,FALSE))</f>
        <v>0.15337062760149309</v>
      </c>
      <c r="BQ33" s="123">
        <f t="array" ref="BQ33">PRODUCT(1+BP22:BP33)-1</f>
        <v>1.4524289335890246</v>
      </c>
      <c r="BR33" s="637">
        <f>Benchmark!AQ34</f>
        <v>-0.10599939819231086</v>
      </c>
      <c r="BS33" s="123">
        <f t="array" ref="BS33">PRODUCT(1+BR22:BR33)-1</f>
        <v>-0.50903042282804301</v>
      </c>
      <c r="BT33" s="637">
        <f>Benchmark!AR34</f>
        <v>1.0130329183631668E-2</v>
      </c>
      <c r="BU33" s="123">
        <f t="array" ref="BU33">PRODUCT(1+BT22:BT33)-1</f>
        <v>0.47854969792980251</v>
      </c>
    </row>
    <row r="34" spans="2:73" x14ac:dyDescent="0.25">
      <c r="B34" s="95">
        <f t="shared" si="0"/>
        <v>39813</v>
      </c>
      <c r="C34" s="123">
        <f>VLOOKUP($B34,'Sector --&gt;'!$Q$3:$AB$101,MATCH(C$2,'Sector --&gt;'!$Q$3:$AB$3,0),FALSE)/VLOOKUP($B33,'Sector --&gt;'!$B$3:$N$101,MATCH(C$2,'Sector --&gt;'!$B$3:$N$3,FALSE))</f>
        <v>0.17133423916328966</v>
      </c>
      <c r="D34" s="123">
        <f t="array" ref="D34">PRODUCT(1+C23:C34)-1</f>
        <v>-0.63433674950711383</v>
      </c>
      <c r="E34" s="123">
        <f>VLOOKUP($B34,'Sector --&gt;'!$Q$104:$AB$202,MATCH(C$2,'Sector --&gt;'!$Q$3:$AB$3,0),FALSE)/VLOOKUP($B33,'Sector --&gt;'!$B$104:$N$202,MATCH(C$2,'Sector --&gt;'!$B$3:$N$3,FALSE))</f>
        <v>-0.11148580035380792</v>
      </c>
      <c r="F34" s="123">
        <f t="array" ref="F34">PRODUCT(1+E23:E34)-1</f>
        <v>0.5775920009693114</v>
      </c>
      <c r="G34" s="637">
        <f>Benchmark!O35</f>
        <v>6.1884670810607556E-2</v>
      </c>
      <c r="H34" s="123">
        <f t="array" ref="H34">PRODUCT(1+G23:G34)-1</f>
        <v>-0.48206803906128204</v>
      </c>
      <c r="I34" s="637">
        <f>Benchmark!P35</f>
        <v>-5.1861199179261332E-2</v>
      </c>
      <c r="J34" s="123">
        <f t="array" ref="J34">PRODUCT(1+I22:I33)-1</f>
        <v>0.80335791277251256</v>
      </c>
      <c r="L34" s="123">
        <f>VLOOKUP($B34,'Sector --&gt;'!$Q$3:$AB$101,MATCH(L$2,'Sector --&gt;'!$Q$3:$AB$3,0),FALSE)/VLOOKUP($B33,'Sector --&gt;'!$B$3:$N$101,MATCH(L$2,'Sector --&gt;'!$B$3:$N$3,FALSE))</f>
        <v>0.1350326935551536</v>
      </c>
      <c r="M34" s="123">
        <f t="array" ref="M34">PRODUCT(1+L23:L34)-1</f>
        <v>-0.55015882300896068</v>
      </c>
      <c r="N34" s="123">
        <f>VLOOKUP($B34,'Sector --&gt;'!$Q$104:$AB$202,MATCH(L$2,'Sector --&gt;'!$Q$3:$AB$3,0),FALSE)/VLOOKUP($B33,'Sector --&gt;'!$B$104:$N$202,MATCH(L$2,'Sector --&gt;'!$B$3:$N$3,FALSE))</f>
        <v>-3.8318168951935801E-2</v>
      </c>
      <c r="O34" s="123">
        <f t="array" ref="O34">PRODUCT(1+N23:N34)-1</f>
        <v>0.58760419159688904</v>
      </c>
      <c r="P34" s="637">
        <f>Benchmark!S35</f>
        <v>3.7561832715777552E-2</v>
      </c>
      <c r="Q34" s="123">
        <f t="array" ref="Q34">PRODUCT(1+P23:P34)-1</f>
        <v>-0.33914591661060778</v>
      </c>
      <c r="R34" s="637">
        <f>Benchmark!T35</f>
        <v>-2.9423661835999902E-2</v>
      </c>
      <c r="S34" s="123">
        <f t="array" ref="S34">PRODUCT(1+R23:R34)-1</f>
        <v>0.3729596873552552</v>
      </c>
      <c r="U34" s="123">
        <f>VLOOKUP($B34,'Sector --&gt;'!$Q$3:$AB$101,MATCH(U$2,'Sector --&gt;'!$Q$3:$AB$3,0),FALSE)/VLOOKUP($B33,'Sector --&gt;'!$B$3:$N$101,MATCH(U$2,'Sector --&gt;'!$B$3:$N$3,FALSE))</f>
        <v>0.10271544299518338</v>
      </c>
      <c r="V34" s="123">
        <f t="array" ref="V34">PRODUCT(1+U23:U34)-1</f>
        <v>-0.73220739397600498</v>
      </c>
      <c r="W34" s="123">
        <f>IFERROR(VLOOKUP($B34,'Sector --&gt;'!$Q$104:$AB$202,MATCH(U$2,'Sector --&gt;'!$Q$3:$AB$3,0),FALSE)/VLOOKUP($B33,'Sector --&gt;'!$B$104:$N$202,MATCH(U$2,'Sector --&gt;'!$B$3:$N$3,FALSE)),AA34)</f>
        <v>-0.10192391619088657</v>
      </c>
      <c r="X34" s="123">
        <f t="array" ref="X34">PRODUCT(1+W23:W34)-1</f>
        <v>0.98909720476985363</v>
      </c>
      <c r="Y34" s="637">
        <f>Benchmark!W35</f>
        <v>7.8513855559114137E-2</v>
      </c>
      <c r="Z34" s="123">
        <f t="array" ref="Z34">PRODUCT(1+Y23:Y34)-1</f>
        <v>-0.5632872964241411</v>
      </c>
      <c r="AA34" s="637">
        <f>Benchmark!X35</f>
        <v>-8.3360129860734808E-2</v>
      </c>
      <c r="AB34" s="123">
        <f t="array" ref="AB34">PRODUCT(1+AA23:AA34)-1</f>
        <v>0.75625782053374602</v>
      </c>
      <c r="AD34" s="123">
        <f>VLOOKUP($B34,'Sector --&gt;'!$Q$3:$AB$101,MATCH(AD$2,'Sector --&gt;'!$Q$3:$AB$3,0),FALSE)/VLOOKUP($B33,'Sector --&gt;'!$B$3:$N$101,MATCH(AD$2,'Sector --&gt;'!$B$3:$N$3,FALSE))</f>
        <v>0.10071576413822991</v>
      </c>
      <c r="AE34" s="123">
        <f t="array" ref="AE34">PRODUCT(1+AD23:AD34)-1</f>
        <v>-0.57840947910047458</v>
      </c>
      <c r="AF34" s="123">
        <f>VLOOKUP($B34,'Sector --&gt;'!$Q$104:$AB$202,MATCH(AD$2,'Sector --&gt;'!$Q$3:$AB$3,0),FALSE)/VLOOKUP($B33,'Sector --&gt;'!$B$104:$N$202,MATCH(AD$2,'Sector --&gt;'!$B$3:$N$3,FALSE))</f>
        <v>-0.16065709063489408</v>
      </c>
      <c r="AG34" s="123">
        <f t="array" ref="AG34">PRODUCT(1+AF23:AF34)-1</f>
        <v>0.46332878770559049</v>
      </c>
      <c r="AH34" s="637">
        <f>Benchmark!AA35</f>
        <v>6.7735438459880559E-2</v>
      </c>
      <c r="AI34" s="123">
        <f t="array" ref="AI34">PRODUCT(1+AH23:AH34)-1</f>
        <v>-0.55291016462264087</v>
      </c>
      <c r="AJ34" s="637">
        <f>Benchmark!AB35</f>
        <v>-8.4535394400498495E-2</v>
      </c>
      <c r="AK34" s="123">
        <f t="array" ref="AK34">PRODUCT(1+AJ23:AJ34)-1</f>
        <v>0.7623371903103302</v>
      </c>
      <c r="AM34" s="123">
        <f>VLOOKUP($B34,'Sector --&gt;'!$Q$3:$AB$101,MATCH(AM$2,'Sector --&gt;'!$Q$3:$AB$3,0),FALSE)/VLOOKUP($B33,'Sector --&gt;'!$B$3:$N$101,MATCH(AM$2,'Sector --&gt;'!$B$3:$N$3,FALSE))</f>
        <v>0.14524864741576149</v>
      </c>
      <c r="AN34" s="123">
        <f t="array" ref="AN34">PRODUCT(1+AM23:AM34)-1</f>
        <v>-0.52464443013248652</v>
      </c>
      <c r="AO34" s="123">
        <f>VLOOKUP($B34,'Sector --&gt;'!$Q$104:$AB$202,MATCH(AM$2,'Sector --&gt;'!$Q$3:$AB$3,0),FALSE)/VLOOKUP($B33,'Sector --&gt;'!$B$104:$N$202,MATCH(AM$2,'Sector --&gt;'!$B$3:$N$3,FALSE))</f>
        <v>-0.14844149679427404</v>
      </c>
      <c r="AP34" s="123">
        <f t="array" ref="AP34">PRODUCT(1+AO23:AO34)-1</f>
        <v>1.3169010321807928</v>
      </c>
      <c r="AQ34" s="637">
        <f>Benchmark!AE35</f>
        <v>0.10048279428783029</v>
      </c>
      <c r="AR34" s="123">
        <f t="array" ref="AR34">PRODUCT(1+AQ23:AQ34)-1</f>
        <v>-0.55293101562592717</v>
      </c>
      <c r="AS34" s="637">
        <f>Benchmark!AF35</f>
        <v>-0.10417975000877175</v>
      </c>
      <c r="AT34" s="123">
        <f t="array" ref="AT34">PRODUCT(1+AS23:AS34)-1</f>
        <v>0.86023091314132327</v>
      </c>
      <c r="AV34" s="123">
        <f>VLOOKUP($B34,'Sector --&gt;'!$Q$3:$AB$101,MATCH(AV$2,'Sector --&gt;'!$Q$3:$AB$3,0),FALSE)/VLOOKUP($B33,'Sector --&gt;'!$B$3:$N$101,MATCH(AV$2,'Sector --&gt;'!$B$3:$N$3,FALSE))</f>
        <v>9.7112736633010968E-2</v>
      </c>
      <c r="AW34" s="123">
        <f t="array" ref="AW34">PRODUCT(1+AV23:AV34)-1</f>
        <v>-0.68463961222903369</v>
      </c>
      <c r="AX34" s="123">
        <f>VLOOKUP($B34,'Sector --&gt;'!$Q$104:$AB$202,MATCH(AV$2,'Sector --&gt;'!$Q$3:$AB$3,0),FALSE)/VLOOKUP($B33,'Sector --&gt;'!$B$104:$N$202,MATCH(AV$2,'Sector --&gt;'!$B$3:$N$3,FALSE))</f>
        <v>-0.1212633379223198</v>
      </c>
      <c r="AY34" s="123">
        <f t="array" ref="AY34">PRODUCT(1+AX23:AX34)-1</f>
        <v>1.1442946665732698</v>
      </c>
      <c r="AZ34" s="637">
        <f>Benchmark!AI35</f>
        <v>4.6016741565775197E-2</v>
      </c>
      <c r="BA34" s="123">
        <f t="array" ref="BA34">PRODUCT(1+AZ23:AZ34)-1</f>
        <v>-0.49417937649816068</v>
      </c>
      <c r="BB34" s="637">
        <f>Benchmark!AJ35</f>
        <v>-4.3289794308752266E-2</v>
      </c>
      <c r="BC34" s="123">
        <f t="array" ref="BC34">PRODUCT(1+BB23:BB34)-1</f>
        <v>0.72599333037249125</v>
      </c>
      <c r="BE34" s="123">
        <f>VLOOKUP($B34,'Sector --&gt;'!$Q$3:$AB$101,MATCH(BE$2,'Sector --&gt;'!$Q$3:$AB$3,0),FALSE)/VLOOKUP($B33,'Sector --&gt;'!$B$3:$N$101,MATCH(BE$2,'Sector --&gt;'!$B$3:$N$3,FALSE))</f>
        <v>0.10606120871862926</v>
      </c>
      <c r="BF34" s="123">
        <f t="array" ref="BF34">PRODUCT(1+BE23:BE34)-1</f>
        <v>-0.36099518534071684</v>
      </c>
      <c r="BG34" s="123">
        <f>IFERROR(VLOOKUP($B34,'Sector --&gt;'!$Q$104:$AB$202,MATCH(BE$2,'Sector --&gt;'!$Q$3:$AB$3,0),FALSE)/VLOOKUP($B33,'Sector --&gt;'!$B$104:$N$202,MATCH(BE$2,'Sector --&gt;'!$B$3:$N$3,FALSE)),BK34)</f>
        <v>-0.1663905365375444</v>
      </c>
      <c r="BH34" s="123">
        <f t="array" ref="BH34">PRODUCT(1+BG23:BG34)-1</f>
        <v>0.52354047019760874</v>
      </c>
      <c r="BI34" s="637">
        <f>Benchmark!AM35</f>
        <v>9.0694966431535268E-2</v>
      </c>
      <c r="BJ34" s="123">
        <f t="array" ref="BJ34">PRODUCT(1+BI23:BI34)-1</f>
        <v>-0.5230438150379515</v>
      </c>
      <c r="BK34" s="637">
        <f>Benchmark!AN35</f>
        <v>-7.6570166827303235E-2</v>
      </c>
      <c r="BL34" s="123">
        <f t="array" ref="BL34">PRODUCT(1+BK23:BK34)-1</f>
        <v>0.96064200373516551</v>
      </c>
      <c r="BN34" s="123">
        <f>VLOOKUP($B34,'Sector --&gt;'!$Q$3:$AB$101,MATCH(BN$2,'Sector --&gt;'!$Q$3:$AB$3,0),FALSE)/VLOOKUP($B33,'Sector --&gt;'!$B$3:$N$101,MATCH(BN$2,'Sector --&gt;'!$B$3:$N$3,FALSE))</f>
        <v>0.16420521571356783</v>
      </c>
      <c r="BO34" s="123">
        <f t="array" ref="BO34">PRODUCT(1+BN23:BN34)-1</f>
        <v>-0.59342322438263162</v>
      </c>
      <c r="BP34" s="123">
        <f>VLOOKUP($B34,'Sector --&gt;'!$Q$104:$AB$202,MATCH(BN$2,'Sector --&gt;'!$Q$3:$AB$3,0),FALSE)/VLOOKUP($B33,'Sector --&gt;'!$B$104:$N$202,MATCH(BN$2,'Sector --&gt;'!$B$3:$N$3,FALSE))</f>
        <v>-0.11845262324097906</v>
      </c>
      <c r="BQ34" s="123">
        <f t="array" ref="BQ34">PRODUCT(1+BP23:BP34)-1</f>
        <v>1.3453931734927442</v>
      </c>
      <c r="BR34" s="637">
        <f>Benchmark!AQ35</f>
        <v>4.9496489487269681E-2</v>
      </c>
      <c r="BS34" s="123">
        <f t="array" ref="BS34">PRODUCT(1+BR23:BR34)-1</f>
        <v>-0.5150642279010873</v>
      </c>
      <c r="BT34" s="637">
        <f>Benchmark!AR35</f>
        <v>-1.4187074349283318E-2</v>
      </c>
      <c r="BU34" s="123">
        <f t="array" ref="BU34">PRODUCT(1+BT23:BT34)-1</f>
        <v>0.4664212149422915</v>
      </c>
    </row>
    <row r="35" spans="2:73" x14ac:dyDescent="0.25">
      <c r="B35" s="95">
        <f t="shared" si="0"/>
        <v>39844</v>
      </c>
      <c r="C35" s="123">
        <f>VLOOKUP($B35,'Sector --&gt;'!$Q$3:$AB$101,MATCH(C$2,'Sector --&gt;'!$Q$3:$AB$3,0),FALSE)/VLOOKUP($B34,'Sector --&gt;'!$B$3:$N$101,MATCH(C$2,'Sector --&gt;'!$B$3:$N$3,FALSE))</f>
        <v>-9.1961561579795958E-2</v>
      </c>
      <c r="D35" s="123">
        <f t="array" ref="D35">PRODUCT(1+C24:C35)-1</f>
        <v>-0.58041118423428206</v>
      </c>
      <c r="E35" s="123">
        <f>VLOOKUP($B35,'Sector --&gt;'!$Q$104:$AB$202,MATCH(C$2,'Sector --&gt;'!$Q$3:$AB$3,0),FALSE)/VLOOKUP($B34,'Sector --&gt;'!$B$104:$N$202,MATCH(C$2,'Sector --&gt;'!$B$3:$N$3,FALSE))</f>
        <v>7.7229275733963057E-2</v>
      </c>
      <c r="F35" s="123">
        <f t="array" ref="F35">PRODUCT(1+E24:E35)-1</f>
        <v>0.4207586028711352</v>
      </c>
      <c r="G35" s="637">
        <f>Benchmark!O36</f>
        <v>-6.185245518451625E-2</v>
      </c>
      <c r="H35" s="123">
        <f t="array" ref="H35">PRODUCT(1+G24:G35)-1</f>
        <v>-0.46444165809524474</v>
      </c>
      <c r="I35" s="637">
        <f>Benchmark!P36</f>
        <v>5.4992460589738237E-2</v>
      </c>
      <c r="J35" s="123">
        <f t="array" ref="J35">PRODUCT(1+I23:I34)-1</f>
        <v>0.70011756231879141</v>
      </c>
      <c r="L35" s="123">
        <f>VLOOKUP($B35,'Sector --&gt;'!$Q$3:$AB$101,MATCH(L$2,'Sector --&gt;'!$Q$3:$AB$3,0),FALSE)/VLOOKUP($B34,'Sector --&gt;'!$B$3:$N$101,MATCH(L$2,'Sector --&gt;'!$B$3:$N$3,FALSE))</f>
        <v>-8.9787019460669346E-2</v>
      </c>
      <c r="M35" s="123">
        <f t="array" ref="M35">PRODUCT(1+L24:L35)-1</f>
        <v>-0.46108998921827127</v>
      </c>
      <c r="N35" s="123">
        <f>VLOOKUP($B35,'Sector --&gt;'!$Q$104:$AB$202,MATCH(L$2,'Sector --&gt;'!$Q$3:$AB$3,0),FALSE)/VLOOKUP($B34,'Sector --&gt;'!$B$104:$N$202,MATCH(L$2,'Sector --&gt;'!$B$3:$N$3,FALSE))</f>
        <v>7.5352841212406235E-2</v>
      </c>
      <c r="O35" s="123">
        <f t="array" ref="O35">PRODUCT(1+N24:N35)-1</f>
        <v>0.43581925263119325</v>
      </c>
      <c r="P35" s="637">
        <f>Benchmark!S36</f>
        <v>-2.6506969652274216E-2</v>
      </c>
      <c r="Q35" s="123">
        <f t="array" ref="Q35">PRODUCT(1+P24:P35)-1</f>
        <v>-0.29421450090187706</v>
      </c>
      <c r="R35" s="637">
        <f>Benchmark!T36</f>
        <v>3.4357341230267423E-2</v>
      </c>
      <c r="S35" s="123">
        <f t="array" ref="S35">PRODUCT(1+R24:R35)-1</f>
        <v>0.33446297777608924</v>
      </c>
      <c r="U35" s="123">
        <f>VLOOKUP($B35,'Sector --&gt;'!$Q$3:$AB$101,MATCH(U$2,'Sector --&gt;'!$Q$3:$AB$3,0),FALSE)/VLOOKUP($B34,'Sector --&gt;'!$B$3:$N$101,MATCH(U$2,'Sector --&gt;'!$B$3:$N$3,FALSE))</f>
        <v>-8.8035448342899988E-2</v>
      </c>
      <c r="V35" s="123">
        <f t="array" ref="V35">PRODUCT(1+U24:U35)-1</f>
        <v>-0.61951125735883539</v>
      </c>
      <c r="W35" s="123">
        <f>IFERROR(VLOOKUP($B35,'Sector --&gt;'!$Q$104:$AB$202,MATCH(U$2,'Sector --&gt;'!$Q$3:$AB$3,0),FALSE)/VLOOKUP($B34,'Sector --&gt;'!$B$104:$N$202,MATCH(U$2,'Sector --&gt;'!$B$3:$N$3,FALSE)),AA35)</f>
        <v>8.8651295749204537E-2</v>
      </c>
      <c r="X35" s="123">
        <f t="array" ref="X35">PRODUCT(1+W24:W35)-1</f>
        <v>0.60779360437433727</v>
      </c>
      <c r="Y35" s="637">
        <f>Benchmark!W36</f>
        <v>-4.9314762461361135E-2</v>
      </c>
      <c r="Z35" s="123">
        <f t="array" ref="Z35">PRODUCT(1+Y24:Y35)-1</f>
        <v>-0.50179891688712708</v>
      </c>
      <c r="AA35" s="637">
        <f>Benchmark!X36</f>
        <v>5.2828202433193569E-2</v>
      </c>
      <c r="AB35" s="123">
        <f t="array" ref="AB35">PRODUCT(1+AA24:AA35)-1</f>
        <v>0.58277144705801587</v>
      </c>
      <c r="AD35" s="123">
        <f>VLOOKUP($B35,'Sector --&gt;'!$Q$3:$AB$101,MATCH(AD$2,'Sector --&gt;'!$Q$3:$AB$3,0),FALSE)/VLOOKUP($B34,'Sector --&gt;'!$B$3:$N$101,MATCH(AD$2,'Sector --&gt;'!$B$3:$N$3,FALSE))</f>
        <v>-7.8748676459419797E-2</v>
      </c>
      <c r="AE35" s="123">
        <f t="array" ref="AE35">PRODUCT(1+AD24:AD35)-1</f>
        <v>-0.57227762881887312</v>
      </c>
      <c r="AF35" s="123">
        <f>VLOOKUP($B35,'Sector --&gt;'!$Q$104:$AB$202,MATCH(AD$2,'Sector --&gt;'!$Q$3:$AB$3,0),FALSE)/VLOOKUP($B34,'Sector --&gt;'!$B$104:$N$202,MATCH(AD$2,'Sector --&gt;'!$B$3:$N$3,FALSE))</f>
        <v>9.9634901188469391E-2</v>
      </c>
      <c r="AG35" s="123">
        <f t="array" ref="AG35">PRODUCT(1+AF24:AF35)-1</f>
        <v>0.40499813291021458</v>
      </c>
      <c r="AH35" s="637">
        <f>Benchmark!AA36</f>
        <v>-0.11191937566740642</v>
      </c>
      <c r="AI35" s="123">
        <f t="array" ref="AI35">PRODUCT(1+AH24:AH35)-1</f>
        <v>-0.55337374512158077</v>
      </c>
      <c r="AJ35" s="637">
        <f>Benchmark!AB36</f>
        <v>7.7268409665211674E-2</v>
      </c>
      <c r="AK35" s="123">
        <f t="array" ref="AK35">PRODUCT(1+AJ24:AJ35)-1</f>
        <v>0.68454205192525608</v>
      </c>
      <c r="AM35" s="123">
        <f>VLOOKUP($B35,'Sector --&gt;'!$Q$3:$AB$101,MATCH(AM$2,'Sector --&gt;'!$Q$3:$AB$3,0),FALSE)/VLOOKUP($B34,'Sector --&gt;'!$B$3:$N$101,MATCH(AM$2,'Sector --&gt;'!$B$3:$N$3,FALSE))</f>
        <v>-9.406963390951005E-3</v>
      </c>
      <c r="AN35" s="123">
        <f t="array" ref="AN35">PRODUCT(1+AM24:AM35)-1</f>
        <v>-0.47299328795043305</v>
      </c>
      <c r="AO35" s="123">
        <f>VLOOKUP($B35,'Sector --&gt;'!$Q$104:$AB$202,MATCH(AM$2,'Sector --&gt;'!$Q$3:$AB$3,0),FALSE)/VLOOKUP($B34,'Sector --&gt;'!$B$104:$N$202,MATCH(AM$2,'Sector --&gt;'!$B$3:$N$3,FALSE))</f>
        <v>6.6685118203839086E-2</v>
      </c>
      <c r="AP35" s="123">
        <f t="array" ref="AP35">PRODUCT(1+AO24:AO35)-1</f>
        <v>1.0091199875519061</v>
      </c>
      <c r="AQ35" s="637">
        <f>Benchmark!AE36</f>
        <v>-8.6867927679000395E-2</v>
      </c>
      <c r="AR35" s="123">
        <f t="array" ref="AR35">PRODUCT(1+AQ24:AQ35)-1</f>
        <v>-0.52690259060271938</v>
      </c>
      <c r="AS35" s="637">
        <f>Benchmark!AF36</f>
        <v>6.0921476321779557E-2</v>
      </c>
      <c r="AT35" s="123">
        <f t="array" ref="AT35">PRODUCT(1+AS24:AS35)-1</f>
        <v>0.71567488267304236</v>
      </c>
      <c r="AV35" s="123">
        <f>VLOOKUP($B35,'Sector --&gt;'!$Q$3:$AB$101,MATCH(AV$2,'Sector --&gt;'!$Q$3:$AB$3,0),FALSE)/VLOOKUP($B34,'Sector --&gt;'!$B$3:$N$101,MATCH(AV$2,'Sector --&gt;'!$B$3:$N$3,FALSE))</f>
        <v>-1.5128466595394737E-2</v>
      </c>
      <c r="AW35" s="123">
        <f t="array" ref="AW35">PRODUCT(1+AV24:AV35)-1</f>
        <v>-0.56897152713030641</v>
      </c>
      <c r="AX35" s="123">
        <f>VLOOKUP($B35,'Sector --&gt;'!$Q$104:$AB$202,MATCH(AV$2,'Sector --&gt;'!$Q$3:$AB$3,0),FALSE)/VLOOKUP($B34,'Sector --&gt;'!$B$104:$N$202,MATCH(AV$2,'Sector --&gt;'!$B$3:$N$3,FALSE))</f>
        <v>4.9204579908066044E-2</v>
      </c>
      <c r="AY35" s="123">
        <f t="array" ref="AY35">PRODUCT(1+AX24:AX35)-1</f>
        <v>0.84444593058094664</v>
      </c>
      <c r="AZ35" s="637">
        <f>Benchmark!AI36</f>
        <v>-3.7688254847411173E-2</v>
      </c>
      <c r="BA35" s="123">
        <f t="array" ref="BA35">PRODUCT(1+AZ24:AZ35)-1</f>
        <v>-0.44817052191235629</v>
      </c>
      <c r="BB35" s="637">
        <f>Benchmark!AJ36</f>
        <v>3.6078334236655171E-2</v>
      </c>
      <c r="BC35" s="123">
        <f t="array" ref="BC35">PRODUCT(1+BB24:BB35)-1</f>
        <v>0.59770578150314813</v>
      </c>
      <c r="BE35" s="123">
        <f>VLOOKUP($B35,'Sector --&gt;'!$Q$3:$AB$101,MATCH(BE$2,'Sector --&gt;'!$Q$3:$AB$3,0),FALSE)/VLOOKUP($B34,'Sector --&gt;'!$B$3:$N$101,MATCH(BE$2,'Sector --&gt;'!$B$3:$N$3,FALSE))</f>
        <v>-1.2922030523948955E-2</v>
      </c>
      <c r="BF35" s="123">
        <f t="array" ref="BF35">PRODUCT(1+BE24:BE35)-1</f>
        <v>-0.29612428204777086</v>
      </c>
      <c r="BG35" s="123">
        <f>IFERROR(VLOOKUP($B35,'Sector --&gt;'!$Q$104:$AB$202,MATCH(BE$2,'Sector --&gt;'!$Q$3:$AB$3,0),FALSE)/VLOOKUP($B34,'Sector --&gt;'!$B$104:$N$202,MATCH(BE$2,'Sector --&gt;'!$B$3:$N$3,FALSE)),BK35)</f>
        <v>-7.8685491273593172E-2</v>
      </c>
      <c r="BH35" s="123">
        <f t="array" ref="BH35">PRODUCT(1+BG24:BG35)-1</f>
        <v>0.15734556812002021</v>
      </c>
      <c r="BI35" s="637">
        <f>Benchmark!AM36</f>
        <v>-2.7240313895829781E-2</v>
      </c>
      <c r="BJ35" s="123">
        <f t="array" ref="BJ35">PRODUCT(1+BI24:BI35)-1</f>
        <v>-0.49193967014098505</v>
      </c>
      <c r="BK35" s="637">
        <f>Benchmark!AN36</f>
        <v>4.6284394263565953E-2</v>
      </c>
      <c r="BL35" s="123">
        <f t="array" ref="BL35">PRODUCT(1+BK24:BK35)-1</f>
        <v>0.82374282241887364</v>
      </c>
      <c r="BN35" s="123">
        <f>VLOOKUP($B35,'Sector --&gt;'!$Q$3:$AB$101,MATCH(BN$2,'Sector --&gt;'!$Q$3:$AB$3,0),FALSE)/VLOOKUP($B34,'Sector --&gt;'!$B$3:$N$101,MATCH(BN$2,'Sector --&gt;'!$B$3:$N$3,FALSE))</f>
        <v>-0.19502431238905049</v>
      </c>
      <c r="BO35" s="123">
        <f t="array" ref="BO35">PRODUCT(1+BN24:BN35)-1</f>
        <v>-0.64315655786569159</v>
      </c>
      <c r="BP35" s="123">
        <f>VLOOKUP($B35,'Sector --&gt;'!$Q$104:$AB$202,MATCH(BN$2,'Sector --&gt;'!$Q$3:$AB$3,0),FALSE)/VLOOKUP($B34,'Sector --&gt;'!$B$104:$N$202,MATCH(BN$2,'Sector --&gt;'!$B$3:$N$3,FALSE))</f>
        <v>0.16072880539040252</v>
      </c>
      <c r="BQ35" s="123">
        <f t="array" ref="BQ35">PRODUCT(1+BP24:BP35)-1</f>
        <v>1.2029650871453197</v>
      </c>
      <c r="BR35" s="637">
        <f>Benchmark!AQ36</f>
        <v>-0.12670157378571203</v>
      </c>
      <c r="BS35" s="123">
        <f t="array" ref="BS35">PRODUCT(1+BR24:BR35)-1</f>
        <v>-0.53929293516415377</v>
      </c>
      <c r="BT35" s="637">
        <f>Benchmark!AR36</f>
        <v>8.2238662774884147E-2</v>
      </c>
      <c r="BU35" s="123">
        <f t="array" ref="BU35">PRODUCT(1+BT24:BT35)-1</f>
        <v>0.49527527124026682</v>
      </c>
    </row>
    <row r="36" spans="2:73" x14ac:dyDescent="0.25">
      <c r="B36" s="95">
        <f t="shared" ref="B36:B67" si="1">EOMONTH(B35,1)</f>
        <v>39872</v>
      </c>
      <c r="C36" s="123">
        <f>VLOOKUP($B36,'Sector --&gt;'!$Q$3:$AB$101,MATCH(C$2,'Sector --&gt;'!$Q$3:$AB$3,0),FALSE)/VLOOKUP($B35,'Sector --&gt;'!$B$3:$N$101,MATCH(C$2,'Sector --&gt;'!$B$3:$N$3,FALSE))</f>
        <v>-0.10271769578980282</v>
      </c>
      <c r="D36" s="123">
        <f t="array" ref="D36">PRODUCT(1+C25:C36)-1</f>
        <v>-0.64878809090055134</v>
      </c>
      <c r="E36" s="123">
        <f>VLOOKUP($B36,'Sector --&gt;'!$Q$104:$AB$202,MATCH(C$2,'Sector --&gt;'!$Q$3:$AB$3,0),FALSE)/VLOOKUP($B35,'Sector --&gt;'!$B$104:$N$202,MATCH(C$2,'Sector --&gt;'!$B$3:$N$3,FALSE))</f>
        <v>5.3896824261727726E-2</v>
      </c>
      <c r="F36" s="123">
        <f t="array" ref="F36">PRODUCT(1+E25:E36)-1</f>
        <v>0.47246855296012602</v>
      </c>
      <c r="G36" s="637">
        <f>Benchmark!O37</f>
        <v>-5.5934205822290015E-2</v>
      </c>
      <c r="H36" s="123">
        <f t="array" ref="H36">PRODUCT(1+G25:G36)-1</f>
        <v>-0.50304207116168564</v>
      </c>
      <c r="I36" s="637">
        <f>Benchmark!P37</f>
        <v>5.1485534585430481E-2</v>
      </c>
      <c r="J36" s="123">
        <f t="array" ref="J36">PRODUCT(1+I24:I35)-1</f>
        <v>0.64647161711624612</v>
      </c>
      <c r="L36" s="123">
        <f>VLOOKUP($B36,'Sector --&gt;'!$Q$3:$AB$101,MATCH(L$2,'Sector --&gt;'!$Q$3:$AB$3,0),FALSE)/VLOOKUP($B35,'Sector --&gt;'!$B$3:$N$101,MATCH(L$2,'Sector --&gt;'!$B$3:$N$3,FALSE))</f>
        <v>-0.13725666625376196</v>
      </c>
      <c r="M36" s="123">
        <f t="array" ref="M36">PRODUCT(1+L25:L36)-1</f>
        <v>-0.51040597013562472</v>
      </c>
      <c r="N36" s="123">
        <f>VLOOKUP($B36,'Sector --&gt;'!$Q$104:$AB$202,MATCH(L$2,'Sector --&gt;'!$Q$3:$AB$3,0),FALSE)/VLOOKUP($B35,'Sector --&gt;'!$B$104:$N$202,MATCH(L$2,'Sector --&gt;'!$B$3:$N$3,FALSE))</f>
        <v>9.6557560707068821E-2</v>
      </c>
      <c r="O36" s="123">
        <f t="array" ref="O36">PRODUCT(1+N25:N36)-1</f>
        <v>0.53522699997132173</v>
      </c>
      <c r="P36" s="637">
        <f>Benchmark!S37</f>
        <v>-5.7356530406751927E-2</v>
      </c>
      <c r="Q36" s="123">
        <f t="array" ref="Q36">PRODUCT(1+P25:P36)-1</f>
        <v>-0.36354812155516791</v>
      </c>
      <c r="R36" s="637">
        <f>Benchmark!T37</f>
        <v>7.3371650823398971E-2</v>
      </c>
      <c r="S36" s="123">
        <f t="array" ref="S36">PRODUCT(1+R25:R36)-1</f>
        <v>0.52301015026653497</v>
      </c>
      <c r="U36" s="123">
        <f>VLOOKUP($B36,'Sector --&gt;'!$Q$3:$AB$101,MATCH(U$2,'Sector --&gt;'!$Q$3:$AB$3,0),FALSE)/VLOOKUP($B35,'Sector --&gt;'!$B$3:$N$101,MATCH(U$2,'Sector --&gt;'!$B$3:$N$3,FALSE))</f>
        <v>-0.13000692799154301</v>
      </c>
      <c r="V36" s="123">
        <f t="array" ref="V36">PRODUCT(1+U25:U36)-1</f>
        <v>-0.68262199234524013</v>
      </c>
      <c r="W36" s="123">
        <f>IFERROR(VLOOKUP($B36,'Sector --&gt;'!$Q$104:$AB$202,MATCH(U$2,'Sector --&gt;'!$Q$3:$AB$3,0),FALSE)/VLOOKUP($B35,'Sector --&gt;'!$B$104:$N$202,MATCH(U$2,'Sector --&gt;'!$B$3:$N$3,FALSE)),AA36)</f>
        <v>0.14296714324640519</v>
      </c>
      <c r="X36" s="123">
        <f t="array" ref="X36">PRODUCT(1+W25:W36)-1</f>
        <v>1.1653858788440754</v>
      </c>
      <c r="Y36" s="637">
        <f>Benchmark!W37</f>
        <v>-5.0813348796809266E-2</v>
      </c>
      <c r="Z36" s="123">
        <f t="array" ref="Z36">PRODUCT(1+Y25:Y36)-1</f>
        <v>-0.56329945750566179</v>
      </c>
      <c r="AA36" s="637">
        <f>Benchmark!X37</f>
        <v>3.9294767899808625E-2</v>
      </c>
      <c r="AB36" s="123">
        <f t="array" ref="AB36">PRODUCT(1+AA25:AA36)-1</f>
        <v>0.8067293700906133</v>
      </c>
      <c r="AD36" s="123">
        <f>VLOOKUP($B36,'Sector --&gt;'!$Q$3:$AB$101,MATCH(AD$2,'Sector --&gt;'!$Q$3:$AB$3,0),FALSE)/VLOOKUP($B35,'Sector --&gt;'!$B$3:$N$101,MATCH(AD$2,'Sector --&gt;'!$B$3:$N$3,FALSE))</f>
        <v>-6.6921021757707852E-2</v>
      </c>
      <c r="AE36" s="123">
        <f t="array" ref="AE36">PRODUCT(1+AD25:AD36)-1</f>
        <v>-0.61611953133117625</v>
      </c>
      <c r="AF36" s="123">
        <f>VLOOKUP($B36,'Sector --&gt;'!$Q$104:$AB$202,MATCH(AD$2,'Sector --&gt;'!$Q$3:$AB$3,0),FALSE)/VLOOKUP($B35,'Sector --&gt;'!$B$104:$N$202,MATCH(AD$2,'Sector --&gt;'!$B$3:$N$3,FALSE))</f>
        <v>0.12885608852553687</v>
      </c>
      <c r="AG36" s="123">
        <f t="array" ref="AG36">PRODUCT(1+AF25:AF36)-1</f>
        <v>0.64405188757469833</v>
      </c>
      <c r="AH36" s="637">
        <f>Benchmark!AA37</f>
        <v>-8.2225392008885484E-2</v>
      </c>
      <c r="AI36" s="123">
        <f t="array" ref="AI36">PRODUCT(1+AH25:AH36)-1</f>
        <v>-0.60160035321015704</v>
      </c>
      <c r="AJ36" s="637">
        <f>Benchmark!AB37</f>
        <v>9.9378238507854294E-2</v>
      </c>
      <c r="AK36" s="123">
        <f t="array" ref="AK36">PRODUCT(1+AJ25:AJ36)-1</f>
        <v>0.88037286133171166</v>
      </c>
      <c r="AM36" s="123">
        <f>VLOOKUP($B36,'Sector --&gt;'!$Q$3:$AB$101,MATCH(AM$2,'Sector --&gt;'!$Q$3:$AB$3,0),FALSE)/VLOOKUP($B35,'Sector --&gt;'!$B$3:$N$101,MATCH(AM$2,'Sector --&gt;'!$B$3:$N$3,FALSE))</f>
        <v>-2.9810453270244241E-2</v>
      </c>
      <c r="AN36" s="123">
        <f t="array" ref="AN36">PRODUCT(1+AM25:AM36)-1</f>
        <v>-0.50667246767989726</v>
      </c>
      <c r="AO36" s="123">
        <f>VLOOKUP($B36,'Sector --&gt;'!$Q$104:$AB$202,MATCH(AM$2,'Sector --&gt;'!$Q$3:$AB$3,0),FALSE)/VLOOKUP($B35,'Sector --&gt;'!$B$104:$N$202,MATCH(AM$2,'Sector --&gt;'!$B$3:$N$3,FALSE))</f>
        <v>0.15184865935289976</v>
      </c>
      <c r="AP36" s="123">
        <f t="array" ref="AP36">PRODUCT(1+AO25:AO36)-1</f>
        <v>1.4383384307309774</v>
      </c>
      <c r="AQ36" s="637">
        <f>Benchmark!AE37</f>
        <v>-9.1849102950556136E-2</v>
      </c>
      <c r="AR36" s="123">
        <f t="array" ref="AR36">PRODUCT(1+AQ25:AQ36)-1</f>
        <v>-0.59252460557830877</v>
      </c>
      <c r="AS36" s="637">
        <f>Benchmark!AF37</f>
        <v>8.6673504505760418E-2</v>
      </c>
      <c r="AT36" s="123">
        <f t="array" ref="AT36">PRODUCT(1+AS25:AS36)-1</f>
        <v>0.99972751472760257</v>
      </c>
      <c r="AV36" s="123">
        <f>VLOOKUP($B36,'Sector --&gt;'!$Q$3:$AB$101,MATCH(AV$2,'Sector --&gt;'!$Q$3:$AB$3,0),FALSE)/VLOOKUP($B35,'Sector --&gt;'!$B$3:$N$101,MATCH(AV$2,'Sector --&gt;'!$B$3:$N$3,FALSE))</f>
        <v>1.161919171633974E-2</v>
      </c>
      <c r="AW36" s="123">
        <f t="array" ref="AW36">PRODUCT(1+AV25:AV36)-1</f>
        <v>-0.592307209385043</v>
      </c>
      <c r="AX36" s="123">
        <f>VLOOKUP($B36,'Sector --&gt;'!$Q$104:$AB$202,MATCH(AV$2,'Sector --&gt;'!$Q$3:$AB$3,0),FALSE)/VLOOKUP($B35,'Sector --&gt;'!$B$104:$N$202,MATCH(AV$2,'Sector --&gt;'!$B$3:$N$3,FALSE))</f>
        <v>2.7350145971695015E-2</v>
      </c>
      <c r="AY36" s="123">
        <f t="array" ref="AY36">PRODUCT(1+AX25:AX36)-1</f>
        <v>1.0470058806956883</v>
      </c>
      <c r="AZ36" s="637">
        <f>Benchmark!AI37</f>
        <v>-1.4532020584365158E-2</v>
      </c>
      <c r="BA36" s="123">
        <f t="array" ref="BA36">PRODUCT(1+AZ25:AZ36)-1</f>
        <v>-0.47981264910932042</v>
      </c>
      <c r="BB36" s="637">
        <f>Benchmark!AJ37</f>
        <v>1.5864548077067723E-2</v>
      </c>
      <c r="BC36" s="123">
        <f t="array" ref="BC36">PRODUCT(1+BB25:BB36)-1</f>
        <v>0.68512008021499127</v>
      </c>
      <c r="BE36" s="123">
        <f>VLOOKUP($B36,'Sector --&gt;'!$Q$3:$AB$101,MATCH(BE$2,'Sector --&gt;'!$Q$3:$AB$3,0),FALSE)/VLOOKUP($B35,'Sector --&gt;'!$B$3:$N$101,MATCH(BE$2,'Sector --&gt;'!$B$3:$N$3,FALSE))</f>
        <v>-4.1137997254196638E-2</v>
      </c>
      <c r="BF36" s="123">
        <f t="array" ref="BF36">PRODUCT(1+BE25:BE36)-1</f>
        <v>-0.39251284410332365</v>
      </c>
      <c r="BG36" s="123">
        <f>IFERROR(VLOOKUP($B36,'Sector --&gt;'!$Q$104:$AB$202,MATCH(BE$2,'Sector --&gt;'!$Q$3:$AB$3,0),FALSE)/VLOOKUP($B35,'Sector --&gt;'!$B$104:$N$202,MATCH(BE$2,'Sector --&gt;'!$B$3:$N$3,FALSE)),BK36)</f>
        <v>0.15906633666279346</v>
      </c>
      <c r="BH36" s="123">
        <f t="array" ref="BH36">PRODUCT(1+BG25:BG36)-1</f>
        <v>0.66815145050590541</v>
      </c>
      <c r="BI36" s="637">
        <f>Benchmark!AM37</f>
        <v>-5.8011262924490117E-2</v>
      </c>
      <c r="BJ36" s="123">
        <f t="array" ref="BJ36">PRODUCT(1+BI25:BI36)-1</f>
        <v>-0.57108859965117542</v>
      </c>
      <c r="BK36" s="637">
        <f>Benchmark!AN37</f>
        <v>4.7976366607537783E-2</v>
      </c>
      <c r="BL36" s="123">
        <f t="array" ref="BL36">PRODUCT(1+BK25:BK36)-1</f>
        <v>1.1999029294327159</v>
      </c>
      <c r="BN36" s="123">
        <f>VLOOKUP($B36,'Sector --&gt;'!$Q$3:$AB$101,MATCH(BN$2,'Sector --&gt;'!$Q$3:$AB$3,0),FALSE)/VLOOKUP($B35,'Sector --&gt;'!$B$3:$N$101,MATCH(BN$2,'Sector --&gt;'!$B$3:$N$3,FALSE))</f>
        <v>3.1479623073732935E-2</v>
      </c>
      <c r="BO36" s="123">
        <f t="array" ref="BO36">PRODUCT(1+BN25:BN36)-1</f>
        <v>-0.64075752359902505</v>
      </c>
      <c r="BP36" s="123">
        <f>VLOOKUP($B36,'Sector --&gt;'!$Q$104:$AB$202,MATCH(BN$2,'Sector --&gt;'!$Q$3:$AB$3,0),FALSE)/VLOOKUP($B35,'Sector --&gt;'!$B$104:$N$202,MATCH(BN$2,'Sector --&gt;'!$B$3:$N$3,FALSE))</f>
        <v>8.7379518108265608E-2</v>
      </c>
      <c r="BQ36" s="123">
        <f t="array" ref="BQ36">PRODUCT(1+BP25:BP36)-1</f>
        <v>1.3227666706039338</v>
      </c>
      <c r="BR36" s="637">
        <f>Benchmark!AQ37</f>
        <v>-6.3292346033083161E-2</v>
      </c>
      <c r="BS36" s="123">
        <f t="array" ref="BS36">PRODUCT(1+BR25:BR36)-1</f>
        <v>-0.57315271387064681</v>
      </c>
      <c r="BT36" s="637">
        <f>Benchmark!AR37</f>
        <v>6.1323588421287892E-2</v>
      </c>
      <c r="BU36" s="123">
        <f t="array" ref="BU36">PRODUCT(1+BT25:BT36)-1</f>
        <v>0.56616358201873851</v>
      </c>
    </row>
    <row r="37" spans="2:73" x14ac:dyDescent="0.25">
      <c r="B37" s="95">
        <f t="shared" si="1"/>
        <v>39903</v>
      </c>
      <c r="C37" s="123">
        <f>VLOOKUP($B37,'Sector --&gt;'!$Q$3:$AB$101,MATCH(C$2,'Sector --&gt;'!$Q$3:$AB$3,0),FALSE)/VLOOKUP($B36,'Sector --&gt;'!$B$3:$N$101,MATCH(C$2,'Sector --&gt;'!$B$3:$N$3,FALSE))</f>
        <v>7.8547519455773138E-2</v>
      </c>
      <c r="D37" s="123">
        <f t="array" ref="D37">PRODUCT(1+C26:C37)-1</f>
        <v>-0.58275064341581539</v>
      </c>
      <c r="E37" s="123">
        <f>VLOOKUP($B37,'Sector --&gt;'!$Q$104:$AB$202,MATCH(C$2,'Sector --&gt;'!$Q$3:$AB$3,0),FALSE)/VLOOKUP($B36,'Sector --&gt;'!$B$104:$N$202,MATCH(C$2,'Sector --&gt;'!$B$3:$N$3,FALSE))</f>
        <v>-0.16244707098647851</v>
      </c>
      <c r="F37" s="123">
        <f t="array" ref="F37">PRODUCT(1+E26:E37)-1</f>
        <v>0.20849444909393466</v>
      </c>
      <c r="G37" s="637">
        <f>Benchmark!O38</f>
        <v>0.12219808636127913</v>
      </c>
      <c r="H37" s="123">
        <f t="array" ref="H37">PRODUCT(1+G26:G37)-1</f>
        <v>-0.42374167593256129</v>
      </c>
      <c r="I37" s="637">
        <f>Benchmark!P38</f>
        <v>-0.11120076915424368</v>
      </c>
      <c r="J37" s="123">
        <f t="array" ref="J37">PRODUCT(1+I25:I36)-1</f>
        <v>0.72725058048892621</v>
      </c>
      <c r="L37" s="123">
        <f>VLOOKUP($B37,'Sector --&gt;'!$Q$3:$AB$101,MATCH(L$2,'Sector --&gt;'!$Q$3:$AB$3,0),FALSE)/VLOOKUP($B36,'Sector --&gt;'!$B$3:$N$101,MATCH(L$2,'Sector --&gt;'!$B$3:$N$3,FALSE))</f>
        <v>7.224276118034817E-2</v>
      </c>
      <c r="M37" s="123">
        <f t="array" ref="M37">PRODUCT(1+L26:L37)-1</f>
        <v>-0.4105087092700187</v>
      </c>
      <c r="N37" s="123">
        <f>VLOOKUP($B37,'Sector --&gt;'!$Q$104:$AB$202,MATCH(L$2,'Sector --&gt;'!$Q$3:$AB$3,0),FALSE)/VLOOKUP($B36,'Sector --&gt;'!$B$104:$N$202,MATCH(L$2,'Sector --&gt;'!$B$3:$N$3,FALSE))</f>
        <v>-6.8690675537288054E-2</v>
      </c>
      <c r="O37" s="123">
        <f t="array" ref="O37">PRODUCT(1+N26:N37)-1</f>
        <v>0.43561785694196553</v>
      </c>
      <c r="P37" s="637">
        <f>Benchmark!S38</f>
        <v>5.6949823960945001E-2</v>
      </c>
      <c r="Q37" s="123">
        <f t="array" ref="Q37">PRODUCT(1+P26:P37)-1</f>
        <v>-0.3011752825891223</v>
      </c>
      <c r="R37" s="637">
        <f>Benchmark!T38</f>
        <v>-7.9216722815952711E-2</v>
      </c>
      <c r="S37" s="123">
        <f t="array" ref="S37">PRODUCT(1+R26:R37)-1</f>
        <v>0.3710187708300372</v>
      </c>
      <c r="U37" s="123">
        <f>VLOOKUP($B37,'Sector --&gt;'!$Q$3:$AB$101,MATCH(U$2,'Sector --&gt;'!$Q$3:$AB$3,0),FALSE)/VLOOKUP($B36,'Sector --&gt;'!$B$3:$N$101,MATCH(U$2,'Sector --&gt;'!$B$3:$N$3,FALSE))</f>
        <v>0.27255672524717617</v>
      </c>
      <c r="V37" s="123">
        <f t="array" ref="V37">PRODUCT(1+U26:U37)-1</f>
        <v>-0.56338854192091947</v>
      </c>
      <c r="W37" s="123">
        <f>IFERROR(VLOOKUP($B37,'Sector --&gt;'!$Q$104:$AB$202,MATCH(U$2,'Sector --&gt;'!$Q$3:$AB$3,0),FALSE)/VLOOKUP($B36,'Sector --&gt;'!$B$104:$N$202,MATCH(U$2,'Sector --&gt;'!$B$3:$N$3,FALSE)),AA37)</f>
        <v>-0.15315721594127388</v>
      </c>
      <c r="X37" s="123">
        <f t="array" ref="X37">PRODUCT(1+W26:W37)-1</f>
        <v>0.68319981479973668</v>
      </c>
      <c r="Y37" s="637">
        <f>Benchmark!W38</f>
        <v>0.13893312479097569</v>
      </c>
      <c r="Z37" s="123">
        <f t="array" ref="Z37">PRODUCT(1+Y26:Y37)-1</f>
        <v>-0.4382577952908786</v>
      </c>
      <c r="AA37" s="637">
        <f>Benchmark!X38</f>
        <v>-0.13847676575908829</v>
      </c>
      <c r="AB37" s="123">
        <f t="array" ref="AB37">PRODUCT(1+AA26:AA37)-1</f>
        <v>0.39547434600401044</v>
      </c>
      <c r="AD37" s="123">
        <f>VLOOKUP($B37,'Sector --&gt;'!$Q$3:$AB$101,MATCH(AD$2,'Sector --&gt;'!$Q$3:$AB$3,0),FALSE)/VLOOKUP($B36,'Sector --&gt;'!$B$3:$N$101,MATCH(AD$2,'Sector --&gt;'!$B$3:$N$3,FALSE))</f>
        <v>6.8293078938070781E-2</v>
      </c>
      <c r="AE37" s="123">
        <f t="array" ref="AE37">PRODUCT(1+AD26:AD37)-1</f>
        <v>-0.5365422553299829</v>
      </c>
      <c r="AF37" s="123">
        <f>VLOOKUP($B37,'Sector --&gt;'!$Q$104:$AB$202,MATCH(AD$2,'Sector --&gt;'!$Q$3:$AB$3,0),FALSE)/VLOOKUP($B36,'Sector --&gt;'!$B$104:$N$202,MATCH(AD$2,'Sector --&gt;'!$B$3:$N$3,FALSE))</f>
        <v>-8.3287661075757427E-2</v>
      </c>
      <c r="AG37" s="123">
        <f t="array" ref="AG37">PRODUCT(1+AF26:AF37)-1</f>
        <v>0.46238994878864492</v>
      </c>
      <c r="AH37" s="637">
        <f>Benchmark!AA38</f>
        <v>0.12786498009922484</v>
      </c>
      <c r="AI37" s="123">
        <f t="array" ref="AI37">PRODUCT(1+AH26:AH37)-1</f>
        <v>-0.52117130259694089</v>
      </c>
      <c r="AJ37" s="637">
        <f>Benchmark!AB38</f>
        <v>-0.13543167524977262</v>
      </c>
      <c r="AK37" s="123">
        <f t="array" ref="AK37">PRODUCT(1+AJ26:AJ37)-1</f>
        <v>0.53194660266578575</v>
      </c>
      <c r="AM37" s="123">
        <f>VLOOKUP($B37,'Sector --&gt;'!$Q$3:$AB$101,MATCH(AM$2,'Sector --&gt;'!$Q$3:$AB$3,0),FALSE)/VLOOKUP($B36,'Sector --&gt;'!$B$3:$N$101,MATCH(AM$2,'Sector --&gt;'!$B$3:$N$3,FALSE))</f>
        <v>4.6184202597764193E-2</v>
      </c>
      <c r="AN37" s="123">
        <f t="array" ref="AN37">PRODUCT(1+AM26:AM37)-1</f>
        <v>-0.4599183336099637</v>
      </c>
      <c r="AO37" s="123">
        <f>VLOOKUP($B37,'Sector --&gt;'!$Q$104:$AB$202,MATCH(AM$2,'Sector --&gt;'!$Q$3:$AB$3,0),FALSE)/VLOOKUP($B36,'Sector --&gt;'!$B$104:$N$202,MATCH(AM$2,'Sector --&gt;'!$B$3:$N$3,FALSE))</f>
        <v>-0.12873193443630371</v>
      </c>
      <c r="AP37" s="123">
        <f t="array" ref="AP37">PRODUCT(1+AO26:AO37)-1</f>
        <v>0.95375335687096863</v>
      </c>
      <c r="AQ37" s="637">
        <f>Benchmark!AE38</f>
        <v>0.12658112284356907</v>
      </c>
      <c r="AR37" s="123">
        <f t="array" ref="AR37">PRODUCT(1+AQ26:AQ37)-1</f>
        <v>-0.53676491834342199</v>
      </c>
      <c r="AS37" s="637">
        <f>Benchmark!AF38</f>
        <v>-0.11439595679135535</v>
      </c>
      <c r="AT37" s="123">
        <f t="array" ref="AT37">PRODUCT(1+AS26:AS37)-1</f>
        <v>0.64918174949639562</v>
      </c>
      <c r="AV37" s="123">
        <f>VLOOKUP($B37,'Sector --&gt;'!$Q$3:$AB$101,MATCH(AV$2,'Sector --&gt;'!$Q$3:$AB$3,0),FALSE)/VLOOKUP($B36,'Sector --&gt;'!$B$3:$N$101,MATCH(AV$2,'Sector --&gt;'!$B$3:$N$3,FALSE))</f>
        <v>0.19912317243069486</v>
      </c>
      <c r="AW37" s="123">
        <f t="array" ref="AW37">PRODUCT(1+AV26:AV37)-1</f>
        <v>-0.4911315878835345</v>
      </c>
      <c r="AX37" s="123">
        <f>VLOOKUP($B37,'Sector --&gt;'!$Q$104:$AB$202,MATCH(AV$2,'Sector --&gt;'!$Q$3:$AB$3,0),FALSE)/VLOOKUP($B36,'Sector --&gt;'!$B$104:$N$202,MATCH(AV$2,'Sector --&gt;'!$B$3:$N$3,FALSE))</f>
        <v>-0.3040919824131631</v>
      </c>
      <c r="AY37" s="123">
        <f t="array" ref="AY37">PRODUCT(1+AX26:AX37)-1</f>
        <v>0.41598872581379798</v>
      </c>
      <c r="AZ37" s="637">
        <f>Benchmark!AI38</f>
        <v>0.18263495585029429</v>
      </c>
      <c r="BA37" s="123">
        <f t="array" ref="BA37">PRODUCT(1+AZ26:AZ37)-1</f>
        <v>-0.38165424966839334</v>
      </c>
      <c r="BB37" s="637">
        <f>Benchmark!AJ38</f>
        <v>-0.17626022730874788</v>
      </c>
      <c r="BC37" s="123">
        <f t="array" ref="BC37">PRODUCT(1+BB26:BB37)-1</f>
        <v>0.38556430896004068</v>
      </c>
      <c r="BE37" s="123">
        <f>VLOOKUP($B37,'Sector --&gt;'!$Q$3:$AB$101,MATCH(BE$2,'Sector --&gt;'!$Q$3:$AB$3,0),FALSE)/VLOOKUP($B36,'Sector --&gt;'!$B$3:$N$101,MATCH(BE$2,'Sector --&gt;'!$B$3:$N$3,FALSE))</f>
        <v>1.3760421768777668E-2</v>
      </c>
      <c r="BF37" s="123">
        <f t="array" ref="BF37">PRODUCT(1+BE26:BE37)-1</f>
        <v>-0.35987048168171587</v>
      </c>
      <c r="BG37" s="123">
        <f>IFERROR(VLOOKUP($B37,'Sector --&gt;'!$Q$104:$AB$202,MATCH(BE$2,'Sector --&gt;'!$Q$3:$AB$3,0),FALSE)/VLOOKUP($B36,'Sector --&gt;'!$B$104:$N$202,MATCH(BE$2,'Sector --&gt;'!$B$3:$N$3,FALSE)),BK37)</f>
        <v>-0.30125631249302287</v>
      </c>
      <c r="BH37" s="123">
        <f t="array" ref="BH37">PRODUCT(1+BG26:BG37)-1</f>
        <v>0.10795189441071473</v>
      </c>
      <c r="BI37" s="637">
        <f>Benchmark!AM38</f>
        <v>0.12173487881504585</v>
      </c>
      <c r="BJ37" s="123">
        <f t="array" ref="BJ37">PRODUCT(1+BI26:BI37)-1</f>
        <v>-0.51467644906236121</v>
      </c>
      <c r="BK37" s="637">
        <f>Benchmark!AN38</f>
        <v>-0.16287870756277215</v>
      </c>
      <c r="BL37" s="123">
        <f t="array" ref="BL37">PRODUCT(1+BK26:BK37)-1</f>
        <v>0.72825556673006009</v>
      </c>
      <c r="BN37" s="123">
        <f>VLOOKUP($B37,'Sector --&gt;'!$Q$3:$AB$101,MATCH(BN$2,'Sector --&gt;'!$Q$3:$AB$3,0),FALSE)/VLOOKUP($B36,'Sector --&gt;'!$B$3:$N$101,MATCH(BN$2,'Sector --&gt;'!$B$3:$N$3,FALSE))</f>
        <v>0.15244529688720906</v>
      </c>
      <c r="BO37" s="123">
        <f t="array" ref="BO37">PRODUCT(1+BN26:BN37)-1</f>
        <v>-0.54812121347800569</v>
      </c>
      <c r="BP37" s="123">
        <f>VLOOKUP($B37,'Sector --&gt;'!$Q$104:$AB$202,MATCH(BN$2,'Sector --&gt;'!$Q$3:$AB$3,0),FALSE)/VLOOKUP($B36,'Sector --&gt;'!$B$104:$N$202,MATCH(BN$2,'Sector --&gt;'!$B$3:$N$3,FALSE))</f>
        <v>-5.6135403958907204E-2</v>
      </c>
      <c r="BQ37" s="123">
        <f t="array" ref="BQ37">PRODUCT(1+BP26:BP37)-1</f>
        <v>1.0433215228709525</v>
      </c>
      <c r="BR37" s="637">
        <f>Benchmark!AQ38</f>
        <v>0.13722451163966209</v>
      </c>
      <c r="BS37" s="123">
        <f t="array" ref="BS37">PRODUCT(1+BR26:BR37)-1</f>
        <v>-0.48880505881903069</v>
      </c>
      <c r="BT37" s="637">
        <f>Benchmark!AR38</f>
        <v>-8.4398036339404597E-2</v>
      </c>
      <c r="BU37" s="123">
        <f t="array" ref="BU37">PRODUCT(1+BT26:BT37)-1</f>
        <v>0.4266292206487694</v>
      </c>
    </row>
    <row r="38" spans="2:73" x14ac:dyDescent="0.25">
      <c r="B38" s="95">
        <f t="shared" si="1"/>
        <v>39933</v>
      </c>
      <c r="C38" s="123">
        <f>VLOOKUP($B38,'Sector --&gt;'!$Q$3:$AB$101,MATCH(C$2,'Sector --&gt;'!$Q$3:$AB$3,0),FALSE)/VLOOKUP($B37,'Sector --&gt;'!$B$3:$N$101,MATCH(C$2,'Sector --&gt;'!$B$3:$N$3,FALSE))</f>
        <v>0.31464047986684696</v>
      </c>
      <c r="D38" s="123">
        <f t="array" ref="D38">PRODUCT(1+C27:C38)-1</f>
        <v>-0.49089942260691766</v>
      </c>
      <c r="E38" s="123">
        <f>VLOOKUP($B38,'Sector --&gt;'!$Q$104:$AB$202,MATCH(C$2,'Sector --&gt;'!$Q$3:$AB$3,0),FALSE)/VLOOKUP($B37,'Sector --&gt;'!$B$104:$N$202,MATCH(C$2,'Sector --&gt;'!$B$3:$N$3,FALSE))</f>
        <v>-0.26053867006609138</v>
      </c>
      <c r="F38" s="123">
        <f t="array" ref="F38">PRODUCT(1+E27:E38)-1</f>
        <v>-3.0191258206956451E-2</v>
      </c>
      <c r="G38" s="637">
        <f>Benchmark!O39</f>
        <v>0.21486261789865754</v>
      </c>
      <c r="H38" s="123">
        <f t="array" ref="H38">PRODUCT(1+G27:G38)-1</f>
        <v>-0.33717359395492386</v>
      </c>
      <c r="I38" s="637">
        <f>Benchmark!P39</f>
        <v>-0.20933034740924478</v>
      </c>
      <c r="J38" s="123">
        <f t="array" ref="J38">PRODUCT(1+I26:I37)-1</f>
        <v>0.49484450858966977</v>
      </c>
      <c r="L38" s="123">
        <f>VLOOKUP($B38,'Sector --&gt;'!$Q$3:$AB$101,MATCH(L$2,'Sector --&gt;'!$Q$3:$AB$3,0),FALSE)/VLOOKUP($B37,'Sector --&gt;'!$B$3:$N$101,MATCH(L$2,'Sector --&gt;'!$B$3:$N$3,FALSE))</f>
        <v>9.1270540274760961E-2</v>
      </c>
      <c r="M38" s="123">
        <f t="array" ref="M38">PRODUCT(1+L27:L38)-1</f>
        <v>-0.35765591592735946</v>
      </c>
      <c r="N38" s="123">
        <f>VLOOKUP($B38,'Sector --&gt;'!$Q$104:$AB$202,MATCH(L$2,'Sector --&gt;'!$Q$3:$AB$3,0),FALSE)/VLOOKUP($B37,'Sector --&gt;'!$B$104:$N$202,MATCH(L$2,'Sector --&gt;'!$B$3:$N$3,FALSE))</f>
        <v>-0.1650756222605817</v>
      </c>
      <c r="O38" s="123">
        <f t="array" ref="O38">PRODUCT(1+N27:N38)-1</f>
        <v>0.17639669184926898</v>
      </c>
      <c r="P38" s="637">
        <f>Benchmark!S39</f>
        <v>0.11984877604686904</v>
      </c>
      <c r="Q38" s="123">
        <f t="array" ref="Q38">PRODUCT(1+P27:P38)-1</f>
        <v>-0.25507043893178483</v>
      </c>
      <c r="R38" s="637">
        <f>Benchmark!T39</f>
        <v>-0.12606416322070713</v>
      </c>
      <c r="S38" s="123">
        <f t="array" ref="S38">PRODUCT(1+R27:R38)-1</f>
        <v>0.25066581556129908</v>
      </c>
      <c r="U38" s="123">
        <f>VLOOKUP($B38,'Sector --&gt;'!$Q$3:$AB$101,MATCH(U$2,'Sector --&gt;'!$Q$3:$AB$3,0),FALSE)/VLOOKUP($B37,'Sector --&gt;'!$B$3:$N$101,MATCH(U$2,'Sector --&gt;'!$B$3:$N$3,FALSE))</f>
        <v>0.2151357049284103</v>
      </c>
      <c r="V38" s="123">
        <f t="array" ref="V38">PRODUCT(1+U27:U38)-1</f>
        <v>-0.51456078104850445</v>
      </c>
      <c r="W38" s="123">
        <f>IFERROR(VLOOKUP($B38,'Sector --&gt;'!$Q$104:$AB$202,MATCH(U$2,'Sector --&gt;'!$Q$3:$AB$3,0),FALSE)/VLOOKUP($B37,'Sector --&gt;'!$B$104:$N$202,MATCH(U$2,'Sector --&gt;'!$B$3:$N$3,FALSE)),AA38)</f>
        <v>-0.13858432640069643</v>
      </c>
      <c r="X38" s="123">
        <f t="array" ref="X38">PRODUCT(1+W27:W38)-1</f>
        <v>0.57964620850578186</v>
      </c>
      <c r="Y38" s="637">
        <f>Benchmark!W39</f>
        <v>0.1650391830823984</v>
      </c>
      <c r="Z38" s="123">
        <f t="array" ref="Z38">PRODUCT(1+Y27:Y38)-1</f>
        <v>-0.42654049371386038</v>
      </c>
      <c r="AA38" s="637">
        <f>Benchmark!X39</f>
        <v>-0.15372615274784387</v>
      </c>
      <c r="AB38" s="123">
        <f t="array" ref="AB38">PRODUCT(1+AA27:AA38)-1</f>
        <v>0.37402280652570363</v>
      </c>
      <c r="AD38" s="123">
        <f>VLOOKUP($B38,'Sector --&gt;'!$Q$3:$AB$101,MATCH(AD$2,'Sector --&gt;'!$Q$3:$AB$3,0),FALSE)/VLOOKUP($B37,'Sector --&gt;'!$B$3:$N$101,MATCH(AD$2,'Sector --&gt;'!$B$3:$N$3,FALSE))</f>
        <v>0.29508666024090424</v>
      </c>
      <c r="AE38" s="123">
        <f t="array" ref="AE38">PRODUCT(1+AD27:AD38)-1</f>
        <v>-0.43362367112690114</v>
      </c>
      <c r="AF38" s="123">
        <f>VLOOKUP($B38,'Sector --&gt;'!$Q$104:$AB$202,MATCH(AD$2,'Sector --&gt;'!$Q$3:$AB$3,0),FALSE)/VLOOKUP($B37,'Sector --&gt;'!$B$104:$N$202,MATCH(AD$2,'Sector --&gt;'!$B$3:$N$3,FALSE))</f>
        <v>-0.26742635020317379</v>
      </c>
      <c r="AG38" s="123">
        <f t="array" ref="AG38">PRODUCT(1+AF27:AF38)-1</f>
        <v>0.19139550287477558</v>
      </c>
      <c r="AH38" s="637">
        <f>Benchmark!AA39</f>
        <v>0.23017762670932082</v>
      </c>
      <c r="AI38" s="123">
        <f t="array" ref="AI38">PRODUCT(1+AH27:AH38)-1</f>
        <v>-0.4592451853498094</v>
      </c>
      <c r="AJ38" s="637">
        <f>Benchmark!AB39</f>
        <v>-0.19409400316841921</v>
      </c>
      <c r="AK38" s="123">
        <f t="array" ref="AK38">PRODUCT(1+AJ27:AJ38)-1</f>
        <v>0.39721475821570618</v>
      </c>
      <c r="AM38" s="123">
        <f>VLOOKUP($B38,'Sector --&gt;'!$Q$3:$AB$101,MATCH(AM$2,'Sector --&gt;'!$Q$3:$AB$3,0),FALSE)/VLOOKUP($B37,'Sector --&gt;'!$B$3:$N$101,MATCH(AM$2,'Sector --&gt;'!$B$3:$N$3,FALSE))</f>
        <v>0.20222884642285965</v>
      </c>
      <c r="AN38" s="123">
        <f t="array" ref="AN38">PRODUCT(1+AM27:AM38)-1</f>
        <v>-0.41860151784981114</v>
      </c>
      <c r="AO38" s="123">
        <f>VLOOKUP($B38,'Sector --&gt;'!$Q$104:$AB$202,MATCH(AM$2,'Sector --&gt;'!$Q$3:$AB$3,0),FALSE)/VLOOKUP($B37,'Sector --&gt;'!$B$104:$N$202,MATCH(AM$2,'Sector --&gt;'!$B$3:$N$3,FALSE))</f>
        <v>-0.25724015005183909</v>
      </c>
      <c r="AP38" s="123">
        <f t="array" ref="AP38">PRODUCT(1+AO27:AO38)-1</f>
        <v>0.46597082486070751</v>
      </c>
      <c r="AQ38" s="637">
        <f>Benchmark!AE39</f>
        <v>0.17031708582182498</v>
      </c>
      <c r="AR38" s="123">
        <f t="array" ref="AR38">PRODUCT(1+AQ27:AQ38)-1</f>
        <v>-0.48525593792173971</v>
      </c>
      <c r="AS38" s="637">
        <f>Benchmark!AF39</f>
        <v>-0.17691496022972233</v>
      </c>
      <c r="AT38" s="123">
        <f t="array" ref="AT38">PRODUCT(1+AS27:AS38)-1</f>
        <v>0.42799725019374324</v>
      </c>
      <c r="AV38" s="123">
        <f>VLOOKUP($B38,'Sector --&gt;'!$Q$3:$AB$101,MATCH(AV$2,'Sector --&gt;'!$Q$3:$AB$3,0),FALSE)/VLOOKUP($B37,'Sector --&gt;'!$B$3:$N$101,MATCH(AV$2,'Sector --&gt;'!$B$3:$N$3,FALSE))</f>
        <v>0.24016903115069571</v>
      </c>
      <c r="AW38" s="123">
        <f t="array" ref="AW38">PRODUCT(1+AV27:AV38)-1</f>
        <v>-0.44562469370394564</v>
      </c>
      <c r="AX38" s="123">
        <f>VLOOKUP($B38,'Sector --&gt;'!$Q$104:$AB$202,MATCH(AV$2,'Sector --&gt;'!$Q$3:$AB$3,0),FALSE)/VLOOKUP($B37,'Sector --&gt;'!$B$104:$N$202,MATCH(AV$2,'Sector --&gt;'!$B$3:$N$3,FALSE))</f>
        <v>-0.30768124168415184</v>
      </c>
      <c r="AY38" s="123">
        <f t="array" ref="AY38">PRODUCT(1+AX27:AX38)-1</f>
        <v>4.0608723358378063E-2</v>
      </c>
      <c r="AZ38" s="637">
        <f>Benchmark!AI39</f>
        <v>0.15662289320168143</v>
      </c>
      <c r="BA38" s="123">
        <f t="array" ref="BA38">PRODUCT(1+AZ27:AZ38)-1</f>
        <v>-0.33938091120481573</v>
      </c>
      <c r="BB38" s="637">
        <f>Benchmark!AJ39</f>
        <v>-0.15147790529409388</v>
      </c>
      <c r="BC38" s="123">
        <f t="array" ref="BC38">PRODUCT(1+BB27:BB38)-1</f>
        <v>0.28118249436949649</v>
      </c>
      <c r="BE38" s="123">
        <f>VLOOKUP($B38,'Sector --&gt;'!$Q$3:$AB$101,MATCH(BE$2,'Sector --&gt;'!$Q$3:$AB$3,0),FALSE)/VLOOKUP($B37,'Sector --&gt;'!$B$3:$N$101,MATCH(BE$2,'Sector --&gt;'!$B$3:$N$3,FALSE))</f>
        <v>0.24721377566671018</v>
      </c>
      <c r="BF38" s="123">
        <f t="array" ref="BF38">PRODUCT(1+BE27:BE38)-1</f>
        <v>-0.335905054939315</v>
      </c>
      <c r="BG38" s="123">
        <f>IFERROR(VLOOKUP($B38,'Sector --&gt;'!$Q$104:$AB$202,MATCH(BE$2,'Sector --&gt;'!$Q$3:$AB$3,0),FALSE)/VLOOKUP($B37,'Sector --&gt;'!$B$104:$N$202,MATCH(BE$2,'Sector --&gt;'!$B$3:$N$3,FALSE)),BK38)</f>
        <v>-0.58852914976640625</v>
      </c>
      <c r="BH38" s="123">
        <f t="array" ref="BH38">PRODUCT(1+BG27:BG38)-1</f>
        <v>-0.47585189963922681</v>
      </c>
      <c r="BI38" s="637">
        <f>Benchmark!AM39</f>
        <v>0.16824785662557484</v>
      </c>
      <c r="BJ38" s="123">
        <f t="array" ref="BJ38">PRODUCT(1+BI27:BI38)-1</f>
        <v>-0.48747972122056316</v>
      </c>
      <c r="BK38" s="637">
        <f>Benchmark!AN39</f>
        <v>-0.19515262635049141</v>
      </c>
      <c r="BL38" s="123">
        <f t="array" ref="BL38">PRODUCT(1+BK27:BK38)-1</f>
        <v>0.49173213782118408</v>
      </c>
      <c r="BN38" s="123">
        <f>VLOOKUP($B38,'Sector --&gt;'!$Q$3:$AB$101,MATCH(BN$2,'Sector --&gt;'!$Q$3:$AB$3,0),FALSE)/VLOOKUP($B37,'Sector --&gt;'!$B$3:$N$101,MATCH(BN$2,'Sector --&gt;'!$B$3:$N$3,FALSE))</f>
        <v>0.29730044025527713</v>
      </c>
      <c r="BO38" s="123">
        <f t="array" ref="BO38">PRODUCT(1+BN27:BN38)-1</f>
        <v>-0.40029380524434288</v>
      </c>
      <c r="BP38" s="123">
        <f>VLOOKUP($B38,'Sector --&gt;'!$Q$104:$AB$202,MATCH(BN$2,'Sector --&gt;'!$Q$3:$AB$3,0),FALSE)/VLOOKUP($B37,'Sector --&gt;'!$B$104:$N$202,MATCH(BN$2,'Sector --&gt;'!$B$3:$N$3,FALSE))</f>
        <v>-0.17793085621711882</v>
      </c>
      <c r="BQ38" s="123">
        <f t="array" ref="BQ38">PRODUCT(1+BP27:BP38)-1</f>
        <v>0.64220459804677388</v>
      </c>
      <c r="BR38" s="637">
        <f>Benchmark!AQ39</f>
        <v>0.15664988699272323</v>
      </c>
      <c r="BS38" s="123">
        <f t="array" ref="BS38">PRODUCT(1+BR27:BR38)-1</f>
        <v>-0.42254830019290701</v>
      </c>
      <c r="BT38" s="637">
        <f>Benchmark!AR39</f>
        <v>-8.7120422459065539E-2</v>
      </c>
      <c r="BU38" s="123">
        <f t="array" ref="BU38">PRODUCT(1+BT27:BT38)-1</f>
        <v>0.34223698918015133</v>
      </c>
    </row>
    <row r="39" spans="2:73" x14ac:dyDescent="0.25">
      <c r="B39" s="95">
        <f t="shared" si="1"/>
        <v>39964</v>
      </c>
      <c r="C39" s="123">
        <f>VLOOKUP($B39,'Sector --&gt;'!$Q$3:$AB$101,MATCH(C$2,'Sector --&gt;'!$Q$3:$AB$3,0),FALSE)/VLOOKUP($B38,'Sector --&gt;'!$B$3:$N$101,MATCH(C$2,'Sector --&gt;'!$B$3:$N$3,FALSE))</f>
        <v>0.22555620112500402</v>
      </c>
      <c r="D39" s="123">
        <f t="array" ref="D39">PRODUCT(1+C28:C39)-1</f>
        <v>-0.39896077450478029</v>
      </c>
      <c r="E39" s="123">
        <f>VLOOKUP($B39,'Sector --&gt;'!$Q$104:$AB$202,MATCH(C$2,'Sector --&gt;'!$Q$3:$AB$3,0),FALSE)/VLOOKUP($B38,'Sector --&gt;'!$B$104:$N$202,MATCH(C$2,'Sector --&gt;'!$B$3:$N$3,FALSE))</f>
        <v>-6.9915208183664729E-2</v>
      </c>
      <c r="F39" s="123">
        <f t="array" ref="F39">PRODUCT(1+E28:E39)-1</f>
        <v>-0.13932714473740526</v>
      </c>
      <c r="G39" s="637">
        <f>Benchmark!O40</f>
        <v>8.6715298330475477E-2</v>
      </c>
      <c r="H39" s="123">
        <f t="array" ref="H39">PRODUCT(1+G28:G39)-1</f>
        <v>-0.27805884042331974</v>
      </c>
      <c r="I39" s="637">
        <f>Benchmark!P40</f>
        <v>-5.8823273425621686E-2</v>
      </c>
      <c r="J39" s="123">
        <f t="array" ref="J39">PRODUCT(1+I27:I38)-1</f>
        <v>0.24401736962900888</v>
      </c>
      <c r="L39" s="123">
        <f>VLOOKUP($B39,'Sector --&gt;'!$Q$3:$AB$101,MATCH(L$2,'Sector --&gt;'!$Q$3:$AB$3,0),FALSE)/VLOOKUP($B38,'Sector --&gt;'!$B$3:$N$101,MATCH(L$2,'Sector --&gt;'!$B$3:$N$3,FALSE))</f>
        <v>0.17758086994411157</v>
      </c>
      <c r="M39" s="123">
        <f t="array" ref="M39">PRODUCT(1+L28:L39)-1</f>
        <v>-0.27679750378555046</v>
      </c>
      <c r="N39" s="123">
        <f>VLOOKUP($B39,'Sector --&gt;'!$Q$104:$AB$202,MATCH(L$2,'Sector --&gt;'!$Q$3:$AB$3,0),FALSE)/VLOOKUP($B38,'Sector --&gt;'!$B$104:$N$202,MATCH(L$2,'Sector --&gt;'!$B$3:$N$3,FALSE))</f>
        <v>-0.15226081518937795</v>
      </c>
      <c r="O39" s="123">
        <f t="array" ref="O39">PRODUCT(1+N28:N39)-1</f>
        <v>1.2625814107789957E-2</v>
      </c>
      <c r="P39" s="637">
        <f>Benchmark!S40</f>
        <v>0.10553955764945877</v>
      </c>
      <c r="Q39" s="123">
        <f t="array" ref="Q39">PRODUCT(1+P28:P39)-1</f>
        <v>-0.18577713947348717</v>
      </c>
      <c r="R39" s="637">
        <f>Benchmark!T40</f>
        <v>-0.11725776015132197</v>
      </c>
      <c r="S39" s="123">
        <f t="array" ref="S39">PRODUCT(1+R28:R39)-1</f>
        <v>0.12976872373546477</v>
      </c>
      <c r="U39" s="123">
        <f>VLOOKUP($B39,'Sector --&gt;'!$Q$3:$AB$101,MATCH(U$2,'Sector --&gt;'!$Q$3:$AB$3,0),FALSE)/VLOOKUP($B38,'Sector --&gt;'!$B$3:$N$101,MATCH(U$2,'Sector --&gt;'!$B$3:$N$3,FALSE))</f>
        <v>0.26618385051466747</v>
      </c>
      <c r="V39" s="123">
        <f t="array" ref="V39">PRODUCT(1+U28:U39)-1</f>
        <v>-0.44314166295939439</v>
      </c>
      <c r="W39" s="123">
        <f>IFERROR(VLOOKUP($B39,'Sector --&gt;'!$Q$104:$AB$202,MATCH(U$2,'Sector --&gt;'!$Q$3:$AB$3,0),FALSE)/VLOOKUP($B38,'Sector --&gt;'!$B$104:$N$202,MATCH(U$2,'Sector --&gt;'!$B$3:$N$3,FALSE)),AA39)</f>
        <v>-0.14384517482380768</v>
      </c>
      <c r="X39" s="123">
        <f t="array" ref="X39">PRODUCT(1+W28:W39)-1</f>
        <v>0.47309802567874515</v>
      </c>
      <c r="Y39" s="637">
        <f>Benchmark!W40</f>
        <v>0.22973334957820377</v>
      </c>
      <c r="Z39" s="123">
        <f t="array" ref="Z39">PRODUCT(1+Y28:Y39)-1</f>
        <v>-0.29318410616854551</v>
      </c>
      <c r="AA39" s="637">
        <f>Benchmark!X40</f>
        <v>-0.21261626805294065</v>
      </c>
      <c r="AB39" s="123">
        <f t="array" ref="AB39">PRODUCT(1+AA28:AA39)-1</f>
        <v>9.0969069343922904E-2</v>
      </c>
      <c r="AD39" s="123">
        <f>VLOOKUP($B39,'Sector --&gt;'!$Q$3:$AB$101,MATCH(AD$2,'Sector --&gt;'!$Q$3:$AB$3,0),FALSE)/VLOOKUP($B38,'Sector --&gt;'!$B$3:$N$101,MATCH(AD$2,'Sector --&gt;'!$B$3:$N$3,FALSE))</f>
        <v>0.2985502763772655</v>
      </c>
      <c r="AE39" s="123">
        <f t="array" ref="AE39">PRODUCT(1+AD28:AD39)-1</f>
        <v>-0.29072913775841114</v>
      </c>
      <c r="AF39" s="123">
        <f>VLOOKUP($B39,'Sector --&gt;'!$Q$104:$AB$202,MATCH(AD$2,'Sector --&gt;'!$Q$3:$AB$3,0),FALSE)/VLOOKUP($B38,'Sector --&gt;'!$B$104:$N$202,MATCH(AD$2,'Sector --&gt;'!$B$3:$N$3,FALSE))</f>
        <v>-0.31459185570923304</v>
      </c>
      <c r="AG39" s="123">
        <f t="array" ref="AG39">PRODUCT(1+AF28:AF39)-1</f>
        <v>-0.22395860228759656</v>
      </c>
      <c r="AH39" s="637">
        <f>Benchmark!AA40</f>
        <v>0.17249048825869623</v>
      </c>
      <c r="AI39" s="123">
        <f t="array" ref="AI39">PRODUCT(1+AH28:AH39)-1</f>
        <v>-0.33704032466933742</v>
      </c>
      <c r="AJ39" s="637">
        <f>Benchmark!AB40</f>
        <v>-0.2020391636116011</v>
      </c>
      <c r="AK39" s="123">
        <f t="array" ref="AK39">PRODUCT(1+AJ28:AJ39)-1</f>
        <v>5.3241053217937928E-2</v>
      </c>
      <c r="AM39" s="123">
        <f>VLOOKUP($B39,'Sector --&gt;'!$Q$3:$AB$101,MATCH(AM$2,'Sector --&gt;'!$Q$3:$AB$3,0),FALSE)/VLOOKUP($B38,'Sector --&gt;'!$B$3:$N$101,MATCH(AM$2,'Sector --&gt;'!$B$3:$N$3,FALSE))</f>
        <v>0.36398789188753122</v>
      </c>
      <c r="AN39" s="123">
        <f t="array" ref="AN39">PRODUCT(1+AM28:AM39)-1</f>
        <v>-0.26005289522093578</v>
      </c>
      <c r="AO39" s="123">
        <f>VLOOKUP($B39,'Sector --&gt;'!$Q$104:$AB$202,MATCH(AM$2,'Sector --&gt;'!$Q$3:$AB$3,0),FALSE)/VLOOKUP($B38,'Sector --&gt;'!$B$104:$N$202,MATCH(AM$2,'Sector --&gt;'!$B$3:$N$3,FALSE))</f>
        <v>-0.10367724581411913</v>
      </c>
      <c r="AP39" s="123">
        <f t="array" ref="AP39">PRODUCT(1+AO28:AO39)-1</f>
        <v>0.3471023673918241</v>
      </c>
      <c r="AQ39" s="637">
        <f>Benchmark!AE40</f>
        <v>0.17420745034368143</v>
      </c>
      <c r="AR39" s="123">
        <f t="array" ref="AR39">PRODUCT(1+AQ28:AQ39)-1</f>
        <v>-0.39523342269955808</v>
      </c>
      <c r="AS39" s="637">
        <f>Benchmark!AF40</f>
        <v>-0.14127269488164007</v>
      </c>
      <c r="AT39" s="123">
        <f t="array" ref="AT39">PRODUCT(1+AS28:AS39)-1</f>
        <v>0.24479706831119796</v>
      </c>
      <c r="AV39" s="123">
        <f>VLOOKUP($B39,'Sector --&gt;'!$Q$3:$AB$101,MATCH(AV$2,'Sector --&gt;'!$Q$3:$AB$3,0),FALSE)/VLOOKUP($B38,'Sector --&gt;'!$B$3:$N$101,MATCH(AV$2,'Sector --&gt;'!$B$3:$N$3,FALSE))</f>
        <v>0.14359530033035608</v>
      </c>
      <c r="AW39" s="123">
        <f t="array" ref="AW39">PRODUCT(1+AV28:AV39)-1</f>
        <v>-0.35869944237436457</v>
      </c>
      <c r="AX39" s="123">
        <f>VLOOKUP($B39,'Sector --&gt;'!$Q$104:$AB$202,MATCH(AV$2,'Sector --&gt;'!$Q$3:$AB$3,0),FALSE)/VLOOKUP($B38,'Sector --&gt;'!$B$104:$N$202,MATCH(AV$2,'Sector --&gt;'!$B$3:$N$3,FALSE))</f>
        <v>-6.9951232986941073E-2</v>
      </c>
      <c r="AY39" s="123">
        <f t="array" ref="AY39">PRODUCT(1+AX28:AX39)-1</f>
        <v>-5.4500187076011231E-2</v>
      </c>
      <c r="AZ39" s="637">
        <f>Benchmark!AI40</f>
        <v>8.642422584195783E-2</v>
      </c>
      <c r="BA39" s="123">
        <f t="array" ref="BA39">PRODUCT(1+AZ28:AZ39)-1</f>
        <v>-0.2877362497179311</v>
      </c>
      <c r="BB39" s="637">
        <f>Benchmark!AJ40</f>
        <v>-8.0740801187168434E-2</v>
      </c>
      <c r="BC39" s="123">
        <f t="array" ref="BC39">PRODUCT(1+BB28:BB39)-1</f>
        <v>0.19508951170245692</v>
      </c>
      <c r="BE39" s="123">
        <f>VLOOKUP($B39,'Sector --&gt;'!$Q$3:$AB$101,MATCH(BE$2,'Sector --&gt;'!$Q$3:$AB$3,0),FALSE)/VLOOKUP($B38,'Sector --&gt;'!$B$3:$N$101,MATCH(BE$2,'Sector --&gt;'!$B$3:$N$3,FALSE))</f>
        <v>0.21074953432551838</v>
      </c>
      <c r="BF39" s="123">
        <f t="array" ref="BF39">PRODUCT(1+BE28:BE39)-1</f>
        <v>-0.21055088534781763</v>
      </c>
      <c r="BG39" s="123">
        <f>IFERROR(VLOOKUP($B39,'Sector --&gt;'!$Q$104:$AB$202,MATCH(BE$2,'Sector --&gt;'!$Q$3:$AB$3,0),FALSE)/VLOOKUP($B38,'Sector --&gt;'!$B$104:$N$202,MATCH(BE$2,'Sector --&gt;'!$B$3:$N$3,FALSE)),BK39)</f>
        <v>-1.2133438147536127E-2</v>
      </c>
      <c r="BH39" s="123">
        <f t="array" ref="BH39">PRODUCT(1+BG28:BG39)-1</f>
        <v>-0.45367567709557577</v>
      </c>
      <c r="BI39" s="637">
        <f>Benchmark!AM40</f>
        <v>0.17693574960321987</v>
      </c>
      <c r="BJ39" s="123">
        <f t="array" ref="BJ39">PRODUCT(1+BI28:BI39)-1</f>
        <v>-0.42444818274160678</v>
      </c>
      <c r="BK39" s="637">
        <f>Benchmark!AN40</f>
        <v>-0.1892321254511164</v>
      </c>
      <c r="BL39" s="123">
        <f t="array" ref="BL39">PRODUCT(1+BK28:BK39)-1</f>
        <v>0.27605716988840712</v>
      </c>
      <c r="BN39" s="123">
        <f>VLOOKUP($B39,'Sector --&gt;'!$Q$3:$AB$101,MATCH(BN$2,'Sector --&gt;'!$Q$3:$AB$3,0),FALSE)/VLOOKUP($B38,'Sector --&gt;'!$B$3:$N$101,MATCH(BN$2,'Sector --&gt;'!$B$3:$N$3,FALSE))</f>
        <v>0.23386122786756175</v>
      </c>
      <c r="BO39" s="123">
        <f t="array" ref="BO39">PRODUCT(1+BN28:BN39)-1</f>
        <v>-0.31781907555677835</v>
      </c>
      <c r="BP39" s="123">
        <f>VLOOKUP($B39,'Sector --&gt;'!$Q$104:$AB$202,MATCH(BN$2,'Sector --&gt;'!$Q$3:$AB$3,0),FALSE)/VLOOKUP($B38,'Sector --&gt;'!$B$104:$N$202,MATCH(BN$2,'Sector --&gt;'!$B$3:$N$3,FALSE))</f>
        <v>-0.12686252801732334</v>
      </c>
      <c r="BQ39" s="123">
        <f t="array" ref="BQ39">PRODUCT(1+BP28:BP39)-1</f>
        <v>0.6419604394513585</v>
      </c>
      <c r="BR39" s="637">
        <f>Benchmark!AQ40</f>
        <v>0.11143289903273729</v>
      </c>
      <c r="BS39" s="123">
        <f t="array" ref="BS39">PRODUCT(1+BR28:BR39)-1</f>
        <v>-0.38167675942452173</v>
      </c>
      <c r="BT39" s="637">
        <f>Benchmark!AR40</f>
        <v>-8.7007111912098242E-2</v>
      </c>
      <c r="BU39" s="123">
        <f t="array" ref="BU39">PRODUCT(1+BT28:BT39)-1</f>
        <v>0.28044581525068324</v>
      </c>
    </row>
    <row r="40" spans="2:73" x14ac:dyDescent="0.25">
      <c r="B40" s="95">
        <f t="shared" si="1"/>
        <v>39994</v>
      </c>
      <c r="C40" s="123">
        <f>VLOOKUP($B40,'Sector --&gt;'!$Q$3:$AB$101,MATCH(C$2,'Sector --&gt;'!$Q$3:$AB$3,0),FALSE)/VLOOKUP($B39,'Sector --&gt;'!$B$3:$N$101,MATCH(C$2,'Sector --&gt;'!$B$3:$N$3,FALSE))</f>
        <v>7.1473270064227531E-2</v>
      </c>
      <c r="D40" s="123">
        <f t="array" ref="D40">PRODUCT(1+C29:C40)-1</f>
        <v>-0.2656771699693361</v>
      </c>
      <c r="E40" s="123">
        <f>VLOOKUP($B40,'Sector --&gt;'!$Q$104:$AB$202,MATCH(C$2,'Sector --&gt;'!$Q$3:$AB$3,0),FALSE)/VLOOKUP($B39,'Sector --&gt;'!$B$104:$N$202,MATCH(C$2,'Sector --&gt;'!$B$3:$N$3,FALSE))</f>
        <v>-7.0023401369671348E-2</v>
      </c>
      <c r="F40" s="123">
        <f t="array" ref="F40">PRODUCT(1+E29:E40)-1</f>
        <v>-0.29196467510229684</v>
      </c>
      <c r="G40" s="637">
        <f>Benchmark!O41</f>
        <v>5.9579394190241042E-3</v>
      </c>
      <c r="H40" s="123">
        <f t="array" ref="H40">PRODUCT(1+G29:G40)-1</f>
        <v>-0.16479863902704739</v>
      </c>
      <c r="I40" s="637">
        <f>Benchmark!P41</f>
        <v>-4.8873998419043567E-3</v>
      </c>
      <c r="J40" s="123">
        <f t="array" ref="J40">PRODUCT(1+I28:I39)-1</f>
        <v>0.16728424792736241</v>
      </c>
      <c r="L40" s="123">
        <f>VLOOKUP($B40,'Sector --&gt;'!$Q$3:$AB$101,MATCH(L$2,'Sector --&gt;'!$Q$3:$AB$3,0),FALSE)/VLOOKUP($B39,'Sector --&gt;'!$B$3:$N$101,MATCH(L$2,'Sector --&gt;'!$B$3:$N$3,FALSE))</f>
        <v>4.9544290641105479E-2</v>
      </c>
      <c r="M40" s="123">
        <f t="array" ref="M40">PRODUCT(1+L29:L40)-1</f>
        <v>-0.11781787237249797</v>
      </c>
      <c r="N40" s="123">
        <f>VLOOKUP($B40,'Sector --&gt;'!$Q$104:$AB$202,MATCH(L$2,'Sector --&gt;'!$Q$3:$AB$3,0),FALSE)/VLOOKUP($B39,'Sector --&gt;'!$B$104:$N$202,MATCH(L$2,'Sector --&gt;'!$B$3:$N$3,FALSE))</f>
        <v>-9.3540076482717754E-2</v>
      </c>
      <c r="O40" s="123">
        <f t="array" ref="O40">PRODUCT(1+N29:N40)-1</f>
        <v>-0.16426175853721336</v>
      </c>
      <c r="P40" s="637">
        <f>Benchmark!S41</f>
        <v>4.8762693764736006E-2</v>
      </c>
      <c r="Q40" s="123">
        <f t="array" ref="Q40">PRODUCT(1+P29:P40)-1</f>
        <v>-8.0709156690841555E-2</v>
      </c>
      <c r="R40" s="637">
        <f>Benchmark!T41</f>
        <v>-3.6326057967440546E-2</v>
      </c>
      <c r="S40" s="123">
        <f t="array" ref="S40">PRODUCT(1+R29:R40)-1</f>
        <v>1.2633988430691634E-2</v>
      </c>
      <c r="U40" s="123">
        <f>VLOOKUP($B40,'Sector --&gt;'!$Q$3:$AB$101,MATCH(U$2,'Sector --&gt;'!$Q$3:$AB$3,0),FALSE)/VLOOKUP($B39,'Sector --&gt;'!$B$3:$N$101,MATCH(U$2,'Sector --&gt;'!$B$3:$N$3,FALSE))</f>
        <v>-5.5799731399991781E-2</v>
      </c>
      <c r="V40" s="123">
        <f t="array" ref="V40">PRODUCT(1+U29:U40)-1</f>
        <v>-0.41572933349711172</v>
      </c>
      <c r="W40" s="123">
        <f>IFERROR(VLOOKUP($B40,'Sector --&gt;'!$Q$104:$AB$202,MATCH(U$2,'Sector --&gt;'!$Q$3:$AB$3,0),FALSE)/VLOOKUP($B39,'Sector --&gt;'!$B$104:$N$202,MATCH(U$2,'Sector --&gt;'!$B$3:$N$3,FALSE)),AA40)</f>
        <v>8.0709730636888743E-2</v>
      </c>
      <c r="X40" s="123">
        <f t="array" ref="X40">PRODUCT(1+W29:W40)-1</f>
        <v>0.45581351541045989</v>
      </c>
      <c r="Y40" s="637">
        <f>Benchmark!W41</f>
        <v>-4.2326435805751961E-2</v>
      </c>
      <c r="Z40" s="123">
        <f t="array" ref="Z40">PRODUCT(1+Y29:Y40)-1</f>
        <v>-0.26760650123510221</v>
      </c>
      <c r="AA40" s="637">
        <f>Benchmark!X41</f>
        <v>3.4337456676836769E-2</v>
      </c>
      <c r="AB40" s="123">
        <f t="array" ref="AB40">PRODUCT(1+AA29:AA40)-1</f>
        <v>5.5225731312862347E-2</v>
      </c>
      <c r="AD40" s="123">
        <f>VLOOKUP($B40,'Sector --&gt;'!$Q$3:$AB$101,MATCH(AD$2,'Sector --&gt;'!$Q$3:$AB$3,0),FALSE)/VLOOKUP($B39,'Sector --&gt;'!$B$3:$N$101,MATCH(AD$2,'Sector --&gt;'!$B$3:$N$3,FALSE))</f>
        <v>8.6673070296903104E-2</v>
      </c>
      <c r="AE40" s="123">
        <f t="array" ref="AE40">PRODUCT(1+AD29:AD40)-1</f>
        <v>-0.14614042134889682</v>
      </c>
      <c r="AF40" s="123">
        <f>VLOOKUP($B40,'Sector --&gt;'!$Q$104:$AB$202,MATCH(AD$2,'Sector --&gt;'!$Q$3:$AB$3,0),FALSE)/VLOOKUP($B39,'Sector --&gt;'!$B$104:$N$202,MATCH(AD$2,'Sector --&gt;'!$B$3:$N$3,FALSE))</f>
        <v>2.6032462224847109E-2</v>
      </c>
      <c r="AG40" s="123">
        <f t="array" ref="AG40">PRODUCT(1+AF29:AF40)-1</f>
        <v>-0.28408419513789196</v>
      </c>
      <c r="AH40" s="637">
        <f>Benchmark!AA41</f>
        <v>2.7640071135866508E-2</v>
      </c>
      <c r="AI40" s="123">
        <f t="array" ref="AI40">PRODUCT(1+AH29:AH40)-1</f>
        <v>-0.23281209982321771</v>
      </c>
      <c r="AJ40" s="637">
        <f>Benchmark!AB41</f>
        <v>-2.0247480120182595E-2</v>
      </c>
      <c r="AK40" s="123">
        <f t="array" ref="AK40">PRODUCT(1+AJ29:AJ40)-1</f>
        <v>-8.1076928518167946E-2</v>
      </c>
      <c r="AM40" s="123">
        <f>VLOOKUP($B40,'Sector --&gt;'!$Q$3:$AB$101,MATCH(AM$2,'Sector --&gt;'!$Q$3:$AB$3,0),FALSE)/VLOOKUP($B39,'Sector --&gt;'!$B$3:$N$101,MATCH(AM$2,'Sector --&gt;'!$B$3:$N$3,FALSE))</f>
        <v>-7.6435401791283839E-3</v>
      </c>
      <c r="AN40" s="123">
        <f t="array" ref="AN40">PRODUCT(1+AM29:AM40)-1</f>
        <v>-0.19671416850402246</v>
      </c>
      <c r="AO40" s="123">
        <f>VLOOKUP($B40,'Sector --&gt;'!$Q$104:$AB$202,MATCH(AM$2,'Sector --&gt;'!$Q$3:$AB$3,0),FALSE)/VLOOKUP($B39,'Sector --&gt;'!$B$104:$N$202,MATCH(AM$2,'Sector --&gt;'!$B$3:$N$3,FALSE))</f>
        <v>6.4924732179396247E-2</v>
      </c>
      <c r="AP40" s="123">
        <f t="array" ref="AP40">PRODUCT(1+AO29:AO40)-1</f>
        <v>0.29661810618337126</v>
      </c>
      <c r="AQ40" s="637">
        <f>Benchmark!AE41</f>
        <v>-2.664777566894725E-2</v>
      </c>
      <c r="AR40" s="123">
        <f t="array" ref="AR40">PRODUCT(1+AQ29:AQ40)-1</f>
        <v>-0.33130966623927138</v>
      </c>
      <c r="AS40" s="637">
        <f>Benchmark!AF41</f>
        <v>2.286007684625449E-2</v>
      </c>
      <c r="AT40" s="123">
        <f t="array" ref="AT40">PRODUCT(1+AS29:AS40)-1</f>
        <v>0.13893021396345029</v>
      </c>
      <c r="AV40" s="123">
        <f>VLOOKUP($B40,'Sector --&gt;'!$Q$3:$AB$101,MATCH(AV$2,'Sector --&gt;'!$Q$3:$AB$3,0),FALSE)/VLOOKUP($B39,'Sector --&gt;'!$B$3:$N$101,MATCH(AV$2,'Sector --&gt;'!$B$3:$N$3,FALSE))</f>
        <v>2.1352014921275739E-2</v>
      </c>
      <c r="AW40" s="123">
        <f t="array" ref="AW40">PRODUCT(1+AV29:AV40)-1</f>
        <v>-0.19044921462896847</v>
      </c>
      <c r="AX40" s="123">
        <f>VLOOKUP($B40,'Sector --&gt;'!$Q$104:$AB$202,MATCH(AV$2,'Sector --&gt;'!$Q$3:$AB$3,0),FALSE)/VLOOKUP($B39,'Sector --&gt;'!$B$104:$N$202,MATCH(AV$2,'Sector --&gt;'!$B$3:$N$3,FALSE))</f>
        <v>3.5244853154570578E-2</v>
      </c>
      <c r="AY40" s="123">
        <f t="array" ref="AY40">PRODUCT(1+AX29:AX40)-1</f>
        <v>-0.17545071412170876</v>
      </c>
      <c r="AZ40" s="637">
        <f>Benchmark!AI41</f>
        <v>-1.9174350601926585E-2</v>
      </c>
      <c r="BA40" s="123">
        <f t="array" ref="BA40">PRODUCT(1+AZ29:AZ40)-1</f>
        <v>-0.2025985921816853</v>
      </c>
      <c r="BB40" s="637">
        <f>Benchmark!AJ41</f>
        <v>1.2099763564565619E-2</v>
      </c>
      <c r="BC40" s="123">
        <f t="array" ref="BC40">PRODUCT(1+BB29:BB40)-1</f>
        <v>8.0994670217993781E-2</v>
      </c>
      <c r="BE40" s="123">
        <f>VLOOKUP($B40,'Sector --&gt;'!$Q$3:$AB$101,MATCH(BE$2,'Sector --&gt;'!$Q$3:$AB$3,0),FALSE)/VLOOKUP($B39,'Sector --&gt;'!$B$3:$N$101,MATCH(BE$2,'Sector --&gt;'!$B$3:$N$3,FALSE))</f>
        <v>4.3638206154931615E-2</v>
      </c>
      <c r="BF40" s="123">
        <f t="array" ref="BF40">PRODUCT(1+BE29:BE40)-1</f>
        <v>-0.12428984029931789</v>
      </c>
      <c r="BG40" s="123">
        <f>IFERROR(VLOOKUP($B40,'Sector --&gt;'!$Q$104:$AB$202,MATCH(BE$2,'Sector --&gt;'!$Q$3:$AB$3,0),FALSE)/VLOOKUP($B39,'Sector --&gt;'!$B$104:$N$202,MATCH(BE$2,'Sector --&gt;'!$B$3:$N$3,FALSE)),BK40)</f>
        <v>5.06331061930054E-2</v>
      </c>
      <c r="BH40" s="123">
        <f t="array" ref="BH40">PRODUCT(1+BG29:BG40)-1</f>
        <v>-0.46165202129584482</v>
      </c>
      <c r="BI40" s="637">
        <f>Benchmark!AM41</f>
        <v>-8.8118594482300278E-3</v>
      </c>
      <c r="BJ40" s="123">
        <f t="array" ref="BJ40">PRODUCT(1+BI29:BI40)-1</f>
        <v>-0.39306846964993347</v>
      </c>
      <c r="BK40" s="637">
        <f>Benchmark!AN41</f>
        <v>3.8283918937361883E-2</v>
      </c>
      <c r="BL40" s="123">
        <f t="array" ref="BL40">PRODUCT(1+BK29:BK40)-1</f>
        <v>0.21586068540968761</v>
      </c>
      <c r="BN40" s="123">
        <f>VLOOKUP($B40,'Sector --&gt;'!$Q$3:$AB$101,MATCH(BN$2,'Sector --&gt;'!$Q$3:$AB$3,0),FALSE)/VLOOKUP($B39,'Sector --&gt;'!$B$3:$N$101,MATCH(BN$2,'Sector --&gt;'!$B$3:$N$3,FALSE))</f>
        <v>-1.4151439642237071E-2</v>
      </c>
      <c r="BO40" s="123">
        <f t="array" ref="BO40">PRODUCT(1+BN29:BN40)-1</f>
        <v>-0.24431406428753832</v>
      </c>
      <c r="BP40" s="123">
        <f>VLOOKUP($B40,'Sector --&gt;'!$Q$104:$AB$202,MATCH(BN$2,'Sector --&gt;'!$Q$3:$AB$3,0),FALSE)/VLOOKUP($B39,'Sector --&gt;'!$B$104:$N$202,MATCH(BN$2,'Sector --&gt;'!$B$3:$N$3,FALSE))</f>
        <v>-3.1054696488036368E-2</v>
      </c>
      <c r="BQ40" s="123">
        <f t="array" ref="BQ40">PRODUCT(1+BP29:BP40)-1</f>
        <v>0.46151923988139409</v>
      </c>
      <c r="BR40" s="637">
        <f>Benchmark!AQ41</f>
        <v>-3.6436880553136035E-2</v>
      </c>
      <c r="BS40" s="123">
        <f t="array" ref="BS40">PRODUCT(1+BR29:BR40)-1</f>
        <v>-0.34180966666637458</v>
      </c>
      <c r="BT40" s="637">
        <f>Benchmark!AR41</f>
        <v>-4.9304474503192195E-3</v>
      </c>
      <c r="BU40" s="123">
        <f t="array" ref="BU40">PRODUCT(1+BT29:BT40)-1</f>
        <v>0.1600775939288468</v>
      </c>
    </row>
    <row r="41" spans="2:73" x14ac:dyDescent="0.25">
      <c r="B41" s="95">
        <f t="shared" si="1"/>
        <v>40025</v>
      </c>
      <c r="C41" s="123">
        <f>VLOOKUP($B41,'Sector --&gt;'!$Q$3:$AB$101,MATCH(C$2,'Sector --&gt;'!$Q$3:$AB$3,0),FALSE)/VLOOKUP($B40,'Sector --&gt;'!$B$3:$N$101,MATCH(C$2,'Sector --&gt;'!$B$3:$N$3,FALSE))</f>
        <v>0.19629778668161221</v>
      </c>
      <c r="D41" s="123">
        <f t="array" ref="D41">PRODUCT(1+C30:C41)-1</f>
        <v>-7.209037453528766E-2</v>
      </c>
      <c r="E41" s="123">
        <f>VLOOKUP($B41,'Sector --&gt;'!$Q$104:$AB$202,MATCH(C$2,'Sector --&gt;'!$Q$3:$AB$3,0),FALSE)/VLOOKUP($B40,'Sector --&gt;'!$B$104:$N$202,MATCH(C$2,'Sector --&gt;'!$B$3:$N$3,FALSE))</f>
        <v>-0.14664961418079353</v>
      </c>
      <c r="F41" s="123">
        <f t="array" ref="F41">PRODUCT(1+E30:E41)-1</f>
        <v>-0.36734088459163716</v>
      </c>
      <c r="G41" s="637">
        <f>Benchmark!O42</f>
        <v>0.14205463812065375</v>
      </c>
      <c r="H41" s="123">
        <f t="array" ref="H41">PRODUCT(1+G30:G41)-1</f>
        <v>-6.2060997421797826E-2</v>
      </c>
      <c r="I41" s="637">
        <f>Benchmark!P42</f>
        <v>-0.13153768269922689</v>
      </c>
      <c r="J41" s="123">
        <f t="array" ref="J41">PRODUCT(1+I29:I40)-1</f>
        <v>2.8356884115895875E-2</v>
      </c>
      <c r="L41" s="123">
        <f>VLOOKUP($B41,'Sector --&gt;'!$Q$3:$AB$101,MATCH(L$2,'Sector --&gt;'!$Q$3:$AB$3,0),FALSE)/VLOOKUP($B40,'Sector --&gt;'!$B$3:$N$101,MATCH(L$2,'Sector --&gt;'!$B$3:$N$3,FALSE))</f>
        <v>9.5825389045997494E-2</v>
      </c>
      <c r="M41" s="123">
        <f t="array" ref="M41">PRODUCT(1+L30:L41)-1</f>
        <v>2.0518511874515699E-2</v>
      </c>
      <c r="N41" s="123">
        <f>VLOOKUP($B41,'Sector --&gt;'!$Q$104:$AB$202,MATCH(L$2,'Sector --&gt;'!$Q$3:$AB$3,0),FALSE)/VLOOKUP($B40,'Sector --&gt;'!$B$104:$N$202,MATCH(L$2,'Sector --&gt;'!$B$3:$N$3,FALSE))</f>
        <v>-6.4143342016654684E-2</v>
      </c>
      <c r="O41" s="123">
        <f t="array" ref="O41">PRODUCT(1+N30:N41)-1</f>
        <v>-0.2021615674054883</v>
      </c>
      <c r="P41" s="637">
        <f>Benchmark!S42</f>
        <v>0.10138646031686822</v>
      </c>
      <c r="Q41" s="123">
        <f t="array" ref="Q41">PRODUCT(1+P30:P41)-1</f>
        <v>2.3583416948913527E-3</v>
      </c>
      <c r="R41" s="637">
        <f>Benchmark!T42</f>
        <v>-0.10845637787289558</v>
      </c>
      <c r="S41" s="123">
        <f t="array" ref="S41">PRODUCT(1+R30:R41)-1</f>
        <v>-8.7648622942345322E-2</v>
      </c>
      <c r="U41" s="123">
        <f>VLOOKUP($B41,'Sector --&gt;'!$Q$3:$AB$101,MATCH(U$2,'Sector --&gt;'!$Q$3:$AB$3,0),FALSE)/VLOOKUP($B40,'Sector --&gt;'!$B$3:$N$101,MATCH(U$2,'Sector --&gt;'!$B$3:$N$3,FALSE))</f>
        <v>0.20545671564822995</v>
      </c>
      <c r="V41" s="123">
        <f t="array" ref="V41">PRODUCT(1+U30:U41)-1</f>
        <v>-0.1735914434769551</v>
      </c>
      <c r="W41" s="123">
        <f>IFERROR(VLOOKUP($B41,'Sector --&gt;'!$Q$104:$AB$202,MATCH(U$2,'Sector --&gt;'!$Q$3:$AB$3,0),FALSE)/VLOOKUP($B40,'Sector --&gt;'!$B$104:$N$202,MATCH(U$2,'Sector --&gt;'!$B$3:$N$3,FALSE)),AA41)</f>
        <v>-9.0926282533322994E-2</v>
      </c>
      <c r="X41" s="123">
        <f t="array" ref="X41">PRODUCT(1+W30:W41)-1</f>
        <v>0.20264771962019412</v>
      </c>
      <c r="Y41" s="637">
        <f>Benchmark!W42</f>
        <v>6.5156112408215006E-2</v>
      </c>
      <c r="Z41" s="123">
        <f t="array" ref="Z41">PRODUCT(1+Y30:Y41)-1</f>
        <v>-0.19695944447567271</v>
      </c>
      <c r="AA41" s="637">
        <f>Benchmark!X42</f>
        <v>-6.0512597628266857E-2</v>
      </c>
      <c r="AB41" s="123">
        <f t="array" ref="AB41">PRODUCT(1+AA30:AA41)-1</f>
        <v>-4.448070255992187E-2</v>
      </c>
      <c r="AD41" s="123">
        <f>VLOOKUP($B41,'Sector --&gt;'!$Q$3:$AB$101,MATCH(AD$2,'Sector --&gt;'!$Q$3:$AB$3,0),FALSE)/VLOOKUP($B40,'Sector --&gt;'!$B$3:$N$101,MATCH(AD$2,'Sector --&gt;'!$B$3:$N$3,FALSE))</f>
        <v>0.10360856798925956</v>
      </c>
      <c r="AE41" s="123">
        <f t="array" ref="AE41">PRODUCT(1+AD30:AD41)-1</f>
        <v>-5.9240746698696611E-3</v>
      </c>
      <c r="AF41" s="123">
        <f>VLOOKUP($B41,'Sector --&gt;'!$Q$104:$AB$202,MATCH(AD$2,'Sector --&gt;'!$Q$3:$AB$3,0),FALSE)/VLOOKUP($B40,'Sector --&gt;'!$B$104:$N$202,MATCH(AD$2,'Sector --&gt;'!$B$3:$N$3,FALSE))</f>
        <v>-8.1280238620517822E-2</v>
      </c>
      <c r="AG41" s="123">
        <f t="array" ref="AG41">PRODUCT(1+AF30:AF41)-1</f>
        <v>-0.33735426454029416</v>
      </c>
      <c r="AH41" s="637">
        <f>Benchmark!AA42</f>
        <v>0.12656524406204792</v>
      </c>
      <c r="AI41" s="123">
        <f t="array" ref="AI41">PRODUCT(1+AH30:AH41)-1</f>
        <v>-0.18178417138053682</v>
      </c>
      <c r="AJ41" s="637">
        <f>Benchmark!AB42</f>
        <v>-0.12335730023580012</v>
      </c>
      <c r="AK41" s="123">
        <f t="array" ref="AK41">PRODUCT(1+AJ30:AJ41)-1</f>
        <v>-0.17306652821166613</v>
      </c>
      <c r="AM41" s="123">
        <f>VLOOKUP($B41,'Sector --&gt;'!$Q$3:$AB$101,MATCH(AM$2,'Sector --&gt;'!$Q$3:$AB$3,0),FALSE)/VLOOKUP($B40,'Sector --&gt;'!$B$3:$N$101,MATCH(AM$2,'Sector --&gt;'!$B$3:$N$3,FALSE))</f>
        <v>0.17012352173591891</v>
      </c>
      <c r="AN41" s="123">
        <f t="array" ref="AN41">PRODUCT(1+AM30:AM41)-1</f>
        <v>-0.10979158894421615</v>
      </c>
      <c r="AO41" s="123">
        <f>VLOOKUP($B41,'Sector --&gt;'!$Q$104:$AB$202,MATCH(AM$2,'Sector --&gt;'!$Q$3:$AB$3,0),FALSE)/VLOOKUP($B40,'Sector --&gt;'!$B$104:$N$202,MATCH(AM$2,'Sector --&gt;'!$B$3:$N$3,FALSE))</f>
        <v>-0.17917425742079179</v>
      </c>
      <c r="AP41" s="123">
        <f t="array" ref="AP41">PRODUCT(1+AO30:AO41)-1</f>
        <v>-2.0179826972396731E-2</v>
      </c>
      <c r="AQ41" s="637">
        <f>Benchmark!AE42</f>
        <v>9.3386347789954693E-2</v>
      </c>
      <c r="AR41" s="123">
        <f t="array" ref="AR41">PRODUCT(1+AQ30:AQ41)-1</f>
        <v>-0.26775053290763839</v>
      </c>
      <c r="AS41" s="637">
        <f>Benchmark!AF42</f>
        <v>-9.2064672776987377E-2</v>
      </c>
      <c r="AT41" s="123">
        <f t="array" ref="AT41">PRODUCT(1+AS30:AS41)-1</f>
        <v>1.702411126780401E-2</v>
      </c>
      <c r="AV41" s="123">
        <f>VLOOKUP($B41,'Sector --&gt;'!$Q$3:$AB$101,MATCH(AV$2,'Sector --&gt;'!$Q$3:$AB$3,0),FALSE)/VLOOKUP($B40,'Sector --&gt;'!$B$3:$N$101,MATCH(AV$2,'Sector --&gt;'!$B$3:$N$3,FALSE))</f>
        <v>0.15188480740641921</v>
      </c>
      <c r="AW41" s="123">
        <f t="array" ref="AW41">PRODUCT(1+AV30:AV41)-1</f>
        <v>0.11559716392077379</v>
      </c>
      <c r="AX41" s="123">
        <f>VLOOKUP($B41,'Sector --&gt;'!$Q$104:$AB$202,MATCH(AV$2,'Sector --&gt;'!$Q$3:$AB$3,0),FALSE)/VLOOKUP($B40,'Sector --&gt;'!$B$104:$N$202,MATCH(AV$2,'Sector --&gt;'!$B$3:$N$3,FALSE))</f>
        <v>-1.2040011385935643E-2</v>
      </c>
      <c r="AY41" s="123">
        <f t="array" ref="AY41">PRODUCT(1+AX30:AX41)-1</f>
        <v>-0.28618189766330482</v>
      </c>
      <c r="AZ41" s="637">
        <f>Benchmark!AI42</f>
        <v>0.15882597761840694</v>
      </c>
      <c r="BA41" s="123">
        <f t="array" ref="BA41">PRODUCT(1+AZ30:AZ41)-1</f>
        <v>-3.2676912543309289E-2</v>
      </c>
      <c r="BB41" s="637">
        <f>Benchmark!AJ42</f>
        <v>-0.15217107231299215</v>
      </c>
      <c r="BC41" s="123">
        <f t="array" ref="BC41">PRODUCT(1+BB30:BB41)-1</f>
        <v>-0.12184211201772588</v>
      </c>
      <c r="BE41" s="123">
        <f>VLOOKUP($B41,'Sector --&gt;'!$Q$3:$AB$101,MATCH(BE$2,'Sector --&gt;'!$Q$3:$AB$3,0),FALSE)/VLOOKUP($B40,'Sector --&gt;'!$B$3:$N$101,MATCH(BE$2,'Sector --&gt;'!$B$3:$N$3,FALSE))</f>
        <v>0.15701208589498283</v>
      </c>
      <c r="BF41" s="123">
        <f t="array" ref="BF41">PRODUCT(1+BE30:BE41)-1</f>
        <v>9.7245943829536108E-2</v>
      </c>
      <c r="BG41" s="123">
        <f>IFERROR(VLOOKUP($B41,'Sector --&gt;'!$Q$104:$AB$202,MATCH(BE$2,'Sector --&gt;'!$Q$3:$AB$3,0),FALSE)/VLOOKUP($B40,'Sector --&gt;'!$B$104:$N$202,MATCH(BE$2,'Sector --&gt;'!$B$3:$N$3,FALSE)),BK41)</f>
        <v>-0.21778350273713157</v>
      </c>
      <c r="BH41" s="123">
        <f t="array" ref="BH41">PRODUCT(1+BG30:BG41)-1</f>
        <v>-0.6204085476964103</v>
      </c>
      <c r="BI41" s="637">
        <f>Benchmark!AM42</f>
        <v>0.11341078253819262</v>
      </c>
      <c r="BJ41" s="123">
        <f t="array" ref="BJ41">PRODUCT(1+BI30:BI41)-1</f>
        <v>-0.26970298279547056</v>
      </c>
      <c r="BK41" s="637">
        <f>Benchmark!AN42</f>
        <v>-0.13229274244641986</v>
      </c>
      <c r="BL41" s="123">
        <f t="array" ref="BL41">PRODUCT(1+BK30:BK41)-1</f>
        <v>-1.7345238466005108E-2</v>
      </c>
      <c r="BN41" s="123">
        <f>VLOOKUP($B41,'Sector --&gt;'!$Q$3:$AB$101,MATCH(BN$2,'Sector --&gt;'!$Q$3:$AB$3,0),FALSE)/VLOOKUP($B40,'Sector --&gt;'!$B$3:$N$101,MATCH(BN$2,'Sector --&gt;'!$B$3:$N$3,FALSE))</f>
        <v>0.13243949480917286</v>
      </c>
      <c r="BO41" s="123">
        <f t="array" ref="BO41">PRODUCT(1+BN30:BN41)-1</f>
        <v>-1.0898773150783136E-2</v>
      </c>
      <c r="BP41" s="123">
        <f>VLOOKUP($B41,'Sector --&gt;'!$Q$104:$AB$202,MATCH(BN$2,'Sector --&gt;'!$Q$3:$AB$3,0),FALSE)/VLOOKUP($B40,'Sector --&gt;'!$B$104:$N$202,MATCH(BN$2,'Sector --&gt;'!$B$3:$N$3,FALSE))</f>
        <v>-8.1482633390981135E-2</v>
      </c>
      <c r="BQ41" s="123">
        <f t="array" ref="BQ41">PRODUCT(1+BP30:BP41)-1</f>
        <v>0.14625590961011303</v>
      </c>
      <c r="BR41" s="637">
        <f>Benchmark!AQ42</f>
        <v>0.12197779871863697</v>
      </c>
      <c r="BS41" s="123">
        <f t="array" ref="BS41">PRODUCT(1+BR30:BR41)-1</f>
        <v>-0.21898985118699765</v>
      </c>
      <c r="BT41" s="637">
        <f>Benchmark!AR42</f>
        <v>-8.6158831963117494E-2</v>
      </c>
      <c r="BU41" s="123">
        <f t="array" ref="BU41">PRODUCT(1+BT30:BT41)-1</f>
        <v>3.5046283872057993E-2</v>
      </c>
    </row>
    <row r="42" spans="2:73" x14ac:dyDescent="0.25">
      <c r="B42" s="95">
        <f t="shared" si="1"/>
        <v>40056</v>
      </c>
      <c r="C42" s="123">
        <f>VLOOKUP($B42,'Sector --&gt;'!$Q$3:$AB$101,MATCH(C$2,'Sector --&gt;'!$Q$3:$AB$3,0),FALSE)/VLOOKUP($B41,'Sector --&gt;'!$B$3:$N$101,MATCH(C$2,'Sector --&gt;'!$B$3:$N$3,FALSE))</f>
        <v>1.0895023136439868E-2</v>
      </c>
      <c r="D42" s="123">
        <f t="array" ref="D42">PRODUCT(1+C31:C42)-1</f>
        <v>0.10195583794899288</v>
      </c>
      <c r="E42" s="123">
        <f>VLOOKUP($B42,'Sector --&gt;'!$Q$104:$AB$202,MATCH(C$2,'Sector --&gt;'!$Q$3:$AB$3,0),FALSE)/VLOOKUP($B41,'Sector --&gt;'!$B$104:$N$202,MATCH(C$2,'Sector --&gt;'!$B$3:$N$3,FALSE))</f>
        <v>-2.0523913774949939E-2</v>
      </c>
      <c r="F42" s="123">
        <f t="array" ref="F42">PRODUCT(1+E31:E42)-1</f>
        <v>-0.36855691130636636</v>
      </c>
      <c r="G42" s="637">
        <f>Benchmark!O43</f>
        <v>1.7349593524735054E-2</v>
      </c>
      <c r="H42" s="123">
        <f t="array" ref="H42">PRODUCT(1+G31:G42)-1</f>
        <v>-2.8554505736459568E-2</v>
      </c>
      <c r="I42" s="637">
        <f>Benchmark!P43</f>
        <v>-9.8037632497933111E-3</v>
      </c>
      <c r="J42" s="123">
        <f t="array" ref="J42">PRODUCT(1+I30:I41)-1</f>
        <v>-9.845222817969812E-2</v>
      </c>
      <c r="L42" s="123">
        <f>VLOOKUP($B42,'Sector --&gt;'!$Q$3:$AB$101,MATCH(L$2,'Sector --&gt;'!$Q$3:$AB$3,0),FALSE)/VLOOKUP($B41,'Sector --&gt;'!$B$3:$N$101,MATCH(L$2,'Sector --&gt;'!$B$3:$N$3,FALSE))</f>
        <v>2.0148370937547923E-2</v>
      </c>
      <c r="M42" s="123">
        <f t="array" ref="M42">PRODUCT(1+L31:L42)-1</f>
        <v>1.4044393386767995E-2</v>
      </c>
      <c r="N42" s="123">
        <f>VLOOKUP($B42,'Sector --&gt;'!$Q$104:$AB$202,MATCH(L$2,'Sector --&gt;'!$Q$3:$AB$3,0),FALSE)/VLOOKUP($B41,'Sector --&gt;'!$B$104:$N$202,MATCH(L$2,'Sector --&gt;'!$B$3:$N$3,FALSE))</f>
        <v>2.8310681026295564E-2</v>
      </c>
      <c r="O42" s="123">
        <f t="array" ref="O42">PRODUCT(1+N31:N42)-1</f>
        <v>-0.22049192580960431</v>
      </c>
      <c r="P42" s="637">
        <f>Benchmark!S43</f>
        <v>2.1459248115555767E-3</v>
      </c>
      <c r="Q42" s="123">
        <f t="array" ref="Q42">PRODUCT(1+P31:P42)-1</f>
        <v>3.5146546385250943E-2</v>
      </c>
      <c r="R42" s="637">
        <f>Benchmark!T43</f>
        <v>-9.6218005894517147E-3</v>
      </c>
      <c r="S42" s="123">
        <f t="array" ref="S42">PRODUCT(1+R31:R42)-1</f>
        <v>-0.12327383935642233</v>
      </c>
      <c r="U42" s="123">
        <f>VLOOKUP($B42,'Sector --&gt;'!$Q$3:$AB$101,MATCH(U$2,'Sector --&gt;'!$Q$3:$AB$3,0),FALSE)/VLOOKUP($B41,'Sector --&gt;'!$B$3:$N$101,MATCH(U$2,'Sector --&gt;'!$B$3:$N$3,FALSE))</f>
        <v>-2.1840697895409746E-2</v>
      </c>
      <c r="V42" s="123">
        <f t="array" ref="V42">PRODUCT(1+U31:U42)-1</f>
        <v>-0.13457173501504727</v>
      </c>
      <c r="W42" s="123">
        <f>IFERROR(VLOOKUP($B42,'Sector --&gt;'!$Q$104:$AB$202,MATCH(U$2,'Sector --&gt;'!$Q$3:$AB$3,0),FALSE)/VLOOKUP($B41,'Sector --&gt;'!$B$104:$N$202,MATCH(U$2,'Sector --&gt;'!$B$3:$N$3,FALSE)),AA42)</f>
        <v>3.6901016377278328E-2</v>
      </c>
      <c r="X42" s="123">
        <f t="array" ref="X42">PRODUCT(1+W31:W42)-1</f>
        <v>0.14666259490570477</v>
      </c>
      <c r="Y42" s="637">
        <f>Benchmark!W43</f>
        <v>1.030861075118953E-2</v>
      </c>
      <c r="Z42" s="123">
        <f t="array" ref="Z42">PRODUCT(1+Y31:Y42)-1</f>
        <v>-0.1229804546638732</v>
      </c>
      <c r="AA42" s="637">
        <f>Benchmark!X43</f>
        <v>-1.2077694706902028E-2</v>
      </c>
      <c r="AB42" s="123">
        <f t="array" ref="AB42">PRODUCT(1+AA31:AA42)-1</f>
        <v>-0.10293979978134649</v>
      </c>
      <c r="AD42" s="123">
        <f>VLOOKUP($B42,'Sector --&gt;'!$Q$3:$AB$101,MATCH(AD$2,'Sector --&gt;'!$Q$3:$AB$3,0),FALSE)/VLOOKUP($B41,'Sector --&gt;'!$B$3:$N$101,MATCH(AD$2,'Sector --&gt;'!$B$3:$N$3,FALSE))</f>
        <v>3.4190337995525294E-3</v>
      </c>
      <c r="AE42" s="123">
        <f t="array" ref="AE42">PRODUCT(1+AD31:AD42)-1</f>
        <v>4.2232735665949761E-2</v>
      </c>
      <c r="AF42" s="123">
        <f>VLOOKUP($B42,'Sector --&gt;'!$Q$104:$AB$202,MATCH(AD$2,'Sector --&gt;'!$Q$3:$AB$3,0),FALSE)/VLOOKUP($B41,'Sector --&gt;'!$B$104:$N$202,MATCH(AD$2,'Sector --&gt;'!$B$3:$N$3,FALSE))</f>
        <v>1.0339888481465371E-2</v>
      </c>
      <c r="AG42" s="123">
        <f t="array" ref="AG42">PRODUCT(1+AF31:AF42)-1</f>
        <v>-0.35349440220749151</v>
      </c>
      <c r="AH42" s="637">
        <f>Benchmark!AA43</f>
        <v>4.1484399927212152E-2</v>
      </c>
      <c r="AI42" s="123">
        <f t="array" ref="AI42">PRODUCT(1+AH31:AH42)-1</f>
        <v>-7.3240748977253856E-2</v>
      </c>
      <c r="AJ42" s="637">
        <f>Benchmark!AB43</f>
        <v>3.7471120313553694E-2</v>
      </c>
      <c r="AK42" s="123">
        <f t="array" ref="AK42">PRODUCT(1+AJ31:AJ42)-1</f>
        <v>-0.18361164990490642</v>
      </c>
      <c r="AM42" s="123">
        <f>VLOOKUP($B42,'Sector --&gt;'!$Q$3:$AB$101,MATCH(AM$2,'Sector --&gt;'!$Q$3:$AB$3,0),FALSE)/VLOOKUP($B41,'Sector --&gt;'!$B$3:$N$101,MATCH(AM$2,'Sector --&gt;'!$B$3:$N$3,FALSE))</f>
        <v>9.526583142815865E-3</v>
      </c>
      <c r="AN42" s="123">
        <f t="array" ref="AN42">PRODUCT(1+AM31:AM42)-1</f>
        <v>2.0593067928766917E-3</v>
      </c>
      <c r="AO42" s="123">
        <f>VLOOKUP($B42,'Sector --&gt;'!$Q$104:$AB$202,MATCH(AM$2,'Sector --&gt;'!$Q$3:$AB$3,0),FALSE)/VLOOKUP($B41,'Sector --&gt;'!$B$104:$N$202,MATCH(AM$2,'Sector --&gt;'!$B$3:$N$3,FALSE))</f>
        <v>9.2980442019005835E-2</v>
      </c>
      <c r="AP42" s="123">
        <f t="array" ref="AP42">PRODUCT(1+AO31:AO42)-1</f>
        <v>-7.4928357337602614E-2</v>
      </c>
      <c r="AQ42" s="637">
        <f>Benchmark!AE43</f>
        <v>1.6772118599400046E-2</v>
      </c>
      <c r="AR42" s="123">
        <f t="array" ref="AR42">PRODUCT(1+AQ31:AQ42)-1</f>
        <v>-0.18212678264073823</v>
      </c>
      <c r="AS42" s="637">
        <f>Benchmark!AF43</f>
        <v>1.1105069211602652E-2</v>
      </c>
      <c r="AT42" s="123">
        <f t="array" ref="AT42">PRODUCT(1+AS31:AS42)-1</f>
        <v>-6.0418506321751497E-2</v>
      </c>
      <c r="AV42" s="123">
        <f>VLOOKUP($B42,'Sector --&gt;'!$Q$3:$AB$101,MATCH(AV$2,'Sector --&gt;'!$Q$3:$AB$3,0),FALSE)/VLOOKUP($B41,'Sector --&gt;'!$B$3:$N$101,MATCH(AV$2,'Sector --&gt;'!$B$3:$N$3,FALSE))</f>
        <v>-1.7444147053746764E-2</v>
      </c>
      <c r="AW42" s="123">
        <f t="array" ref="AW42">PRODUCT(1+AV31:AV42)-1</f>
        <v>7.8917426137055102E-2</v>
      </c>
      <c r="AX42" s="123">
        <f>VLOOKUP($B42,'Sector --&gt;'!$Q$104:$AB$202,MATCH(AV$2,'Sector --&gt;'!$Q$3:$AB$3,0),FALSE)/VLOOKUP($B41,'Sector --&gt;'!$B$104:$N$202,MATCH(AV$2,'Sector --&gt;'!$B$3:$N$3,FALSE))</f>
        <v>3.937538303904118E-2</v>
      </c>
      <c r="AY42" s="123">
        <f t="array" ref="AY42">PRODUCT(1+AX31:AX42)-1</f>
        <v>-0.2224592691961701</v>
      </c>
      <c r="AZ42" s="637">
        <f>Benchmark!AI43</f>
        <v>1.8159276015110609E-2</v>
      </c>
      <c r="BA42" s="123">
        <f t="array" ref="BA42">PRODUCT(1+AZ31:AZ42)-1</f>
        <v>-2.7430491962594505E-3</v>
      </c>
      <c r="BB42" s="637">
        <f>Benchmark!AJ43</f>
        <v>-1.8101484021534789E-2</v>
      </c>
      <c r="BC42" s="123">
        <f t="array" ref="BC42">PRODUCT(1+BB31:BB42)-1</f>
        <v>-0.14566429456385166</v>
      </c>
      <c r="BE42" s="123">
        <f>VLOOKUP($B42,'Sector --&gt;'!$Q$3:$AB$101,MATCH(BE$2,'Sector --&gt;'!$Q$3:$AB$3,0),FALSE)/VLOOKUP($B41,'Sector --&gt;'!$B$3:$N$101,MATCH(BE$2,'Sector --&gt;'!$B$3:$N$3,FALSE))</f>
        <v>-3.1473574970278433E-3</v>
      </c>
      <c r="BF42" s="123">
        <f t="array" ref="BF42">PRODUCT(1+BE31:BE42)-1</f>
        <v>0.13594318690102147</v>
      </c>
      <c r="BG42" s="123">
        <f>IFERROR(VLOOKUP($B42,'Sector --&gt;'!$Q$104:$AB$202,MATCH(BE$2,'Sector --&gt;'!$Q$3:$AB$3,0),FALSE)/VLOOKUP($B41,'Sector --&gt;'!$B$104:$N$202,MATCH(BE$2,'Sector --&gt;'!$B$3:$N$3,FALSE)),BK42)</f>
        <v>-8.3263004328701252E-3</v>
      </c>
      <c r="BH42" s="123">
        <f t="array" ref="BH42">PRODUCT(1+BG31:BG42)-1</f>
        <v>-0.66903423396701611</v>
      </c>
      <c r="BI42" s="637">
        <f>Benchmark!AM43</f>
        <v>1.3638573715640135E-2</v>
      </c>
      <c r="BJ42" s="123">
        <f t="array" ref="BJ42">PRODUCT(1+BI31:BI42)-1</f>
        <v>-0.16745671048321642</v>
      </c>
      <c r="BK42" s="637">
        <f>Benchmark!AN43</f>
        <v>-5.1031698746728561E-3</v>
      </c>
      <c r="BL42" s="123">
        <f t="array" ref="BL42">PRODUCT(1+BK31:BK42)-1</f>
        <v>-0.12141365491908862</v>
      </c>
      <c r="BN42" s="123">
        <f>VLOOKUP($B42,'Sector --&gt;'!$Q$3:$AB$101,MATCH(BN$2,'Sector --&gt;'!$Q$3:$AB$3,0),FALSE)/VLOOKUP($B41,'Sector --&gt;'!$B$3:$N$101,MATCH(BN$2,'Sector --&gt;'!$B$3:$N$3,FALSE))</f>
        <v>4.4801409474345216E-2</v>
      </c>
      <c r="BO42" s="123">
        <f t="array" ref="BO42">PRODUCT(1+BN31:BN42)-1</f>
        <v>5.6693298324651309E-2</v>
      </c>
      <c r="BP42" s="123">
        <f>VLOOKUP($B42,'Sector --&gt;'!$Q$104:$AB$202,MATCH(BN$2,'Sector --&gt;'!$Q$3:$AB$3,0),FALSE)/VLOOKUP($B41,'Sector --&gt;'!$B$104:$N$202,MATCH(BN$2,'Sector --&gt;'!$B$3:$N$3,FALSE))</f>
        <v>-1.5856115808494275E-2</v>
      </c>
      <c r="BQ42" s="123">
        <f t="array" ref="BQ42">PRODUCT(1+BP31:BP42)-1</f>
        <v>9.4105275144287903E-2</v>
      </c>
      <c r="BR42" s="637">
        <f>Benchmark!AQ43</f>
        <v>3.9846736915864565E-2</v>
      </c>
      <c r="BS42" s="123">
        <f t="array" ref="BS42">PRODUCT(1+BR31:BR42)-1</f>
        <v>-0.14588105307990229</v>
      </c>
      <c r="BT42" s="637">
        <f>Benchmark!AR43</f>
        <v>-2.3348868142556916E-2</v>
      </c>
      <c r="BU42" s="123">
        <f t="array" ref="BU42">PRODUCT(1+BT31:BT42)-1</f>
        <v>-6.988196897757426E-3</v>
      </c>
    </row>
    <row r="43" spans="2:73" x14ac:dyDescent="0.25">
      <c r="B43" s="95">
        <f t="shared" si="1"/>
        <v>40086</v>
      </c>
      <c r="C43" s="123">
        <f>VLOOKUP($B43,'Sector --&gt;'!$Q$3:$AB$101,MATCH(C$2,'Sector --&gt;'!$Q$3:$AB$3,0),FALSE)/VLOOKUP($B42,'Sector --&gt;'!$B$3:$N$101,MATCH(C$2,'Sector --&gt;'!$B$3:$N$3,FALSE))</f>
        <v>6.7264255424859823E-2</v>
      </c>
      <c r="D43" s="123">
        <f t="array" ref="D43">PRODUCT(1+C32:C43)-1</f>
        <v>0.44429228464955295</v>
      </c>
      <c r="E43" s="123">
        <f>VLOOKUP($B43,'Sector --&gt;'!$Q$104:$AB$202,MATCH(C$2,'Sector --&gt;'!$Q$3:$AB$3,0),FALSE)/VLOOKUP($B42,'Sector --&gt;'!$B$104:$N$202,MATCH(C$2,'Sector --&gt;'!$B$3:$N$3,FALSE))</f>
        <v>-6.6969779423304593E-2</v>
      </c>
      <c r="F43" s="123">
        <f t="array" ref="F43">PRODUCT(1+E32:E43)-1</f>
        <v>-0.46015238904411837</v>
      </c>
      <c r="G43" s="637">
        <f>Benchmark!O44</f>
        <v>5.9109805294142746E-2</v>
      </c>
      <c r="H43" s="123">
        <f t="array" ref="H43">PRODUCT(1+G32:G43)-1</f>
        <v>0.19556060870775327</v>
      </c>
      <c r="I43" s="637">
        <f>Benchmark!P44</f>
        <v>-6.0207470810112657E-2</v>
      </c>
      <c r="J43" s="123">
        <f t="array" ref="J43">PRODUCT(1+I31:I42)-1</f>
        <v>-0.11083725192152416</v>
      </c>
      <c r="L43" s="123">
        <f>VLOOKUP($B43,'Sector --&gt;'!$Q$3:$AB$101,MATCH(L$2,'Sector --&gt;'!$Q$3:$AB$3,0),FALSE)/VLOOKUP($B42,'Sector --&gt;'!$B$3:$N$101,MATCH(L$2,'Sector --&gt;'!$B$3:$N$3,FALSE))</f>
        <v>0.13373453218942921</v>
      </c>
      <c r="M43" s="123">
        <f t="array" ref="M43">PRODUCT(1+L32:L43)-1</f>
        <v>0.32283551689614298</v>
      </c>
      <c r="N43" s="123">
        <f>VLOOKUP($B43,'Sector --&gt;'!$Q$104:$AB$202,MATCH(L$2,'Sector --&gt;'!$Q$3:$AB$3,0),FALSE)/VLOOKUP($B42,'Sector --&gt;'!$B$104:$N$202,MATCH(L$2,'Sector --&gt;'!$B$3:$N$3,FALSE))</f>
        <v>-0.10893775054991332</v>
      </c>
      <c r="O43" s="123">
        <f t="array" ref="O43">PRODUCT(1+N32:N43)-1</f>
        <v>-0.38990902809832184</v>
      </c>
      <c r="P43" s="637">
        <f>Benchmark!S44</f>
        <v>6.2995269868379028E-2</v>
      </c>
      <c r="Q43" s="123">
        <f t="array" ref="Q43">PRODUCT(1+P32:P43)-1</f>
        <v>0.21622175733016213</v>
      </c>
      <c r="R43" s="637">
        <f>Benchmark!T44</f>
        <v>-6.4676785387264082E-2</v>
      </c>
      <c r="S43" s="123">
        <f t="array" ref="S43">PRODUCT(1+R32:R43)-1</f>
        <v>-0.26749767646009914</v>
      </c>
      <c r="U43" s="123">
        <f>VLOOKUP($B43,'Sector --&gt;'!$Q$3:$AB$101,MATCH(U$2,'Sector --&gt;'!$Q$3:$AB$3,0),FALSE)/VLOOKUP($B42,'Sector --&gt;'!$B$3:$N$101,MATCH(U$2,'Sector --&gt;'!$B$3:$N$3,FALSE))</f>
        <v>7.438783990096666E-2</v>
      </c>
      <c r="V43" s="123">
        <f t="array" ref="V43">PRODUCT(1+U32:U43)-1</f>
        <v>0.23306778664017425</v>
      </c>
      <c r="W43" s="123">
        <f>IFERROR(VLOOKUP($B43,'Sector --&gt;'!$Q$104:$AB$202,MATCH(U$2,'Sector --&gt;'!$Q$3:$AB$3,0),FALSE)/VLOOKUP($B42,'Sector --&gt;'!$B$104:$N$202,MATCH(U$2,'Sector --&gt;'!$B$3:$N$3,FALSE)),AA43)</f>
        <v>-2.1567045097066705E-2</v>
      </c>
      <c r="X43" s="123">
        <f t="array" ref="X43">PRODUCT(1+W32:W43)-1</f>
        <v>-3.4123971313963053E-2</v>
      </c>
      <c r="Y43" s="637">
        <f>Benchmark!W44</f>
        <v>8.1724906196391542E-2</v>
      </c>
      <c r="Z43" s="123">
        <f t="array" ref="Z43">PRODUCT(1+Y32:Y43)-1</f>
        <v>0.17429317588730542</v>
      </c>
      <c r="AA43" s="637">
        <f>Benchmark!X44</f>
        <v>-7.261554465993203E-2</v>
      </c>
      <c r="AB43" s="123">
        <f t="array" ref="AB43">PRODUCT(1+AA32:AA43)-1</f>
        <v>-0.30031264434390481</v>
      </c>
      <c r="AD43" s="123">
        <f>VLOOKUP($B43,'Sector --&gt;'!$Q$3:$AB$101,MATCH(AD$2,'Sector --&gt;'!$Q$3:$AB$3,0),FALSE)/VLOOKUP($B42,'Sector --&gt;'!$B$3:$N$101,MATCH(AD$2,'Sector --&gt;'!$B$3:$N$3,FALSE))</f>
        <v>0.13645817471355479</v>
      </c>
      <c r="AE43" s="123">
        <f t="array" ref="AE43">PRODUCT(1+AD32:AD43)-1</f>
        <v>0.39948634406859629</v>
      </c>
      <c r="AF43" s="123">
        <f>VLOOKUP($B43,'Sector --&gt;'!$Q$104:$AB$202,MATCH(AD$2,'Sector --&gt;'!$Q$3:$AB$3,0),FALSE)/VLOOKUP($B42,'Sector --&gt;'!$B$104:$N$202,MATCH(AD$2,'Sector --&gt;'!$B$3:$N$3,FALSE))</f>
        <v>-0.11257881204365235</v>
      </c>
      <c r="AG43" s="123">
        <f t="array" ref="AG43">PRODUCT(1+AF32:AF43)-1</f>
        <v>-0.45417229062655806</v>
      </c>
      <c r="AH43" s="637">
        <f>Benchmark!AA44</f>
        <v>8.0579871162209077E-2</v>
      </c>
      <c r="AI43" s="123">
        <f t="array" ref="AI43">PRODUCT(1+AH32:AH43)-1</f>
        <v>0.17953982998610862</v>
      </c>
      <c r="AJ43" s="637">
        <f>Benchmark!AB44</f>
        <v>-8.7907657543812398E-2</v>
      </c>
      <c r="AK43" s="123">
        <f t="array" ref="AK43">PRODUCT(1+AJ32:AJ43)-1</f>
        <v>-0.35976780730754743</v>
      </c>
      <c r="AM43" s="123">
        <f>VLOOKUP($B43,'Sector --&gt;'!$Q$3:$AB$101,MATCH(AM$2,'Sector --&gt;'!$Q$3:$AB$3,0),FALSE)/VLOOKUP($B42,'Sector --&gt;'!$B$3:$N$101,MATCH(AM$2,'Sector --&gt;'!$B$3:$N$3,FALSE))</f>
        <v>0.13258438422621144</v>
      </c>
      <c r="AN43" s="123">
        <f t="array" ref="AN43">PRODUCT(1+AM32:AM43)-1</f>
        <v>0.48263072912652105</v>
      </c>
      <c r="AO43" s="123">
        <f>VLOOKUP($B43,'Sector --&gt;'!$Q$104:$AB$202,MATCH(AM$2,'Sector --&gt;'!$Q$3:$AB$3,0),FALSE)/VLOOKUP($B42,'Sector --&gt;'!$B$104:$N$202,MATCH(AM$2,'Sector --&gt;'!$B$3:$N$3,FALSE))</f>
        <v>-1.5250166822329785E-2</v>
      </c>
      <c r="AP43" s="123">
        <f t="array" ref="AP43">PRODUCT(1+AO32:AO43)-1</f>
        <v>-0.24591120186972626</v>
      </c>
      <c r="AQ43" s="637">
        <f>Benchmark!AE44</f>
        <v>6.1389355834740818E-2</v>
      </c>
      <c r="AR43" s="123">
        <f t="array" ref="AR43">PRODUCT(1+AQ32:AQ43)-1</f>
        <v>3.5001757106208231E-2</v>
      </c>
      <c r="AS43" s="637">
        <f>Benchmark!AF44</f>
        <v>-3.1400266518886562E-2</v>
      </c>
      <c r="AT43" s="123">
        <f t="array" ref="AT43">PRODUCT(1+AS32:AS43)-1</f>
        <v>-0.21849864908613104</v>
      </c>
      <c r="AV43" s="123">
        <f>VLOOKUP($B43,'Sector --&gt;'!$Q$3:$AB$101,MATCH(AV$2,'Sector --&gt;'!$Q$3:$AB$3,0),FALSE)/VLOOKUP($B42,'Sector --&gt;'!$B$3:$N$101,MATCH(AV$2,'Sector --&gt;'!$B$3:$N$3,FALSE))</f>
        <v>0.13432687951273187</v>
      </c>
      <c r="AW43" s="123">
        <f t="array" ref="AW43">PRODUCT(1+AV32:AV43)-1</f>
        <v>0.38209539671099302</v>
      </c>
      <c r="AX43" s="123">
        <f>VLOOKUP($B43,'Sector --&gt;'!$Q$104:$AB$202,MATCH(AV$2,'Sector --&gt;'!$Q$3:$AB$3,0),FALSE)/VLOOKUP($B42,'Sector --&gt;'!$B$104:$N$202,MATCH(AV$2,'Sector --&gt;'!$B$3:$N$3,FALSE))</f>
        <v>-0.11606151722462736</v>
      </c>
      <c r="AY43" s="123">
        <f t="array" ref="AY43">PRODUCT(1+AX32:AX43)-1</f>
        <v>-0.40408022116815356</v>
      </c>
      <c r="AZ43" s="637">
        <f>Benchmark!AI44</f>
        <v>9.1832394086376209E-2</v>
      </c>
      <c r="BA43" s="123">
        <f t="array" ref="BA43">PRODUCT(1+AZ32:AZ43)-1</f>
        <v>0.29998550235520383</v>
      </c>
      <c r="BB43" s="637">
        <f>Benchmark!AJ44</f>
        <v>-8.6501978253296807E-2</v>
      </c>
      <c r="BC43" s="123">
        <f t="array" ref="BC43">PRODUCT(1+BB32:BB43)-1</f>
        <v>-0.32734933289929191</v>
      </c>
      <c r="BE43" s="123">
        <f>VLOOKUP($B43,'Sector --&gt;'!$Q$3:$AB$101,MATCH(BE$2,'Sector --&gt;'!$Q$3:$AB$3,0),FALSE)/VLOOKUP($B42,'Sector --&gt;'!$B$3:$N$101,MATCH(BE$2,'Sector --&gt;'!$B$3:$N$3,FALSE))</f>
        <v>9.5719591623509362E-2</v>
      </c>
      <c r="BF43" s="123">
        <f t="array" ref="BF43">PRODUCT(1+BE32:BE43)-1</f>
        <v>0.35378618577043275</v>
      </c>
      <c r="BG43" s="123">
        <f>IFERROR(VLOOKUP($B43,'Sector --&gt;'!$Q$104:$AB$202,MATCH(BE$2,'Sector --&gt;'!$Q$3:$AB$3,0),FALSE)/VLOOKUP($B42,'Sector --&gt;'!$B$104:$N$202,MATCH(BE$2,'Sector --&gt;'!$B$3:$N$3,FALSE)),BK43)</f>
        <v>-6.3042836246301887E-2</v>
      </c>
      <c r="BH43" s="123">
        <f t="array" ref="BH43">PRODUCT(1+BG32:BG43)-1</f>
        <v>-0.70602197927470955</v>
      </c>
      <c r="BI43" s="637">
        <f>Benchmark!AM44</f>
        <v>7.6716869125851642E-2</v>
      </c>
      <c r="BJ43" s="123">
        <f t="array" ref="BJ43">PRODUCT(1+BI32:BI43)-1</f>
        <v>0.13089257969805268</v>
      </c>
      <c r="BK43" s="637">
        <f>Benchmark!AN44</f>
        <v>-8.9724980526246612E-2</v>
      </c>
      <c r="BL43" s="123">
        <f t="array" ref="BL43">PRODUCT(1+BK32:BK43)-1</f>
        <v>-0.35731436081477286</v>
      </c>
      <c r="BN43" s="123">
        <f>VLOOKUP($B43,'Sector --&gt;'!$Q$3:$AB$101,MATCH(BN$2,'Sector --&gt;'!$Q$3:$AB$3,0),FALSE)/VLOOKUP($B42,'Sector --&gt;'!$B$3:$N$101,MATCH(BN$2,'Sector --&gt;'!$B$3:$N$3,FALSE))</f>
        <v>4.7601133733183844E-2</v>
      </c>
      <c r="BO43" s="123">
        <f t="array" ref="BO43">PRODUCT(1+BN32:BN43)-1</f>
        <v>0.46426590993451922</v>
      </c>
      <c r="BP43" s="123">
        <f>VLOOKUP($B43,'Sector --&gt;'!$Q$104:$AB$202,MATCH(BN$2,'Sector --&gt;'!$Q$3:$AB$3,0),FALSE)/VLOOKUP($B42,'Sector --&gt;'!$B$104:$N$202,MATCH(BN$2,'Sector --&gt;'!$B$3:$N$3,FALSE))</f>
        <v>-3.3359309212190776E-2</v>
      </c>
      <c r="BQ43" s="123">
        <f t="array" ref="BQ43">PRODUCT(1+BP32:BP43)-1</f>
        <v>-5.9595972584526757E-2</v>
      </c>
      <c r="BR43" s="637">
        <f>Benchmark!AQ44</f>
        <v>3.0493148233955051E-2</v>
      </c>
      <c r="BS43" s="123">
        <f t="array" ref="BS43">PRODUCT(1+BR32:BR43)-1</f>
        <v>4.1402352931453112E-2</v>
      </c>
      <c r="BT43" s="637">
        <f>Benchmark!AR44</f>
        <v>-2.4552746731733559E-2</v>
      </c>
      <c r="BU43" s="123">
        <f t="array" ref="BU43">PRODUCT(1+BT32:BT43)-1</f>
        <v>-0.12112500713086782</v>
      </c>
    </row>
    <row r="44" spans="2:73" x14ac:dyDescent="0.25">
      <c r="B44" s="95">
        <f t="shared" si="1"/>
        <v>40117</v>
      </c>
      <c r="C44" s="123">
        <f>VLOOKUP($B44,'Sector --&gt;'!$Q$3:$AB$101,MATCH(C$2,'Sector --&gt;'!$Q$3:$AB$3,0),FALSE)/VLOOKUP($B43,'Sector --&gt;'!$B$3:$N$101,MATCH(C$2,'Sector --&gt;'!$B$3:$N$3,FALSE))</f>
        <v>1.525341346652157E-2</v>
      </c>
      <c r="D44" s="123">
        <f t="array" ref="D44">PRODUCT(1+C33:C44)-1</f>
        <v>1.0151088046760233</v>
      </c>
      <c r="E44" s="123">
        <f>VLOOKUP($B44,'Sector --&gt;'!$Q$104:$AB$202,MATCH(C$2,'Sector --&gt;'!$Q$3:$AB$3,0),FALSE)/VLOOKUP($B43,'Sector --&gt;'!$B$104:$N$202,MATCH(C$2,'Sector --&gt;'!$B$3:$N$3,FALSE))</f>
        <v>1.6608191143838501E-2</v>
      </c>
      <c r="F44" s="123">
        <f t="array" ref="F44">PRODUCT(1+E33:E44)-1</f>
        <v>-0.52170638729663532</v>
      </c>
      <c r="G44" s="637">
        <f>Benchmark!O45</f>
        <v>5.733413936024492E-3</v>
      </c>
      <c r="H44" s="123">
        <f t="array" ref="H44">PRODUCT(1+G33:G44)-1</f>
        <v>0.51213917825448041</v>
      </c>
      <c r="I44" s="637">
        <f>Benchmark!P45</f>
        <v>5.469662682435184E-3</v>
      </c>
      <c r="J44" s="123">
        <f t="array" ref="J44">PRODUCT(1+I32:I43)-1</f>
        <v>-0.25493015036383904</v>
      </c>
      <c r="L44" s="123">
        <f>VLOOKUP($B44,'Sector --&gt;'!$Q$3:$AB$101,MATCH(L$2,'Sector --&gt;'!$Q$3:$AB$3,0),FALSE)/VLOOKUP($B43,'Sector --&gt;'!$B$3:$N$101,MATCH(L$2,'Sector --&gt;'!$B$3:$N$3,FALSE))</f>
        <v>-4.2082617929259589E-2</v>
      </c>
      <c r="M44" s="123">
        <f t="array" ref="M44">PRODUCT(1+L33:L44)-1</f>
        <v>0.55087462308498969</v>
      </c>
      <c r="N44" s="123">
        <f>VLOOKUP($B44,'Sector --&gt;'!$Q$104:$AB$202,MATCH(L$2,'Sector --&gt;'!$Q$3:$AB$3,0),FALSE)/VLOOKUP($B43,'Sector --&gt;'!$B$104:$N$202,MATCH(L$2,'Sector --&gt;'!$B$3:$N$3,FALSE))</f>
        <v>-4.4746654319051109E-2</v>
      </c>
      <c r="O44" s="123">
        <f t="array" ref="O44">PRODUCT(1+N33:N44)-1</f>
        <v>-0.47031328511150006</v>
      </c>
      <c r="P44" s="637">
        <f>Benchmark!S45</f>
        <v>1.7770453003528922E-2</v>
      </c>
      <c r="Q44" s="123">
        <f t="array" ref="Q44">PRODUCT(1+P33:P44)-1</f>
        <v>0.49892598565845692</v>
      </c>
      <c r="R44" s="637">
        <f>Benchmark!T45</f>
        <v>-3.5247271821034001E-2</v>
      </c>
      <c r="S44" s="123">
        <f t="array" ref="S44">PRODUCT(1+R33:R44)-1</f>
        <v>-0.40750076542016023</v>
      </c>
      <c r="U44" s="123">
        <f>VLOOKUP($B44,'Sector --&gt;'!$Q$3:$AB$101,MATCH(U$2,'Sector --&gt;'!$Q$3:$AB$3,0),FALSE)/VLOOKUP($B43,'Sector --&gt;'!$B$3:$N$101,MATCH(U$2,'Sector --&gt;'!$B$3:$N$3,FALSE))</f>
        <v>4.4124976504427864E-2</v>
      </c>
      <c r="V44" s="123">
        <f t="array" ref="V44">PRODUCT(1+U33:U44)-1</f>
        <v>1.1975957295571775</v>
      </c>
      <c r="W44" s="123">
        <f>IFERROR(VLOOKUP($B44,'Sector --&gt;'!$Q$104:$AB$202,MATCH(U$2,'Sector --&gt;'!$Q$3:$AB$3,0),FALSE)/VLOOKUP($B43,'Sector --&gt;'!$B$104:$N$202,MATCH(U$2,'Sector --&gt;'!$B$3:$N$3,FALSE)),AA44)</f>
        <v>-6.7953784736885445E-2</v>
      </c>
      <c r="X44" s="123">
        <f t="array" ref="X44">PRODUCT(1+W33:W44)-1</f>
        <v>-0.29559846291233816</v>
      </c>
      <c r="Y44" s="637">
        <f>Benchmark!W45</f>
        <v>2.4601621420953394E-2</v>
      </c>
      <c r="Z44" s="123">
        <f t="array" ref="Z44">PRODUCT(1+Y33:Y44)-1</f>
        <v>0.66600847291598986</v>
      </c>
      <c r="AA44" s="637">
        <f>Benchmark!X45</f>
        <v>-1.2487957664231226E-2</v>
      </c>
      <c r="AB44" s="123">
        <f t="array" ref="AB44">PRODUCT(1+AA33:AA44)-1</f>
        <v>-0.45826028827566867</v>
      </c>
      <c r="AD44" s="123">
        <f>VLOOKUP($B44,'Sector --&gt;'!$Q$3:$AB$101,MATCH(AD$2,'Sector --&gt;'!$Q$3:$AB$3,0),FALSE)/VLOOKUP($B43,'Sector --&gt;'!$B$3:$N$101,MATCH(AD$2,'Sector --&gt;'!$B$3:$N$3,FALSE))</f>
        <v>2.6797465519712922E-3</v>
      </c>
      <c r="AE44" s="123">
        <f t="array" ref="AE44">PRODUCT(1+AD33:AD44)-1</f>
        <v>1.1530204926157182</v>
      </c>
      <c r="AF44" s="123">
        <f>VLOOKUP($B44,'Sector --&gt;'!$Q$104:$AB$202,MATCH(AD$2,'Sector --&gt;'!$Q$3:$AB$3,0),FALSE)/VLOOKUP($B43,'Sector --&gt;'!$B$104:$N$202,MATCH(AD$2,'Sector --&gt;'!$B$3:$N$3,FALSE))</f>
        <v>3.3474652808902682E-2</v>
      </c>
      <c r="AG44" s="123">
        <f t="array" ref="AG44">PRODUCT(1+AF33:AF44)-1</f>
        <v>-0.5507382539250032</v>
      </c>
      <c r="AH44" s="637">
        <f>Benchmark!AA45</f>
        <v>1.1395538096695747E-2</v>
      </c>
      <c r="AI44" s="123">
        <f t="array" ref="AI44">PRODUCT(1+AH33:AH44)-1</f>
        <v>0.67422645228699851</v>
      </c>
      <c r="AJ44" s="637">
        <f>Benchmark!AB45</f>
        <v>-1.3230448271635021E-2</v>
      </c>
      <c r="AK44" s="123">
        <f t="array" ref="AK44">PRODUCT(1+AJ33:AJ44)-1</f>
        <v>-0.49941149301402821</v>
      </c>
      <c r="AM44" s="123">
        <f>VLOOKUP($B44,'Sector --&gt;'!$Q$3:$AB$101,MATCH(AM$2,'Sector --&gt;'!$Q$3:$AB$3,0),FALSE)/VLOOKUP($B43,'Sector --&gt;'!$B$3:$N$101,MATCH(AM$2,'Sector --&gt;'!$B$3:$N$3,FALSE))</f>
        <v>-2.0512545015877997E-2</v>
      </c>
      <c r="AN44" s="123">
        <f t="array" ref="AN44">PRODUCT(1+AM33:AM44)-1</f>
        <v>1.2522642185536985</v>
      </c>
      <c r="AO44" s="123">
        <f>VLOOKUP($B44,'Sector --&gt;'!$Q$104:$AB$202,MATCH(AM$2,'Sector --&gt;'!$Q$3:$AB$3,0),FALSE)/VLOOKUP($B43,'Sector --&gt;'!$B$104:$N$202,MATCH(AM$2,'Sector --&gt;'!$B$3:$N$3,FALSE))</f>
        <v>4.1691047464225292E-2</v>
      </c>
      <c r="AP44" s="123">
        <f t="array" ref="AP44">PRODUCT(1+AO33:AO44)-1</f>
        <v>-0.38753107189254288</v>
      </c>
      <c r="AQ44" s="637">
        <f>Benchmark!AE45</f>
        <v>-1.4715375014942293E-2</v>
      </c>
      <c r="AR44" s="123">
        <f t="array" ref="AR44">PRODUCT(1+AQ33:AQ44)-1</f>
        <v>0.47222045222564746</v>
      </c>
      <c r="AS44" s="637">
        <f>Benchmark!AF45</f>
        <v>1.6236945983074104E-2</v>
      </c>
      <c r="AT44" s="123">
        <f t="array" ref="AT44">PRODUCT(1+AS33:AS44)-1</f>
        <v>-0.37935495337368463</v>
      </c>
      <c r="AV44" s="123">
        <f>VLOOKUP($B44,'Sector --&gt;'!$Q$3:$AB$101,MATCH(AV$2,'Sector --&gt;'!$Q$3:$AB$3,0),FALSE)/VLOOKUP($B43,'Sector --&gt;'!$B$3:$N$101,MATCH(AV$2,'Sector --&gt;'!$B$3:$N$3,FALSE))</f>
        <v>-4.8340220093695652E-2</v>
      </c>
      <c r="AW44" s="123">
        <f t="array" ref="AW44">PRODUCT(1+AV33:AV44)-1</f>
        <v>0.71132436033691349</v>
      </c>
      <c r="AX44" s="123">
        <f>VLOOKUP($B44,'Sector --&gt;'!$Q$104:$AB$202,MATCH(AV$2,'Sector --&gt;'!$Q$3:$AB$3,0),FALSE)/VLOOKUP($B43,'Sector --&gt;'!$B$104:$N$202,MATCH(AV$2,'Sector --&gt;'!$B$3:$N$3,FALSE))</f>
        <v>8.1513326043570603E-2</v>
      </c>
      <c r="AY44" s="123">
        <f t="array" ref="AY44">PRODUCT(1+AX33:AX44)-1</f>
        <v>-0.47163038945885072</v>
      </c>
      <c r="AZ44" s="637">
        <f>Benchmark!AI45</f>
        <v>-4.1141400208669389E-2</v>
      </c>
      <c r="BA44" s="123">
        <f t="array" ref="BA44">PRODUCT(1+AZ33:AZ44)-1</f>
        <v>0.50682101086412046</v>
      </c>
      <c r="BB44" s="637">
        <f>Benchmark!AJ45</f>
        <v>3.5519684561187127E-2</v>
      </c>
      <c r="BC44" s="123">
        <f t="array" ref="BC44">PRODUCT(1+BB33:BB44)-1</f>
        <v>-0.40624518322902281</v>
      </c>
      <c r="BE44" s="123">
        <f>VLOOKUP($B44,'Sector --&gt;'!$Q$3:$AB$101,MATCH(BE$2,'Sector --&gt;'!$Q$3:$AB$3,0),FALSE)/VLOOKUP($B43,'Sector --&gt;'!$B$3:$N$101,MATCH(BE$2,'Sector --&gt;'!$B$3:$N$3,FALSE))</f>
        <v>1.7984713174826288E-2</v>
      </c>
      <c r="BF44" s="123">
        <f t="array" ref="BF44">PRODUCT(1+BE33:BE44)-1</f>
        <v>0.79954579494337419</v>
      </c>
      <c r="BG44" s="123">
        <f>IFERROR(VLOOKUP($B44,'Sector --&gt;'!$Q$104:$AB$202,MATCH(BE$2,'Sector --&gt;'!$Q$3:$AB$3,0),FALSE)/VLOOKUP($B43,'Sector --&gt;'!$B$104:$N$202,MATCH(BE$2,'Sector --&gt;'!$B$3:$N$3,FALSE)),BK44)</f>
        <v>2.7401033847550337E-2</v>
      </c>
      <c r="BH44" s="123">
        <f t="array" ref="BH44">PRODUCT(1+BG33:BG44)-1</f>
        <v>-0.7392809134889593</v>
      </c>
      <c r="BI44" s="637">
        <f>Benchmark!AM45</f>
        <v>1.6116306797836769E-2</v>
      </c>
      <c r="BJ44" s="123">
        <f t="array" ref="BJ44">PRODUCT(1+BI33:BI44)-1</f>
        <v>0.68028576482854941</v>
      </c>
      <c r="BK44" s="637">
        <f>Benchmark!AN45</f>
        <v>-1.5711705524667104E-2</v>
      </c>
      <c r="BL44" s="123">
        <f t="array" ref="BL44">PRODUCT(1+BK33:BK44)-1</f>
        <v>-0.50727399293140885</v>
      </c>
      <c r="BN44" s="123">
        <f>VLOOKUP($B44,'Sector --&gt;'!$Q$3:$AB$101,MATCH(BN$2,'Sector --&gt;'!$Q$3:$AB$3,0),FALSE)/VLOOKUP($B43,'Sector --&gt;'!$B$3:$N$101,MATCH(BN$2,'Sector --&gt;'!$B$3:$N$3,FALSE))</f>
        <v>2.7883307275649374E-2</v>
      </c>
      <c r="BO44" s="123">
        <f t="array" ref="BO44">PRODUCT(1+BN33:BN44)-1</f>
        <v>1.1188392731716683</v>
      </c>
      <c r="BP44" s="123">
        <f>VLOOKUP($B44,'Sector --&gt;'!$Q$104:$AB$202,MATCH(BN$2,'Sector --&gt;'!$Q$3:$AB$3,0),FALSE)/VLOOKUP($B43,'Sector --&gt;'!$B$104:$N$202,MATCH(BN$2,'Sector --&gt;'!$B$3:$N$3,FALSE))</f>
        <v>3.3990666261640955E-2</v>
      </c>
      <c r="BQ44" s="123">
        <f t="array" ref="BQ44">PRODUCT(1+BP33:BP44)-1</f>
        <v>-0.2388783962577623</v>
      </c>
      <c r="BR44" s="637">
        <f>Benchmark!AQ45</f>
        <v>-1.2622892382000519E-3</v>
      </c>
      <c r="BS44" s="123">
        <f t="array" ref="BS44">PRODUCT(1+BR33:BR44)-1</f>
        <v>0.2982168748109757</v>
      </c>
      <c r="BT44" s="637">
        <f>Benchmark!AR45</f>
        <v>1.2587921398786204E-2</v>
      </c>
      <c r="BU44" s="123">
        <f t="array" ref="BU44">PRODUCT(1+BT33:BT44)-1</f>
        <v>-0.23434957247556243</v>
      </c>
    </row>
    <row r="45" spans="2:73" x14ac:dyDescent="0.25">
      <c r="B45" s="95">
        <f t="shared" si="1"/>
        <v>40147</v>
      </c>
      <c r="C45" s="123">
        <f>VLOOKUP($B45,'Sector --&gt;'!$Q$3:$AB$101,MATCH(C$2,'Sector --&gt;'!$Q$3:$AB$3,0),FALSE)/VLOOKUP($B44,'Sector --&gt;'!$B$3:$N$101,MATCH(C$2,'Sector --&gt;'!$B$3:$N$3,FALSE))</f>
        <v>1.9235497553263776E-2</v>
      </c>
      <c r="D45" s="123">
        <f t="array" ref="D45">PRODUCT(1+C34:C45)-1</f>
        <v>1.3732383271977917</v>
      </c>
      <c r="E45" s="123">
        <f>VLOOKUP($B45,'Sector --&gt;'!$Q$104:$AB$202,MATCH(C$2,'Sector --&gt;'!$Q$3:$AB$3,0),FALSE)/VLOOKUP($B44,'Sector --&gt;'!$B$104:$N$202,MATCH(C$2,'Sector --&gt;'!$B$3:$N$3,FALSE))</f>
        <v>-4.9525996715887005E-2</v>
      </c>
      <c r="F45" s="123">
        <f t="array" ref="F45">PRODUCT(1+E34:E45)-1</f>
        <v>-0.59280382145063304</v>
      </c>
      <c r="G45" s="637">
        <f>Benchmark!O46</f>
        <v>1.8497304708805434E-2</v>
      </c>
      <c r="H45" s="123">
        <f t="array" ref="H45">PRODUCT(1+G34:G45)-1</f>
        <v>0.76678582386215788</v>
      </c>
      <c r="I45" s="637">
        <f>Benchmark!P46</f>
        <v>-2.2050901829824349E-2</v>
      </c>
      <c r="J45" s="123">
        <f t="array" ref="J45">PRODUCT(1+I33:I44)-1</f>
        <v>-0.36746849577260088</v>
      </c>
      <c r="L45" s="123">
        <f>VLOOKUP($B45,'Sector --&gt;'!$Q$3:$AB$101,MATCH(L$2,'Sector --&gt;'!$Q$3:$AB$3,0),FALSE)/VLOOKUP($B44,'Sector --&gt;'!$B$3:$N$101,MATCH(L$2,'Sector --&gt;'!$B$3:$N$3,FALSE))</f>
        <v>3.7569426861136929E-2</v>
      </c>
      <c r="M45" s="123">
        <f t="array" ref="M45">PRODUCT(1+L34:L45)-1</f>
        <v>0.62372085378954778</v>
      </c>
      <c r="N45" s="123">
        <f>VLOOKUP($B45,'Sector --&gt;'!$Q$104:$AB$202,MATCH(L$2,'Sector --&gt;'!$Q$3:$AB$3,0),FALSE)/VLOOKUP($B44,'Sector --&gt;'!$B$104:$N$202,MATCH(L$2,'Sector --&gt;'!$B$3:$N$3,FALSE))</f>
        <v>-9.8944455638215703E-2</v>
      </c>
      <c r="O45" s="123">
        <f t="array" ref="O45">PRODUCT(1+N34:N45)-1</f>
        <v>-0.49987605654145773</v>
      </c>
      <c r="P45" s="637">
        <f>Benchmark!S46</f>
        <v>3.9760551853000543E-2</v>
      </c>
      <c r="Q45" s="123">
        <f t="array" ref="Q45">PRODUCT(1+P34:P45)-1</f>
        <v>0.62235081059750263</v>
      </c>
      <c r="R45" s="637">
        <f>Benchmark!T46</f>
        <v>-4.2349342687886454E-2</v>
      </c>
      <c r="S45" s="123">
        <f t="array" ref="S45">PRODUCT(1+R34:R45)-1</f>
        <v>-0.43716651577697274</v>
      </c>
      <c r="U45" s="123">
        <f>VLOOKUP($B45,'Sector --&gt;'!$Q$3:$AB$101,MATCH(U$2,'Sector --&gt;'!$Q$3:$AB$3,0),FALSE)/VLOOKUP($B44,'Sector --&gt;'!$B$3:$N$101,MATCH(U$2,'Sector --&gt;'!$B$3:$N$3,FALSE))</f>
        <v>5.1567313717416866E-2</v>
      </c>
      <c r="V45" s="123">
        <f t="array" ref="V45">PRODUCT(1+U34:U45)-1</f>
        <v>1.2497377101253377</v>
      </c>
      <c r="W45" s="123">
        <f>IFERROR(VLOOKUP($B45,'Sector --&gt;'!$Q$104:$AB$202,MATCH(U$2,'Sector --&gt;'!$Q$3:$AB$3,0),FALSE)/VLOOKUP($B44,'Sector --&gt;'!$B$104:$N$202,MATCH(U$2,'Sector --&gt;'!$B$3:$N$3,FALSE)),AA45)</f>
        <v>-2.9672575592484023E-2</v>
      </c>
      <c r="X45" s="123">
        <f t="array" ref="X45">PRODUCT(1+W34:W45)-1</f>
        <v>-0.37087661370689029</v>
      </c>
      <c r="Y45" s="637">
        <f>Benchmark!W46</f>
        <v>3.0292140216501139E-2</v>
      </c>
      <c r="Z45" s="123">
        <f t="array" ref="Z45">PRODUCT(1+Y34:Y45)-1</f>
        <v>0.86887769347078714</v>
      </c>
      <c r="AA45" s="637">
        <f>Benchmark!X46</f>
        <v>-2.3414483833475063E-2</v>
      </c>
      <c r="AB45" s="123">
        <f t="array" ref="AB45">PRODUCT(1+AA34:AA45)-1</f>
        <v>-0.50563485687886933</v>
      </c>
      <c r="AD45" s="123">
        <f>VLOOKUP($B45,'Sector --&gt;'!$Q$3:$AB$101,MATCH(AD$2,'Sector --&gt;'!$Q$3:$AB$3,0),FALSE)/VLOOKUP($B44,'Sector --&gt;'!$B$3:$N$101,MATCH(AD$2,'Sector --&gt;'!$B$3:$N$3,FALSE))</f>
        <v>4.2486968548810095E-3</v>
      </c>
      <c r="AE45" s="123">
        <f t="array" ref="AE45">PRODUCT(1+AD34:AD45)-1</f>
        <v>1.3408468962244786</v>
      </c>
      <c r="AF45" s="123">
        <f>VLOOKUP($B45,'Sector --&gt;'!$Q$104:$AB$202,MATCH(AD$2,'Sector --&gt;'!$Q$3:$AB$3,0),FALSE)/VLOOKUP($B44,'Sector --&gt;'!$B$104:$N$202,MATCH(AD$2,'Sector --&gt;'!$B$3:$N$3,FALSE))</f>
        <v>-5.5588916538479929E-2</v>
      </c>
      <c r="AG45" s="123">
        <f t="array" ref="AG45">PRODUCT(1+AF34:AF45)-1</f>
        <v>-0.60439432841346474</v>
      </c>
      <c r="AH45" s="637">
        <f>Benchmark!AA46</f>
        <v>-3.7052890966949602E-2</v>
      </c>
      <c r="AI45" s="123">
        <f t="array" ref="AI45">PRODUCT(1+AH34:AH45)-1</f>
        <v>0.79645707042754665</v>
      </c>
      <c r="AJ45" s="637">
        <f>Benchmark!AB46</f>
        <v>-1.1890913922300404E-2</v>
      </c>
      <c r="AK45" s="123">
        <f t="array" ref="AK45">PRODUCT(1+AJ34:AJ45)-1</f>
        <v>-0.52230315633176905</v>
      </c>
      <c r="AM45" s="123">
        <f>VLOOKUP($B45,'Sector --&gt;'!$Q$3:$AB$101,MATCH(AM$2,'Sector --&gt;'!$Q$3:$AB$3,0),FALSE)/VLOOKUP($B44,'Sector --&gt;'!$B$3:$N$101,MATCH(AM$2,'Sector --&gt;'!$B$3:$N$3,FALSE))</f>
        <v>-3.5959484967502266E-2</v>
      </c>
      <c r="AN45" s="123">
        <f t="array" ref="AN45">PRODUCT(1+AM34:AM45)-1</f>
        <v>1.3672240814446357</v>
      </c>
      <c r="AO45" s="123">
        <f>VLOOKUP($B45,'Sector --&gt;'!$Q$104:$AB$202,MATCH(AM$2,'Sector --&gt;'!$Q$3:$AB$3,0),FALSE)/VLOOKUP($B44,'Sector --&gt;'!$B$104:$N$202,MATCH(AM$2,'Sector --&gt;'!$B$3:$N$3,FALSE))</f>
        <v>1.2775223549953E-2</v>
      </c>
      <c r="AP45" s="123">
        <f t="array" ref="AP45">PRODUCT(1+AO34:AO45)-1</f>
        <v>-0.39761940510493388</v>
      </c>
      <c r="AQ45" s="637">
        <f>Benchmark!AE46</f>
        <v>-9.3372516949422474E-3</v>
      </c>
      <c r="AR45" s="123">
        <f t="array" ref="AR45">PRODUCT(1+AQ34:AQ45)-1</f>
        <v>0.58385450719306631</v>
      </c>
      <c r="AS45" s="637">
        <f>Benchmark!AF46</f>
        <v>4.9716744205623008E-3</v>
      </c>
      <c r="AT45" s="123">
        <f t="array" ref="AT45">PRODUCT(1+AS34:AS45)-1</f>
        <v>-0.39951336971134421</v>
      </c>
      <c r="AV45" s="123">
        <f>VLOOKUP($B45,'Sector --&gt;'!$Q$3:$AB$101,MATCH(AV$2,'Sector --&gt;'!$Q$3:$AB$3,0),FALSE)/VLOOKUP($B44,'Sector --&gt;'!$B$3:$N$101,MATCH(AV$2,'Sector --&gt;'!$B$3:$N$3,FALSE))</f>
        <v>5.4658768677598231E-2</v>
      </c>
      <c r="AW45" s="123">
        <f t="array" ref="AW45">PRODUCT(1+AV34:AV45)-1</f>
        <v>1.4464626789536896</v>
      </c>
      <c r="AX45" s="123">
        <f>VLOOKUP($B45,'Sector --&gt;'!$Q$104:$AB$202,MATCH(AV$2,'Sector --&gt;'!$Q$3:$AB$3,0),FALSE)/VLOOKUP($B44,'Sector --&gt;'!$B$104:$N$202,MATCH(AV$2,'Sector --&gt;'!$B$3:$N$3,FALSE))</f>
        <v>-7.588679634560673E-2</v>
      </c>
      <c r="AY45" s="123">
        <f t="array" ref="AY45">PRODUCT(1+AX34:AX45)-1</f>
        <v>-0.6014020816769331</v>
      </c>
      <c r="AZ45" s="637">
        <f>Benchmark!AI46</f>
        <v>3.7322265286724603E-2</v>
      </c>
      <c r="BA45" s="123">
        <f t="array" ref="BA45">PRODUCT(1+AZ34:AZ45)-1</f>
        <v>0.85263079289049215</v>
      </c>
      <c r="BB45" s="637">
        <f>Benchmark!AJ46</f>
        <v>-3.9344744203307511E-2</v>
      </c>
      <c r="BC45" s="123">
        <f t="array" ref="BC45">PRODUCT(1+BB34:BB45)-1</f>
        <v>-0.50462775541172045</v>
      </c>
      <c r="BE45" s="123">
        <f>VLOOKUP($B45,'Sector --&gt;'!$Q$3:$AB$101,MATCH(BE$2,'Sector --&gt;'!$Q$3:$AB$3,0),FALSE)/VLOOKUP($B44,'Sector --&gt;'!$B$3:$N$101,MATCH(BE$2,'Sector --&gt;'!$B$3:$N$3,FALSE))</f>
        <v>9.8609778292771288E-2</v>
      </c>
      <c r="BF45" s="123">
        <f t="array" ref="BF45">PRODUCT(1+BE34:BE45)-1</f>
        <v>1.3638517930911886</v>
      </c>
      <c r="BG45" s="123">
        <f>IFERROR(VLOOKUP($B45,'Sector --&gt;'!$Q$104:$AB$202,MATCH(BE$2,'Sector --&gt;'!$Q$3:$AB$3,0),FALSE)/VLOOKUP($B44,'Sector --&gt;'!$B$104:$N$202,MATCH(BE$2,'Sector --&gt;'!$B$3:$N$3,FALSE)),BK45)</f>
        <v>-0.13087545205085491</v>
      </c>
      <c r="BH45" s="123">
        <f t="array" ref="BH45">PRODUCT(1+BG34:BG45)-1</f>
        <v>-0.82760578224715631</v>
      </c>
      <c r="BI45" s="637">
        <f>Benchmark!AM46</f>
        <v>3.3216188352818254E-2</v>
      </c>
      <c r="BJ45" s="123">
        <f t="array" ref="BJ45">PRODUCT(1+BI34:BI45)-1</f>
        <v>0.94923115401898328</v>
      </c>
      <c r="BK45" s="637">
        <f>Benchmark!AN46</f>
        <v>-5.8223333460966233E-2</v>
      </c>
      <c r="BL45" s="123">
        <f t="array" ref="BL45">PRODUCT(1+BK34:BK45)-1</f>
        <v>-0.58167495609497033</v>
      </c>
      <c r="BN45" s="123">
        <f>VLOOKUP($B45,'Sector --&gt;'!$Q$3:$AB$101,MATCH(BN$2,'Sector --&gt;'!$Q$3:$AB$3,0),FALSE)/VLOOKUP($B44,'Sector --&gt;'!$B$3:$N$101,MATCH(BN$2,'Sector --&gt;'!$B$3:$N$3,FALSE))</f>
        <v>-3.9855511844237379E-3</v>
      </c>
      <c r="BO45" s="123">
        <f t="array" ref="BO45">PRODUCT(1+BN34:BN45)-1</f>
        <v>1.2308200304869721</v>
      </c>
      <c r="BP45" s="123">
        <f>VLOOKUP($B45,'Sector --&gt;'!$Q$104:$AB$202,MATCH(BN$2,'Sector --&gt;'!$Q$3:$AB$3,0),FALSE)/VLOOKUP($B44,'Sector --&gt;'!$B$104:$N$202,MATCH(BN$2,'Sector --&gt;'!$B$3:$N$3,FALSE))</f>
        <v>-0.14285357102570731</v>
      </c>
      <c r="BQ45" s="123">
        <f t="array" ref="BQ45">PRODUCT(1+BP34:BP45)-1</f>
        <v>-0.43435991081241832</v>
      </c>
      <c r="BR45" s="637">
        <f>Benchmark!AQ46</f>
        <v>-1.9091247624069541E-2</v>
      </c>
      <c r="BS45" s="123">
        <f t="array" ref="BS45">PRODUCT(1+BR34:BR45)-1</f>
        <v>0.42441995274869537</v>
      </c>
      <c r="BT45" s="637">
        <f>Benchmark!AR46</f>
        <v>-5.1205969065560179E-2</v>
      </c>
      <c r="BU45" s="123">
        <f t="array" ref="BU45">PRODUCT(1+BT34:BT45)-1</f>
        <v>-0.28084076437474426</v>
      </c>
    </row>
    <row r="46" spans="2:73" x14ac:dyDescent="0.25">
      <c r="B46" s="95">
        <f t="shared" si="1"/>
        <v>40178</v>
      </c>
      <c r="C46" s="123">
        <f>VLOOKUP($B46,'Sector --&gt;'!$Q$3:$AB$101,MATCH(C$2,'Sector --&gt;'!$Q$3:$AB$3,0),FALSE)/VLOOKUP($B45,'Sector --&gt;'!$B$3:$N$101,MATCH(C$2,'Sector --&gt;'!$B$3:$N$3,FALSE))</f>
        <v>8.8793214907658916E-2</v>
      </c>
      <c r="D46" s="123">
        <f t="array" ref="D46">PRODUCT(1+C35:C46)-1</f>
        <v>1.2060020971106793</v>
      </c>
      <c r="E46" s="123">
        <f>VLOOKUP($B46,'Sector --&gt;'!$Q$104:$AB$202,MATCH(C$2,'Sector --&gt;'!$Q$3:$AB$3,0),FALSE)/VLOOKUP($B45,'Sector --&gt;'!$B$104:$N$202,MATCH(C$2,'Sector --&gt;'!$B$3:$N$3,FALSE))</f>
        <v>-5.0286917740215785E-2</v>
      </c>
      <c r="F46" s="123">
        <f t="array" ref="F46">PRODUCT(1+E35:E46)-1</f>
        <v>-0.56475705400260678</v>
      </c>
      <c r="G46" s="637">
        <f>Benchmark!O47</f>
        <v>7.5599165251764022E-2</v>
      </c>
      <c r="H46" s="123">
        <f t="array" ref="H46">PRODUCT(1+G35:G46)-1</f>
        <v>0.78960428525078963</v>
      </c>
      <c r="I46" s="637">
        <f>Benchmark!P47</f>
        <v>-7.1000128894892239E-2</v>
      </c>
      <c r="J46" s="123">
        <f t="array" ref="J46">PRODUCT(1+I34:I45)-1</f>
        <v>-0.44988158399990419</v>
      </c>
      <c r="L46" s="123">
        <f>VLOOKUP($B46,'Sector --&gt;'!$Q$3:$AB$101,MATCH(L$2,'Sector --&gt;'!$Q$3:$AB$3,0),FALSE)/VLOOKUP($B45,'Sector --&gt;'!$B$3:$N$101,MATCH(L$2,'Sector --&gt;'!$B$3:$N$3,FALSE))</f>
        <v>4.5920600314834283E-2</v>
      </c>
      <c r="M46" s="123">
        <f t="array" ref="M46">PRODUCT(1+L35:L46)-1</f>
        <v>0.49624156183546586</v>
      </c>
      <c r="N46" s="123">
        <f>VLOOKUP($B46,'Sector --&gt;'!$Q$104:$AB$202,MATCH(L$2,'Sector --&gt;'!$Q$3:$AB$3,0),FALSE)/VLOOKUP($B45,'Sector --&gt;'!$B$104:$N$202,MATCH(L$2,'Sector --&gt;'!$B$3:$N$3,FALSE))</f>
        <v>-6.9160241239802661E-2</v>
      </c>
      <c r="O46" s="123">
        <f t="array" ref="O46">PRODUCT(1+N35:N46)-1</f>
        <v>-0.51591551815864445</v>
      </c>
      <c r="P46" s="637">
        <f>Benchmark!S47</f>
        <v>6.8261919410407421E-2</v>
      </c>
      <c r="Q46" s="123">
        <f t="array" ref="Q46">PRODUCT(1+P35:P46)-1</f>
        <v>0.67035403215402445</v>
      </c>
      <c r="R46" s="637">
        <f>Benchmark!T47</f>
        <v>-6.3933965997231806E-2</v>
      </c>
      <c r="S46" s="123">
        <f t="array" ref="S46">PRODUCT(1+R35:R46)-1</f>
        <v>-0.45717890838218012</v>
      </c>
      <c r="U46" s="123">
        <f>VLOOKUP($B46,'Sector --&gt;'!$Q$3:$AB$101,MATCH(U$2,'Sector --&gt;'!$Q$3:$AB$3,0),FALSE)/VLOOKUP($B45,'Sector --&gt;'!$B$3:$N$101,MATCH(U$2,'Sector --&gt;'!$B$3:$N$3,FALSE))</f>
        <v>5.7853714158547953E-2</v>
      </c>
      <c r="V46" s="123">
        <f t="array" ref="V46">PRODUCT(1+U35:U46)-1</f>
        <v>1.1582117196748376</v>
      </c>
      <c r="W46" s="123">
        <f>IFERROR(VLOOKUP($B46,'Sector --&gt;'!$Q$104:$AB$202,MATCH(U$2,'Sector --&gt;'!$Q$3:$AB$3,0),FALSE)/VLOOKUP($B45,'Sector --&gt;'!$B$104:$N$202,MATCH(U$2,'Sector --&gt;'!$B$3:$N$3,FALSE)),AA46)</f>
        <v>-5.1127794878315005E-3</v>
      </c>
      <c r="X46" s="123">
        <f t="array" ref="X46">PRODUCT(1+W35:W46)-1</f>
        <v>-0.3030581390235616</v>
      </c>
      <c r="Y46" s="637">
        <f>Benchmark!W47</f>
        <v>4.74597922302437E-2</v>
      </c>
      <c r="Z46" s="123">
        <f t="array" ref="Z46">PRODUCT(1+Y35:Y46)-1</f>
        <v>0.8150663808503591</v>
      </c>
      <c r="AA46" s="637">
        <f>Benchmark!X47</f>
        <v>-4.3916576046274067E-2</v>
      </c>
      <c r="AB46" s="123">
        <f t="array" ref="AB46">PRODUCT(1+AA35:AA46)-1</f>
        <v>-0.48436203342670014</v>
      </c>
      <c r="AD46" s="123">
        <f>VLOOKUP($B46,'Sector --&gt;'!$Q$3:$AB$101,MATCH(AD$2,'Sector --&gt;'!$Q$3:$AB$3,0),FALSE)/VLOOKUP($B45,'Sector --&gt;'!$B$3:$N$101,MATCH(AD$2,'Sector --&gt;'!$B$3:$N$3,FALSE))</f>
        <v>2.5405822403451503E-2</v>
      </c>
      <c r="AE46" s="123">
        <f t="array" ref="AE46">PRODUCT(1+AD35:AD46)-1</f>
        <v>1.1806883438458615</v>
      </c>
      <c r="AF46" s="123">
        <f>VLOOKUP($B46,'Sector --&gt;'!$Q$104:$AB$202,MATCH(AD$2,'Sector --&gt;'!$Q$3:$AB$3,0),FALSE)/VLOOKUP($B45,'Sector --&gt;'!$B$104:$N$202,MATCH(AD$2,'Sector --&gt;'!$B$3:$N$3,FALSE))</f>
        <v>-2.2291227801213769E-2</v>
      </c>
      <c r="AG46" s="123">
        <f t="array" ref="AG46">PRODUCT(1+AF35:AF46)-1</f>
        <v>-0.53917864662212889</v>
      </c>
      <c r="AH46" s="637">
        <f>Benchmark!AA47</f>
        <v>4.4665193386667662E-2</v>
      </c>
      <c r="AI46" s="123">
        <f t="array" ref="AI46">PRODUCT(1+AH35:AH46)-1</f>
        <v>0.7576415517274746</v>
      </c>
      <c r="AJ46" s="637">
        <f>Benchmark!AB47</f>
        <v>-1.537577985136071E-2</v>
      </c>
      <c r="AK46" s="123">
        <f t="array" ref="AK46">PRODUCT(1+AJ35:AJ46)-1</f>
        <v>-0.48621510947844515</v>
      </c>
      <c r="AM46" s="123">
        <f>VLOOKUP($B46,'Sector --&gt;'!$Q$3:$AB$101,MATCH(AM$2,'Sector --&gt;'!$Q$3:$AB$3,0),FALSE)/VLOOKUP($B45,'Sector --&gt;'!$B$3:$N$101,MATCH(AM$2,'Sector --&gt;'!$B$3:$N$3,FALSE))</f>
        <v>4.1950632358888802E-2</v>
      </c>
      <c r="AN46" s="123">
        <f t="array" ref="AN46">PRODUCT(1+AM35:AM46)-1</f>
        <v>1.1537075238308478</v>
      </c>
      <c r="AO46" s="123">
        <f>VLOOKUP($B46,'Sector --&gt;'!$Q$104:$AB$202,MATCH(AM$2,'Sector --&gt;'!$Q$3:$AB$3,0),FALSE)/VLOOKUP($B45,'Sector --&gt;'!$B$104:$N$202,MATCH(AM$2,'Sector --&gt;'!$B$3:$N$3,FALSE))</f>
        <v>-3.1292104063056936E-2</v>
      </c>
      <c r="AP46" s="123">
        <f t="array" ref="AP46">PRODUCT(1+AO35:AO46)-1</f>
        <v>-0.31474956043851543</v>
      </c>
      <c r="AQ46" s="637">
        <f>Benchmark!AE47</f>
        <v>6.6145761294567285E-2</v>
      </c>
      <c r="AR46" s="123">
        <f t="array" ref="AR46">PRODUCT(1+AQ35:AQ46)-1</f>
        <v>0.53443541154494967</v>
      </c>
      <c r="AS46" s="637">
        <f>Benchmark!AF47</f>
        <v>-6.3676753107342998E-2</v>
      </c>
      <c r="AT46" s="123">
        <f t="array" ref="AT46">PRODUCT(1+AS35:AS46)-1</f>
        <v>-0.37236338272883385</v>
      </c>
      <c r="AV46" s="123">
        <f>VLOOKUP($B46,'Sector --&gt;'!$Q$3:$AB$101,MATCH(AV$2,'Sector --&gt;'!$Q$3:$AB$3,0),FALSE)/VLOOKUP($B45,'Sector --&gt;'!$B$3:$N$101,MATCH(AV$2,'Sector --&gt;'!$B$3:$N$3,FALSE))</f>
        <v>0.11310536808509171</v>
      </c>
      <c r="AW46" s="123">
        <f t="array" ref="AW46">PRODUCT(1+AV35:AV46)-1</f>
        <v>1.4821248079941842</v>
      </c>
      <c r="AX46" s="123">
        <f>VLOOKUP($B46,'Sector --&gt;'!$Q$104:$AB$202,MATCH(AV$2,'Sector --&gt;'!$Q$3:$AB$3,0),FALSE)/VLOOKUP($B45,'Sector --&gt;'!$B$104:$N$202,MATCH(AV$2,'Sector --&gt;'!$B$3:$N$3,FALSE))</f>
        <v>-0.13576133445413496</v>
      </c>
      <c r="AY46" s="123">
        <f t="array" ref="AY46">PRODUCT(1+AX35:AX46)-1</f>
        <v>-0.60797842187852802</v>
      </c>
      <c r="AZ46" s="637">
        <f>Benchmark!AI47</f>
        <v>9.7608964975920323E-2</v>
      </c>
      <c r="BA46" s="123">
        <f t="array" ref="BA46">PRODUCT(1+AZ35:AZ46)-1</f>
        <v>0.94400728617705854</v>
      </c>
      <c r="BB46" s="637">
        <f>Benchmark!AJ47</f>
        <v>-9.4059104755439465E-2</v>
      </c>
      <c r="BC46" s="123">
        <f t="array" ref="BC46">PRODUCT(1+BB35:BB46)-1</f>
        <v>-0.53091545164676091</v>
      </c>
      <c r="BE46" s="123">
        <f>VLOOKUP($B46,'Sector --&gt;'!$Q$3:$AB$101,MATCH(BE$2,'Sector --&gt;'!$Q$3:$AB$3,0),FALSE)/VLOOKUP($B45,'Sector --&gt;'!$B$3:$N$101,MATCH(BE$2,'Sector --&gt;'!$B$3:$N$3,FALSE))</f>
        <v>-2.5794262052463664E-2</v>
      </c>
      <c r="BF46" s="123">
        <f t="array" ref="BF46">PRODUCT(1+BE35:BE46)-1</f>
        <v>1.0820529301040134</v>
      </c>
      <c r="BG46" s="123">
        <f>IFERROR(VLOOKUP($B46,'Sector --&gt;'!$Q$104:$AB$202,MATCH(BE$2,'Sector --&gt;'!$Q$3:$AB$3,0),FALSE)/VLOOKUP($B45,'Sector --&gt;'!$B$104:$N$202,MATCH(BE$2,'Sector --&gt;'!$B$3:$N$3,FALSE)),BK46)</f>
        <v>-2.0527370676131633E-2</v>
      </c>
      <c r="BH46" s="123">
        <f t="array" ref="BH46">PRODUCT(1+BG35:BG46)-1</f>
        <v>-0.79744061800683441</v>
      </c>
      <c r="BI46" s="637">
        <f>Benchmark!AM47</f>
        <v>5.2169007692090874E-2</v>
      </c>
      <c r="BJ46" s="123">
        <f t="array" ref="BJ46">PRODUCT(1+BI35:BI46)-1</f>
        <v>0.88037964069526353</v>
      </c>
      <c r="BK46" s="637">
        <f>Benchmark!AN47</f>
        <v>-5.0956270240280967E-2</v>
      </c>
      <c r="BL46" s="123">
        <f t="array" ref="BL46">PRODUCT(1+BK35:BK46)-1</f>
        <v>-0.57007154668644922</v>
      </c>
      <c r="BN46" s="123">
        <f>VLOOKUP($B46,'Sector --&gt;'!$Q$3:$AB$101,MATCH(BN$2,'Sector --&gt;'!$Q$3:$AB$3,0),FALSE)/VLOOKUP($B45,'Sector --&gt;'!$B$3:$N$101,MATCH(BN$2,'Sector --&gt;'!$B$3:$N$3,FALSE))</f>
        <v>5.9081310082260551E-2</v>
      </c>
      <c r="BO46" s="123">
        <f t="array" ref="BO46">PRODUCT(1+BN35:BN46)-1</f>
        <v>1.0293843117665364</v>
      </c>
      <c r="BP46" s="123">
        <f>VLOOKUP($B46,'Sector --&gt;'!$Q$104:$AB$202,MATCH(BN$2,'Sector --&gt;'!$Q$3:$AB$3,0),FALSE)/VLOOKUP($B45,'Sector --&gt;'!$B$104:$N$202,MATCH(BN$2,'Sector --&gt;'!$B$3:$N$3,FALSE))</f>
        <v>-7.3537707664011923E-2</v>
      </c>
      <c r="BQ46" s="123">
        <f t="array" ref="BQ46">PRODUCT(1+BP35:BP46)-1</f>
        <v>-0.40554049903422051</v>
      </c>
      <c r="BR46" s="637">
        <f>Benchmark!AQ47</f>
        <v>2.3504183262359382E-2</v>
      </c>
      <c r="BS46" s="123">
        <f t="array" ref="BS46">PRODUCT(1+BR35:BR46)-1</f>
        <v>0.38914212192640796</v>
      </c>
      <c r="BT46" s="637">
        <f>Benchmark!AR47</f>
        <v>-2.2827829241539595E-2</v>
      </c>
      <c r="BU46" s="123">
        <f t="array" ref="BU46">PRODUCT(1+BT35:BT46)-1</f>
        <v>-0.28714427138084142</v>
      </c>
    </row>
    <row r="47" spans="2:73" x14ac:dyDescent="0.25">
      <c r="B47" s="95">
        <f t="shared" si="1"/>
        <v>40209</v>
      </c>
      <c r="C47" s="123">
        <f>VLOOKUP($B47,'Sector --&gt;'!$Q$3:$AB$101,MATCH(C$2,'Sector --&gt;'!$Q$3:$AB$3,0),FALSE)/VLOOKUP($B46,'Sector --&gt;'!$B$3:$N$101,MATCH(C$2,'Sector --&gt;'!$B$3:$N$3,FALSE))</f>
        <v>-4.1748249766511272E-2</v>
      </c>
      <c r="D47" s="123">
        <f t="array" ref="D47">PRODUCT(1+C36:C47)-1</f>
        <v>1.3279910641809454</v>
      </c>
      <c r="E47" s="123">
        <f>VLOOKUP($B47,'Sector --&gt;'!$Q$104:$AB$202,MATCH(C$2,'Sector --&gt;'!$Q$3:$AB$3,0),FALSE)/VLOOKUP($B46,'Sector --&gt;'!$B$104:$N$202,MATCH(C$2,'Sector --&gt;'!$B$3:$N$3,FALSE))</f>
        <v>6.6379108260392172E-2</v>
      </c>
      <c r="F47" s="123">
        <f t="array" ref="F47">PRODUCT(1+E36:E47)-1</f>
        <v>-0.56914094790722092</v>
      </c>
      <c r="G47" s="637">
        <f>Benchmark!O48</f>
        <v>-4.7637703931195027E-2</v>
      </c>
      <c r="H47" s="123">
        <f t="array" ref="H47">PRODUCT(1+G36:G47)-1</f>
        <v>0.81672025426579231</v>
      </c>
      <c r="I47" s="637">
        <f>Benchmark!P48</f>
        <v>4.006648358876716E-2</v>
      </c>
      <c r="J47" s="123">
        <f t="array" ref="J47">PRODUCT(1+I35:I46)-1</f>
        <v>-0.46098615823522304</v>
      </c>
      <c r="L47" s="123">
        <f>VLOOKUP($B47,'Sector --&gt;'!$Q$3:$AB$101,MATCH(L$2,'Sector --&gt;'!$Q$3:$AB$3,0),FALSE)/VLOOKUP($B46,'Sector --&gt;'!$B$3:$N$101,MATCH(L$2,'Sector --&gt;'!$B$3:$N$3,FALSE))</f>
        <v>6.9185968676821622E-3</v>
      </c>
      <c r="M47" s="123">
        <f t="array" ref="M47">PRODUCT(1+L36:L47)-1</f>
        <v>0.65520980938524054</v>
      </c>
      <c r="N47" s="123">
        <f>VLOOKUP($B47,'Sector --&gt;'!$Q$104:$AB$202,MATCH(L$2,'Sector --&gt;'!$Q$3:$AB$3,0),FALSE)/VLOOKUP($B46,'Sector --&gt;'!$B$104:$N$202,MATCH(L$2,'Sector --&gt;'!$B$3:$N$3,FALSE))</f>
        <v>0.12978133945071366</v>
      </c>
      <c r="O47" s="123">
        <f t="array" ref="O47">PRODUCT(1+N36:N47)-1</f>
        <v>-0.49141380080846941</v>
      </c>
      <c r="P47" s="637">
        <f>Benchmark!S48</f>
        <v>-3.8482668585652038E-2</v>
      </c>
      <c r="Q47" s="123">
        <f t="array" ref="Q47">PRODUCT(1+P36:P47)-1</f>
        <v>0.64980570116691316</v>
      </c>
      <c r="R47" s="637">
        <f>Benchmark!T48</f>
        <v>4.2480454786709712E-2</v>
      </c>
      <c r="S47" s="123">
        <f t="array" ref="S47">PRODUCT(1+R36:R47)-1</f>
        <v>-0.45291597410184803</v>
      </c>
      <c r="U47" s="123">
        <f>VLOOKUP($B47,'Sector --&gt;'!$Q$3:$AB$101,MATCH(U$2,'Sector --&gt;'!$Q$3:$AB$3,0),FALSE)/VLOOKUP($B46,'Sector --&gt;'!$B$3:$N$101,MATCH(U$2,'Sector --&gt;'!$B$3:$N$3,FALSE))</f>
        <v>-6.9562258777674885E-2</v>
      </c>
      <c r="V47" s="123">
        <f t="array" ref="V47">PRODUCT(1+U36:U47)-1</f>
        <v>1.2019294871549437</v>
      </c>
      <c r="W47" s="123">
        <f>IFERROR(VLOOKUP($B47,'Sector --&gt;'!$Q$104:$AB$202,MATCH(U$2,'Sector --&gt;'!$Q$3:$AB$3,0),FALSE)/VLOOKUP($B46,'Sector --&gt;'!$B$104:$N$202,MATCH(U$2,'Sector --&gt;'!$B$3:$N$3,FALSE)),AA47)</f>
        <v>0.16423191788097274</v>
      </c>
      <c r="X47" s="123">
        <f t="array" ref="X47">PRODUCT(1+W36:W47)-1</f>
        <v>-0.254672306344218</v>
      </c>
      <c r="Y47" s="637">
        <f>Benchmark!W48</f>
        <v>-4.7255559125635713E-2</v>
      </c>
      <c r="Z47" s="123">
        <f t="array" ref="Z47">PRODUCT(1+Y36:Y47)-1</f>
        <v>0.8189978511187801</v>
      </c>
      <c r="AA47" s="637">
        <f>Benchmark!X48</f>
        <v>5.541141519889678E-2</v>
      </c>
      <c r="AB47" s="123">
        <f t="array" ref="AB47">PRODUCT(1+AA36:AA47)-1</f>
        <v>-0.48309686730115842</v>
      </c>
      <c r="AD47" s="123">
        <f>VLOOKUP($B47,'Sector --&gt;'!$Q$3:$AB$101,MATCH(AD$2,'Sector --&gt;'!$Q$3:$AB$3,0),FALSE)/VLOOKUP($B46,'Sector --&gt;'!$B$3:$N$101,MATCH(AD$2,'Sector --&gt;'!$B$3:$N$3,FALSE))</f>
        <v>-3.6854453657312852E-2</v>
      </c>
      <c r="AE47" s="123">
        <f t="array" ref="AE47">PRODUCT(1+AD36:AD47)-1</f>
        <v>1.2798559010635007</v>
      </c>
      <c r="AF47" s="123">
        <f>VLOOKUP($B47,'Sector --&gt;'!$Q$104:$AB$202,MATCH(AD$2,'Sector --&gt;'!$Q$3:$AB$3,0),FALSE)/VLOOKUP($B46,'Sector --&gt;'!$B$104:$N$202,MATCH(AD$2,'Sector --&gt;'!$B$3:$N$3,FALSE))</f>
        <v>0.12431651022354728</v>
      </c>
      <c r="AG47" s="123">
        <f t="array" ref="AG47">PRODUCT(1+AF36:AF47)-1</f>
        <v>-0.52883538408399455</v>
      </c>
      <c r="AH47" s="637">
        <f>Benchmark!AA48</f>
        <v>-2.5543990088178651E-2</v>
      </c>
      <c r="AI47" s="123">
        <f t="array" ref="AI47">PRODUCT(1+AH36:AH47)-1</f>
        <v>0.92859108331378204</v>
      </c>
      <c r="AJ47" s="637">
        <f>Benchmark!AB48</f>
        <v>8.028986892928297E-2</v>
      </c>
      <c r="AK47" s="123">
        <f t="array" ref="AK47">PRODUCT(1+AJ36:AJ47)-1</f>
        <v>-0.48477407574601761</v>
      </c>
      <c r="AM47" s="123">
        <f>VLOOKUP($B47,'Sector --&gt;'!$Q$3:$AB$101,MATCH(AM$2,'Sector --&gt;'!$Q$3:$AB$3,0),FALSE)/VLOOKUP($B46,'Sector --&gt;'!$B$3:$N$101,MATCH(AM$2,'Sector --&gt;'!$B$3:$N$3,FALSE))</f>
        <v>6.2012113290925722E-2</v>
      </c>
      <c r="AN47" s="123">
        <f t="array" ref="AN47">PRODUCT(1+AM36:AM47)-1</f>
        <v>1.3089840068165803</v>
      </c>
      <c r="AO47" s="123">
        <f>VLOOKUP($B47,'Sector --&gt;'!$Q$104:$AB$202,MATCH(AM$2,'Sector --&gt;'!$Q$3:$AB$3,0),FALSE)/VLOOKUP($B46,'Sector --&gt;'!$B$104:$N$202,MATCH(AM$2,'Sector --&gt;'!$B$3:$N$3,FALSE))</f>
        <v>-5.9657458958758604E-2</v>
      </c>
      <c r="AP47" s="123">
        <f t="array" ref="AP47">PRODUCT(1+AO36:AO47)-1</f>
        <v>-0.39591344381750593</v>
      </c>
      <c r="AQ47" s="637">
        <f>Benchmark!AE48</f>
        <v>-1.6533117525185267E-2</v>
      </c>
      <c r="AR47" s="123">
        <f t="array" ref="AR47">PRODUCT(1+AQ36:AQ47)-1</f>
        <v>0.65262666408740344</v>
      </c>
      <c r="AS47" s="637">
        <f>Benchmark!AF48</f>
        <v>2.6625777523616608E-2</v>
      </c>
      <c r="AT47" s="123">
        <f t="array" ref="AT47">PRODUCT(1+AS36:AS47)-1</f>
        <v>-0.39265257176029567</v>
      </c>
      <c r="AV47" s="123">
        <f>VLOOKUP($B47,'Sector --&gt;'!$Q$3:$AB$101,MATCH(AV$2,'Sector --&gt;'!$Q$3:$AB$3,0),FALSE)/VLOOKUP($B46,'Sector --&gt;'!$B$3:$N$101,MATCH(AV$2,'Sector --&gt;'!$B$3:$N$3,FALSE))</f>
        <v>-5.0946911943450086E-2</v>
      </c>
      <c r="AW47" s="123">
        <f t="array" ref="AW47">PRODUCT(1+AV36:AV47)-1</f>
        <v>1.3918532865147752</v>
      </c>
      <c r="AX47" s="123">
        <f>VLOOKUP($B47,'Sector --&gt;'!$Q$104:$AB$202,MATCH(AV$2,'Sector --&gt;'!$Q$3:$AB$3,0),FALSE)/VLOOKUP($B46,'Sector --&gt;'!$B$104:$N$202,MATCH(AV$2,'Sector --&gt;'!$B$3:$N$3,FALSE))</f>
        <v>9.9709491513315082E-2</v>
      </c>
      <c r="AY47" s="123">
        <f t="array" ref="AY47">PRODUCT(1+AX36:AX47)-1</f>
        <v>-0.58910792175918025</v>
      </c>
      <c r="AZ47" s="637">
        <f>Benchmark!AI48</f>
        <v>-5.455381473738511E-2</v>
      </c>
      <c r="BA47" s="123">
        <f t="array" ref="BA47">PRODUCT(1+AZ36:AZ47)-1</f>
        <v>0.909936444293729</v>
      </c>
      <c r="BB47" s="637">
        <f>Benchmark!AJ48</f>
        <v>6.0070459706138529E-2</v>
      </c>
      <c r="BC47" s="123">
        <f t="array" ref="BC47">PRODUCT(1+BB36:BB47)-1</f>
        <v>-0.52005301492938794</v>
      </c>
      <c r="BE47" s="123">
        <f>VLOOKUP($B47,'Sector --&gt;'!$Q$3:$AB$101,MATCH(BE$2,'Sector --&gt;'!$Q$3:$AB$3,0),FALSE)/VLOOKUP($B46,'Sector --&gt;'!$B$3:$N$101,MATCH(BE$2,'Sector --&gt;'!$B$3:$N$3,FALSE))</f>
        <v>-4.8929656119621155E-2</v>
      </c>
      <c r="BF47" s="123">
        <f t="array" ref="BF47">PRODUCT(1+BE36:BE47)-1</f>
        <v>1.0061017036600148</v>
      </c>
      <c r="BG47" s="123">
        <f>IFERROR(VLOOKUP($B47,'Sector --&gt;'!$Q$104:$AB$202,MATCH(BE$2,'Sector --&gt;'!$Q$3:$AB$3,0),FALSE)/VLOOKUP($B46,'Sector --&gt;'!$B$104:$N$202,MATCH(BE$2,'Sector --&gt;'!$B$3:$N$3,FALSE)),BK47)</f>
        <v>0.32501189931619984</v>
      </c>
      <c r="BH47" s="123">
        <f t="array" ref="BH47">PRODUCT(1+BG36:BG47)-1</f>
        <v>-0.70868407159885272</v>
      </c>
      <c r="BI47" s="637">
        <f>Benchmark!AM48</f>
        <v>-3.8524928945666198E-2</v>
      </c>
      <c r="BJ47" s="123">
        <f t="array" ref="BJ47">PRODUCT(1+BI36:BI47)-1</f>
        <v>0.85856607183965306</v>
      </c>
      <c r="BK47" s="637">
        <f>Benchmark!AN48</f>
        <v>5.805733337649354E-2</v>
      </c>
      <c r="BL47" s="123">
        <f t="array" ref="BL47">PRODUCT(1+BK36:BK47)-1</f>
        <v>-0.56523393128137767</v>
      </c>
      <c r="BN47" s="123">
        <f>VLOOKUP($B47,'Sector --&gt;'!$Q$3:$AB$101,MATCH(BN$2,'Sector --&gt;'!$Q$3:$AB$3,0),FALSE)/VLOOKUP($B46,'Sector --&gt;'!$B$3:$N$101,MATCH(BN$2,'Sector --&gt;'!$B$3:$N$3,FALSE))</f>
        <v>4.046925089259687E-2</v>
      </c>
      <c r="BO47" s="123">
        <f t="array" ref="BO47">PRODUCT(1+BN36:BN47)-1</f>
        <v>1.6230754631901685</v>
      </c>
      <c r="BP47" s="123">
        <f>VLOOKUP($B47,'Sector --&gt;'!$Q$104:$AB$202,MATCH(BN$2,'Sector --&gt;'!$Q$3:$AB$3,0),FALSE)/VLOOKUP($B46,'Sector --&gt;'!$B$104:$N$202,MATCH(BN$2,'Sector --&gt;'!$B$3:$N$3,FALSE))</f>
        <v>-1.9196356374236296E-2</v>
      </c>
      <c r="BQ47" s="123">
        <f t="array" ref="BQ47">PRODUCT(1+BP36:BP47)-1</f>
        <v>-0.49768796825966077</v>
      </c>
      <c r="BR47" s="637">
        <f>Benchmark!AQ48</f>
        <v>-3.3156233012505412E-3</v>
      </c>
      <c r="BS47" s="123">
        <f t="array" ref="BS47">PRODUCT(1+BR36:BR47)-1</f>
        <v>0.58541021989482656</v>
      </c>
      <c r="BT47" s="637">
        <f>Benchmark!AR48</f>
        <v>5.0334412407288059E-2</v>
      </c>
      <c r="BU47" s="123">
        <f t="array" ref="BU47">PRODUCT(1+BT36:BT47)-1</f>
        <v>-0.30815916248030284</v>
      </c>
    </row>
    <row r="48" spans="2:73" x14ac:dyDescent="0.25">
      <c r="B48" s="95">
        <f t="shared" si="1"/>
        <v>40237</v>
      </c>
      <c r="C48" s="123">
        <f>VLOOKUP($B48,'Sector --&gt;'!$Q$3:$AB$101,MATCH(C$2,'Sector --&gt;'!$Q$3:$AB$3,0),FALSE)/VLOOKUP($B47,'Sector --&gt;'!$B$3:$N$101,MATCH(C$2,'Sector --&gt;'!$B$3:$N$3,FALSE))</f>
        <v>-4.3514239639343795E-3</v>
      </c>
      <c r="D48" s="123">
        <f t="array" ref="D48">PRODUCT(1+C37:C48)-1</f>
        <v>1.5832014932208698</v>
      </c>
      <c r="E48" s="123">
        <f>VLOOKUP($B48,'Sector --&gt;'!$Q$104:$AB$202,MATCH(C$2,'Sector --&gt;'!$Q$3:$AB$3,0),FALSE)/VLOOKUP($B47,'Sector --&gt;'!$B$104:$N$202,MATCH(C$2,'Sector --&gt;'!$B$3:$N$3,FALSE))</f>
        <v>-1.8248783094492075E-2</v>
      </c>
      <c r="F48" s="123">
        <f t="array" ref="F48">PRODUCT(1+E37:E48)-1</f>
        <v>-0.59863585412817288</v>
      </c>
      <c r="G48" s="637">
        <f>Benchmark!O49</f>
        <v>1.1679204895922885E-2</v>
      </c>
      <c r="H48" s="123">
        <f t="array" ref="H48">PRODUCT(1+G37:G48)-1</f>
        <v>0.9468326399377669</v>
      </c>
      <c r="I48" s="637">
        <f>Benchmark!P49</f>
        <v>-9.4070934120235438E-3</v>
      </c>
      <c r="J48" s="123">
        <f t="array" ref="J48">PRODUCT(1+I36:I47)-1</f>
        <v>-0.46861209728780073</v>
      </c>
      <c r="L48" s="123">
        <f>VLOOKUP($B48,'Sector --&gt;'!$Q$3:$AB$101,MATCH(L$2,'Sector --&gt;'!$Q$3:$AB$3,0),FALSE)/VLOOKUP($B47,'Sector --&gt;'!$B$3:$N$101,MATCH(L$2,'Sector --&gt;'!$B$3:$N$3,FALSE))</f>
        <v>1.1617548649548049E-2</v>
      </c>
      <c r="M48" s="123">
        <f t="array" ref="M48">PRODUCT(1+L37:L48)-1</f>
        <v>0.94083132766748423</v>
      </c>
      <c r="N48" s="123">
        <f>VLOOKUP($B48,'Sector --&gt;'!$Q$104:$AB$202,MATCH(L$2,'Sector --&gt;'!$Q$3:$AB$3,0),FALSE)/VLOOKUP($B47,'Sector --&gt;'!$B$104:$N$202,MATCH(L$2,'Sector --&gt;'!$B$3:$N$3,FALSE))</f>
        <v>-8.8209718147742644E-2</v>
      </c>
      <c r="O48" s="123">
        <f t="array" ref="O48">PRODUCT(1+N37:N48)-1</f>
        <v>-0.57710933696175404</v>
      </c>
      <c r="P48" s="637">
        <f>Benchmark!S49</f>
        <v>1.9904775276138435E-2</v>
      </c>
      <c r="Q48" s="123">
        <f t="array" ref="Q48">PRODUCT(1+P37:P48)-1</f>
        <v>0.78502770896402341</v>
      </c>
      <c r="R48" s="637">
        <f>Benchmark!T49</f>
        <v>-3.1094406265284241E-2</v>
      </c>
      <c r="S48" s="123">
        <f t="array" ref="S48">PRODUCT(1+R37:R48)-1</f>
        <v>-0.50616100906987715</v>
      </c>
      <c r="U48" s="123">
        <f>VLOOKUP($B48,'Sector --&gt;'!$Q$3:$AB$101,MATCH(U$2,'Sector --&gt;'!$Q$3:$AB$3,0),FALSE)/VLOOKUP($B47,'Sector --&gt;'!$B$3:$N$101,MATCH(U$2,'Sector --&gt;'!$B$3:$N$3,FALSE))</f>
        <v>5.0800509128265852E-3</v>
      </c>
      <c r="V48" s="123">
        <f t="array" ref="V48">PRODUCT(1+U37:U48)-1</f>
        <v>1.5438310628692355</v>
      </c>
      <c r="W48" s="123">
        <f>IFERROR(VLOOKUP($B48,'Sector --&gt;'!$Q$104:$AB$202,MATCH(U$2,'Sector --&gt;'!$Q$3:$AB$3,0),FALSE)/VLOOKUP($B47,'Sector --&gt;'!$B$104:$N$202,MATCH(U$2,'Sector --&gt;'!$B$3:$N$3,FALSE)),AA48)</f>
        <v>-7.7939379428417499E-2</v>
      </c>
      <c r="X48" s="123">
        <f t="array" ref="X48">PRODUCT(1+W37:W48)-1</f>
        <v>-0.39872522162845825</v>
      </c>
      <c r="Y48" s="637">
        <f>Benchmark!W49</f>
        <v>-9.5864948795448181E-3</v>
      </c>
      <c r="Z48" s="123">
        <f t="array" ref="Z48">PRODUCT(1+Y37:Y48)-1</f>
        <v>0.89800397556104095</v>
      </c>
      <c r="AA48" s="637">
        <f>Benchmark!X49</f>
        <v>1.5475354390627784E-3</v>
      </c>
      <c r="AB48" s="123">
        <f t="array" ref="AB48">PRODUCT(1+AA37:AA48)-1</f>
        <v>-0.5018708122033344</v>
      </c>
      <c r="AD48" s="123">
        <f>VLOOKUP($B48,'Sector --&gt;'!$Q$3:$AB$101,MATCH(AD$2,'Sector --&gt;'!$Q$3:$AB$3,0),FALSE)/VLOOKUP($B47,'Sector --&gt;'!$B$3:$N$101,MATCH(AD$2,'Sector --&gt;'!$B$3:$N$3,FALSE))</f>
        <v>-1.1358976465408822E-2</v>
      </c>
      <c r="AE48" s="123">
        <f t="array" ref="AE48">PRODUCT(1+AD37:AD48)-1</f>
        <v>1.4156144593298432</v>
      </c>
      <c r="AF48" s="123">
        <f>VLOOKUP($B48,'Sector --&gt;'!$Q$104:$AB$202,MATCH(AD$2,'Sector --&gt;'!$Q$3:$AB$3,0),FALSE)/VLOOKUP($B47,'Sector --&gt;'!$B$104:$N$202,MATCH(AD$2,'Sector --&gt;'!$B$3:$N$3,FALSE))</f>
        <v>-2.2952883212641651E-2</v>
      </c>
      <c r="AG48" s="123">
        <f t="array" ref="AG48">PRODUCT(1+AF37:AF48)-1</f>
        <v>-0.59219777065272727</v>
      </c>
      <c r="AH48" s="637">
        <f>Benchmark!AA49</f>
        <v>-1.0977645122562909E-2</v>
      </c>
      <c r="AI48" s="123">
        <f t="array" ref="AI48">PRODUCT(1+AH37:AH48)-1</f>
        <v>1.0783095088996961</v>
      </c>
      <c r="AJ48" s="637">
        <f>Benchmark!AB49</f>
        <v>-1.1299813549507971E-2</v>
      </c>
      <c r="AK48" s="123">
        <f t="array" ref="AK48">PRODUCT(1+AJ37:AJ48)-1</f>
        <v>-0.53664357767765647</v>
      </c>
      <c r="AM48" s="123">
        <f>VLOOKUP($B48,'Sector --&gt;'!$Q$3:$AB$101,MATCH(AM$2,'Sector --&gt;'!$Q$3:$AB$3,0),FALSE)/VLOOKUP($B47,'Sector --&gt;'!$B$3:$N$101,MATCH(AM$2,'Sector --&gt;'!$B$3:$N$3,FALSE))</f>
        <v>1.601940032527624E-2</v>
      </c>
      <c r="AN48" s="123">
        <f t="array" ref="AN48">PRODUCT(1+AM37:AM48)-1</f>
        <v>1.4180558880211285</v>
      </c>
      <c r="AO48" s="123">
        <f>VLOOKUP($B48,'Sector --&gt;'!$Q$104:$AB$202,MATCH(AM$2,'Sector --&gt;'!$Q$3:$AB$3,0),FALSE)/VLOOKUP($B47,'Sector --&gt;'!$B$104:$N$202,MATCH(AM$2,'Sector --&gt;'!$B$3:$N$3,FALSE))</f>
        <v>-3.3088733275435142E-2</v>
      </c>
      <c r="AP48" s="123">
        <f t="array" ref="AP48">PRODUCT(1+AO37:AO48)-1</f>
        <v>-0.49290378340342245</v>
      </c>
      <c r="AQ48" s="637">
        <f>Benchmark!AE49</f>
        <v>-1.7575017473429426E-3</v>
      </c>
      <c r="AR48" s="123">
        <f t="array" ref="AR48">PRODUCT(1+AQ37:AQ48)-1</f>
        <v>0.8165727471034423</v>
      </c>
      <c r="AS48" s="637">
        <f>Benchmark!AF49</f>
        <v>-1.7281872358891545E-2</v>
      </c>
      <c r="AT48" s="123">
        <f t="array" ref="AT48">PRODUCT(1+AS37:AS48)-1</f>
        <v>-0.45075376823618807</v>
      </c>
      <c r="AV48" s="123">
        <f>VLOOKUP($B48,'Sector --&gt;'!$Q$3:$AB$101,MATCH(AV$2,'Sector --&gt;'!$Q$3:$AB$3,0),FALSE)/VLOOKUP($B47,'Sector --&gt;'!$B$3:$N$101,MATCH(AV$2,'Sector --&gt;'!$B$3:$N$3,FALSE))</f>
        <v>2.2664660188814228E-2</v>
      </c>
      <c r="AW48" s="123">
        <f t="array" ref="AW48">PRODUCT(1+AV37:AV48)-1</f>
        <v>1.4179689832940738</v>
      </c>
      <c r="AX48" s="123">
        <f>VLOOKUP($B48,'Sector --&gt;'!$Q$104:$AB$202,MATCH(AV$2,'Sector --&gt;'!$Q$3:$AB$3,0),FALSE)/VLOOKUP($B47,'Sector --&gt;'!$B$104:$N$202,MATCH(AV$2,'Sector --&gt;'!$B$3:$N$3,FALSE))</f>
        <v>1.6065601653352246E-2</v>
      </c>
      <c r="AY48" s="123">
        <f t="array" ref="AY48">PRODUCT(1+AX37:AX48)-1</f>
        <v>-0.59362121246648725</v>
      </c>
      <c r="AZ48" s="637">
        <f>Benchmark!AI49</f>
        <v>-1.720323121295916E-2</v>
      </c>
      <c r="BA48" s="123">
        <f t="array" ref="BA48">PRODUCT(1+AZ37:AZ48)-1</f>
        <v>0.90475936839019466</v>
      </c>
      <c r="BB48" s="637">
        <f>Benchmark!AJ49</f>
        <v>9.8688316792715676E-3</v>
      </c>
      <c r="BC48" s="123">
        <f t="array" ref="BC48">PRODUCT(1+BB37:BB48)-1</f>
        <v>-0.52288570164328863</v>
      </c>
      <c r="BE48" s="123">
        <f>VLOOKUP($B48,'Sector --&gt;'!$Q$3:$AB$101,MATCH(BE$2,'Sector --&gt;'!$Q$3:$AB$3,0),FALSE)/VLOOKUP($B47,'Sector --&gt;'!$B$3:$N$101,MATCH(BE$2,'Sector --&gt;'!$B$3:$N$3,FALSE))</f>
        <v>4.9924791084226969E-2</v>
      </c>
      <c r="BF48" s="123">
        <f t="array" ref="BF48">PRODUCT(1+BE37:BE48)-1</f>
        <v>1.1966204793572643</v>
      </c>
      <c r="BG48" s="123">
        <f>IFERROR(VLOOKUP($B48,'Sector --&gt;'!$Q$104:$AB$202,MATCH(BE$2,'Sector --&gt;'!$Q$3:$AB$3,0),FALSE)/VLOOKUP($B47,'Sector --&gt;'!$B$104:$N$202,MATCH(BE$2,'Sector --&gt;'!$B$3:$N$3,FALSE)),BK48)</f>
        <v>-6.0712380049924616E-2</v>
      </c>
      <c r="BH48" s="123">
        <f t="array" ref="BH48">PRODUCT(1+BG37:BG48)-1</f>
        <v>-0.76392253282991607</v>
      </c>
      <c r="BI48" s="637">
        <f>Benchmark!AM49</f>
        <v>3.4807570772882816E-2</v>
      </c>
      <c r="BJ48" s="123">
        <f t="array" ref="BJ48">PRODUCT(1+BI37:BI48)-1</f>
        <v>1.0416998274228004</v>
      </c>
      <c r="BK48" s="637">
        <f>Benchmark!AN49</f>
        <v>-2.7095984456079004E-2</v>
      </c>
      <c r="BL48" s="123">
        <f t="array" ref="BL48">PRODUCT(1+BK37:BK48)-1</f>
        <v>-0.59637863261376567</v>
      </c>
      <c r="BN48" s="123">
        <f>VLOOKUP($B48,'Sector --&gt;'!$Q$3:$AB$101,MATCH(BN$2,'Sector --&gt;'!$Q$3:$AB$3,0),FALSE)/VLOOKUP($B47,'Sector --&gt;'!$B$3:$N$101,MATCH(BN$2,'Sector --&gt;'!$B$3:$N$3,FALSE))</f>
        <v>2.3748271341186435E-2</v>
      </c>
      <c r="BO48" s="123">
        <f t="array" ref="BO48">PRODUCT(1+BN37:BN48)-1</f>
        <v>1.6034144649762614</v>
      </c>
      <c r="BP48" s="123">
        <f>VLOOKUP($B48,'Sector --&gt;'!$Q$104:$AB$202,MATCH(BN$2,'Sector --&gt;'!$Q$3:$AB$3,0),FALSE)/VLOOKUP($B47,'Sector --&gt;'!$B$104:$N$202,MATCH(BN$2,'Sector --&gt;'!$B$3:$N$3,FALSE))</f>
        <v>-4.8397173379150886E-2</v>
      </c>
      <c r="BQ48" s="123">
        <f t="array" ref="BQ48">PRODUCT(1+BP37:BP48)-1</f>
        <v>-0.56040964420466843</v>
      </c>
      <c r="BR48" s="637">
        <f>Benchmark!AQ49</f>
        <v>3.0477551242515714E-2</v>
      </c>
      <c r="BS48" s="123">
        <f t="array" ref="BS48">PRODUCT(1+BR37:BR48)-1</f>
        <v>0.74411902603048463</v>
      </c>
      <c r="BT48" s="637">
        <f>Benchmark!AR49</f>
        <v>-4.7836217209328083E-3</v>
      </c>
      <c r="BU48" s="123">
        <f t="array" ref="BU48">PRODUCT(1+BT37:BT48)-1</f>
        <v>-0.35125220981275296</v>
      </c>
    </row>
    <row r="49" spans="2:73" x14ac:dyDescent="0.25">
      <c r="B49" s="95">
        <f t="shared" si="1"/>
        <v>40268</v>
      </c>
      <c r="C49" s="123">
        <f>VLOOKUP($B49,'Sector --&gt;'!$Q$3:$AB$101,MATCH(C$2,'Sector --&gt;'!$Q$3:$AB$3,0),FALSE)/VLOOKUP($B48,'Sector --&gt;'!$B$3:$N$101,MATCH(C$2,'Sector --&gt;'!$B$3:$N$3,FALSE))</f>
        <v>5.3392483365561808E-2</v>
      </c>
      <c r="D49" s="123">
        <f t="array" ref="D49">PRODUCT(1+C38:C49)-1</f>
        <v>1.5229533116451077</v>
      </c>
      <c r="E49" s="123">
        <f>VLOOKUP($B49,'Sector --&gt;'!$Q$104:$AB$202,MATCH(C$2,'Sector --&gt;'!$Q$3:$AB$3,0),FALSE)/VLOOKUP($B48,'Sector --&gt;'!$B$104:$N$202,MATCH(C$2,'Sector --&gt;'!$B$3:$N$3,FALSE))</f>
        <v>-7.3052555599072158E-2</v>
      </c>
      <c r="F49" s="123">
        <f t="array" ref="F49">PRODUCT(1+E38:E49)-1</f>
        <v>-0.55579706499474835</v>
      </c>
      <c r="G49" s="637">
        <f>Benchmark!O50</f>
        <v>8.6094230406181582E-2</v>
      </c>
      <c r="H49" s="123">
        <f t="array" ref="H49">PRODUCT(1+G38:G49)-1</f>
        <v>0.88419827435182641</v>
      </c>
      <c r="I49" s="637">
        <f>Benchmark!P50</f>
        <v>-9.1932826423975378E-2</v>
      </c>
      <c r="J49" s="123">
        <f t="array" ref="J49">PRODUCT(1+I37:I48)-1</f>
        <v>-0.49938532698796823</v>
      </c>
      <c r="L49" s="123">
        <f>VLOOKUP($B49,'Sector --&gt;'!$Q$3:$AB$101,MATCH(L$2,'Sector --&gt;'!$Q$3:$AB$3,0),FALSE)/VLOOKUP($B48,'Sector --&gt;'!$B$3:$N$101,MATCH(L$2,'Sector --&gt;'!$B$3:$N$3,FALSE))</f>
        <v>4.8570748525917216E-2</v>
      </c>
      <c r="M49" s="123">
        <f t="array" ref="M49">PRODUCT(1+L38:L49)-1</f>
        <v>0.89798339675854955</v>
      </c>
      <c r="N49" s="123">
        <f>VLOOKUP($B49,'Sector --&gt;'!$Q$104:$AB$202,MATCH(L$2,'Sector --&gt;'!$Q$3:$AB$3,0),FALSE)/VLOOKUP($B48,'Sector --&gt;'!$B$104:$N$202,MATCH(L$2,'Sector --&gt;'!$B$3:$N$3,FALSE))</f>
        <v>-2.9263141017834626E-2</v>
      </c>
      <c r="O49" s="123">
        <f t="array" ref="O49">PRODUCT(1+N38:N49)-1</f>
        <v>-0.55920600905884243</v>
      </c>
      <c r="P49" s="637">
        <f>Benchmark!S50</f>
        <v>5.8121300588815705E-2</v>
      </c>
      <c r="Q49" s="123">
        <f t="array" ref="Q49">PRODUCT(1+P38:P49)-1</f>
        <v>0.7870061550489249</v>
      </c>
      <c r="R49" s="637">
        <f>Benchmark!T50</f>
        <v>-4.9423318837576453E-2</v>
      </c>
      <c r="S49" s="123">
        <f t="array" ref="S49">PRODUCT(1+R38:R49)-1</f>
        <v>-0.49018206492348615</v>
      </c>
      <c r="U49" s="123">
        <f>VLOOKUP($B49,'Sector --&gt;'!$Q$3:$AB$101,MATCH(U$2,'Sector --&gt;'!$Q$3:$AB$3,0),FALSE)/VLOOKUP($B48,'Sector --&gt;'!$B$3:$N$101,MATCH(U$2,'Sector --&gt;'!$B$3:$N$3,FALSE))</f>
        <v>3.3432737097388997E-2</v>
      </c>
      <c r="V49" s="123">
        <f t="array" ref="V49">PRODUCT(1+U38:U49)-1</f>
        <v>1.0658240578656266</v>
      </c>
      <c r="W49" s="123">
        <f>IFERROR(VLOOKUP($B49,'Sector --&gt;'!$Q$104:$AB$202,MATCH(U$2,'Sector --&gt;'!$Q$3:$AB$3,0),FALSE)/VLOOKUP($B48,'Sector --&gt;'!$B$104:$N$202,MATCH(U$2,'Sector --&gt;'!$B$3:$N$3,FALSE)),AA49)</f>
        <v>-5.3320542794018495E-2</v>
      </c>
      <c r="X49" s="123">
        <f t="array" ref="X49">PRODUCT(1+W38:W49)-1</f>
        <v>-0.32783925005264669</v>
      </c>
      <c r="Y49" s="637">
        <f>Benchmark!W50</f>
        <v>9.5905111045117022E-2</v>
      </c>
      <c r="Z49" s="123">
        <f t="array" ref="Z49">PRODUCT(1+Y38:Y49)-1</f>
        <v>0.82629885137728043</v>
      </c>
      <c r="AA49" s="637">
        <f>Benchmark!X50</f>
        <v>-9.2362407771567637E-2</v>
      </c>
      <c r="AB49" s="123">
        <f t="array" ref="AB49">PRODUCT(1+AA38:AA49)-1</f>
        <v>-0.47520768023298454</v>
      </c>
      <c r="AD49" s="123">
        <f>VLOOKUP($B49,'Sector --&gt;'!$Q$3:$AB$101,MATCH(AD$2,'Sector --&gt;'!$Q$3:$AB$3,0),FALSE)/VLOOKUP($B48,'Sector --&gt;'!$B$3:$N$101,MATCH(AD$2,'Sector --&gt;'!$B$3:$N$3,FALSE))</f>
        <v>7.2024070926619152E-2</v>
      </c>
      <c r="AE49" s="123">
        <f t="array" ref="AE49">PRODUCT(1+AD38:AD49)-1</f>
        <v>1.4240509440107512</v>
      </c>
      <c r="AF49" s="123">
        <f>VLOOKUP($B49,'Sector --&gt;'!$Q$104:$AB$202,MATCH(AD$2,'Sector --&gt;'!$Q$3:$AB$3,0),FALSE)/VLOOKUP($B48,'Sector --&gt;'!$B$104:$N$202,MATCH(AD$2,'Sector --&gt;'!$B$3:$N$3,FALSE))</f>
        <v>-9.1028546607711688E-2</v>
      </c>
      <c r="AG49" s="123">
        <f t="array" ref="AG49">PRODUCT(1+AF38:AF49)-1</f>
        <v>-0.59564132676407766</v>
      </c>
      <c r="AH49" s="637">
        <f>Benchmark!AA50</f>
        <v>0.11588439275875573</v>
      </c>
      <c r="AI49" s="123">
        <f t="array" ref="AI49">PRODUCT(1+AH38:AH49)-1</f>
        <v>1.0562329580436618</v>
      </c>
      <c r="AJ49" s="637">
        <f>Benchmark!AB50</f>
        <v>-8.1009951169987812E-2</v>
      </c>
      <c r="AK49" s="123">
        <f t="array" ref="AK49">PRODUCT(1+AJ38:AJ49)-1</f>
        <v>-0.5074768193725705</v>
      </c>
      <c r="AM49" s="123">
        <f>VLOOKUP($B49,'Sector --&gt;'!$Q$3:$AB$101,MATCH(AM$2,'Sector --&gt;'!$Q$3:$AB$3,0),FALSE)/VLOOKUP($B48,'Sector --&gt;'!$B$3:$N$101,MATCH(AM$2,'Sector --&gt;'!$B$3:$N$3,FALSE))</f>
        <v>0.1404668028106423</v>
      </c>
      <c r="AN49" s="123">
        <f t="array" ref="AN49">PRODUCT(1+AM38:AM49)-1</f>
        <v>1.6359721937888869</v>
      </c>
      <c r="AO49" s="123">
        <f>VLOOKUP($B49,'Sector --&gt;'!$Q$104:$AB$202,MATCH(AM$2,'Sector --&gt;'!$Q$3:$AB$3,0),FALSE)/VLOOKUP($B48,'Sector --&gt;'!$B$104:$N$202,MATCH(AM$2,'Sector --&gt;'!$B$3:$N$3,FALSE))</f>
        <v>-8.4883475241535986E-2</v>
      </c>
      <c r="AP49" s="123">
        <f t="array" ref="AP49">PRODUCT(1+AO38:AO49)-1</f>
        <v>-0.46738306407478503</v>
      </c>
      <c r="AQ49" s="637">
        <f>Benchmark!AE50</f>
        <v>8.5993489889096997E-2</v>
      </c>
      <c r="AR49" s="123">
        <f t="array" ref="AR49">PRODUCT(1+AQ38:AQ49)-1</f>
        <v>0.75112660532145425</v>
      </c>
      <c r="AS49" s="637">
        <f>Benchmark!AF50</f>
        <v>-8.3112083397860304E-2</v>
      </c>
      <c r="AT49" s="123">
        <f t="array" ref="AT49">PRODUCT(1+AS38:AS49)-1</f>
        <v>-0.43135170056484018</v>
      </c>
      <c r="AV49" s="123">
        <f>VLOOKUP($B49,'Sector --&gt;'!$Q$3:$AB$101,MATCH(AV$2,'Sector --&gt;'!$Q$3:$AB$3,0),FALSE)/VLOOKUP($B48,'Sector --&gt;'!$B$3:$N$101,MATCH(AV$2,'Sector --&gt;'!$B$3:$N$3,FALSE))</f>
        <v>7.4088837612369646E-2</v>
      </c>
      <c r="AW49" s="123">
        <f t="array" ref="AW49">PRODUCT(1+AV38:AV49)-1</f>
        <v>1.1658438051735671</v>
      </c>
      <c r="AX49" s="123">
        <f>VLOOKUP($B49,'Sector --&gt;'!$Q$104:$AB$202,MATCH(AV$2,'Sector --&gt;'!$Q$3:$AB$3,0),FALSE)/VLOOKUP($B48,'Sector --&gt;'!$B$104:$N$202,MATCH(AV$2,'Sector --&gt;'!$B$3:$N$3,FALSE))</f>
        <v>-7.5745421879219954E-2</v>
      </c>
      <c r="AY49" s="123">
        <f t="array" ref="AY49">PRODUCT(1+AX38:AX49)-1</f>
        <v>-0.46027715540415781</v>
      </c>
      <c r="AZ49" s="637">
        <f>Benchmark!AI50</f>
        <v>9.0974563006092801E-2</v>
      </c>
      <c r="BA49" s="123">
        <f t="array" ref="BA49">PRODUCT(1+AZ38:AZ49)-1</f>
        <v>0.75713055772749138</v>
      </c>
      <c r="BB49" s="637">
        <f>Benchmark!AJ50</f>
        <v>-8.8357295461434671E-2</v>
      </c>
      <c r="BC49" s="123">
        <f t="array" ref="BC49">PRODUCT(1+BB38:BB49)-1</f>
        <v>-0.4719718729777056</v>
      </c>
      <c r="BE49" s="123">
        <f>VLOOKUP($B49,'Sector --&gt;'!$Q$3:$AB$101,MATCH(BE$2,'Sector --&gt;'!$Q$3:$AB$3,0),FALSE)/VLOOKUP($B48,'Sector --&gt;'!$B$3:$N$101,MATCH(BE$2,'Sector --&gt;'!$B$3:$N$3,FALSE))</f>
        <v>7.3033487085237075E-2</v>
      </c>
      <c r="BF49" s="123">
        <f t="array" ref="BF49">PRODUCT(1+BE38:BE49)-1</f>
        <v>1.3250536143984264</v>
      </c>
      <c r="BG49" s="123">
        <f>IFERROR(VLOOKUP($B49,'Sector --&gt;'!$Q$104:$AB$202,MATCH(BE$2,'Sector --&gt;'!$Q$3:$AB$3,0),FALSE)/VLOOKUP($B48,'Sector --&gt;'!$B$104:$N$202,MATCH(BE$2,'Sector --&gt;'!$B$3:$N$3,FALSE)),BK49)</f>
        <v>-0.10479541186711036</v>
      </c>
      <c r="BH49" s="123">
        <f t="array" ref="BH49">PRODUCT(1+BG38:BG49)-1</f>
        <v>-0.69754627405726577</v>
      </c>
      <c r="BI49" s="637">
        <f>Benchmark!AM50</f>
        <v>9.991793766292989E-2</v>
      </c>
      <c r="BJ49" s="123">
        <f t="array" ref="BJ49">PRODUCT(1+BI38:BI49)-1</f>
        <v>1.0019902259595543</v>
      </c>
      <c r="BK49" s="637">
        <f>Benchmark!AN50</f>
        <v>-0.10164805719005425</v>
      </c>
      <c r="BL49" s="123">
        <f t="array" ref="BL49">PRODUCT(1+BK38:BK49)-1</f>
        <v>-0.56685603050979638</v>
      </c>
      <c r="BN49" s="123">
        <f>VLOOKUP($B49,'Sector --&gt;'!$Q$3:$AB$101,MATCH(BN$2,'Sector --&gt;'!$Q$3:$AB$3,0),FALSE)/VLOOKUP($B48,'Sector --&gt;'!$B$3:$N$101,MATCH(BN$2,'Sector --&gt;'!$B$3:$N$3,FALSE))</f>
        <v>7.2687093553541346E-2</v>
      </c>
      <c r="BO49" s="123">
        <f t="array" ref="BO49">PRODUCT(1+BN38:BN49)-1</f>
        <v>1.4232378780091923</v>
      </c>
      <c r="BP49" s="123">
        <f>VLOOKUP($B49,'Sector --&gt;'!$Q$104:$AB$202,MATCH(BN$2,'Sector --&gt;'!$Q$3:$AB$3,0),FALSE)/VLOOKUP($B48,'Sector --&gt;'!$B$104:$N$202,MATCH(BN$2,'Sector --&gt;'!$B$3:$N$3,FALSE))</f>
        <v>-4.6623737234057973E-2</v>
      </c>
      <c r="BQ49" s="123">
        <f t="array" ref="BQ49">PRODUCT(1+BP38:BP49)-1</f>
        <v>-0.55597973235362486</v>
      </c>
      <c r="BR49" s="637">
        <f>Benchmark!AQ50</f>
        <v>2.2793159988440143E-2</v>
      </c>
      <c r="BS49" s="123">
        <f t="array" ref="BS49">PRODUCT(1+BR38:BR49)-1</f>
        <v>0.56861990906058968</v>
      </c>
      <c r="BT49" s="637">
        <f>Benchmark!AR50</f>
        <v>-5.6693843648059412E-2</v>
      </c>
      <c r="BU49" s="123">
        <f t="array" ref="BU49">PRODUCT(1+BT38:BT49)-1</f>
        <v>-0.33162246402717688</v>
      </c>
    </row>
    <row r="50" spans="2:73" x14ac:dyDescent="0.25">
      <c r="B50" s="95">
        <f t="shared" si="1"/>
        <v>40298</v>
      </c>
      <c r="C50" s="123">
        <f>VLOOKUP($B50,'Sector --&gt;'!$Q$3:$AB$101,MATCH(C$2,'Sector --&gt;'!$Q$3:$AB$3,0),FALSE)/VLOOKUP($B49,'Sector --&gt;'!$B$3:$N$101,MATCH(C$2,'Sector --&gt;'!$B$3:$N$3,FALSE))</f>
        <v>8.7137793576186513E-3</v>
      </c>
      <c r="D50" s="123">
        <f t="array" ref="D50">PRODUCT(1+C39:C50)-1</f>
        <v>0.93584315187839007</v>
      </c>
      <c r="E50" s="123">
        <f>VLOOKUP($B50,'Sector --&gt;'!$Q$104:$AB$202,MATCH(C$2,'Sector --&gt;'!$Q$3:$AB$3,0),FALSE)/VLOOKUP($B49,'Sector --&gt;'!$B$104:$N$202,MATCH(C$2,'Sector --&gt;'!$B$3:$N$3,FALSE))</f>
        <v>-2.277669769504119E-2</v>
      </c>
      <c r="F50" s="123">
        <f t="array" ref="F50">PRODUCT(1+E39:E50)-1</f>
        <v>-0.41297071061419199</v>
      </c>
      <c r="G50" s="637">
        <f>Benchmark!O51</f>
        <v>3.7749711648308273E-2</v>
      </c>
      <c r="H50" s="123">
        <f t="array" ref="H50">PRODUCT(1+G39:G50)-1</f>
        <v>0.60950397772463161</v>
      </c>
      <c r="I50" s="637">
        <f>Benchmark!P51</f>
        <v>-4.3869330861890307E-2</v>
      </c>
      <c r="J50" s="123">
        <f t="array" ref="J50">PRODUCT(1+I38:I49)-1</f>
        <v>-0.48853269062784321</v>
      </c>
      <c r="L50" s="123">
        <f>VLOOKUP($B50,'Sector --&gt;'!$Q$3:$AB$101,MATCH(L$2,'Sector --&gt;'!$Q$3:$AB$3,0),FALSE)/VLOOKUP($B49,'Sector --&gt;'!$B$3:$N$101,MATCH(L$2,'Sector --&gt;'!$B$3:$N$3,FALSE))</f>
        <v>-1.9062512442867548E-2</v>
      </c>
      <c r="M50" s="123">
        <f t="array" ref="M50">PRODUCT(1+L39:L50)-1</f>
        <v>0.70608753368593447</v>
      </c>
      <c r="N50" s="123">
        <f>VLOOKUP($B50,'Sector --&gt;'!$Q$104:$AB$202,MATCH(L$2,'Sector --&gt;'!$Q$3:$AB$3,0),FALSE)/VLOOKUP($B49,'Sector --&gt;'!$B$104:$N$202,MATCH(L$2,'Sector --&gt;'!$B$3:$N$3,FALSE))</f>
        <v>-4.2575432853601901E-2</v>
      </c>
      <c r="O50" s="123">
        <f t="array" ref="O50">PRODUCT(1+N39:N50)-1</f>
        <v>-0.49453266998836309</v>
      </c>
      <c r="P50" s="637">
        <f>Benchmark!S51</f>
        <v>2.8575318873693401E-2</v>
      </c>
      <c r="Q50" s="123">
        <f t="array" ref="Q50">PRODUCT(1+P39:P50)-1</f>
        <v>0.64135592686647902</v>
      </c>
      <c r="R50" s="637">
        <f>Benchmark!T51</f>
        <v>-2.5050966939427731E-2</v>
      </c>
      <c r="S50" s="123">
        <f t="array" ref="S50">PRODUCT(1+R39:R50)-1</f>
        <v>-0.43125515407224235</v>
      </c>
      <c r="U50" s="123">
        <f>VLOOKUP($B50,'Sector --&gt;'!$Q$3:$AB$101,MATCH(U$2,'Sector --&gt;'!$Q$3:$AB$3,0),FALSE)/VLOOKUP($B49,'Sector --&gt;'!$B$3:$N$101,MATCH(U$2,'Sector --&gt;'!$B$3:$N$3,FALSE))</f>
        <v>-2.0195212185662025E-2</v>
      </c>
      <c r="V50" s="123">
        <f t="array" ref="V50">PRODUCT(1+U39:U50)-1</f>
        <v>0.66574341817898852</v>
      </c>
      <c r="W50" s="123">
        <f>IFERROR(VLOOKUP($B50,'Sector --&gt;'!$Q$104:$AB$202,MATCH(U$2,'Sector --&gt;'!$Q$3:$AB$3,0),FALSE)/VLOOKUP($B49,'Sector --&gt;'!$B$104:$N$202,MATCH(U$2,'Sector --&gt;'!$B$3:$N$3,FALSE)),AA50)</f>
        <v>-4.895847070080514E-2</v>
      </c>
      <c r="X50" s="123">
        <f t="array" ref="X50">PRODUCT(1+W39:W50)-1</f>
        <v>-0.25790439255209152</v>
      </c>
      <c r="Y50" s="637">
        <f>Benchmark!W51</f>
        <v>2.3583288488919767E-2</v>
      </c>
      <c r="Z50" s="123">
        <f t="array" ref="Z50">PRODUCT(1+Y39:Y50)-1</f>
        <v>0.60455460314254639</v>
      </c>
      <c r="AA50" s="637">
        <f>Benchmark!X51</f>
        <v>-2.0167780319312129E-2</v>
      </c>
      <c r="AB50" s="123">
        <f t="array" ref="AB50">PRODUCT(1+AA39:AA50)-1</f>
        <v>-0.39238530740572619</v>
      </c>
      <c r="AD50" s="123">
        <f>VLOOKUP($B50,'Sector --&gt;'!$Q$3:$AB$101,MATCH(AD$2,'Sector --&gt;'!$Q$3:$AB$3,0),FALSE)/VLOOKUP($B49,'Sector --&gt;'!$B$3:$N$101,MATCH(AD$2,'Sector --&gt;'!$B$3:$N$3,FALSE))</f>
        <v>2.5255302400731986E-2</v>
      </c>
      <c r="AE50" s="123">
        <f t="array" ref="AE50">PRODUCT(1+AD39:AD50)-1</f>
        <v>0.91899983216121384</v>
      </c>
      <c r="AF50" s="123">
        <f>VLOOKUP($B50,'Sector --&gt;'!$Q$104:$AB$202,MATCH(AD$2,'Sector --&gt;'!$Q$3:$AB$3,0),FALSE)/VLOOKUP($B49,'Sector --&gt;'!$B$104:$N$202,MATCH(AD$2,'Sector --&gt;'!$B$3:$N$3,FALSE))</f>
        <v>-2.1246884515056016E-2</v>
      </c>
      <c r="AG50" s="123">
        <f t="array" ref="AG50">PRODUCT(1+AF39:AF50)-1</f>
        <v>-0.45975764851386558</v>
      </c>
      <c r="AH50" s="637">
        <f>Benchmark!AA51</f>
        <v>2.3511793856059979E-2</v>
      </c>
      <c r="AI50" s="123">
        <f t="array" ref="AI50">PRODUCT(1+AH39:AH50)-1</f>
        <v>0.71079252116045288</v>
      </c>
      <c r="AJ50" s="637">
        <f>Benchmark!AB51</f>
        <v>-1.09886303065008E-3</v>
      </c>
      <c r="AK50" s="123">
        <f t="array" ref="AK50">PRODUCT(1+AJ39:AJ50)-1</f>
        <v>-0.38952934083289281</v>
      </c>
      <c r="AM50" s="123">
        <f>VLOOKUP($B50,'Sector --&gt;'!$Q$3:$AB$101,MATCH(AM$2,'Sector --&gt;'!$Q$3:$AB$3,0),FALSE)/VLOOKUP($B49,'Sector --&gt;'!$B$3:$N$101,MATCH(AM$2,'Sector --&gt;'!$B$3:$N$3,FALSE))</f>
        <v>5.3624171446506615E-2</v>
      </c>
      <c r="AN50" s="123">
        <f t="array" ref="AN50">PRODUCT(1+AM39:AM50)-1</f>
        <v>1.3101458818764513</v>
      </c>
      <c r="AO50" s="123">
        <f>VLOOKUP($B50,'Sector --&gt;'!$Q$104:$AB$202,MATCH(AM$2,'Sector --&gt;'!$Q$3:$AB$3,0),FALSE)/VLOOKUP($B49,'Sector --&gt;'!$B$104:$N$202,MATCH(AM$2,'Sector --&gt;'!$B$3:$N$3,FALSE))</f>
        <v>-0.13350859969482587</v>
      </c>
      <c r="AP50" s="123">
        <f t="array" ref="AP50">PRODUCT(1+AO39:AO50)-1</f>
        <v>-0.37865786004951563</v>
      </c>
      <c r="AQ50" s="637">
        <f>Benchmark!AE51</f>
        <v>1.6800256911464018E-2</v>
      </c>
      <c r="AR50" s="123">
        <f t="array" ref="AR50">PRODUCT(1+AQ39:AQ50)-1</f>
        <v>0.52142184690485993</v>
      </c>
      <c r="AS50" s="637">
        <f>Benchmark!AF51</f>
        <v>-1.1561927931441965E-2</v>
      </c>
      <c r="AT50" s="123">
        <f t="array" ref="AT50">PRODUCT(1+AS39:AS50)-1</f>
        <v>-0.31711354037533257</v>
      </c>
      <c r="AV50" s="123">
        <f>VLOOKUP($B50,'Sector --&gt;'!$Q$3:$AB$101,MATCH(AV$2,'Sector --&gt;'!$Q$3:$AB$3,0),FALSE)/VLOOKUP($B49,'Sector --&gt;'!$B$3:$N$101,MATCH(AV$2,'Sector --&gt;'!$B$3:$N$3,FALSE))</f>
        <v>7.7429147820321162E-2</v>
      </c>
      <c r="AW50" s="123">
        <f t="array" ref="AW50">PRODUCT(1+AV39:AV50)-1</f>
        <v>0.88163321830000085</v>
      </c>
      <c r="AX50" s="123">
        <f>VLOOKUP($B50,'Sector --&gt;'!$Q$104:$AB$202,MATCH(AV$2,'Sector --&gt;'!$Q$3:$AB$3,0),FALSE)/VLOOKUP($B49,'Sector --&gt;'!$B$104:$N$202,MATCH(AV$2,'Sector --&gt;'!$B$3:$N$3,FALSE))</f>
        <v>-7.4110309994077667E-2</v>
      </c>
      <c r="AY50" s="123">
        <f t="array" ref="AY50">PRODUCT(1+AX39:AX50)-1</f>
        <v>-0.27818824599293024</v>
      </c>
      <c r="AZ50" s="637">
        <f>Benchmark!AI51</f>
        <v>3.6047271309732003E-2</v>
      </c>
      <c r="BA50" s="123">
        <f t="array" ref="BA50">PRODUCT(1+AZ39:AZ50)-1</f>
        <v>0.57395321359169826</v>
      </c>
      <c r="BB50" s="637">
        <f>Benchmark!AJ51</f>
        <v>-3.5257566071567194E-2</v>
      </c>
      <c r="BC50" s="123">
        <f t="array" ref="BC50">PRODUCT(1+BB39:BB50)-1</f>
        <v>-0.39964893828401782</v>
      </c>
      <c r="BE50" s="123">
        <f>VLOOKUP($B50,'Sector --&gt;'!$Q$3:$AB$101,MATCH(BE$2,'Sector --&gt;'!$Q$3:$AB$3,0),FALSE)/VLOOKUP($B49,'Sector --&gt;'!$B$3:$N$101,MATCH(BE$2,'Sector --&gt;'!$B$3:$N$3,FALSE))</f>
        <v>9.8963419215058024E-2</v>
      </c>
      <c r="BF50" s="123">
        <f t="array" ref="BF50">PRODUCT(1+BE39:BE50)-1</f>
        <v>1.0486855740281937</v>
      </c>
      <c r="BG50" s="123">
        <f>IFERROR(VLOOKUP($B50,'Sector --&gt;'!$Q$104:$AB$202,MATCH(BE$2,'Sector --&gt;'!$Q$3:$AB$3,0),FALSE)/VLOOKUP($B49,'Sector --&gt;'!$B$104:$N$202,MATCH(BE$2,'Sector --&gt;'!$B$3:$N$3,FALSE)),BK50)</f>
        <v>-4.8865440749229119E-2</v>
      </c>
      <c r="BH50" s="123">
        <f t="array" ref="BH50">PRODUCT(1+BG39:BG50)-1</f>
        <v>-0.30086374003168836</v>
      </c>
      <c r="BI50" s="637">
        <f>Benchmark!AM51</f>
        <v>3.9877216790970612E-3</v>
      </c>
      <c r="BJ50" s="123">
        <f t="array" ref="BJ50">PRODUCT(1+BI39:BI50)-1</f>
        <v>0.72050271214762662</v>
      </c>
      <c r="BK50" s="637">
        <f>Benchmark!AN51</f>
        <v>-1.8437149938976753E-3</v>
      </c>
      <c r="BL50" s="123">
        <f t="array" ref="BL50">PRODUCT(1+BK39:BK50)-1</f>
        <v>-0.46282315179994094</v>
      </c>
      <c r="BN50" s="123">
        <f>VLOOKUP($B50,'Sector --&gt;'!$Q$3:$AB$101,MATCH(BN$2,'Sector --&gt;'!$Q$3:$AB$3,0),FALSE)/VLOOKUP($B49,'Sector --&gt;'!$B$3:$N$101,MATCH(BN$2,'Sector --&gt;'!$B$3:$N$3,FALSE))</f>
        <v>3.5115499799443332E-2</v>
      </c>
      <c r="BO50" s="123">
        <f t="array" ref="BO50">PRODUCT(1+BN39:BN50)-1</f>
        <v>0.93350052878641554</v>
      </c>
      <c r="BP50" s="123">
        <f>VLOOKUP($B50,'Sector --&gt;'!$Q$104:$AB$202,MATCH(BN$2,'Sector --&gt;'!$Q$3:$AB$3,0),FALSE)/VLOOKUP($B49,'Sector --&gt;'!$B$104:$N$202,MATCH(BN$2,'Sector --&gt;'!$B$3:$N$3,FALSE))</f>
        <v>-1.4776340822206089E-2</v>
      </c>
      <c r="BQ50" s="123">
        <f t="array" ref="BQ50">PRODUCT(1+BP39:BP50)-1</f>
        <v>-0.46785586571632265</v>
      </c>
      <c r="BR50" s="637">
        <f>Benchmark!AQ51</f>
        <v>2.2564267378314292E-2</v>
      </c>
      <c r="BS50" s="123">
        <f t="array" ref="BS50">PRODUCT(1+BR39:BR50)-1</f>
        <v>0.38677631506453514</v>
      </c>
      <c r="BT50" s="637">
        <f>Benchmark!AR51</f>
        <v>2.7634735588887051E-3</v>
      </c>
      <c r="BU50" s="123">
        <f t="array" ref="BU50">PRODUCT(1+BT39:BT50)-1</f>
        <v>-0.26581271384528726</v>
      </c>
    </row>
    <row r="51" spans="2:73" x14ac:dyDescent="0.25">
      <c r="B51" s="95">
        <f t="shared" si="1"/>
        <v>40329</v>
      </c>
      <c r="C51" s="123">
        <f>VLOOKUP($B51,'Sector --&gt;'!$Q$3:$AB$101,MATCH(C$2,'Sector --&gt;'!$Q$3:$AB$3,0),FALSE)/VLOOKUP($B50,'Sector --&gt;'!$B$3:$N$101,MATCH(C$2,'Sector --&gt;'!$B$3:$N$3,FALSE))</f>
        <v>-6.8631895287000255E-2</v>
      </c>
      <c r="D51" s="123">
        <f t="array" ref="D51">PRODUCT(1+C40:C51)-1</f>
        <v>0.47115453843043809</v>
      </c>
      <c r="E51" s="123">
        <f>VLOOKUP($B51,'Sector --&gt;'!$Q$104:$AB$202,MATCH(C$2,'Sector --&gt;'!$Q$3:$AB$3,0),FALSE)/VLOOKUP($B50,'Sector --&gt;'!$B$104:$N$202,MATCH(C$2,'Sector --&gt;'!$B$3:$N$3,FALSE))</f>
        <v>9.3935037985881917E-2</v>
      </c>
      <c r="F51" s="123">
        <f t="array" ref="F51">PRODUCT(1+E40:E51)-1</f>
        <v>-0.30955552264325226</v>
      </c>
      <c r="G51" s="637">
        <f>Benchmark!O52</f>
        <v>-7.5834233536675219E-2</v>
      </c>
      <c r="H51" s="123">
        <f t="array" ref="H51">PRODUCT(1+G40:G51)-1</f>
        <v>0.36875636101270115</v>
      </c>
      <c r="I51" s="637">
        <f>Benchmark!P52</f>
        <v>6.8509851620085341E-2</v>
      </c>
      <c r="J51" s="123">
        <f t="array" ref="J51">PRODUCT(1+I39:I50)-1</f>
        <v>-0.38149949330939248</v>
      </c>
      <c r="L51" s="123">
        <f>VLOOKUP($B51,'Sector --&gt;'!$Q$3:$AB$101,MATCH(L$2,'Sector --&gt;'!$Q$3:$AB$3,0),FALSE)/VLOOKUP($B50,'Sector --&gt;'!$B$3:$N$101,MATCH(L$2,'Sector --&gt;'!$B$3:$N$3,FALSE))</f>
        <v>-4.8749127295189362E-2</v>
      </c>
      <c r="M51" s="123">
        <f t="array" ref="M51">PRODUCT(1+L40:L51)-1</f>
        <v>0.37817902511151291</v>
      </c>
      <c r="N51" s="123">
        <f>VLOOKUP($B51,'Sector --&gt;'!$Q$104:$AB$202,MATCH(L$2,'Sector --&gt;'!$Q$3:$AB$3,0),FALSE)/VLOOKUP($B50,'Sector --&gt;'!$B$104:$N$202,MATCH(L$2,'Sector --&gt;'!$B$3:$N$3,FALSE))</f>
        <v>3.3599273406769561E-2</v>
      </c>
      <c r="O51" s="123">
        <f t="array" ref="O51">PRODUCT(1+N40:N51)-1</f>
        <v>-0.38371296928123155</v>
      </c>
      <c r="P51" s="637">
        <f>Benchmark!S52</f>
        <v>-5.3190709967863681E-2</v>
      </c>
      <c r="Q51" s="123">
        <f t="array" ref="Q51">PRODUCT(1+P40:P51)-1</f>
        <v>0.40569464842183756</v>
      </c>
      <c r="R51" s="637">
        <f>Benchmark!T52</f>
        <v>4.6431459490067037E-2</v>
      </c>
      <c r="S51" s="123">
        <f t="array" ref="S51">PRODUCT(1+R40:R51)-1</f>
        <v>-0.32579129859735811</v>
      </c>
      <c r="U51" s="123">
        <f>VLOOKUP($B51,'Sector --&gt;'!$Q$3:$AB$101,MATCH(U$2,'Sector --&gt;'!$Q$3:$AB$3,0),FALSE)/VLOOKUP($B50,'Sector --&gt;'!$B$3:$N$101,MATCH(U$2,'Sector --&gt;'!$B$3:$N$3,FALSE))</f>
        <v>-0.12849710925957863</v>
      </c>
      <c r="V51" s="123">
        <f t="array" ref="V51">PRODUCT(1+U40:U51)-1</f>
        <v>0.14651612685215043</v>
      </c>
      <c r="W51" s="123">
        <f>IFERROR(VLOOKUP($B51,'Sector --&gt;'!$Q$104:$AB$202,MATCH(U$2,'Sector --&gt;'!$Q$3:$AB$3,0),FALSE)/VLOOKUP($B50,'Sector --&gt;'!$B$104:$N$202,MATCH(U$2,'Sector --&gt;'!$B$3:$N$3,FALSE)),AA51)</f>
        <v>0.10497201709666235</v>
      </c>
      <c r="X51" s="123">
        <f t="array" ref="X51">PRODUCT(1+W40:W51)-1</f>
        <v>-4.2235287208084671E-2</v>
      </c>
      <c r="Y51" s="637">
        <f>Benchmark!W52</f>
        <v>-8.3866034126979877E-2</v>
      </c>
      <c r="Z51" s="123">
        <f t="array" ref="Z51">PRODUCT(1+Y40:Y51)-1</f>
        <v>0.19537050250852595</v>
      </c>
      <c r="AA51" s="637">
        <f>Benchmark!X52</f>
        <v>7.802487873078362E-2</v>
      </c>
      <c r="AB51" s="123">
        <f t="array" ref="AB51">PRODUCT(1+AA40:AA51)-1</f>
        <v>-0.16810097958307113</v>
      </c>
      <c r="AD51" s="123">
        <f>VLOOKUP($B51,'Sector --&gt;'!$Q$3:$AB$101,MATCH(AD$2,'Sector --&gt;'!$Q$3:$AB$3,0),FALSE)/VLOOKUP($B50,'Sector --&gt;'!$B$3:$N$101,MATCH(AD$2,'Sector --&gt;'!$B$3:$N$3,FALSE))</f>
        <v>-5.0163934449044427E-2</v>
      </c>
      <c r="AE51" s="123">
        <f t="array" ref="AE51">PRODUCT(1+AD40:AD51)-1</f>
        <v>0.40366937155338567</v>
      </c>
      <c r="AF51" s="123">
        <f>VLOOKUP($B51,'Sector --&gt;'!$Q$104:$AB$202,MATCH(AD$2,'Sector --&gt;'!$Q$3:$AB$3,0),FALSE)/VLOOKUP($B50,'Sector --&gt;'!$B$104:$N$202,MATCH(AD$2,'Sector --&gt;'!$B$3:$N$3,FALSE))</f>
        <v>6.4174143740555648E-2</v>
      </c>
      <c r="AG51" s="123">
        <f t="array" ref="AG51">PRODUCT(1+AF40:AF51)-1</f>
        <v>-0.16121226951565115</v>
      </c>
      <c r="AH51" s="637">
        <f>Benchmark!AA52</f>
        <v>-8.8669240435683361E-2</v>
      </c>
      <c r="AI51" s="123">
        <f t="array" ref="AI51">PRODUCT(1+AH40:AH51)-1</f>
        <v>0.32973176616688282</v>
      </c>
      <c r="AJ51" s="637">
        <f>Benchmark!AB52</f>
        <v>7.2209737928156104E-2</v>
      </c>
      <c r="AK51" s="123">
        <f t="array" ref="AK51">PRODUCT(1+AJ40:AJ51)-1</f>
        <v>-0.17971840768411318</v>
      </c>
      <c r="AM51" s="123">
        <f>VLOOKUP($B51,'Sector --&gt;'!$Q$3:$AB$101,MATCH(AM$2,'Sector --&gt;'!$Q$3:$AB$3,0),FALSE)/VLOOKUP($B50,'Sector --&gt;'!$B$3:$N$101,MATCH(AM$2,'Sector --&gt;'!$B$3:$N$3,FALSE))</f>
        <v>-7.6045219344367074E-2</v>
      </c>
      <c r="AN51" s="123">
        <f t="array" ref="AN51">PRODUCT(1+AM40:AM51)-1</f>
        <v>0.56487483816144501</v>
      </c>
      <c r="AO51" s="123">
        <f>VLOOKUP($B51,'Sector --&gt;'!$Q$104:$AB$202,MATCH(AM$2,'Sector --&gt;'!$Q$3:$AB$3,0),FALSE)/VLOOKUP($B50,'Sector --&gt;'!$B$104:$N$202,MATCH(AM$2,'Sector --&gt;'!$B$3:$N$3,FALSE))</f>
        <v>0.12137184539848826</v>
      </c>
      <c r="AP51" s="123">
        <f t="array" ref="AP51">PRODUCT(1+AO40:AO51)-1</f>
        <v>-0.22265101622576255</v>
      </c>
      <c r="AQ51" s="637">
        <f>Benchmark!AE52</f>
        <v>-0.10075854897938816</v>
      </c>
      <c r="AR51" s="123">
        <f t="array" ref="AR51">PRODUCT(1+AQ40:AQ51)-1</f>
        <v>0.16514810804917479</v>
      </c>
      <c r="AS51" s="637">
        <f>Benchmark!AF52</f>
        <v>0.10183557458833613</v>
      </c>
      <c r="AT51" s="123">
        <f t="array" ref="AT51">PRODUCT(1+AS40:AS51)-1</f>
        <v>-0.12378634039658087</v>
      </c>
      <c r="AV51" s="123">
        <f>VLOOKUP($B51,'Sector --&gt;'!$Q$3:$AB$101,MATCH(AV$2,'Sector --&gt;'!$Q$3:$AB$3,0),FALSE)/VLOOKUP($B50,'Sector --&gt;'!$B$3:$N$101,MATCH(AV$2,'Sector --&gt;'!$B$3:$N$3,FALSE))</f>
        <v>-0.13797300945334345</v>
      </c>
      <c r="AW51" s="123">
        <f t="array" ref="AW51">PRODUCT(1+AV40:AV51)-1</f>
        <v>0.41835019784989469</v>
      </c>
      <c r="AX51" s="123">
        <f>VLOOKUP($B51,'Sector --&gt;'!$Q$104:$AB$202,MATCH(AV$2,'Sector --&gt;'!$Q$3:$AB$3,0),FALSE)/VLOOKUP($B50,'Sector --&gt;'!$B$104:$N$202,MATCH(AV$2,'Sector --&gt;'!$B$3:$N$3,FALSE))</f>
        <v>0.12308073738176274</v>
      </c>
      <c r="AY51" s="123">
        <f t="array" ref="AY51">PRODUCT(1+AX40:AX51)-1</f>
        <v>-0.12837594576403433</v>
      </c>
      <c r="AZ51" s="637">
        <f>Benchmark!AI52</f>
        <v>-0.10198727821154591</v>
      </c>
      <c r="BA51" s="123">
        <f t="array" ref="BA51">PRODUCT(1+AZ40:AZ51)-1</f>
        <v>0.30099272060118598</v>
      </c>
      <c r="BB51" s="637">
        <f>Benchmark!AJ52</f>
        <v>0.10139060093776933</v>
      </c>
      <c r="BC51" s="123">
        <f t="array" ref="BC51">PRODUCT(1+BB40:BB51)-1</f>
        <v>-0.28070231171913096</v>
      </c>
      <c r="BE51" s="123">
        <f>VLOOKUP($B51,'Sector --&gt;'!$Q$3:$AB$101,MATCH(BE$2,'Sector --&gt;'!$Q$3:$AB$3,0),FALSE)/VLOOKUP($B50,'Sector --&gt;'!$B$3:$N$101,MATCH(BE$2,'Sector --&gt;'!$B$3:$N$3,FALSE))</f>
        <v>-1.0934305124650056E-2</v>
      </c>
      <c r="BF51" s="123">
        <f t="array" ref="BF51">PRODUCT(1+BE40:BE51)-1</f>
        <v>0.67357869105941792</v>
      </c>
      <c r="BG51" s="123">
        <f>IFERROR(VLOOKUP($B51,'Sector --&gt;'!$Q$104:$AB$202,MATCH(BE$2,'Sector --&gt;'!$Q$3:$AB$3,0),FALSE)/VLOOKUP($B50,'Sector --&gt;'!$B$104:$N$202,MATCH(BE$2,'Sector --&gt;'!$B$3:$N$3,FALSE)),BK51)</f>
        <v>7.277162735014607E-2</v>
      </c>
      <c r="BH51" s="123">
        <f t="array" ref="BH51">PRODUCT(1+BG40:BG51)-1</f>
        <v>-0.24077444028547534</v>
      </c>
      <c r="BI51" s="637">
        <f>Benchmark!AM52</f>
        <v>-0.13146362889024024</v>
      </c>
      <c r="BJ51" s="123">
        <f t="array" ref="BJ51">PRODUCT(1+BI40:BI51)-1</f>
        <v>0.26966929383951421</v>
      </c>
      <c r="BK51" s="637">
        <f>Benchmark!AN52</f>
        <v>0.11383379089910182</v>
      </c>
      <c r="BL51" s="123">
        <f t="array" ref="BL51">PRODUCT(1+BK40:BK51)-1</f>
        <v>-0.26202585968663927</v>
      </c>
      <c r="BN51" s="123">
        <f>VLOOKUP($B51,'Sector --&gt;'!$Q$3:$AB$101,MATCH(BN$2,'Sector --&gt;'!$Q$3:$AB$3,0),FALSE)/VLOOKUP($B50,'Sector --&gt;'!$B$3:$N$101,MATCH(BN$2,'Sector --&gt;'!$B$3:$N$3,FALSE))</f>
        <v>-3.9208929265131968E-2</v>
      </c>
      <c r="BO51" s="123">
        <f t="array" ref="BO51">PRODUCT(1+BN40:BN51)-1</f>
        <v>0.50559074340127586</v>
      </c>
      <c r="BP51" s="123">
        <f>VLOOKUP($B51,'Sector --&gt;'!$Q$104:$AB$202,MATCH(BN$2,'Sector --&gt;'!$Q$3:$AB$3,0),FALSE)/VLOOKUP($B50,'Sector --&gt;'!$B$104:$N$202,MATCH(BN$2,'Sector --&gt;'!$B$3:$N$3,FALSE))</f>
        <v>5.8415417631612447E-2</v>
      </c>
      <c r="BQ51" s="123">
        <f t="array" ref="BQ51">PRODUCT(1+BP40:BP51)-1</f>
        <v>-0.35493599324157066</v>
      </c>
      <c r="BR51" s="637">
        <f>Benchmark!AQ52</f>
        <v>-7.9349587480572539E-2</v>
      </c>
      <c r="BS51" s="123">
        <f t="array" ref="BS51">PRODUCT(1+BR40:BR51)-1</f>
        <v>0.14872988522065445</v>
      </c>
      <c r="BT51" s="637">
        <f>Benchmark!AR52</f>
        <v>4.2533714160580653E-2</v>
      </c>
      <c r="BU51" s="123">
        <f t="array" ref="BU51">PRODUCT(1+BT40:BT51)-1</f>
        <v>-0.16164188318337003</v>
      </c>
    </row>
    <row r="52" spans="2:73" x14ac:dyDescent="0.25">
      <c r="B52" s="95">
        <f t="shared" si="1"/>
        <v>40359</v>
      </c>
      <c r="C52" s="123">
        <f>VLOOKUP($B52,'Sector --&gt;'!$Q$3:$AB$101,MATCH(C$2,'Sector --&gt;'!$Q$3:$AB$3,0),FALSE)/VLOOKUP($B51,'Sector --&gt;'!$B$3:$N$101,MATCH(C$2,'Sector --&gt;'!$B$3:$N$3,FALSE))</f>
        <v>2.9804818902356412E-2</v>
      </c>
      <c r="D52" s="123">
        <f t="array" ref="D52">PRODUCT(1+C41:C52)-1</f>
        <v>0.41394290959299651</v>
      </c>
      <c r="E52" s="123">
        <f>VLOOKUP($B52,'Sector --&gt;'!$Q$104:$AB$202,MATCH(C$2,'Sector --&gt;'!$Q$3:$AB$3,0),FALSE)/VLOOKUP($B51,'Sector --&gt;'!$B$104:$N$202,MATCH(C$2,'Sector --&gt;'!$B$3:$N$3,FALSE))</f>
        <v>-3.7274046908285681E-3</v>
      </c>
      <c r="F52" s="123">
        <f t="array" ref="F52">PRODUCT(1+E41:E52)-1</f>
        <v>-0.26033524672966046</v>
      </c>
      <c r="G52" s="637">
        <f>Benchmark!O53</f>
        <v>-1.5252742446620463E-2</v>
      </c>
      <c r="H52" s="123">
        <f t="array" ref="H52">PRODUCT(1+G41:G52)-1</f>
        <v>0.33989605325293115</v>
      </c>
      <c r="I52" s="637">
        <f>Benchmark!P53</f>
        <v>1.4863433667142947E-2</v>
      </c>
      <c r="J52" s="123">
        <f t="array" ref="J52">PRODUCT(1+I40:I51)-1</f>
        <v>-0.29782168856180102</v>
      </c>
      <c r="L52" s="123">
        <f>VLOOKUP($B52,'Sector --&gt;'!$Q$3:$AB$101,MATCH(L$2,'Sector --&gt;'!$Q$3:$AB$3,0),FALSE)/VLOOKUP($B51,'Sector --&gt;'!$B$3:$N$101,MATCH(L$2,'Sector --&gt;'!$B$3:$N$3,FALSE))</f>
        <v>2.1683663751468449E-2</v>
      </c>
      <c r="M52" s="123">
        <f t="array" ref="M52">PRODUCT(1+L41:L52)-1</f>
        <v>0.34159464087147162</v>
      </c>
      <c r="N52" s="123">
        <f>VLOOKUP($B52,'Sector --&gt;'!$Q$104:$AB$202,MATCH(L$2,'Sector --&gt;'!$Q$3:$AB$3,0),FALSE)/VLOOKUP($B51,'Sector --&gt;'!$B$104:$N$202,MATCH(L$2,'Sector --&gt;'!$B$3:$N$3,FALSE))</f>
        <v>-2.6173193351932078E-2</v>
      </c>
      <c r="O52" s="123">
        <f t="array" ref="O52">PRODUCT(1+N41:N52)-1</f>
        <v>-0.33791134551792912</v>
      </c>
      <c r="P52" s="637">
        <f>Benchmark!S53</f>
        <v>2.8607243725182165E-2</v>
      </c>
      <c r="Q52" s="123">
        <f t="array" ref="Q52">PRODUCT(1+P41:P52)-1</f>
        <v>0.37867956824633087</v>
      </c>
      <c r="R52" s="637">
        <f>Benchmark!T53</f>
        <v>-3.2657700738444449E-2</v>
      </c>
      <c r="S52" s="123">
        <f t="array" ref="S52">PRODUCT(1+R41:R52)-1</f>
        <v>-0.32322483056728368</v>
      </c>
      <c r="U52" s="123">
        <f>VLOOKUP($B52,'Sector --&gt;'!$Q$3:$AB$101,MATCH(U$2,'Sector --&gt;'!$Q$3:$AB$3,0),FALSE)/VLOOKUP($B51,'Sector --&gt;'!$B$3:$N$101,MATCH(U$2,'Sector --&gt;'!$B$3:$N$3,FALSE))</f>
        <v>-6.5950502652497647E-2</v>
      </c>
      <c r="V52" s="123">
        <f t="array" ref="V52">PRODUCT(1+U41:U52)-1</f>
        <v>0.13419032762500049</v>
      </c>
      <c r="W52" s="123">
        <f>IFERROR(VLOOKUP($B52,'Sector --&gt;'!$Q$104:$AB$202,MATCH(U$2,'Sector --&gt;'!$Q$3:$AB$3,0),FALSE)/VLOOKUP($B51,'Sector --&gt;'!$B$104:$N$202,MATCH(U$2,'Sector --&gt;'!$B$3:$N$3,FALSE)),AA52)</f>
        <v>-1.3334351180686096E-2</v>
      </c>
      <c r="X52" s="123">
        <f t="array" ref="X52">PRODUCT(1+W41:W52)-1</f>
        <v>-0.12558061154296152</v>
      </c>
      <c r="Y52" s="637">
        <f>Benchmark!W53</f>
        <v>6.7157917663881184E-3</v>
      </c>
      <c r="Z52" s="123">
        <f t="array" ref="Z52">PRODUCT(1+Y41:Y52)-1</f>
        <v>0.25658513180276876</v>
      </c>
      <c r="AA52" s="637">
        <f>Benchmark!X53</f>
        <v>-5.7334326906216277E-3</v>
      </c>
      <c r="AB52" s="123">
        <f t="array" ref="AB52">PRODUCT(1+AA41:AA52)-1</f>
        <v>-0.20032927548093393</v>
      </c>
      <c r="AD52" s="123">
        <f>VLOOKUP($B52,'Sector --&gt;'!$Q$3:$AB$101,MATCH(AD$2,'Sector --&gt;'!$Q$3:$AB$3,0),FALSE)/VLOOKUP($B51,'Sector --&gt;'!$B$3:$N$101,MATCH(AD$2,'Sector --&gt;'!$B$3:$N$3,FALSE))</f>
        <v>6.7650142401126578E-3</v>
      </c>
      <c r="AE52" s="123">
        <f t="array" ref="AE52">PRODUCT(1+AD41:AD52)-1</f>
        <v>0.3004511232198348</v>
      </c>
      <c r="AF52" s="123">
        <f>VLOOKUP($B52,'Sector --&gt;'!$Q$104:$AB$202,MATCH(AD$2,'Sector --&gt;'!$Q$3:$AB$3,0),FALSE)/VLOOKUP($B51,'Sector --&gt;'!$B$104:$N$202,MATCH(AD$2,'Sector --&gt;'!$B$3:$N$3,FALSE))</f>
        <v>-2.008642455013978E-2</v>
      </c>
      <c r="AG52" s="123">
        <f t="array" ref="AG52">PRODUCT(1+AF41:AF52)-1</f>
        <v>-0.19891473780459168</v>
      </c>
      <c r="AH52" s="637">
        <f>Benchmark!AA53</f>
        <v>-1.4933167474331443E-2</v>
      </c>
      <c r="AI52" s="123">
        <f t="array" ref="AI52">PRODUCT(1+AH41:AH52)-1</f>
        <v>0.27464342409200726</v>
      </c>
      <c r="AJ52" s="637">
        <f>Benchmark!AB53</f>
        <v>-1.8672102623818465E-2</v>
      </c>
      <c r="AK52" s="123">
        <f t="array" ref="AK52">PRODUCT(1+AJ41:AJ52)-1</f>
        <v>-0.17839944893177961</v>
      </c>
      <c r="AM52" s="123">
        <f>VLOOKUP($B52,'Sector --&gt;'!$Q$3:$AB$101,MATCH(AM$2,'Sector --&gt;'!$Q$3:$AB$3,0),FALSE)/VLOOKUP($B51,'Sector --&gt;'!$B$3:$N$101,MATCH(AM$2,'Sector --&gt;'!$B$3:$N$3,FALSE))</f>
        <v>-1.1960447595688669E-2</v>
      </c>
      <c r="AN52" s="123">
        <f t="array" ref="AN52">PRODUCT(1+AM41:AM52)-1</f>
        <v>0.55806738532734168</v>
      </c>
      <c r="AO52" s="123">
        <f>VLOOKUP($B52,'Sector --&gt;'!$Q$104:$AB$202,MATCH(AM$2,'Sector --&gt;'!$Q$3:$AB$3,0),FALSE)/VLOOKUP($B51,'Sector --&gt;'!$B$104:$N$202,MATCH(AM$2,'Sector --&gt;'!$B$3:$N$3,FALSE))</f>
        <v>-2.4218920214771747E-2</v>
      </c>
      <c r="AP52" s="123">
        <f t="array" ref="AP52">PRODUCT(1+AO41:AO52)-1</f>
        <v>-0.28772202594559015</v>
      </c>
      <c r="AQ52" s="637">
        <f>Benchmark!AE53</f>
        <v>-2.7738719390591072E-3</v>
      </c>
      <c r="AR52" s="123">
        <f t="array" ref="AR52">PRODUCT(1+AQ41:AQ52)-1</f>
        <v>0.19372628670566749</v>
      </c>
      <c r="AS52" s="637">
        <f>Benchmark!AF53</f>
        <v>5.2855584276360608E-4</v>
      </c>
      <c r="AT52" s="123">
        <f t="array" ref="AT52">PRODUCT(1+AS41:AS52)-1</f>
        <v>-0.14291621376431485</v>
      </c>
      <c r="AV52" s="123">
        <f>VLOOKUP($B52,'Sector --&gt;'!$Q$3:$AB$101,MATCH(AV$2,'Sector --&gt;'!$Q$3:$AB$3,0),FALSE)/VLOOKUP($B51,'Sector --&gt;'!$B$3:$N$101,MATCH(AV$2,'Sector --&gt;'!$B$3:$N$3,FALSE))</f>
        <v>-4.9078998901015615E-2</v>
      </c>
      <c r="AW52" s="123">
        <f t="array" ref="AW52">PRODUCT(1+AV41:AV52)-1</f>
        <v>0.3205427417229143</v>
      </c>
      <c r="AX52" s="123">
        <f>VLOOKUP($B52,'Sector --&gt;'!$Q$104:$AB$202,MATCH(AV$2,'Sector --&gt;'!$Q$3:$AB$3,0),FALSE)/VLOOKUP($B51,'Sector --&gt;'!$B$104:$N$202,MATCH(AV$2,'Sector --&gt;'!$B$3:$N$3,FALSE))</f>
        <v>3.3980377068369871E-2</v>
      </c>
      <c r="AY52" s="123">
        <f t="array" ref="AY52">PRODUCT(1+AX41:AX52)-1</f>
        <v>-0.12944057097746087</v>
      </c>
      <c r="AZ52" s="637">
        <f>Benchmark!AI53</f>
        <v>-3.7087236662443152E-2</v>
      </c>
      <c r="BA52" s="123">
        <f t="array" ref="BA52">PRODUCT(1+AZ41:AZ52)-1</f>
        <v>0.27723260137511052</v>
      </c>
      <c r="BB52" s="637">
        <f>Benchmark!AJ53</f>
        <v>4.1191560831434E-2</v>
      </c>
      <c r="BC52" s="123">
        <f t="array" ref="BC52">PRODUCT(1+BB41:BB52)-1</f>
        <v>-0.26002681778531667</v>
      </c>
      <c r="BE52" s="123">
        <f>VLOOKUP($B52,'Sector --&gt;'!$Q$3:$AB$101,MATCH(BE$2,'Sector --&gt;'!$Q$3:$AB$3,0),FALSE)/VLOOKUP($B51,'Sector --&gt;'!$B$3:$N$101,MATCH(BE$2,'Sector --&gt;'!$B$3:$N$3,FALSE))</f>
        <v>-2.334107319192363E-2</v>
      </c>
      <c r="BF52" s="123">
        <f t="array" ref="BF52">PRODUCT(1+BE41:BE52)-1</f>
        <v>0.56617068894113154</v>
      </c>
      <c r="BG52" s="123">
        <f>IFERROR(VLOOKUP($B52,'Sector --&gt;'!$Q$104:$AB$202,MATCH(BE$2,'Sector --&gt;'!$Q$3:$AB$3,0),FALSE)/VLOOKUP($B51,'Sector --&gt;'!$B$104:$N$202,MATCH(BE$2,'Sector --&gt;'!$B$3:$N$3,FALSE)),BK52)</f>
        <v>-1.8785555141142434E-3</v>
      </c>
      <c r="BH52" s="123">
        <f t="array" ref="BH52">PRODUCT(1+BG41:BG52)-1</f>
        <v>-0.27872127016940207</v>
      </c>
      <c r="BI52" s="637">
        <f>Benchmark!AM53</f>
        <v>-4.1024384234236273E-2</v>
      </c>
      <c r="BJ52" s="123">
        <f t="array" ref="BJ52">PRODUCT(1+BI41:BI52)-1</f>
        <v>0.22840643775341474</v>
      </c>
      <c r="BK52" s="637">
        <f>Benchmark!AN53</f>
        <v>3.9597530382072157E-2</v>
      </c>
      <c r="BL52" s="123">
        <f t="array" ref="BL52">PRODUCT(1+BK41:BK52)-1</f>
        <v>-0.26109219283604568</v>
      </c>
      <c r="BN52" s="123">
        <f>VLOOKUP($B52,'Sector --&gt;'!$Q$3:$AB$101,MATCH(BN$2,'Sector --&gt;'!$Q$3:$AB$3,0),FALSE)/VLOOKUP($B51,'Sector --&gt;'!$B$3:$N$101,MATCH(BN$2,'Sector --&gt;'!$B$3:$N$3,FALSE))</f>
        <v>-1.4069606199111982E-2</v>
      </c>
      <c r="BO52" s="123">
        <f t="array" ref="BO52">PRODUCT(1+BN41:BN52)-1</f>
        <v>0.50571571966986695</v>
      </c>
      <c r="BP52" s="123">
        <f>VLOOKUP($B52,'Sector --&gt;'!$Q$104:$AB$202,MATCH(BN$2,'Sector --&gt;'!$Q$3:$AB$3,0),FALSE)/VLOOKUP($B51,'Sector --&gt;'!$B$104:$N$202,MATCH(BN$2,'Sector --&gt;'!$B$3:$N$3,FALSE))</f>
        <v>1.0965519271613454E-2</v>
      </c>
      <c r="BQ52" s="123">
        <f t="array" ref="BQ52">PRODUCT(1+BP41:BP52)-1</f>
        <v>-0.32696152590628547</v>
      </c>
      <c r="BR52" s="637">
        <f>Benchmark!AQ53</f>
        <v>-4.7722689597844127E-2</v>
      </c>
      <c r="BS52" s="123">
        <f t="array" ref="BS52">PRODUCT(1+BR41:BR52)-1</f>
        <v>0.13527529582541908</v>
      </c>
      <c r="BT52" s="637">
        <f>Benchmark!AR53</f>
        <v>1.6440776437833871E-2</v>
      </c>
      <c r="BU52" s="123">
        <f t="array" ref="BU52">PRODUCT(1+BT41:BT52)-1</f>
        <v>-0.14363636892858223</v>
      </c>
    </row>
    <row r="53" spans="2:73" x14ac:dyDescent="0.25">
      <c r="B53" s="95">
        <f t="shared" si="1"/>
        <v>40390</v>
      </c>
      <c r="C53" s="123">
        <f>VLOOKUP($B53,'Sector --&gt;'!$Q$3:$AB$101,MATCH(C$2,'Sector --&gt;'!$Q$3:$AB$3,0),FALSE)/VLOOKUP($B52,'Sector --&gt;'!$B$3:$N$101,MATCH(C$2,'Sector --&gt;'!$B$3:$N$3,FALSE))</f>
        <v>0.10327472777059976</v>
      </c>
      <c r="D53" s="123">
        <f t="array" ref="D53">PRODUCT(1+C42:C53)-1</f>
        <v>0.303995958223368</v>
      </c>
      <c r="E53" s="123">
        <f>VLOOKUP($B53,'Sector --&gt;'!$Q$104:$AB$202,MATCH(C$2,'Sector --&gt;'!$Q$3:$AB$3,0),FALSE)/VLOOKUP($B52,'Sector --&gt;'!$B$104:$N$202,MATCH(C$2,'Sector --&gt;'!$B$3:$N$3,FALSE))</f>
        <v>-0.10100201241353021</v>
      </c>
      <c r="F53" s="123">
        <f t="array" ref="F53">PRODUCT(1+E42:E53)-1</f>
        <v>-0.22076894118899715</v>
      </c>
      <c r="G53" s="637">
        <f>Benchmark!O54</f>
        <v>8.1950584612735411E-2</v>
      </c>
      <c r="H53" s="123">
        <f t="array" ref="H53">PRODUCT(1+G42:G53)-1</f>
        <v>0.26938000140072993</v>
      </c>
      <c r="I53" s="637">
        <f>Benchmark!P54</f>
        <v>-6.473166657491719E-2</v>
      </c>
      <c r="J53" s="123">
        <f t="array" ref="J53">PRODUCT(1+I41:I52)-1</f>
        <v>-0.28388496730967683</v>
      </c>
      <c r="L53" s="123">
        <f>VLOOKUP($B53,'Sector --&gt;'!$Q$3:$AB$101,MATCH(L$2,'Sector --&gt;'!$Q$3:$AB$3,0),FALSE)/VLOOKUP($B52,'Sector --&gt;'!$B$3:$N$101,MATCH(L$2,'Sector --&gt;'!$B$3:$N$3,FALSE))</f>
        <v>5.5154697762530326E-2</v>
      </c>
      <c r="M53" s="123">
        <f t="array" ref="M53">PRODUCT(1+L42:L53)-1</f>
        <v>0.29180241848653554</v>
      </c>
      <c r="N53" s="123">
        <f>VLOOKUP($B53,'Sector --&gt;'!$Q$104:$AB$202,MATCH(L$2,'Sector --&gt;'!$Q$3:$AB$3,0),FALSE)/VLOOKUP($B52,'Sector --&gt;'!$B$104:$N$202,MATCH(L$2,'Sector --&gt;'!$B$3:$N$3,FALSE))</f>
        <v>-7.3058769854175809E-2</v>
      </c>
      <c r="O53" s="123">
        <f t="array" ref="O53">PRODUCT(1+N42:N53)-1</f>
        <v>-0.34421872557525146</v>
      </c>
      <c r="P53" s="637">
        <f>Benchmark!S54</f>
        <v>6.4373175660748419E-2</v>
      </c>
      <c r="Q53" s="123">
        <f t="array" ref="Q53">PRODUCT(1+P42:P53)-1</f>
        <v>0.33234754842615222</v>
      </c>
      <c r="R53" s="637">
        <f>Benchmark!T54</f>
        <v>-6.8772206063392669E-2</v>
      </c>
      <c r="S53" s="123">
        <f t="array" ref="S53">PRODUCT(1+R42:R53)-1</f>
        <v>-0.29310037963341296</v>
      </c>
      <c r="U53" s="123">
        <f>VLOOKUP($B53,'Sector --&gt;'!$Q$3:$AB$101,MATCH(U$2,'Sector --&gt;'!$Q$3:$AB$3,0),FALSE)/VLOOKUP($B52,'Sector --&gt;'!$B$3:$N$101,MATCH(U$2,'Sector --&gt;'!$B$3:$N$3,FALSE))</f>
        <v>3.0072245490024529E-2</v>
      </c>
      <c r="V53" s="123">
        <f t="array" ref="V53">PRODUCT(1+U42:U53)-1</f>
        <v>-3.0825443648133888E-2</v>
      </c>
      <c r="W53" s="123">
        <f>IFERROR(VLOOKUP($B53,'Sector --&gt;'!$Q$104:$AB$202,MATCH(U$2,'Sector --&gt;'!$Q$3:$AB$3,0),FALSE)/VLOOKUP($B52,'Sector --&gt;'!$B$104:$N$202,MATCH(U$2,'Sector --&gt;'!$B$3:$N$3,FALSE)),AA53)</f>
        <v>-2.6240051378172535E-2</v>
      </c>
      <c r="X53" s="123">
        <f t="array" ref="X53">PRODUCT(1+W42:W53)-1</f>
        <v>-6.3360250749887714E-2</v>
      </c>
      <c r="Y53" s="637">
        <f>Benchmark!W54</f>
        <v>4.4024171842358503E-2</v>
      </c>
      <c r="Z53" s="123">
        <f t="array" ref="Z53">PRODUCT(1+Y42:Y53)-1</f>
        <v>0.23165537548643034</v>
      </c>
      <c r="AA53" s="637">
        <f>Benchmark!X54</f>
        <v>-3.1705812659039441E-2</v>
      </c>
      <c r="AB53" s="123">
        <f t="array" ref="AB53">PRODUCT(1+AA42:AA53)-1</f>
        <v>-0.17580958256195178</v>
      </c>
      <c r="AD53" s="123">
        <f>VLOOKUP($B53,'Sector --&gt;'!$Q$3:$AB$101,MATCH(AD$2,'Sector --&gt;'!$Q$3:$AB$3,0),FALSE)/VLOOKUP($B52,'Sector --&gt;'!$B$3:$N$101,MATCH(AD$2,'Sector --&gt;'!$B$3:$N$3,FALSE))</f>
        <v>5.2734628767947295E-2</v>
      </c>
      <c r="AE53" s="123">
        <f t="array" ref="AE53">PRODUCT(1+AD42:AD53)-1</f>
        <v>0.24050317308429614</v>
      </c>
      <c r="AF53" s="123">
        <f>VLOOKUP($B53,'Sector --&gt;'!$Q$104:$AB$202,MATCH(AD$2,'Sector --&gt;'!$Q$3:$AB$3,0),FALSE)/VLOOKUP($B52,'Sector --&gt;'!$B$104:$N$202,MATCH(AD$2,'Sector --&gt;'!$B$3:$N$3,FALSE))</f>
        <v>-7.5520171586509269E-2</v>
      </c>
      <c r="AG53" s="123">
        <f t="array" ref="AG53">PRODUCT(1+AF42:AF53)-1</f>
        <v>-0.19389219991635309</v>
      </c>
      <c r="AH53" s="637">
        <f>Benchmark!AA54</f>
        <v>8.8844107061752636E-2</v>
      </c>
      <c r="AI53" s="123">
        <f t="array" ref="AI53">PRODUCT(1+AH42:AH53)-1</f>
        <v>0.23196413899944179</v>
      </c>
      <c r="AJ53" s="637">
        <f>Benchmark!AB54</f>
        <v>-7.2097190934276773E-2</v>
      </c>
      <c r="AK53" s="123">
        <f t="array" ref="AK53">PRODUCT(1+AJ42:AJ53)-1</f>
        <v>-0.13035783053778971</v>
      </c>
      <c r="AM53" s="123">
        <f>VLOOKUP($B53,'Sector --&gt;'!$Q$3:$AB$101,MATCH(AM$2,'Sector --&gt;'!$Q$3:$AB$3,0),FALSE)/VLOOKUP($B52,'Sector --&gt;'!$B$3:$N$101,MATCH(AM$2,'Sector --&gt;'!$B$3:$N$3,FALSE))</f>
        <v>8.6192701629790966E-2</v>
      </c>
      <c r="AN53" s="123">
        <f t="array" ref="AN53">PRODUCT(1+AM42:AM53)-1</f>
        <v>0.44631006141923635</v>
      </c>
      <c r="AO53" s="123">
        <f>VLOOKUP($B53,'Sector --&gt;'!$Q$104:$AB$202,MATCH(AM$2,'Sector --&gt;'!$Q$3:$AB$3,0),FALSE)/VLOOKUP($B52,'Sector --&gt;'!$B$104:$N$202,MATCH(AM$2,'Sector --&gt;'!$B$3:$N$3,FALSE))</f>
        <v>-9.880899357400158E-2</v>
      </c>
      <c r="AP53" s="123">
        <f t="array" ref="AP53">PRODUCT(1+AO42:AO53)-1</f>
        <v>-0.21798443811449686</v>
      </c>
      <c r="AQ53" s="637">
        <f>Benchmark!AE54</f>
        <v>8.5075830661428264E-2</v>
      </c>
      <c r="AR53" s="123">
        <f t="array" ref="AR53">PRODUCT(1+AQ42:AQ53)-1</f>
        <v>0.18465311437962528</v>
      </c>
      <c r="AS53" s="637">
        <f>Benchmark!AF54</f>
        <v>-6.6097333692448981E-2</v>
      </c>
      <c r="AT53" s="123">
        <f t="array" ref="AT53">PRODUCT(1+AS42:AS53)-1</f>
        <v>-0.11840325052373435</v>
      </c>
      <c r="AV53" s="123">
        <f>VLOOKUP($B53,'Sector --&gt;'!$Q$3:$AB$101,MATCH(AV$2,'Sector --&gt;'!$Q$3:$AB$3,0),FALSE)/VLOOKUP($B52,'Sector --&gt;'!$B$3:$N$101,MATCH(AV$2,'Sector --&gt;'!$B$3:$N$3,FALSE))</f>
        <v>9.484210365857651E-2</v>
      </c>
      <c r="AW53" s="123">
        <f t="array" ref="AW53">PRODUCT(1+AV42:AV53)-1</f>
        <v>0.25514789675393557</v>
      </c>
      <c r="AX53" s="123">
        <f>VLOOKUP($B53,'Sector --&gt;'!$Q$104:$AB$202,MATCH(AV$2,'Sector --&gt;'!$Q$3:$AB$3,0),FALSE)/VLOOKUP($B52,'Sector --&gt;'!$B$104:$N$202,MATCH(AV$2,'Sector --&gt;'!$B$3:$N$3,FALSE))</f>
        <v>-4.3583565369206489E-2</v>
      </c>
      <c r="AY53" s="123">
        <f t="array" ref="AY53">PRODUCT(1+AX42:AX53)-1</f>
        <v>-0.15723576376005555</v>
      </c>
      <c r="AZ53" s="637">
        <f>Benchmark!AI54</f>
        <v>7.0448607672597391E-2</v>
      </c>
      <c r="BA53" s="123">
        <f t="array" ref="BA53">PRODUCT(1+AZ42:AZ53)-1</f>
        <v>0.17982500066653673</v>
      </c>
      <c r="BB53" s="637">
        <f>Benchmark!AJ54</f>
        <v>-7.1913228691065076E-2</v>
      </c>
      <c r="BC53" s="123">
        <f t="array" ref="BC53">PRODUCT(1+BB42:BB53)-1</f>
        <v>-0.18997889891490738</v>
      </c>
      <c r="BE53" s="123">
        <f>VLOOKUP($B53,'Sector --&gt;'!$Q$3:$AB$101,MATCH(BE$2,'Sector --&gt;'!$Q$3:$AB$3,0),FALSE)/VLOOKUP($B52,'Sector --&gt;'!$B$3:$N$101,MATCH(BE$2,'Sector --&gt;'!$B$3:$N$3,FALSE))</f>
        <v>-1.0832105398346963E-2</v>
      </c>
      <c r="BF53" s="123">
        <f t="array" ref="BF53">PRODUCT(1+BE42:BE53)-1</f>
        <v>0.33897111521385992</v>
      </c>
      <c r="BG53" s="123">
        <f>IFERROR(VLOOKUP($B53,'Sector --&gt;'!$Q$104:$AB$202,MATCH(BE$2,'Sector --&gt;'!$Q$3:$AB$3,0),FALSE)/VLOOKUP($B52,'Sector --&gt;'!$B$104:$N$202,MATCH(BE$2,'Sector --&gt;'!$B$3:$N$3,FALSE)),BK53)</f>
        <v>-9.355322969906639E-2</v>
      </c>
      <c r="BH53" s="123">
        <f t="array" ref="BH53">PRODUCT(1+BG42:BG53)-1</f>
        <v>-0.16416902810221401</v>
      </c>
      <c r="BI53" s="637">
        <f>Benchmark!AM54</f>
        <v>8.6924774363020513E-2</v>
      </c>
      <c r="BJ53" s="123">
        <f t="array" ref="BJ53">PRODUCT(1+BI42:BI53)-1</f>
        <v>0.1991848930521849</v>
      </c>
      <c r="BK53" s="637">
        <f>Benchmark!AN54</f>
        <v>-8.9517922293530519E-2</v>
      </c>
      <c r="BL53" s="123">
        <f t="array" ref="BL53">PRODUCT(1+BK42:BK53)-1</f>
        <v>-0.22466671836195173</v>
      </c>
      <c r="BN53" s="123">
        <f>VLOOKUP($B53,'Sector --&gt;'!$Q$3:$AB$101,MATCH(BN$2,'Sector --&gt;'!$Q$3:$AB$3,0),FALSE)/VLOOKUP($B52,'Sector --&gt;'!$B$3:$N$101,MATCH(BN$2,'Sector --&gt;'!$B$3:$N$3,FALSE))</f>
        <v>6.2662635640375761E-2</v>
      </c>
      <c r="BO53" s="123">
        <f t="array" ref="BO53">PRODUCT(1+BN42:BN53)-1</f>
        <v>0.4129389186122947</v>
      </c>
      <c r="BP53" s="123">
        <f>VLOOKUP($B53,'Sector --&gt;'!$Q$104:$AB$202,MATCH(BN$2,'Sector --&gt;'!$Q$3:$AB$3,0),FALSE)/VLOOKUP($B52,'Sector --&gt;'!$B$104:$N$202,MATCH(BN$2,'Sector --&gt;'!$B$3:$N$3,FALSE))</f>
        <v>-8.5057808271772922E-2</v>
      </c>
      <c r="BQ53" s="123">
        <f t="array" ref="BQ53">PRODUCT(1+BP42:BP53)-1</f>
        <v>-0.32958121534696472</v>
      </c>
      <c r="BR53" s="637">
        <f>Benchmark!AQ54</f>
        <v>8.3145134354714531E-2</v>
      </c>
      <c r="BS53" s="123">
        <f t="array" ref="BS53">PRODUCT(1+BR42:BR53)-1</f>
        <v>9.5982393083680728E-2</v>
      </c>
      <c r="BT53" s="637">
        <f>Benchmark!AR54</f>
        <v>-7.7704477167222397E-2</v>
      </c>
      <c r="BU53" s="123">
        <f t="array" ref="BU53">PRODUCT(1+BT42:BT53)-1</f>
        <v>-0.1357137646242349</v>
      </c>
    </row>
    <row r="54" spans="2:73" x14ac:dyDescent="0.25">
      <c r="B54" s="95">
        <f t="shared" si="1"/>
        <v>40421</v>
      </c>
      <c r="C54" s="123">
        <f>VLOOKUP($B54,'Sector --&gt;'!$Q$3:$AB$101,MATCH(C$2,'Sector --&gt;'!$Q$3:$AB$3,0),FALSE)/VLOOKUP($B53,'Sector --&gt;'!$B$3:$N$101,MATCH(C$2,'Sector --&gt;'!$B$3:$N$3,FALSE))</f>
        <v>-1.7904984811236778E-2</v>
      </c>
      <c r="D54" s="123">
        <f t="array" ref="D54">PRODUCT(1+C43:C54)-1</f>
        <v>0.26684561807820462</v>
      </c>
      <c r="E54" s="123">
        <f>VLOOKUP($B54,'Sector --&gt;'!$Q$104:$AB$202,MATCH(C$2,'Sector --&gt;'!$Q$3:$AB$3,0),FALSE)/VLOOKUP($B53,'Sector --&gt;'!$B$104:$N$202,MATCH(C$2,'Sector --&gt;'!$B$3:$N$3,FALSE))</f>
        <v>3.1195224101737695E-2</v>
      </c>
      <c r="F54" s="123">
        <f t="array" ref="F54">PRODUCT(1+E43:E54)-1</f>
        <v>-0.1796233133015761</v>
      </c>
      <c r="G54" s="637">
        <f>Benchmark!O55</f>
        <v>-1.4924731015446722E-2</v>
      </c>
      <c r="H54" s="123">
        <f t="array" ref="H54">PRODUCT(1+G43:G54)-1</f>
        <v>0.22911028252456322</v>
      </c>
      <c r="I54" s="637">
        <f>Benchmark!P55</f>
        <v>1.4287213704370002E-2</v>
      </c>
      <c r="J54" s="123">
        <f t="array" ref="J54">PRODUCT(1+I42:I53)-1</f>
        <v>-0.22879818752922298</v>
      </c>
      <c r="L54" s="123">
        <f>VLOOKUP($B54,'Sector --&gt;'!$Q$3:$AB$101,MATCH(L$2,'Sector --&gt;'!$Q$3:$AB$3,0),FALSE)/VLOOKUP($B53,'Sector --&gt;'!$B$3:$N$101,MATCH(L$2,'Sector --&gt;'!$B$3:$N$3,FALSE))</f>
        <v>6.9636577250186552E-3</v>
      </c>
      <c r="M54" s="123">
        <f t="array" ref="M54">PRODUCT(1+L43:L54)-1</f>
        <v>0.27510676430503311</v>
      </c>
      <c r="N54" s="123">
        <f>VLOOKUP($B54,'Sector --&gt;'!$Q$104:$AB$202,MATCH(L$2,'Sector --&gt;'!$Q$3:$AB$3,0),FALSE)/VLOOKUP($B53,'Sector --&gt;'!$B$104:$N$202,MATCH(L$2,'Sector --&gt;'!$B$3:$N$3,FALSE))</f>
        <v>3.7420427986302497E-2</v>
      </c>
      <c r="O54" s="123">
        <f t="array" ref="O54">PRODUCT(1+N43:N54)-1</f>
        <v>-0.33840919584717544</v>
      </c>
      <c r="P54" s="637">
        <f>Benchmark!S55</f>
        <v>1.587795873324061E-3</v>
      </c>
      <c r="Q54" s="123">
        <f t="array" ref="Q54">PRODUCT(1+P43:P54)-1</f>
        <v>0.3316055190428584</v>
      </c>
      <c r="R54" s="637">
        <f>Benchmark!T55</f>
        <v>-3.1596988095344801E-3</v>
      </c>
      <c r="S54" s="123">
        <f t="array" ref="S54">PRODUCT(1+R43:R54)-1</f>
        <v>-0.28848794238700282</v>
      </c>
      <c r="U54" s="123">
        <f>VLOOKUP($B54,'Sector --&gt;'!$Q$3:$AB$101,MATCH(U$2,'Sector --&gt;'!$Q$3:$AB$3,0),FALSE)/VLOOKUP($B53,'Sector --&gt;'!$B$3:$N$101,MATCH(U$2,'Sector --&gt;'!$B$3:$N$3,FALSE))</f>
        <v>-6.4317705350887419E-2</v>
      </c>
      <c r="V54" s="123">
        <f t="array" ref="V54">PRODUCT(1+U43:U54)-1</f>
        <v>-7.2912284479930922E-2</v>
      </c>
      <c r="W54" s="123">
        <f>IFERROR(VLOOKUP($B54,'Sector --&gt;'!$Q$104:$AB$202,MATCH(U$2,'Sector --&gt;'!$Q$3:$AB$3,0),FALSE)/VLOOKUP($B53,'Sector --&gt;'!$B$104:$N$202,MATCH(U$2,'Sector --&gt;'!$B$3:$N$3,FALSE)),AA54)</f>
        <v>5.6112489598431653E-2</v>
      </c>
      <c r="X54" s="123">
        <f t="array" ref="X54">PRODUCT(1+W43:W54)-1</f>
        <v>-4.6006396161669794E-2</v>
      </c>
      <c r="Y54" s="637">
        <f>Benchmark!W55</f>
        <v>-1.6550592493335847E-2</v>
      </c>
      <c r="Z54" s="123">
        <f t="array" ref="Z54">PRODUCT(1+Y43:Y54)-1</f>
        <v>0.19891163589501426</v>
      </c>
      <c r="AA54" s="637">
        <f>Benchmark!X55</f>
        <v>1.282348517120558E-2</v>
      </c>
      <c r="AB54" s="123">
        <f t="array" ref="AB54">PRODUCT(1+AA43:AA54)-1</f>
        <v>-0.15503536405460794</v>
      </c>
      <c r="AD54" s="123">
        <f>VLOOKUP($B54,'Sector --&gt;'!$Q$3:$AB$101,MATCH(AD$2,'Sector --&gt;'!$Q$3:$AB$3,0),FALSE)/VLOOKUP($B53,'Sector --&gt;'!$B$3:$N$101,MATCH(AD$2,'Sector --&gt;'!$B$3:$N$3,FALSE))</f>
        <v>5.3738378362894086E-2</v>
      </c>
      <c r="AE54" s="123">
        <f t="array" ref="AE54">PRODUCT(1+AD43:AD54)-1</f>
        <v>0.30271178633132889</v>
      </c>
      <c r="AF54" s="123">
        <f>VLOOKUP($B54,'Sector --&gt;'!$Q$104:$AB$202,MATCH(AD$2,'Sector --&gt;'!$Q$3:$AB$3,0),FALSE)/VLOOKUP($B53,'Sector --&gt;'!$B$104:$N$202,MATCH(AD$2,'Sector --&gt;'!$B$3:$N$3,FALSE))</f>
        <v>1.3299621779571244E-2</v>
      </c>
      <c r="AG54" s="123">
        <f t="array" ref="AG54">PRODUCT(1+AF43:AF54)-1</f>
        <v>-0.19153075291720867</v>
      </c>
      <c r="AH54" s="637">
        <f>Benchmark!AA55</f>
        <v>-2.0527629757975591E-2</v>
      </c>
      <c r="AI54" s="123">
        <f t="array" ref="AI54">PRODUCT(1+AH43:AH54)-1</f>
        <v>0.15861057099202913</v>
      </c>
      <c r="AJ54" s="637">
        <f>Benchmark!AB55</f>
        <v>2.3360265827846602E-2</v>
      </c>
      <c r="AK54" s="123">
        <f t="array" ref="AK54">PRODUCT(1+AJ43:AJ54)-1</f>
        <v>-0.1421860095276849</v>
      </c>
      <c r="AM54" s="123">
        <f>VLOOKUP($B54,'Sector --&gt;'!$Q$3:$AB$101,MATCH(AM$2,'Sector --&gt;'!$Q$3:$AB$3,0),FALSE)/VLOOKUP($B53,'Sector --&gt;'!$B$3:$N$101,MATCH(AM$2,'Sector --&gt;'!$B$3:$N$3,FALSE))</f>
        <v>-4.7602819814204445E-2</v>
      </c>
      <c r="AN54" s="123">
        <f t="array" ref="AN54">PRODUCT(1+AM43:AM54)-1</f>
        <v>0.36446295438973952</v>
      </c>
      <c r="AO54" s="123">
        <f>VLOOKUP($B54,'Sector --&gt;'!$Q$104:$AB$202,MATCH(AM$2,'Sector --&gt;'!$Q$3:$AB$3,0),FALSE)/VLOOKUP($B53,'Sector --&gt;'!$B$104:$N$202,MATCH(AM$2,'Sector --&gt;'!$B$3:$N$3,FALSE))</f>
        <v>2.3550189063320324E-2</v>
      </c>
      <c r="AP54" s="123">
        <f t="array" ref="AP54">PRODUCT(1+AO43:AO54)-1</f>
        <v>-0.26766102535213832</v>
      </c>
      <c r="AQ54" s="637">
        <f>Benchmark!AE55</f>
        <v>-2.0273160375668619E-3</v>
      </c>
      <c r="AR54" s="123">
        <f t="array" ref="AR54">PRODUCT(1+AQ43:AQ54)-1</f>
        <v>0.16274967270978835</v>
      </c>
      <c r="AS54" s="637">
        <f>Benchmark!AF55</f>
        <v>1.4252692602847965E-2</v>
      </c>
      <c r="AT54" s="123">
        <f t="array" ref="AT54">PRODUCT(1+AS43:AS54)-1</f>
        <v>-0.11565879336018647</v>
      </c>
      <c r="AV54" s="123">
        <f>VLOOKUP($B54,'Sector --&gt;'!$Q$3:$AB$101,MATCH(AV$2,'Sector --&gt;'!$Q$3:$AB$3,0),FALSE)/VLOOKUP($B53,'Sector --&gt;'!$B$3:$N$101,MATCH(AV$2,'Sector --&gt;'!$B$3:$N$3,FALSE))</f>
        <v>-9.3676179596956372E-2</v>
      </c>
      <c r="AW54" s="123">
        <f t="array" ref="AW54">PRODUCT(1+AV43:AV54)-1</f>
        <v>0.15776668933964211</v>
      </c>
      <c r="AX54" s="123">
        <f>VLOOKUP($B54,'Sector --&gt;'!$Q$104:$AB$202,MATCH(AV$2,'Sector --&gt;'!$Q$3:$AB$3,0),FALSE)/VLOOKUP($B53,'Sector --&gt;'!$B$104:$N$202,MATCH(AV$2,'Sector --&gt;'!$B$3:$N$3,FALSE))</f>
        <v>6.3933867672202091E-2</v>
      </c>
      <c r="AY54" s="123">
        <f t="array" ref="AY54">PRODUCT(1+AX43:AX54)-1</f>
        <v>-0.13732283058613326</v>
      </c>
      <c r="AZ54" s="637">
        <f>Benchmark!AI55</f>
        <v>-5.5232334753363956E-2</v>
      </c>
      <c r="BA54" s="123">
        <f t="array" ref="BA54">PRODUCT(1+AZ43:AZ54)-1</f>
        <v>9.4780097316317979E-2</v>
      </c>
      <c r="BB54" s="637">
        <f>Benchmark!AJ55</f>
        <v>5.7537964904299042E-2</v>
      </c>
      <c r="BC54" s="123">
        <f t="array" ref="BC54">PRODUCT(1+BB43:BB54)-1</f>
        <v>-0.12757983352542746</v>
      </c>
      <c r="BE54" s="123">
        <f>VLOOKUP($B54,'Sector --&gt;'!$Q$3:$AB$101,MATCH(BE$2,'Sector --&gt;'!$Q$3:$AB$3,0),FALSE)/VLOOKUP($B53,'Sector --&gt;'!$B$3:$N$101,MATCH(BE$2,'Sector --&gt;'!$B$3:$N$3,FALSE))</f>
        <v>2.7576488200045896E-2</v>
      </c>
      <c r="BF54" s="123">
        <f t="array" ref="BF54">PRODUCT(1+BE43:BE54)-1</f>
        <v>0.38023934301669393</v>
      </c>
      <c r="BG54" s="123">
        <f>IFERROR(VLOOKUP($B54,'Sector --&gt;'!$Q$104:$AB$202,MATCH(BE$2,'Sector --&gt;'!$Q$3:$AB$3,0),FALSE)/VLOOKUP($B53,'Sector --&gt;'!$B$104:$N$202,MATCH(BE$2,'Sector --&gt;'!$B$3:$N$3,FALSE)),BK54)</f>
        <v>-3.6775165082575341E-2</v>
      </c>
      <c r="BH54" s="123">
        <f t="array" ref="BH54">PRODUCT(1+BG43:BG54)-1</f>
        <v>-0.1881471190810623</v>
      </c>
      <c r="BI54" s="637">
        <f>Benchmark!AM55</f>
        <v>-2.6999212586957004E-3</v>
      </c>
      <c r="BJ54" s="123">
        <f t="array" ref="BJ54">PRODUCT(1+BI43:BI54)-1</f>
        <v>0.17985564014440314</v>
      </c>
      <c r="BK54" s="637">
        <f>Benchmark!AN55</f>
        <v>7.1418994574207854E-3</v>
      </c>
      <c r="BL54" s="123">
        <f t="array" ref="BL54">PRODUCT(1+BK43:BK54)-1</f>
        <v>-0.21512401051359986</v>
      </c>
      <c r="BN54" s="123">
        <f>VLOOKUP($B54,'Sector --&gt;'!$Q$3:$AB$101,MATCH(BN$2,'Sector --&gt;'!$Q$3:$AB$3,0),FALSE)/VLOOKUP($B53,'Sector --&gt;'!$B$3:$N$101,MATCH(BN$2,'Sector --&gt;'!$B$3:$N$3,FALSE))</f>
        <v>-2.4108079076799859E-2</v>
      </c>
      <c r="BO54" s="123">
        <f t="array" ref="BO54">PRODUCT(1+BN43:BN54)-1</f>
        <v>0.31974905750312277</v>
      </c>
      <c r="BP54" s="123">
        <f>VLOOKUP($B54,'Sector --&gt;'!$Q$104:$AB$202,MATCH(BN$2,'Sector --&gt;'!$Q$3:$AB$3,0),FALSE)/VLOOKUP($B53,'Sector --&gt;'!$B$104:$N$202,MATCH(BN$2,'Sector --&gt;'!$B$3:$N$3,FALSE))</f>
        <v>2.3049544062636158E-2</v>
      </c>
      <c r="BQ54" s="123">
        <f t="array" ref="BQ54">PRODUCT(1+BP43:BP54)-1</f>
        <v>-0.30307789034956845</v>
      </c>
      <c r="BR54" s="637">
        <f>Benchmark!AQ55</f>
        <v>-5.2989463458163882E-3</v>
      </c>
      <c r="BS54" s="123">
        <f t="array" ref="BS54">PRODUCT(1+BR43:BR54)-1</f>
        <v>4.8399540513227146E-2</v>
      </c>
      <c r="BT54" s="637">
        <f>Benchmark!AR55</f>
        <v>4.3884355308641751E-3</v>
      </c>
      <c r="BU54" s="123">
        <f t="array" ref="BU54">PRODUCT(1+BT43:BT54)-1</f>
        <v>-0.11116767135776584</v>
      </c>
    </row>
    <row r="55" spans="2:73" x14ac:dyDescent="0.25">
      <c r="B55" s="95">
        <f t="shared" si="1"/>
        <v>40451</v>
      </c>
      <c r="C55" s="123">
        <f>VLOOKUP($B55,'Sector --&gt;'!$Q$3:$AB$101,MATCH(C$2,'Sector --&gt;'!$Q$3:$AB$3,0),FALSE)/VLOOKUP($B54,'Sector --&gt;'!$B$3:$N$101,MATCH(C$2,'Sector --&gt;'!$B$3:$N$3,FALSE))</f>
        <v>0.17149798624582505</v>
      </c>
      <c r="D55" s="123">
        <f t="array" ref="D55">PRODUCT(1+C44:C55)-1</f>
        <v>0.39057134436884722</v>
      </c>
      <c r="E55" s="123">
        <f>VLOOKUP($B55,'Sector --&gt;'!$Q$104:$AB$202,MATCH(C$2,'Sector --&gt;'!$Q$3:$AB$3,0),FALSE)/VLOOKUP($B54,'Sector --&gt;'!$B$104:$N$202,MATCH(C$2,'Sector --&gt;'!$B$3:$N$3,FALSE))</f>
        <v>-0.1100051114826792</v>
      </c>
      <c r="F55" s="123">
        <f t="array" ref="F55">PRODUCT(1+E44:E55)-1</f>
        <v>-0.21746258404246843</v>
      </c>
      <c r="G55" s="637">
        <f>Benchmark!O56</f>
        <v>0.1213358469182792</v>
      </c>
      <c r="H55" s="123">
        <f t="array" ref="H55">PRODUCT(1+G44:G55)-1</f>
        <v>0.30132438838848419</v>
      </c>
      <c r="I55" s="637">
        <f>Benchmark!P56</f>
        <v>-0.11808998517579836</v>
      </c>
      <c r="J55" s="123">
        <f t="array" ref="J55">PRODUCT(1+I43:I54)-1</f>
        <v>-0.21003523489246267</v>
      </c>
      <c r="L55" s="123">
        <f>VLOOKUP($B55,'Sector --&gt;'!$Q$3:$AB$101,MATCH(L$2,'Sector --&gt;'!$Q$3:$AB$3,0),FALSE)/VLOOKUP($B54,'Sector --&gt;'!$B$3:$N$101,MATCH(L$2,'Sector --&gt;'!$B$3:$N$3,FALSE))</f>
        <v>9.9883312844649047E-2</v>
      </c>
      <c r="M55" s="123">
        <f t="array" ref="M55">PRODUCT(1+L44:L55)-1</f>
        <v>0.23703443119620027</v>
      </c>
      <c r="N55" s="123">
        <f>VLOOKUP($B55,'Sector --&gt;'!$Q$104:$AB$202,MATCH(L$2,'Sector --&gt;'!$Q$3:$AB$3,0),FALSE)/VLOOKUP($B54,'Sector --&gt;'!$B$104:$N$202,MATCH(L$2,'Sector --&gt;'!$B$3:$N$3,FALSE))</f>
        <v>-0.11894962846728119</v>
      </c>
      <c r="O55" s="123">
        <f t="array" ref="O55">PRODUCT(1+N44:N55)-1</f>
        <v>-0.34584275771843553</v>
      </c>
      <c r="P55" s="637">
        <f>Benchmark!S56</f>
        <v>9.3023861850959316E-2</v>
      </c>
      <c r="Q55" s="123">
        <f t="array" ref="Q55">PRODUCT(1+P44:P55)-1</f>
        <v>0.36922209170930187</v>
      </c>
      <c r="R55" s="637">
        <f>Benchmark!T56</f>
        <v>-9.2274296186131838E-2</v>
      </c>
      <c r="S55" s="123">
        <f t="array" ref="S55">PRODUCT(1+R44:R55)-1</f>
        <v>-0.30948171372371602</v>
      </c>
      <c r="U55" s="123">
        <f>VLOOKUP($B55,'Sector --&gt;'!$Q$3:$AB$101,MATCH(U$2,'Sector --&gt;'!$Q$3:$AB$3,0),FALSE)/VLOOKUP($B54,'Sector --&gt;'!$B$3:$N$101,MATCH(U$2,'Sector --&gt;'!$B$3:$N$3,FALSE))</f>
        <v>0.13353423401162973</v>
      </c>
      <c r="V55" s="123">
        <f t="array" ref="V55">PRODUCT(1+U44:U55)-1</f>
        <v>-2.1874946415532781E-2</v>
      </c>
      <c r="W55" s="123">
        <f>IFERROR(VLOOKUP($B55,'Sector --&gt;'!$Q$104:$AB$202,MATCH(U$2,'Sector --&gt;'!$Q$3:$AB$3,0),FALSE)/VLOOKUP($B54,'Sector --&gt;'!$B$104:$N$202,MATCH(U$2,'Sector --&gt;'!$B$3:$N$3,FALSE)),AA55)</f>
        <v>-0.12309637073297698</v>
      </c>
      <c r="X55" s="123">
        <f t="array" ref="X55">PRODUCT(1+W44:W55)-1</f>
        <v>-0.14499971683154311</v>
      </c>
      <c r="Y55" s="637">
        <f>Benchmark!W56</f>
        <v>0.12779056197450811</v>
      </c>
      <c r="Z55" s="123">
        <f t="array" ref="Z55">PRODUCT(1+Y44:Y55)-1</f>
        <v>0.2499677319608018</v>
      </c>
      <c r="AA55" s="637">
        <f>Benchmark!X56</f>
        <v>-0.11947928894179566</v>
      </c>
      <c r="AB55" s="123">
        <f t="array" ref="AB55">PRODUCT(1+AA44:AA55)-1</f>
        <v>-0.19773416755314466</v>
      </c>
      <c r="AD55" s="123">
        <f>VLOOKUP($B55,'Sector --&gt;'!$Q$3:$AB$101,MATCH(AD$2,'Sector --&gt;'!$Q$3:$AB$3,0),FALSE)/VLOOKUP($B54,'Sector --&gt;'!$B$3:$N$101,MATCH(AD$2,'Sector --&gt;'!$B$3:$N$3,FALSE))</f>
        <v>0.11410833730225123</v>
      </c>
      <c r="AE55" s="123">
        <f t="array" ref="AE55">PRODUCT(1+AD44:AD55)-1</f>
        <v>0.27709236868260434</v>
      </c>
      <c r="AF55" s="123">
        <f>VLOOKUP($B55,'Sector --&gt;'!$Q$104:$AB$202,MATCH(AD$2,'Sector --&gt;'!$Q$3:$AB$3,0),FALSE)/VLOOKUP($B54,'Sector --&gt;'!$B$104:$N$202,MATCH(AD$2,'Sector --&gt;'!$B$3:$N$3,FALSE))</f>
        <v>-0.18342149347718495</v>
      </c>
      <c r="AG55" s="123">
        <f t="array" ref="AG55">PRODUCT(1+AF44:AF55)-1</f>
        <v>-0.25607071443400709</v>
      </c>
      <c r="AH55" s="637">
        <f>Benchmark!AA56</f>
        <v>0.10109049705791209</v>
      </c>
      <c r="AI55" s="123">
        <f t="array" ref="AI55">PRODUCT(1+AH44:AH55)-1</f>
        <v>0.18060230766473384</v>
      </c>
      <c r="AJ55" s="637">
        <f>Benchmark!AB56</f>
        <v>-9.5647461771557057E-2</v>
      </c>
      <c r="AK55" s="123">
        <f t="array" ref="AK55">PRODUCT(1+AJ44:AJ55)-1</f>
        <v>-0.1494652202402722</v>
      </c>
      <c r="AM55" s="123">
        <f>VLOOKUP($B55,'Sector --&gt;'!$Q$3:$AB$101,MATCH(AM$2,'Sector --&gt;'!$Q$3:$AB$3,0),FALSE)/VLOOKUP($B54,'Sector --&gt;'!$B$3:$N$101,MATCH(AM$2,'Sector --&gt;'!$B$3:$N$3,FALSE))</f>
        <v>0.12334757267635583</v>
      </c>
      <c r="AN55" s="123">
        <f t="array" ref="AN55">PRODUCT(1+AM44:AM55)-1</f>
        <v>0.35333505314724789</v>
      </c>
      <c r="AO55" s="123">
        <f>VLOOKUP($B55,'Sector --&gt;'!$Q$104:$AB$202,MATCH(AM$2,'Sector --&gt;'!$Q$3:$AB$3,0),FALSE)/VLOOKUP($B54,'Sector --&gt;'!$B$104:$N$202,MATCH(AM$2,'Sector --&gt;'!$B$3:$N$3,FALSE))</f>
        <v>-0.12723860676793908</v>
      </c>
      <c r="AP55" s="123">
        <f t="array" ref="AP55">PRODUCT(1+AO44:AO55)-1</f>
        <v>-0.35094461324322068</v>
      </c>
      <c r="AQ55" s="637">
        <f>Benchmark!AE56</f>
        <v>0.11757857343456145</v>
      </c>
      <c r="AR55" s="123">
        <f t="array" ref="AR55">PRODUCT(1+AQ44:AQ55)-1</f>
        <v>0.22430483530384615</v>
      </c>
      <c r="AS55" s="637">
        <f>Benchmark!AF56</f>
        <v>-0.11688578050413634</v>
      </c>
      <c r="AT55" s="123">
        <f t="array" ref="AT55">PRODUCT(1+AS44:AS55)-1</f>
        <v>-0.19370791930433939</v>
      </c>
      <c r="AV55" s="123">
        <f>VLOOKUP($B55,'Sector --&gt;'!$Q$3:$AB$101,MATCH(AV$2,'Sector --&gt;'!$Q$3:$AB$3,0),FALSE)/VLOOKUP($B54,'Sector --&gt;'!$B$3:$N$101,MATCH(AV$2,'Sector --&gt;'!$B$3:$N$3,FALSE))</f>
        <v>0.13741392192664698</v>
      </c>
      <c r="AW55" s="123">
        <f t="array" ref="AW55">PRODUCT(1+AV44:AV55)-1</f>
        <v>0.16091752261350867</v>
      </c>
      <c r="AX55" s="123">
        <f>VLOOKUP($B55,'Sector --&gt;'!$Q$104:$AB$202,MATCH(AV$2,'Sector --&gt;'!$Q$3:$AB$3,0),FALSE)/VLOOKUP($B54,'Sector --&gt;'!$B$104:$N$202,MATCH(AV$2,'Sector --&gt;'!$B$3:$N$3,FALSE))</f>
        <v>-0.13903396122696166</v>
      </c>
      <c r="AY55" s="123">
        <f t="array" ref="AY55">PRODUCT(1+AX44:AX55)-1</f>
        <v>-0.15974271992529698</v>
      </c>
      <c r="AZ55" s="637">
        <f>Benchmark!AI56</f>
        <v>0.11185269487976471</v>
      </c>
      <c r="BA55" s="123">
        <f t="array" ref="BA55">PRODUCT(1+AZ44:AZ55)-1</f>
        <v>0.11485444844346882</v>
      </c>
      <c r="BB55" s="637">
        <f>Benchmark!AJ56</f>
        <v>-0.11348090742429162</v>
      </c>
      <c r="BC55" s="123">
        <f t="array" ref="BC55">PRODUCT(1+BB44:BB55)-1</f>
        <v>-0.15334558377156349</v>
      </c>
      <c r="BE55" s="123">
        <f>VLOOKUP($B55,'Sector --&gt;'!$Q$3:$AB$101,MATCH(BE$2,'Sector --&gt;'!$Q$3:$AB$3,0),FALSE)/VLOOKUP($B54,'Sector --&gt;'!$B$3:$N$101,MATCH(BE$2,'Sector --&gt;'!$B$3:$N$3,FALSE))</f>
        <v>5.8049915579055325E-2</v>
      </c>
      <c r="BF55" s="123">
        <f t="array" ref="BF55">PRODUCT(1+BE44:BE55)-1</f>
        <v>0.33278818004331678</v>
      </c>
      <c r="BG55" s="123">
        <f>IFERROR(VLOOKUP($B55,'Sector --&gt;'!$Q$104:$AB$202,MATCH(BE$2,'Sector --&gt;'!$Q$3:$AB$3,0),FALSE)/VLOOKUP($B54,'Sector --&gt;'!$B$104:$N$202,MATCH(BE$2,'Sector --&gt;'!$B$3:$N$3,FALSE)),BK55)</f>
        <v>-0.12370416562205243</v>
      </c>
      <c r="BH55" s="123">
        <f t="array" ref="BH55">PRODUCT(1+BG44:BG55)-1</f>
        <v>-0.24070883366017382</v>
      </c>
      <c r="BI55" s="637">
        <f>Benchmark!AM56</f>
        <v>0.10866151561049395</v>
      </c>
      <c r="BJ55" s="123">
        <f t="array" ref="BJ55">PRODUCT(1+BI44:BI55)-1</f>
        <v>0.21486026615896847</v>
      </c>
      <c r="BK55" s="637">
        <f>Benchmark!AN56</f>
        <v>-0.10924214916760955</v>
      </c>
      <c r="BL55" s="123">
        <f t="array" ref="BL55">PRODUCT(1+BK44:BK55)-1</f>
        <v>-0.23195250379491428</v>
      </c>
      <c r="BN55" s="123">
        <f>VLOOKUP($B55,'Sector --&gt;'!$Q$3:$AB$101,MATCH(BN$2,'Sector --&gt;'!$Q$3:$AB$3,0),FALSE)/VLOOKUP($B54,'Sector --&gt;'!$B$3:$N$101,MATCH(BN$2,'Sector --&gt;'!$B$3:$N$3,FALSE))</f>
        <v>2.9986657449226659E-2</v>
      </c>
      <c r="BO55" s="123">
        <f t="array" ref="BO55">PRODUCT(1+BN44:BN55)-1</f>
        <v>0.29755865723950059</v>
      </c>
      <c r="BP55" s="123">
        <f>VLOOKUP($B55,'Sector --&gt;'!$Q$104:$AB$202,MATCH(BN$2,'Sector --&gt;'!$Q$3:$AB$3,0),FALSE)/VLOOKUP($B54,'Sector --&gt;'!$B$104:$N$202,MATCH(BN$2,'Sector --&gt;'!$B$3:$N$3,FALSE))</f>
        <v>-6.7946332132887047E-2</v>
      </c>
      <c r="BQ55" s="123">
        <f t="array" ref="BQ55">PRODUCT(1+BP44:BP55)-1</f>
        <v>-0.32801420971842754</v>
      </c>
      <c r="BR55" s="637">
        <f>Benchmark!AQ56</f>
        <v>4.8605267087860157E-2</v>
      </c>
      <c r="BS55" s="123">
        <f t="array" ref="BS55">PRODUCT(1+BR44:BR55)-1</f>
        <v>6.6826385094093776E-2</v>
      </c>
      <c r="BT55" s="637">
        <f>Benchmark!AR56</f>
        <v>-7.8714258092847711E-2</v>
      </c>
      <c r="BU55" s="123">
        <f t="array" ref="BU55">PRODUCT(1+BT44:BT55)-1</f>
        <v>-0.16051990655509285</v>
      </c>
    </row>
    <row r="56" spans="2:73" x14ac:dyDescent="0.25">
      <c r="B56" s="95">
        <f t="shared" si="1"/>
        <v>40482</v>
      </c>
      <c r="C56" s="123">
        <f>VLOOKUP($B56,'Sector --&gt;'!$Q$3:$AB$101,MATCH(C$2,'Sector --&gt;'!$Q$3:$AB$3,0),FALSE)/VLOOKUP($B55,'Sector --&gt;'!$B$3:$N$101,MATCH(C$2,'Sector --&gt;'!$B$3:$N$3,FALSE))</f>
        <v>7.0539414401248599E-2</v>
      </c>
      <c r="D56" s="123">
        <f t="array" ref="D56">PRODUCT(1+C45:C56)-1</f>
        <v>0.46629542234272092</v>
      </c>
      <c r="E56" s="123">
        <f>VLOOKUP($B56,'Sector --&gt;'!$Q$104:$AB$202,MATCH(C$2,'Sector --&gt;'!$Q$3:$AB$3,0),FALSE)/VLOOKUP($B55,'Sector --&gt;'!$B$104:$N$202,MATCH(C$2,'Sector --&gt;'!$B$3:$N$3,FALSE))</f>
        <v>-3.998863900892892E-2</v>
      </c>
      <c r="F56" s="123">
        <f t="array" ref="F56">PRODUCT(1+E45:E56)-1</f>
        <v>-0.26102817558988844</v>
      </c>
      <c r="G56" s="637">
        <f>Benchmark!O57</f>
        <v>3.9359981222231298E-2</v>
      </c>
      <c r="H56" s="123">
        <f t="array" ref="H56">PRODUCT(1+G45:G56)-1</f>
        <v>0.3448340018715168</v>
      </c>
      <c r="I56" s="637">
        <f>Benchmark!P57</f>
        <v>-3.719231958647231E-2</v>
      </c>
      <c r="J56" s="123">
        <f t="array" ref="J56">PRODUCT(1+I44:I55)-1</f>
        <v>-0.25868974686665147</v>
      </c>
      <c r="L56" s="123">
        <f>VLOOKUP($B56,'Sector --&gt;'!$Q$3:$AB$101,MATCH(L$2,'Sector --&gt;'!$Q$3:$AB$3,0),FALSE)/VLOOKUP($B55,'Sector --&gt;'!$B$3:$N$101,MATCH(L$2,'Sector --&gt;'!$B$3:$N$3,FALSE))</f>
        <v>-1.8881933403547468E-3</v>
      </c>
      <c r="M56" s="123">
        <f t="array" ref="M56">PRODUCT(1+L45:L56)-1</f>
        <v>0.28894066871650748</v>
      </c>
      <c r="N56" s="123">
        <f>VLOOKUP($B56,'Sector --&gt;'!$Q$104:$AB$202,MATCH(L$2,'Sector --&gt;'!$Q$3:$AB$3,0),FALSE)/VLOOKUP($B55,'Sector --&gt;'!$B$104:$N$202,MATCH(L$2,'Sector --&gt;'!$B$3:$N$3,FALSE))</f>
        <v>-3.0088423025722327E-2</v>
      </c>
      <c r="O56" s="123">
        <f t="array" ref="O56">PRODUCT(1+N45:N56)-1</f>
        <v>-0.33580480474719088</v>
      </c>
      <c r="P56" s="637">
        <f>Benchmark!S57</f>
        <v>2.6686762050794802E-2</v>
      </c>
      <c r="Q56" s="123">
        <f t="array" ref="Q56">PRODUCT(1+P45:P56)-1</f>
        <v>0.38121733807157909</v>
      </c>
      <c r="R56" s="637">
        <f>Benchmark!T57</f>
        <v>-3.8862145455286545E-2</v>
      </c>
      <c r="S56" s="123">
        <f t="array" ref="S56">PRODUCT(1+R45:R56)-1</f>
        <v>-0.31206904649212486</v>
      </c>
      <c r="U56" s="123">
        <f>VLOOKUP($B56,'Sector --&gt;'!$Q$3:$AB$101,MATCH(U$2,'Sector --&gt;'!$Q$3:$AB$3,0),FALSE)/VLOOKUP($B55,'Sector --&gt;'!$B$3:$N$101,MATCH(U$2,'Sector --&gt;'!$B$3:$N$3,FALSE))</f>
        <v>1.9357908089282398E-2</v>
      </c>
      <c r="V56" s="123">
        <f t="array" ref="V56">PRODUCT(1+U45:U56)-1</f>
        <v>-4.5076469859399504E-2</v>
      </c>
      <c r="W56" s="123">
        <f>IFERROR(VLOOKUP($B56,'Sector --&gt;'!$Q$104:$AB$202,MATCH(U$2,'Sector --&gt;'!$Q$3:$AB$3,0),FALSE)/VLOOKUP($B55,'Sector --&gt;'!$B$104:$N$202,MATCH(U$2,'Sector --&gt;'!$B$3:$N$3,FALSE)),AA56)</f>
        <v>-3.1769510344625419E-2</v>
      </c>
      <c r="X56" s="123">
        <f t="array" ref="X56">PRODUCT(1+W45:W56)-1</f>
        <v>-0.11180655071488854</v>
      </c>
      <c r="Y56" s="637">
        <f>Benchmark!W57</f>
        <v>4.9977363079947344E-2</v>
      </c>
      <c r="Z56" s="123">
        <f t="array" ref="Z56">PRODUCT(1+Y45:Y56)-1</f>
        <v>0.28092499143139205</v>
      </c>
      <c r="AA56" s="637">
        <f>Benchmark!X57</f>
        <v>-4.7727472335549088E-2</v>
      </c>
      <c r="AB56" s="123">
        <f t="array" ref="AB56">PRODUCT(1+AA45:AA56)-1</f>
        <v>-0.2263631435663761</v>
      </c>
      <c r="AD56" s="123">
        <f>VLOOKUP($B56,'Sector --&gt;'!$Q$3:$AB$101,MATCH(AD$2,'Sector --&gt;'!$Q$3:$AB$3,0),FALSE)/VLOOKUP($B55,'Sector --&gt;'!$B$3:$N$101,MATCH(AD$2,'Sector --&gt;'!$B$3:$N$3,FALSE))</f>
        <v>5.8468298144419603E-2</v>
      </c>
      <c r="AE56" s="123">
        <f t="array" ref="AE56">PRODUCT(1+AD45:AD56)-1</f>
        <v>0.34814908818210233</v>
      </c>
      <c r="AF56" s="123">
        <f>VLOOKUP($B56,'Sector --&gt;'!$Q$104:$AB$202,MATCH(AD$2,'Sector --&gt;'!$Q$3:$AB$3,0),FALSE)/VLOOKUP($B55,'Sector --&gt;'!$B$104:$N$202,MATCH(AD$2,'Sector --&gt;'!$B$3:$N$3,FALSE))</f>
        <v>2.6950957785198171E-2</v>
      </c>
      <c r="AG56" s="123">
        <f t="array" ref="AG56">PRODUCT(1+AF45:AF56)-1</f>
        <v>-0.260766686188171</v>
      </c>
      <c r="AH56" s="637">
        <f>Benchmark!AA57</f>
        <v>3.8779987682537584E-2</v>
      </c>
      <c r="AI56" s="123">
        <f t="array" ref="AI56">PRODUCT(1+AH45:AH56)-1</f>
        <v>0.21256818368195862</v>
      </c>
      <c r="AJ56" s="637">
        <f>Benchmark!AB57</f>
        <v>-3.0375680378389308E-2</v>
      </c>
      <c r="AK56" s="123">
        <f t="array" ref="AK56">PRODUCT(1+AJ45:AJ56)-1</f>
        <v>-0.16424335783917343</v>
      </c>
      <c r="AM56" s="123">
        <f>VLOOKUP($B56,'Sector --&gt;'!$Q$3:$AB$101,MATCH(AM$2,'Sector --&gt;'!$Q$3:$AB$3,0),FALSE)/VLOOKUP($B55,'Sector --&gt;'!$B$3:$N$101,MATCH(AM$2,'Sector --&gt;'!$B$3:$N$3,FALSE))</f>
        <v>4.9449296954118344E-2</v>
      </c>
      <c r="AN56" s="123">
        <f t="array" ref="AN56">PRODUCT(1+AM45:AM56)-1</f>
        <v>0.44999970427570912</v>
      </c>
      <c r="AO56" s="123">
        <f>VLOOKUP($B56,'Sector --&gt;'!$Q$104:$AB$202,MATCH(AM$2,'Sector --&gt;'!$Q$3:$AB$3,0),FALSE)/VLOOKUP($B55,'Sector --&gt;'!$B$104:$N$202,MATCH(AM$2,'Sector --&gt;'!$B$3:$N$3,FALSE))</f>
        <v>-4.6808503924139079E-2</v>
      </c>
      <c r="AP56" s="123">
        <f t="array" ref="AP56">PRODUCT(1+AO45:AO56)-1</f>
        <v>-0.4060867887414209</v>
      </c>
      <c r="AQ56" s="637">
        <f>Benchmark!AE57</f>
        <v>4.1059644896779685E-2</v>
      </c>
      <c r="AR56" s="123">
        <f t="array" ref="AR56">PRODUCT(1+AQ45:AQ56)-1</f>
        <v>0.2936103180399896</v>
      </c>
      <c r="AS56" s="637">
        <f>Benchmark!AF57</f>
        <v>-2.7917722284637309E-2</v>
      </c>
      <c r="AT56" s="123">
        <f t="array" ref="AT56">PRODUCT(1+AS45:AS56)-1</f>
        <v>-0.22874065403291177</v>
      </c>
      <c r="AV56" s="123">
        <f>VLOOKUP($B56,'Sector --&gt;'!$Q$3:$AB$101,MATCH(AV$2,'Sector --&gt;'!$Q$3:$AB$3,0),FALSE)/VLOOKUP($B55,'Sector --&gt;'!$B$3:$N$101,MATCH(AV$2,'Sector --&gt;'!$B$3:$N$3,FALSE))</f>
        <v>3.5324895801483416E-2</v>
      </c>
      <c r="AW56" s="123">
        <f t="array" ref="AW56">PRODUCT(1+AV45:AV56)-1</f>
        <v>0.26297952116068513</v>
      </c>
      <c r="AX56" s="123">
        <f>VLOOKUP($B56,'Sector --&gt;'!$Q$104:$AB$202,MATCH(AV$2,'Sector --&gt;'!$Q$3:$AB$3,0),FALSE)/VLOOKUP($B55,'Sector --&gt;'!$B$104:$N$202,MATCH(AV$2,'Sector --&gt;'!$B$3:$N$3,FALSE))</f>
        <v>-3.1574355394983676E-2</v>
      </c>
      <c r="AY56" s="123">
        <f t="array" ref="AY56">PRODUCT(1+AX45:AX56)-1</f>
        <v>-0.24760363234061589</v>
      </c>
      <c r="AZ56" s="637">
        <f>Benchmark!AI57</f>
        <v>1.8339537494227884E-2</v>
      </c>
      <c r="BA56" s="123">
        <f t="array" ref="BA56">PRODUCT(1+AZ45:AZ56)-1</f>
        <v>0.1840122867421452</v>
      </c>
      <c r="BB56" s="637">
        <f>Benchmark!AJ57</f>
        <v>-2.3707669325101297E-2</v>
      </c>
      <c r="BC56" s="123">
        <f t="array" ref="BC56">PRODUCT(1+BB45:BB56)-1</f>
        <v>-0.20177064171780634</v>
      </c>
      <c r="BE56" s="123">
        <f>VLOOKUP($B56,'Sector --&gt;'!$Q$3:$AB$101,MATCH(BE$2,'Sector --&gt;'!$Q$3:$AB$3,0),FALSE)/VLOOKUP($B55,'Sector --&gt;'!$B$3:$N$101,MATCH(BE$2,'Sector --&gt;'!$B$3:$N$3,FALSE))</f>
        <v>0.10398175104735301</v>
      </c>
      <c r="BF56" s="123">
        <f t="array" ref="BF56">PRODUCT(1+BE45:BE56)-1</f>
        <v>0.44537910023285976</v>
      </c>
      <c r="BG56" s="123">
        <f>IFERROR(VLOOKUP($B56,'Sector --&gt;'!$Q$104:$AB$202,MATCH(BE$2,'Sector --&gt;'!$Q$3:$AB$3,0),FALSE)/VLOOKUP($B55,'Sector --&gt;'!$B$104:$N$202,MATCH(BE$2,'Sector --&gt;'!$B$3:$N$3,FALSE)),BK56)</f>
        <v>-0.18015783764524071</v>
      </c>
      <c r="BH56" s="123">
        <f t="array" ref="BH56">PRODUCT(1+BG45:BG56)-1</f>
        <v>-0.3941032847342073</v>
      </c>
      <c r="BI56" s="637">
        <f>Benchmark!AM57</f>
        <v>2.7352531779578242E-2</v>
      </c>
      <c r="BJ56" s="123">
        <f t="array" ref="BJ56">PRODUCT(1+BI45:BI56)-1</f>
        <v>0.22829420396768074</v>
      </c>
      <c r="BK56" s="637">
        <f>Benchmark!AN57</f>
        <v>-2.0342741910440245E-2</v>
      </c>
      <c r="BL56" s="123">
        <f t="array" ref="BL56">PRODUCT(1+BK45:BK56)-1</f>
        <v>-0.23556613602125709</v>
      </c>
      <c r="BN56" s="123">
        <f>VLOOKUP($B56,'Sector --&gt;'!$Q$3:$AB$101,MATCH(BN$2,'Sector --&gt;'!$Q$3:$AB$3,0),FALSE)/VLOOKUP($B55,'Sector --&gt;'!$B$3:$N$101,MATCH(BN$2,'Sector --&gt;'!$B$3:$N$3,FALSE))</f>
        <v>1.4769730853719531E-2</v>
      </c>
      <c r="BO56" s="123">
        <f t="array" ref="BO56">PRODUCT(1+BN45:BN56)-1</f>
        <v>0.28100460436870733</v>
      </c>
      <c r="BP56" s="123">
        <f>VLOOKUP($B56,'Sector --&gt;'!$Q$104:$AB$202,MATCH(BN$2,'Sector --&gt;'!$Q$3:$AB$3,0),FALSE)/VLOOKUP($B55,'Sector --&gt;'!$B$104:$N$202,MATCH(BN$2,'Sector --&gt;'!$B$3:$N$3,FALSE))</f>
        <v>3.7202907943026872E-3</v>
      </c>
      <c r="BQ56" s="123">
        <f t="array" ref="BQ56">PRODUCT(1+BP45:BP56)-1</f>
        <v>-0.34768678786082263</v>
      </c>
      <c r="BR56" s="637">
        <f>Benchmark!AQ57</f>
        <v>2.1004561208645346E-3</v>
      </c>
      <c r="BS56" s="123">
        <f t="array" ref="BS56">PRODUCT(1+BR45:BR56)-1</f>
        <v>7.0418384711957716E-2</v>
      </c>
      <c r="BT56" s="637">
        <f>Benchmark!AR57</f>
        <v>-3.3416485370074633E-2</v>
      </c>
      <c r="BU56" s="123">
        <f t="array" ref="BU56">PRODUCT(1+BT45:BT56)-1</f>
        <v>-0.1986595908995904</v>
      </c>
    </row>
    <row r="57" spans="2:73" x14ac:dyDescent="0.25">
      <c r="B57" s="95">
        <f t="shared" si="1"/>
        <v>40512</v>
      </c>
      <c r="C57" s="123">
        <f>VLOOKUP($B57,'Sector --&gt;'!$Q$3:$AB$101,MATCH(C$2,'Sector --&gt;'!$Q$3:$AB$3,0),FALSE)/VLOOKUP($B56,'Sector --&gt;'!$B$3:$N$101,MATCH(C$2,'Sector --&gt;'!$B$3:$N$3,FALSE))</f>
        <v>2.956665657180683E-3</v>
      </c>
      <c r="D57" s="123">
        <f t="array" ref="D57">PRODUCT(1+C46:C57)-1</f>
        <v>0.44287632366767116</v>
      </c>
      <c r="E57" s="123">
        <f>VLOOKUP($B57,'Sector --&gt;'!$Q$104:$AB$202,MATCH(C$2,'Sector --&gt;'!$Q$3:$AB$3,0),FALSE)/VLOOKUP($B56,'Sector --&gt;'!$B$104:$N$202,MATCH(C$2,'Sector --&gt;'!$B$3:$N$3,FALSE))</f>
        <v>1.6133115322019026E-2</v>
      </c>
      <c r="F57" s="123">
        <f t="array" ref="F57">PRODUCT(1+E46:E57)-1</f>
        <v>-0.20997971593275921</v>
      </c>
      <c r="G57" s="637">
        <f>Benchmark!O58</f>
        <v>-2.8765402021769431E-3</v>
      </c>
      <c r="H57" s="123">
        <f t="array" ref="H57">PRODUCT(1+G46:G57)-1</f>
        <v>0.31661176382127865</v>
      </c>
      <c r="I57" s="637">
        <f>Benchmark!P58</f>
        <v>-1.2359154642406335E-2</v>
      </c>
      <c r="J57" s="123">
        <f t="array" ref="J57">PRODUCT(1+I45:I56)-1</f>
        <v>-0.29014347048329603</v>
      </c>
      <c r="L57" s="123">
        <f>VLOOKUP($B57,'Sector --&gt;'!$Q$3:$AB$101,MATCH(L$2,'Sector --&gt;'!$Q$3:$AB$3,0),FALSE)/VLOOKUP($B56,'Sector --&gt;'!$B$3:$N$101,MATCH(L$2,'Sector --&gt;'!$B$3:$N$3,FALSE))</f>
        <v>1.8055850395671088E-2</v>
      </c>
      <c r="M57" s="123">
        <f t="array" ref="M57">PRODUCT(1+L46:L57)-1</f>
        <v>0.26469955130565825</v>
      </c>
      <c r="N57" s="123">
        <f>VLOOKUP($B57,'Sector --&gt;'!$Q$104:$AB$202,MATCH(L$2,'Sector --&gt;'!$Q$3:$AB$3,0),FALSE)/VLOOKUP($B56,'Sector --&gt;'!$B$104:$N$202,MATCH(L$2,'Sector --&gt;'!$B$3:$N$3,FALSE))</f>
        <v>2.4751865635994311E-2</v>
      </c>
      <c r="O57" s="123">
        <f t="array" ref="O57">PRODUCT(1+N46:N57)-1</f>
        <v>-0.24462451872057234</v>
      </c>
      <c r="P57" s="637">
        <f>Benchmark!S58</f>
        <v>-1.6828629725503606E-2</v>
      </c>
      <c r="Q57" s="123">
        <f t="array" ref="Q57">PRODUCT(1+P46:P57)-1</f>
        <v>0.30604430077542943</v>
      </c>
      <c r="R57" s="637">
        <f>Benchmark!T58</f>
        <v>1.6865636516972364E-2</v>
      </c>
      <c r="S57" s="123">
        <f t="array" ref="S57">PRODUCT(1+R46:R57)-1</f>
        <v>-0.26953180517629582</v>
      </c>
      <c r="U57" s="123">
        <f>VLOOKUP($B57,'Sector --&gt;'!$Q$3:$AB$101,MATCH(U$2,'Sector --&gt;'!$Q$3:$AB$3,0),FALSE)/VLOOKUP($B56,'Sector --&gt;'!$B$3:$N$101,MATCH(U$2,'Sector --&gt;'!$B$3:$N$3,FALSE))</f>
        <v>3.6959231679371016E-3</v>
      </c>
      <c r="V57" s="123">
        <f t="array" ref="V57">PRODUCT(1+U46:U57)-1</f>
        <v>-8.8548263495363488E-2</v>
      </c>
      <c r="W57" s="123">
        <f>IFERROR(VLOOKUP($B57,'Sector --&gt;'!$Q$104:$AB$202,MATCH(U$2,'Sector --&gt;'!$Q$3:$AB$3,0),FALSE)/VLOOKUP($B56,'Sector --&gt;'!$B$104:$N$202,MATCH(U$2,'Sector --&gt;'!$B$3:$N$3,FALSE)),AA57)</f>
        <v>-3.0590544204597579E-2</v>
      </c>
      <c r="X57" s="123">
        <f t="array" ref="X57">PRODUCT(1+W46:W57)-1</f>
        <v>-0.11264681729647708</v>
      </c>
      <c r="Y57" s="637">
        <f>Benchmark!W58</f>
        <v>-1.2563211370086324E-2</v>
      </c>
      <c r="Z57" s="123">
        <f t="array" ref="Z57">PRODUCT(1+Y46:Y57)-1</f>
        <v>0.22764448125269299</v>
      </c>
      <c r="AA57" s="637">
        <f>Benchmark!X58</f>
        <v>1.0056475749182017E-2</v>
      </c>
      <c r="AB57" s="123">
        <f t="array" ref="AB57">PRODUCT(1+AA46:AA57)-1</f>
        <v>-0.19984793570727422</v>
      </c>
      <c r="AD57" s="123">
        <f>VLOOKUP($B57,'Sector --&gt;'!$Q$3:$AB$101,MATCH(AD$2,'Sector --&gt;'!$Q$3:$AB$3,0),FALSE)/VLOOKUP($B56,'Sector --&gt;'!$B$3:$N$101,MATCH(AD$2,'Sector --&gt;'!$B$3:$N$3,FALSE))</f>
        <v>-1.2459074018620262E-2</v>
      </c>
      <c r="AE57" s="123">
        <f t="array" ref="AE57">PRODUCT(1+AD46:AD57)-1</f>
        <v>0.32571981728614929</v>
      </c>
      <c r="AF57" s="123">
        <f>VLOOKUP($B57,'Sector --&gt;'!$Q$104:$AB$202,MATCH(AD$2,'Sector --&gt;'!$Q$3:$AB$3,0),FALSE)/VLOOKUP($B56,'Sector --&gt;'!$B$104:$N$202,MATCH(AD$2,'Sector --&gt;'!$B$3:$N$3,FALSE))</f>
        <v>1.7551990013620553E-2</v>
      </c>
      <c r="AG57" s="123">
        <f t="array" ref="AG57">PRODUCT(1+AF46:AF57)-1</f>
        <v>-0.20351598713079</v>
      </c>
      <c r="AH57" s="637">
        <f>Benchmark!AA58</f>
        <v>-2.7731428798162823E-2</v>
      </c>
      <c r="AI57" s="123">
        <f t="array" ref="AI57">PRODUCT(1+AH46:AH57)-1</f>
        <v>0.22430601262940342</v>
      </c>
      <c r="AJ57" s="637">
        <f>Benchmark!AB58</f>
        <v>2.6222841391939117E-2</v>
      </c>
      <c r="AK57" s="123">
        <f t="array" ref="AK57">PRODUCT(1+AJ46:AJ57)-1</f>
        <v>-0.13200620446169353</v>
      </c>
      <c r="AM57" s="123">
        <f>VLOOKUP($B57,'Sector --&gt;'!$Q$3:$AB$101,MATCH(AM$2,'Sector --&gt;'!$Q$3:$AB$3,0),FALSE)/VLOOKUP($B56,'Sector --&gt;'!$B$3:$N$101,MATCH(AM$2,'Sector --&gt;'!$B$3:$N$3,FALSE))</f>
        <v>-3.0985342651220545E-4</v>
      </c>
      <c r="AN57" s="123">
        <f t="array" ref="AN57">PRODUCT(1+AM46:AM57)-1</f>
        <v>0.50361981088526453</v>
      </c>
      <c r="AO57" s="123">
        <f>VLOOKUP($B57,'Sector --&gt;'!$Q$104:$AB$202,MATCH(AM$2,'Sector --&gt;'!$Q$3:$AB$3,0),FALSE)/VLOOKUP($B56,'Sector --&gt;'!$B$104:$N$202,MATCH(AM$2,'Sector --&gt;'!$B$3:$N$3,FALSE))</f>
        <v>-1.3888334301828491E-2</v>
      </c>
      <c r="AP57" s="123">
        <f t="array" ref="AP57">PRODUCT(1+AO46:AO57)-1</f>
        <v>-0.4217228735301296</v>
      </c>
      <c r="AQ57" s="637">
        <f>Benchmark!AE58</f>
        <v>-2.9109277145940877E-3</v>
      </c>
      <c r="AR57" s="123">
        <f t="array" ref="AR57">PRODUCT(1+AQ46:AQ57)-1</f>
        <v>0.30200183071397335</v>
      </c>
      <c r="AS57" s="637">
        <f>Benchmark!AF58</f>
        <v>-8.3733249812925018E-3</v>
      </c>
      <c r="AT57" s="123">
        <f t="array" ref="AT57">PRODUCT(1+AS46:AS57)-1</f>
        <v>-0.2389821919514209</v>
      </c>
      <c r="AV57" s="123">
        <f>VLOOKUP($B57,'Sector --&gt;'!$Q$3:$AB$101,MATCH(AV$2,'Sector --&gt;'!$Q$3:$AB$3,0),FALSE)/VLOOKUP($B56,'Sector --&gt;'!$B$3:$N$101,MATCH(AV$2,'Sector --&gt;'!$B$3:$N$3,FALSE))</f>
        <v>1.7134423879151376E-2</v>
      </c>
      <c r="AW57" s="123">
        <f t="array" ref="AW57">PRODUCT(1+AV46:AV57)-1</f>
        <v>0.21804320580170367</v>
      </c>
      <c r="AX57" s="123">
        <f>VLOOKUP($B57,'Sector --&gt;'!$Q$104:$AB$202,MATCH(AV$2,'Sector --&gt;'!$Q$3:$AB$3,0),FALSE)/VLOOKUP($B56,'Sector --&gt;'!$B$104:$N$202,MATCH(AV$2,'Sector --&gt;'!$B$3:$N$3,FALSE))</f>
        <v>4.6454150392870086E-4</v>
      </c>
      <c r="AY57" s="123">
        <f t="array" ref="AY57">PRODUCT(1+AX46:AX57)-1</f>
        <v>-0.18543974480307857</v>
      </c>
      <c r="AZ57" s="637">
        <f>Benchmark!AI58</f>
        <v>1.2106439121801645E-2</v>
      </c>
      <c r="BA57" s="123">
        <f t="array" ref="BA57">PRODUCT(1+AZ46:AZ57)-1</f>
        <v>0.15523063517760405</v>
      </c>
      <c r="BB57" s="637">
        <f>Benchmark!AJ58</f>
        <v>-1.0192633786320715E-2</v>
      </c>
      <c r="BC57" s="123">
        <f t="array" ref="BC57">PRODUCT(1+BB46:BB57)-1</f>
        <v>-0.17754751875011421</v>
      </c>
      <c r="BE57" s="123">
        <f>VLOOKUP($B57,'Sector --&gt;'!$Q$3:$AB$101,MATCH(BE$2,'Sector --&gt;'!$Q$3:$AB$3,0),FALSE)/VLOOKUP($B56,'Sector --&gt;'!$B$3:$N$101,MATCH(BE$2,'Sector --&gt;'!$B$3:$N$3,FALSE))</f>
        <v>-2.5501039315428579E-2</v>
      </c>
      <c r="BF57" s="123">
        <f t="array" ref="BF57">PRODUCT(1+BE46:BE57)-1</f>
        <v>0.28209347741374513</v>
      </c>
      <c r="BG57" s="123">
        <f>IFERROR(VLOOKUP($B57,'Sector --&gt;'!$Q$104:$AB$202,MATCH(BE$2,'Sector --&gt;'!$Q$3:$AB$3,0),FALSE)/VLOOKUP($B56,'Sector --&gt;'!$B$104:$N$202,MATCH(BE$2,'Sector --&gt;'!$B$3:$N$3,FALSE)),BK57)</f>
        <v>1.1627868770782999E-2</v>
      </c>
      <c r="BH57" s="123">
        <f t="array" ref="BH57">PRODUCT(1+BG46:BG57)-1</f>
        <v>-0.29475930209784307</v>
      </c>
      <c r="BI57" s="637">
        <f>Benchmark!AM58</f>
        <v>-2.0120958336004167E-2</v>
      </c>
      <c r="BJ57" s="123">
        <f t="array" ref="BJ57">PRODUCT(1+BI46:BI57)-1</f>
        <v>0.16488665298989602</v>
      </c>
      <c r="BK57" s="637">
        <f>Benchmark!AN58</f>
        <v>-3.3192224226441603E-3</v>
      </c>
      <c r="BL57" s="123">
        <f t="array" ref="BL57">PRODUCT(1+BK46:BK57)-1</f>
        <v>-0.19100083382112765</v>
      </c>
      <c r="BN57" s="123">
        <f>VLOOKUP($B57,'Sector --&gt;'!$Q$3:$AB$101,MATCH(BN$2,'Sector --&gt;'!$Q$3:$AB$3,0),FALSE)/VLOOKUP($B56,'Sector --&gt;'!$B$3:$N$101,MATCH(BN$2,'Sector --&gt;'!$B$3:$N$3,FALSE))</f>
        <v>-1.0880955367528299E-2</v>
      </c>
      <c r="BO57" s="123">
        <f t="array" ref="BO57">PRODUCT(1+BN46:BN57)-1</f>
        <v>0.2721362144391799</v>
      </c>
      <c r="BP57" s="123">
        <f>VLOOKUP($B57,'Sector --&gt;'!$Q$104:$AB$202,MATCH(BN$2,'Sector --&gt;'!$Q$3:$AB$3,0),FALSE)/VLOOKUP($B56,'Sector --&gt;'!$B$104:$N$202,MATCH(BN$2,'Sector --&gt;'!$B$3:$N$3,FALSE))</f>
        <v>3.1973700010080257E-2</v>
      </c>
      <c r="BQ57" s="123">
        <f t="array" ref="BQ57">PRODUCT(1+BP46:BP57)-1</f>
        <v>-0.21463818043052618</v>
      </c>
      <c r="BR57" s="637">
        <f>Benchmark!AQ58</f>
        <v>-4.5352628533499542E-2</v>
      </c>
      <c r="BS57" s="123">
        <f t="array" ref="BS57">PRODUCT(1+BR46:BR57)-1</f>
        <v>4.1760607048858089E-2</v>
      </c>
      <c r="BT57" s="637">
        <f>Benchmark!AR58</f>
        <v>2.6988986685687368E-2</v>
      </c>
      <c r="BU57" s="123">
        <f t="array" ref="BU57">PRODUCT(1+BT46:BT57)-1</f>
        <v>-0.13261704026341048</v>
      </c>
    </row>
    <row r="58" spans="2:73" x14ac:dyDescent="0.25">
      <c r="B58" s="95">
        <f t="shared" si="1"/>
        <v>40543</v>
      </c>
      <c r="C58" s="123">
        <f>VLOOKUP($B58,'Sector --&gt;'!$Q$3:$AB$101,MATCH(C$2,'Sector --&gt;'!$Q$3:$AB$3,0),FALSE)/VLOOKUP($B57,'Sector --&gt;'!$B$3:$N$101,MATCH(C$2,'Sector --&gt;'!$B$3:$N$3,FALSE))</f>
        <v>6.6988328211811332E-2</v>
      </c>
      <c r="D58" s="123">
        <f t="array" ref="D58">PRODUCT(1+C47:C58)-1</f>
        <v>0.4139803365115029</v>
      </c>
      <c r="E58" s="123">
        <f>VLOOKUP($B58,'Sector --&gt;'!$Q$104:$AB$202,MATCH(C$2,'Sector --&gt;'!$Q$3:$AB$3,0),FALSE)/VLOOKUP($B57,'Sector --&gt;'!$B$104:$N$202,MATCH(C$2,'Sector --&gt;'!$B$3:$N$3,FALSE))</f>
        <v>1.1742364840979114E-2</v>
      </c>
      <c r="F58" s="123">
        <f t="array" ref="F58">PRODUCT(1+E47:E58)-1</f>
        <v>-0.15838056208233553</v>
      </c>
      <c r="G58" s="637">
        <f>Benchmark!O59</f>
        <v>3.4380633281900504E-2</v>
      </c>
      <c r="H58" s="123">
        <f t="array" ref="H58">PRODUCT(1+G47:G58)-1</f>
        <v>0.26615727684121193</v>
      </c>
      <c r="I58" s="637">
        <f>Benchmark!P59</f>
        <v>-3.1214813385611873E-2</v>
      </c>
      <c r="J58" s="123">
        <f t="array" ref="J58">PRODUCT(1+I46:I57)-1</f>
        <v>-0.28310859511372277</v>
      </c>
      <c r="L58" s="123">
        <f>VLOOKUP($B58,'Sector --&gt;'!$Q$3:$AB$101,MATCH(L$2,'Sector --&gt;'!$Q$3:$AB$3,0),FALSE)/VLOOKUP($B57,'Sector --&gt;'!$B$3:$N$101,MATCH(L$2,'Sector --&gt;'!$B$3:$N$3,FALSE))</f>
        <v>4.1934308984805382E-5</v>
      </c>
      <c r="M58" s="123">
        <f t="array" ref="M58">PRODUCT(1+L47:L58)-1</f>
        <v>0.20922428072141463</v>
      </c>
      <c r="N58" s="123">
        <f>VLOOKUP($B58,'Sector --&gt;'!$Q$104:$AB$202,MATCH(L$2,'Sector --&gt;'!$Q$3:$AB$3,0),FALSE)/VLOOKUP($B57,'Sector --&gt;'!$B$104:$N$202,MATCH(L$2,'Sector --&gt;'!$B$3:$N$3,FALSE))</f>
        <v>-3.8293726047658495E-2</v>
      </c>
      <c r="O58" s="123">
        <f t="array" ref="O58">PRODUCT(1+N47:N58)-1</f>
        <v>-0.219576374236779</v>
      </c>
      <c r="P58" s="637">
        <f>Benchmark!S59</f>
        <v>5.0451429313197141E-2</v>
      </c>
      <c r="Q58" s="123">
        <f t="array" ref="Q58">PRODUCT(1+P47:P58)-1</f>
        <v>0.28426940768711573</v>
      </c>
      <c r="R58" s="637">
        <f>Benchmark!T59</f>
        <v>-4.8437946489472215E-2</v>
      </c>
      <c r="S58" s="123">
        <f t="array" ref="S58">PRODUCT(1+R47:R58)-1</f>
        <v>-0.25743933628456328</v>
      </c>
      <c r="U58" s="123">
        <f>VLOOKUP($B58,'Sector --&gt;'!$Q$3:$AB$101,MATCH(U$2,'Sector --&gt;'!$Q$3:$AB$3,0),FALSE)/VLOOKUP($B57,'Sector --&gt;'!$B$3:$N$101,MATCH(U$2,'Sector --&gt;'!$B$3:$N$3,FALSE))</f>
        <v>0.16365204174082704</v>
      </c>
      <c r="V58" s="123">
        <f t="array" ref="V58">PRODUCT(1+U47:U58)-1</f>
        <v>2.6080732490405545E-3</v>
      </c>
      <c r="W58" s="123">
        <f>IFERROR(VLOOKUP($B58,'Sector --&gt;'!$Q$104:$AB$202,MATCH(U$2,'Sector --&gt;'!$Q$3:$AB$3,0),FALSE)/VLOOKUP($B57,'Sector --&gt;'!$B$104:$N$202,MATCH(U$2,'Sector --&gt;'!$B$3:$N$3,FALSE)),AA58)</f>
        <v>-5.5362416818449695E-2</v>
      </c>
      <c r="X58" s="123">
        <f t="array" ref="X58">PRODUCT(1+W47:W58)-1</f>
        <v>-0.15746513910793547</v>
      </c>
      <c r="Y58" s="637">
        <f>Benchmark!W59</f>
        <v>7.9169643462114955E-2</v>
      </c>
      <c r="Z58" s="123">
        <f t="array" ref="Z58">PRODUCT(1+Y47:Y58)-1</f>
        <v>0.26480908093939326</v>
      </c>
      <c r="AA58" s="637">
        <f>Benchmark!X59</f>
        <v>-7.3581264794853565E-2</v>
      </c>
      <c r="AB58" s="123">
        <f t="array" ref="AB58">PRODUCT(1+AA47:AA58)-1</f>
        <v>-0.22467449513094839</v>
      </c>
      <c r="AD58" s="123">
        <f>VLOOKUP($B58,'Sector --&gt;'!$Q$3:$AB$101,MATCH(AD$2,'Sector --&gt;'!$Q$3:$AB$3,0),FALSE)/VLOOKUP($B57,'Sector --&gt;'!$B$3:$N$101,MATCH(AD$2,'Sector --&gt;'!$B$3:$N$3,FALSE))</f>
        <v>4.3638647589718721E-2</v>
      </c>
      <c r="AE58" s="123">
        <f t="array" ref="AE58">PRODUCT(1+AD47:AD58)-1</f>
        <v>0.3492925502923776</v>
      </c>
      <c r="AF58" s="123">
        <f>VLOOKUP($B58,'Sector --&gt;'!$Q$104:$AB$202,MATCH(AD$2,'Sector --&gt;'!$Q$3:$AB$3,0),FALSE)/VLOOKUP($B57,'Sector --&gt;'!$B$104:$N$202,MATCH(AD$2,'Sector --&gt;'!$B$3:$N$3,FALSE))</f>
        <v>-2.5530447820643294E-2</v>
      </c>
      <c r="AG58" s="123">
        <f t="array" ref="AG58">PRODUCT(1+AF47:AF58)-1</f>
        <v>-0.20615479638872425</v>
      </c>
      <c r="AH58" s="637">
        <f>Benchmark!AA59</f>
        <v>3.3032996488103296E-2</v>
      </c>
      <c r="AI58" s="123">
        <f t="array" ref="AI58">PRODUCT(1+AH47:AH58)-1</f>
        <v>0.21067354100772206</v>
      </c>
      <c r="AJ58" s="637">
        <f>Benchmark!AB59</f>
        <v>-3.9473736425467247E-2</v>
      </c>
      <c r="AK58" s="123">
        <f t="array" ref="AK58">PRODUCT(1+AJ47:AJ58)-1</f>
        <v>-0.1532497168224991</v>
      </c>
      <c r="AM58" s="123">
        <f>VLOOKUP($B58,'Sector --&gt;'!$Q$3:$AB$101,MATCH(AM$2,'Sector --&gt;'!$Q$3:$AB$3,0),FALSE)/VLOOKUP($B57,'Sector --&gt;'!$B$3:$N$101,MATCH(AM$2,'Sector --&gt;'!$B$3:$N$3,FALSE))</f>
        <v>2.840311965675028E-2</v>
      </c>
      <c r="AN58" s="123">
        <f t="array" ref="AN58">PRODUCT(1+AM47:AM58)-1</f>
        <v>0.48406964425113319</v>
      </c>
      <c r="AO58" s="123">
        <f>VLOOKUP($B58,'Sector --&gt;'!$Q$104:$AB$202,MATCH(AM$2,'Sector --&gt;'!$Q$3:$AB$3,0),FALSE)/VLOOKUP($B57,'Sector --&gt;'!$B$104:$N$202,MATCH(AM$2,'Sector --&gt;'!$B$3:$N$3,FALSE))</f>
        <v>-8.9266644100293155E-2</v>
      </c>
      <c r="AP58" s="123">
        <f t="array" ref="AP58">PRODUCT(1+AO47:AO58)-1</f>
        <v>-0.4563311910237321</v>
      </c>
      <c r="AQ58" s="637">
        <f>Benchmark!AE59</f>
        <v>5.1157416072039275E-2</v>
      </c>
      <c r="AR58" s="123">
        <f t="array" ref="AR58">PRODUCT(1+AQ47:AQ58)-1</f>
        <v>0.28369771731074822</v>
      </c>
      <c r="AS58" s="637">
        <f>Benchmark!AF59</f>
        <v>-5.622686347091202E-2</v>
      </c>
      <c r="AT58" s="123">
        <f t="array" ref="AT58">PRODUCT(1+AS47:AS58)-1</f>
        <v>-0.23292712635293711</v>
      </c>
      <c r="AV58" s="123">
        <f>VLOOKUP($B58,'Sector --&gt;'!$Q$3:$AB$101,MATCH(AV$2,'Sector --&gt;'!$Q$3:$AB$3,0),FALSE)/VLOOKUP($B57,'Sector --&gt;'!$B$3:$N$101,MATCH(AV$2,'Sector --&gt;'!$B$3:$N$3,FALSE))</f>
        <v>8.8944825543368772E-2</v>
      </c>
      <c r="AW58" s="123">
        <f t="array" ref="AW58">PRODUCT(1+AV47:AV58)-1</f>
        <v>0.19160493182045824</v>
      </c>
      <c r="AX58" s="123">
        <f>VLOOKUP($B58,'Sector --&gt;'!$Q$104:$AB$202,MATCH(AV$2,'Sector --&gt;'!$Q$3:$AB$3,0),FALSE)/VLOOKUP($B57,'Sector --&gt;'!$B$104:$N$202,MATCH(AV$2,'Sector --&gt;'!$B$3:$N$3,FALSE))</f>
        <v>-7.0854247891552077E-2</v>
      </c>
      <c r="AY58" s="123">
        <f t="array" ref="AY58">PRODUCT(1+AX47:AX58)-1</f>
        <v>-0.12426366566860458</v>
      </c>
      <c r="AZ58" s="637">
        <f>Benchmark!AI59</f>
        <v>9.7692726362132151E-2</v>
      </c>
      <c r="BA58" s="123">
        <f t="array" ref="BA58">PRODUCT(1+AZ47:AZ58)-1</f>
        <v>0.1553187938228815</v>
      </c>
      <c r="BB58" s="637">
        <f>Benchmark!AJ59</f>
        <v>-9.2035498988299297E-2</v>
      </c>
      <c r="BC58" s="123">
        <f t="array" ref="BC58">PRODUCT(1+BB47:BB58)-1</f>
        <v>-0.17571040156841711</v>
      </c>
      <c r="BE58" s="123">
        <f>VLOOKUP($B58,'Sector --&gt;'!$Q$3:$AB$101,MATCH(BE$2,'Sector --&gt;'!$Q$3:$AB$3,0),FALSE)/VLOOKUP($B57,'Sector --&gt;'!$B$3:$N$101,MATCH(BE$2,'Sector --&gt;'!$B$3:$N$3,FALSE))</f>
        <v>7.039497497103453E-2</v>
      </c>
      <c r="BF58" s="123">
        <f t="array" ref="BF58">PRODUCT(1+BE47:BE58)-1</f>
        <v>0.40868233701649204</v>
      </c>
      <c r="BG58" s="123">
        <f>IFERROR(VLOOKUP($B58,'Sector --&gt;'!$Q$104:$AB$202,MATCH(BE$2,'Sector --&gt;'!$Q$3:$AB$3,0),FALSE)/VLOOKUP($B57,'Sector --&gt;'!$B$104:$N$202,MATCH(BE$2,'Sector --&gt;'!$B$3:$N$3,FALSE)),BK58)</f>
        <v>-6.2627018719287914E-2</v>
      </c>
      <c r="BH58" s="123">
        <f t="array" ref="BH58">PRODUCT(1+BG47:BG58)-1</f>
        <v>-0.32507192572662769</v>
      </c>
      <c r="BI58" s="637">
        <f>Benchmark!AM59</f>
        <v>9.384562045551588E-2</v>
      </c>
      <c r="BJ58" s="123">
        <f t="array" ref="BJ58">PRODUCT(1+BI47:BI58)-1</f>
        <v>0.21102803293457972</v>
      </c>
      <c r="BK58" s="637">
        <f>Benchmark!AN59</f>
        <v>-0.10253316577668146</v>
      </c>
      <c r="BL58" s="123">
        <f t="array" ref="BL58">PRODUCT(1+BK47:BK58)-1</f>
        <v>-0.23496684315729111</v>
      </c>
      <c r="BN58" s="123">
        <f>VLOOKUP($B58,'Sector --&gt;'!$Q$3:$AB$101,MATCH(BN$2,'Sector --&gt;'!$Q$3:$AB$3,0),FALSE)/VLOOKUP($B57,'Sector --&gt;'!$B$3:$N$101,MATCH(BN$2,'Sector --&gt;'!$B$3:$N$3,FALSE))</f>
        <v>1.1072106616243159E-2</v>
      </c>
      <c r="BO58" s="123">
        <f t="array" ref="BO58">PRODUCT(1+BN47:BN58)-1</f>
        <v>0.21446902139735746</v>
      </c>
      <c r="BP58" s="123">
        <f>VLOOKUP($B58,'Sector --&gt;'!$Q$104:$AB$202,MATCH(BN$2,'Sector --&gt;'!$Q$3:$AB$3,0),FALSE)/VLOOKUP($B57,'Sector --&gt;'!$B$104:$N$202,MATCH(BN$2,'Sector --&gt;'!$B$3:$N$3,FALSE))</f>
        <v>-2.8646875603798316E-2</v>
      </c>
      <c r="BQ58" s="123">
        <f t="array" ref="BQ58">PRODUCT(1+BP47:BP58)-1</f>
        <v>-0.17658423496459308</v>
      </c>
      <c r="BR58" s="637">
        <f>Benchmark!AQ59</f>
        <v>2.4269854733233055E-2</v>
      </c>
      <c r="BS58" s="123">
        <f t="array" ref="BS58">PRODUCT(1+BR47:BR58)-1</f>
        <v>4.2539935936166229E-2</v>
      </c>
      <c r="BT58" s="637">
        <f>Benchmark!AR59</f>
        <v>-4.7968136188322109E-2</v>
      </c>
      <c r="BU58" s="123">
        <f t="array" ref="BU58">PRODUCT(1+BT47:BT58)-1</f>
        <v>-0.15493273293327114</v>
      </c>
    </row>
    <row r="59" spans="2:73" x14ac:dyDescent="0.25">
      <c r="B59" s="95">
        <f t="shared" si="1"/>
        <v>40574</v>
      </c>
      <c r="C59" s="123">
        <f>VLOOKUP($B59,'Sector --&gt;'!$Q$3:$AB$101,MATCH(C$2,'Sector --&gt;'!$Q$3:$AB$3,0),FALSE)/VLOOKUP($B58,'Sector --&gt;'!$B$3:$N$101,MATCH(C$2,'Sector --&gt;'!$B$3:$N$3,FALSE))</f>
        <v>1.6049636651158977E-3</v>
      </c>
      <c r="D59" s="123">
        <f t="array" ref="D59">PRODUCT(1+C48:C59)-1</f>
        <v>0.47795161681646547</v>
      </c>
      <c r="E59" s="123">
        <f>VLOOKUP($B59,'Sector --&gt;'!$Q$104:$AB$202,MATCH(C$2,'Sector --&gt;'!$Q$3:$AB$3,0),FALSE)/VLOOKUP($B58,'Sector --&gt;'!$B$104:$N$202,MATCH(C$2,'Sector --&gt;'!$B$3:$N$3,FALSE))</f>
        <v>6.6822288904624574E-3</v>
      </c>
      <c r="F59" s="123">
        <f t="array" ref="F59">PRODUCT(1+E48:E59)-1</f>
        <v>-0.20549518920844234</v>
      </c>
      <c r="G59" s="637">
        <f>Benchmark!O60</f>
        <v>-1.8277985020071247E-2</v>
      </c>
      <c r="H59" s="123">
        <f t="array" ref="H59">PRODUCT(1+G48:G59)-1</f>
        <v>0.30519076430578318</v>
      </c>
      <c r="I59" s="637">
        <f>Benchmark!P60</f>
        <v>9.8649671749849854E-3</v>
      </c>
      <c r="J59" s="123">
        <f t="array" ref="J59">PRODUCT(1+I47:I58)-1</f>
        <v>-0.2524070292508952</v>
      </c>
      <c r="L59" s="123">
        <f>VLOOKUP($B59,'Sector --&gt;'!$Q$3:$AB$101,MATCH(L$2,'Sector --&gt;'!$Q$3:$AB$3,0),FALSE)/VLOOKUP($B58,'Sector --&gt;'!$B$3:$N$101,MATCH(L$2,'Sector --&gt;'!$B$3:$N$3,FALSE))</f>
        <v>-3.0274534010340949E-2</v>
      </c>
      <c r="M59" s="123">
        <f t="array" ref="M59">PRODUCT(1+L48:L59)-1</f>
        <v>0.16455846853593892</v>
      </c>
      <c r="N59" s="123">
        <f>VLOOKUP($B59,'Sector --&gt;'!$Q$104:$AB$202,MATCH(L$2,'Sector --&gt;'!$Q$3:$AB$3,0),FALSE)/VLOOKUP($B58,'Sector --&gt;'!$B$104:$N$202,MATCH(L$2,'Sector --&gt;'!$B$3:$N$3,FALSE))</f>
        <v>5.7652118261540777E-2</v>
      </c>
      <c r="O59" s="123">
        <f t="array" ref="O59">PRODUCT(1+N48:N59)-1</f>
        <v>-0.26940136811683346</v>
      </c>
      <c r="P59" s="637">
        <f>Benchmark!S60</f>
        <v>-6.3456128901034636E-2</v>
      </c>
      <c r="Q59" s="123">
        <f t="array" ref="Q59">PRODUCT(1+P48:P59)-1</f>
        <v>0.25091311754104351</v>
      </c>
      <c r="R59" s="637">
        <f>Benchmark!T60</f>
        <v>6.877980408622722E-2</v>
      </c>
      <c r="S59" s="123">
        <f t="array" ref="S59">PRODUCT(1+R48:R59)-1</f>
        <v>-0.23870626346630175</v>
      </c>
      <c r="U59" s="123">
        <f>VLOOKUP($B59,'Sector --&gt;'!$Q$3:$AB$101,MATCH(U$2,'Sector --&gt;'!$Q$3:$AB$3,0),FALSE)/VLOOKUP($B58,'Sector --&gt;'!$B$3:$N$101,MATCH(U$2,'Sector --&gt;'!$B$3:$N$3,FALSE))</f>
        <v>-5.513758713868476E-2</v>
      </c>
      <c r="V59" s="123">
        <f t="array" ref="V59">PRODUCT(1+U48:U59)-1</f>
        <v>1.8151608940336406E-2</v>
      </c>
      <c r="W59" s="123">
        <f>IFERROR(VLOOKUP($B59,'Sector --&gt;'!$Q$104:$AB$202,MATCH(U$2,'Sector --&gt;'!$Q$3:$AB$3,0),FALSE)/VLOOKUP($B58,'Sector --&gt;'!$B$104:$N$202,MATCH(U$2,'Sector --&gt;'!$B$3:$N$3,FALSE)),AA59)</f>
        <v>1.4169351039693533E-2</v>
      </c>
      <c r="X59" s="123">
        <f t="array" ref="X59">PRODUCT(1+W48:W59)-1</f>
        <v>-0.26606286945434721</v>
      </c>
      <c r="Y59" s="637">
        <f>Benchmark!W60</f>
        <v>-3.8710497843491495E-3</v>
      </c>
      <c r="Z59" s="123">
        <f t="array" ref="Z59">PRODUCT(1+Y48:Y59)-1</f>
        <v>0.32240387659792269</v>
      </c>
      <c r="AA59" s="637">
        <f>Benchmark!X60</f>
        <v>1.1348084946445777E-2</v>
      </c>
      <c r="AB59" s="123">
        <f t="array" ref="AB59">PRODUCT(1+AA48:AA59)-1</f>
        <v>-0.25704426419181747</v>
      </c>
      <c r="AD59" s="123">
        <f>VLOOKUP($B59,'Sector --&gt;'!$Q$3:$AB$101,MATCH(AD$2,'Sector --&gt;'!$Q$3:$AB$3,0),FALSE)/VLOOKUP($B58,'Sector --&gt;'!$B$3:$N$101,MATCH(AD$2,'Sector --&gt;'!$B$3:$N$3,FALSE))</f>
        <v>-4.2365338413144639E-2</v>
      </c>
      <c r="AE59" s="123">
        <f t="array" ref="AE59">PRODUCT(1+AD48:AD59)-1</f>
        <v>0.34157222622007177</v>
      </c>
      <c r="AF59" s="123">
        <f>VLOOKUP($B59,'Sector --&gt;'!$Q$104:$AB$202,MATCH(AD$2,'Sector --&gt;'!$Q$3:$AB$3,0),FALSE)/VLOOKUP($B58,'Sector --&gt;'!$B$104:$N$202,MATCH(AD$2,'Sector --&gt;'!$B$3:$N$3,FALSE))</f>
        <v>0.10425057195519574</v>
      </c>
      <c r="AG59" s="123">
        <f t="array" ref="AG59">PRODUCT(1+AF48:AF59)-1</f>
        <v>-0.22032273638199484</v>
      </c>
      <c r="AH59" s="637">
        <f>Benchmark!AA60</f>
        <v>-8.415176942969263E-2</v>
      </c>
      <c r="AI59" s="123">
        <f t="array" ref="AI59">PRODUCT(1+AH48:AH59)-1</f>
        <v>0.13785867094251469</v>
      </c>
      <c r="AJ59" s="637">
        <f>Benchmark!AB60</f>
        <v>2.1141417457642812E-2</v>
      </c>
      <c r="AK59" s="123">
        <f t="array" ref="AK59">PRODUCT(1+AJ48:AJ59)-1</f>
        <v>-0.19961131797568055</v>
      </c>
      <c r="AM59" s="123">
        <f>VLOOKUP($B59,'Sector --&gt;'!$Q$3:$AB$101,MATCH(AM$2,'Sector --&gt;'!$Q$3:$AB$3,0),FALSE)/VLOOKUP($B58,'Sector --&gt;'!$B$3:$N$101,MATCH(AM$2,'Sector --&gt;'!$B$3:$N$3,FALSE))</f>
        <v>-2.0698408756747222E-2</v>
      </c>
      <c r="AN59" s="123">
        <f t="array" ref="AN59">PRODUCT(1+AM48:AM59)-1</f>
        <v>0.36848887686162723</v>
      </c>
      <c r="AO59" s="123">
        <f>VLOOKUP($B59,'Sector --&gt;'!$Q$104:$AB$202,MATCH(AM$2,'Sector --&gt;'!$Q$3:$AB$3,0),FALSE)/VLOOKUP($B58,'Sector --&gt;'!$B$104:$N$202,MATCH(AM$2,'Sector --&gt;'!$B$3:$N$3,FALSE))</f>
        <v>-1.2141588140105737E-3</v>
      </c>
      <c r="AP59" s="123">
        <f t="array" ref="AP59">PRODUCT(1+AO48:AO59)-1</f>
        <v>-0.42254158989906687</v>
      </c>
      <c r="AQ59" s="637">
        <f>Benchmark!AE60</f>
        <v>-9.9777624033895104E-3</v>
      </c>
      <c r="AR59" s="123">
        <f t="array" ref="AR59">PRODUCT(1+AQ48:AQ59)-1</f>
        <v>0.2922542783459654</v>
      </c>
      <c r="AS59" s="637">
        <f>Benchmark!AF60</f>
        <v>-9.3554757358193484E-3</v>
      </c>
      <c r="AT59" s="123">
        <f t="array" ref="AT59">PRODUCT(1+AS48:AS59)-1</f>
        <v>-0.25981155097912778</v>
      </c>
      <c r="AV59" s="123">
        <f>VLOOKUP($B59,'Sector --&gt;'!$Q$3:$AB$101,MATCH(AV$2,'Sector --&gt;'!$Q$3:$AB$3,0),FALSE)/VLOOKUP($B58,'Sector --&gt;'!$B$3:$N$101,MATCH(AV$2,'Sector --&gt;'!$B$3:$N$3,FALSE))</f>
        <v>4.0645437536653485E-2</v>
      </c>
      <c r="AW59" s="123">
        <f t="array" ref="AW59">PRODUCT(1+AV48:AV59)-1</f>
        <v>0.30660576447252086</v>
      </c>
      <c r="AX59" s="123">
        <f>VLOOKUP($B59,'Sector --&gt;'!$Q$104:$AB$202,MATCH(AV$2,'Sector --&gt;'!$Q$3:$AB$3,0),FALSE)/VLOOKUP($B58,'Sector --&gt;'!$B$104:$N$202,MATCH(AV$2,'Sector --&gt;'!$B$3:$N$3,FALSE))</f>
        <v>-4.5182385265609741E-2</v>
      </c>
      <c r="AY59" s="123">
        <f t="array" ref="AY59">PRODUCT(1+AX48:AX59)-1</f>
        <v>-0.23964602985113215</v>
      </c>
      <c r="AZ59" s="637">
        <f>Benchmark!AI60</f>
        <v>3.2622133098524159E-2</v>
      </c>
      <c r="BA59" s="123">
        <f t="array" ref="BA59">PRODUCT(1+AZ48:AZ59)-1</f>
        <v>0.26184628578814162</v>
      </c>
      <c r="BB59" s="637">
        <f>Benchmark!AJ60</f>
        <v>-3.2265494295949326E-2</v>
      </c>
      <c r="BC59" s="123">
        <f t="array" ref="BC59">PRODUCT(1+BB48:BB59)-1</f>
        <v>-0.24750899358491096</v>
      </c>
      <c r="BE59" s="123">
        <f>VLOOKUP($B59,'Sector --&gt;'!$Q$3:$AB$101,MATCH(BE$2,'Sector --&gt;'!$Q$3:$AB$3,0),FALSE)/VLOOKUP($B58,'Sector --&gt;'!$B$3:$N$101,MATCH(BE$2,'Sector --&gt;'!$B$3:$N$3,FALSE))</f>
        <v>-3.7472724060970221E-2</v>
      </c>
      <c r="BF59" s="123">
        <f t="array" ref="BF59">PRODUCT(1+BE48:BE59)-1</f>
        <v>0.42565182610977215</v>
      </c>
      <c r="BG59" s="123">
        <f>IFERROR(VLOOKUP($B59,'Sector --&gt;'!$Q$104:$AB$202,MATCH(BE$2,'Sector --&gt;'!$Q$3:$AB$3,0),FALSE)/VLOOKUP($B58,'Sector --&gt;'!$B$104:$N$202,MATCH(BE$2,'Sector --&gt;'!$B$3:$N$3,FALSE)),BK59)</f>
        <v>-5.2073282715750175E-3</v>
      </c>
      <c r="BH59" s="123">
        <f t="array" ref="BH59">PRODUCT(1+BG48:BG59)-1</f>
        <v>-0.49327737918623527</v>
      </c>
      <c r="BI59" s="637">
        <f>Benchmark!AM60</f>
        <v>-4.0708344102232806E-2</v>
      </c>
      <c r="BJ59" s="123">
        <f t="array" ref="BJ59">PRODUCT(1+BI48:BI59)-1</f>
        <v>0.20827790758890985</v>
      </c>
      <c r="BK59" s="637">
        <f>Benchmark!AN60</f>
        <v>-5.2073282715750175E-3</v>
      </c>
      <c r="BL59" s="123">
        <f t="array" ref="BL59">PRODUCT(1+BK48:BK59)-1</f>
        <v>-0.28071064388570144</v>
      </c>
      <c r="BN59" s="123">
        <f>VLOOKUP($B59,'Sector --&gt;'!$Q$3:$AB$101,MATCH(BN$2,'Sector --&gt;'!$Q$3:$AB$3,0),FALSE)/VLOOKUP($B58,'Sector --&gt;'!$B$3:$N$101,MATCH(BN$2,'Sector --&gt;'!$B$3:$N$3,FALSE))</f>
        <v>-4.0797118903060807E-2</v>
      </c>
      <c r="BO59" s="123">
        <f t="array" ref="BO59">PRODUCT(1+BN48:BN59)-1</f>
        <v>0.11961231274058615</v>
      </c>
      <c r="BP59" s="123">
        <f>VLOOKUP($B59,'Sector --&gt;'!$Q$104:$AB$202,MATCH(BN$2,'Sector --&gt;'!$Q$3:$AB$3,0),FALSE)/VLOOKUP($B58,'Sector --&gt;'!$B$104:$N$202,MATCH(BN$2,'Sector --&gt;'!$B$3:$N$3,FALSE))</f>
        <v>2.1778743045510533E-2</v>
      </c>
      <c r="BQ59" s="123">
        <f t="array" ref="BQ59">PRODUCT(1+BP48:BP59)-1</f>
        <v>-0.14218433947543407</v>
      </c>
      <c r="BR59" s="637">
        <f>Benchmark!AQ60</f>
        <v>-4.983202576760852E-2</v>
      </c>
      <c r="BS59" s="123">
        <f t="array" ref="BS59">PRODUCT(1+BR48:BR59)-1</f>
        <v>-6.1165980489304994E-3</v>
      </c>
      <c r="BT59" s="637">
        <f>Benchmark!AR60</f>
        <v>1.7822068657759951E-2</v>
      </c>
      <c r="BU59" s="123">
        <f t="array" ref="BU59">PRODUCT(1+BT48:BT59)-1</f>
        <v>-0.18109118033230187</v>
      </c>
    </row>
    <row r="60" spans="2:73" x14ac:dyDescent="0.25">
      <c r="B60" s="95">
        <f t="shared" si="1"/>
        <v>40602</v>
      </c>
      <c r="C60" s="123">
        <f>VLOOKUP($B60,'Sector --&gt;'!$Q$3:$AB$101,MATCH(C$2,'Sector --&gt;'!$Q$3:$AB$3,0),FALSE)/VLOOKUP($B59,'Sector --&gt;'!$B$3:$N$101,MATCH(C$2,'Sector --&gt;'!$B$3:$N$3,FALSE))</f>
        <v>1.4582132498646715E-2</v>
      </c>
      <c r="D60" s="123">
        <f t="array" ref="D60">PRODUCT(1+C49:C60)-1</f>
        <v>0.50605679474718124</v>
      </c>
      <c r="E60" s="123">
        <f>VLOOKUP($B60,'Sector --&gt;'!$Q$104:$AB$202,MATCH(C$2,'Sector --&gt;'!$Q$3:$AB$3,0),FALSE)/VLOOKUP($B59,'Sector --&gt;'!$B$104:$N$202,MATCH(C$2,'Sector --&gt;'!$B$3:$N$3,FALSE))</f>
        <v>1.7953798682567287E-2</v>
      </c>
      <c r="F60" s="123">
        <f t="array" ref="F60">PRODUCT(1+E49:E60)-1</f>
        <v>-0.17619741509861231</v>
      </c>
      <c r="G60" s="637">
        <f>Benchmark!O61</f>
        <v>-5.7595736690106876E-4</v>
      </c>
      <c r="H60" s="123">
        <f t="array" ref="H60">PRODUCT(1+G49:G60)-1</f>
        <v>0.28938009574296286</v>
      </c>
      <c r="I60" s="637">
        <f>Benchmark!P61</f>
        <v>-7.0435012107661083E-3</v>
      </c>
      <c r="J60" s="123">
        <f t="array" ref="J60">PRODUCT(1+I48:I59)-1</f>
        <v>-0.27411568127763852</v>
      </c>
      <c r="L60" s="123">
        <f>VLOOKUP($B60,'Sector --&gt;'!$Q$3:$AB$101,MATCH(L$2,'Sector --&gt;'!$Q$3:$AB$3,0),FALSE)/VLOOKUP($B59,'Sector --&gt;'!$B$3:$N$101,MATCH(L$2,'Sector --&gt;'!$B$3:$N$3,FALSE))</f>
        <v>1.5771788553935774E-2</v>
      </c>
      <c r="M60" s="123">
        <f t="array" ref="M60">PRODUCT(1+L49:L60)-1</f>
        <v>0.16934076523239572</v>
      </c>
      <c r="N60" s="123">
        <f>VLOOKUP($B60,'Sector --&gt;'!$Q$104:$AB$202,MATCH(L$2,'Sector --&gt;'!$Q$3:$AB$3,0),FALSE)/VLOOKUP($B59,'Sector --&gt;'!$B$104:$N$202,MATCH(L$2,'Sector --&gt;'!$B$3:$N$3,FALSE))</f>
        <v>-2.6257189632832604E-3</v>
      </c>
      <c r="O60" s="123">
        <f t="array" ref="O60">PRODUCT(1+N49:N60)-1</f>
        <v>-0.20082468556189947</v>
      </c>
      <c r="P60" s="637">
        <f>Benchmark!S61</f>
        <v>8.1667203804912727E-3</v>
      </c>
      <c r="Q60" s="123">
        <f t="array" ref="Q60">PRODUCT(1+P49:P60)-1</f>
        <v>0.23651639423968773</v>
      </c>
      <c r="R60" s="637">
        <f>Benchmark!T61</f>
        <v>-5.670339892877848E-3</v>
      </c>
      <c r="S60" s="123">
        <f t="array" ref="S60">PRODUCT(1+R49:R60)-1</f>
        <v>-0.21872992871120533</v>
      </c>
      <c r="U60" s="123">
        <f>VLOOKUP($B60,'Sector --&gt;'!$Q$3:$AB$101,MATCH(U$2,'Sector --&gt;'!$Q$3:$AB$3,0),FALSE)/VLOOKUP($B59,'Sector --&gt;'!$B$3:$N$101,MATCH(U$2,'Sector --&gt;'!$B$3:$N$3,FALSE))</f>
        <v>9.8865085459369818E-3</v>
      </c>
      <c r="V60" s="123">
        <f t="array" ref="V60">PRODUCT(1+U49:U60)-1</f>
        <v>2.3020576907624601E-2</v>
      </c>
      <c r="W60" s="123">
        <f>IFERROR(VLOOKUP($B60,'Sector --&gt;'!$Q$104:$AB$202,MATCH(U$2,'Sector --&gt;'!$Q$3:$AB$3,0),FALSE)/VLOOKUP($B59,'Sector --&gt;'!$B$104:$N$202,MATCH(U$2,'Sector --&gt;'!$B$3:$N$3,FALSE)),AA60)</f>
        <v>3.7472758497368135E-2</v>
      </c>
      <c r="X60" s="123">
        <f t="array" ref="X60">PRODUCT(1+W49:W60)-1</f>
        <v>-0.17419770197015083</v>
      </c>
      <c r="Y60" s="637">
        <f>Benchmark!W61</f>
        <v>7.0085648630357454E-3</v>
      </c>
      <c r="Z60" s="123">
        <f t="array" ref="Z60">PRODUCT(1+Y49:Y60)-1</f>
        <v>0.34456166344402783</v>
      </c>
      <c r="AA60" s="637">
        <f>Benchmark!X61</f>
        <v>-8.3818318960186631E-3</v>
      </c>
      <c r="AB60" s="123">
        <f t="array" ref="AB60">PRODUCT(1+AA49:AA60)-1</f>
        <v>-0.26440994595280476</v>
      </c>
      <c r="AD60" s="123">
        <f>VLOOKUP($B60,'Sector --&gt;'!$Q$3:$AB$101,MATCH(AD$2,'Sector --&gt;'!$Q$3:$AB$3,0),FALSE)/VLOOKUP($B59,'Sector --&gt;'!$B$3:$N$101,MATCH(AD$2,'Sector --&gt;'!$B$3:$N$3,FALSE))</f>
        <v>-3.8926801919731205E-2</v>
      </c>
      <c r="AE60" s="123">
        <f t="array" ref="AE60">PRODUCT(1+AD49:AD60)-1</f>
        <v>0.30416306749977573</v>
      </c>
      <c r="AF60" s="123">
        <f>VLOOKUP($B60,'Sector --&gt;'!$Q$104:$AB$202,MATCH(AD$2,'Sector --&gt;'!$Q$3:$AB$3,0),FALSE)/VLOOKUP($B59,'Sector --&gt;'!$B$104:$N$202,MATCH(AD$2,'Sector --&gt;'!$B$3:$N$3,FALSE))</f>
        <v>6.0201589284544158E-4</v>
      </c>
      <c r="AG60" s="123">
        <f t="array" ref="AG60">PRODUCT(1+AF49:AF60)-1</f>
        <v>-0.20152607963554081</v>
      </c>
      <c r="AH60" s="637">
        <f>Benchmark!AA61</f>
        <v>-2.1048837738415205E-2</v>
      </c>
      <c r="AI60" s="123">
        <f t="array" ref="AI60">PRODUCT(1+AH49:AH60)-1</f>
        <v>0.12627188143450629</v>
      </c>
      <c r="AJ60" s="637">
        <f>Benchmark!AB61</f>
        <v>2.1861013331309968E-2</v>
      </c>
      <c r="AK60" s="123">
        <f t="array" ref="AK60">PRODUCT(1+AJ49:AJ60)-1</f>
        <v>-0.17276642517024798</v>
      </c>
      <c r="AM60" s="123">
        <f>VLOOKUP($B60,'Sector --&gt;'!$Q$3:$AB$101,MATCH(AM$2,'Sector --&gt;'!$Q$3:$AB$3,0),FALSE)/VLOOKUP($B59,'Sector --&gt;'!$B$3:$N$101,MATCH(AM$2,'Sector --&gt;'!$B$3:$N$3,FALSE))</f>
        <v>-5.8868726370198382E-2</v>
      </c>
      <c r="AN60" s="123">
        <f t="array" ref="AN60">PRODUCT(1+AM49:AM60)-1</f>
        <v>0.26762114898266032</v>
      </c>
      <c r="AO60" s="123">
        <f>VLOOKUP($B60,'Sector --&gt;'!$Q$104:$AB$202,MATCH(AM$2,'Sector --&gt;'!$Q$3:$AB$3,0),FALSE)/VLOOKUP($B59,'Sector --&gt;'!$B$104:$N$202,MATCH(AM$2,'Sector --&gt;'!$B$3:$N$3,FALSE))</f>
        <v>6.5790871723282324E-2</v>
      </c>
      <c r="AP60" s="123">
        <f t="array" ref="AP60">PRODUCT(1+AO49:AO60)-1</f>
        <v>-0.36348874662484243</v>
      </c>
      <c r="AQ60" s="637">
        <f>Benchmark!AE61</f>
        <v>-4.2516747431728098E-2</v>
      </c>
      <c r="AR60" s="123">
        <f t="array" ref="AR60">PRODUCT(1+AQ49:AQ60)-1</f>
        <v>0.23949023583124784</v>
      </c>
      <c r="AS60" s="637">
        <f>Benchmark!AF61</f>
        <v>3.722777098146525E-2</v>
      </c>
      <c r="AT60" s="123">
        <f t="array" ref="AT60">PRODUCT(1+AS49:AS60)-1</f>
        <v>-0.21875460166078298</v>
      </c>
      <c r="AV60" s="123">
        <f>VLOOKUP($B60,'Sector --&gt;'!$Q$3:$AB$101,MATCH(AV$2,'Sector --&gt;'!$Q$3:$AB$3,0),FALSE)/VLOOKUP($B59,'Sector --&gt;'!$B$3:$N$101,MATCH(AV$2,'Sector --&gt;'!$B$3:$N$3,FALSE))</f>
        <v>-1.199101453445338E-2</v>
      </c>
      <c r="AW60" s="123">
        <f t="array" ref="AW60">PRODUCT(1+AV49:AV60)-1</f>
        <v>0.26232800057996042</v>
      </c>
      <c r="AX60" s="123">
        <f>VLOOKUP($B60,'Sector --&gt;'!$Q$104:$AB$202,MATCH(AV$2,'Sector --&gt;'!$Q$3:$AB$3,0),FALSE)/VLOOKUP($B59,'Sector --&gt;'!$B$104:$N$202,MATCH(AV$2,'Sector --&gt;'!$B$3:$N$3,FALSE))</f>
        <v>1.287868806607826E-2</v>
      </c>
      <c r="AY60" s="123">
        <f t="array" ref="AY60">PRODUCT(1+AX49:AX60)-1</f>
        <v>-0.2420308979095156</v>
      </c>
      <c r="AZ60" s="637">
        <f>Benchmark!AI61</f>
        <v>-4.1539410326987818E-2</v>
      </c>
      <c r="BA60" s="123">
        <f t="array" ref="BA60">PRODUCT(1+AZ49:AZ60)-1</f>
        <v>0.23060023553584763</v>
      </c>
      <c r="BB60" s="637">
        <f>Benchmark!AJ61</f>
        <v>3.4590995613577064E-2</v>
      </c>
      <c r="BC60" s="123">
        <f t="array" ref="BC60">PRODUCT(1+BB49:BB60)-1</f>
        <v>-0.22908758534246632</v>
      </c>
      <c r="BE60" s="123">
        <f>VLOOKUP($B60,'Sector --&gt;'!$Q$3:$AB$101,MATCH(BE$2,'Sector --&gt;'!$Q$3:$AB$3,0),FALSE)/VLOOKUP($B59,'Sector --&gt;'!$B$3:$N$101,MATCH(BE$2,'Sector --&gt;'!$B$3:$N$3,FALSE))</f>
        <v>4.3353541400975464E-2</v>
      </c>
      <c r="BF60" s="123">
        <f t="array" ref="BF60">PRODUCT(1+BE49:BE60)-1</f>
        <v>0.41672898307348483</v>
      </c>
      <c r="BG60" s="123">
        <f>IFERROR(VLOOKUP($B60,'Sector --&gt;'!$Q$104:$AB$202,MATCH(BE$2,'Sector --&gt;'!$Q$3:$AB$3,0),FALSE)/VLOOKUP($B59,'Sector --&gt;'!$B$104:$N$202,MATCH(BE$2,'Sector --&gt;'!$B$3:$N$3,FALSE)),BK60)</f>
        <v>0.34087827104813984</v>
      </c>
      <c r="BH60" s="123">
        <f t="array" ref="BH60">PRODUCT(1+BG49:BG60)-1</f>
        <v>-0.27662907796670733</v>
      </c>
      <c r="BI60" s="637">
        <f>Benchmark!AM61</f>
        <v>1.4586977981137865E-3</v>
      </c>
      <c r="BJ60" s="123">
        <f t="array" ref="BJ60">PRODUCT(1+BI49:BI60)-1</f>
        <v>0.16933858437898541</v>
      </c>
      <c r="BK60" s="637">
        <f>Benchmark!AN61</f>
        <v>4.9052740658458447E-3</v>
      </c>
      <c r="BL60" s="123">
        <f t="array" ref="BL60">PRODUCT(1+BK49:BK60)-1</f>
        <v>-0.2570514089875765</v>
      </c>
      <c r="BN60" s="123">
        <f>VLOOKUP($B60,'Sector --&gt;'!$Q$3:$AB$101,MATCH(BN$2,'Sector --&gt;'!$Q$3:$AB$3,0),FALSE)/VLOOKUP($B59,'Sector --&gt;'!$B$3:$N$101,MATCH(BN$2,'Sector --&gt;'!$B$3:$N$3,FALSE))</f>
        <v>4.1098108026845848E-3</v>
      </c>
      <c r="BO60" s="123">
        <f t="array" ref="BO60">PRODUCT(1+BN49:BN60)-1</f>
        <v>9.813490189878693E-2</v>
      </c>
      <c r="BP60" s="123">
        <f>VLOOKUP($B60,'Sector --&gt;'!$Q$104:$AB$202,MATCH(BN$2,'Sector --&gt;'!$Q$3:$AB$3,0),FALSE)/VLOOKUP($B59,'Sector --&gt;'!$B$104:$N$202,MATCH(BN$2,'Sector --&gt;'!$B$3:$N$3,FALSE))</f>
        <v>1.245688484679134E-2</v>
      </c>
      <c r="BQ60" s="123">
        <f t="array" ref="BQ60">PRODUCT(1+BP49:BP60)-1</f>
        <v>-8.7327877627737305E-2</v>
      </c>
      <c r="BR60" s="637">
        <f>Benchmark!AQ61</f>
        <v>3.8462816426588081E-3</v>
      </c>
      <c r="BS60" s="123">
        <f t="array" ref="BS60">PRODUCT(1+BR49:BR60)-1</f>
        <v>-3.1802142383464571E-2</v>
      </c>
      <c r="BT60" s="637">
        <f>Benchmark!AR61</f>
        <v>-1.1312146379173028E-2</v>
      </c>
      <c r="BU60" s="123">
        <f t="array" ref="BU60">PRODUCT(1+BT49:BT60)-1</f>
        <v>-0.18646314419738186</v>
      </c>
    </row>
    <row r="61" spans="2:73" x14ac:dyDescent="0.25">
      <c r="B61" s="95">
        <f t="shared" si="1"/>
        <v>40633</v>
      </c>
      <c r="C61" s="123">
        <f>VLOOKUP($B61,'Sector --&gt;'!$Q$3:$AB$101,MATCH(C$2,'Sector --&gt;'!$Q$3:$AB$3,0),FALSE)/VLOOKUP($B60,'Sector --&gt;'!$B$3:$N$101,MATCH(C$2,'Sector --&gt;'!$B$3:$N$3,FALSE))</f>
        <v>-1.7162199471037719E-2</v>
      </c>
      <c r="D61" s="123">
        <f t="array" ref="D61">PRODUCT(1+C50:C61)-1</f>
        <v>0.40518332055283635</v>
      </c>
      <c r="E61" s="123">
        <f>VLOOKUP($B61,'Sector --&gt;'!$Q$104:$AB$202,MATCH(C$2,'Sector --&gt;'!$Q$3:$AB$3,0),FALSE)/VLOOKUP($B60,'Sector --&gt;'!$B$104:$N$202,MATCH(C$2,'Sector --&gt;'!$B$3:$N$3,FALSE))</f>
        <v>4.981732765707572E-3</v>
      </c>
      <c r="F61" s="123">
        <f t="array" ref="F61">PRODUCT(1+E50:E61)-1</f>
        <v>-0.10684628968783738</v>
      </c>
      <c r="G61" s="637">
        <f>Benchmark!O62</f>
        <v>2.531712349500511E-2</v>
      </c>
      <c r="H61" s="123">
        <f t="array" ref="H61">PRODUCT(1+G50:G61)-1</f>
        <v>0.21722724773565361</v>
      </c>
      <c r="I61" s="637">
        <f>Benchmark!P62</f>
        <v>-1.5342559017443205E-2</v>
      </c>
      <c r="J61" s="123">
        <f t="array" ref="J61">PRODUCT(1+I49:I60)-1</f>
        <v>-0.27238369379485228</v>
      </c>
      <c r="L61" s="123">
        <f>VLOOKUP($B61,'Sector --&gt;'!$Q$3:$AB$101,MATCH(L$2,'Sector --&gt;'!$Q$3:$AB$3,0),FALSE)/VLOOKUP($B60,'Sector --&gt;'!$B$3:$N$101,MATCH(L$2,'Sector --&gt;'!$B$3:$N$3,FALSE))</f>
        <v>2.9103820840161474E-2</v>
      </c>
      <c r="M61" s="123">
        <f t="array" ref="M61">PRODUCT(1+L50:L61)-1</f>
        <v>0.1476317177992239</v>
      </c>
      <c r="N61" s="123">
        <f>VLOOKUP($B61,'Sector --&gt;'!$Q$104:$AB$202,MATCH(L$2,'Sector --&gt;'!$Q$3:$AB$3,0),FALSE)/VLOOKUP($B60,'Sector --&gt;'!$B$104:$N$202,MATCH(L$2,'Sector --&gt;'!$B$3:$N$3,FALSE))</f>
        <v>-4.764399693332582E-2</v>
      </c>
      <c r="O61" s="123">
        <f t="array" ref="O61">PRODUCT(1+N50:N61)-1</f>
        <v>-0.21595703185119786</v>
      </c>
      <c r="P61" s="637">
        <f>Benchmark!S62</f>
        <v>3.8801870938669436E-2</v>
      </c>
      <c r="Q61" s="123">
        <f t="array" ref="Q61">PRODUCT(1+P50:P61)-1</f>
        <v>0.21393978466149211</v>
      </c>
      <c r="R61" s="637">
        <f>Benchmark!T62</f>
        <v>-5.1732203023258622E-2</v>
      </c>
      <c r="S61" s="123">
        <f t="array" ref="S61">PRODUCT(1+R50:R61)-1</f>
        <v>-0.22062757899875451</v>
      </c>
      <c r="U61" s="123">
        <f>VLOOKUP($B61,'Sector --&gt;'!$Q$3:$AB$101,MATCH(U$2,'Sector --&gt;'!$Q$3:$AB$3,0),FALSE)/VLOOKUP($B60,'Sector --&gt;'!$B$3:$N$101,MATCH(U$2,'Sector --&gt;'!$B$3:$N$3,FALSE))</f>
        <v>1.0462807763823967E-2</v>
      </c>
      <c r="V61" s="123">
        <f t="array" ref="V61">PRODUCT(1+U50:U61)-1</f>
        <v>2.8207684389291998E-4</v>
      </c>
      <c r="W61" s="123">
        <f>IFERROR(VLOOKUP($B61,'Sector --&gt;'!$Q$104:$AB$202,MATCH(U$2,'Sector --&gt;'!$Q$3:$AB$3,0),FALSE)/VLOOKUP($B60,'Sector --&gt;'!$B$104:$N$202,MATCH(U$2,'Sector --&gt;'!$B$3:$N$3,FALSE)),AA61)</f>
        <v>-0.14684803748688324</v>
      </c>
      <c r="X61" s="123">
        <f t="array" ref="X61">PRODUCT(1+W50:W61)-1</f>
        <v>-0.25578309970793778</v>
      </c>
      <c r="Y61" s="637">
        <f>Benchmark!W62</f>
        <v>0.10199862716370572</v>
      </c>
      <c r="Z61" s="123">
        <f t="array" ref="Z61">PRODUCT(1+Y50:Y61)-1</f>
        <v>0.3520377743646339</v>
      </c>
      <c r="AA61" s="637">
        <f>Benchmark!X62</f>
        <v>-0.1004435856226987</v>
      </c>
      <c r="AB61" s="123">
        <f t="array" ref="AB61">PRODUCT(1+AA50:AA61)-1</f>
        <v>-0.2709592935152868</v>
      </c>
      <c r="AD61" s="123">
        <f>VLOOKUP($B61,'Sector --&gt;'!$Q$3:$AB$101,MATCH(AD$2,'Sector --&gt;'!$Q$3:$AB$3,0),FALSE)/VLOOKUP($B60,'Sector --&gt;'!$B$3:$N$101,MATCH(AD$2,'Sector --&gt;'!$B$3:$N$3,FALSE))</f>
        <v>-1.7332601709572723E-3</v>
      </c>
      <c r="AE61" s="123">
        <f t="array" ref="AE61">PRODUCT(1+AD50:AD61)-1</f>
        <v>0.21443412410798479</v>
      </c>
      <c r="AF61" s="123">
        <f>VLOOKUP($B61,'Sector --&gt;'!$Q$104:$AB$202,MATCH(AD$2,'Sector --&gt;'!$Q$3:$AB$3,0),FALSE)/VLOOKUP($B60,'Sector --&gt;'!$B$104:$N$202,MATCH(AD$2,'Sector --&gt;'!$B$3:$N$3,FALSE))</f>
        <v>-0.11600046241158393</v>
      </c>
      <c r="AG61" s="123">
        <f t="array" ref="AG61">PRODUCT(1+AF50:AF61)-1</f>
        <v>-0.22346232794841692</v>
      </c>
      <c r="AH61" s="637">
        <f>Benchmark!AA62</f>
        <v>2.3443626819741572E-2</v>
      </c>
      <c r="AI61" s="123">
        <f t="array" ref="AI61">PRODUCT(1+AH50:AH61)-1</f>
        <v>3.2970607529254403E-2</v>
      </c>
      <c r="AJ61" s="637">
        <f>Benchmark!AB62</f>
        <v>-5.0129628044679859E-2</v>
      </c>
      <c r="AK61" s="123">
        <f t="array" ref="AK61">PRODUCT(1+AJ50:AJ61)-1</f>
        <v>-0.14496934496968605</v>
      </c>
      <c r="AM61" s="123">
        <f>VLOOKUP($B61,'Sector --&gt;'!$Q$3:$AB$101,MATCH(AM$2,'Sector --&gt;'!$Q$3:$AB$3,0),FALSE)/VLOOKUP($B60,'Sector --&gt;'!$B$3:$N$101,MATCH(AM$2,'Sector --&gt;'!$B$3:$N$3,FALSE))</f>
        <v>2.8859140795651991E-2</v>
      </c>
      <c r="AN61" s="123">
        <f t="array" ref="AN61">PRODUCT(1+AM50:AM61)-1</f>
        <v>0.14356998641480012</v>
      </c>
      <c r="AO61" s="123">
        <f>VLOOKUP($B61,'Sector --&gt;'!$Q$104:$AB$202,MATCH(AM$2,'Sector --&gt;'!$Q$3:$AB$3,0),FALSE)/VLOOKUP($B60,'Sector --&gt;'!$B$104:$N$202,MATCH(AM$2,'Sector --&gt;'!$B$3:$N$3,FALSE))</f>
        <v>-5.3231139643210947E-2</v>
      </c>
      <c r="AP61" s="123">
        <f t="array" ref="AP61">PRODUCT(1+AO50:AO61)-1</f>
        <v>-0.34147289699382566</v>
      </c>
      <c r="AQ61" s="637">
        <f>Benchmark!AE62</f>
        <v>4.6088142269313445E-2</v>
      </c>
      <c r="AR61" s="123">
        <f t="array" ref="AR61">PRODUCT(1+AQ50:AQ61)-1</f>
        <v>0.19394457723137459</v>
      </c>
      <c r="AS61" s="637">
        <f>Benchmark!AF62</f>
        <v>-3.9943903848076993E-2</v>
      </c>
      <c r="AT61" s="123">
        <f t="array" ref="AT61">PRODUCT(1+AS50:AS61)-1</f>
        <v>-0.18197263407533459</v>
      </c>
      <c r="AV61" s="123">
        <f>VLOOKUP($B61,'Sector --&gt;'!$Q$3:$AB$101,MATCH(AV$2,'Sector --&gt;'!$Q$3:$AB$3,0),FALSE)/VLOOKUP($B60,'Sector --&gt;'!$B$3:$N$101,MATCH(AV$2,'Sector --&gt;'!$B$3:$N$3,FALSE))</f>
        <v>1.1848187532451411E-2</v>
      </c>
      <c r="AW61" s="123">
        <f t="array" ref="AW61">PRODUCT(1+AV50:AV61)-1</f>
        <v>0.18917938137930612</v>
      </c>
      <c r="AX61" s="123">
        <f>VLOOKUP($B61,'Sector --&gt;'!$Q$104:$AB$202,MATCH(AV$2,'Sector --&gt;'!$Q$3:$AB$3,0),FALSE)/VLOOKUP($B60,'Sector --&gt;'!$B$104:$N$202,MATCH(AV$2,'Sector --&gt;'!$B$3:$N$3,FALSE))</f>
        <v>-1.4362473085462697E-2</v>
      </c>
      <c r="AY61" s="123">
        <f t="array" ref="AY61">PRODUCT(1+AX50:AX61)-1</f>
        <v>-0.19169154370748465</v>
      </c>
      <c r="AZ61" s="637">
        <f>Benchmark!AI62</f>
        <v>3.0228106440349854E-3</v>
      </c>
      <c r="BA61" s="123">
        <f t="array" ref="BA61">PRODUCT(1+AZ50:AZ61)-1</f>
        <v>0.13139219637285393</v>
      </c>
      <c r="BB61" s="637">
        <f>Benchmark!AJ62</f>
        <v>7.1049380127753171E-5</v>
      </c>
      <c r="BC61" s="123">
        <f t="array" ref="BC61">PRODUCT(1+BB50:BB61)-1</f>
        <v>-0.15430992463548687</v>
      </c>
      <c r="BE61" s="123">
        <f>VLOOKUP($B61,'Sector --&gt;'!$Q$3:$AB$101,MATCH(BE$2,'Sector --&gt;'!$Q$3:$AB$3,0),FALSE)/VLOOKUP($B60,'Sector --&gt;'!$B$3:$N$101,MATCH(BE$2,'Sector --&gt;'!$B$3:$N$3,FALSE))</f>
        <v>2.7429208322776771E-2</v>
      </c>
      <c r="BF61" s="123">
        <f t="array" ref="BF61">PRODUCT(1+BE50:BE61)-1</f>
        <v>0.35651753184427681</v>
      </c>
      <c r="BG61" s="123">
        <f>IFERROR(VLOOKUP($B61,'Sector --&gt;'!$Q$104:$AB$202,MATCH(BE$2,'Sector --&gt;'!$Q$3:$AB$3,0),FALSE)/VLOOKUP($B60,'Sector --&gt;'!$B$104:$N$202,MATCH(BE$2,'Sector --&gt;'!$B$3:$N$3,FALSE)),BK61)</f>
        <v>-4.4392323744578764E-2</v>
      </c>
      <c r="BH61" s="123">
        <f t="array" ref="BH61">PRODUCT(1+BG50:BG61)-1</f>
        <v>-0.22782030494646943</v>
      </c>
      <c r="BI61" s="637">
        <f>Benchmark!AM62</f>
        <v>-3.3489202502069257E-2</v>
      </c>
      <c r="BJ61" s="123">
        <f t="array" ref="BJ61">PRODUCT(1+BI50:BI61)-1</f>
        <v>2.7511534301005058E-2</v>
      </c>
      <c r="BK61" s="637">
        <f>Benchmark!AN62</f>
        <v>-4.4392323744578764E-2</v>
      </c>
      <c r="BL61" s="123">
        <f t="array" ref="BL61">PRODUCT(1+BK50:BK61)-1</f>
        <v>-0.20970018229835208</v>
      </c>
      <c r="BN61" s="123">
        <f>VLOOKUP($B61,'Sector --&gt;'!$Q$3:$AB$101,MATCH(BN$2,'Sector --&gt;'!$Q$3:$AB$3,0),FALSE)/VLOOKUP($B60,'Sector --&gt;'!$B$3:$N$101,MATCH(BN$2,'Sector --&gt;'!$B$3:$N$3,FALSE))</f>
        <v>8.3481282061123097E-2</v>
      </c>
      <c r="BO61" s="123">
        <f t="array" ref="BO61">PRODUCT(1+BN50:BN61)-1</f>
        <v>0.10918516549297475</v>
      </c>
      <c r="BP61" s="123">
        <f>VLOOKUP($B61,'Sector --&gt;'!$Q$104:$AB$202,MATCH(BN$2,'Sector --&gt;'!$Q$3:$AB$3,0),FALSE)/VLOOKUP($B60,'Sector --&gt;'!$B$104:$N$202,MATCH(BN$2,'Sector --&gt;'!$B$3:$N$3,FALSE))</f>
        <v>-4.0320584342907702E-2</v>
      </c>
      <c r="BQ61" s="123">
        <f t="array" ref="BQ61">PRODUCT(1+BP50:BP61)-1</f>
        <v>-8.129383613596286E-2</v>
      </c>
      <c r="BR61" s="637">
        <f>Benchmark!AQ62</f>
        <v>8.764295325998675E-2</v>
      </c>
      <c r="BS61" s="123">
        <f t="array" ref="BS61">PRODUCT(1+BR50:BR61)-1</f>
        <v>2.9586057468298455E-2</v>
      </c>
      <c r="BT61" s="637">
        <f>Benchmark!AR62</f>
        <v>-5.1130588839343995E-2</v>
      </c>
      <c r="BU61" s="123">
        <f t="array" ref="BU61">PRODUCT(1+BT50:BT61)-1</f>
        <v>-0.1816652185243276</v>
      </c>
    </row>
    <row r="62" spans="2:73" x14ac:dyDescent="0.25">
      <c r="B62" s="95">
        <f t="shared" si="1"/>
        <v>40663</v>
      </c>
      <c r="C62" s="123">
        <f>VLOOKUP($B62,'Sector --&gt;'!$Q$3:$AB$101,MATCH(C$2,'Sector --&gt;'!$Q$3:$AB$3,0),FALSE)/VLOOKUP($B61,'Sector --&gt;'!$B$3:$N$101,MATCH(C$2,'Sector --&gt;'!$B$3:$N$3,FALSE))</f>
        <v>0.11511383820405321</v>
      </c>
      <c r="D62" s="123">
        <f t="array" ref="D62">PRODUCT(1+C51:C62)-1</f>
        <v>0.55340335190014667</v>
      </c>
      <c r="E62" s="123">
        <f>VLOOKUP($B62,'Sector --&gt;'!$Q$104:$AB$202,MATCH(C$2,'Sector --&gt;'!$Q$3:$AB$3,0),FALSE)/VLOOKUP($B61,'Sector --&gt;'!$B$104:$N$202,MATCH(C$2,'Sector --&gt;'!$B$3:$N$3,FALSE))</f>
        <v>-8.0638483813975093E-2</v>
      </c>
      <c r="F62" s="123">
        <f t="array" ref="F62">PRODUCT(1+E51:E62)-1</f>
        <v>-0.15973028133592782</v>
      </c>
      <c r="G62" s="637">
        <f>Benchmark!O63</f>
        <v>6.6661561245539791E-2</v>
      </c>
      <c r="H62" s="123">
        <f t="array" ref="H62">PRODUCT(1+G51:G62)-1</f>
        <v>0.25113936615608456</v>
      </c>
      <c r="I62" s="637">
        <f>Benchmark!P63</f>
        <v>-5.9226464159554397E-2</v>
      </c>
      <c r="J62" s="123">
        <f t="array" ref="J62">PRODUCT(1+I50:I61)-1</f>
        <v>-0.21101342396983058</v>
      </c>
      <c r="L62" s="123">
        <f>VLOOKUP($B62,'Sector --&gt;'!$Q$3:$AB$101,MATCH(L$2,'Sector --&gt;'!$Q$3:$AB$3,0),FALSE)/VLOOKUP($B61,'Sector --&gt;'!$B$3:$N$101,MATCH(L$2,'Sector --&gt;'!$B$3:$N$3,FALSE))</f>
        <v>6.8424568055381524E-2</v>
      </c>
      <c r="M62" s="123">
        <f t="array" ref="M62">PRODUCT(1+L51:L62)-1</f>
        <v>0.24998579209144212</v>
      </c>
      <c r="N62" s="123">
        <f>VLOOKUP($B62,'Sector --&gt;'!$Q$104:$AB$202,MATCH(L$2,'Sector --&gt;'!$Q$3:$AB$3,0),FALSE)/VLOOKUP($B61,'Sector --&gt;'!$B$104:$N$202,MATCH(L$2,'Sector --&gt;'!$B$3:$N$3,FALSE))</f>
        <v>-5.5922803134853448E-2</v>
      </c>
      <c r="O62" s="123">
        <f t="array" ref="O62">PRODUCT(1+N51:N62)-1</f>
        <v>-0.22688730476396035</v>
      </c>
      <c r="P62" s="637">
        <f>Benchmark!S63</f>
        <v>4.7329094324582294E-2</v>
      </c>
      <c r="Q62" s="123">
        <f t="array" ref="Q62">PRODUCT(1+P51:P62)-1</f>
        <v>0.23607326746503809</v>
      </c>
      <c r="R62" s="637">
        <f>Benchmark!T63</f>
        <v>-5.9989537787048103E-2</v>
      </c>
      <c r="S62" s="123">
        <f t="array" ref="S62">PRODUCT(1+R51:R62)-1</f>
        <v>-0.24855740673790538</v>
      </c>
      <c r="U62" s="123">
        <f>VLOOKUP($B62,'Sector --&gt;'!$Q$3:$AB$101,MATCH(U$2,'Sector --&gt;'!$Q$3:$AB$3,0),FALSE)/VLOOKUP($B61,'Sector --&gt;'!$B$3:$N$101,MATCH(U$2,'Sector --&gt;'!$B$3:$N$3,FALSE))</f>
        <v>1.876104253498417E-2</v>
      </c>
      <c r="V62" s="123">
        <f t="array" ref="V62">PRODUCT(1+U51:U62)-1</f>
        <v>4.0052492198723311E-2</v>
      </c>
      <c r="W62" s="123">
        <f>IFERROR(VLOOKUP($B62,'Sector --&gt;'!$Q$104:$AB$202,MATCH(U$2,'Sector --&gt;'!$Q$3:$AB$3,0),FALSE)/VLOOKUP($B61,'Sector --&gt;'!$B$104:$N$202,MATCH(U$2,'Sector --&gt;'!$B$3:$N$3,FALSE)),AA62)</f>
        <v>-0.15084167225174452</v>
      </c>
      <c r="X62" s="123">
        <f t="array" ref="X62">PRODUCT(1+W51:W62)-1</f>
        <v>-0.33550958705275868</v>
      </c>
      <c r="Y62" s="637">
        <f>Benchmark!W63</f>
        <v>3.2286123527504783E-2</v>
      </c>
      <c r="Z62" s="123">
        <f t="array" ref="Z62">PRODUCT(1+Y51:Y62)-1</f>
        <v>0.36353323530909853</v>
      </c>
      <c r="AA62" s="637">
        <f>Benchmark!X63</f>
        <v>-2.3750078633140999E-2</v>
      </c>
      <c r="AB62" s="123">
        <f t="array" ref="AB62">PRODUCT(1+AA51:AA62)-1</f>
        <v>-0.2736246899383642</v>
      </c>
      <c r="AD62" s="123">
        <f>VLOOKUP($B62,'Sector --&gt;'!$Q$3:$AB$101,MATCH(AD$2,'Sector --&gt;'!$Q$3:$AB$3,0),FALSE)/VLOOKUP($B61,'Sector --&gt;'!$B$3:$N$101,MATCH(AD$2,'Sector --&gt;'!$B$3:$N$3,FALSE))</f>
        <v>6.5075566765268003E-2</v>
      </c>
      <c r="AE62" s="123">
        <f t="array" ref="AE62">PRODUCT(1+AD51:AD62)-1</f>
        <v>0.2616019736787758</v>
      </c>
      <c r="AF62" s="123">
        <f>VLOOKUP($B62,'Sector --&gt;'!$Q$104:$AB$202,MATCH(AD$2,'Sector --&gt;'!$Q$3:$AB$3,0),FALSE)/VLOOKUP($B61,'Sector --&gt;'!$B$104:$N$202,MATCH(AD$2,'Sector --&gt;'!$B$3:$N$3,FALSE))</f>
        <v>-6.8615462342497519E-2</v>
      </c>
      <c r="AG62" s="123">
        <f t="array" ref="AG62">PRODUCT(1+AF51:AF62)-1</f>
        <v>-0.26104431320349386</v>
      </c>
      <c r="AH62" s="637">
        <f>Benchmark!AA63</f>
        <v>5.9409152867470338E-3</v>
      </c>
      <c r="AI62" s="123">
        <f t="array" ref="AI62">PRODUCT(1+AH51:AH62)-1</f>
        <v>1.5237347180406591E-2</v>
      </c>
      <c r="AJ62" s="637">
        <f>Benchmark!AB63</f>
        <v>-2.1906741409040503E-2</v>
      </c>
      <c r="AK62" s="123">
        <f t="array" ref="AK62">PRODUCT(1+AJ51:AJ62)-1</f>
        <v>-0.16278029063908939</v>
      </c>
      <c r="AM62" s="123">
        <f>VLOOKUP($B62,'Sector --&gt;'!$Q$3:$AB$101,MATCH(AM$2,'Sector --&gt;'!$Q$3:$AB$3,0),FALSE)/VLOOKUP($B61,'Sector --&gt;'!$B$3:$N$101,MATCH(AM$2,'Sector --&gt;'!$B$3:$N$3,FALSE))</f>
        <v>2.9491898420123938E-2</v>
      </c>
      <c r="AN62" s="123">
        <f t="array" ref="AN62">PRODUCT(1+AM51:AM62)-1</f>
        <v>0.11737758889315764</v>
      </c>
      <c r="AO62" s="123">
        <f>VLOOKUP($B62,'Sector --&gt;'!$Q$104:$AB$202,MATCH(AM$2,'Sector --&gt;'!$Q$3:$AB$3,0),FALSE)/VLOOKUP($B61,'Sector --&gt;'!$B$104:$N$202,MATCH(AM$2,'Sector --&gt;'!$B$3:$N$3,FALSE))</f>
        <v>-6.8978540324144771E-2</v>
      </c>
      <c r="AP62" s="123">
        <f t="array" ref="AP62">PRODUCT(1+AO51:AO62)-1</f>
        <v>-0.29243052561053806</v>
      </c>
      <c r="AQ62" s="637">
        <f>Benchmark!AE63</f>
        <v>4.9180895936294058E-2</v>
      </c>
      <c r="AR62" s="123">
        <f t="array" ref="AR62">PRODUCT(1+AQ51:AQ62)-1</f>
        <v>0.23196648773758799</v>
      </c>
      <c r="AS62" s="637">
        <f>Benchmark!AF63</f>
        <v>-2.7228093345903877E-2</v>
      </c>
      <c r="AT62" s="123">
        <f t="array" ref="AT62">PRODUCT(1+AS51:AS62)-1</f>
        <v>-0.19493788945174184</v>
      </c>
      <c r="AV62" s="123">
        <f>VLOOKUP($B62,'Sector --&gt;'!$Q$3:$AB$101,MATCH(AV$2,'Sector --&gt;'!$Q$3:$AB$3,0),FALSE)/VLOOKUP($B61,'Sector --&gt;'!$B$3:$N$101,MATCH(AV$2,'Sector --&gt;'!$B$3:$N$3,FALSE))</f>
        <v>3.9950101291198026E-2</v>
      </c>
      <c r="AW62" s="123">
        <f t="array" ref="AW62">PRODUCT(1+AV51:AV62)-1</f>
        <v>0.14781303310818861</v>
      </c>
      <c r="AX62" s="123">
        <f>VLOOKUP($B62,'Sector --&gt;'!$Q$104:$AB$202,MATCH(AV$2,'Sector --&gt;'!$Q$3:$AB$3,0),FALSE)/VLOOKUP($B61,'Sector --&gt;'!$B$104:$N$202,MATCH(AV$2,'Sector --&gt;'!$B$3:$N$3,FALSE))</f>
        <v>-3.6329367363242222E-2</v>
      </c>
      <c r="AY62" s="123">
        <f t="array" ref="AY62">PRODUCT(1+AX51:AX62)-1</f>
        <v>-0.15870850507465228</v>
      </c>
      <c r="AZ62" s="637">
        <f>Benchmark!AI63</f>
        <v>3.6506859183525149E-2</v>
      </c>
      <c r="BA62" s="123">
        <f t="array" ref="BA62">PRODUCT(1+AZ51:AZ62)-1</f>
        <v>0.13189407900732064</v>
      </c>
      <c r="BB62" s="637">
        <f>Benchmark!AJ63</f>
        <v>-3.5348407265880358E-2</v>
      </c>
      <c r="BC62" s="123">
        <f t="array" ref="BC62">PRODUCT(1+BB51:BB62)-1</f>
        <v>-0.15438955573054736</v>
      </c>
      <c r="BE62" s="123">
        <f>VLOOKUP($B62,'Sector --&gt;'!$Q$3:$AB$101,MATCH(BE$2,'Sector --&gt;'!$Q$3:$AB$3,0),FALSE)/VLOOKUP($B61,'Sector --&gt;'!$B$3:$N$101,MATCH(BE$2,'Sector --&gt;'!$B$3:$N$3,FALSE))</f>
        <v>0.12384919383028679</v>
      </c>
      <c r="BF62" s="123">
        <f t="array" ref="BF62">PRODUCT(1+BE51:BE62)-1</f>
        <v>0.38723556027801176</v>
      </c>
      <c r="BG62" s="123">
        <f>IFERROR(VLOOKUP($B62,'Sector --&gt;'!$Q$104:$AB$202,MATCH(BE$2,'Sector --&gt;'!$Q$3:$AB$3,0),FALSE)/VLOOKUP($B61,'Sector --&gt;'!$B$104:$N$202,MATCH(BE$2,'Sector --&gt;'!$B$3:$N$3,FALSE)),BK62)</f>
        <v>-0.36794432914692299</v>
      </c>
      <c r="BH62" s="123">
        <f t="array" ref="BH62">PRODUCT(1+BG51:BG62)-1</f>
        <v>-0.48686487055980854</v>
      </c>
      <c r="BI62" s="637">
        <f>Benchmark!AM63</f>
        <v>-1.3852919649711829E-2</v>
      </c>
      <c r="BJ62" s="123">
        <f t="array" ref="BJ62">PRODUCT(1+BI51:BI62)-1</f>
        <v>9.2528799879620927E-3</v>
      </c>
      <c r="BK62" s="637">
        <f>Benchmark!AN63</f>
        <v>-3.0375936007825524E-2</v>
      </c>
      <c r="BL62" s="123">
        <f t="array" ref="BL62">PRODUCT(1+BK51:BK62)-1</f>
        <v>-0.23229084210248552</v>
      </c>
      <c r="BN62" s="123">
        <f>VLOOKUP($B62,'Sector --&gt;'!$Q$3:$AB$101,MATCH(BN$2,'Sector --&gt;'!$Q$3:$AB$3,0),FALSE)/VLOOKUP($B61,'Sector --&gt;'!$B$3:$N$101,MATCH(BN$2,'Sector --&gt;'!$B$3:$N$3,FALSE))</f>
        <v>1.1542423794155052E-2</v>
      </c>
      <c r="BO62" s="123">
        <f t="array" ref="BO62">PRODUCT(1+BN51:BN62)-1</f>
        <v>8.3925273031534742E-2</v>
      </c>
      <c r="BP62" s="123">
        <f>VLOOKUP($B62,'Sector --&gt;'!$Q$104:$AB$202,MATCH(BN$2,'Sector --&gt;'!$Q$3:$AB$3,0),FALSE)/VLOOKUP($B61,'Sector --&gt;'!$B$104:$N$202,MATCH(BN$2,'Sector --&gt;'!$B$3:$N$3,FALSE))</f>
        <v>-3.7986473352094569E-2</v>
      </c>
      <c r="BQ62" s="123">
        <f t="array" ref="BQ62">PRODUCT(1+BP51:BP62)-1</f>
        <v>-0.10293693374194646</v>
      </c>
      <c r="BR62" s="637">
        <f>Benchmark!AQ63</f>
        <v>4.9461842058026485E-3</v>
      </c>
      <c r="BS62" s="123">
        <f t="array" ref="BS62">PRODUCT(1+BR51:BR62)-1</f>
        <v>1.1846993653521487E-2</v>
      </c>
      <c r="BT62" s="637">
        <f>Benchmark!AR63</f>
        <v>-1.7714745431176022E-2</v>
      </c>
      <c r="BU62" s="123">
        <f t="array" ref="BU62">PRODUCT(1+BT51:BT62)-1</f>
        <v>-0.19837707461414877</v>
      </c>
    </row>
    <row r="63" spans="2:73" x14ac:dyDescent="0.25">
      <c r="B63" s="95">
        <f t="shared" si="1"/>
        <v>40694</v>
      </c>
      <c r="C63" s="123">
        <f>VLOOKUP($B63,'Sector --&gt;'!$Q$3:$AB$101,MATCH(C$2,'Sector --&gt;'!$Q$3:$AB$3,0),FALSE)/VLOOKUP($B62,'Sector --&gt;'!$B$3:$N$101,MATCH(C$2,'Sector --&gt;'!$B$3:$N$3,FALSE))</f>
        <v>-1.0788509742061204E-2</v>
      </c>
      <c r="D63" s="123">
        <f t="array" ref="D63">PRODUCT(1+C52:C63)-1</f>
        <v>0.64987875033399045</v>
      </c>
      <c r="E63" s="123">
        <f>VLOOKUP($B63,'Sector --&gt;'!$Q$104:$AB$202,MATCH(C$2,'Sector --&gt;'!$Q$3:$AB$3,0),FALSE)/VLOOKUP($B62,'Sector --&gt;'!$B$104:$N$202,MATCH(C$2,'Sector --&gt;'!$B$3:$N$3,FALSE))</f>
        <v>3.5736711355940608E-2</v>
      </c>
      <c r="F63" s="123">
        <f t="array" ref="F63">PRODUCT(1+E52:E63)-1</f>
        <v>-0.20443338512726228</v>
      </c>
      <c r="G63" s="637">
        <f>Benchmark!O64</f>
        <v>-1.2997975573513097E-3</v>
      </c>
      <c r="H63" s="123">
        <f t="array" ref="H63">PRODUCT(1+G52:G63)-1</f>
        <v>0.35204438814671768</v>
      </c>
      <c r="I63" s="637">
        <f>Benchmark!P64</f>
        <v>-1.080127759757779E-3</v>
      </c>
      <c r="J63" s="123">
        <f t="array" ref="J63">PRODUCT(1+I51:I62)-1</f>
        <v>-0.22368593036384188</v>
      </c>
      <c r="L63" s="123">
        <f>VLOOKUP($B63,'Sector --&gt;'!$Q$3:$AB$101,MATCH(L$2,'Sector --&gt;'!$Q$3:$AB$3,0),FALSE)/VLOOKUP($B62,'Sector --&gt;'!$B$3:$N$101,MATCH(L$2,'Sector --&gt;'!$B$3:$N$3,FALSE))</f>
        <v>2.0232502275178539E-2</v>
      </c>
      <c r="M63" s="123">
        <f t="array" ref="M63">PRODUCT(1+L52:L63)-1</f>
        <v>0.34063070959159369</v>
      </c>
      <c r="N63" s="123">
        <f>VLOOKUP($B63,'Sector --&gt;'!$Q$104:$AB$202,MATCH(L$2,'Sector --&gt;'!$Q$3:$AB$3,0),FALSE)/VLOOKUP($B62,'Sector --&gt;'!$B$104:$N$202,MATCH(L$2,'Sector --&gt;'!$B$3:$N$3,FALSE))</f>
        <v>1.4356372262955419E-2</v>
      </c>
      <c r="O63" s="123">
        <f t="array" ref="O63">PRODUCT(1+N52:N63)-1</f>
        <v>-0.24128063064007133</v>
      </c>
      <c r="P63" s="637">
        <f>Benchmark!S64</f>
        <v>-4.4183344112602111E-4</v>
      </c>
      <c r="Q63" s="123">
        <f t="array" ref="Q63">PRODUCT(1+P52:P63)-1</f>
        <v>0.30493769121958403</v>
      </c>
      <c r="R63" s="637">
        <f>Benchmark!T64</f>
        <v>1.4095081504397118E-2</v>
      </c>
      <c r="S63" s="123">
        <f t="array" ref="S63">PRODUCT(1+R52:R63)-1</f>
        <v>-0.27177816478172034</v>
      </c>
      <c r="U63" s="123">
        <f>VLOOKUP($B63,'Sector --&gt;'!$Q$3:$AB$101,MATCH(U$2,'Sector --&gt;'!$Q$3:$AB$3,0),FALSE)/VLOOKUP($B62,'Sector --&gt;'!$B$3:$N$101,MATCH(U$2,'Sector --&gt;'!$B$3:$N$3,FALSE))</f>
        <v>-4.3729154479152564E-2</v>
      </c>
      <c r="V63" s="123">
        <f t="array" ref="V63">PRODUCT(1+U52:U63)-1</f>
        <v>0.14121466109648595</v>
      </c>
      <c r="W63" s="123">
        <f>IFERROR(VLOOKUP($B63,'Sector --&gt;'!$Q$104:$AB$202,MATCH(U$2,'Sector --&gt;'!$Q$3:$AB$3,0),FALSE)/VLOOKUP($B62,'Sector --&gt;'!$B$104:$N$202,MATCH(U$2,'Sector --&gt;'!$B$3:$N$3,FALSE)),AA63)</f>
        <v>0.14470261841336002</v>
      </c>
      <c r="X63" s="123">
        <f t="array" ref="X63">PRODUCT(1+W52:W63)-1</f>
        <v>-0.31161703297257259</v>
      </c>
      <c r="Y63" s="637">
        <f>Benchmark!W64</f>
        <v>-3.1121833616982508E-2</v>
      </c>
      <c r="Z63" s="123">
        <f t="array" ref="Z63">PRODUCT(1+Y52:Y63)-1</f>
        <v>0.44203536823313461</v>
      </c>
      <c r="AA63" s="637">
        <f>Benchmark!X64</f>
        <v>2.2150515603655198E-2</v>
      </c>
      <c r="AB63" s="123">
        <f t="array" ref="AB63">PRODUCT(1+AA52:AA63)-1</f>
        <v>-0.31127294708132391</v>
      </c>
      <c r="AD63" s="123">
        <f>VLOOKUP($B63,'Sector --&gt;'!$Q$3:$AB$101,MATCH(AD$2,'Sector --&gt;'!$Q$3:$AB$3,0),FALSE)/VLOOKUP($B62,'Sector --&gt;'!$B$3:$N$101,MATCH(AD$2,'Sector --&gt;'!$B$3:$N$3,FALSE))</f>
        <v>-3.2649619280538424E-2</v>
      </c>
      <c r="AE63" s="123">
        <f t="array" ref="AE63">PRODUCT(1+AD52:AD63)-1</f>
        <v>0.28486503494335569</v>
      </c>
      <c r="AF63" s="123">
        <f>VLOOKUP($B63,'Sector --&gt;'!$Q$104:$AB$202,MATCH(AD$2,'Sector --&gt;'!$Q$3:$AB$3,0),FALSE)/VLOOKUP($B62,'Sector --&gt;'!$B$104:$N$202,MATCH(AD$2,'Sector --&gt;'!$B$3:$N$3,FALSE))</f>
        <v>2.950095539384371E-2</v>
      </c>
      <c r="AG63" s="123">
        <f t="array" ref="AG63">PRODUCT(1+AF52:AF63)-1</f>
        <v>-0.28512115237392166</v>
      </c>
      <c r="AH63" s="637">
        <f>Benchmark!AA64</f>
        <v>6.2628962845837546E-3</v>
      </c>
      <c r="AI63" s="123">
        <f t="array" ref="AI63">PRODUCT(1+AH52:AH63)-1</f>
        <v>0.12099329762382993</v>
      </c>
      <c r="AJ63" s="637">
        <f>Benchmark!AB64</f>
        <v>1.619032880007043E-2</v>
      </c>
      <c r="AK63" s="123">
        <f t="array" ref="AK63">PRODUCT(1+AJ52:AJ63)-1</f>
        <v>-0.20652224873714975</v>
      </c>
      <c r="AM63" s="123">
        <f>VLOOKUP($B63,'Sector --&gt;'!$Q$3:$AB$101,MATCH(AM$2,'Sector --&gt;'!$Q$3:$AB$3,0),FALSE)/VLOOKUP($B62,'Sector --&gt;'!$B$3:$N$101,MATCH(AM$2,'Sector --&gt;'!$B$3:$N$3,FALSE))</f>
        <v>-3.5610391909589263E-2</v>
      </c>
      <c r="AN63" s="123">
        <f t="array" ref="AN63">PRODUCT(1+AM52:AM63)-1</f>
        <v>0.16627713563755853</v>
      </c>
      <c r="AO63" s="123">
        <f>VLOOKUP($B63,'Sector --&gt;'!$Q$104:$AB$202,MATCH(AM$2,'Sector --&gt;'!$Q$3:$AB$3,0),FALSE)/VLOOKUP($B62,'Sector --&gt;'!$B$104:$N$202,MATCH(AM$2,'Sector --&gt;'!$B$3:$N$3,FALSE))</f>
        <v>6.2587709944248351E-2</v>
      </c>
      <c r="AP63" s="123">
        <f t="array" ref="AP63">PRODUCT(1+AO52:AO63)-1</f>
        <v>-0.3295224679457005</v>
      </c>
      <c r="AQ63" s="637">
        <f>Benchmark!AE64</f>
        <v>-2.659030443783688E-2</v>
      </c>
      <c r="AR63" s="123">
        <f t="array" ref="AR63">PRODUCT(1+AQ52:AQ63)-1</f>
        <v>0.33357745287471796</v>
      </c>
      <c r="AS63" s="637">
        <f>Benchmark!AF64</f>
        <v>3.1297668869603383E-2</v>
      </c>
      <c r="AT63" s="123">
        <f t="array" ref="AT63">PRODUCT(1+AS52:AS63)-1</f>
        <v>-0.24647679104583287</v>
      </c>
      <c r="AV63" s="123">
        <f>VLOOKUP($B63,'Sector --&gt;'!$Q$3:$AB$101,MATCH(AV$2,'Sector --&gt;'!$Q$3:$AB$3,0),FALSE)/VLOOKUP($B62,'Sector --&gt;'!$B$3:$N$101,MATCH(AV$2,'Sector --&gt;'!$B$3:$N$3,FALSE))</f>
        <v>6.1439853461276693E-3</v>
      </c>
      <c r="AW63" s="123">
        <f t="array" ref="AW63">PRODUCT(1+AV52:AV63)-1</f>
        <v>0.33970884001130774</v>
      </c>
      <c r="AX63" s="123">
        <f>VLOOKUP($B63,'Sector --&gt;'!$Q$104:$AB$202,MATCH(AV$2,'Sector --&gt;'!$Q$3:$AB$3,0),FALSE)/VLOOKUP($B62,'Sector --&gt;'!$B$104:$N$202,MATCH(AV$2,'Sector --&gt;'!$B$3:$N$3,FALSE))</f>
        <v>6.5954901250378645E-2</v>
      </c>
      <c r="AY63" s="123">
        <f t="array" ref="AY63">PRODUCT(1+AX52:AX63)-1</f>
        <v>-0.2015010474789265</v>
      </c>
      <c r="AZ63" s="637">
        <f>Benchmark!AI64</f>
        <v>-1.3921332334332783E-2</v>
      </c>
      <c r="BA63" s="123">
        <f t="array" ref="BA63">PRODUCT(1+AZ52:AZ63)-1</f>
        <v>0.2428962065741489</v>
      </c>
      <c r="BB63" s="637">
        <f>Benchmark!AJ64</f>
        <v>1.371353595094545E-2</v>
      </c>
      <c r="BC63" s="123">
        <f t="array" ref="BC63">PRODUCT(1+BB52:BB63)-1</f>
        <v>-0.22170504018503912</v>
      </c>
      <c r="BE63" s="123">
        <f>VLOOKUP($B63,'Sector --&gt;'!$Q$3:$AB$101,MATCH(BE$2,'Sector --&gt;'!$Q$3:$AB$3,0),FALSE)/VLOOKUP($B62,'Sector --&gt;'!$B$3:$N$101,MATCH(BE$2,'Sector --&gt;'!$B$3:$N$3,FALSE))</f>
        <v>-2.4090420107153704E-2</v>
      </c>
      <c r="BF63" s="123">
        <f t="array" ref="BF63">PRODUCT(1+BE52:BE63)-1</f>
        <v>0.36878316562576852</v>
      </c>
      <c r="BG63" s="123">
        <f>IFERROR(VLOOKUP($B63,'Sector --&gt;'!$Q$104:$AB$202,MATCH(BE$2,'Sector --&gt;'!$Q$3:$AB$3,0),FALSE)/VLOOKUP($B62,'Sector --&gt;'!$B$104:$N$202,MATCH(BE$2,'Sector --&gt;'!$B$3:$N$3,FALSE)),BK63)</f>
        <v>3.8645507025795674E-2</v>
      </c>
      <c r="BH63" s="123">
        <f t="array" ref="BH63">PRODUCT(1+BG52:BG63)-1</f>
        <v>-0.50318829925933661</v>
      </c>
      <c r="BI63" s="637">
        <f>Benchmark!AM64</f>
        <v>3.0170361611155556E-3</v>
      </c>
      <c r="BJ63" s="123">
        <f t="array" ref="BJ63">PRODUCT(1+BI52:BI63)-1</f>
        <v>0.16552152114153418</v>
      </c>
      <c r="BK63" s="637">
        <f>Benchmark!AN64</f>
        <v>3.8645507025795674E-2</v>
      </c>
      <c r="BL63" s="123">
        <f t="array" ref="BL63">PRODUCT(1+BK52:BK63)-1</f>
        <v>-0.28411431394161901</v>
      </c>
      <c r="BN63" s="123">
        <f>VLOOKUP($B63,'Sector --&gt;'!$Q$3:$AB$101,MATCH(BN$2,'Sector --&gt;'!$Q$3:$AB$3,0),FALSE)/VLOOKUP($B62,'Sector --&gt;'!$B$3:$N$101,MATCH(BN$2,'Sector --&gt;'!$B$3:$N$3,FALSE))</f>
        <v>-3.2946025850346547E-2</v>
      </c>
      <c r="BO63" s="123">
        <f t="array" ref="BO63">PRODUCT(1+BN52:BN63)-1</f>
        <v>9.0990825054878322E-2</v>
      </c>
      <c r="BP63" s="123">
        <f>VLOOKUP($B63,'Sector --&gt;'!$Q$104:$AB$202,MATCH(BN$2,'Sector --&gt;'!$Q$3:$AB$3,0),FALSE)/VLOOKUP($B62,'Sector --&gt;'!$B$104:$N$202,MATCH(BN$2,'Sector --&gt;'!$B$3:$N$3,FALSE))</f>
        <v>-3.9709827682187088E-3</v>
      </c>
      <c r="BQ63" s="123">
        <f t="array" ref="BQ63">PRODUCT(1+BP52:BP63)-1</f>
        <v>-0.15581270888957766</v>
      </c>
      <c r="BR63" s="637">
        <f>Benchmark!AQ64</f>
        <v>-6.1285979741545768E-3</v>
      </c>
      <c r="BS63" s="123">
        <f t="array" ref="BS63">PRODUCT(1+BR52:BR63)-1</f>
        <v>9.2321011909437534E-2</v>
      </c>
      <c r="BT63" s="637">
        <f>Benchmark!AR64</f>
        <v>1.5516766495016474E-2</v>
      </c>
      <c r="BU63" s="123">
        <f t="array" ref="BU63">PRODUCT(1+BT52:BT63)-1</f>
        <v>-0.21915089164135537</v>
      </c>
    </row>
    <row r="64" spans="2:73" x14ac:dyDescent="0.25">
      <c r="B64" s="95">
        <f t="shared" si="1"/>
        <v>40724</v>
      </c>
      <c r="C64" s="123">
        <f>VLOOKUP($B64,'Sector --&gt;'!$Q$3:$AB$101,MATCH(C$2,'Sector --&gt;'!$Q$3:$AB$3,0),FALSE)/VLOOKUP($B63,'Sector --&gt;'!$B$3:$N$101,MATCH(C$2,'Sector --&gt;'!$B$3:$N$3,FALSE))</f>
        <v>1.3700306280175059E-2</v>
      </c>
      <c r="D64" s="123">
        <f t="array" ref="D64">PRODUCT(1+C53:C64)-1</f>
        <v>0.62407726574961742</v>
      </c>
      <c r="E64" s="123">
        <f>VLOOKUP($B64,'Sector --&gt;'!$Q$104:$AB$202,MATCH(C$2,'Sector --&gt;'!$Q$3:$AB$3,0),FALSE)/VLOOKUP($B63,'Sector --&gt;'!$B$104:$N$202,MATCH(C$2,'Sector --&gt;'!$B$3:$N$3,FALSE))</f>
        <v>-7.9046497172609092E-4</v>
      </c>
      <c r="F64" s="123">
        <f t="array" ref="F64">PRODUCT(1+E53:E64)-1</f>
        <v>-0.20208811215537403</v>
      </c>
      <c r="G64" s="637">
        <f>Benchmark!O65</f>
        <v>-7.8182347585109939E-3</v>
      </c>
      <c r="H64" s="123">
        <f t="array" ref="H64">PRODUCT(1+G53:G64)-1</f>
        <v>0.36225186455372604</v>
      </c>
      <c r="I64" s="637">
        <f>Benchmark!P65</f>
        <v>1.882767325506082E-3</v>
      </c>
      <c r="J64" s="123">
        <f t="array" ref="J64">PRODUCT(1+I52:I63)-1</f>
        <v>-0.27424576377703014</v>
      </c>
      <c r="L64" s="123">
        <f>VLOOKUP($B64,'Sector --&gt;'!$Q$3:$AB$101,MATCH(L$2,'Sector --&gt;'!$Q$3:$AB$3,0),FALSE)/VLOOKUP($B63,'Sector --&gt;'!$B$3:$N$101,MATCH(L$2,'Sector --&gt;'!$B$3:$N$3,FALSE))</f>
        <v>4.3043913525900581E-3</v>
      </c>
      <c r="M64" s="123">
        <f t="array" ref="M64">PRODUCT(1+L53:L64)-1</f>
        <v>0.31782601268301991</v>
      </c>
      <c r="N64" s="123">
        <f>VLOOKUP($B64,'Sector --&gt;'!$Q$104:$AB$202,MATCH(L$2,'Sector --&gt;'!$Q$3:$AB$3,0),FALSE)/VLOOKUP($B63,'Sector --&gt;'!$B$104:$N$202,MATCH(L$2,'Sector --&gt;'!$B$3:$N$3,FALSE))</f>
        <v>-1.1612316481733095E-3</v>
      </c>
      <c r="O64" s="123">
        <f t="array" ref="O64">PRODUCT(1+N53:N64)-1</f>
        <v>-0.22179353120844858</v>
      </c>
      <c r="P64" s="637">
        <f>Benchmark!S65</f>
        <v>1.6616260400559218E-2</v>
      </c>
      <c r="Q64" s="123">
        <f t="array" ref="Q64">PRODUCT(1+P53:P64)-1</f>
        <v>0.28972538721284069</v>
      </c>
      <c r="R64" s="637">
        <f>Benchmark!T65</f>
        <v>-1.7406278727450767E-2</v>
      </c>
      <c r="S64" s="123">
        <f t="array" ref="S64">PRODUCT(1+R53:R64)-1</f>
        <v>-0.26029679098568903</v>
      </c>
      <c r="U64" s="123">
        <f>VLOOKUP($B64,'Sector --&gt;'!$Q$3:$AB$101,MATCH(U$2,'Sector --&gt;'!$Q$3:$AB$3,0),FALSE)/VLOOKUP($B63,'Sector --&gt;'!$B$3:$N$101,MATCH(U$2,'Sector --&gt;'!$B$3:$N$3,FALSE))</f>
        <v>1.3231513773626774E-2</v>
      </c>
      <c r="V64" s="123">
        <f t="array" ref="V64">PRODUCT(1+U53:U64)-1</f>
        <v>0.23795865410466077</v>
      </c>
      <c r="W64" s="123">
        <f>IFERROR(VLOOKUP($B64,'Sector --&gt;'!$Q$104:$AB$202,MATCH(U$2,'Sector --&gt;'!$Q$3:$AB$3,0),FALSE)/VLOOKUP($B63,'Sector --&gt;'!$B$104:$N$202,MATCH(U$2,'Sector --&gt;'!$B$3:$N$3,FALSE)),AA64)</f>
        <v>7.2461499645435135E-2</v>
      </c>
      <c r="X64" s="123">
        <f t="array" ref="X64">PRODUCT(1+W53:W64)-1</f>
        <v>-0.25175845532673879</v>
      </c>
      <c r="Y64" s="637">
        <f>Benchmark!W65</f>
        <v>-4.471905425537602E-2</v>
      </c>
      <c r="Z64" s="123">
        <f t="array" ref="Z64">PRODUCT(1+Y53:Y64)-1</f>
        <v>0.36835929428095393</v>
      </c>
      <c r="AA64" s="637">
        <f>Benchmark!X65</f>
        <v>5.0564223289138455E-2</v>
      </c>
      <c r="AB64" s="123">
        <f t="array" ref="AB64">PRODUCT(1+AA53:AA64)-1</f>
        <v>-0.27227563995663939</v>
      </c>
      <c r="AD64" s="123">
        <f>VLOOKUP($B64,'Sector --&gt;'!$Q$3:$AB$101,MATCH(AD$2,'Sector --&gt;'!$Q$3:$AB$3,0),FALSE)/VLOOKUP($B63,'Sector --&gt;'!$B$3:$N$101,MATCH(AD$2,'Sector --&gt;'!$B$3:$N$3,FALSE))</f>
        <v>-1.7981883785627699E-2</v>
      </c>
      <c r="AE64" s="123">
        <f t="array" ref="AE64">PRODUCT(1+AD53:AD64)-1</f>
        <v>0.25328226880941163</v>
      </c>
      <c r="AF64" s="123">
        <f>VLOOKUP($B64,'Sector --&gt;'!$Q$104:$AB$202,MATCH(AD$2,'Sector --&gt;'!$Q$3:$AB$3,0),FALSE)/VLOOKUP($B63,'Sector --&gt;'!$B$104:$N$202,MATCH(AD$2,'Sector --&gt;'!$B$3:$N$3,FALSE))</f>
        <v>3.2333263546657786E-4</v>
      </c>
      <c r="AG64" s="123">
        <f t="array" ref="AG64">PRODUCT(1+AF53:AF64)-1</f>
        <v>-0.27023157020798816</v>
      </c>
      <c r="AH64" s="637">
        <f>Benchmark!AA65</f>
        <v>-1.9602900055182094E-2</v>
      </c>
      <c r="AI64" s="123">
        <f t="array" ref="AI64">PRODUCT(1+AH53:AH64)-1</f>
        <v>0.11567920242542828</v>
      </c>
      <c r="AJ64" s="637">
        <f>Benchmark!AB65</f>
        <v>1.9207370650670345E-2</v>
      </c>
      <c r="AK64" s="123">
        <f t="array" ref="AK64">PRODUCT(1+AJ53:AJ64)-1</f>
        <v>-0.17589383253373203</v>
      </c>
      <c r="AM64" s="123">
        <f>VLOOKUP($B64,'Sector --&gt;'!$Q$3:$AB$101,MATCH(AM$2,'Sector --&gt;'!$Q$3:$AB$3,0),FALSE)/VLOOKUP($B63,'Sector --&gt;'!$B$3:$N$101,MATCH(AM$2,'Sector --&gt;'!$B$3:$N$3,FALSE))</f>
        <v>-3.9963670452441959E-2</v>
      </c>
      <c r="AN64" s="123">
        <f t="array" ref="AN64">PRODUCT(1+AM53:AM64)-1</f>
        <v>0.13322226606020182</v>
      </c>
      <c r="AO64" s="123">
        <f>VLOOKUP($B64,'Sector --&gt;'!$Q$104:$AB$202,MATCH(AM$2,'Sector --&gt;'!$Q$3:$AB$3,0),FALSE)/VLOOKUP($B63,'Sector --&gt;'!$B$104:$N$202,MATCH(AM$2,'Sector --&gt;'!$B$3:$N$3,FALSE))</f>
        <v>4.726590575615322E-2</v>
      </c>
      <c r="AP64" s="123">
        <f t="array" ref="AP64">PRODUCT(1+AO53:AO64)-1</f>
        <v>-0.28040389956060108</v>
      </c>
      <c r="AQ64" s="637">
        <f>Benchmark!AE65</f>
        <v>-1.9726098809728376E-2</v>
      </c>
      <c r="AR64" s="123">
        <f t="array" ref="AR64">PRODUCT(1+AQ53:AQ64)-1</f>
        <v>0.31090746169157479</v>
      </c>
      <c r="AS64" s="637">
        <f>Benchmark!AF65</f>
        <v>1.0014961864713151E-2</v>
      </c>
      <c r="AT64" s="123">
        <f t="array" ref="AT64">PRODUCT(1+AS53:AS64)-1</f>
        <v>-0.23933234017997984</v>
      </c>
      <c r="AV64" s="123">
        <f>VLOOKUP($B64,'Sector --&gt;'!$Q$3:$AB$101,MATCH(AV$2,'Sector --&gt;'!$Q$3:$AB$3,0),FALSE)/VLOOKUP($B63,'Sector --&gt;'!$B$3:$N$101,MATCH(AV$2,'Sector --&gt;'!$B$3:$N$3,FALSE))</f>
        <v>-2.5830164673427348E-2</v>
      </c>
      <c r="AW64" s="123">
        <f t="array" ref="AW64">PRODUCT(1+AV53:AV64)-1</f>
        <v>0.37246305271526614</v>
      </c>
      <c r="AX64" s="123">
        <f>VLOOKUP($B64,'Sector --&gt;'!$Q$104:$AB$202,MATCH(AV$2,'Sector --&gt;'!$Q$3:$AB$3,0),FALSE)/VLOOKUP($B63,'Sector --&gt;'!$B$104:$N$202,MATCH(AV$2,'Sector --&gt;'!$B$3:$N$3,FALSE))</f>
        <v>4.850537973608144E-2</v>
      </c>
      <c r="AY64" s="123">
        <f t="array" ref="AY64">PRODUCT(1+AX53:AX64)-1</f>
        <v>-0.19028400731766382</v>
      </c>
      <c r="AZ64" s="637">
        <f>Benchmark!AI65</f>
        <v>-4.9646254754021985E-2</v>
      </c>
      <c r="BA64" s="123">
        <f t="array" ref="BA64">PRODUCT(1+AZ53:AZ64)-1</f>
        <v>0.2266854380199812</v>
      </c>
      <c r="BB64" s="637">
        <f>Benchmark!AJ65</f>
        <v>4.6691924650000646E-2</v>
      </c>
      <c r="BC64" s="123">
        <f t="array" ref="BC64">PRODUCT(1+BB53:BB64)-1</f>
        <v>-0.21759349568335273</v>
      </c>
      <c r="BE64" s="123">
        <f>VLOOKUP($B64,'Sector --&gt;'!$Q$3:$AB$101,MATCH(BE$2,'Sector --&gt;'!$Q$3:$AB$3,0),FALSE)/VLOOKUP($B63,'Sector --&gt;'!$B$3:$N$101,MATCH(BE$2,'Sector --&gt;'!$B$3:$N$3,FALSE))</f>
        <v>-3.2337269265007761E-2</v>
      </c>
      <c r="BF64" s="123">
        <f t="array" ref="BF64">PRODUCT(1+BE53:BE64)-1</f>
        <v>0.35617503662442873</v>
      </c>
      <c r="BG64" s="123">
        <f>IFERROR(VLOOKUP($B64,'Sector --&gt;'!$Q$104:$AB$202,MATCH(BE$2,'Sector --&gt;'!$Q$3:$AB$3,0),FALSE)/VLOOKUP($B63,'Sector --&gt;'!$B$104:$N$202,MATCH(BE$2,'Sector --&gt;'!$B$3:$N$3,FALSE)),BK64)</f>
        <v>1.0404361732635869E-2</v>
      </c>
      <c r="BH64" s="123">
        <f t="array" ref="BH64">PRODUCT(1+BG53:BG64)-1</f>
        <v>-0.49707451717287143</v>
      </c>
      <c r="BI64" s="637">
        <f>Benchmark!AM65</f>
        <v>-1.0747566319365442E-2</v>
      </c>
      <c r="BJ64" s="123">
        <f t="array" ref="BJ64">PRODUCT(1+BI53:BI64)-1</f>
        <v>0.20231941494750649</v>
      </c>
      <c r="BK64" s="637">
        <f>Benchmark!AN65</f>
        <v>1.0404361732635869E-2</v>
      </c>
      <c r="BL64" s="123">
        <f t="array" ref="BL64">PRODUCT(1+BK53:BK64)-1</f>
        <v>-0.30421725854859472</v>
      </c>
      <c r="BN64" s="123">
        <f>VLOOKUP($B64,'Sector --&gt;'!$Q$3:$AB$101,MATCH(BN$2,'Sector --&gt;'!$Q$3:$AB$3,0),FALSE)/VLOOKUP($B63,'Sector --&gt;'!$B$3:$N$101,MATCH(BN$2,'Sector --&gt;'!$B$3:$N$3,FALSE))</f>
        <v>-1.5284895041927132E-2</v>
      </c>
      <c r="BO64" s="123">
        <f t="array" ref="BO64">PRODUCT(1+BN53:BN64)-1</f>
        <v>8.9646035416948822E-2</v>
      </c>
      <c r="BP64" s="123">
        <f>VLOOKUP($B64,'Sector --&gt;'!$Q$104:$AB$202,MATCH(BN$2,'Sector --&gt;'!$Q$3:$AB$3,0),FALSE)/VLOOKUP($B63,'Sector --&gt;'!$B$104:$N$202,MATCH(BN$2,'Sector --&gt;'!$B$3:$N$3,FALSE))</f>
        <v>1.0842104849808581E-2</v>
      </c>
      <c r="BQ64" s="123">
        <f t="array" ref="BQ64">PRODUCT(1+BP53:BP64)-1</f>
        <v>-0.15591576372620797</v>
      </c>
      <c r="BR64" s="637">
        <f>Benchmark!AQ65</f>
        <v>-2.2633822266539733E-2</v>
      </c>
      <c r="BS64" s="123">
        <f t="array" ref="BS64">PRODUCT(1+BR53:BR64)-1</f>
        <v>0.12109949549991406</v>
      </c>
      <c r="BT64" s="637">
        <f>Benchmark!AR65</f>
        <v>5.8081420072094306E-3</v>
      </c>
      <c r="BU64" s="123">
        <f t="array" ref="BU64">PRODUCT(1+BT53:BT64)-1</f>
        <v>-0.2273190833423544</v>
      </c>
    </row>
    <row r="65" spans="2:73" x14ac:dyDescent="0.25">
      <c r="B65" s="95">
        <f t="shared" si="1"/>
        <v>40755</v>
      </c>
      <c r="C65" s="123">
        <f>VLOOKUP($B65,'Sector --&gt;'!$Q$3:$AB$101,MATCH(C$2,'Sector --&gt;'!$Q$3:$AB$3,0),FALSE)/VLOOKUP($B64,'Sector --&gt;'!$B$3:$N$101,MATCH(C$2,'Sector --&gt;'!$B$3:$N$3,FALSE))</f>
        <v>-2.7756324850981545E-2</v>
      </c>
      <c r="D65" s="123">
        <f t="array" ref="D65">PRODUCT(1+C54:C65)-1</f>
        <v>0.43119280251173575</v>
      </c>
      <c r="E65" s="123">
        <f>VLOOKUP($B65,'Sector --&gt;'!$Q$104:$AB$202,MATCH(C$2,'Sector --&gt;'!$Q$3:$AB$3,0),FALSE)/VLOOKUP($B64,'Sector --&gt;'!$B$104:$N$202,MATCH(C$2,'Sector --&gt;'!$B$3:$N$3,FALSE))</f>
        <v>1.1459334627162863E-2</v>
      </c>
      <c r="F65" s="123">
        <f t="array" ref="F65">PRODUCT(1+E54:E65)-1</f>
        <v>-0.10227226499458397</v>
      </c>
      <c r="G65" s="637">
        <f>Benchmark!O66</f>
        <v>-7.2294967993314779E-3</v>
      </c>
      <c r="H65" s="123">
        <f t="array" ref="H65">PRODUCT(1+G54:G65)-1</f>
        <v>0.24996787126199438</v>
      </c>
      <c r="I65" s="637">
        <f>Benchmark!P66</f>
        <v>7.0830236680056004E-3</v>
      </c>
      <c r="J65" s="123">
        <f t="array" ref="J65">PRODUCT(1+I53:I64)-1</f>
        <v>-0.28352856309161234</v>
      </c>
      <c r="L65" s="123">
        <f>VLOOKUP($B65,'Sector --&gt;'!$Q$3:$AB$101,MATCH(L$2,'Sector --&gt;'!$Q$3:$AB$3,0),FALSE)/VLOOKUP($B64,'Sector --&gt;'!$B$3:$N$101,MATCH(L$2,'Sector --&gt;'!$B$3:$N$3,FALSE))</f>
        <v>2.0889627235512197E-2</v>
      </c>
      <c r="M65" s="123">
        <f t="array" ref="M65">PRODUCT(1+L54:L65)-1</f>
        <v>0.27503095963281221</v>
      </c>
      <c r="N65" s="123">
        <f>VLOOKUP($B65,'Sector --&gt;'!$Q$104:$AB$202,MATCH(L$2,'Sector --&gt;'!$Q$3:$AB$3,0),FALSE)/VLOOKUP($B64,'Sector --&gt;'!$B$104:$N$202,MATCH(L$2,'Sector --&gt;'!$B$3:$N$3,FALSE))</f>
        <v>3.4492866659028953E-2</v>
      </c>
      <c r="O65" s="123">
        <f t="array" ref="O65">PRODUCT(1+N54:N65)-1</f>
        <v>-0.13149937172810411</v>
      </c>
      <c r="P65" s="637">
        <f>Benchmark!S66</f>
        <v>2.1996490276766194E-2</v>
      </c>
      <c r="Q65" s="123">
        <f t="array" ref="Q65">PRODUCT(1+P54:P65)-1</f>
        <v>0.23837658566894215</v>
      </c>
      <c r="R65" s="637">
        <f>Benchmark!T66</f>
        <v>-9.4977840746953146E-3</v>
      </c>
      <c r="S65" s="123">
        <f t="array" ref="S65">PRODUCT(1+R54:R65)-1</f>
        <v>-0.2132132734586204</v>
      </c>
      <c r="U65" s="123">
        <f>VLOOKUP($B65,'Sector --&gt;'!$Q$3:$AB$101,MATCH(U$2,'Sector --&gt;'!$Q$3:$AB$3,0),FALSE)/VLOOKUP($B64,'Sector --&gt;'!$B$3:$N$101,MATCH(U$2,'Sector --&gt;'!$B$3:$N$3,FALSE))</f>
        <v>-2.0847739290079648E-2</v>
      </c>
      <c r="V65" s="123">
        <f t="array" ref="V65">PRODUCT(1+U54:U65)-1</f>
        <v>0.17676213502417659</v>
      </c>
      <c r="W65" s="123">
        <f>IFERROR(VLOOKUP($B65,'Sector --&gt;'!$Q$104:$AB$202,MATCH(U$2,'Sector --&gt;'!$Q$3:$AB$3,0),FALSE)/VLOOKUP($B64,'Sector --&gt;'!$B$104:$N$202,MATCH(U$2,'Sector --&gt;'!$B$3:$N$3,FALSE)),AA65)</f>
        <v>2.4805970253975958E-2</v>
      </c>
      <c r="X65" s="123">
        <f t="array" ref="X65">PRODUCT(1+W54:W65)-1</f>
        <v>-0.21253446164172307</v>
      </c>
      <c r="Y65" s="637">
        <f>Benchmark!W66</f>
        <v>1.4038267322386739E-2</v>
      </c>
      <c r="Z65" s="123">
        <f t="array" ref="Z65">PRODUCT(1+Y54:Y65)-1</f>
        <v>0.32905800964219156</v>
      </c>
      <c r="AA65" s="637">
        <f>Benchmark!X66</f>
        <v>-6.9135092332521485E-3</v>
      </c>
      <c r="AB65" s="123">
        <f t="array" ref="AB65">PRODUCT(1+AA54:AA65)-1</f>
        <v>-0.25364291099843206</v>
      </c>
      <c r="AD65" s="123">
        <f>VLOOKUP($B65,'Sector --&gt;'!$Q$3:$AB$101,MATCH(AD$2,'Sector --&gt;'!$Q$3:$AB$3,0),FALSE)/VLOOKUP($B64,'Sector --&gt;'!$B$3:$N$101,MATCH(AD$2,'Sector --&gt;'!$B$3:$N$3,FALSE))</f>
        <v>-5.0390619636408673E-2</v>
      </c>
      <c r="AE65" s="123">
        <f t="array" ref="AE65">PRODUCT(1+AD54:AD65)-1</f>
        <v>0.13051149471318446</v>
      </c>
      <c r="AF65" s="123">
        <f>VLOOKUP($B65,'Sector --&gt;'!$Q$104:$AB$202,MATCH(AD$2,'Sector --&gt;'!$Q$3:$AB$3,0),FALSE)/VLOOKUP($B64,'Sector --&gt;'!$B$104:$N$202,MATCH(AD$2,'Sector --&gt;'!$B$3:$N$3,FALSE))</f>
        <v>1.4897755887284994E-3</v>
      </c>
      <c r="AG65" s="123">
        <f t="array" ref="AG65">PRODUCT(1+AF54:AF65)-1</f>
        <v>-0.20944124628617433</v>
      </c>
      <c r="AH65" s="637">
        <f>Benchmark!AA66</f>
        <v>-2.1748164879962027E-2</v>
      </c>
      <c r="AI65" s="123">
        <f t="array" ref="AI65">PRODUCT(1+AH54:AH65)-1</f>
        <v>2.3613298722082732E-3</v>
      </c>
      <c r="AJ65" s="637">
        <f>Benchmark!AB66</f>
        <v>-6.2708769678789175E-3</v>
      </c>
      <c r="AK65" s="123">
        <f t="array" ref="AK65">PRODUCT(1+AJ54:AJ65)-1</f>
        <v>-0.1174309517327784</v>
      </c>
      <c r="AM65" s="123">
        <f>VLOOKUP($B65,'Sector --&gt;'!$Q$3:$AB$101,MATCH(AM$2,'Sector --&gt;'!$Q$3:$AB$3,0),FALSE)/VLOOKUP($B64,'Sector --&gt;'!$B$3:$N$101,MATCH(AM$2,'Sector --&gt;'!$B$3:$N$3,FALSE))</f>
        <v>-4.9432627573422004E-2</v>
      </c>
      <c r="AN65" s="123">
        <f t="array" ref="AN65">PRODUCT(1+AM54:AM65)-1</f>
        <v>-8.2753178070207323E-3</v>
      </c>
      <c r="AO65" s="123">
        <f>VLOOKUP($B65,'Sector --&gt;'!$Q$104:$AB$202,MATCH(AM$2,'Sector --&gt;'!$Q$3:$AB$3,0),FALSE)/VLOOKUP($B64,'Sector --&gt;'!$B$104:$N$202,MATCH(AM$2,'Sector --&gt;'!$B$3:$N$3,FALSE))</f>
        <v>3.7407275248901556E-2</v>
      </c>
      <c r="AP65" s="123">
        <f t="array" ref="AP65">PRODUCT(1+AO54:AO65)-1</f>
        <v>-0.17163595229700945</v>
      </c>
      <c r="AQ65" s="637">
        <f>Benchmark!AE66</f>
        <v>-2.1947955107821035E-2</v>
      </c>
      <c r="AR65" s="123">
        <f t="array" ref="AR65">PRODUCT(1+AQ54:AQ65)-1</f>
        <v>0.18160932843772803</v>
      </c>
      <c r="AS65" s="637">
        <f>Benchmark!AF66</f>
        <v>1.2353175785349146E-2</v>
      </c>
      <c r="AT65" s="123">
        <f t="array" ref="AT65">PRODUCT(1+AS54:AS65)-1</f>
        <v>-0.17543406939753714</v>
      </c>
      <c r="AV65" s="123">
        <f>VLOOKUP($B65,'Sector --&gt;'!$Q$3:$AB$101,MATCH(AV$2,'Sector --&gt;'!$Q$3:$AB$3,0),FALSE)/VLOOKUP($B64,'Sector --&gt;'!$B$3:$N$101,MATCH(AV$2,'Sector --&gt;'!$B$3:$N$3,FALSE))</f>
        <v>5.6918154518434849E-2</v>
      </c>
      <c r="AW65" s="123">
        <f t="array" ref="AW65">PRODUCT(1+AV54:AV65)-1</f>
        <v>0.32492266416611648</v>
      </c>
      <c r="AX65" s="123">
        <f>VLOOKUP($B65,'Sector --&gt;'!$Q$104:$AB$202,MATCH(AV$2,'Sector --&gt;'!$Q$3:$AB$3,0),FALSE)/VLOOKUP($B64,'Sector --&gt;'!$B$104:$N$202,MATCH(AV$2,'Sector --&gt;'!$B$3:$N$3,FALSE))</f>
        <v>2.8136494845081083E-2</v>
      </c>
      <c r="AY65" s="123">
        <f t="array" ref="AY65">PRODUCT(1+AX54:AX65)-1</f>
        <v>-0.12956476656761684</v>
      </c>
      <c r="AZ65" s="637">
        <f>Benchmark!AI66</f>
        <v>-8.353927373309606E-3</v>
      </c>
      <c r="BA65" s="123">
        <f t="array" ref="BA65">PRODUCT(1+AZ54:AZ65)-1</f>
        <v>0.13638131549881938</v>
      </c>
      <c r="BB65" s="637">
        <f>Benchmark!AJ66</f>
        <v>4.5863940317236764E-3</v>
      </c>
      <c r="BC65" s="123">
        <f t="array" ref="BC65">PRODUCT(1+BB54:BB65)-1</f>
        <v>-0.15310189398573937</v>
      </c>
      <c r="BE65" s="123">
        <f>VLOOKUP($B65,'Sector --&gt;'!$Q$3:$AB$101,MATCH(BE$2,'Sector --&gt;'!$Q$3:$AB$3,0),FALSE)/VLOOKUP($B64,'Sector --&gt;'!$B$3:$N$101,MATCH(BE$2,'Sector --&gt;'!$B$3:$N$3,FALSE))</f>
        <v>6.1752151769855178E-2</v>
      </c>
      <c r="BF65" s="123">
        <f t="array" ref="BF65">PRODUCT(1+BE54:BE65)-1</f>
        <v>0.45568995028131098</v>
      </c>
      <c r="BG65" s="123">
        <f>IFERROR(VLOOKUP($B65,'Sector --&gt;'!$Q$104:$AB$202,MATCH(BE$2,'Sector --&gt;'!$Q$3:$AB$3,0),FALSE)/VLOOKUP($B64,'Sector --&gt;'!$B$104:$N$202,MATCH(BE$2,'Sector --&gt;'!$B$3:$N$3,FALSE)),BK65)</f>
        <v>-6.7855815829139486E-3</v>
      </c>
      <c r="BH65" s="123">
        <f t="array" ref="BH65">PRODUCT(1+BG54:BG65)-1</f>
        <v>-0.44893306777689301</v>
      </c>
      <c r="BI65" s="637">
        <f>Benchmark!AM66</f>
        <v>1.049253043679264E-2</v>
      </c>
      <c r="BJ65" s="123">
        <f t="array" ref="BJ65">PRODUCT(1+BI54:BI65)-1</f>
        <v>0.11777265240420021</v>
      </c>
      <c r="BK65" s="637">
        <f>Benchmark!AN66</f>
        <v>-6.7855815829139486E-3</v>
      </c>
      <c r="BL65" s="123">
        <f t="array" ref="BL65">PRODUCT(1+BK54:BK65)-1</f>
        <v>-0.24099390002699816</v>
      </c>
      <c r="BN65" s="123">
        <f>VLOOKUP($B65,'Sector --&gt;'!$Q$3:$AB$101,MATCH(BN$2,'Sector --&gt;'!$Q$3:$AB$3,0),FALSE)/VLOOKUP($B64,'Sector --&gt;'!$B$3:$N$101,MATCH(BN$2,'Sector --&gt;'!$B$3:$N$3,FALSE))</f>
        <v>-6.6599240210591269E-3</v>
      </c>
      <c r="BO65" s="123">
        <f t="array" ref="BO65">PRODUCT(1+BN54:BN65)-1</f>
        <v>1.8563219698565225E-2</v>
      </c>
      <c r="BP65" s="123">
        <f>VLOOKUP($B65,'Sector --&gt;'!$Q$104:$AB$202,MATCH(BN$2,'Sector --&gt;'!$Q$3:$AB$3,0),FALSE)/VLOOKUP($B64,'Sector --&gt;'!$B$104:$N$202,MATCH(BN$2,'Sector --&gt;'!$B$3:$N$3,FALSE))</f>
        <v>-1.213360625834093E-2</v>
      </c>
      <c r="BQ65" s="123">
        <f t="array" ref="BQ65">PRODUCT(1+BP54:BP65)-1</f>
        <v>-8.8639197054695806E-2</v>
      </c>
      <c r="BR65" s="637">
        <f>Benchmark!AQ66</f>
        <v>-2.3703715363114365E-2</v>
      </c>
      <c r="BS65" s="123">
        <f t="array" ref="BS65">PRODUCT(1+BR54:BR65)-1</f>
        <v>1.0506567817357926E-2</v>
      </c>
      <c r="BT65" s="637">
        <f>Benchmark!AR66</f>
        <v>1.9924893192834504E-2</v>
      </c>
      <c r="BU65" s="123">
        <f t="array" ref="BU65">PRODUCT(1+BT54:BT65)-1</f>
        <v>-0.14552713107219806</v>
      </c>
    </row>
    <row r="66" spans="2:73" x14ac:dyDescent="0.25">
      <c r="B66" s="95">
        <f t="shared" si="1"/>
        <v>40786</v>
      </c>
      <c r="C66" s="123">
        <f>VLOOKUP($B66,'Sector --&gt;'!$Q$3:$AB$101,MATCH(C$2,'Sector --&gt;'!$Q$3:$AB$3,0),FALSE)/VLOOKUP($B65,'Sector --&gt;'!$B$3:$N$101,MATCH(C$2,'Sector --&gt;'!$B$3:$N$3,FALSE))</f>
        <v>-9.0310928482349867E-2</v>
      </c>
      <c r="D66" s="123">
        <f t="array" ref="D66">PRODUCT(1+C55:C66)-1</f>
        <v>0.32567667236291342</v>
      </c>
      <c r="E66" s="123">
        <f>VLOOKUP($B66,'Sector --&gt;'!$Q$104:$AB$202,MATCH(C$2,'Sector --&gt;'!$Q$3:$AB$3,0),FALSE)/VLOOKUP($B65,'Sector --&gt;'!$B$104:$N$202,MATCH(C$2,'Sector --&gt;'!$B$3:$N$3,FALSE))</f>
        <v>0.11193502081526993</v>
      </c>
      <c r="F66" s="123">
        <f t="array" ref="F66">PRODUCT(1+E55:E66)-1</f>
        <v>-3.198261165413574E-2</v>
      </c>
      <c r="G66" s="637">
        <f>Benchmark!O67</f>
        <v>-7.3535558199647744E-2</v>
      </c>
      <c r="H66" s="123">
        <f t="array" ref="H66">PRODUCT(1+G55:G66)-1</f>
        <v>0.17559624383918737</v>
      </c>
      <c r="I66" s="637">
        <f>Benchmark!P67</f>
        <v>8.3987105240136056E-2</v>
      </c>
      <c r="J66" s="123">
        <f t="array" ref="J66">PRODUCT(1+I54:I65)-1</f>
        <v>-0.22851421857612042</v>
      </c>
      <c r="L66" s="123">
        <f>VLOOKUP($B66,'Sector --&gt;'!$Q$3:$AB$101,MATCH(L$2,'Sector --&gt;'!$Q$3:$AB$3,0),FALSE)/VLOOKUP($B65,'Sector --&gt;'!$B$3:$N$101,MATCH(L$2,'Sector --&gt;'!$B$3:$N$3,FALSE))</f>
        <v>-2.3397309466732259E-2</v>
      </c>
      <c r="M66" s="123">
        <f t="array" ref="M66">PRODUCT(1+L55:L66)-1</f>
        <v>0.23658749363788578</v>
      </c>
      <c r="N66" s="123">
        <f>VLOOKUP($B66,'Sector --&gt;'!$Q$104:$AB$202,MATCH(L$2,'Sector --&gt;'!$Q$3:$AB$3,0),FALSE)/VLOOKUP($B65,'Sector --&gt;'!$B$104:$N$202,MATCH(L$2,'Sector --&gt;'!$B$3:$N$3,FALSE))</f>
        <v>1.5332294376626752E-2</v>
      </c>
      <c r="O66" s="123">
        <f t="array" ref="O66">PRODUCT(1+N55:N66)-1</f>
        <v>-0.14999096626378638</v>
      </c>
      <c r="P66" s="637">
        <f>Benchmark!S67</f>
        <v>-4.2879210268778806E-2</v>
      </c>
      <c r="Q66" s="123">
        <f t="array" ref="Q66">PRODUCT(1+P55:P66)-1</f>
        <v>0.18339698281429384</v>
      </c>
      <c r="R66" s="637">
        <f>Benchmark!T67</f>
        <v>2.0739562351231228E-2</v>
      </c>
      <c r="S66" s="123">
        <f t="array" ref="S66">PRODUCT(1+R55:R66)-1</f>
        <v>-0.19435004989815596</v>
      </c>
      <c r="U66" s="123">
        <f>VLOOKUP($B66,'Sector --&gt;'!$Q$3:$AB$101,MATCH(U$2,'Sector --&gt;'!$Q$3:$AB$3,0),FALSE)/VLOOKUP($B65,'Sector --&gt;'!$B$3:$N$101,MATCH(U$2,'Sector --&gt;'!$B$3:$N$3,FALSE))</f>
        <v>-0.10503107603753513</v>
      </c>
      <c r="V66" s="123">
        <f t="array" ref="V66">PRODUCT(1+U55:U66)-1</f>
        <v>0.12555890793819557</v>
      </c>
      <c r="W66" s="123">
        <f>IFERROR(VLOOKUP($B66,'Sector --&gt;'!$Q$104:$AB$202,MATCH(U$2,'Sector --&gt;'!$Q$3:$AB$3,0),FALSE)/VLOOKUP($B65,'Sector --&gt;'!$B$104:$N$202,MATCH(U$2,'Sector --&gt;'!$B$3:$N$3,FALSE)),AA66)</f>
        <v>8.5640497315211617E-2</v>
      </c>
      <c r="X66" s="123">
        <f t="array" ref="X66">PRODUCT(1+W55:W66)-1</f>
        <v>-0.19051759438340421</v>
      </c>
      <c r="Y66" s="637">
        <f>Benchmark!W67</f>
        <v>-0.12286720893706009</v>
      </c>
      <c r="Z66" s="123">
        <f t="array" ref="Z66">PRODUCT(1+Y55:Y66)-1</f>
        <v>0.18537908771286893</v>
      </c>
      <c r="AA66" s="637">
        <f>Benchmark!X67</f>
        <v>0.11328474156441828</v>
      </c>
      <c r="AB66" s="123">
        <f t="array" ref="AB66">PRODUCT(1+AA55:AA66)-1</f>
        <v>-0.17961227093442911</v>
      </c>
      <c r="AD66" s="123">
        <f>VLOOKUP($B66,'Sector --&gt;'!$Q$3:$AB$101,MATCH(AD$2,'Sector --&gt;'!$Q$3:$AB$3,0),FALSE)/VLOOKUP($B65,'Sector --&gt;'!$B$3:$N$101,MATCH(AD$2,'Sector --&gt;'!$B$3:$N$3,FALSE))</f>
        <v>-8.8260710697945194E-2</v>
      </c>
      <c r="AE66" s="123">
        <f t="array" ref="AE66">PRODUCT(1+AD55:AD66)-1</f>
        <v>-2.1833343169141872E-2</v>
      </c>
      <c r="AF66" s="123">
        <f>VLOOKUP($B66,'Sector --&gt;'!$Q$104:$AB$202,MATCH(AD$2,'Sector --&gt;'!$Q$3:$AB$3,0),FALSE)/VLOOKUP($B65,'Sector --&gt;'!$B$104:$N$202,MATCH(AD$2,'Sector --&gt;'!$B$3:$N$3,FALSE))</f>
        <v>9.6960085970456453E-2</v>
      </c>
      <c r="AG66" s="123">
        <f t="array" ref="AG66">PRODUCT(1+AF55:AF66)-1</f>
        <v>-0.14417080614753797</v>
      </c>
      <c r="AH66" s="637">
        <f>Benchmark!AA67</f>
        <v>-8.3759838844535861E-2</v>
      </c>
      <c r="AI66" s="123">
        <f t="array" ref="AI66">PRODUCT(1+AH55:AH66)-1</f>
        <v>-6.2348531392281026E-2</v>
      </c>
      <c r="AJ66" s="637">
        <f>Benchmark!AB67</f>
        <v>0.10131468730979953</v>
      </c>
      <c r="AK66" s="123">
        <f t="array" ref="AK66">PRODUCT(1+AJ55:AJ66)-1</f>
        <v>-5.0201294814358088E-2</v>
      </c>
      <c r="AM66" s="123">
        <f>VLOOKUP($B66,'Sector --&gt;'!$Q$3:$AB$101,MATCH(AM$2,'Sector --&gt;'!$Q$3:$AB$3,0),FALSE)/VLOOKUP($B65,'Sector --&gt;'!$B$3:$N$101,MATCH(AM$2,'Sector --&gt;'!$B$3:$N$3,FALSE))</f>
        <v>-8.3619947649329257E-2</v>
      </c>
      <c r="AN66" s="123">
        <f t="array" ref="AN66">PRODUCT(1+AM55:AM66)-1</f>
        <v>-4.5779707150996773E-2</v>
      </c>
      <c r="AO66" s="123">
        <f>VLOOKUP($B66,'Sector --&gt;'!$Q$104:$AB$202,MATCH(AM$2,'Sector --&gt;'!$Q$3:$AB$3,0),FALSE)/VLOOKUP($B65,'Sector --&gt;'!$B$104:$N$202,MATCH(AM$2,'Sector --&gt;'!$B$3:$N$3,FALSE))</f>
        <v>0.15344759415681417</v>
      </c>
      <c r="AP66" s="123">
        <f t="array" ref="AP66">PRODUCT(1+AO55:AO66)-1</f>
        <v>-6.6509363079306771E-2</v>
      </c>
      <c r="AQ66" s="637">
        <f>Benchmark!AE67</f>
        <v>-0.10794317310143706</v>
      </c>
      <c r="AR66" s="123">
        <f t="array" ref="AR66">PRODUCT(1+AQ55:AQ66)-1</f>
        <v>5.6203927320700231E-2</v>
      </c>
      <c r="AS66" s="637">
        <f>Benchmark!AF67</f>
        <v>0.11848772510986014</v>
      </c>
      <c r="AT66" s="123">
        <f t="array" ref="AT66">PRODUCT(1+AS55:AS66)-1</f>
        <v>-9.0693198402208575E-2</v>
      </c>
      <c r="AV66" s="123">
        <f>VLOOKUP($B66,'Sector --&gt;'!$Q$3:$AB$101,MATCH(AV$2,'Sector --&gt;'!$Q$3:$AB$3,0),FALSE)/VLOOKUP($B65,'Sector --&gt;'!$B$3:$N$101,MATCH(AV$2,'Sector --&gt;'!$B$3:$N$3,FALSE))</f>
        <v>-8.3847495058164967E-2</v>
      </c>
      <c r="AW66" s="123">
        <f t="array" ref="AW66">PRODUCT(1+AV55:AV66)-1</f>
        <v>0.33929086966974431</v>
      </c>
      <c r="AX66" s="123">
        <f>VLOOKUP($B66,'Sector --&gt;'!$Q$104:$AB$202,MATCH(AV$2,'Sector --&gt;'!$Q$3:$AB$3,0),FALSE)/VLOOKUP($B65,'Sector --&gt;'!$B$104:$N$202,MATCH(AV$2,'Sector --&gt;'!$B$3:$N$3,FALSE))</f>
        <v>0.11019078119998281</v>
      </c>
      <c r="AY66" s="123">
        <f t="array" ref="AY66">PRODUCT(1+AX55:AX66)-1</f>
        <v>-9.172064058588747E-2</v>
      </c>
      <c r="AZ66" s="637">
        <f>Benchmark!AI67</f>
        <v>-9.7462689856648355E-2</v>
      </c>
      <c r="BA66" s="123">
        <f t="array" ref="BA66">PRODUCT(1+AZ55:AZ66)-1</f>
        <v>8.558598427447528E-2</v>
      </c>
      <c r="BB66" s="637">
        <f>Benchmark!AJ67</f>
        <v>9.3263267826415364E-2</v>
      </c>
      <c r="BC66" s="123">
        <f t="array" ref="BC66">PRODUCT(1+BB55:BB66)-1</f>
        <v>-0.12449233821980166</v>
      </c>
      <c r="BE66" s="123">
        <f>VLOOKUP($B66,'Sector --&gt;'!$Q$3:$AB$101,MATCH(BE$2,'Sector --&gt;'!$Q$3:$AB$3,0),FALSE)/VLOOKUP($B65,'Sector --&gt;'!$B$3:$N$101,MATCH(BE$2,'Sector --&gt;'!$B$3:$N$3,FALSE))</f>
        <v>1.7754277680050005E-2</v>
      </c>
      <c r="BF66" s="123">
        <f t="array" ref="BF66">PRODUCT(1+BE55:BE66)-1</f>
        <v>0.44177556696513487</v>
      </c>
      <c r="BG66" s="123">
        <f>IFERROR(VLOOKUP($B66,'Sector --&gt;'!$Q$104:$AB$202,MATCH(BE$2,'Sector --&gt;'!$Q$3:$AB$3,0),FALSE)/VLOOKUP($B65,'Sector --&gt;'!$B$104:$N$202,MATCH(BE$2,'Sector --&gt;'!$B$3:$N$3,FALSE)),BK66)</f>
        <v>1.9238933825384358E-2</v>
      </c>
      <c r="BH66" s="123">
        <f t="array" ref="BH66">PRODUCT(1+BG55:BG66)-1</f>
        <v>-0.41688705263329773</v>
      </c>
      <c r="BI66" s="637">
        <f>Benchmark!AM67</f>
        <v>-0.11201226185931965</v>
      </c>
      <c r="BJ66" s="123">
        <f t="array" ref="BJ66">PRODUCT(1+BI55:BI66)-1</f>
        <v>-4.7444790973663054E-3</v>
      </c>
      <c r="BK66" s="637">
        <f>Benchmark!AN67</f>
        <v>0.10716695385397587</v>
      </c>
      <c r="BL66" s="123">
        <f t="array" ref="BL66">PRODUCT(1+BK55:BK66)-1</f>
        <v>-0.16561263897727219</v>
      </c>
      <c r="BN66" s="123">
        <f>VLOOKUP($B66,'Sector --&gt;'!$Q$3:$AB$101,MATCH(BN$2,'Sector --&gt;'!$Q$3:$AB$3,0),FALSE)/VLOOKUP($B65,'Sector --&gt;'!$B$3:$N$101,MATCH(BN$2,'Sector --&gt;'!$B$3:$N$3,FALSE))</f>
        <v>-5.7482858694249156E-2</v>
      </c>
      <c r="BO66" s="123">
        <f t="array" ref="BO66">PRODUCT(1+BN55:BN66)-1</f>
        <v>-1.6270886676370999E-2</v>
      </c>
      <c r="BP66" s="123">
        <f>VLOOKUP($B66,'Sector --&gt;'!$Q$104:$AB$202,MATCH(BN$2,'Sector --&gt;'!$Q$3:$AB$3,0),FALSE)/VLOOKUP($B65,'Sector --&gt;'!$B$104:$N$202,MATCH(BN$2,'Sector --&gt;'!$B$3:$N$3,FALSE))</f>
        <v>-2.413526070171939E-2</v>
      </c>
      <c r="BQ66" s="123">
        <f t="array" ref="BQ66">PRODUCT(1+BP55:BP66)-1</f>
        <v>-0.13067272495803994</v>
      </c>
      <c r="BR66" s="637">
        <f>Benchmark!AQ67</f>
        <v>-6.3606324629875227E-2</v>
      </c>
      <c r="BS66" s="123">
        <f t="array" ref="BS66">PRODUCT(1+BR55:BR66)-1</f>
        <v>-4.8727297967544603E-2</v>
      </c>
      <c r="BT66" s="637">
        <f>Benchmark!AR67</f>
        <v>2.9821850268231528E-2</v>
      </c>
      <c r="BU66" s="123">
        <f t="array" ref="BU66">PRODUCT(1+BT55:BT66)-1</f>
        <v>-0.12388992171326874</v>
      </c>
    </row>
    <row r="67" spans="2:73" x14ac:dyDescent="0.25">
      <c r="B67" s="95">
        <f t="shared" si="1"/>
        <v>40816</v>
      </c>
      <c r="C67" s="123">
        <f>VLOOKUP($B67,'Sector --&gt;'!$Q$3:$AB$101,MATCH(C$2,'Sector --&gt;'!$Q$3:$AB$3,0),FALSE)/VLOOKUP($B66,'Sector --&gt;'!$B$3:$N$101,MATCH(C$2,'Sector --&gt;'!$B$3:$N$3,FALSE))</f>
        <v>-0.19269752046589736</v>
      </c>
      <c r="D67" s="123">
        <f t="array" ref="D67">PRODUCT(1+C56:C67)-1</f>
        <v>-8.6449932288210962E-2</v>
      </c>
      <c r="E67" s="123">
        <f>VLOOKUP($B67,'Sector --&gt;'!$Q$104:$AB$202,MATCH(C$2,'Sector --&gt;'!$Q$3:$AB$3,0),FALSE)/VLOOKUP($B66,'Sector --&gt;'!$B$104:$N$202,MATCH(C$2,'Sector --&gt;'!$B$3:$N$3,FALSE))</f>
        <v>0.15394451781608134</v>
      </c>
      <c r="F67" s="123">
        <f t="array" ref="F67">PRODUCT(1+E56:E67)-1</f>
        <v>0.25510648751395748</v>
      </c>
      <c r="G67" s="637">
        <f>Benchmark!O68</f>
        <v>-9.7791718226550958E-2</v>
      </c>
      <c r="H67" s="123">
        <f t="array" ref="H67">PRODUCT(1+G56:G67)-1</f>
        <v>-5.4134700029106475E-2</v>
      </c>
      <c r="I67" s="637">
        <f>Benchmark!P68</f>
        <v>9.2257262120014991E-2</v>
      </c>
      <c r="J67" s="123">
        <f t="array" ref="J67">PRODUCT(1+I55:I66)-1</f>
        <v>-0.17549918046847945</v>
      </c>
      <c r="L67" s="123">
        <f>VLOOKUP($B67,'Sector --&gt;'!$Q$3:$AB$101,MATCH(L$2,'Sector --&gt;'!$Q$3:$AB$3,0),FALSE)/VLOOKUP($B66,'Sector --&gt;'!$B$3:$N$101,MATCH(L$2,'Sector --&gt;'!$B$3:$N$3,FALSE))</f>
        <v>-6.9395465330423012E-2</v>
      </c>
      <c r="M67" s="123">
        <f t="array" ref="M67">PRODUCT(1+L56:L67)-1</f>
        <v>4.6269104782429293E-2</v>
      </c>
      <c r="N67" s="123">
        <f>VLOOKUP($B67,'Sector --&gt;'!$Q$104:$AB$202,MATCH(L$2,'Sector --&gt;'!$Q$3:$AB$3,0),FALSE)/VLOOKUP($B66,'Sector --&gt;'!$B$104:$N$202,MATCH(L$2,'Sector --&gt;'!$B$3:$N$3,FALSE))</f>
        <v>0.10670063199435166</v>
      </c>
      <c r="O67" s="123">
        <f t="array" ref="O67">PRODUCT(1+N56:N67)-1</f>
        <v>6.770914039827014E-2</v>
      </c>
      <c r="P67" s="637">
        <f>Benchmark!S68</f>
        <v>-5.7703105669239585E-2</v>
      </c>
      <c r="Q67" s="123">
        <f t="array" ref="Q67">PRODUCT(1+P56:P67)-1</f>
        <v>2.0207646499078802E-2</v>
      </c>
      <c r="R67" s="637">
        <f>Benchmark!T68</f>
        <v>8.2253327024037301E-2</v>
      </c>
      <c r="S67" s="123">
        <f t="array" ref="S67">PRODUCT(1+R56:R67)-1</f>
        <v>-3.9448442132845374E-2</v>
      </c>
      <c r="U67" s="123">
        <f>VLOOKUP($B67,'Sector --&gt;'!$Q$3:$AB$101,MATCH(U$2,'Sector --&gt;'!$Q$3:$AB$3,0),FALSE)/VLOOKUP($B66,'Sector --&gt;'!$B$3:$N$101,MATCH(U$2,'Sector --&gt;'!$B$3:$N$3,FALSE))</f>
        <v>-8.608213128111214E-2</v>
      </c>
      <c r="V67" s="123">
        <f t="array" ref="V67">PRODUCT(1+U56:U67)-1</f>
        <v>-9.2512279386631424E-2</v>
      </c>
      <c r="W67" s="123">
        <f>IFERROR(VLOOKUP($B67,'Sector --&gt;'!$Q$104:$AB$202,MATCH(U$2,'Sector --&gt;'!$Q$3:$AB$3,0),FALSE)/VLOOKUP($B66,'Sector --&gt;'!$B$104:$N$202,MATCH(U$2,'Sector --&gt;'!$B$3:$N$3,FALSE)),AA67)</f>
        <v>0.26970883436863707</v>
      </c>
      <c r="X67" s="123">
        <f t="array" ref="X67">PRODUCT(1+W56:W67)-1</f>
        <v>0.17208656387530374</v>
      </c>
      <c r="Y67" s="637">
        <f>Benchmark!W68</f>
        <v>-8.2682309134202631E-2</v>
      </c>
      <c r="Z67" s="123">
        <f t="array" ref="Z67">PRODUCT(1+Y56:Y67)-1</f>
        <v>-3.5841188777431365E-2</v>
      </c>
      <c r="AA67" s="637">
        <f>Benchmark!X68</f>
        <v>8.4719600866866168E-2</v>
      </c>
      <c r="AB67" s="123">
        <f t="array" ref="AB67">PRODUCT(1+AA56:AA67)-1</f>
        <v>1.0641361244775327E-2</v>
      </c>
      <c r="AD67" s="123">
        <f>VLOOKUP($B67,'Sector --&gt;'!$Q$3:$AB$101,MATCH(AD$2,'Sector --&gt;'!$Q$3:$AB$3,0),FALSE)/VLOOKUP($B66,'Sector --&gt;'!$B$3:$N$101,MATCH(AD$2,'Sector --&gt;'!$B$3:$N$3,FALSE))</f>
        <v>-0.11542706807083132</v>
      </c>
      <c r="AE67" s="123">
        <f t="array" ref="AE67">PRODUCT(1+AD56:AD67)-1</f>
        <v>-0.22336121310841117</v>
      </c>
      <c r="AF67" s="123">
        <f>VLOOKUP($B67,'Sector --&gt;'!$Q$104:$AB$202,MATCH(AD$2,'Sector --&gt;'!$Q$3:$AB$3,0),FALSE)/VLOOKUP($B66,'Sector --&gt;'!$B$104:$N$202,MATCH(AD$2,'Sector --&gt;'!$B$3:$N$3,FALSE))</f>
        <v>0.18460984366156738</v>
      </c>
      <c r="AG67" s="123">
        <f t="array" ref="AG67">PRODUCT(1+AF56:AF67)-1</f>
        <v>0.24155078713456701</v>
      </c>
      <c r="AH67" s="637">
        <f>Benchmark!AA68</f>
        <v>-9.6037549075146555E-2</v>
      </c>
      <c r="AI67" s="123">
        <f t="array" ref="AI67">PRODUCT(1+AH56:AH67)-1</f>
        <v>-0.2302161158045648</v>
      </c>
      <c r="AJ67" s="637">
        <f>Benchmark!AB68</f>
        <v>0.15364336374608775</v>
      </c>
      <c r="AK67" s="123">
        <f t="array" ref="AK67">PRODUCT(1+AJ56:AJ67)-1</f>
        <v>0.2116170705712741</v>
      </c>
      <c r="AM67" s="123">
        <f>VLOOKUP($B67,'Sector --&gt;'!$Q$3:$AB$101,MATCH(AM$2,'Sector --&gt;'!$Q$3:$AB$3,0),FALSE)/VLOOKUP($B66,'Sector --&gt;'!$B$3:$N$101,MATCH(AM$2,'Sector --&gt;'!$B$3:$N$3,FALSE))</f>
        <v>-0.14606764111435883</v>
      </c>
      <c r="AN67" s="123">
        <f t="array" ref="AN67">PRODUCT(1+AM56:AM67)-1</f>
        <v>-0.27463270906638837</v>
      </c>
      <c r="AO67" s="123">
        <f>VLOOKUP($B67,'Sector --&gt;'!$Q$104:$AB$202,MATCH(AM$2,'Sector --&gt;'!$Q$3:$AB$3,0),FALSE)/VLOOKUP($B66,'Sector --&gt;'!$B$104:$N$202,MATCH(AM$2,'Sector --&gt;'!$B$3:$N$3,FALSE))</f>
        <v>0.15027631831476385</v>
      </c>
      <c r="AP67" s="123">
        <f t="array" ref="AP67">PRODUCT(1+AO56:AO67)-1</f>
        <v>0.23031584731536214</v>
      </c>
      <c r="AQ67" s="637">
        <f>Benchmark!AE68</f>
        <v>-0.1246367285763684</v>
      </c>
      <c r="AR67" s="123">
        <f t="array" ref="AR67">PRODUCT(1+AQ56:AQ67)-1</f>
        <v>-0.17270951046550953</v>
      </c>
      <c r="AS67" s="637">
        <f>Benchmark!AF68</f>
        <v>0.13164929012877308</v>
      </c>
      <c r="AT67" s="123">
        <f t="array" ref="AT67">PRODUCT(1+AS56:AS67)-1</f>
        <v>0.16521325760651018</v>
      </c>
      <c r="AV67" s="123">
        <f>VLOOKUP($B67,'Sector --&gt;'!$Q$3:$AB$101,MATCH(AV$2,'Sector --&gt;'!$Q$3:$AB$3,0),FALSE)/VLOOKUP($B66,'Sector --&gt;'!$B$3:$N$101,MATCH(AV$2,'Sector --&gt;'!$B$3:$N$3,FALSE))</f>
        <v>-0.13647974421287803</v>
      </c>
      <c r="AW67" s="123">
        <f t="array" ref="AW67">PRODUCT(1+AV56:AV67)-1</f>
        <v>1.6784454679076077E-2</v>
      </c>
      <c r="AX67" s="123">
        <f>VLOOKUP($B67,'Sector --&gt;'!$Q$104:$AB$202,MATCH(AV$2,'Sector --&gt;'!$Q$3:$AB$3,0),FALSE)/VLOOKUP($B66,'Sector --&gt;'!$B$104:$N$202,MATCH(AV$2,'Sector --&gt;'!$B$3:$N$3,FALSE))</f>
        <v>0.14559246091835687</v>
      </c>
      <c r="AY67" s="123">
        <f t="array" ref="AY67">PRODUCT(1+AX56:AX67)-1</f>
        <v>0.20854707351221768</v>
      </c>
      <c r="AZ67" s="637">
        <f>Benchmark!AI68</f>
        <v>-5.1763654569501376E-2</v>
      </c>
      <c r="BA67" s="123">
        <f t="array" ref="BA67">PRODUCT(1+AZ56:AZ67)-1</f>
        <v>-7.4165048014460666E-2</v>
      </c>
      <c r="BB67" s="637">
        <f>Benchmark!AJ68</f>
        <v>4.9837733233851225E-2</v>
      </c>
      <c r="BC67" s="123">
        <f t="array" ref="BC67">PRODUCT(1+BB56:BB67)-1</f>
        <v>3.6797725812880211E-2</v>
      </c>
      <c r="BE67" s="123">
        <f>VLOOKUP($B67,'Sector --&gt;'!$Q$3:$AB$101,MATCH(BE$2,'Sector --&gt;'!$Q$3:$AB$3,0),FALSE)/VLOOKUP($B66,'Sector --&gt;'!$B$3:$N$101,MATCH(BE$2,'Sector --&gt;'!$B$3:$N$3,FALSE))</f>
        <v>-0.27271768697657744</v>
      </c>
      <c r="BF67" s="123">
        <f t="array" ref="BF67">PRODUCT(1+BE56:BE67)-1</f>
        <v>-8.9523624892609011E-3</v>
      </c>
      <c r="BG67" s="123">
        <f>IFERROR(VLOOKUP($B67,'Sector --&gt;'!$Q$104:$AB$202,MATCH(BE$2,'Sector --&gt;'!$Q$3:$AB$3,0),FALSE)/VLOOKUP($B66,'Sector --&gt;'!$B$104:$N$202,MATCH(BE$2,'Sector --&gt;'!$B$3:$N$3,FALSE)),BK67)</f>
        <v>0.18466150663934947</v>
      </c>
      <c r="BH67" s="123">
        <f t="array" ref="BH67">PRODUCT(1+BG56:BG67)-1</f>
        <v>-0.21169149085511907</v>
      </c>
      <c r="BI67" s="637">
        <f>Benchmark!AM68</f>
        <v>-0.16484212792927719</v>
      </c>
      <c r="BJ67" s="123">
        <f t="array" ref="BJ67">PRODUCT(1+BI56:BI67)-1</f>
        <v>-0.25027118620061661</v>
      </c>
      <c r="BK67" s="637">
        <f>Benchmark!AN68</f>
        <v>0.18466150663934947</v>
      </c>
      <c r="BL67" s="123">
        <f t="array" ref="BL67">PRODUCT(1+BK56:BK67)-1</f>
        <v>0.10969169377100507</v>
      </c>
      <c r="BN67" s="123">
        <f>VLOOKUP($B67,'Sector --&gt;'!$Q$3:$AB$101,MATCH(BN$2,'Sector --&gt;'!$Q$3:$AB$3,0),FALSE)/VLOOKUP($B66,'Sector --&gt;'!$B$3:$N$101,MATCH(BN$2,'Sector --&gt;'!$B$3:$N$3,FALSE))</f>
        <v>-0.11886621534400711</v>
      </c>
      <c r="BO67" s="123">
        <f t="array" ref="BO67">PRODUCT(1+BN56:BN67)-1</f>
        <v>-0.1584386550736826</v>
      </c>
      <c r="BP67" s="123">
        <f>VLOOKUP($B67,'Sector --&gt;'!$Q$104:$AB$202,MATCH(BN$2,'Sector --&gt;'!$Q$3:$AB$3,0),FALSE)/VLOOKUP($B66,'Sector --&gt;'!$B$104:$N$202,MATCH(BN$2,'Sector --&gt;'!$B$3:$N$3,FALSE))</f>
        <v>0.11123009346302867</v>
      </c>
      <c r="BQ67" s="123">
        <f t="array" ref="BQ67">PRODUCT(1+BP56:BP67)-1</f>
        <v>3.6445284642737219E-2</v>
      </c>
      <c r="BR67" s="637">
        <f>Benchmark!AQ68</f>
        <v>-0.12482501673085887</v>
      </c>
      <c r="BS67" s="123">
        <f t="array" ref="BS67">PRODUCT(1+BR56:BR67)-1</f>
        <v>-0.20605961345424995</v>
      </c>
      <c r="BT67" s="637">
        <f>Benchmark!AR68</f>
        <v>8.6441518380909285E-2</v>
      </c>
      <c r="BU67" s="123">
        <f t="array" ref="BU67">PRODUCT(1+BT56:BT67)-1</f>
        <v>3.3167366459233572E-2</v>
      </c>
    </row>
    <row r="68" spans="2:73" x14ac:dyDescent="0.25">
      <c r="B68" s="95">
        <f t="shared" ref="B68:B100" si="2">EOMONTH(B67,1)</f>
        <v>40847</v>
      </c>
      <c r="C68" s="123">
        <f>VLOOKUP($B68,'Sector --&gt;'!$Q$3:$AB$101,MATCH(C$2,'Sector --&gt;'!$Q$3:$AB$3,0),FALSE)/VLOOKUP($B67,'Sector --&gt;'!$B$3:$N$101,MATCH(C$2,'Sector --&gt;'!$B$3:$N$3,FALSE))</f>
        <v>0.18650278081742414</v>
      </c>
      <c r="D68" s="123">
        <f t="array" ref="D68">PRODUCT(1+C57:C68)-1</f>
        <v>1.2507976048901304E-2</v>
      </c>
      <c r="E68" s="123">
        <f>VLOOKUP($B68,'Sector --&gt;'!$Q$104:$AB$202,MATCH(C$2,'Sector --&gt;'!$Q$3:$AB$3,0),FALSE)/VLOOKUP($B67,'Sector --&gt;'!$B$104:$N$202,MATCH(C$2,'Sector --&gt;'!$B$3:$N$3,FALSE))</f>
        <v>-0.12522465009247249</v>
      </c>
      <c r="F68" s="123">
        <f t="array" ref="F68">PRODUCT(1+E57:E68)-1</f>
        <v>0.14367002454301314</v>
      </c>
      <c r="G68" s="637">
        <f>Benchmark!O69</f>
        <v>0.11155140715318074</v>
      </c>
      <c r="H68" s="123">
        <f t="array" ref="H68">PRODUCT(1+G57:G68)-1</f>
        <v>1.1562811879333612E-2</v>
      </c>
      <c r="I68" s="637">
        <f>Benchmark!P69</f>
        <v>-0.11442079698968591</v>
      </c>
      <c r="J68" s="123">
        <f t="array" ref="J68">PRODUCT(1+I56:I67)-1</f>
        <v>2.1155211551515007E-2</v>
      </c>
      <c r="L68" s="123">
        <f>VLOOKUP($B68,'Sector --&gt;'!$Q$3:$AB$101,MATCH(L$2,'Sector --&gt;'!$Q$3:$AB$3,0),FALSE)/VLOOKUP($B67,'Sector --&gt;'!$B$3:$N$101,MATCH(L$2,'Sector --&gt;'!$B$3:$N$3,FALSE))</f>
        <v>9.0422072782116225E-2</v>
      </c>
      <c r="M68" s="123">
        <f t="array" ref="M68">PRODUCT(1+L57:L68)-1</f>
        <v>0.14303319358868394</v>
      </c>
      <c r="N68" s="123">
        <f>VLOOKUP($B68,'Sector --&gt;'!$Q$104:$AB$202,MATCH(L$2,'Sector --&gt;'!$Q$3:$AB$3,0),FALSE)/VLOOKUP($B67,'Sector --&gt;'!$B$104:$N$202,MATCH(L$2,'Sector --&gt;'!$B$3:$N$3,FALSE))</f>
        <v>-0.10969432050714586</v>
      </c>
      <c r="O68" s="123">
        <f t="array" ref="O68">PRODUCT(1+N57:N68)-1</f>
        <v>-1.9923532917864195E-2</v>
      </c>
      <c r="P68" s="637">
        <f>Benchmark!S69</f>
        <v>8.0862945382908627E-2</v>
      </c>
      <c r="Q68" s="123">
        <f t="array" ref="Q68">PRODUCT(1+P57:P68)-1</f>
        <v>7.4041940011498442E-2</v>
      </c>
      <c r="R68" s="637">
        <f>Benchmark!T69</f>
        <v>-9.4722876255093291E-2</v>
      </c>
      <c r="S68" s="123">
        <f t="array" ref="S68">PRODUCT(1+R57:R68)-1</f>
        <v>-9.5275097736551073E-2</v>
      </c>
      <c r="U68" s="123">
        <f>VLOOKUP($B68,'Sector --&gt;'!$Q$3:$AB$101,MATCH(U$2,'Sector --&gt;'!$Q$3:$AB$3,0),FALSE)/VLOOKUP($B67,'Sector --&gt;'!$B$3:$N$101,MATCH(U$2,'Sector --&gt;'!$B$3:$N$3,FALSE))</f>
        <v>3.9359276853423199E-2</v>
      </c>
      <c r="V68" s="123">
        <f t="array" ref="V68">PRODUCT(1+U57:U68)-1</f>
        <v>-7.4705975629259069E-2</v>
      </c>
      <c r="W68" s="123">
        <f>IFERROR(VLOOKUP($B68,'Sector --&gt;'!$Q$104:$AB$202,MATCH(U$2,'Sector --&gt;'!$Q$3:$AB$3,0),FALSE)/VLOOKUP($B67,'Sector --&gt;'!$B$104:$N$202,MATCH(U$2,'Sector --&gt;'!$B$3:$N$3,FALSE)),AA68)</f>
        <v>-8.1363841281780827E-2</v>
      </c>
      <c r="X68" s="123">
        <f t="array" ref="X68">PRODUCT(1+W57:W68)-1</f>
        <v>0.11205039525958993</v>
      </c>
      <c r="Y68" s="637">
        <f>Benchmark!W69</f>
        <v>0.11949121272904928</v>
      </c>
      <c r="Z68" s="123">
        <f t="array" ref="Z68">PRODUCT(1+Y57:Y68)-1</f>
        <v>2.7991035609371329E-2</v>
      </c>
      <c r="AA68" s="637">
        <f>Benchmark!X69</f>
        <v>-0.11537316661853902</v>
      </c>
      <c r="AB68" s="123">
        <f t="array" ref="AB68">PRODUCT(1+AA57:AA68)-1</f>
        <v>-6.1150625362443756E-2</v>
      </c>
      <c r="AD68" s="123">
        <f>VLOOKUP($B68,'Sector --&gt;'!$Q$3:$AB$101,MATCH(AD$2,'Sector --&gt;'!$Q$3:$AB$3,0),FALSE)/VLOOKUP($B67,'Sector --&gt;'!$B$3:$N$101,MATCH(AD$2,'Sector --&gt;'!$B$3:$N$3,FALSE))</f>
        <v>8.0279853995285935E-2</v>
      </c>
      <c r="AE68" s="123">
        <f t="array" ref="AE68">PRODUCT(1+AD57:AD68)-1</f>
        <v>-0.20735723801918882</v>
      </c>
      <c r="AF68" s="123">
        <f>VLOOKUP($B68,'Sector --&gt;'!$Q$104:$AB$202,MATCH(AD$2,'Sector --&gt;'!$Q$3:$AB$3,0),FALSE)/VLOOKUP($B67,'Sector --&gt;'!$B$104:$N$202,MATCH(AD$2,'Sector --&gt;'!$B$3:$N$3,FALSE))</f>
        <v>-0.21791254233709376</v>
      </c>
      <c r="AG68" s="123">
        <f t="array" ref="AG68">PRODUCT(1+AF57:AF68)-1</f>
        <v>-5.4481334957230843E-2</v>
      </c>
      <c r="AH68" s="637">
        <f>Benchmark!AA69</f>
        <v>7.1009059047038248E-2</v>
      </c>
      <c r="AI68" s="123">
        <f t="array" ref="AI68">PRODUCT(1+AH57:AH68)-1</f>
        <v>-0.20633288737009559</v>
      </c>
      <c r="AJ68" s="637">
        <f>Benchmark!AB69</f>
        <v>-0.13152889216321142</v>
      </c>
      <c r="AK68" s="123">
        <f t="array" ref="AK68">PRODUCT(1+AJ57:AJ68)-1</f>
        <v>8.5218675170641633E-2</v>
      </c>
      <c r="AM68" s="123">
        <f>VLOOKUP($B68,'Sector --&gt;'!$Q$3:$AB$101,MATCH(AM$2,'Sector --&gt;'!$Q$3:$AB$3,0),FALSE)/VLOOKUP($B67,'Sector --&gt;'!$B$3:$N$101,MATCH(AM$2,'Sector --&gt;'!$B$3:$N$3,FALSE))</f>
        <v>0.1040847839565251</v>
      </c>
      <c r="AN68" s="123">
        <f t="array" ref="AN68">PRODUCT(1+AM57:AM68)-1</f>
        <v>-0.23686928846970257</v>
      </c>
      <c r="AO68" s="123">
        <f>VLOOKUP($B68,'Sector --&gt;'!$Q$104:$AB$202,MATCH(AM$2,'Sector --&gt;'!$Q$3:$AB$3,0),FALSE)/VLOOKUP($B67,'Sector --&gt;'!$B$104:$N$202,MATCH(AM$2,'Sector --&gt;'!$B$3:$N$3,FALSE))</f>
        <v>-0.1083878889130148</v>
      </c>
      <c r="AP68" s="123">
        <f t="array" ref="AP68">PRODUCT(1+AO57:AO68)-1</f>
        <v>0.15083329472058105</v>
      </c>
      <c r="AQ68" s="637">
        <f>Benchmark!AE69</f>
        <v>0.12102035050960047</v>
      </c>
      <c r="AR68" s="123">
        <f t="array" ref="AR68">PRODUCT(1+AQ57:AQ68)-1</f>
        <v>-0.10916778006204853</v>
      </c>
      <c r="AS68" s="637">
        <f>Benchmark!AF69</f>
        <v>-0.11799750634997919</v>
      </c>
      <c r="AT68" s="123">
        <f t="array" ref="AT68">PRODUCT(1+AS57:AS68)-1</f>
        <v>5.7236637682983149E-2</v>
      </c>
      <c r="AV68" s="123">
        <f>VLOOKUP($B68,'Sector --&gt;'!$Q$3:$AB$101,MATCH(AV$2,'Sector --&gt;'!$Q$3:$AB$3,0),FALSE)/VLOOKUP($B67,'Sector --&gt;'!$B$3:$N$101,MATCH(AV$2,'Sector --&gt;'!$B$3:$N$3,FALSE))</f>
        <v>0.15353162253392205</v>
      </c>
      <c r="AW68" s="123">
        <f t="array" ref="AW68">PRODUCT(1+AV57:AV68)-1</f>
        <v>0.132874353287181</v>
      </c>
      <c r="AX68" s="123">
        <f>VLOOKUP($B68,'Sector --&gt;'!$Q$104:$AB$202,MATCH(AV$2,'Sector --&gt;'!$Q$3:$AB$3,0),FALSE)/VLOOKUP($B67,'Sector --&gt;'!$B$104:$N$202,MATCH(AV$2,'Sector --&gt;'!$B$3:$N$3,FALSE))</f>
        <v>-0.13159790761571466</v>
      </c>
      <c r="AY68" s="123">
        <f t="array" ref="AY68">PRODUCT(1+AX57:AX68)-1</f>
        <v>8.3722651531979109E-2</v>
      </c>
      <c r="AZ68" s="637">
        <f>Benchmark!AI69</f>
        <v>0.11517760195219355</v>
      </c>
      <c r="BA68" s="123">
        <f t="array" ref="BA68">PRODUCT(1+AZ57:AZ68)-1</f>
        <v>1.3876377715138721E-2</v>
      </c>
      <c r="BB68" s="637">
        <f>Benchmark!AJ69</f>
        <v>-0.1149876399396639</v>
      </c>
      <c r="BC68" s="123">
        <f t="array" ref="BC68">PRODUCT(1+BB57:BB68)-1</f>
        <v>-6.0139290869430817E-2</v>
      </c>
      <c r="BE68" s="123">
        <f>VLOOKUP($B68,'Sector --&gt;'!$Q$3:$AB$101,MATCH(BE$2,'Sector --&gt;'!$Q$3:$AB$3,0),FALSE)/VLOOKUP($B67,'Sector --&gt;'!$B$3:$N$101,MATCH(BE$2,'Sector --&gt;'!$B$3:$N$3,FALSE))</f>
        <v>0.21855751942646948</v>
      </c>
      <c r="BF68" s="123">
        <f t="array" ref="BF68">PRODUCT(1+BE57:BE68)-1</f>
        <v>9.3902638927543025E-2</v>
      </c>
      <c r="BG68" s="123">
        <f>IFERROR(VLOOKUP($B68,'Sector --&gt;'!$Q$104:$AB$202,MATCH(BE$2,'Sector --&gt;'!$Q$3:$AB$3,0),FALSE)/VLOOKUP($B67,'Sector --&gt;'!$B$104:$N$202,MATCH(BE$2,'Sector --&gt;'!$B$3:$N$3,FALSE)),BK68)</f>
        <v>-0.11647079172521173</v>
      </c>
      <c r="BH68" s="123">
        <f t="array" ref="BH68">PRODUCT(1+BG57:BG68)-1</f>
        <v>-0.15045404476322721</v>
      </c>
      <c r="BI68" s="637">
        <f>Benchmark!AM69</f>
        <v>0.11081046061217259</v>
      </c>
      <c r="BJ68" s="123">
        <f t="array" ref="BJ68">PRODUCT(1+BI57:BI68)-1</f>
        <v>-0.18936627571440834</v>
      </c>
      <c r="BK68" s="637">
        <f>Benchmark!AN69</f>
        <v>-0.12643968763005103</v>
      </c>
      <c r="BL68" s="123">
        <f t="array" ref="BL68">PRODUCT(1+BK57:BK68)-1</f>
        <v>-1.048798991665667E-2</v>
      </c>
      <c r="BN68" s="123">
        <f>VLOOKUP($B68,'Sector --&gt;'!$Q$3:$AB$101,MATCH(BN$2,'Sector --&gt;'!$Q$3:$AB$3,0),FALSE)/VLOOKUP($B67,'Sector --&gt;'!$B$3:$N$101,MATCH(BN$2,'Sector --&gt;'!$B$3:$N$3,FALSE))</f>
        <v>4.6633513006092323E-2</v>
      </c>
      <c r="BO68" s="123">
        <f t="array" ref="BO68">PRODUCT(1+BN57:BN68)-1</f>
        <v>-0.13201361839069992</v>
      </c>
      <c r="BP68" s="123">
        <f>VLOOKUP($B68,'Sector --&gt;'!$Q$104:$AB$202,MATCH(BN$2,'Sector --&gt;'!$Q$3:$AB$3,0),FALSE)/VLOOKUP($B67,'Sector --&gt;'!$B$104:$N$202,MATCH(BN$2,'Sector --&gt;'!$B$3:$N$3,FALSE))</f>
        <v>-4.5300320548085422E-2</v>
      </c>
      <c r="BQ68" s="123">
        <f t="array" ref="BQ68">PRODUCT(1+BP57:BP68)-1</f>
        <v>-1.4173579937469372E-2</v>
      </c>
      <c r="BR68" s="637">
        <f>Benchmark!AQ69</f>
        <v>7.6974206807235906E-2</v>
      </c>
      <c r="BS68" s="123">
        <f t="array" ref="BS68">PRODUCT(1+BR57:BR68)-1</f>
        <v>-0.14673891940708783</v>
      </c>
      <c r="BT68" s="637">
        <f>Benchmark!AR69</f>
        <v>-8.1379349762280159E-2</v>
      </c>
      <c r="BU68" s="123">
        <f t="array" ref="BU68">PRODUCT(1+BT57:BT68)-1</f>
        <v>-1.8099456884953957E-2</v>
      </c>
    </row>
    <row r="69" spans="2:73" x14ac:dyDescent="0.25">
      <c r="B69" s="95">
        <f t="shared" si="2"/>
        <v>40877</v>
      </c>
      <c r="C69" s="123">
        <f>VLOOKUP($B69,'Sector --&gt;'!$Q$3:$AB$101,MATCH(C$2,'Sector --&gt;'!$Q$3:$AB$3,0),FALSE)/VLOOKUP($B68,'Sector --&gt;'!$B$3:$N$101,MATCH(C$2,'Sector --&gt;'!$B$3:$N$3,FALSE))</f>
        <v>-9.1513369727000957E-2</v>
      </c>
      <c r="D69" s="123">
        <f t="array" ref="D69">PRODUCT(1+C58:C69)-1</f>
        <v>-8.2861711993832743E-2</v>
      </c>
      <c r="E69" s="123">
        <f>VLOOKUP($B69,'Sector --&gt;'!$Q$104:$AB$202,MATCH(C$2,'Sector --&gt;'!$Q$3:$AB$3,0),FALSE)/VLOOKUP($B68,'Sector --&gt;'!$B$104:$N$202,MATCH(C$2,'Sector --&gt;'!$B$3:$N$3,FALSE))</f>
        <v>7.9702338220588448E-2</v>
      </c>
      <c r="F69" s="123">
        <f t="array" ref="F69">PRODUCT(1+E58:E69)-1</f>
        <v>0.21521794834977492</v>
      </c>
      <c r="G69" s="637">
        <f>Benchmark!O70</f>
        <v>-5.7534593079176764E-2</v>
      </c>
      <c r="H69" s="123">
        <f t="array" ref="H69">PRODUCT(1+G58:G69)-1</f>
        <v>-4.3886744659349719E-2</v>
      </c>
      <c r="I69" s="637">
        <f>Benchmark!P70</f>
        <v>4.7033945380441866E-2</v>
      </c>
      <c r="J69" s="123">
        <f t="array" ref="J69">PRODUCT(1+I57:I68)-1</f>
        <v>-6.0753422732133799E-2</v>
      </c>
      <c r="L69" s="123">
        <f>VLOOKUP($B69,'Sector --&gt;'!$Q$3:$AB$101,MATCH(L$2,'Sector --&gt;'!$Q$3:$AB$3,0),FALSE)/VLOOKUP($B68,'Sector --&gt;'!$B$3:$N$101,MATCH(L$2,'Sector --&gt;'!$B$3:$N$3,FALSE))</f>
        <v>4.6357385421007577E-2</v>
      </c>
      <c r="M69" s="123">
        <f t="array" ref="M69">PRODUCT(1+L58:L69)-1</f>
        <v>0.17480904748795578</v>
      </c>
      <c r="N69" s="123">
        <f>VLOOKUP($B69,'Sector --&gt;'!$Q$104:$AB$202,MATCH(L$2,'Sector --&gt;'!$Q$3:$AB$3,0),FALSE)/VLOOKUP($B68,'Sector --&gt;'!$B$104:$N$202,MATCH(L$2,'Sector --&gt;'!$B$3:$N$3,FALSE))</f>
        <v>-2.0702231002747772E-2</v>
      </c>
      <c r="O69" s="123">
        <f t="array" ref="O69">PRODUCT(1+N58:N69)-1</f>
        <v>-6.3395998733245085E-2</v>
      </c>
      <c r="P69" s="637">
        <f>Benchmark!S70</f>
        <v>-1.1192497643490219E-2</v>
      </c>
      <c r="Q69" s="123">
        <f t="array" ref="Q69">PRODUCT(1+P58:P69)-1</f>
        <v>8.0198997080640932E-2</v>
      </c>
      <c r="R69" s="637">
        <f>Benchmark!T70</f>
        <v>8.9489521848589298E-3</v>
      </c>
      <c r="S69" s="123">
        <f t="array" ref="S69">PRODUCT(1+R58:R69)-1</f>
        <v>-0.10231872395560104</v>
      </c>
      <c r="U69" s="123">
        <f>VLOOKUP($B69,'Sector --&gt;'!$Q$3:$AB$101,MATCH(U$2,'Sector --&gt;'!$Q$3:$AB$3,0),FALSE)/VLOOKUP($B68,'Sector --&gt;'!$B$3:$N$101,MATCH(U$2,'Sector --&gt;'!$B$3:$N$3,FALSE))</f>
        <v>-0.11194255074804116</v>
      </c>
      <c r="V69" s="123">
        <f t="array" ref="V69">PRODUCT(1+U58:U69)-1</f>
        <v>-0.18131155848754832</v>
      </c>
      <c r="W69" s="123">
        <f>IFERROR(VLOOKUP($B69,'Sector --&gt;'!$Q$104:$AB$202,MATCH(U$2,'Sector --&gt;'!$Q$3:$AB$3,0),FALSE)/VLOOKUP($B68,'Sector --&gt;'!$B$104:$N$202,MATCH(U$2,'Sector --&gt;'!$B$3:$N$3,FALSE)),AA69)</f>
        <v>-2.1042423767221246E-2</v>
      </c>
      <c r="X69" s="123">
        <f t="array" ref="X69">PRODUCT(1+W58:W69)-1</f>
        <v>0.12300344615350589</v>
      </c>
      <c r="Y69" s="637">
        <f>Benchmark!W70</f>
        <v>-5.2231176336803208E-2</v>
      </c>
      <c r="Z69" s="123">
        <f t="array" ref="Z69">PRODUCT(1+Y58:Y69)-1</f>
        <v>-1.3306101438998241E-2</v>
      </c>
      <c r="AA69" s="637">
        <f>Benchmark!X70</f>
        <v>5.9780375819948078E-2</v>
      </c>
      <c r="AB69" s="123">
        <f t="array" ref="AB69">PRODUCT(1+AA58:AA69)-1</f>
        <v>-1.4932167675359542E-2</v>
      </c>
      <c r="AD69" s="123">
        <f>VLOOKUP($B69,'Sector --&gt;'!$Q$3:$AB$101,MATCH(AD$2,'Sector --&gt;'!$Q$3:$AB$3,0),FALSE)/VLOOKUP($B68,'Sector --&gt;'!$B$3:$N$101,MATCH(AD$2,'Sector --&gt;'!$B$3:$N$3,FALSE))</f>
        <v>-8.6380325003456868E-2</v>
      </c>
      <c r="AE69" s="123">
        <f t="array" ref="AE69">PRODUCT(1+AD58:AD69)-1</f>
        <v>-0.26668960897026606</v>
      </c>
      <c r="AF69" s="123">
        <f>VLOOKUP($B69,'Sector --&gt;'!$Q$104:$AB$202,MATCH(AD$2,'Sector --&gt;'!$Q$3:$AB$3,0),FALSE)/VLOOKUP($B68,'Sector --&gt;'!$B$104:$N$202,MATCH(AD$2,'Sector --&gt;'!$B$3:$N$3,FALSE))</f>
        <v>0.10919498928837131</v>
      </c>
      <c r="AG69" s="123">
        <f t="array" ref="AG69">PRODUCT(1+AF58:AF69)-1</f>
        <v>3.0674182584057297E-2</v>
      </c>
      <c r="AH69" s="637">
        <f>Benchmark!AA70</f>
        <v>-7.8881325326774651E-2</v>
      </c>
      <c r="AI69" s="123">
        <f t="array" ref="AI69">PRODUCT(1+AH58:AH69)-1</f>
        <v>-0.24808677296469039</v>
      </c>
      <c r="AJ69" s="637">
        <f>Benchmark!AB70</f>
        <v>0.10094404658649909</v>
      </c>
      <c r="AK69" s="123">
        <f t="array" ref="AK69">PRODUCT(1+AJ58:AJ69)-1</f>
        <v>0.16423547740670097</v>
      </c>
      <c r="AM69" s="123">
        <f>VLOOKUP($B69,'Sector --&gt;'!$Q$3:$AB$101,MATCH(AM$2,'Sector --&gt;'!$Q$3:$AB$3,0),FALSE)/VLOOKUP($B68,'Sector --&gt;'!$B$3:$N$101,MATCH(AM$2,'Sector --&gt;'!$B$3:$N$3,FALSE))</f>
        <v>-7.5568622039176539E-2</v>
      </c>
      <c r="AN69" s="123">
        <f t="array" ref="AN69">PRODUCT(1+AM58:AM69)-1</f>
        <v>-0.29431936721373142</v>
      </c>
      <c r="AO69" s="123">
        <f>VLOOKUP($B69,'Sector --&gt;'!$Q$104:$AB$202,MATCH(AM$2,'Sector --&gt;'!$Q$3:$AB$3,0),FALSE)/VLOOKUP($B68,'Sector --&gt;'!$B$104:$N$202,MATCH(AM$2,'Sector --&gt;'!$B$3:$N$3,FALSE))</f>
        <v>0.10189003724458164</v>
      </c>
      <c r="AP69" s="123">
        <f t="array" ref="AP69">PRODUCT(1+AO58:AO69)-1</f>
        <v>0.28595146583541409</v>
      </c>
      <c r="AQ69" s="637">
        <f>Benchmark!AE70</f>
        <v>-7.47207619415306E-2</v>
      </c>
      <c r="AR69" s="123">
        <f t="array" ref="AR69">PRODUCT(1+AQ58:AQ69)-1</f>
        <v>-0.17332505127868403</v>
      </c>
      <c r="AS69" s="637">
        <f>Benchmark!AF70</f>
        <v>7.7993187676525896E-2</v>
      </c>
      <c r="AT69" s="123">
        <f t="array" ref="AT69">PRODUCT(1+AS58:AS69)-1</f>
        <v>0.14931750213636619</v>
      </c>
      <c r="AV69" s="123">
        <f>VLOOKUP($B69,'Sector --&gt;'!$Q$3:$AB$101,MATCH(AV$2,'Sector --&gt;'!$Q$3:$AB$3,0),FALSE)/VLOOKUP($B68,'Sector --&gt;'!$B$3:$N$101,MATCH(AV$2,'Sector --&gt;'!$B$3:$N$3,FALSE))</f>
        <v>-2.2909454401526169E-2</v>
      </c>
      <c r="AW69" s="123">
        <f t="array" ref="AW69">PRODUCT(1+AV58:AV69)-1</f>
        <v>8.8273874092581028E-2</v>
      </c>
      <c r="AX69" s="123">
        <f>VLOOKUP($B69,'Sector --&gt;'!$Q$104:$AB$202,MATCH(AV$2,'Sector --&gt;'!$Q$3:$AB$3,0),FALSE)/VLOOKUP($B68,'Sector --&gt;'!$B$104:$N$202,MATCH(AV$2,'Sector --&gt;'!$B$3:$N$3,FALSE))</f>
        <v>5.8539199212577116E-2</v>
      </c>
      <c r="AY69" s="123">
        <f t="array" ref="AY69">PRODUCT(1+AX58:AX69)-1</f>
        <v>0.14663025038023059</v>
      </c>
      <c r="AZ69" s="637">
        <f>Benchmark!AI70</f>
        <v>-5.4077025221312108E-2</v>
      </c>
      <c r="BA69" s="123">
        <f t="array" ref="BA69">PRODUCT(1+AZ58:AZ69)-1</f>
        <v>-5.2422826102849429E-2</v>
      </c>
      <c r="BB69" s="637">
        <f>Benchmark!AJ70</f>
        <v>4.9996668940778997E-2</v>
      </c>
      <c r="BC69" s="123">
        <f t="array" ref="BC69">PRODUCT(1+BB58:BB69)-1</f>
        <v>-2.9871997917875204E-3</v>
      </c>
      <c r="BE69" s="123">
        <f>VLOOKUP($B69,'Sector --&gt;'!$Q$3:$AB$101,MATCH(BE$2,'Sector --&gt;'!$Q$3:$AB$3,0),FALSE)/VLOOKUP($B68,'Sector --&gt;'!$B$3:$N$101,MATCH(BE$2,'Sector --&gt;'!$B$3:$N$3,FALSE))</f>
        <v>-5.5266881413038871E-2</v>
      </c>
      <c r="BF69" s="123">
        <f t="array" ref="BF69">PRODUCT(1+BE58:BE69)-1</f>
        <v>6.048963949488817E-2</v>
      </c>
      <c r="BG69" s="123">
        <f>IFERROR(VLOOKUP($B69,'Sector --&gt;'!$Q$104:$AB$202,MATCH(BE$2,'Sector --&gt;'!$Q$3:$AB$3,0),FALSE)/VLOOKUP($B68,'Sector --&gt;'!$B$104:$N$202,MATCH(BE$2,'Sector --&gt;'!$B$3:$N$3,FALSE)),BK69)</f>
        <v>6.6559906061673599E-2</v>
      </c>
      <c r="BH69" s="123">
        <f t="array" ref="BH69">PRODUCT(1+BG58:BG69)-1</f>
        <v>-0.10432315856087648</v>
      </c>
      <c r="BI69" s="637">
        <f>Benchmark!AM70</f>
        <v>-9.1174961971074275E-2</v>
      </c>
      <c r="BJ69" s="123">
        <f t="array" ref="BJ69">PRODUCT(1+BI58:BI69)-1</f>
        <v>-0.24814778765927725</v>
      </c>
      <c r="BK69" s="637">
        <f>Benchmark!AN70</f>
        <v>8.5351744920910771E-2</v>
      </c>
      <c r="BL69" s="123">
        <f t="array" ref="BL69">PRODUCT(1+BK58:BK69)-1</f>
        <v>7.7545198949921401E-2</v>
      </c>
      <c r="BN69" s="123">
        <f>VLOOKUP($B69,'Sector --&gt;'!$Q$3:$AB$101,MATCH(BN$2,'Sector --&gt;'!$Q$3:$AB$3,0),FALSE)/VLOOKUP($B68,'Sector --&gt;'!$B$3:$N$101,MATCH(BN$2,'Sector --&gt;'!$B$3:$N$3,FALSE))</f>
        <v>-1.3200434323261918E-2</v>
      </c>
      <c r="BO69" s="123">
        <f t="array" ref="BO69">PRODUCT(1+BN58:BN69)-1</f>
        <v>-0.13404904188894429</v>
      </c>
      <c r="BP69" s="123">
        <f>VLOOKUP($B69,'Sector --&gt;'!$Q$104:$AB$202,MATCH(BN$2,'Sector --&gt;'!$Q$3:$AB$3,0),FALSE)/VLOOKUP($B68,'Sector --&gt;'!$B$104:$N$202,MATCH(BN$2,'Sector --&gt;'!$B$3:$N$3,FALSE))</f>
        <v>1.0440661503842987E-2</v>
      </c>
      <c r="BQ69" s="123">
        <f t="array" ref="BQ69">PRODUCT(1+BP58:BP69)-1</f>
        <v>-3.4743714877405352E-2</v>
      </c>
      <c r="BR69" s="637">
        <f>Benchmark!AQ70</f>
        <v>-4.1483512415984008E-3</v>
      </c>
      <c r="BS69" s="123">
        <f t="array" ref="BS69">PRODUCT(1+BR58:BR69)-1</f>
        <v>-0.1099106546278853</v>
      </c>
      <c r="BT69" s="637">
        <f>Benchmark!AR70</f>
        <v>1.5018392535226093E-2</v>
      </c>
      <c r="BU69" s="123">
        <f t="array" ref="BU69">PRODUCT(1+BT58:BT69)-1</f>
        <v>-2.9544499675217994E-2</v>
      </c>
    </row>
    <row r="70" spans="2:73" x14ac:dyDescent="0.25">
      <c r="B70" s="95">
        <f t="shared" si="2"/>
        <v>40908</v>
      </c>
      <c r="C70" s="123">
        <f>VLOOKUP($B70,'Sector --&gt;'!$Q$3:$AB$101,MATCH(C$2,'Sector --&gt;'!$Q$3:$AB$3,0),FALSE)/VLOOKUP($B69,'Sector --&gt;'!$B$3:$N$101,MATCH(C$2,'Sector --&gt;'!$B$3:$N$3,FALSE))</f>
        <v>-2.6325976021163072E-2</v>
      </c>
      <c r="D70" s="123">
        <f t="array" ref="D70">PRODUCT(1+C59:C70)-1</f>
        <v>-0.16307076299080625</v>
      </c>
      <c r="E70" s="123">
        <f>VLOOKUP($B70,'Sector --&gt;'!$Q$104:$AB$202,MATCH(C$2,'Sector --&gt;'!$Q$3:$AB$3,0),FALSE)/VLOOKUP($B69,'Sector --&gt;'!$B$104:$N$202,MATCH(C$2,'Sector --&gt;'!$B$3:$N$3,FALSE))</f>
        <v>2.8304231775403903E-2</v>
      </c>
      <c r="F70" s="123">
        <f t="array" ref="F70">PRODUCT(1+E59:E70)-1</f>
        <v>0.23511063907450991</v>
      </c>
      <c r="G70" s="637">
        <f>Benchmark!O71</f>
        <v>-1.2819276748100175E-2</v>
      </c>
      <c r="H70" s="123">
        <f t="array" ref="H70">PRODUCT(1+G59:G70)-1</f>
        <v>-8.7515229356888269E-2</v>
      </c>
      <c r="I70" s="637">
        <f>Benchmark!P71</f>
        <v>7.0815818894792567E-3</v>
      </c>
      <c r="J70" s="123">
        <f t="array" ref="J70">PRODUCT(1+I58:I69)-1</f>
        <v>-4.2705765922597116E-3</v>
      </c>
      <c r="L70" s="123">
        <f>VLOOKUP($B70,'Sector --&gt;'!$Q$3:$AB$101,MATCH(L$2,'Sector --&gt;'!$Q$3:$AB$3,0),FALSE)/VLOOKUP($B69,'Sector --&gt;'!$B$3:$N$101,MATCH(L$2,'Sector --&gt;'!$B$3:$N$3,FALSE))</f>
        <v>1.5346408474111921E-3</v>
      </c>
      <c r="M70" s="123">
        <f t="array" ref="M70">PRODUCT(1+L59:L70)-1</f>
        <v>0.17656261909973026</v>
      </c>
      <c r="N70" s="123">
        <f>VLOOKUP($B70,'Sector --&gt;'!$Q$104:$AB$202,MATCH(L$2,'Sector --&gt;'!$Q$3:$AB$3,0),FALSE)/VLOOKUP($B69,'Sector --&gt;'!$B$104:$N$202,MATCH(L$2,'Sector --&gt;'!$B$3:$N$3,FALSE))</f>
        <v>-8.3394939291429257E-3</v>
      </c>
      <c r="O70" s="123">
        <f t="array" ref="O70">PRODUCT(1+N59:N70)-1</f>
        <v>-3.4223626235584725E-2</v>
      </c>
      <c r="P70" s="637">
        <f>Benchmark!S71</f>
        <v>5.7895353144672874E-3</v>
      </c>
      <c r="Q70" s="123">
        <f t="array" ref="Q70">PRODUCT(1+P59:P70)-1</f>
        <v>3.4272329974583071E-2</v>
      </c>
      <c r="R70" s="637">
        <f>Benchmark!T71</f>
        <v>-1.0050170575715046E-2</v>
      </c>
      <c r="S70" s="123">
        <f t="array" ref="S70">PRODUCT(1+R59:R70)-1</f>
        <v>-6.6104598413669891E-2</v>
      </c>
      <c r="U70" s="123">
        <f>VLOOKUP($B70,'Sector --&gt;'!$Q$3:$AB$101,MATCH(U$2,'Sector --&gt;'!$Q$3:$AB$3,0),FALSE)/VLOOKUP($B69,'Sector --&gt;'!$B$3:$N$101,MATCH(U$2,'Sector --&gt;'!$B$3:$N$3,FALSE))</f>
        <v>0.1292231971684745</v>
      </c>
      <c r="V70" s="123">
        <f t="array" ref="V70">PRODUCT(1+U59:U70)-1</f>
        <v>-0.20553400308004577</v>
      </c>
      <c r="W70" s="123">
        <f>IFERROR(VLOOKUP($B70,'Sector --&gt;'!$Q$104:$AB$202,MATCH(U$2,'Sector --&gt;'!$Q$3:$AB$3,0),FALSE)/VLOOKUP($B69,'Sector --&gt;'!$B$104:$N$202,MATCH(U$2,'Sector --&gt;'!$B$3:$N$3,FALSE)),AA70)</f>
        <v>3.7253681510659428E-2</v>
      </c>
      <c r="X70" s="123">
        <f t="array" ref="X70">PRODUCT(1+W59:W70)-1</f>
        <v>0.23310725680497346</v>
      </c>
      <c r="Y70" s="637">
        <f>Benchmark!W71</f>
        <v>-2.4633115768289318E-2</v>
      </c>
      <c r="Z70" s="123">
        <f t="array" ref="Z70">PRODUCT(1+Y59:Y70)-1</f>
        <v>-0.1082138388896694</v>
      </c>
      <c r="AA70" s="637">
        <f>Benchmark!X71</f>
        <v>2.6422373072702909E-2</v>
      </c>
      <c r="AB70" s="123">
        <f t="array" ref="AB70">PRODUCT(1+AA59:AA70)-1</f>
        <v>9.1402433553271711E-2</v>
      </c>
      <c r="AD70" s="123">
        <f>VLOOKUP($B70,'Sector --&gt;'!$Q$3:$AB$101,MATCH(AD$2,'Sector --&gt;'!$Q$3:$AB$3,0),FALSE)/VLOOKUP($B69,'Sector --&gt;'!$B$3:$N$101,MATCH(AD$2,'Sector --&gt;'!$B$3:$N$3,FALSE))</f>
        <v>-2.340777592194589E-2</v>
      </c>
      <c r="AE70" s="123">
        <f t="array" ref="AE70">PRODUCT(1+AD59:AD70)-1</f>
        <v>-0.31379963039006731</v>
      </c>
      <c r="AF70" s="123">
        <f>VLOOKUP($B70,'Sector --&gt;'!$Q$104:$AB$202,MATCH(AD$2,'Sector --&gt;'!$Q$3:$AB$3,0),FALSE)/VLOOKUP($B69,'Sector --&gt;'!$B$104:$N$202,MATCH(AD$2,'Sector --&gt;'!$B$3:$N$3,FALSE))</f>
        <v>-1.5450425235189927E-2</v>
      </c>
      <c r="AG70" s="123">
        <f t="array" ref="AG70">PRODUCT(1+AF59:AF70)-1</f>
        <v>4.1335592184240211E-2</v>
      </c>
      <c r="AH70" s="637">
        <f>Benchmark!AA71</f>
        <v>-4.536498735770126E-2</v>
      </c>
      <c r="AI70" s="123">
        <f t="array" ref="AI70">PRODUCT(1+AH59:AH70)-1</f>
        <v>-0.30515027551200713</v>
      </c>
      <c r="AJ70" s="637">
        <f>Benchmark!AB71</f>
        <v>-1.495215878908264E-2</v>
      </c>
      <c r="AK70" s="123">
        <f t="array" ref="AK70">PRODUCT(1+AJ59:AJ70)-1</f>
        <v>0.1939576117500339</v>
      </c>
      <c r="AM70" s="123">
        <f>VLOOKUP($B70,'Sector --&gt;'!$Q$3:$AB$101,MATCH(AM$2,'Sector --&gt;'!$Q$3:$AB$3,0),FALSE)/VLOOKUP($B69,'Sector --&gt;'!$B$3:$N$101,MATCH(AM$2,'Sector --&gt;'!$B$3:$N$3,FALSE))</f>
        <v>1.1750050249340135E-2</v>
      </c>
      <c r="AN70" s="123">
        <f t="array" ref="AN70">PRODUCT(1+AM59:AM70)-1</f>
        <v>-0.3057465481825884</v>
      </c>
      <c r="AO70" s="123">
        <f>VLOOKUP($B70,'Sector --&gt;'!$Q$104:$AB$202,MATCH(AM$2,'Sector --&gt;'!$Q$3:$AB$3,0),FALSE)/VLOOKUP($B69,'Sector --&gt;'!$B$104:$N$202,MATCH(AM$2,'Sector --&gt;'!$B$3:$N$3,FALSE))</f>
        <v>-1.0049967568343652E-2</v>
      </c>
      <c r="AP70" s="123">
        <f t="array" ref="AP70">PRODUCT(1+AO59:AO70)-1</f>
        <v>0.39780506232989521</v>
      </c>
      <c r="AQ70" s="637">
        <f>Benchmark!AE71</f>
        <v>-1.099497596137145E-2</v>
      </c>
      <c r="AR70" s="123">
        <f t="array" ref="AR70">PRODUCT(1+AQ59:AQ70)-1</f>
        <v>-0.22220433873034195</v>
      </c>
      <c r="AS70" s="637">
        <f>Benchmark!AF71</f>
        <v>-2.5519189860255457E-3</v>
      </c>
      <c r="AT70" s="123">
        <f t="array" ref="AT70">PRODUCT(1+AS59:AS70)-1</f>
        <v>0.2146823135883571</v>
      </c>
      <c r="AV70" s="123">
        <f>VLOOKUP($B70,'Sector --&gt;'!$Q$3:$AB$101,MATCH(AV$2,'Sector --&gt;'!$Q$3:$AB$3,0),FALSE)/VLOOKUP($B69,'Sector --&gt;'!$B$3:$N$101,MATCH(AV$2,'Sector --&gt;'!$B$3:$N$3,FALSE))</f>
        <v>1.5561873553558788E-2</v>
      </c>
      <c r="AW70" s="123">
        <f t="array" ref="AW70">PRODUCT(1+AV59:AV70)-1</f>
        <v>1.4936136880366657E-2</v>
      </c>
      <c r="AX70" s="123">
        <f>VLOOKUP($B70,'Sector --&gt;'!$Q$104:$AB$202,MATCH(AV$2,'Sector --&gt;'!$Q$3:$AB$3,0),FALSE)/VLOOKUP($B69,'Sector --&gt;'!$B$104:$N$202,MATCH(AV$2,'Sector --&gt;'!$B$3:$N$3,FALSE))</f>
        <v>2.0086933769293342E-2</v>
      </c>
      <c r="AY70" s="123">
        <f t="array" ref="AY70">PRODUCT(1+AX59:AX70)-1</f>
        <v>0.25885797101611829</v>
      </c>
      <c r="AZ70" s="637">
        <f>Benchmark!AI71</f>
        <v>1.616910486840667E-2</v>
      </c>
      <c r="BA70" s="123">
        <f t="array" ref="BA70">PRODUCT(1+AZ59:AZ70)-1</f>
        <v>-0.12279764139100369</v>
      </c>
      <c r="BB70" s="637">
        <f>Benchmark!AJ71</f>
        <v>-1.358866863103282E-2</v>
      </c>
      <c r="BC70" s="123">
        <f t="array" ref="BC70">PRODUCT(1+BB59:BB70)-1</f>
        <v>8.3153275870871957E-2</v>
      </c>
      <c r="BE70" s="123">
        <f>VLOOKUP($B70,'Sector --&gt;'!$Q$3:$AB$101,MATCH(BE$2,'Sector --&gt;'!$Q$3:$AB$3,0),FALSE)/VLOOKUP($B69,'Sector --&gt;'!$B$3:$N$101,MATCH(BE$2,'Sector --&gt;'!$B$3:$N$3,FALSE))</f>
        <v>-6.2416671270813344E-2</v>
      </c>
      <c r="BF70" s="123">
        <f t="array" ref="BF70">PRODUCT(1+BE59:BE70)-1</f>
        <v>-7.1092980133489081E-2</v>
      </c>
      <c r="BG70" s="123">
        <f>IFERROR(VLOOKUP($B70,'Sector --&gt;'!$Q$104:$AB$202,MATCH(BE$2,'Sector --&gt;'!$Q$3:$AB$3,0),FALSE)/VLOOKUP($B69,'Sector --&gt;'!$B$104:$N$202,MATCH(BE$2,'Sector --&gt;'!$B$3:$N$3,FALSE)),BK70)</f>
        <v>0.10522419990549782</v>
      </c>
      <c r="BH70" s="123">
        <f t="array" ref="BH70">PRODUCT(1+BG59:BG70)-1</f>
        <v>5.6061717397623223E-2</v>
      </c>
      <c r="BI70" s="637">
        <f>Benchmark!AM71</f>
        <v>-2.6441017997615727E-2</v>
      </c>
      <c r="BJ70" s="123">
        <f t="array" ref="BJ70">PRODUCT(1+BI59:BI70)-1</f>
        <v>-0.33082652544894275</v>
      </c>
      <c r="BK70" s="637">
        <f>Benchmark!AN71</f>
        <v>3.3551576120891505E-2</v>
      </c>
      <c r="BL70" s="123">
        <f t="array" ref="BL70">PRODUCT(1+BK59:BK70)-1</f>
        <v>0.24093559365901518</v>
      </c>
      <c r="BN70" s="123">
        <f>VLOOKUP($B70,'Sector --&gt;'!$Q$3:$AB$101,MATCH(BN$2,'Sector --&gt;'!$Q$3:$AB$3,0),FALSE)/VLOOKUP($B69,'Sector --&gt;'!$B$3:$N$101,MATCH(BN$2,'Sector --&gt;'!$B$3:$N$3,FALSE))</f>
        <v>2.2958395212301683E-2</v>
      </c>
      <c r="BO70" s="123">
        <f t="array" ref="BO70">PRODUCT(1+BN59:BN70)-1</f>
        <v>-0.12386881544338568</v>
      </c>
      <c r="BP70" s="123">
        <f>VLOOKUP($B70,'Sector --&gt;'!$Q$104:$AB$202,MATCH(BN$2,'Sector --&gt;'!$Q$3:$AB$3,0),FALSE)/VLOOKUP($B69,'Sector --&gt;'!$B$104:$N$202,MATCH(BN$2,'Sector --&gt;'!$B$3:$N$3,FALSE))</f>
        <v>-1.0720624833465302E-2</v>
      </c>
      <c r="BQ70" s="123">
        <f t="array" ref="BQ70">PRODUCT(1+BP59:BP70)-1</f>
        <v>-1.6929980829343494E-2</v>
      </c>
      <c r="BR70" s="637">
        <f>Benchmark!AQ71</f>
        <v>-6.572530222674719E-2</v>
      </c>
      <c r="BS70" s="123">
        <f t="array" ref="BS70">PRODUCT(1+BR59:BR70)-1</f>
        <v>-0.18811634424669421</v>
      </c>
      <c r="BT70" s="637">
        <f>Benchmark!AR71</f>
        <v>1.7480113416652815E-2</v>
      </c>
      <c r="BU70" s="123">
        <f t="array" ref="BU70">PRODUCT(1+BT59:BT70)-1</f>
        <v>3.7170298673528057E-2</v>
      </c>
    </row>
    <row r="71" spans="2:73" x14ac:dyDescent="0.25">
      <c r="B71" s="95">
        <f t="shared" si="2"/>
        <v>40939</v>
      </c>
      <c r="C71" s="123">
        <f>VLOOKUP($B71,'Sector --&gt;'!$Q$3:$AB$101,MATCH(C$2,'Sector --&gt;'!$Q$3:$AB$3,0),FALSE)/VLOOKUP($B70,'Sector --&gt;'!$B$3:$N$101,MATCH(C$2,'Sector --&gt;'!$B$3:$N$3,FALSE))</f>
        <v>0.13965762640517504</v>
      </c>
      <c r="D71" s="123">
        <f t="array" ref="D71">PRODUCT(1+C60:C71)-1</f>
        <v>-4.7715594151251706E-2</v>
      </c>
      <c r="E71" s="123">
        <f>VLOOKUP($B71,'Sector --&gt;'!$Q$104:$AB$202,MATCH(C$2,'Sector --&gt;'!$Q$3:$AB$3,0),FALSE)/VLOOKUP($B70,'Sector --&gt;'!$B$104:$N$202,MATCH(C$2,'Sector --&gt;'!$B$3:$N$3,FALSE))</f>
        <v>-9.0627653254784571E-2</v>
      </c>
      <c r="F71" s="123">
        <f t="array" ref="F71">PRODUCT(1+E60:E71)-1</f>
        <v>0.11571996416694796</v>
      </c>
      <c r="G71" s="637">
        <f>Benchmark!O72</f>
        <v>8.7075918769877608E-2</v>
      </c>
      <c r="H71" s="123">
        <f t="array" ref="H71">PRODUCT(1+G60:G71)-1</f>
        <v>1.0408450940830871E-2</v>
      </c>
      <c r="I71" s="637">
        <f>Benchmark!P72</f>
        <v>-8.0684806869469106E-2</v>
      </c>
      <c r="J71" s="123">
        <f t="array" ref="J71">PRODUCT(1+I59:I70)-1</f>
        <v>3.5090933175580652E-2</v>
      </c>
      <c r="L71" s="123">
        <f>VLOOKUP($B71,'Sector --&gt;'!$Q$3:$AB$101,MATCH(L$2,'Sector --&gt;'!$Q$3:$AB$3,0),FALSE)/VLOOKUP($B70,'Sector --&gt;'!$B$3:$N$101,MATCH(L$2,'Sector --&gt;'!$B$3:$N$3,FALSE))</f>
        <v>6.3092401945192639E-2</v>
      </c>
      <c r="M71" s="123">
        <f t="array" ref="M71">PRODUCT(1+L60:L71)-1</f>
        <v>0.28984421328066579</v>
      </c>
      <c r="N71" s="123">
        <f>VLOOKUP($B71,'Sector --&gt;'!$Q$104:$AB$202,MATCH(L$2,'Sector --&gt;'!$Q$3:$AB$3,0),FALSE)/VLOOKUP($B70,'Sector --&gt;'!$B$104:$N$202,MATCH(L$2,'Sector --&gt;'!$B$3:$N$3,FALSE))</f>
        <v>-4.3850392325677827E-2</v>
      </c>
      <c r="O71" s="123">
        <f t="array" ref="O71">PRODUCT(1+N60:N71)-1</f>
        <v>-0.12690885317394451</v>
      </c>
      <c r="P71" s="637">
        <f>Benchmark!S72</f>
        <v>4.4252043168842986E-2</v>
      </c>
      <c r="Q71" s="123">
        <f t="array" ref="Q71">PRODUCT(1+P60:P71)-1</f>
        <v>0.153219861982129</v>
      </c>
      <c r="R71" s="637">
        <f>Benchmark!T72</f>
        <v>-4.3079640180521725E-2</v>
      </c>
      <c r="S71" s="123">
        <f t="array" ref="S71">PRODUCT(1+R60:R71)-1</f>
        <v>-0.16384692122452582</v>
      </c>
      <c r="U71" s="123">
        <f>VLOOKUP($B71,'Sector --&gt;'!$Q$3:$AB$101,MATCH(U$2,'Sector --&gt;'!$Q$3:$AB$3,0),FALSE)/VLOOKUP($B70,'Sector --&gt;'!$B$3:$N$101,MATCH(U$2,'Sector --&gt;'!$B$3:$N$3,FALSE))</f>
        <v>-3.3699755966176442E-2</v>
      </c>
      <c r="V71" s="123">
        <f t="array" ref="V71">PRODUCT(1+U60:U71)-1</f>
        <v>-0.18750849197659136</v>
      </c>
      <c r="W71" s="123">
        <f>IFERROR(VLOOKUP($B71,'Sector --&gt;'!$Q$104:$AB$202,MATCH(U$2,'Sector --&gt;'!$Q$3:$AB$3,0),FALSE)/VLOOKUP($B70,'Sector --&gt;'!$B$104:$N$202,MATCH(U$2,'Sector --&gt;'!$B$3:$N$3,FALSE)),AA71)</f>
        <v>-1.958969127023228E-2</v>
      </c>
      <c r="X71" s="123">
        <f t="array" ref="X71">PRODUCT(1+W60:W71)-1</f>
        <v>0.19206034485434142</v>
      </c>
      <c r="Y71" s="637">
        <f>Benchmark!W72</f>
        <v>0.11918841705864858</v>
      </c>
      <c r="Z71" s="123">
        <f t="array" ref="Z71">PRODUCT(1+Y60:Y71)-1</f>
        <v>1.9553610923639386E-3</v>
      </c>
      <c r="AA71" s="637">
        <f>Benchmark!X72</f>
        <v>-0.12090779047572378</v>
      </c>
      <c r="AB71" s="123">
        <f t="array" ref="AB71">PRODUCT(1+AA60:AA71)-1</f>
        <v>-5.1322298352576401E-2</v>
      </c>
      <c r="AD71" s="123">
        <f>VLOOKUP($B71,'Sector --&gt;'!$Q$3:$AB$101,MATCH(AD$2,'Sector --&gt;'!$Q$3:$AB$3,0),FALSE)/VLOOKUP($B70,'Sector --&gt;'!$B$3:$N$101,MATCH(AD$2,'Sector --&gt;'!$B$3:$N$3,FALSE))</f>
        <v>8.4099345902255679E-2</v>
      </c>
      <c r="AE71" s="123">
        <f t="array" ref="AE71">PRODUCT(1+AD60:AD71)-1</f>
        <v>-0.22318040303667175</v>
      </c>
      <c r="AF71" s="123">
        <f>VLOOKUP($B71,'Sector --&gt;'!$Q$104:$AB$202,MATCH(AD$2,'Sector --&gt;'!$Q$3:$AB$3,0),FALSE)/VLOOKUP($B70,'Sector --&gt;'!$B$104:$N$202,MATCH(AD$2,'Sector --&gt;'!$B$3:$N$3,FALSE))</f>
        <v>-0.13108576632130703</v>
      </c>
      <c r="AG71" s="123">
        <f t="array" ref="AG71">PRODUCT(1+AF60:AF71)-1</f>
        <v>-0.18059239355156975</v>
      </c>
      <c r="AH71" s="637">
        <f>Benchmark!AA72</f>
        <v>0.14591161927238322</v>
      </c>
      <c r="AI71" s="123">
        <f t="array" ref="AI71">PRODUCT(1+AH60:AH71)-1</f>
        <v>-0.13060226971975319</v>
      </c>
      <c r="AJ71" s="637">
        <f>Benchmark!AB72</f>
        <v>-0.12385723562125783</v>
      </c>
      <c r="AK71" s="123">
        <f t="array" ref="AK71">PRODUCT(1+AJ60:AJ71)-1</f>
        <v>2.4419639264222637E-2</v>
      </c>
      <c r="AM71" s="123">
        <f>VLOOKUP($B71,'Sector --&gt;'!$Q$3:$AB$101,MATCH(AM$2,'Sector --&gt;'!$Q$3:$AB$3,0),FALSE)/VLOOKUP($B70,'Sector --&gt;'!$B$3:$N$101,MATCH(AM$2,'Sector --&gt;'!$B$3:$N$3,FALSE))</f>
        <v>2.6045656831381159E-2</v>
      </c>
      <c r="AN71" s="123">
        <f t="array" ref="AN71">PRODUCT(1+AM60:AM71)-1</f>
        <v>-0.27260841262075552</v>
      </c>
      <c r="AO71" s="123">
        <f>VLOOKUP($B71,'Sector --&gt;'!$Q$104:$AB$202,MATCH(AM$2,'Sector --&gt;'!$Q$3:$AB$3,0),FALSE)/VLOOKUP($B70,'Sector --&gt;'!$B$104:$N$202,MATCH(AM$2,'Sector --&gt;'!$B$3:$N$3,FALSE))</f>
        <v>-0.16084468590123163</v>
      </c>
      <c r="AP71" s="123">
        <f t="array" ref="AP71">PRODUCT(1+AO60:AO71)-1</f>
        <v>0.17440145600728996</v>
      </c>
      <c r="AQ71" s="637">
        <f>Benchmark!AE72</f>
        <v>0.11925883523236358</v>
      </c>
      <c r="AR71" s="123">
        <f t="array" ref="AR71">PRODUCT(1+AQ60:AQ71)-1</f>
        <v>-0.12067160431180601</v>
      </c>
      <c r="AS71" s="637">
        <f>Benchmark!AF72</f>
        <v>-0.10881956512833607</v>
      </c>
      <c r="AT71" s="123">
        <f t="array" ref="AT71">PRODUCT(1+AS60:AS71)-1</f>
        <v>9.2724065939432831E-2</v>
      </c>
      <c r="AV71" s="123">
        <f>VLOOKUP($B71,'Sector --&gt;'!$Q$3:$AB$101,MATCH(AV$2,'Sector --&gt;'!$Q$3:$AB$3,0),FALSE)/VLOOKUP($B70,'Sector --&gt;'!$B$3:$N$101,MATCH(AV$2,'Sector --&gt;'!$B$3:$N$3,FALSE))</f>
        <v>0.11588921089195624</v>
      </c>
      <c r="AW71" s="123">
        <f t="array" ref="AW71">PRODUCT(1+AV60:AV71)-1</f>
        <v>8.8321001598849147E-2</v>
      </c>
      <c r="AX71" s="123">
        <f>VLOOKUP($B71,'Sector --&gt;'!$Q$104:$AB$202,MATCH(AV$2,'Sector --&gt;'!$Q$3:$AB$3,0),FALSE)/VLOOKUP($B70,'Sector --&gt;'!$B$104:$N$202,MATCH(AV$2,'Sector --&gt;'!$B$3:$N$3,FALSE))</f>
        <v>-0.15517211052604715</v>
      </c>
      <c r="AY71" s="123">
        <f t="array" ref="AY71">PRODUCT(1+AX60:AX71)-1</f>
        <v>0.11384447290162081</v>
      </c>
      <c r="AZ71" s="637">
        <f>Benchmark!AI72</f>
        <v>9.566505004413231E-2</v>
      </c>
      <c r="BA71" s="123">
        <f t="array" ref="BA71">PRODUCT(1+AZ60:AZ71)-1</f>
        <v>-6.9243302716953448E-2</v>
      </c>
      <c r="BB71" s="637">
        <f>Benchmark!AJ72</f>
        <v>-9.3986338176131237E-2</v>
      </c>
      <c r="BC71" s="123">
        <f t="array" ref="BC71">PRODUCT(1+BB60:BB71)-1</f>
        <v>1.4071173450955765E-2</v>
      </c>
      <c r="BE71" s="123">
        <f>VLOOKUP($B71,'Sector --&gt;'!$Q$3:$AB$101,MATCH(BE$2,'Sector --&gt;'!$Q$3:$AB$3,0),FALSE)/VLOOKUP($B70,'Sector --&gt;'!$B$3:$N$101,MATCH(BE$2,'Sector --&gt;'!$B$3:$N$3,FALSE))</f>
        <v>9.7182375536631657E-2</v>
      </c>
      <c r="BF71" s="123">
        <f t="array" ref="BF71">PRODUCT(1+BE60:BE71)-1</f>
        <v>5.8858731785539797E-2</v>
      </c>
      <c r="BG71" s="123">
        <f>IFERROR(VLOOKUP($B71,'Sector --&gt;'!$Q$104:$AB$202,MATCH(BE$2,'Sector --&gt;'!$Q$3:$AB$3,0),FALSE)/VLOOKUP($B70,'Sector --&gt;'!$B$104:$N$202,MATCH(BE$2,'Sector --&gt;'!$B$3:$N$3,FALSE)),BK71)</f>
        <v>8.8372317460063618E-3</v>
      </c>
      <c r="BH71" s="123">
        <f t="array" ref="BH71">PRODUCT(1+BG60:BG71)-1</f>
        <v>7.0971278549185612E-2</v>
      </c>
      <c r="BI71" s="637">
        <f>Benchmark!AM72</f>
        <v>0.10980632458275413</v>
      </c>
      <c r="BJ71" s="123">
        <f t="array" ref="BJ71">PRODUCT(1+BI60:BI71)-1</f>
        <v>-0.2258319461720355</v>
      </c>
      <c r="BK71" s="637">
        <f>Benchmark!AN72</f>
        <v>-0.13699475805330155</v>
      </c>
      <c r="BL71" s="123">
        <f t="array" ref="BL71">PRODUCT(1+BK60:BK71)-1</f>
        <v>7.6539818478206456E-2</v>
      </c>
      <c r="BN71" s="123">
        <f>VLOOKUP($B71,'Sector --&gt;'!$Q$3:$AB$101,MATCH(BN$2,'Sector --&gt;'!$Q$3:$AB$3,0),FALSE)/VLOOKUP($B70,'Sector --&gt;'!$B$3:$N$101,MATCH(BN$2,'Sector --&gt;'!$B$3:$N$3,FALSE))</f>
        <v>0.2519608077618406</v>
      </c>
      <c r="BO71" s="123">
        <f t="array" ref="BO71">PRODUCT(1+BN60:BN71)-1</f>
        <v>0.14353483203516748</v>
      </c>
      <c r="BP71" s="123">
        <f>VLOOKUP($B71,'Sector --&gt;'!$Q$104:$AB$202,MATCH(BN$2,'Sector --&gt;'!$Q$3:$AB$3,0),FALSE)/VLOOKUP($B70,'Sector --&gt;'!$B$104:$N$202,MATCH(BN$2,'Sector --&gt;'!$B$3:$N$3,FALSE))</f>
        <v>-3.2771712922914191E-2</v>
      </c>
      <c r="BQ71" s="123">
        <f t="array" ref="BQ71">PRODUCT(1+BP60:BP71)-1</f>
        <v>-6.9413865583891732E-2</v>
      </c>
      <c r="BR71" s="637">
        <f>Benchmark!AQ72</f>
        <v>0.13908538295916498</v>
      </c>
      <c r="BS71" s="123">
        <f t="array" ref="BS71">PRODUCT(1+BR60:BR71)-1</f>
        <v>-2.6693353162992262E-2</v>
      </c>
      <c r="BT71" s="637">
        <f>Benchmark!AR72</f>
        <v>-7.9414960022502704E-3</v>
      </c>
      <c r="BU71" s="123">
        <f t="array" ref="BU71">PRODUCT(1+BT60:BT71)-1</f>
        <v>1.091698301438182E-2</v>
      </c>
    </row>
    <row r="72" spans="2:73" x14ac:dyDescent="0.25">
      <c r="B72" s="95">
        <f t="shared" si="2"/>
        <v>40968</v>
      </c>
      <c r="C72" s="123">
        <f>VLOOKUP($B72,'Sector --&gt;'!$Q$3:$AB$101,MATCH(C$2,'Sector --&gt;'!$Q$3:$AB$3,0),FALSE)/VLOOKUP($B71,'Sector --&gt;'!$B$3:$N$101,MATCH(C$2,'Sector --&gt;'!$B$3:$N$3,FALSE))</f>
        <v>8.577537616745777E-2</v>
      </c>
      <c r="D72" s="123">
        <f t="array" ref="D72">PRODUCT(1+C61:C72)-1</f>
        <v>1.9106217091013011E-2</v>
      </c>
      <c r="E72" s="123">
        <f>VLOOKUP($B72,'Sector --&gt;'!$Q$104:$AB$202,MATCH(C$2,'Sector --&gt;'!$Q$3:$AB$3,0),FALSE)/VLOOKUP($B71,'Sector --&gt;'!$B$104:$N$202,MATCH(C$2,'Sector --&gt;'!$B$3:$N$3,FALSE))</f>
        <v>-5.8332914890604104E-2</v>
      </c>
      <c r="F72" s="123">
        <f t="array" ref="F72">PRODUCT(1+E61:E72)-1</f>
        <v>3.210653353342785E-2</v>
      </c>
      <c r="G72" s="637">
        <f>Benchmark!O73</f>
        <v>5.6028505062169956E-2</v>
      </c>
      <c r="H72" s="123">
        <f t="array" ref="H72">PRODUCT(1+G61:G72)-1</f>
        <v>6.7635038214650889E-2</v>
      </c>
      <c r="I72" s="637">
        <f>Benchmark!P73</f>
        <v>-5.6311126798208433E-2</v>
      </c>
      <c r="J72" s="123">
        <f t="array" ref="J72">PRODUCT(1+I60:I71)-1</f>
        <v>-5.7720732899643634E-2</v>
      </c>
      <c r="L72" s="123">
        <f>VLOOKUP($B72,'Sector --&gt;'!$Q$3:$AB$101,MATCH(L$2,'Sector --&gt;'!$Q$3:$AB$3,0),FALSE)/VLOOKUP($B71,'Sector --&gt;'!$B$3:$N$101,MATCH(L$2,'Sector --&gt;'!$B$3:$N$3,FALSE))</f>
        <v>4.6308683598658494E-2</v>
      </c>
      <c r="M72" s="123">
        <f t="array" ref="M72">PRODUCT(1+L61:L72)-1</f>
        <v>0.32862047957279028</v>
      </c>
      <c r="N72" s="123">
        <f>VLOOKUP($B72,'Sector --&gt;'!$Q$104:$AB$202,MATCH(L$2,'Sector --&gt;'!$Q$3:$AB$3,0),FALSE)/VLOOKUP($B71,'Sector --&gt;'!$B$104:$N$202,MATCH(L$2,'Sector --&gt;'!$B$3:$N$3,FALSE))</f>
        <v>-6.0404825699168309E-2</v>
      </c>
      <c r="O72" s="123">
        <f t="array" ref="O72">PRODUCT(1+N61:N72)-1</f>
        <v>-0.17748808658888937</v>
      </c>
      <c r="P72" s="637">
        <f>Benchmark!S73</f>
        <v>5.209347234515025E-2</v>
      </c>
      <c r="Q72" s="123">
        <f t="array" ref="Q72">PRODUCT(1+P61:P72)-1</f>
        <v>0.20346671283918649</v>
      </c>
      <c r="R72" s="637">
        <f>Benchmark!T73</f>
        <v>-5.2768276056990318E-2</v>
      </c>
      <c r="S72" s="123">
        <f t="array" ref="S72">PRODUCT(1+R61:R72)-1</f>
        <v>-0.20345258311673053</v>
      </c>
      <c r="U72" s="123">
        <f>VLOOKUP($B72,'Sector --&gt;'!$Q$3:$AB$101,MATCH(U$2,'Sector --&gt;'!$Q$3:$AB$3,0),FALSE)/VLOOKUP($B71,'Sector --&gt;'!$B$3:$N$101,MATCH(U$2,'Sector --&gt;'!$B$3:$N$3,FALSE))</f>
        <v>3.7459198358164338E-2</v>
      </c>
      <c r="V72" s="123">
        <f t="array" ref="V72">PRODUCT(1+U61:U72)-1</f>
        <v>-0.16532523065344107</v>
      </c>
      <c r="W72" s="123">
        <f>IFERROR(VLOOKUP($B72,'Sector --&gt;'!$Q$104:$AB$202,MATCH(U$2,'Sector --&gt;'!$Q$3:$AB$3,0),FALSE)/VLOOKUP($B71,'Sector --&gt;'!$B$104:$N$202,MATCH(U$2,'Sector --&gt;'!$B$3:$N$3,FALSE)),AA72)</f>
        <v>-0.11100719243503324</v>
      </c>
      <c r="X72" s="123">
        <f t="array" ref="X72">PRODUCT(1+W61:W72)-1</f>
        <v>2.1456287964415344E-2</v>
      </c>
      <c r="Y72" s="637">
        <f>Benchmark!W73</f>
        <v>5.6192152530128506E-2</v>
      </c>
      <c r="Z72" s="123">
        <f t="array" ref="Z72">PRODUCT(1+Y61:Y72)-1</f>
        <v>5.0892143817248048E-2</v>
      </c>
      <c r="AA72" s="637">
        <f>Benchmark!X73</f>
        <v>-5.8508170434826132E-2</v>
      </c>
      <c r="AB72" s="123">
        <f t="array" ref="AB72">PRODUCT(1+AA61:AA72)-1</f>
        <v>-9.9277994573755191E-2</v>
      </c>
      <c r="AD72" s="123">
        <f>VLOOKUP($B72,'Sector --&gt;'!$Q$3:$AB$101,MATCH(AD$2,'Sector --&gt;'!$Q$3:$AB$3,0),FALSE)/VLOOKUP($B71,'Sector --&gt;'!$B$3:$N$101,MATCH(AD$2,'Sector --&gt;'!$B$3:$N$3,FALSE))</f>
        <v>0.12990180687523153</v>
      </c>
      <c r="AE72" s="123">
        <f t="array" ref="AE72">PRODUCT(1+AD61:AD72)-1</f>
        <v>-8.6719026211314887E-2</v>
      </c>
      <c r="AF72" s="123">
        <f>VLOOKUP($B72,'Sector --&gt;'!$Q$104:$AB$202,MATCH(AD$2,'Sector --&gt;'!$Q$3:$AB$3,0),FALSE)/VLOOKUP($B71,'Sector --&gt;'!$B$104:$N$202,MATCH(AD$2,'Sector --&gt;'!$B$3:$N$3,FALSE))</f>
        <v>-8.1606835588892743E-2</v>
      </c>
      <c r="AG72" s="123">
        <f t="array" ref="AG72">PRODUCT(1+AF61:AF72)-1</f>
        <v>-0.2479144228415241</v>
      </c>
      <c r="AH72" s="637">
        <f>Benchmark!AA73</f>
        <v>7.9620999837330952E-2</v>
      </c>
      <c r="AI72" s="123">
        <f t="array" ref="AI72">PRODUCT(1+AH61:AH72)-1</f>
        <v>-4.1198291595001657E-2</v>
      </c>
      <c r="AJ72" s="637">
        <f>Benchmark!AB73</f>
        <v>-6.5698892904572287E-2</v>
      </c>
      <c r="AK72" s="123">
        <f t="array" ref="AK72">PRODUCT(1+AJ61:AJ72)-1</f>
        <v>-6.3359507204778898E-2</v>
      </c>
      <c r="AM72" s="123">
        <f>VLOOKUP($B72,'Sector --&gt;'!$Q$3:$AB$101,MATCH(AM$2,'Sector --&gt;'!$Q$3:$AB$3,0),FALSE)/VLOOKUP($B71,'Sector --&gt;'!$B$3:$N$101,MATCH(AM$2,'Sector --&gt;'!$B$3:$N$3,FALSE))</f>
        <v>9.3992116118961744E-2</v>
      </c>
      <c r="AN72" s="123">
        <f t="array" ref="AN72">PRODUCT(1+AM61:AM72)-1</f>
        <v>-0.15446369255691461</v>
      </c>
      <c r="AO72" s="123">
        <f>VLOOKUP($B72,'Sector --&gt;'!$Q$104:$AB$202,MATCH(AM$2,'Sector --&gt;'!$Q$3:$AB$3,0),FALSE)/VLOOKUP($B71,'Sector --&gt;'!$B$104:$N$202,MATCH(AM$2,'Sector --&gt;'!$B$3:$N$3,FALSE))</f>
        <v>-6.6882446951909189E-2</v>
      </c>
      <c r="AP72" s="123">
        <f t="array" ref="AP72">PRODUCT(1+AO61:AO72)-1</f>
        <v>2.820791770691855E-2</v>
      </c>
      <c r="AQ72" s="637">
        <f>Benchmark!AE73</f>
        <v>8.175921213027558E-2</v>
      </c>
      <c r="AR72" s="123">
        <f t="array" ref="AR72">PRODUCT(1+AQ61:AQ72)-1</f>
        <v>-6.5397071207631274E-3</v>
      </c>
      <c r="AS72" s="637">
        <f>Benchmark!AF73</f>
        <v>-7.7331993064792215E-2</v>
      </c>
      <c r="AT72" s="123">
        <f t="array" ref="AT72">PRODUCT(1+AS61:AS72)-1</f>
        <v>-2.7965154561514605E-2</v>
      </c>
      <c r="AV72" s="123">
        <f>VLOOKUP($B72,'Sector --&gt;'!$Q$3:$AB$101,MATCH(AV$2,'Sector --&gt;'!$Q$3:$AB$3,0),FALSE)/VLOOKUP($B71,'Sector --&gt;'!$B$3:$N$101,MATCH(AV$2,'Sector --&gt;'!$B$3:$N$3,FALSE))</f>
        <v>5.1203222386301567E-2</v>
      </c>
      <c r="AW72" s="123">
        <f t="array" ref="AW72">PRODUCT(1+AV61:AV72)-1</f>
        <v>0.15793131510066827</v>
      </c>
      <c r="AX72" s="123">
        <f>VLOOKUP($B72,'Sector --&gt;'!$Q$104:$AB$202,MATCH(AV$2,'Sector --&gt;'!$Q$3:$AB$3,0),FALSE)/VLOOKUP($B71,'Sector --&gt;'!$B$104:$N$202,MATCH(AV$2,'Sector --&gt;'!$B$3:$N$3,FALSE))</f>
        <v>-7.0912422540810843E-2</v>
      </c>
      <c r="AY72" s="123">
        <f t="array" ref="AY72">PRODUCT(1+AX61:AX72)-1</f>
        <v>2.1700895859862568E-2</v>
      </c>
      <c r="AZ72" s="637">
        <f>Benchmark!AI73</f>
        <v>8.1298739798586123E-2</v>
      </c>
      <c r="BA72" s="123">
        <f t="array" ref="BA72">PRODUCT(1+AZ61:AZ72)-1</f>
        <v>5.0044263347962969E-2</v>
      </c>
      <c r="BB72" s="637">
        <f>Benchmark!AJ73</f>
        <v>-8.0255252507645397E-2</v>
      </c>
      <c r="BC72" s="123">
        <f t="array" ref="BC72">PRODUCT(1+BB61:BB72)-1</f>
        <v>-9.8497242563198806E-2</v>
      </c>
      <c r="BE72" s="123">
        <f>VLOOKUP($B72,'Sector --&gt;'!$Q$3:$AB$101,MATCH(BE$2,'Sector --&gt;'!$Q$3:$AB$3,0),FALSE)/VLOOKUP($B71,'Sector --&gt;'!$B$3:$N$101,MATCH(BE$2,'Sector --&gt;'!$B$3:$N$3,FALSE))</f>
        <v>5.1915101105504291E-2</v>
      </c>
      <c r="BF72" s="123">
        <f t="array" ref="BF72">PRODUCT(1+BE61:BE72)-1</f>
        <v>6.7547524118263036E-2</v>
      </c>
      <c r="BG72" s="123">
        <f>IFERROR(VLOOKUP($B72,'Sector --&gt;'!$Q$104:$AB$202,MATCH(BE$2,'Sector --&gt;'!$Q$3:$AB$3,0),FALSE)/VLOOKUP($B71,'Sector --&gt;'!$B$104:$N$202,MATCH(BE$2,'Sector --&gt;'!$B$3:$N$3,FALSE)),BK72)</f>
        <v>-0.10193658921471556</v>
      </c>
      <c r="BH72" s="123">
        <f t="array" ref="BH72">PRODUCT(1+BG61:BG72)-1</f>
        <v>-0.28270884834673549</v>
      </c>
      <c r="BI72" s="637">
        <f>Benchmark!AM73</f>
        <v>3.876592265068441E-2</v>
      </c>
      <c r="BJ72" s="123">
        <f t="array" ref="BJ72">PRODUCT(1+BI61:BI72)-1</f>
        <v>-0.19699195334822817</v>
      </c>
      <c r="BK72" s="637">
        <f>Benchmark!AN73</f>
        <v>-6.0624984040417641E-2</v>
      </c>
      <c r="BL72" s="123">
        <f t="array" ref="BL72">PRODUCT(1+BK61:BK72)-1</f>
        <v>6.3382442729897903E-3</v>
      </c>
      <c r="BN72" s="123">
        <f>VLOOKUP($B72,'Sector --&gt;'!$Q$3:$AB$101,MATCH(BN$2,'Sector --&gt;'!$Q$3:$AB$3,0),FALSE)/VLOOKUP($B71,'Sector --&gt;'!$B$3:$N$101,MATCH(BN$2,'Sector --&gt;'!$B$3:$N$3,FALSE))</f>
        <v>0.12568607407460192</v>
      </c>
      <c r="BO72" s="123">
        <f t="array" ref="BO72">PRODUCT(1+BN61:BN72)-1</f>
        <v>0.28199248906072483</v>
      </c>
      <c r="BP72" s="123">
        <f>VLOOKUP($B72,'Sector --&gt;'!$Q$104:$AB$202,MATCH(BN$2,'Sector --&gt;'!$Q$3:$AB$3,0),FALSE)/VLOOKUP($B71,'Sector --&gt;'!$B$104:$N$202,MATCH(BN$2,'Sector --&gt;'!$B$3:$N$3,FALSE))</f>
        <v>-8.4947259789340882E-2</v>
      </c>
      <c r="BQ72" s="123">
        <f t="array" ref="BQ72">PRODUCT(1+BP61:BP72)-1</f>
        <v>-0.15894157564214484</v>
      </c>
      <c r="BR72" s="637">
        <f>Benchmark!AQ73</f>
        <v>0.10180330286030755</v>
      </c>
      <c r="BS72" s="123">
        <f t="array" ref="BS72">PRODUCT(1+BR61:BR72)-1</f>
        <v>6.8283558739770767E-2</v>
      </c>
      <c r="BT72" s="637">
        <f>Benchmark!AR73</f>
        <v>-3.6387997104619298E-2</v>
      </c>
      <c r="BU72" s="123">
        <f t="array" ref="BU72">PRODUCT(1+BT61:BT72)-1</f>
        <v>-1.4722659739446309E-2</v>
      </c>
    </row>
    <row r="73" spans="2:73" x14ac:dyDescent="0.25">
      <c r="B73" s="95">
        <f t="shared" si="2"/>
        <v>40999</v>
      </c>
      <c r="C73" s="123">
        <f>VLOOKUP($B73,'Sector --&gt;'!$Q$3:$AB$101,MATCH(C$2,'Sector --&gt;'!$Q$3:$AB$3,0),FALSE)/VLOOKUP($B72,'Sector --&gt;'!$B$3:$N$101,MATCH(C$2,'Sector --&gt;'!$B$3:$N$3,FALSE))</f>
        <v>-1.6488991162258996E-2</v>
      </c>
      <c r="D73" s="123">
        <f t="array" ref="D73">PRODUCT(1+C62:C73)-1</f>
        <v>1.9804267952003629E-2</v>
      </c>
      <c r="E73" s="123">
        <f>VLOOKUP($B73,'Sector --&gt;'!$Q$104:$AB$202,MATCH(C$2,'Sector --&gt;'!$Q$3:$AB$3,0),FALSE)/VLOOKUP($B72,'Sector --&gt;'!$B$104:$N$202,MATCH(C$2,'Sector --&gt;'!$B$3:$N$3,FALSE))</f>
        <v>1.8708718521005328E-3</v>
      </c>
      <c r="F73" s="123">
        <f t="array" ref="F73">PRODUCT(1+E62:E73)-1</f>
        <v>2.8911709419549014E-2</v>
      </c>
      <c r="G73" s="637">
        <f>Benchmark!O74</f>
        <v>6.0850755106701673E-3</v>
      </c>
      <c r="H73" s="123">
        <f t="array" ref="H73">PRODUCT(1+G62:G73)-1</f>
        <v>4.7609225893569418E-2</v>
      </c>
      <c r="I73" s="637">
        <f>Benchmark!P74</f>
        <v>-1.5371772993550158E-2</v>
      </c>
      <c r="J73" s="123">
        <f t="array" ref="J73">PRODUCT(1+I61:I72)-1</f>
        <v>-0.10447390102626064</v>
      </c>
      <c r="L73" s="123">
        <f>VLOOKUP($B73,'Sector --&gt;'!$Q$3:$AB$101,MATCH(L$2,'Sector --&gt;'!$Q$3:$AB$3,0),FALSE)/VLOOKUP($B72,'Sector --&gt;'!$B$3:$N$101,MATCH(L$2,'Sector --&gt;'!$B$3:$N$3,FALSE))</f>
        <v>3.9681631347567768E-2</v>
      </c>
      <c r="M73" s="123">
        <f t="array" ref="M73">PRODUCT(1+L62:L73)-1</f>
        <v>0.34227692062818016</v>
      </c>
      <c r="N73" s="123">
        <f>VLOOKUP($B73,'Sector --&gt;'!$Q$104:$AB$202,MATCH(L$2,'Sector --&gt;'!$Q$3:$AB$3,0),FALSE)/VLOOKUP($B72,'Sector --&gt;'!$B$104:$N$202,MATCH(L$2,'Sector --&gt;'!$B$3:$N$3,FALSE))</f>
        <v>-4.190044752729076E-2</v>
      </c>
      <c r="O73" s="123">
        <f t="array" ref="O73">PRODUCT(1+N62:N73)-1</f>
        <v>-0.17252761193811095</v>
      </c>
      <c r="P73" s="637">
        <f>Benchmark!S74</f>
        <v>2.4126303389708871E-2</v>
      </c>
      <c r="Q73" s="123">
        <f t="array" ref="Q73">PRODUCT(1+P62:P73)-1</f>
        <v>0.18646485952019121</v>
      </c>
      <c r="R73" s="637">
        <f>Benchmark!T74</f>
        <v>-2.9099125478689425E-2</v>
      </c>
      <c r="S73" s="123">
        <f t="array" ref="S73">PRODUCT(1+R62:R73)-1</f>
        <v>-0.1844407390873084</v>
      </c>
      <c r="U73" s="123">
        <f>VLOOKUP($B73,'Sector --&gt;'!$Q$3:$AB$101,MATCH(U$2,'Sector --&gt;'!$Q$3:$AB$3,0),FALSE)/VLOOKUP($B72,'Sector --&gt;'!$B$3:$N$101,MATCH(U$2,'Sector --&gt;'!$B$3:$N$3,FALSE))</f>
        <v>-0.12396684415558899</v>
      </c>
      <c r="V73" s="123">
        <f t="array" ref="V73">PRODUCT(1+U62:U73)-1</f>
        <v>-0.27636844555165829</v>
      </c>
      <c r="W73" s="123">
        <f>IFERROR(VLOOKUP($B73,'Sector --&gt;'!$Q$104:$AB$202,MATCH(U$2,'Sector --&gt;'!$Q$3:$AB$3,0),FALSE)/VLOOKUP($B72,'Sector --&gt;'!$B$104:$N$202,MATCH(U$2,'Sector --&gt;'!$B$3:$N$3,FALSE)),AA73)</f>
        <v>3.502653329910682E-4</v>
      </c>
      <c r="X73" s="123">
        <f t="array" ref="X73">PRODUCT(1+W62:W73)-1</f>
        <v>0.19769292410851724</v>
      </c>
      <c r="Y73" s="637">
        <f>Benchmark!W74</f>
        <v>-5.2896239214820812E-2</v>
      </c>
      <c r="Z73" s="123">
        <f t="array" ref="Z73">PRODUCT(1+Y62:Y73)-1</f>
        <v>-9.6819290827429239E-2</v>
      </c>
      <c r="AA73" s="637">
        <f>Benchmark!X74</f>
        <v>5.3984336371509123E-2</v>
      </c>
      <c r="AB73" s="123">
        <f t="array" ref="AB73">PRODUCT(1+AA62:AA73)-1</f>
        <v>5.5350025825295912E-2</v>
      </c>
      <c r="AD73" s="123">
        <f>VLOOKUP($B73,'Sector --&gt;'!$Q$3:$AB$101,MATCH(AD$2,'Sector --&gt;'!$Q$3:$AB$3,0),FALSE)/VLOOKUP($B72,'Sector --&gt;'!$B$3:$N$101,MATCH(AD$2,'Sector --&gt;'!$B$3:$N$3,FALSE))</f>
        <v>4.6615061917076699E-3</v>
      </c>
      <c r="AE73" s="123">
        <f t="array" ref="AE73">PRODUCT(1+AD62:AD73)-1</f>
        <v>-8.0868667566845298E-2</v>
      </c>
      <c r="AF73" s="123">
        <f>VLOOKUP($B73,'Sector --&gt;'!$Q$104:$AB$202,MATCH(AD$2,'Sector --&gt;'!$Q$3:$AB$3,0),FALSE)/VLOOKUP($B72,'Sector --&gt;'!$B$104:$N$202,MATCH(AD$2,'Sector --&gt;'!$B$3:$N$3,FALSE))</f>
        <v>4.9172519314817281E-2</v>
      </c>
      <c r="AG73" s="123">
        <f t="array" ref="AG73">PRODUCT(1+AF62:AF73)-1</f>
        <v>-0.10738921665015533</v>
      </c>
      <c r="AH73" s="637">
        <f>Benchmark!AA74</f>
        <v>-2.5956092786179726E-2</v>
      </c>
      <c r="AI73" s="123">
        <f t="array" ref="AI73">PRODUCT(1+AH62:AH73)-1</f>
        <v>-8.7477866074414878E-2</v>
      </c>
      <c r="AJ73" s="637">
        <f>Benchmark!AB74</f>
        <v>4.6055942266473859E-2</v>
      </c>
      <c r="AK73" s="123">
        <f t="array" ref="AK73">PRODUCT(1+AJ62:AJ73)-1</f>
        <v>3.1486381914358486E-2</v>
      </c>
      <c r="AM73" s="123">
        <f>VLOOKUP($B73,'Sector --&gt;'!$Q$3:$AB$101,MATCH(AM$2,'Sector --&gt;'!$Q$3:$AB$3,0),FALSE)/VLOOKUP($B72,'Sector --&gt;'!$B$3:$N$101,MATCH(AM$2,'Sector --&gt;'!$B$3:$N$3,FALSE))</f>
        <v>-3.5590214721818406E-2</v>
      </c>
      <c r="AN73" s="123">
        <f t="array" ref="AN73">PRODUCT(1+AM62:AM73)-1</f>
        <v>-0.20742941732968234</v>
      </c>
      <c r="AO73" s="123">
        <f>VLOOKUP($B73,'Sector --&gt;'!$Q$104:$AB$202,MATCH(AM$2,'Sector --&gt;'!$Q$3:$AB$3,0),FALSE)/VLOOKUP($B72,'Sector --&gt;'!$B$104:$N$202,MATCH(AM$2,'Sector --&gt;'!$B$3:$N$3,FALSE))</f>
        <v>3.636337161662262E-2</v>
      </c>
      <c r="AP73" s="123">
        <f t="array" ref="AP73">PRODUCT(1+AO62:AO73)-1</f>
        <v>0.12550915955989406</v>
      </c>
      <c r="AQ73" s="637">
        <f>Benchmark!AE74</f>
        <v>-2.0613297668425904E-2</v>
      </c>
      <c r="AR73" s="123">
        <f t="array" ref="AR73">PRODUCT(1+AQ62:AQ73)-1</f>
        <v>-6.9885451497773032E-2</v>
      </c>
      <c r="AS73" s="637">
        <f>Benchmark!AF74</f>
        <v>2.0182569451931753E-2</v>
      </c>
      <c r="AT73" s="123">
        <f t="array" ref="AT73">PRODUCT(1+AS62:AS73)-1</f>
        <v>3.2911524848358686E-2</v>
      </c>
      <c r="AV73" s="123">
        <f>VLOOKUP($B73,'Sector --&gt;'!$Q$3:$AB$101,MATCH(AV$2,'Sector --&gt;'!$Q$3:$AB$3,0),FALSE)/VLOOKUP($B72,'Sector --&gt;'!$B$3:$N$101,MATCH(AV$2,'Sector --&gt;'!$B$3:$N$3,FALSE))</f>
        <v>2.731823342788272E-2</v>
      </c>
      <c r="AW73" s="123">
        <f t="array" ref="AW73">PRODUCT(1+AV62:AV73)-1</f>
        <v>0.17563481134554326</v>
      </c>
      <c r="AX73" s="123">
        <f>VLOOKUP($B73,'Sector --&gt;'!$Q$104:$AB$202,MATCH(AV$2,'Sector --&gt;'!$Q$3:$AB$3,0),FALSE)/VLOOKUP($B72,'Sector --&gt;'!$B$104:$N$202,MATCH(AV$2,'Sector --&gt;'!$B$3:$N$3,FALSE))</f>
        <v>1.1046949517193219E-2</v>
      </c>
      <c r="AY73" s="123">
        <f t="array" ref="AY73">PRODUCT(1+AX62:AX73)-1</f>
        <v>4.8040020667420968E-2</v>
      </c>
      <c r="AZ73" s="637">
        <f>Benchmark!AI74</f>
        <v>1.9123481144933292E-2</v>
      </c>
      <c r="BA73" s="123">
        <f t="array" ref="BA73">PRODUCT(1+AZ62:AZ73)-1</f>
        <v>6.6899729162013921E-2</v>
      </c>
      <c r="BB73" s="637">
        <f>Benchmark!AJ74</f>
        <v>-2.3250698986911813E-2</v>
      </c>
      <c r="BC73" s="123">
        <f t="array" ref="BC73">PRODUCT(1+BB62:BB73)-1</f>
        <v>-0.11952036934420596</v>
      </c>
      <c r="BE73" s="123">
        <f>VLOOKUP($B73,'Sector --&gt;'!$Q$3:$AB$101,MATCH(BE$2,'Sector --&gt;'!$Q$3:$AB$3,0),FALSE)/VLOOKUP($B72,'Sector --&gt;'!$B$3:$N$101,MATCH(BE$2,'Sector --&gt;'!$B$3:$N$3,FALSE))</f>
        <v>-1.7436243500487215E-2</v>
      </c>
      <c r="BF73" s="123">
        <f t="array" ref="BF73">PRODUCT(1+BE62:BE73)-1</f>
        <v>2.0930198443279702E-2</v>
      </c>
      <c r="BG73" s="123">
        <f>IFERROR(VLOOKUP($B73,'Sector --&gt;'!$Q$104:$AB$202,MATCH(BE$2,'Sector --&gt;'!$Q$3:$AB$3,0),FALSE)/VLOOKUP($B72,'Sector --&gt;'!$B$104:$N$202,MATCH(BE$2,'Sector --&gt;'!$B$3:$N$3,FALSE)),BK73)</f>
        <v>6.5047035969208383E-2</v>
      </c>
      <c r="BH73" s="123">
        <f t="array" ref="BH73">PRODUCT(1+BG62:BG73)-1</f>
        <v>-0.20056228724657532</v>
      </c>
      <c r="BI73" s="637">
        <f>Benchmark!AM74</f>
        <v>-1.6658113974905648E-2</v>
      </c>
      <c r="BJ73" s="123">
        <f t="array" ref="BJ73">PRODUCT(1+BI62:BI73)-1</f>
        <v>-0.18300814731501158</v>
      </c>
      <c r="BK73" s="637">
        <f>Benchmark!AN74</f>
        <v>5.3108533704354602E-2</v>
      </c>
      <c r="BL73" s="123">
        <f t="array" ref="BL73">PRODUCT(1+BK62:BK73)-1</f>
        <v>0.10901515252549787</v>
      </c>
      <c r="BN73" s="123">
        <f>VLOOKUP($B73,'Sector --&gt;'!$Q$3:$AB$101,MATCH(BN$2,'Sector --&gt;'!$Q$3:$AB$3,0),FALSE)/VLOOKUP($B72,'Sector --&gt;'!$B$3:$N$101,MATCH(BN$2,'Sector --&gt;'!$B$3:$N$3,FALSE))</f>
        <v>-3.6682072924160807E-2</v>
      </c>
      <c r="BO73" s="123">
        <f t="array" ref="BO73">PRODUCT(1+BN62:BN73)-1</f>
        <v>0.13981327369078045</v>
      </c>
      <c r="BP73" s="123">
        <f>VLOOKUP($B73,'Sector --&gt;'!$Q$104:$AB$202,MATCH(BN$2,'Sector --&gt;'!$Q$3:$AB$3,0),FALSE)/VLOOKUP($B72,'Sector --&gt;'!$B$104:$N$202,MATCH(BN$2,'Sector --&gt;'!$B$3:$N$3,FALSE))</f>
        <v>-9.6580217449862456E-3</v>
      </c>
      <c r="BQ73" s="123">
        <f t="array" ref="BQ73">PRODUCT(1+BP62:BP73)-1</f>
        <v>-0.13206905325119167</v>
      </c>
      <c r="BR73" s="637">
        <f>Benchmark!AQ74</f>
        <v>-1.24914744523115E-2</v>
      </c>
      <c r="BS73" s="123">
        <f t="array" ref="BS73">PRODUCT(1+BR62:BR73)-1</f>
        <v>-3.0068536006246482E-2</v>
      </c>
      <c r="BT73" s="637">
        <f>Benchmark!AR74</f>
        <v>-1.4686380423421927E-2</v>
      </c>
      <c r="BU73" s="123">
        <f t="array" ref="BU73">PRODUCT(1+BT62:BT73)-1</f>
        <v>2.3119905647943195E-2</v>
      </c>
    </row>
    <row r="74" spans="2:73" x14ac:dyDescent="0.25">
      <c r="B74" s="95">
        <f t="shared" si="2"/>
        <v>41029</v>
      </c>
      <c r="C74" s="123">
        <f>VLOOKUP($B74,'Sector --&gt;'!$Q$3:$AB$101,MATCH(C$2,'Sector --&gt;'!$Q$3:$AB$3,0),FALSE)/VLOOKUP($B73,'Sector --&gt;'!$B$3:$N$101,MATCH(C$2,'Sector --&gt;'!$B$3:$N$3,FALSE))</f>
        <v>-2.7527047303566705E-2</v>
      </c>
      <c r="D74" s="123">
        <f t="array" ref="D74">PRODUCT(1+C63:C74)-1</f>
        <v>-0.11064499995359767</v>
      </c>
      <c r="E74" s="123">
        <f>VLOOKUP($B74,'Sector --&gt;'!$Q$104:$AB$202,MATCH(C$2,'Sector --&gt;'!$Q$3:$AB$3,0),FALSE)/VLOOKUP($B73,'Sector --&gt;'!$B$104:$N$202,MATCH(C$2,'Sector --&gt;'!$B$3:$N$3,FALSE))</f>
        <v>1.8902005216435432E-2</v>
      </c>
      <c r="F74" s="123">
        <f t="array" ref="F74">PRODUCT(1+E63:E74)-1</f>
        <v>0.14031334296803699</v>
      </c>
      <c r="G74" s="637">
        <f>Benchmark!O75</f>
        <v>-1.143973948341718E-3</v>
      </c>
      <c r="H74" s="123">
        <f t="array" ref="H74">PRODUCT(1+G63:G74)-1</f>
        <v>-1.8985190570463883E-2</v>
      </c>
      <c r="I74" s="637">
        <f>Benchmark!P75</f>
        <v>-3.0696809461422218E-3</v>
      </c>
      <c r="J74" s="123">
        <f t="array" ref="J74">PRODUCT(1+I62:I73)-1</f>
        <v>-0.10450047054878686</v>
      </c>
      <c r="L74" s="123">
        <f>VLOOKUP($B74,'Sector --&gt;'!$Q$3:$AB$101,MATCH(L$2,'Sector --&gt;'!$Q$3:$AB$3,0),FALSE)/VLOOKUP($B73,'Sector --&gt;'!$B$3:$N$101,MATCH(L$2,'Sector --&gt;'!$B$3:$N$3,FALSE))</f>
        <v>2.6556216741070587E-2</v>
      </c>
      <c r="M74" s="123">
        <f t="array" ref="M74">PRODUCT(1+L63:L74)-1</f>
        <v>0.28967711774622473</v>
      </c>
      <c r="N74" s="123">
        <f>VLOOKUP($B74,'Sector --&gt;'!$Q$104:$AB$202,MATCH(L$2,'Sector --&gt;'!$Q$3:$AB$3,0),FALSE)/VLOOKUP($B73,'Sector --&gt;'!$B$104:$N$202,MATCH(L$2,'Sector --&gt;'!$B$3:$N$3,FALSE))</f>
        <v>9.0048547340948765E-3</v>
      </c>
      <c r="O74" s="123">
        <f t="array" ref="O74">PRODUCT(1+N63:N74)-1</f>
        <v>-0.11561929523849868</v>
      </c>
      <c r="P74" s="637">
        <f>Benchmark!S75</f>
        <v>1.4822058430632751E-2</v>
      </c>
      <c r="Q74" s="123">
        <f t="array" ref="Q74">PRODUCT(1+P63:P74)-1</f>
        <v>0.14963932303473215</v>
      </c>
      <c r="R74" s="637">
        <f>Benchmark!T75</f>
        <v>-5.7940767771317136E-3</v>
      </c>
      <c r="S74" s="123">
        <f t="array" ref="S74">PRODUCT(1+R63:R74)-1</f>
        <v>-0.13742040058807903</v>
      </c>
      <c r="U74" s="123">
        <f>VLOOKUP($B74,'Sector --&gt;'!$Q$3:$AB$101,MATCH(U$2,'Sector --&gt;'!$Q$3:$AB$3,0),FALSE)/VLOOKUP($B73,'Sector --&gt;'!$B$3:$N$101,MATCH(U$2,'Sector --&gt;'!$B$3:$N$3,FALSE))</f>
        <v>-3.323831964687865E-2</v>
      </c>
      <c r="V74" s="123">
        <f t="array" ref="V74">PRODUCT(1+U63:U74)-1</f>
        <v>-0.31330387762545753</v>
      </c>
      <c r="W74" s="123">
        <f>IFERROR(VLOOKUP($B74,'Sector --&gt;'!$Q$104:$AB$202,MATCH(U$2,'Sector --&gt;'!$Q$3:$AB$3,0),FALSE)/VLOOKUP($B73,'Sector --&gt;'!$B$104:$N$202,MATCH(U$2,'Sector --&gt;'!$B$3:$N$3,FALSE)),AA74)</f>
        <v>2.6721571845633844E-2</v>
      </c>
      <c r="X74" s="123">
        <f t="array" ref="X74">PRODUCT(1+W63:W74)-1</f>
        <v>0.44813649168338654</v>
      </c>
      <c r="Y74" s="637">
        <f>Benchmark!W75</f>
        <v>-1.8534632789201338E-2</v>
      </c>
      <c r="Z74" s="123">
        <f t="array" ref="Z74">PRODUCT(1+Y63:Y74)-1</f>
        <v>-0.14128402370009385</v>
      </c>
      <c r="AA74" s="637">
        <f>Benchmark!X75</f>
        <v>1.4754270178660978E-2</v>
      </c>
      <c r="AB74" s="123">
        <f t="array" ref="AB74">PRODUCT(1+AA63:AA74)-1</f>
        <v>9.697416798760905E-2</v>
      </c>
      <c r="AD74" s="123">
        <f>VLOOKUP($B74,'Sector --&gt;'!$Q$3:$AB$101,MATCH(AD$2,'Sector --&gt;'!$Q$3:$AB$3,0),FALSE)/VLOOKUP($B73,'Sector --&gt;'!$B$3:$N$101,MATCH(AD$2,'Sector --&gt;'!$B$3:$N$3,FALSE))</f>
        <v>4.5714832372232415E-2</v>
      </c>
      <c r="AE74" s="123">
        <f t="array" ref="AE74">PRODUCT(1+AD63:AD74)-1</f>
        <v>-9.7576456342434281E-2</v>
      </c>
      <c r="AF74" s="123">
        <f>VLOOKUP($B74,'Sector --&gt;'!$Q$104:$AB$202,MATCH(AD$2,'Sector --&gt;'!$Q$3:$AB$3,0),FALSE)/VLOOKUP($B73,'Sector --&gt;'!$B$104:$N$202,MATCH(AD$2,'Sector --&gt;'!$B$3:$N$3,FALSE))</f>
        <v>-2.9343361038454984E-2</v>
      </c>
      <c r="AG74" s="123">
        <f t="array" ref="AG74">PRODUCT(1+AF63:AF74)-1</f>
        <v>-6.9752022031312921E-2</v>
      </c>
      <c r="AH74" s="637">
        <f>Benchmark!AA75</f>
        <v>9.8263640562412918E-5</v>
      </c>
      <c r="AI74" s="123">
        <f t="array" ref="AI74">PRODUCT(1+AH63:AH74)-1</f>
        <v>-9.2777927804621574E-2</v>
      </c>
      <c r="AJ74" s="637">
        <f>Benchmark!AB75</f>
        <v>-1.7166521164034476E-3</v>
      </c>
      <c r="AK74" s="123">
        <f t="array" ref="AK74">PRODUCT(1+AJ63:AJ74)-1</f>
        <v>5.277862779384801E-2</v>
      </c>
      <c r="AM74" s="123">
        <f>VLOOKUP($B74,'Sector --&gt;'!$Q$3:$AB$101,MATCH(AM$2,'Sector --&gt;'!$Q$3:$AB$3,0),FALSE)/VLOOKUP($B73,'Sector --&gt;'!$B$3:$N$101,MATCH(AM$2,'Sector --&gt;'!$B$3:$N$3,FALSE))</f>
        <v>-2.0693280615736716E-2</v>
      </c>
      <c r="AN74" s="123">
        <f t="array" ref="AN74">PRODUCT(1+AM63:AM74)-1</f>
        <v>-0.24606526929792638</v>
      </c>
      <c r="AO74" s="123">
        <f>VLOOKUP($B74,'Sector --&gt;'!$Q$104:$AB$202,MATCH(AM$2,'Sector --&gt;'!$Q$3:$AB$3,0),FALSE)/VLOOKUP($B73,'Sector --&gt;'!$B$104:$N$202,MATCH(AM$2,'Sector --&gt;'!$B$3:$N$3,FALSE))</f>
        <v>4.0272143294431316E-2</v>
      </c>
      <c r="AP74" s="123">
        <f t="array" ref="AP74">PRODUCT(1+AO63:AO74)-1</f>
        <v>0.25758199614488375</v>
      </c>
      <c r="AQ74" s="637">
        <f>Benchmark!AE75</f>
        <v>-2.6332036670102081E-2</v>
      </c>
      <c r="AR74" s="123">
        <f t="array" ref="AR74">PRODUCT(1+AQ63:AQ74)-1</f>
        <v>-0.13682879509973467</v>
      </c>
      <c r="AS74" s="637">
        <f>Benchmark!AF75</f>
        <v>3.8381300941296312E-2</v>
      </c>
      <c r="AT74" s="123">
        <f t="array" ref="AT74">PRODUCT(1+AS63:AS74)-1</f>
        <v>0.10257708471291505</v>
      </c>
      <c r="AV74" s="123">
        <f>VLOOKUP($B74,'Sector --&gt;'!$Q$3:$AB$101,MATCH(AV$2,'Sector --&gt;'!$Q$3:$AB$3,0),FALSE)/VLOOKUP($B73,'Sector --&gt;'!$B$3:$N$101,MATCH(AV$2,'Sector --&gt;'!$B$3:$N$3,FALSE))</f>
        <v>-1.3987791653441302E-2</v>
      </c>
      <c r="AW74" s="123">
        <f t="array" ref="AW74">PRODUCT(1+AV63:AV74)-1</f>
        <v>0.1146595159754904</v>
      </c>
      <c r="AX74" s="123">
        <f>VLOOKUP($B74,'Sector --&gt;'!$Q$104:$AB$202,MATCH(AV$2,'Sector --&gt;'!$Q$3:$AB$3,0),FALSE)/VLOOKUP($B73,'Sector --&gt;'!$B$104:$N$202,MATCH(AV$2,'Sector --&gt;'!$B$3:$N$3,FALSE))</f>
        <v>4.1381979334404254E-2</v>
      </c>
      <c r="AY74" s="123">
        <f t="array" ref="AY74">PRODUCT(1+AX63:AX74)-1</f>
        <v>0.13255499771538726</v>
      </c>
      <c r="AZ74" s="637">
        <f>Benchmark!AI75</f>
        <v>-1.1646049614439314E-2</v>
      </c>
      <c r="BA74" s="123">
        <f t="array" ref="BA74">PRODUCT(1+AZ63:AZ74)-1</f>
        <v>1.7334861453005557E-2</v>
      </c>
      <c r="BB74" s="637">
        <f>Benchmark!AJ75</f>
        <v>1.1433042203285792E-2</v>
      </c>
      <c r="BC74" s="123">
        <f t="array" ref="BC74">PRODUCT(1+BB63:BB74)-1</f>
        <v>-7.6820897679613753E-2</v>
      </c>
      <c r="BE74" s="123">
        <f>VLOOKUP($B74,'Sector --&gt;'!$Q$3:$AB$101,MATCH(BE$2,'Sector --&gt;'!$Q$3:$AB$3,0),FALSE)/VLOOKUP($B73,'Sector --&gt;'!$B$3:$N$101,MATCH(BE$2,'Sector --&gt;'!$B$3:$N$3,FALSE))</f>
        <v>2.0348752813966853E-2</v>
      </c>
      <c r="BF74" s="123">
        <f t="array" ref="BF74">PRODUCT(1+BE63:BE74)-1</f>
        <v>-7.309195894745224E-2</v>
      </c>
      <c r="BG74" s="123">
        <f>IFERROR(VLOOKUP($B74,'Sector --&gt;'!$Q$104:$AB$202,MATCH(BE$2,'Sector --&gt;'!$Q$3:$AB$3,0),FALSE)/VLOOKUP($B73,'Sector --&gt;'!$B$104:$N$202,MATCH(BE$2,'Sector --&gt;'!$B$3:$N$3,FALSE)),BK74)</f>
        <v>5.4071262654682446E-3</v>
      </c>
      <c r="BH74" s="123">
        <f t="array" ref="BH74">PRODUCT(1+BG63:BG74)-1</f>
        <v>0.27166072621868143</v>
      </c>
      <c r="BI74" s="637">
        <f>Benchmark!AM75</f>
        <v>-1.7715811001911039E-2</v>
      </c>
      <c r="BJ74" s="123">
        <f t="array" ref="BJ74">PRODUCT(1+BI63:BI74)-1</f>
        <v>-0.18620843135523124</v>
      </c>
      <c r="BK74" s="637">
        <f>Benchmark!AN75</f>
        <v>3.6216419274967653E-2</v>
      </c>
      <c r="BL74" s="123">
        <f t="array" ref="BL74">PRODUCT(1+BK63:BK74)-1</f>
        <v>0.18518068285166689</v>
      </c>
      <c r="BN74" s="123">
        <f>VLOOKUP($B74,'Sector --&gt;'!$Q$3:$AB$101,MATCH(BN$2,'Sector --&gt;'!$Q$3:$AB$3,0),FALSE)/VLOOKUP($B73,'Sector --&gt;'!$B$3:$N$101,MATCH(BN$2,'Sector --&gt;'!$B$3:$N$3,FALSE))</f>
        <v>-6.3967041735677882E-2</v>
      </c>
      <c r="BO74" s="123">
        <f t="array" ref="BO74">PRODUCT(1+BN63:BN74)-1</f>
        <v>5.4728665200139082E-2</v>
      </c>
      <c r="BP74" s="123">
        <f>VLOOKUP($B74,'Sector --&gt;'!$Q$104:$AB$202,MATCH(BN$2,'Sector --&gt;'!$Q$3:$AB$3,0),FALSE)/VLOOKUP($B73,'Sector --&gt;'!$B$104:$N$202,MATCH(BN$2,'Sector --&gt;'!$B$3:$N$3,FALSE))</f>
        <v>-9.4440164232890526E-3</v>
      </c>
      <c r="BQ74" s="123">
        <f t="array" ref="BQ74">PRODUCT(1+BP63:BP74)-1</f>
        <v>-0.10631797909418328</v>
      </c>
      <c r="BR74" s="637">
        <f>Benchmark!AQ75</f>
        <v>-6.9847541026291041E-3</v>
      </c>
      <c r="BS74" s="123">
        <f t="array" ref="BS74">PRODUCT(1+BR63:BR74)-1</f>
        <v>-4.1583771988222828E-2</v>
      </c>
      <c r="BT74" s="637">
        <f>Benchmark!AR75</f>
        <v>-1.9957222236104247E-2</v>
      </c>
      <c r="BU74" s="123">
        <f t="array" ref="BU74">PRODUCT(1+BT63:BT74)-1</f>
        <v>2.07842066782149E-2</v>
      </c>
    </row>
    <row r="75" spans="2:73" x14ac:dyDescent="0.25">
      <c r="B75" s="95">
        <f t="shared" si="2"/>
        <v>41060</v>
      </c>
      <c r="C75" s="123">
        <f>VLOOKUP($B75,'Sector --&gt;'!$Q$3:$AB$101,MATCH(C$2,'Sector --&gt;'!$Q$3:$AB$3,0),FALSE)/VLOOKUP($B74,'Sector --&gt;'!$B$3:$N$101,MATCH(C$2,'Sector --&gt;'!$B$3:$N$3,FALSE))</f>
        <v>-0.11795303187825106</v>
      </c>
      <c r="D75" s="123">
        <f t="array" ref="D75">PRODUCT(1+C64:C75)-1</f>
        <v>-0.2069917413006398</v>
      </c>
      <c r="E75" s="123">
        <f>VLOOKUP($B75,'Sector --&gt;'!$Q$104:$AB$202,MATCH(C$2,'Sector --&gt;'!$Q$3:$AB$3,0),FALSE)/VLOOKUP($B74,'Sector --&gt;'!$B$104:$N$202,MATCH(C$2,'Sector --&gt;'!$B$3:$N$3,FALSE))</f>
        <v>0.10893762778564127</v>
      </c>
      <c r="F75" s="123">
        <f t="array" ref="F75">PRODUCT(1+E64:E75)-1</f>
        <v>0.22090523548963881</v>
      </c>
      <c r="G75" s="637">
        <f>Benchmark!O76</f>
        <v>-0.10444214427720147</v>
      </c>
      <c r="H75" s="123">
        <f t="array" ref="H75">PRODUCT(1+G64:G75)-1</f>
        <v>-0.12030105028893556</v>
      </c>
      <c r="I75" s="637">
        <f>Benchmark!P76</f>
        <v>9.3989040441033594E-2</v>
      </c>
      <c r="J75" s="123">
        <f t="array" ref="J75">PRODUCT(1+I63:I74)-1</f>
        <v>-5.1046189547802712E-2</v>
      </c>
      <c r="L75" s="123">
        <f>VLOOKUP($B75,'Sector --&gt;'!$Q$3:$AB$101,MATCH(L$2,'Sector --&gt;'!$Q$3:$AB$3,0),FALSE)/VLOOKUP($B74,'Sector --&gt;'!$B$3:$N$101,MATCH(L$2,'Sector --&gt;'!$B$3:$N$3,FALSE))</f>
        <v>-2.7531694532855797E-2</v>
      </c>
      <c r="M75" s="123">
        <f t="array" ref="M75">PRODUCT(1+L64:L75)-1</f>
        <v>0.22929833983680004</v>
      </c>
      <c r="N75" s="123">
        <f>VLOOKUP($B75,'Sector --&gt;'!$Q$104:$AB$202,MATCH(L$2,'Sector --&gt;'!$Q$3:$AB$3,0),FALSE)/VLOOKUP($B74,'Sector --&gt;'!$B$104:$N$202,MATCH(L$2,'Sector --&gt;'!$B$3:$N$3,FALSE))</f>
        <v>7.00327431253292E-2</v>
      </c>
      <c r="O75" s="123">
        <f t="array" ref="O75">PRODUCT(1+N64:N75)-1</f>
        <v>-6.7077077288036135E-2</v>
      </c>
      <c r="P75" s="637">
        <f>Benchmark!S76</f>
        <v>-7.4256309227102552E-2</v>
      </c>
      <c r="Q75" s="123">
        <f t="array" ref="Q75">PRODUCT(1+P64:P75)-1</f>
        <v>6.4741788492147956E-2</v>
      </c>
      <c r="R75" s="637">
        <f>Benchmark!T76</f>
        <v>8.3699968566246383E-2</v>
      </c>
      <c r="S75" s="123">
        <f t="array" ref="S75">PRODUCT(1+R64:R75)-1</f>
        <v>-7.8215147851961597E-2</v>
      </c>
      <c r="U75" s="123">
        <f>VLOOKUP($B75,'Sector --&gt;'!$Q$3:$AB$101,MATCH(U$2,'Sector --&gt;'!$Q$3:$AB$3,0),FALSE)/VLOOKUP($B74,'Sector --&gt;'!$B$3:$N$101,MATCH(U$2,'Sector --&gt;'!$B$3:$N$3,FALSE))</f>
        <v>-9.2506436724338822E-2</v>
      </c>
      <c r="V75" s="123">
        <f t="array" ref="V75">PRODUCT(1+U64:U75)-1</f>
        <v>-0.34833074342883186</v>
      </c>
      <c r="W75" s="123">
        <f>IFERROR(VLOOKUP($B75,'Sector --&gt;'!$Q$104:$AB$202,MATCH(U$2,'Sector --&gt;'!$Q$3:$AB$3,0),FALSE)/VLOOKUP($B74,'Sector --&gt;'!$B$104:$N$202,MATCH(U$2,'Sector --&gt;'!$B$3:$N$3,FALSE)),AA75)</f>
        <v>0.15512250736956321</v>
      </c>
      <c r="X75" s="123">
        <f t="array" ref="X75">PRODUCT(1+W64:W75)-1</f>
        <v>0.46131844933251065</v>
      </c>
      <c r="Y75" s="637">
        <f>Benchmark!W76</f>
        <v>-0.12599113977964857</v>
      </c>
      <c r="Z75" s="123">
        <f t="array" ref="Z75">PRODUCT(1+Y64:Y75)-1</f>
        <v>-0.22536661704255045</v>
      </c>
      <c r="AA75" s="637">
        <f>Benchmark!X76</f>
        <v>0.1242043154785966</v>
      </c>
      <c r="AB75" s="123">
        <f t="array" ref="AB75">PRODUCT(1+AA64:AA75)-1</f>
        <v>0.20649852912504141</v>
      </c>
      <c r="AD75" s="123">
        <f>VLOOKUP($B75,'Sector --&gt;'!$Q$3:$AB$101,MATCH(AD$2,'Sector --&gt;'!$Q$3:$AB$3,0),FALSE)/VLOOKUP($B74,'Sector --&gt;'!$B$3:$N$101,MATCH(AD$2,'Sector --&gt;'!$B$3:$N$3,FALSE))</f>
        <v>-2.60435308505567E-2</v>
      </c>
      <c r="AE75" s="123">
        <f t="array" ref="AE75">PRODUCT(1+AD64:AD75)-1</f>
        <v>-9.1413756818539582E-2</v>
      </c>
      <c r="AF75" s="123">
        <f>VLOOKUP($B75,'Sector --&gt;'!$Q$104:$AB$202,MATCH(AD$2,'Sector --&gt;'!$Q$3:$AB$3,0),FALSE)/VLOOKUP($B74,'Sector --&gt;'!$B$104:$N$202,MATCH(AD$2,'Sector --&gt;'!$B$3:$N$3,FALSE))</f>
        <v>7.7202541918067649E-2</v>
      </c>
      <c r="AG75" s="123">
        <f t="array" ref="AG75">PRODUCT(1+AF64:AF75)-1</f>
        <v>-2.6649289413564259E-2</v>
      </c>
      <c r="AH75" s="637">
        <f>Benchmark!AA76</f>
        <v>-8.4892583454073162E-2</v>
      </c>
      <c r="AI75" s="123">
        <f t="array" ref="AI75">PRODUCT(1+AH64:AH75)-1</f>
        <v>-0.17496148393673594</v>
      </c>
      <c r="AJ75" s="637">
        <f>Benchmark!AB76</f>
        <v>9.0498424896951993E-2</v>
      </c>
      <c r="AK75" s="123">
        <f t="array" ref="AK75">PRODUCT(1+AJ64:AJ75)-1</f>
        <v>0.12976221366916674</v>
      </c>
      <c r="AM75" s="123">
        <f>VLOOKUP($B75,'Sector --&gt;'!$Q$3:$AB$101,MATCH(AM$2,'Sector --&gt;'!$Q$3:$AB$3,0),FALSE)/VLOOKUP($B74,'Sector --&gt;'!$B$3:$N$101,MATCH(AM$2,'Sector --&gt;'!$B$3:$N$3,FALSE))</f>
        <v>-7.8786426968846704E-2</v>
      </c>
      <c r="AN75" s="123">
        <f t="array" ref="AN75">PRODUCT(1+AM64:AM75)-1</f>
        <v>-0.27981917134342904</v>
      </c>
      <c r="AO75" s="123">
        <f>VLOOKUP($B75,'Sector --&gt;'!$Q$104:$AB$202,MATCH(AM$2,'Sector --&gt;'!$Q$3:$AB$3,0),FALSE)/VLOOKUP($B74,'Sector --&gt;'!$B$104:$N$202,MATCH(AM$2,'Sector --&gt;'!$B$3:$N$3,FALSE))</f>
        <v>0.10540001786078824</v>
      </c>
      <c r="AP75" s="123">
        <f t="array" ref="AP75">PRODUCT(1+AO64:AO75)-1</f>
        <v>0.30825074296492394</v>
      </c>
      <c r="AQ75" s="637">
        <f>Benchmark!AE76</f>
        <v>-9.3012089125566022E-2</v>
      </c>
      <c r="AR75" s="123">
        <f t="array" ref="AR75">PRODUCT(1+AQ64:AQ75)-1</f>
        <v>-0.19572832340926327</v>
      </c>
      <c r="AS75" s="637">
        <f>Benchmark!AF76</f>
        <v>9.3154324823187626E-2</v>
      </c>
      <c r="AT75" s="123">
        <f t="array" ref="AT75">PRODUCT(1+AS64:AS75)-1</f>
        <v>0.16870904006402876</v>
      </c>
      <c r="AV75" s="123">
        <f>VLOOKUP($B75,'Sector --&gt;'!$Q$3:$AB$101,MATCH(AV$2,'Sector --&gt;'!$Q$3:$AB$3,0),FALSE)/VLOOKUP($B74,'Sector --&gt;'!$B$3:$N$101,MATCH(AV$2,'Sector --&gt;'!$B$3:$N$3,FALSE))</f>
        <v>-0.15576983506978886</v>
      </c>
      <c r="AW75" s="123">
        <f t="array" ref="AW75">PRODUCT(1+AV64:AV75)-1</f>
        <v>-6.4717176946309185E-2</v>
      </c>
      <c r="AX75" s="123">
        <f>VLOOKUP($B75,'Sector --&gt;'!$Q$104:$AB$202,MATCH(AV$2,'Sector --&gt;'!$Q$3:$AB$3,0),FALSE)/VLOOKUP($B74,'Sector --&gt;'!$B$104:$N$202,MATCH(AV$2,'Sector --&gt;'!$B$3:$N$3,FALSE))</f>
        <v>0.10563496894918387</v>
      </c>
      <c r="AY75" s="123">
        <f t="array" ref="AY75">PRODUCT(1+AX64:AX75)-1</f>
        <v>0.17471424753848197</v>
      </c>
      <c r="AZ75" s="637">
        <f>Benchmark!AI76</f>
        <v>-9.4443998639233501E-2</v>
      </c>
      <c r="BA75" s="123">
        <f t="array" ref="BA75">PRODUCT(1+AZ64:AZ75)-1</f>
        <v>-6.5740169226897294E-2</v>
      </c>
      <c r="BB75" s="637">
        <f>Benchmark!AJ76</f>
        <v>9.3550192231360171E-2</v>
      </c>
      <c r="BC75" s="123">
        <f t="array" ref="BC75">PRODUCT(1+BB64:BB75)-1</f>
        <v>-4.1144277910818428E-3</v>
      </c>
      <c r="BE75" s="123">
        <f>VLOOKUP($B75,'Sector --&gt;'!$Q$3:$AB$101,MATCH(BE$2,'Sector --&gt;'!$Q$3:$AB$3,0),FALSE)/VLOOKUP($B74,'Sector --&gt;'!$B$3:$N$101,MATCH(BE$2,'Sector --&gt;'!$B$3:$N$3,FALSE))</f>
        <v>-6.1680195166625276E-2</v>
      </c>
      <c r="BF75" s="123">
        <f t="array" ref="BF75">PRODUCT(1+BE64:BE75)-1</f>
        <v>-0.10879430830629999</v>
      </c>
      <c r="BG75" s="123">
        <f>IFERROR(VLOOKUP($B75,'Sector --&gt;'!$Q$104:$AB$202,MATCH(BE$2,'Sector --&gt;'!$Q$3:$AB$3,0),FALSE)/VLOOKUP($B74,'Sector --&gt;'!$B$104:$N$202,MATCH(BE$2,'Sector --&gt;'!$B$3:$N$3,FALSE)),BK75)</f>
        <v>0.12217242057052251</v>
      </c>
      <c r="BH75" s="123">
        <f t="array" ref="BH75">PRODUCT(1+BG64:BG75)-1</f>
        <v>0.37392650873889055</v>
      </c>
      <c r="BI75" s="637">
        <f>Benchmark!AM76</f>
        <v>-0.11895424326351756</v>
      </c>
      <c r="BJ75" s="123">
        <f t="array" ref="BJ75">PRODUCT(1+BI64:BI75)-1</f>
        <v>-0.28516906236552775</v>
      </c>
      <c r="BK75" s="637">
        <f>Benchmark!AN76</f>
        <v>0.12194575556061484</v>
      </c>
      <c r="BL75" s="123">
        <f t="array" ref="BL75">PRODUCT(1+BK64:BK75)-1</f>
        <v>0.28023317648148693</v>
      </c>
      <c r="BN75" s="123">
        <f>VLOOKUP($B75,'Sector --&gt;'!$Q$3:$AB$101,MATCH(BN$2,'Sector --&gt;'!$Q$3:$AB$3,0),FALSE)/VLOOKUP($B74,'Sector --&gt;'!$B$3:$N$101,MATCH(BN$2,'Sector --&gt;'!$B$3:$N$3,FALSE))</f>
        <v>-0.130963142089245</v>
      </c>
      <c r="BO75" s="123">
        <f t="array" ref="BO75">PRODUCT(1+BN64:BN75)-1</f>
        <v>-5.2174842712462088E-2</v>
      </c>
      <c r="BP75" s="123">
        <f>VLOOKUP($B75,'Sector --&gt;'!$Q$104:$AB$202,MATCH(BN$2,'Sector --&gt;'!$Q$3:$AB$3,0),FALSE)/VLOOKUP($B74,'Sector --&gt;'!$B$104:$N$202,MATCH(BN$2,'Sector --&gt;'!$B$3:$N$3,FALSE))</f>
        <v>0.13781537128744134</v>
      </c>
      <c r="BQ75" s="123">
        <f t="array" ref="BQ75">PRODUCT(1+BP64:BP75)-1</f>
        <v>2.0899113216535481E-2</v>
      </c>
      <c r="BR75" s="637">
        <f>Benchmark!AQ76</f>
        <v>-0.12282386071658749</v>
      </c>
      <c r="BS75" s="123">
        <f t="array" ref="BS75">PRODUCT(1+BR64:BR75)-1</f>
        <v>-0.15411607075089251</v>
      </c>
      <c r="BT75" s="637">
        <f>Benchmark!AR76</f>
        <v>8.1726833819451894E-2</v>
      </c>
      <c r="BU75" s="123">
        <f t="array" ref="BU75">PRODUCT(1+BT64:BT75)-1</f>
        <v>8.7337702669378015E-2</v>
      </c>
    </row>
    <row r="76" spans="2:73" x14ac:dyDescent="0.25">
      <c r="B76" s="95">
        <f t="shared" si="2"/>
        <v>41090</v>
      </c>
      <c r="C76" s="123">
        <f>VLOOKUP($B76,'Sector --&gt;'!$Q$3:$AB$101,MATCH(C$2,'Sector --&gt;'!$Q$3:$AB$3,0),FALSE)/VLOOKUP($B75,'Sector --&gt;'!$B$3:$N$101,MATCH(C$2,'Sector --&gt;'!$B$3:$N$3,FALSE))</f>
        <v>-1.2353764897621114E-2</v>
      </c>
      <c r="D76" s="123">
        <f t="array" ref="D76">PRODUCT(1+C65:C76)-1</f>
        <v>-0.22737359724833106</v>
      </c>
      <c r="E76" s="123">
        <f>VLOOKUP($B76,'Sector --&gt;'!$Q$104:$AB$202,MATCH(C$2,'Sector --&gt;'!$Q$3:$AB$3,0),FALSE)/VLOOKUP($B75,'Sector --&gt;'!$B$104:$N$202,MATCH(C$2,'Sector --&gt;'!$B$3:$N$3,FALSE))</f>
        <v>4.9707267263584933E-3</v>
      </c>
      <c r="F76" s="123">
        <f t="array" ref="F76">PRODUCT(1+E65:E76)-1</f>
        <v>0.22794466902211852</v>
      </c>
      <c r="G76" s="637">
        <f>Benchmark!O77</f>
        <v>2.4744076298792057E-2</v>
      </c>
      <c r="H76" s="123">
        <f t="array" ref="H76">PRODUCT(1+G65:G76)-1</f>
        <v>-9.1430301157296001E-2</v>
      </c>
      <c r="I76" s="637">
        <f>Benchmark!P77</f>
        <v>-1.6387543494145417E-2</v>
      </c>
      <c r="J76" s="123">
        <f t="array" ref="J76">PRODUCT(1+I64:I75)-1</f>
        <v>3.9267610315180113E-2</v>
      </c>
      <c r="L76" s="123">
        <f>VLOOKUP($B76,'Sector --&gt;'!$Q$3:$AB$101,MATCH(L$2,'Sector --&gt;'!$Q$3:$AB$3,0),FALSE)/VLOOKUP($B75,'Sector --&gt;'!$B$3:$N$101,MATCH(L$2,'Sector --&gt;'!$B$3:$N$3,FALSE))</f>
        <v>3.4017530140395484E-2</v>
      </c>
      <c r="M76" s="123">
        <f t="array" ref="M76">PRODUCT(1+L65:L76)-1</f>
        <v>0.26566810232882387</v>
      </c>
      <c r="N76" s="123">
        <f>VLOOKUP($B76,'Sector --&gt;'!$Q$104:$AB$202,MATCH(L$2,'Sector --&gt;'!$Q$3:$AB$3,0),FALSE)/VLOOKUP($B75,'Sector --&gt;'!$B$104:$N$202,MATCH(L$2,'Sector --&gt;'!$B$3:$N$3,FALSE))</f>
        <v>-3.8316770268148163E-2</v>
      </c>
      <c r="O76" s="123">
        <f t="array" ref="O76">PRODUCT(1+N65:N76)-1</f>
        <v>-0.1017806298358428</v>
      </c>
      <c r="P76" s="637">
        <f>Benchmark!S77</f>
        <v>5.6054428692968963E-2</v>
      </c>
      <c r="Q76" s="123">
        <f t="array" ref="Q76">PRODUCT(1+P65:P76)-1</f>
        <v>0.10604691755428775</v>
      </c>
      <c r="R76" s="637">
        <f>Benchmark!T77</f>
        <v>-5.3461372323542547E-2</v>
      </c>
      <c r="S76" s="123">
        <f t="array" ref="S76">PRODUCT(1+R65:R76)-1</f>
        <v>-0.1120389332071281</v>
      </c>
      <c r="U76" s="123">
        <f>VLOOKUP($B76,'Sector --&gt;'!$Q$3:$AB$101,MATCH(U$2,'Sector --&gt;'!$Q$3:$AB$3,0),FALSE)/VLOOKUP($B75,'Sector --&gt;'!$B$3:$N$101,MATCH(U$2,'Sector --&gt;'!$B$3:$N$3,FALSE))</f>
        <v>-2.4961147384419159E-2</v>
      </c>
      <c r="V76" s="123">
        <f t="array" ref="V76">PRODUCT(1+U65:U76)-1</f>
        <v>-0.37289470809535008</v>
      </c>
      <c r="W76" s="123">
        <f>IFERROR(VLOOKUP($B76,'Sector --&gt;'!$Q$104:$AB$202,MATCH(U$2,'Sector --&gt;'!$Q$3:$AB$3,0),FALSE)/VLOOKUP($B75,'Sector --&gt;'!$B$104:$N$202,MATCH(U$2,'Sector --&gt;'!$B$3:$N$3,FALSE)),AA76)</f>
        <v>5.6557853390565245E-2</v>
      </c>
      <c r="X76" s="123">
        <f t="array" ref="X76">PRODUCT(1+W65:W76)-1</f>
        <v>0.43964840179086706</v>
      </c>
      <c r="Y76" s="637">
        <f>Benchmark!W77</f>
        <v>4.3650784444368436E-2</v>
      </c>
      <c r="Z76" s="123">
        <f t="array" ref="Z76">PRODUCT(1+Y65:Y76)-1</f>
        <v>-0.15370787894218119</v>
      </c>
      <c r="AA76" s="637">
        <f>Benchmark!X77</f>
        <v>-2.9551594090201052E-2</v>
      </c>
      <c r="AB76" s="123">
        <f t="array" ref="AB76">PRODUCT(1+AA65:AA76)-1</f>
        <v>0.11449119279561804</v>
      </c>
      <c r="AD76" s="123">
        <f>VLOOKUP($B76,'Sector --&gt;'!$Q$3:$AB$101,MATCH(AD$2,'Sector --&gt;'!$Q$3:$AB$3,0),FALSE)/VLOOKUP($B75,'Sector --&gt;'!$B$3:$N$101,MATCH(AD$2,'Sector --&gt;'!$B$3:$N$3,FALSE))</f>
        <v>-1.2899041747943053E-2</v>
      </c>
      <c r="AE76" s="123">
        <f t="array" ref="AE76">PRODUCT(1+AD65:AD76)-1</f>
        <v>-8.6710991894499378E-2</v>
      </c>
      <c r="AF76" s="123">
        <f>VLOOKUP($B76,'Sector --&gt;'!$Q$104:$AB$202,MATCH(AD$2,'Sector --&gt;'!$Q$3:$AB$3,0),FALSE)/VLOOKUP($B75,'Sector --&gt;'!$B$104:$N$202,MATCH(AD$2,'Sector --&gt;'!$B$3:$N$3,FALSE))</f>
        <v>-7.9615680039437781E-2</v>
      </c>
      <c r="AG76" s="123">
        <f t="array" ref="AG76">PRODUCT(1+AF65:AF76)-1</f>
        <v>-0.10443283424571403</v>
      </c>
      <c r="AH76" s="637">
        <f>Benchmark!AA77</f>
        <v>6.064684544608212E-2</v>
      </c>
      <c r="AI76" s="123">
        <f t="array" ref="AI76">PRODUCT(1+AH65:AH76)-1</f>
        <v>-0.10742851087251115</v>
      </c>
      <c r="AJ76" s="637">
        <f>Benchmark!AB77</f>
        <v>-5.4957026904662171E-2</v>
      </c>
      <c r="AK76" s="123">
        <f t="array" ref="AK76">PRODUCT(1+AJ65:AJ76)-1</f>
        <v>4.7553100616872346E-2</v>
      </c>
      <c r="AM76" s="123">
        <f>VLOOKUP($B76,'Sector --&gt;'!$Q$3:$AB$101,MATCH(AM$2,'Sector --&gt;'!$Q$3:$AB$3,0),FALSE)/VLOOKUP($B75,'Sector --&gt;'!$B$3:$N$101,MATCH(AM$2,'Sector --&gt;'!$B$3:$N$3,FALSE))</f>
        <v>-4.8939289005559425E-2</v>
      </c>
      <c r="AN76" s="123">
        <f t="array" ref="AN76">PRODUCT(1+AM65:AM76)-1</f>
        <v>-0.2865523211298916</v>
      </c>
      <c r="AO76" s="123">
        <f>VLOOKUP($B76,'Sector --&gt;'!$Q$104:$AB$202,MATCH(AM$2,'Sector --&gt;'!$Q$3:$AB$3,0),FALSE)/VLOOKUP($B75,'Sector --&gt;'!$B$104:$N$202,MATCH(AM$2,'Sector --&gt;'!$B$3:$N$3,FALSE))</f>
        <v>3.0394968821342725E-4</v>
      </c>
      <c r="AP76" s="123">
        <f t="array" ref="AP76">PRODUCT(1+AO65:AO76)-1</f>
        <v>0.2495855906103186</v>
      </c>
      <c r="AQ76" s="637">
        <f>Benchmark!AE77</f>
        <v>3.5242768823969969E-2</v>
      </c>
      <c r="AR76" s="123">
        <f t="array" ref="AR76">PRODUCT(1+AQ65:AQ76)-1</f>
        <v>-0.15062878206845209</v>
      </c>
      <c r="AS76" s="637">
        <f>Benchmark!AF77</f>
        <v>-3.2112649868786231E-2</v>
      </c>
      <c r="AT76" s="123">
        <f t="array" ref="AT76">PRODUCT(1+AS65:AS76)-1</f>
        <v>0.11996231597753626</v>
      </c>
      <c r="AV76" s="123">
        <f>VLOOKUP($B76,'Sector --&gt;'!$Q$3:$AB$101,MATCH(AV$2,'Sector --&gt;'!$Q$3:$AB$3,0),FALSE)/VLOOKUP($B75,'Sector --&gt;'!$B$3:$N$101,MATCH(AV$2,'Sector --&gt;'!$B$3:$N$3,FALSE))</f>
        <v>3.6128007900489704E-4</v>
      </c>
      <c r="AW76" s="123">
        <f t="array" ref="AW76">PRODUCT(1+AV65:AV76)-1</f>
        <v>-3.9571244995236676E-2</v>
      </c>
      <c r="AX76" s="123">
        <f>VLOOKUP($B76,'Sector --&gt;'!$Q$104:$AB$202,MATCH(AV$2,'Sector --&gt;'!$Q$3:$AB$3,0),FALSE)/VLOOKUP($B75,'Sector --&gt;'!$B$104:$N$202,MATCH(AV$2,'Sector --&gt;'!$B$3:$N$3,FALSE))</f>
        <v>-4.8588557885241225E-2</v>
      </c>
      <c r="AY76" s="123">
        <f t="array" ref="AY76">PRODUCT(1+AX65:AX76)-1</f>
        <v>6.5933087157511894E-2</v>
      </c>
      <c r="AZ76" s="637">
        <f>Benchmark!AI77</f>
        <v>1.6004129405456938E-2</v>
      </c>
      <c r="BA76" s="123">
        <f t="array" ref="BA76">PRODUCT(1+AZ65:AZ76)-1</f>
        <v>-1.2015517890828775E-3</v>
      </c>
      <c r="BB76" s="637">
        <f>Benchmark!AJ77</f>
        <v>-1.7889726879937902E-2</v>
      </c>
      <c r="BC76" s="123">
        <f t="array" ref="BC76">PRODUCT(1+BB65:BB76)-1</f>
        <v>-6.5561290495785074E-2</v>
      </c>
      <c r="BE76" s="123">
        <f>VLOOKUP($B76,'Sector --&gt;'!$Q$3:$AB$101,MATCH(BE$2,'Sector --&gt;'!$Q$3:$AB$3,0),FALSE)/VLOOKUP($B75,'Sector --&gt;'!$B$3:$N$101,MATCH(BE$2,'Sector --&gt;'!$B$3:$N$3,FALSE))</f>
        <v>3.0264963229507783E-2</v>
      </c>
      <c r="BF76" s="123">
        <f t="array" ref="BF76">PRODUCT(1+BE65:BE76)-1</f>
        <v>-5.1138408022253778E-2</v>
      </c>
      <c r="BG76" s="123">
        <f>IFERROR(VLOOKUP($B76,'Sector --&gt;'!$Q$104:$AB$202,MATCH(BE$2,'Sector --&gt;'!$Q$3:$AB$3,0),FALSE)/VLOOKUP($B75,'Sector --&gt;'!$B$104:$N$202,MATCH(BE$2,'Sector --&gt;'!$B$3:$N$3,FALSE)),BK76)</f>
        <v>-4.7749824432194089E-2</v>
      </c>
      <c r="BH76" s="123">
        <f t="array" ref="BH76">PRODUCT(1+BG65:BG76)-1</f>
        <v>0.29484967475830004</v>
      </c>
      <c r="BI76" s="637">
        <f>Benchmark!AM77</f>
        <v>3.9421530608154599E-2</v>
      </c>
      <c r="BJ76" s="123">
        <f t="array" ref="BJ76">PRODUCT(1+BI65:BI76)-1</f>
        <v>-0.24891701852314507</v>
      </c>
      <c r="BK76" s="637">
        <f>Benchmark!AN77</f>
        <v>-4.7749824432194089E-2</v>
      </c>
      <c r="BL76" s="123">
        <f t="array" ref="BL76">PRODUCT(1+BK65:BK76)-1</f>
        <v>0.20654889591105507</v>
      </c>
      <c r="BN76" s="123">
        <f>VLOOKUP($B76,'Sector --&gt;'!$Q$3:$AB$101,MATCH(BN$2,'Sector --&gt;'!$Q$3:$AB$3,0),FALSE)/VLOOKUP($B75,'Sector --&gt;'!$B$3:$N$101,MATCH(BN$2,'Sector --&gt;'!$B$3:$N$3,FALSE))</f>
        <v>-4.0137710619365706E-3</v>
      </c>
      <c r="BO76" s="123">
        <f t="array" ref="BO76">PRODUCT(1+BN65:BN76)-1</f>
        <v>-4.132596387902876E-2</v>
      </c>
      <c r="BP76" s="123">
        <f>VLOOKUP($B76,'Sector --&gt;'!$Q$104:$AB$202,MATCH(BN$2,'Sector --&gt;'!$Q$3:$AB$3,0),FALSE)/VLOOKUP($B75,'Sector --&gt;'!$B$104:$N$202,MATCH(BN$2,'Sector --&gt;'!$B$3:$N$3,FALSE))</f>
        <v>-3.2885901160076773E-2</v>
      </c>
      <c r="BQ76" s="123">
        <f t="array" ref="BQ76">PRODUCT(1+BP65:BP76)-1</f>
        <v>-2.3263948792889511E-2</v>
      </c>
      <c r="BR76" s="637">
        <f>Benchmark!AQ77</f>
        <v>5.7411871993420474E-2</v>
      </c>
      <c r="BS76" s="123">
        <f t="array" ref="BS76">PRODUCT(1+BR65:BR76)-1</f>
        <v>-8.4838692504483504E-2</v>
      </c>
      <c r="BT76" s="637">
        <f>Benchmark!AR77</f>
        <v>-6.2539801962471359E-2</v>
      </c>
      <c r="BU76" s="123">
        <f t="array" ref="BU76">PRODUCT(1+BT65:BT76)-1</f>
        <v>1.3449559121584409E-2</v>
      </c>
    </row>
    <row r="77" spans="2:73" x14ac:dyDescent="0.25">
      <c r="B77" s="95">
        <f t="shared" si="2"/>
        <v>41121</v>
      </c>
      <c r="C77" s="123">
        <f>VLOOKUP($B77,'Sector --&gt;'!$Q$3:$AB$101,MATCH(C$2,'Sector --&gt;'!$Q$3:$AB$3,0),FALSE)/VLOOKUP($B76,'Sector --&gt;'!$B$3:$N$101,MATCH(C$2,'Sector --&gt;'!$B$3:$N$3,FALSE))</f>
        <v>-2.7310226635549609E-2</v>
      </c>
      <c r="D77" s="123">
        <f t="array" ref="D77">PRODUCT(1+C66:C77)-1</f>
        <v>-0.22701909017538979</v>
      </c>
      <c r="E77" s="123">
        <f>VLOOKUP($B77,'Sector --&gt;'!$Q$104:$AB$202,MATCH(C$2,'Sector --&gt;'!$Q$3:$AB$3,0),FALSE)/VLOOKUP($B76,'Sector --&gt;'!$B$104:$N$202,MATCH(C$2,'Sector --&gt;'!$B$3:$N$3,FALSE))</f>
        <v>3.4253549787505673E-2</v>
      </c>
      <c r="F77" s="123">
        <f t="array" ref="F77">PRODUCT(1+E66:E77)-1</f>
        <v>0.25561759074269697</v>
      </c>
      <c r="G77" s="637">
        <f>Benchmark!O78</f>
        <v>1.7633953339225846E-2</v>
      </c>
      <c r="H77" s="123">
        <f t="array" ref="H77">PRODUCT(1+G66:G77)-1</f>
        <v>-6.8675618849804554E-2</v>
      </c>
      <c r="I77" s="637">
        <f>Benchmark!P78</f>
        <v>-1.6383323351572256E-2</v>
      </c>
      <c r="J77" s="123">
        <f t="array" ref="J77">PRODUCT(1+I65:I76)-1</f>
        <v>2.0315550369142787E-2</v>
      </c>
      <c r="L77" s="123">
        <f>VLOOKUP($B77,'Sector --&gt;'!$Q$3:$AB$101,MATCH(L$2,'Sector --&gt;'!$Q$3:$AB$3,0),FALSE)/VLOOKUP($B76,'Sector --&gt;'!$B$3:$N$101,MATCH(L$2,'Sector --&gt;'!$B$3:$N$3,FALSE))</f>
        <v>5.0393825871516947E-3</v>
      </c>
      <c r="M77" s="123">
        <f t="array" ref="M77">PRODUCT(1+L66:L77)-1</f>
        <v>0.2460174481049564</v>
      </c>
      <c r="N77" s="123">
        <f>VLOOKUP($B77,'Sector --&gt;'!$Q$104:$AB$202,MATCH(L$2,'Sector --&gt;'!$Q$3:$AB$3,0),FALSE)/VLOOKUP($B76,'Sector --&gt;'!$B$104:$N$202,MATCH(L$2,'Sector --&gt;'!$B$3:$N$3,FALSE))</f>
        <v>-3.178778103040867E-2</v>
      </c>
      <c r="O77" s="123">
        <f t="array" ref="O77">PRODUCT(1+N66:N77)-1</f>
        <v>-0.1593301437478627</v>
      </c>
      <c r="P77" s="637">
        <f>Benchmark!S78</f>
        <v>2.2595380035662548E-2</v>
      </c>
      <c r="Q77" s="123">
        <f t="array" ref="Q77">PRODUCT(1+P66:P77)-1</f>
        <v>0.10669506084840275</v>
      </c>
      <c r="R77" s="637">
        <f>Benchmark!T78</f>
        <v>-1.5393018690664277E-2</v>
      </c>
      <c r="S77" s="123">
        <f t="array" ref="S77">PRODUCT(1+R66:R77)-1</f>
        <v>-0.11732386718751286</v>
      </c>
      <c r="U77" s="123">
        <f>VLOOKUP($B77,'Sector --&gt;'!$Q$3:$AB$101,MATCH(U$2,'Sector --&gt;'!$Q$3:$AB$3,0),FALSE)/VLOOKUP($B76,'Sector --&gt;'!$B$3:$N$101,MATCH(U$2,'Sector --&gt;'!$B$3:$N$3,FALSE))</f>
        <v>-7.6751391298523097E-2</v>
      </c>
      <c r="V77" s="123">
        <f t="array" ref="V77">PRODUCT(1+U66:U77)-1</f>
        <v>-0.40869861461533641</v>
      </c>
      <c r="W77" s="123">
        <f>IFERROR(VLOOKUP($B77,'Sector --&gt;'!$Q$104:$AB$202,MATCH(U$2,'Sector --&gt;'!$Q$3:$AB$3,0),FALSE)/VLOOKUP($B76,'Sector --&gt;'!$B$104:$N$202,MATCH(U$2,'Sector --&gt;'!$B$3:$N$3,FALSE)),AA77)</f>
        <v>-8.825559757208723E-2</v>
      </c>
      <c r="X77" s="123">
        <f t="array" ref="X77">PRODUCT(1+W66:W77)-1</f>
        <v>0.28081940376656478</v>
      </c>
      <c r="Y77" s="637">
        <f>Benchmark!W78</f>
        <v>2.3780879220497896E-2</v>
      </c>
      <c r="Z77" s="123">
        <f t="array" ref="Z77">PRODUCT(1+Y66:Y77)-1</f>
        <v>-0.14557692772111208</v>
      </c>
      <c r="AA77" s="637">
        <f>Benchmark!X78</f>
        <v>-2.1561050507803211E-2</v>
      </c>
      <c r="AB77" s="123">
        <f t="array" ref="AB77">PRODUCT(1+AA66:AA77)-1</f>
        <v>9.8052991391837763E-2</v>
      </c>
      <c r="AD77" s="123">
        <f>VLOOKUP($B77,'Sector --&gt;'!$Q$3:$AB$101,MATCH(AD$2,'Sector --&gt;'!$Q$3:$AB$3,0),FALSE)/VLOOKUP($B76,'Sector --&gt;'!$B$3:$N$101,MATCH(AD$2,'Sector --&gt;'!$B$3:$N$3,FALSE))</f>
        <v>6.4895546972381798E-2</v>
      </c>
      <c r="AE77" s="123">
        <f t="array" ref="AE77">PRODUCT(1+AD66:AD77)-1</f>
        <v>2.4165744295820968E-2</v>
      </c>
      <c r="AF77" s="123">
        <f>VLOOKUP($B77,'Sector --&gt;'!$Q$104:$AB$202,MATCH(AD$2,'Sector --&gt;'!$Q$3:$AB$3,0),FALSE)/VLOOKUP($B76,'Sector --&gt;'!$B$104:$N$202,MATCH(AD$2,'Sector --&gt;'!$B$3:$N$3,FALSE))</f>
        <v>-2.4112348872166435E-2</v>
      </c>
      <c r="AG77" s="123">
        <f t="array" ref="AG77">PRODUCT(1+AF66:AF77)-1</f>
        <v>-0.12732714889536001</v>
      </c>
      <c r="AH77" s="637">
        <f>Benchmark!AA78</f>
        <v>3.4884309927442243E-2</v>
      </c>
      <c r="AI77" s="123">
        <f t="array" ref="AI77">PRODUCT(1+AH66:AH77)-1</f>
        <v>-5.5756200576648096E-2</v>
      </c>
      <c r="AJ77" s="637">
        <f>Benchmark!AB78</f>
        <v>-3.1352285160351386E-2</v>
      </c>
      <c r="AK77" s="123">
        <f t="array" ref="AK77">PRODUCT(1+AJ66:AJ77)-1</f>
        <v>2.1113192284818671E-2</v>
      </c>
      <c r="AM77" s="123">
        <f>VLOOKUP($B77,'Sector --&gt;'!$Q$3:$AB$101,MATCH(AM$2,'Sector --&gt;'!$Q$3:$AB$3,0),FALSE)/VLOOKUP($B76,'Sector --&gt;'!$B$3:$N$101,MATCH(AM$2,'Sector --&gt;'!$B$3:$N$3,FALSE))</f>
        <v>-2.3304299513780623E-2</v>
      </c>
      <c r="AN77" s="123">
        <f t="array" ref="AN77">PRODUCT(1+AM66:AM77)-1</f>
        <v>-0.26694172271505101</v>
      </c>
      <c r="AO77" s="123">
        <f>VLOOKUP($B77,'Sector --&gt;'!$Q$104:$AB$202,MATCH(AM$2,'Sector --&gt;'!$Q$3:$AB$3,0),FALSE)/VLOOKUP($B76,'Sector --&gt;'!$B$104:$N$202,MATCH(AM$2,'Sector --&gt;'!$B$3:$N$3,FALSE))</f>
        <v>-1.3496595145332796E-2</v>
      </c>
      <c r="AP77" s="123">
        <f t="array" ref="AP77">PRODUCT(1+AO66:AO77)-1</f>
        <v>0.18827047891933013</v>
      </c>
      <c r="AQ77" s="637">
        <f>Benchmark!AE78</f>
        <v>1.2960922543715361E-2</v>
      </c>
      <c r="AR77" s="123">
        <f t="array" ref="AR77">PRODUCT(1+AQ66:AQ77)-1</f>
        <v>-0.12031281260408933</v>
      </c>
      <c r="AS77" s="637">
        <f>Benchmark!AF78</f>
        <v>-9.8716986407550514E-3</v>
      </c>
      <c r="AT77" s="123">
        <f t="array" ref="AT77">PRODUCT(1+AS66:AS77)-1</f>
        <v>9.5375025267197211E-2</v>
      </c>
      <c r="AV77" s="123">
        <f>VLOOKUP($B77,'Sector --&gt;'!$Q$3:$AB$101,MATCH(AV$2,'Sector --&gt;'!$Q$3:$AB$3,0),FALSE)/VLOOKUP($B76,'Sector --&gt;'!$B$3:$N$101,MATCH(AV$2,'Sector --&gt;'!$B$3:$N$3,FALSE))</f>
        <v>-2.8349244066870637E-2</v>
      </c>
      <c r="AW77" s="123">
        <f t="array" ref="AW77">PRODUCT(1+AV66:AV77)-1</f>
        <v>-0.11705431321170912</v>
      </c>
      <c r="AX77" s="123">
        <f>VLOOKUP($B77,'Sector --&gt;'!$Q$104:$AB$202,MATCH(AV$2,'Sector --&gt;'!$Q$3:$AB$3,0),FALSE)/VLOOKUP($B76,'Sector --&gt;'!$B$104:$N$202,MATCH(AV$2,'Sector --&gt;'!$B$3:$N$3,FALSE))</f>
        <v>7.6650177602818753E-2</v>
      </c>
      <c r="AY77" s="123">
        <f t="array" ref="AY77">PRODUCT(1+AX66:AX77)-1</f>
        <v>0.11623024117413649</v>
      </c>
      <c r="AZ77" s="637">
        <f>Benchmark!AI78</f>
        <v>1.1303519984457364E-2</v>
      </c>
      <c r="BA77" s="123">
        <f t="array" ref="BA77">PRODUCT(1+AZ66:AZ77)-1</f>
        <v>1.8597677450759464E-2</v>
      </c>
      <c r="BB77" s="637">
        <f>Benchmark!AJ78</f>
        <v>-8.6582561957317047E-3</v>
      </c>
      <c r="BC77" s="123">
        <f t="array" ref="BC77">PRODUCT(1+BB66:BB77)-1</f>
        <v>-7.7881100857448482E-2</v>
      </c>
      <c r="BE77" s="123">
        <f>VLOOKUP($B77,'Sector --&gt;'!$Q$3:$AB$101,MATCH(BE$2,'Sector --&gt;'!$Q$3:$AB$3,0),FALSE)/VLOOKUP($B76,'Sector --&gt;'!$B$3:$N$101,MATCH(BE$2,'Sector --&gt;'!$B$3:$N$3,FALSE))</f>
        <v>3.6927794785255701E-2</v>
      </c>
      <c r="BF77" s="123">
        <f t="array" ref="BF77">PRODUCT(1+BE66:BE77)-1</f>
        <v>-7.3323320809072001E-2</v>
      </c>
      <c r="BG77" s="123">
        <f>IFERROR(VLOOKUP($B77,'Sector --&gt;'!$Q$104:$AB$202,MATCH(BE$2,'Sector --&gt;'!$Q$3:$AB$3,0),FALSE)/VLOOKUP($B76,'Sector --&gt;'!$B$104:$N$202,MATCH(BE$2,'Sector --&gt;'!$B$3:$N$3,FALSE)),BK77)</f>
        <v>3.2830967826486708E-3</v>
      </c>
      <c r="BH77" s="123">
        <f t="array" ref="BH77">PRODUCT(1+BG66:BG77)-1</f>
        <v>0.30797617057344606</v>
      </c>
      <c r="BI77" s="637">
        <f>Benchmark!AM78</f>
        <v>1.1175420271693555E-2</v>
      </c>
      <c r="BJ77" s="123">
        <f t="array" ref="BJ77">PRODUCT(1+BI66:BI77)-1</f>
        <v>-0.24840943740030785</v>
      </c>
      <c r="BK77" s="637">
        <f>Benchmark!AN78</f>
        <v>3.2830967826486708E-3</v>
      </c>
      <c r="BL77" s="123">
        <f t="array" ref="BL77">PRODUCT(1+BK66:BK77)-1</f>
        <v>0.21878024549679154</v>
      </c>
      <c r="BN77" s="123">
        <f>VLOOKUP($B77,'Sector --&gt;'!$Q$3:$AB$101,MATCH(BN$2,'Sector --&gt;'!$Q$3:$AB$3,0),FALSE)/VLOOKUP($B76,'Sector --&gt;'!$B$3:$N$101,MATCH(BN$2,'Sector --&gt;'!$B$3:$N$3,FALSE))</f>
        <v>8.3097407019832644E-3</v>
      </c>
      <c r="BO77" s="123">
        <f t="array" ref="BO77">PRODUCT(1+BN66:BN77)-1</f>
        <v>-2.6878717415853681E-2</v>
      </c>
      <c r="BP77" s="123">
        <f>VLOOKUP($B77,'Sector --&gt;'!$Q$104:$AB$202,MATCH(BN$2,'Sector --&gt;'!$Q$3:$AB$3,0),FALSE)/VLOOKUP($B76,'Sector --&gt;'!$B$104:$N$202,MATCH(BN$2,'Sector --&gt;'!$B$3:$N$3,FALSE))</f>
        <v>-1.3496237129951379E-2</v>
      </c>
      <c r="BQ77" s="123">
        <f t="array" ref="BQ77">PRODUCT(1+BP66:BP77)-1</f>
        <v>-2.4611226830913102E-2</v>
      </c>
      <c r="BR77" s="637">
        <f>Benchmark!AQ78</f>
        <v>5.745670578533927E-2</v>
      </c>
      <c r="BS77" s="123">
        <f t="array" ref="BS77">PRODUCT(1+BR66:BR77)-1</f>
        <v>-8.7604790523749809E-3</v>
      </c>
      <c r="BT77" s="637">
        <f>Benchmark!AR78</f>
        <v>-3.7388314275008709E-2</v>
      </c>
      <c r="BU77" s="123">
        <f t="array" ref="BU77">PRODUCT(1+BT66:BT77)-1</f>
        <v>-4.3499776293006498E-2</v>
      </c>
    </row>
    <row r="78" spans="2:73" x14ac:dyDescent="0.25">
      <c r="B78" s="95">
        <f t="shared" si="2"/>
        <v>41152</v>
      </c>
      <c r="C78" s="123">
        <f>VLOOKUP($B78,'Sector --&gt;'!$Q$3:$AB$101,MATCH(C$2,'Sector --&gt;'!$Q$3:$AB$3,0),FALSE)/VLOOKUP($B77,'Sector --&gt;'!$B$3:$N$101,MATCH(C$2,'Sector --&gt;'!$B$3:$N$3,FALSE))</f>
        <v>3.1119852656056324E-2</v>
      </c>
      <c r="D78" s="123">
        <f t="array" ref="D78">PRODUCT(1+C67:C78)-1</f>
        <v>-0.12383693857661981</v>
      </c>
      <c r="E78" s="123">
        <f>VLOOKUP($B78,'Sector --&gt;'!$Q$104:$AB$202,MATCH(C$2,'Sector --&gt;'!$Q$3:$AB$3,0),FALSE)/VLOOKUP($B77,'Sector --&gt;'!$B$104:$N$202,MATCH(C$2,'Sector --&gt;'!$B$3:$N$3,FALSE))</f>
        <v>-3.1567498702607576E-2</v>
      </c>
      <c r="F78" s="123">
        <f t="array" ref="F78">PRODUCT(1+E67:E78)-1</f>
        <v>9.3571891624026238E-2</v>
      </c>
      <c r="G78" s="637">
        <f>Benchmark!O79</f>
        <v>2.4126268312199127E-2</v>
      </c>
      <c r="H78" s="123">
        <f t="array" ref="H78">PRODUCT(1+G67:G78)-1</f>
        <v>2.9498510705988856E-2</v>
      </c>
      <c r="I78" s="637">
        <f>Benchmark!P79</f>
        <v>-2.2632937238386351E-2</v>
      </c>
      <c r="J78" s="123">
        <f t="array" ref="J78">PRODUCT(1+I66:I77)-1</f>
        <v>-3.459131769007362E-3</v>
      </c>
      <c r="L78" s="123">
        <f>VLOOKUP($B78,'Sector --&gt;'!$Q$3:$AB$101,MATCH(L$2,'Sector --&gt;'!$Q$3:$AB$3,0),FALSE)/VLOOKUP($B77,'Sector --&gt;'!$B$3:$N$101,MATCH(L$2,'Sector --&gt;'!$B$3:$N$3,FALSE))</f>
        <v>4.9830400635267467E-2</v>
      </c>
      <c r="M78" s="123">
        <f t="array" ref="M78">PRODUCT(1+L67:L78)-1</f>
        <v>0.33944643960408971</v>
      </c>
      <c r="N78" s="123">
        <f>VLOOKUP($B78,'Sector --&gt;'!$Q$104:$AB$202,MATCH(L$2,'Sector --&gt;'!$Q$3:$AB$3,0),FALSE)/VLOOKUP($B77,'Sector --&gt;'!$B$104:$N$202,MATCH(L$2,'Sector --&gt;'!$B$3:$N$3,FALSE))</f>
        <v>1.9982702438448404E-2</v>
      </c>
      <c r="O78" s="123">
        <f t="array" ref="O78">PRODUCT(1+N67:N78)-1</f>
        <v>-0.15547972167570201</v>
      </c>
      <c r="P78" s="637">
        <f>Benchmark!S79</f>
        <v>1.3161767507361751E-2</v>
      </c>
      <c r="Q78" s="123">
        <f t="array" ref="Q78">PRODUCT(1+P67:P78)-1</f>
        <v>0.17149385529041528</v>
      </c>
      <c r="R78" s="637">
        <f>Benchmark!T79</f>
        <v>-8.3792258003874305E-3</v>
      </c>
      <c r="S78" s="123">
        <f t="array" ref="S78">PRODUCT(1+R67:R78)-1</f>
        <v>-0.1425040995071577</v>
      </c>
      <c r="U78" s="123">
        <f>VLOOKUP($B78,'Sector --&gt;'!$Q$3:$AB$101,MATCH(U$2,'Sector --&gt;'!$Q$3:$AB$3,0),FALSE)/VLOOKUP($B77,'Sector --&gt;'!$B$3:$N$101,MATCH(U$2,'Sector --&gt;'!$B$3:$N$3,FALSE))</f>
        <v>-0.11414014199022106</v>
      </c>
      <c r="V78" s="123">
        <f t="array" ref="V78">PRODUCT(1+U67:U78)-1</f>
        <v>-0.41471692784741587</v>
      </c>
      <c r="W78" s="123">
        <f>IFERROR(VLOOKUP($B78,'Sector --&gt;'!$Q$104:$AB$202,MATCH(U$2,'Sector --&gt;'!$Q$3:$AB$3,0),FALSE)/VLOOKUP($B77,'Sector --&gt;'!$B$104:$N$202,MATCH(U$2,'Sector --&gt;'!$B$3:$N$3,FALSE)),AA78)</f>
        <v>-0.11213684918396516</v>
      </c>
      <c r="X78" s="123">
        <f t="array" ref="X78">PRODUCT(1+W67:W78)-1</f>
        <v>4.7485198154245234E-2</v>
      </c>
      <c r="Y78" s="637">
        <f>Benchmark!W79</f>
        <v>3.1733663074777971E-3</v>
      </c>
      <c r="Z78" s="123">
        <f t="array" ref="Z78">PRODUCT(1+Y67:Y78)-1</f>
        <v>-2.2799650860066301E-2</v>
      </c>
      <c r="AA78" s="637">
        <f>Benchmark!X79</f>
        <v>-3.4768952593966077E-3</v>
      </c>
      <c r="AB78" s="123">
        <f t="array" ref="AB78">PRODUCT(1+AA67:AA78)-1</f>
        <v>-1.7111134916075743E-2</v>
      </c>
      <c r="AD78" s="123">
        <f>VLOOKUP($B78,'Sector --&gt;'!$Q$3:$AB$101,MATCH(AD$2,'Sector --&gt;'!$Q$3:$AB$3,0),FALSE)/VLOOKUP($B77,'Sector --&gt;'!$B$3:$N$101,MATCH(AD$2,'Sector --&gt;'!$B$3:$N$3,FALSE))</f>
        <v>3.1274702912188597E-2</v>
      </c>
      <c r="AE78" s="123">
        <f t="array" ref="AE78">PRODUCT(1+AD67:AD78)-1</f>
        <v>0.15844105444884549</v>
      </c>
      <c r="AF78" s="123">
        <f>VLOOKUP($B78,'Sector --&gt;'!$Q$104:$AB$202,MATCH(AD$2,'Sector --&gt;'!$Q$3:$AB$3,0),FALSE)/VLOOKUP($B77,'Sector --&gt;'!$B$104:$N$202,MATCH(AD$2,'Sector --&gt;'!$B$3:$N$3,FALSE))</f>
        <v>2.9068811231767973E-2</v>
      </c>
      <c r="AG78" s="123">
        <f t="array" ref="AG78">PRODUCT(1+AF67:AF78)-1</f>
        <v>-0.18133720181257773</v>
      </c>
      <c r="AH78" s="637">
        <f>Benchmark!AA79</f>
        <v>3.3692729115461451E-2</v>
      </c>
      <c r="AI78" s="123">
        <f t="array" ref="AI78">PRODUCT(1+AH67:AH78)-1</f>
        <v>6.5286145878365565E-2</v>
      </c>
      <c r="AJ78" s="637">
        <f>Benchmark!AB79</f>
        <v>5.3737728026821219E-3</v>
      </c>
      <c r="AK78" s="123">
        <f t="array" ref="AK78">PRODUCT(1+AJ67:AJ78)-1</f>
        <v>-6.784097731986749E-2</v>
      </c>
      <c r="AM78" s="123">
        <f>VLOOKUP($B78,'Sector --&gt;'!$Q$3:$AB$101,MATCH(AM$2,'Sector --&gt;'!$Q$3:$AB$3,0),FALSE)/VLOOKUP($B77,'Sector --&gt;'!$B$3:$N$101,MATCH(AM$2,'Sector --&gt;'!$B$3:$N$3,FALSE))</f>
        <v>-4.0355893538357529E-2</v>
      </c>
      <c r="AN78" s="123">
        <f t="array" ref="AN78">PRODUCT(1+AM67:AM78)-1</f>
        <v>-0.23233264006031928</v>
      </c>
      <c r="AO78" s="123">
        <f>VLOOKUP($B78,'Sector --&gt;'!$Q$104:$AB$202,MATCH(AM$2,'Sector --&gt;'!$Q$3:$AB$3,0),FALSE)/VLOOKUP($B77,'Sector --&gt;'!$B$104:$N$202,MATCH(AM$2,'Sector --&gt;'!$B$3:$N$3,FALSE))</f>
        <v>1.5756380564640394E-2</v>
      </c>
      <c r="AP78" s="123">
        <f t="array" ref="AP78">PRODUCT(1+AO67:AO78)-1</f>
        <v>4.6422331550519225E-2</v>
      </c>
      <c r="AQ78" s="637">
        <f>Benchmark!AE79</f>
        <v>-1.7911557756751725E-3</v>
      </c>
      <c r="AR78" s="123">
        <f t="array" ref="AR78">PRODUCT(1+AQ67:AQ78)-1</f>
        <v>-1.5632744314763025E-2</v>
      </c>
      <c r="AS78" s="637">
        <f>Benchmark!AF79</f>
        <v>1.1199660735977994E-2</v>
      </c>
      <c r="AT78" s="123">
        <f t="array" ref="AT78">PRODUCT(1+AS67:AS78)-1</f>
        <v>-9.6960126942313707E-3</v>
      </c>
      <c r="AV78" s="123">
        <f>VLOOKUP($B78,'Sector --&gt;'!$Q$3:$AB$101,MATCH(AV$2,'Sector --&gt;'!$Q$3:$AB$3,0),FALSE)/VLOOKUP($B77,'Sector --&gt;'!$B$3:$N$101,MATCH(AV$2,'Sector --&gt;'!$B$3:$N$3,FALSE))</f>
        <v>4.7452037557916639E-2</v>
      </c>
      <c r="AW78" s="123">
        <f t="array" ref="AW78">PRODUCT(1+AV67:AV78)-1</f>
        <v>9.4861430718744533E-3</v>
      </c>
      <c r="AX78" s="123">
        <f>VLOOKUP($B78,'Sector --&gt;'!$Q$104:$AB$202,MATCH(AV$2,'Sector --&gt;'!$Q$3:$AB$3,0),FALSE)/VLOOKUP($B77,'Sector --&gt;'!$B$104:$N$202,MATCH(AV$2,'Sector --&gt;'!$B$3:$N$3,FALSE))</f>
        <v>-4.1688526294602818E-2</v>
      </c>
      <c r="AY78" s="123">
        <f t="array" ref="AY78">PRODUCT(1+AX67:AX78)-1</f>
        <v>-3.647529277994499E-2</v>
      </c>
      <c r="AZ78" s="637">
        <f>Benchmark!AI79</f>
        <v>1.5679891030519727E-2</v>
      </c>
      <c r="BA78" s="123">
        <f t="array" ref="BA78">PRODUCT(1+AZ67:AZ78)-1</f>
        <v>0.14628965075449929</v>
      </c>
      <c r="BB78" s="637">
        <f>Benchmark!AJ79</f>
        <v>-1.9858666382427243E-2</v>
      </c>
      <c r="BC78" s="123">
        <f t="array" ref="BC78">PRODUCT(1+BB67:BB78)-1</f>
        <v>-0.17329441667196677</v>
      </c>
      <c r="BE78" s="123">
        <f>VLOOKUP($B78,'Sector --&gt;'!$Q$3:$AB$101,MATCH(BE$2,'Sector --&gt;'!$Q$3:$AB$3,0),FALSE)/VLOOKUP($B77,'Sector --&gt;'!$B$3:$N$101,MATCH(BE$2,'Sector --&gt;'!$B$3:$N$3,FALSE))</f>
        <v>7.4212452368789164E-2</v>
      </c>
      <c r="BF78" s="123">
        <f t="array" ref="BF78">PRODUCT(1+BE67:BE78)-1</f>
        <v>-2.1917519840098487E-2</v>
      </c>
      <c r="BG78" s="123">
        <f>IFERROR(VLOOKUP($B78,'Sector --&gt;'!$Q$104:$AB$202,MATCH(BE$2,'Sector --&gt;'!$Q$3:$AB$3,0),FALSE)/VLOOKUP($B77,'Sector --&gt;'!$B$104:$N$202,MATCH(BE$2,'Sector --&gt;'!$B$3:$N$3,FALSE)),BK78)</f>
        <v>0.3971042248454576</v>
      </c>
      <c r="BH78" s="123">
        <f t="array" ref="BH78">PRODUCT(1+BG67:BG78)-1</f>
        <v>0.79288582221527459</v>
      </c>
      <c r="BI78" s="637">
        <f>Benchmark!AM79</f>
        <v>-2.7689848672115137E-2</v>
      </c>
      <c r="BJ78" s="123">
        <f t="array" ref="BJ78">PRODUCT(1+BI67:BI78)-1</f>
        <v>-0.17703916138744902</v>
      </c>
      <c r="BK78" s="637">
        <f>Benchmark!AN79</f>
        <v>2.4983194454562933E-2</v>
      </c>
      <c r="BL78" s="123">
        <f t="array" ref="BL78">PRODUCT(1+BK67:BK78)-1</f>
        <v>0.1283115568243185</v>
      </c>
      <c r="BN78" s="123">
        <f>VLOOKUP($B78,'Sector --&gt;'!$Q$3:$AB$101,MATCH(BN$2,'Sector --&gt;'!$Q$3:$AB$3,0),FALSE)/VLOOKUP($B77,'Sector --&gt;'!$B$3:$N$101,MATCH(BN$2,'Sector --&gt;'!$B$3:$N$3,FALSE))</f>
        <v>0.11307112439349028</v>
      </c>
      <c r="BO78" s="123">
        <f t="array" ref="BO78">PRODUCT(1+BN67:BN78)-1</f>
        <v>0.14921326383155753</v>
      </c>
      <c r="BP78" s="123">
        <f>VLOOKUP($B78,'Sector --&gt;'!$Q$104:$AB$202,MATCH(BN$2,'Sector --&gt;'!$Q$3:$AB$3,0),FALSE)/VLOOKUP($B77,'Sector --&gt;'!$B$104:$N$202,MATCH(BN$2,'Sector --&gt;'!$B$3:$N$3,FALSE))</f>
        <v>-1.4762464714537734E-2</v>
      </c>
      <c r="BQ78" s="123">
        <f t="array" ref="BQ78">PRODUCT(1+BP67:BP78)-1</f>
        <v>-1.5243002310704301E-2</v>
      </c>
      <c r="BR78" s="637">
        <f>Benchmark!AQ79</f>
        <v>3.8670984907100157E-2</v>
      </c>
      <c r="BS78" s="123">
        <f t="array" ref="BS78">PRODUCT(1+BR67:BR78)-1</f>
        <v>9.950735100229835E-2</v>
      </c>
      <c r="BT78" s="637">
        <f>Benchmark!AR79</f>
        <v>-1.3123946987955643E-3</v>
      </c>
      <c r="BU78" s="123">
        <f t="array" ref="BU78">PRODUCT(1+BT67:BT78)-1</f>
        <v>-7.2417314086706375E-2</v>
      </c>
    </row>
    <row r="79" spans="2:73" x14ac:dyDescent="0.25">
      <c r="B79" s="95">
        <f t="shared" si="2"/>
        <v>41182</v>
      </c>
      <c r="C79" s="123">
        <f>VLOOKUP($B79,'Sector --&gt;'!$Q$3:$AB$101,MATCH(C$2,'Sector --&gt;'!$Q$3:$AB$3,0),FALSE)/VLOOKUP($B78,'Sector --&gt;'!$B$3:$N$101,MATCH(C$2,'Sector --&gt;'!$B$3:$N$3,FALSE))</f>
        <v>4.1242134511521249E-2</v>
      </c>
      <c r="D79" s="123">
        <f t="array" ref="D79">PRODUCT(1+C68:C79)-1</f>
        <v>0.13005709679365784</v>
      </c>
      <c r="E79" s="123">
        <f>VLOOKUP($B79,'Sector --&gt;'!$Q$104:$AB$202,MATCH(C$2,'Sector --&gt;'!$Q$3:$AB$3,0),FALSE)/VLOOKUP($B78,'Sector --&gt;'!$B$104:$N$202,MATCH(C$2,'Sector --&gt;'!$B$3:$N$3,FALSE))</f>
        <v>-4.4226340041132906E-2</v>
      </c>
      <c r="F79" s="123">
        <f t="array" ref="F79">PRODUCT(1+E68:E79)-1</f>
        <v>-9.4230967651925734E-2</v>
      </c>
      <c r="G79" s="637">
        <f>Benchmark!O80</f>
        <v>3.2252618502410894E-2</v>
      </c>
      <c r="H79" s="123">
        <f t="array" ref="H79">PRODUCT(1+G68:G79)-1</f>
        <v>0.17789046597051894</v>
      </c>
      <c r="I79" s="637">
        <f>Benchmark!P80</f>
        <v>-2.632964317826756E-2</v>
      </c>
      <c r="J79" s="123">
        <f t="array" ref="J79">PRODUCT(1+I67:I78)-1</f>
        <v>-0.10147803733415628</v>
      </c>
      <c r="L79" s="123">
        <f>VLOOKUP($B79,'Sector --&gt;'!$Q$3:$AB$101,MATCH(L$2,'Sector --&gt;'!$Q$3:$AB$3,0),FALSE)/VLOOKUP($B78,'Sector --&gt;'!$B$3:$N$101,MATCH(L$2,'Sector --&gt;'!$B$3:$N$3,FALSE))</f>
        <v>0.13262875374077829</v>
      </c>
      <c r="M79" s="123">
        <f t="array" ref="M79">PRODUCT(1+L68:L79)-1</f>
        <v>0.63022583178145175</v>
      </c>
      <c r="N79" s="123">
        <f>VLOOKUP($B79,'Sector --&gt;'!$Q$104:$AB$202,MATCH(L$2,'Sector --&gt;'!$Q$3:$AB$3,0),FALSE)/VLOOKUP($B78,'Sector --&gt;'!$B$104:$N$202,MATCH(L$2,'Sector --&gt;'!$B$3:$N$3,FALSE))</f>
        <v>-4.950925564575967E-2</v>
      </c>
      <c r="O79" s="123">
        <f t="array" ref="O79">PRODUCT(1+N68:N79)-1</f>
        <v>-0.27468306716318125</v>
      </c>
      <c r="P79" s="637">
        <f>Benchmark!S80</f>
        <v>3.3291452472567311E-2</v>
      </c>
      <c r="Q79" s="123">
        <f t="array" ref="Q79">PRODUCT(1+P68:P79)-1</f>
        <v>0.28462122137783341</v>
      </c>
      <c r="R79" s="637">
        <f>Benchmark!T80</f>
        <v>-4.1682454224579973E-2</v>
      </c>
      <c r="S79" s="123">
        <f t="array" ref="S79">PRODUCT(1+R68:R79)-1</f>
        <v>-0.24070146392395175</v>
      </c>
      <c r="U79" s="123">
        <f>VLOOKUP($B79,'Sector --&gt;'!$Q$3:$AB$101,MATCH(U$2,'Sector --&gt;'!$Q$3:$AB$3,0),FALSE)/VLOOKUP($B78,'Sector --&gt;'!$B$3:$N$101,MATCH(U$2,'Sector --&gt;'!$B$3:$N$3,FALSE))</f>
        <v>-7.237429170252084E-2</v>
      </c>
      <c r="V79" s="123">
        <f t="array" ref="V79">PRODUCT(1+U68:U79)-1</f>
        <v>-0.40593827635613999</v>
      </c>
      <c r="W79" s="123">
        <f>IFERROR(VLOOKUP($B79,'Sector --&gt;'!$Q$104:$AB$202,MATCH(U$2,'Sector --&gt;'!$Q$3:$AB$3,0),FALSE)/VLOOKUP($B78,'Sector --&gt;'!$B$104:$N$202,MATCH(U$2,'Sector --&gt;'!$B$3:$N$3,FALSE)),AA79)</f>
        <v>1.5461871153303939E-2</v>
      </c>
      <c r="X79" s="123">
        <f t="array" ref="X79">PRODUCT(1+W68:W79)-1</f>
        <v>-0.16226362254775151</v>
      </c>
      <c r="Y79" s="637">
        <f>Benchmark!W80</f>
        <v>5.8182465297796929E-2</v>
      </c>
      <c r="Z79" s="123">
        <f t="array" ref="Z79">PRODUCT(1+Y68:Y79)-1</f>
        <v>0.12726080052678723</v>
      </c>
      <c r="AA79" s="637">
        <f>Benchmark!X80</f>
        <v>-5.4724108758471175E-2</v>
      </c>
      <c r="AB79" s="123">
        <f t="array" ref="AB79">PRODUCT(1+AA68:AA79)-1</f>
        <v>-0.14346422136091252</v>
      </c>
      <c r="AD79" s="123">
        <f>VLOOKUP($B79,'Sector --&gt;'!$Q$3:$AB$101,MATCH(AD$2,'Sector --&gt;'!$Q$3:$AB$3,0),FALSE)/VLOOKUP($B78,'Sector --&gt;'!$B$3:$N$101,MATCH(AD$2,'Sector --&gt;'!$B$3:$N$3,FALSE))</f>
        <v>5.7208765157371617E-2</v>
      </c>
      <c r="AE79" s="123">
        <f t="array" ref="AE79">PRODUCT(1+AD68:AD79)-1</f>
        <v>0.38452578919692226</v>
      </c>
      <c r="AF79" s="123">
        <f>VLOOKUP($B79,'Sector --&gt;'!$Q$104:$AB$202,MATCH(AD$2,'Sector --&gt;'!$Q$3:$AB$3,0),FALSE)/VLOOKUP($B78,'Sector --&gt;'!$B$104:$N$202,MATCH(AD$2,'Sector --&gt;'!$B$3:$N$3,FALSE))</f>
        <v>-4.9827751755165343E-2</v>
      </c>
      <c r="AG79" s="123">
        <f t="array" ref="AG79">PRODUCT(1+AF68:AF79)-1</f>
        <v>-0.3433528552288635</v>
      </c>
      <c r="AH79" s="637">
        <f>Benchmark!AA80</f>
        <v>6.6838684603667237E-2</v>
      </c>
      <c r="AI79" s="123">
        <f t="array" ref="AI79">PRODUCT(1+AH68:AH79)-1</f>
        <v>0.25722973275342631</v>
      </c>
      <c r="AJ79" s="637">
        <f>Benchmark!AB80</f>
        <v>-6.6462503015619692E-2</v>
      </c>
      <c r="AK79" s="123">
        <f t="array" ref="AK79">PRODUCT(1+AJ68:AJ79)-1</f>
        <v>-0.24568941479583151</v>
      </c>
      <c r="AM79" s="123">
        <f>VLOOKUP($B79,'Sector --&gt;'!$Q$3:$AB$101,MATCH(AM$2,'Sector --&gt;'!$Q$3:$AB$3,0),FALSE)/VLOOKUP($B78,'Sector --&gt;'!$B$3:$N$101,MATCH(AM$2,'Sector --&gt;'!$B$3:$N$3,FALSE))</f>
        <v>6.139080824653903E-2</v>
      </c>
      <c r="AN79" s="123">
        <f t="array" ref="AN79">PRODUCT(1+AM68:AM79)-1</f>
        <v>-4.5831825960840344E-2</v>
      </c>
      <c r="AO79" s="123">
        <f>VLOOKUP($B79,'Sector --&gt;'!$Q$104:$AB$202,MATCH(AM$2,'Sector --&gt;'!$Q$3:$AB$3,0),FALSE)/VLOOKUP($B78,'Sector --&gt;'!$B$104:$N$202,MATCH(AM$2,'Sector --&gt;'!$B$3:$N$3,FALSE))</f>
        <v>-3.9409283403560445E-2</v>
      </c>
      <c r="AP79" s="123">
        <f t="array" ref="AP79">PRODUCT(1+AO68:AO79)-1</f>
        <v>-0.12613729299469945</v>
      </c>
      <c r="AQ79" s="637">
        <f>Benchmark!AE80</f>
        <v>4.1569293037938132E-2</v>
      </c>
      <c r="AR79" s="123">
        <f t="array" ref="AR79">PRODUCT(1+AQ68:AQ79)-1</f>
        <v>0.17126996307065823</v>
      </c>
      <c r="AS79" s="637">
        <f>Benchmark!AF80</f>
        <v>-4.3790660965133676E-2</v>
      </c>
      <c r="AT79" s="123">
        <f t="array" ref="AT79">PRODUCT(1+AS68:AS79)-1</f>
        <v>-0.16322315632125983</v>
      </c>
      <c r="AV79" s="123">
        <f>VLOOKUP($B79,'Sector --&gt;'!$Q$3:$AB$101,MATCH(AV$2,'Sector --&gt;'!$Q$3:$AB$3,0),FALSE)/VLOOKUP($B78,'Sector --&gt;'!$B$3:$N$101,MATCH(AV$2,'Sector --&gt;'!$B$3:$N$3,FALSE))</f>
        <v>8.709649741841069E-2</v>
      </c>
      <c r="AW79" s="123">
        <f t="array" ref="AW79">PRODUCT(1+AV68:AV79)-1</f>
        <v>0.27085478652210382</v>
      </c>
      <c r="AX79" s="123">
        <f>VLOOKUP($B79,'Sector --&gt;'!$Q$104:$AB$202,MATCH(AV$2,'Sector --&gt;'!$Q$3:$AB$3,0),FALSE)/VLOOKUP($B78,'Sector --&gt;'!$B$104:$N$202,MATCH(AV$2,'Sector --&gt;'!$B$3:$N$3,FALSE))</f>
        <v>-8.6628409144116042E-2</v>
      </c>
      <c r="AY79" s="123">
        <f t="array" ref="AY79">PRODUCT(1+AX68:AX79)-1</f>
        <v>-0.23178955458816475</v>
      </c>
      <c r="AZ79" s="637">
        <f>Benchmark!AI80</f>
        <v>6.8824262235420278E-2</v>
      </c>
      <c r="BA79" s="123">
        <f t="array" ref="BA79">PRODUCT(1+AZ68:AZ79)-1</f>
        <v>0.29206415276092801</v>
      </c>
      <c r="BB79" s="637">
        <f>Benchmark!AJ80</f>
        <v>-6.2385376183505356E-2</v>
      </c>
      <c r="BC79" s="123">
        <f t="array" ref="BC79">PRODUCT(1+BB68:BB79)-1</f>
        <v>-0.26166566510098077</v>
      </c>
      <c r="BE79" s="123">
        <f>VLOOKUP($B79,'Sector --&gt;'!$Q$3:$AB$101,MATCH(BE$2,'Sector --&gt;'!$Q$3:$AB$3,0),FALSE)/VLOOKUP($B78,'Sector --&gt;'!$B$3:$N$101,MATCH(BE$2,'Sector --&gt;'!$B$3:$N$3,FALSE))</f>
        <v>3.5590008851951523E-2</v>
      </c>
      <c r="BF79" s="123">
        <f t="array" ref="BF79">PRODUCT(1+BE68:BE79)-1</f>
        <v>0.39270875442575282</v>
      </c>
      <c r="BG79" s="123">
        <f>IFERROR(VLOOKUP($B79,'Sector --&gt;'!$Q$104:$AB$202,MATCH(BE$2,'Sector --&gt;'!$Q$3:$AB$3,0),FALSE)/VLOOKUP($B78,'Sector --&gt;'!$B$104:$N$202,MATCH(BE$2,'Sector --&gt;'!$B$3:$N$3,FALSE)),BK79)</f>
        <v>-3.2441466699004926E-2</v>
      </c>
      <c r="BH79" s="123">
        <f t="array" ref="BH79">PRODUCT(1+BG68:BG79)-1</f>
        <v>0.46431868242247765</v>
      </c>
      <c r="BI79" s="637">
        <f>Benchmark!AM80</f>
        <v>9.1034144894564448E-2</v>
      </c>
      <c r="BJ79" s="123">
        <f t="array" ref="BJ79">PRODUCT(1+BI68:BI79)-1</f>
        <v>7.5100175504691169E-2</v>
      </c>
      <c r="BK79" s="637">
        <f>Benchmark!AN80</f>
        <v>-8.3131939790835135E-2</v>
      </c>
      <c r="BL79" s="123">
        <f t="array" ref="BL79">PRODUCT(1+BK68:BK79)-1</f>
        <v>-0.12674394954234314</v>
      </c>
      <c r="BN79" s="123">
        <f>VLOOKUP($B79,'Sector --&gt;'!$Q$3:$AB$101,MATCH(BN$2,'Sector --&gt;'!$Q$3:$AB$3,0),FALSE)/VLOOKUP($B78,'Sector --&gt;'!$B$3:$N$101,MATCH(BN$2,'Sector --&gt;'!$B$3:$N$3,FALSE))</f>
        <v>7.9793001091483462E-2</v>
      </c>
      <c r="BO79" s="123">
        <f t="array" ref="BO79">PRODUCT(1+BN68:BN79)-1</f>
        <v>0.40831331252527736</v>
      </c>
      <c r="BP79" s="123">
        <f>VLOOKUP($B79,'Sector --&gt;'!$Q$104:$AB$202,MATCH(BN$2,'Sector --&gt;'!$Q$3:$AB$3,0),FALSE)/VLOOKUP($B78,'Sector --&gt;'!$B$104:$N$202,MATCH(BN$2,'Sector --&gt;'!$B$3:$N$3,FALSE))</f>
        <v>-8.3840757448437142E-4</v>
      </c>
      <c r="BQ79" s="123">
        <f t="array" ref="BQ79">PRODUCT(1+BP68:BP79)-1</f>
        <v>-0.11455658395905133</v>
      </c>
      <c r="BR79" s="637">
        <f>Benchmark!AQ80</f>
        <v>1.9866134565917772E-2</v>
      </c>
      <c r="BS79" s="123">
        <f t="array" ref="BS79">PRODUCT(1+BR68:BR79)-1</f>
        <v>0.28128698081018921</v>
      </c>
      <c r="BT79" s="637">
        <f>Benchmark!AR80</f>
        <v>-1.4881747036962715E-2</v>
      </c>
      <c r="BU79" s="123">
        <f t="array" ref="BU79">PRODUCT(1+BT68:BT79)-1</f>
        <v>-0.15892515191481071</v>
      </c>
    </row>
    <row r="80" spans="2:73" x14ac:dyDescent="0.25">
      <c r="B80" s="95">
        <f t="shared" si="2"/>
        <v>41213</v>
      </c>
      <c r="C80" s="123">
        <f>VLOOKUP($B80,'Sector --&gt;'!$Q$3:$AB$101,MATCH(C$2,'Sector --&gt;'!$Q$3:$AB$3,0),FALSE)/VLOOKUP($B79,'Sector --&gt;'!$B$3:$N$101,MATCH(C$2,'Sector --&gt;'!$B$3:$N$3,FALSE))</f>
        <v>5.0041929112575254E-2</v>
      </c>
      <c r="D80" s="123">
        <f t="array" ref="D80">PRODUCT(1+C69:C80)-1</f>
        <v>8.8118720693364239E-5</v>
      </c>
      <c r="E80" s="123">
        <f>VLOOKUP($B80,'Sector --&gt;'!$Q$104:$AB$202,MATCH(C$2,'Sector --&gt;'!$Q$3:$AB$3,0),FALSE)/VLOOKUP($B79,'Sector --&gt;'!$B$104:$N$202,MATCH(C$2,'Sector --&gt;'!$B$3:$N$3,FALSE))</f>
        <v>-1.6035972617596699E-2</v>
      </c>
      <c r="F80" s="123">
        <f t="array" ref="F80">PRODUCT(1+E69:E80)-1</f>
        <v>1.8826313569177522E-2</v>
      </c>
      <c r="G80" s="637">
        <f>Benchmark!O81</f>
        <v>8.4054455849836198E-3</v>
      </c>
      <c r="H80" s="123">
        <f t="array" ref="H80">PRODUCT(1+G69:G80)-1</f>
        <v>6.8588598371157827E-2</v>
      </c>
      <c r="I80" s="637">
        <f>Benchmark!P81</f>
        <v>-1.5724679951014961E-3</v>
      </c>
      <c r="J80" s="123">
        <f t="array" ref="J80">PRODUCT(1+I68:I79)-1</f>
        <v>-0.19903100639225824</v>
      </c>
      <c r="L80" s="123">
        <f>VLOOKUP($B80,'Sector --&gt;'!$Q$3:$AB$101,MATCH(L$2,'Sector --&gt;'!$Q$3:$AB$3,0),FALSE)/VLOOKUP($B79,'Sector --&gt;'!$B$3:$N$101,MATCH(L$2,'Sector --&gt;'!$B$3:$N$3,FALSE))</f>
        <v>6.8426136002102678E-2</v>
      </c>
      <c r="M80" s="123">
        <f t="array" ref="M80">PRODUCT(1+L69:L80)-1</f>
        <v>0.59734100192697182</v>
      </c>
      <c r="N80" s="123">
        <f>VLOOKUP($B80,'Sector --&gt;'!$Q$104:$AB$202,MATCH(L$2,'Sector --&gt;'!$Q$3:$AB$3,0),FALSE)/VLOOKUP($B79,'Sector --&gt;'!$B$104:$N$202,MATCH(L$2,'Sector --&gt;'!$B$3:$N$3,FALSE))</f>
        <v>-6.1778747272709066E-2</v>
      </c>
      <c r="O80" s="123">
        <f t="array" ref="O80">PRODUCT(1+N69:N80)-1</f>
        <v>-0.23564706254809586</v>
      </c>
      <c r="P80" s="637">
        <f>Benchmark!S81</f>
        <v>2.2721112629016778E-2</v>
      </c>
      <c r="Q80" s="123">
        <f t="array" ref="Q80">PRODUCT(1+P69:P80)-1</f>
        <v>0.21551881341343559</v>
      </c>
      <c r="R80" s="637">
        <f>Benchmark!T81</f>
        <v>-2.2951580384566215E-2</v>
      </c>
      <c r="S80" s="123">
        <f t="array" ref="S80">PRODUCT(1+R69:R80)-1</f>
        <v>-0.18050349972340229</v>
      </c>
      <c r="U80" s="123">
        <f>VLOOKUP($B80,'Sector --&gt;'!$Q$3:$AB$101,MATCH(U$2,'Sector --&gt;'!$Q$3:$AB$3,0),FALSE)/VLOOKUP($B79,'Sector --&gt;'!$B$3:$N$101,MATCH(U$2,'Sector --&gt;'!$B$3:$N$3,FALSE))</f>
        <v>7.5890631713767406E-2</v>
      </c>
      <c r="V80" s="123">
        <f t="array" ref="V80">PRODUCT(1+U69:U80)-1</f>
        <v>-0.38505822061537409</v>
      </c>
      <c r="W80" s="123">
        <f>IFERROR(VLOOKUP($B80,'Sector --&gt;'!$Q$104:$AB$202,MATCH(U$2,'Sector --&gt;'!$Q$3:$AB$3,0),FALSE)/VLOOKUP($B79,'Sector --&gt;'!$B$104:$N$202,MATCH(U$2,'Sector --&gt;'!$B$3:$N$3,FALSE)),AA80)</f>
        <v>2.7929500581683402E-2</v>
      </c>
      <c r="X80" s="123">
        <f t="array" ref="X80">PRODUCT(1+W69:W80)-1</f>
        <v>-6.2595209299026844E-2</v>
      </c>
      <c r="Y80" s="637">
        <f>Benchmark!W81</f>
        <v>2.0508140089088359E-2</v>
      </c>
      <c r="Z80" s="123">
        <f t="array" ref="Z80">PRODUCT(1+Y69:Y80)-1</f>
        <v>2.7590757176720215E-2</v>
      </c>
      <c r="AA80" s="637">
        <f>Benchmark!X81</f>
        <v>-2.0964840675911034E-2</v>
      </c>
      <c r="AB80" s="123">
        <f t="array" ref="AB80">PRODUCT(1+AA69:AA80)-1</f>
        <v>-5.2053802956373851E-2</v>
      </c>
      <c r="AD80" s="123">
        <f>VLOOKUP($B80,'Sector --&gt;'!$Q$3:$AB$101,MATCH(AD$2,'Sector --&gt;'!$Q$3:$AB$3,0),FALSE)/VLOOKUP($B79,'Sector --&gt;'!$B$3:$N$101,MATCH(AD$2,'Sector --&gt;'!$B$3:$N$3,FALSE))</f>
        <v>3.4321223332447082E-2</v>
      </c>
      <c r="AE80" s="123">
        <f t="array" ref="AE80">PRODUCT(1+AD69:AD80)-1</f>
        <v>0.32562354349313916</v>
      </c>
      <c r="AF80" s="123">
        <f>VLOOKUP($B80,'Sector --&gt;'!$Q$104:$AB$202,MATCH(AD$2,'Sector --&gt;'!$Q$3:$AB$3,0),FALSE)/VLOOKUP($B79,'Sector --&gt;'!$B$104:$N$202,MATCH(AD$2,'Sector --&gt;'!$B$3:$N$3,FALSE))</f>
        <v>1.8360313610278501E-2</v>
      </c>
      <c r="AG80" s="123">
        <f t="array" ref="AG80">PRODUCT(1+AF69:AF80)-1</f>
        <v>-0.14497619706279474</v>
      </c>
      <c r="AH80" s="637">
        <f>Benchmark!AA81</f>
        <v>3.8448269809192526E-2</v>
      </c>
      <c r="AI80" s="123">
        <f t="array" ref="AI80">PRODUCT(1+AH69:AH80)-1</f>
        <v>0.21900746749251265</v>
      </c>
      <c r="AJ80" s="637">
        <f>Benchmark!AB81</f>
        <v>-1.6281294900255781E-2</v>
      </c>
      <c r="AK80" s="123">
        <f t="array" ref="AK80">PRODUCT(1+AJ69:AJ80)-1</f>
        <v>-0.14559111359692523</v>
      </c>
      <c r="AM80" s="123">
        <f>VLOOKUP($B80,'Sector --&gt;'!$Q$3:$AB$101,MATCH(AM$2,'Sector --&gt;'!$Q$3:$AB$3,0),FALSE)/VLOOKUP($B79,'Sector --&gt;'!$B$3:$N$101,MATCH(AM$2,'Sector --&gt;'!$B$3:$N$3,FALSE))</f>
        <v>7.3298218377833388E-2</v>
      </c>
      <c r="AN80" s="123">
        <f t="array" ref="AN80">PRODUCT(1+AM69:AM80)-1</f>
        <v>-7.2438080743094324E-2</v>
      </c>
      <c r="AO80" s="123">
        <f>VLOOKUP($B80,'Sector --&gt;'!$Q$104:$AB$202,MATCH(AM$2,'Sector --&gt;'!$Q$3:$AB$3,0),FALSE)/VLOOKUP($B79,'Sector --&gt;'!$B$104:$N$202,MATCH(AM$2,'Sector --&gt;'!$B$3:$N$3,FALSE))</f>
        <v>-3.6419132514425336E-2</v>
      </c>
      <c r="AP80" s="123">
        <f t="array" ref="AP80">PRODUCT(1+AO69:AO80)-1</f>
        <v>-5.560122523132538E-2</v>
      </c>
      <c r="AQ80" s="637">
        <f>Benchmark!AE81</f>
        <v>1.0606095080122285E-2</v>
      </c>
      <c r="AR80" s="123">
        <f t="array" ref="AR80">PRODUCT(1+AQ69:AQ80)-1</f>
        <v>5.5906400918936505E-2</v>
      </c>
      <c r="AS80" s="637">
        <f>Benchmark!AF81</f>
        <v>-4.2743063531526775E-3</v>
      </c>
      <c r="AT80" s="123">
        <f t="array" ref="AT80">PRODUCT(1+AS69:AS80)-1</f>
        <v>-5.5331238745627065E-2</v>
      </c>
      <c r="AV80" s="123">
        <f>VLOOKUP($B80,'Sector --&gt;'!$Q$3:$AB$101,MATCH(AV$2,'Sector --&gt;'!$Q$3:$AB$3,0),FALSE)/VLOOKUP($B79,'Sector --&gt;'!$B$3:$N$101,MATCH(AV$2,'Sector --&gt;'!$B$3:$N$3,FALSE))</f>
        <v>-3.6572869947192048E-2</v>
      </c>
      <c r="AW80" s="123">
        <f t="array" ref="AW80">PRODUCT(1+AV69:AV80)-1</f>
        <v>6.1415184269782985E-2</v>
      </c>
      <c r="AX80" s="123">
        <f>VLOOKUP($B80,'Sector --&gt;'!$Q$104:$AB$202,MATCH(AV$2,'Sector --&gt;'!$Q$3:$AB$3,0),FALSE)/VLOOKUP($B79,'Sector --&gt;'!$B$104:$N$202,MATCH(AV$2,'Sector --&gt;'!$B$3:$N$3,FALSE))</f>
        <v>5.7577331471959606E-2</v>
      </c>
      <c r="AY80" s="123">
        <f t="array" ref="AY80">PRODUCT(1+AX69:AX80)-1</f>
        <v>-6.444035546149729E-2</v>
      </c>
      <c r="AZ80" s="637">
        <f>Benchmark!AI81</f>
        <v>-3.0730944695093826E-2</v>
      </c>
      <c r="BA80" s="123">
        <f t="array" ref="BA80">PRODUCT(1+AZ69:AZ80)-1</f>
        <v>0.12301197454789436</v>
      </c>
      <c r="BB80" s="637">
        <f>Benchmark!AJ81</f>
        <v>3.572437524149083E-2</v>
      </c>
      <c r="BC80" s="123">
        <f t="array" ref="BC80">PRODUCT(1+BB69:BB80)-1</f>
        <v>-0.13593199118654808</v>
      </c>
      <c r="BE80" s="123">
        <f>VLOOKUP($B80,'Sector --&gt;'!$Q$3:$AB$101,MATCH(BE$2,'Sector --&gt;'!$Q$3:$AB$3,0),FALSE)/VLOOKUP($B79,'Sector --&gt;'!$B$3:$N$101,MATCH(BE$2,'Sector --&gt;'!$B$3:$N$3,FALSE))</f>
        <v>-1.565296529708763E-2</v>
      </c>
      <c r="BF80" s="123">
        <f t="array" ref="BF80">PRODUCT(1+BE69:BE80)-1</f>
        <v>0.12502586933197279</v>
      </c>
      <c r="BG80" s="123">
        <f>IFERROR(VLOOKUP($B80,'Sector --&gt;'!$Q$104:$AB$202,MATCH(BE$2,'Sector --&gt;'!$Q$3:$AB$3,0),FALSE)/VLOOKUP($B79,'Sector --&gt;'!$B$104:$N$202,MATCH(BE$2,'Sector --&gt;'!$B$3:$N$3,FALSE)),BK80)</f>
        <v>-1.2108615931284473E-2</v>
      </c>
      <c r="BH80" s="123">
        <f t="array" ref="BH80">PRODUCT(1+BG69:BG80)-1</f>
        <v>0.63728351745233169</v>
      </c>
      <c r="BI80" s="637">
        <f>Benchmark!AM81</f>
        <v>9.2720033012152221E-3</v>
      </c>
      <c r="BJ80" s="123">
        <f t="array" ref="BJ80">PRODUCT(1+BI69:BI80)-1</f>
        <v>-2.3174028012734604E-2</v>
      </c>
      <c r="BK80" s="637">
        <f>Benchmark!AN81</f>
        <v>7.0783637995511812E-3</v>
      </c>
      <c r="BL80" s="123">
        <f t="array" ref="BL80">PRODUCT(1+BK69:BK80)-1</f>
        <v>6.7275974191893795E-3</v>
      </c>
      <c r="BN80" s="123">
        <f>VLOOKUP($B80,'Sector --&gt;'!$Q$3:$AB$101,MATCH(BN$2,'Sector --&gt;'!$Q$3:$AB$3,0),FALSE)/VLOOKUP($B79,'Sector --&gt;'!$B$3:$N$101,MATCH(BN$2,'Sector --&gt;'!$B$3:$N$3,FALSE))</f>
        <v>-5.2803861536217097E-3</v>
      </c>
      <c r="BO80" s="123">
        <f t="array" ref="BO80">PRODUCT(1+BN69:BN80)-1</f>
        <v>0.33845979227850642</v>
      </c>
      <c r="BP80" s="123">
        <f>VLOOKUP($B80,'Sector --&gt;'!$Q$104:$AB$202,MATCH(BN$2,'Sector --&gt;'!$Q$3:$AB$3,0),FALSE)/VLOOKUP($B79,'Sector --&gt;'!$B$104:$N$202,MATCH(BN$2,'Sector --&gt;'!$B$3:$N$3,FALSE))</f>
        <v>-2.6298755065592991E-3</v>
      </c>
      <c r="BQ80" s="123">
        <f t="array" ref="BQ80">PRODUCT(1+BP69:BP80)-1</f>
        <v>-7.4981557974705182E-2</v>
      </c>
      <c r="BR80" s="637">
        <f>Benchmark!AQ81</f>
        <v>-4.5032674766033627E-2</v>
      </c>
      <c r="BS80" s="123">
        <f t="array" ref="BS80">PRODUCT(1+BR69:BR80)-1</f>
        <v>0.13613417404750972</v>
      </c>
      <c r="BT80" s="637">
        <f>Benchmark!AR81</f>
        <v>2.5454567943338419E-2</v>
      </c>
      <c r="BU80" s="123">
        <f t="array" ref="BU80">PRODUCT(1+BT69:BT80)-1</f>
        <v>-6.1109670539178373E-2</v>
      </c>
    </row>
    <row r="81" spans="2:73" x14ac:dyDescent="0.25">
      <c r="B81" s="95">
        <f t="shared" si="2"/>
        <v>41243</v>
      </c>
      <c r="C81" s="123">
        <f>VLOOKUP($B81,'Sector --&gt;'!$Q$3:$AB$101,MATCH(C$2,'Sector --&gt;'!$Q$3:$AB$3,0),FALSE)/VLOOKUP($B80,'Sector --&gt;'!$B$3:$N$101,MATCH(C$2,'Sector --&gt;'!$B$3:$N$3,FALSE))</f>
        <v>5.7961563171027596E-2</v>
      </c>
      <c r="D81" s="123">
        <f t="array" ref="D81">PRODUCT(1+C70:C81)-1</f>
        <v>0.16463440862368306</v>
      </c>
      <c r="E81" s="123">
        <f>VLOOKUP($B81,'Sector --&gt;'!$Q$104:$AB$202,MATCH(C$2,'Sector --&gt;'!$Q$3:$AB$3,0),FALSE)/VLOOKUP($B80,'Sector --&gt;'!$B$104:$N$202,MATCH(C$2,'Sector --&gt;'!$B$3:$N$3,FALSE))</f>
        <v>-5.6639594352960343E-2</v>
      </c>
      <c r="F81" s="123">
        <f t="array" ref="F81">PRODUCT(1+E70:E81)-1</f>
        <v>-0.10982835691874171</v>
      </c>
      <c r="G81" s="637">
        <f>Benchmark!O82</f>
        <v>2.9903120832895147E-2</v>
      </c>
      <c r="H81" s="123">
        <f t="array" ref="H81">PRODUCT(1+G70:G81)-1</f>
        <v>0.16772745637905562</v>
      </c>
      <c r="I81" s="637">
        <f>Benchmark!P82</f>
        <v>-3.8878940917782823E-2</v>
      </c>
      <c r="J81" s="123">
        <f t="array" ref="J81">PRODUCT(1+I69:I80)-1</f>
        <v>-9.6964458083699467E-2</v>
      </c>
      <c r="L81" s="123">
        <f>VLOOKUP($B81,'Sector --&gt;'!$Q$3:$AB$101,MATCH(L$2,'Sector --&gt;'!$Q$3:$AB$3,0),FALSE)/VLOOKUP($B80,'Sector --&gt;'!$B$3:$N$101,MATCH(L$2,'Sector --&gt;'!$B$3:$N$3,FALSE))</f>
        <v>9.0241382071944189E-3</v>
      </c>
      <c r="M81" s="123">
        <f t="array" ref="M81">PRODUCT(1+L70:L81)-1</f>
        <v>0.54034907226643258</v>
      </c>
      <c r="N81" s="123">
        <f>VLOOKUP($B81,'Sector --&gt;'!$Q$104:$AB$202,MATCH(L$2,'Sector --&gt;'!$Q$3:$AB$3,0),FALSE)/VLOOKUP($B80,'Sector --&gt;'!$B$104:$N$202,MATCH(L$2,'Sector --&gt;'!$B$3:$N$3,FALSE))</f>
        <v>-3.8055247907062995E-2</v>
      </c>
      <c r="O81" s="123">
        <f t="array" ref="O81">PRODUCT(1+N70:N81)-1</f>
        <v>-0.24919128766978427</v>
      </c>
      <c r="P81" s="637">
        <f>Benchmark!S82</f>
        <v>1.7391690964545369E-2</v>
      </c>
      <c r="Q81" s="123">
        <f t="array" ref="Q81">PRODUCT(1+P70:P81)-1</f>
        <v>0.2506567132942743</v>
      </c>
      <c r="R81" s="637">
        <f>Benchmark!T82</f>
        <v>-2.1254152897125698E-2</v>
      </c>
      <c r="S81" s="123">
        <f t="array" ref="S81">PRODUCT(1+R70:R81)-1</f>
        <v>-0.20503530468595699</v>
      </c>
      <c r="U81" s="123">
        <f>VLOOKUP($B81,'Sector --&gt;'!$Q$3:$AB$101,MATCH(U$2,'Sector --&gt;'!$Q$3:$AB$3,0),FALSE)/VLOOKUP($B80,'Sector --&gt;'!$B$3:$N$101,MATCH(U$2,'Sector --&gt;'!$B$3:$N$3,FALSE))</f>
        <v>-3.6962530785825135E-2</v>
      </c>
      <c r="V81" s="123">
        <f t="array" ref="V81">PRODUCT(1+U70:U81)-1</f>
        <v>-0.33313776554492969</v>
      </c>
      <c r="W81" s="123">
        <f>IFERROR(VLOOKUP($B81,'Sector --&gt;'!$Q$104:$AB$202,MATCH(U$2,'Sector --&gt;'!$Q$3:$AB$3,0),FALSE)/VLOOKUP($B80,'Sector --&gt;'!$B$104:$N$202,MATCH(U$2,'Sector --&gt;'!$B$3:$N$3,FALSE)),AA81)</f>
        <v>-3.6598001986402104E-2</v>
      </c>
      <c r="X81" s="123">
        <f t="array" ref="X81">PRODUCT(1+W70:W81)-1</f>
        <v>-7.7490516203844395E-2</v>
      </c>
      <c r="Y81" s="637">
        <f>Benchmark!W82</f>
        <v>1.5105187626755183E-2</v>
      </c>
      <c r="Z81" s="123">
        <f t="array" ref="Z81">PRODUCT(1+Y70:Y81)-1</f>
        <v>0.10059824961923303</v>
      </c>
      <c r="AA81" s="637">
        <f>Benchmark!X82</f>
        <v>-1.1168406928181432E-2</v>
      </c>
      <c r="AB81" s="123">
        <f t="array" ref="AB81">PRODUCT(1+AA70:AA81)-1</f>
        <v>-0.11551565819117038</v>
      </c>
      <c r="AD81" s="123">
        <f>VLOOKUP($B81,'Sector --&gt;'!$Q$3:$AB$101,MATCH(AD$2,'Sector --&gt;'!$Q$3:$AB$3,0),FALSE)/VLOOKUP($B80,'Sector --&gt;'!$B$3:$N$101,MATCH(AD$2,'Sector --&gt;'!$B$3:$N$3,FALSE))</f>
        <v>-9.4629162461209657E-3</v>
      </c>
      <c r="AE81" s="123">
        <f t="array" ref="AE81">PRODUCT(1+AD70:AD81)-1</f>
        <v>0.43722745346103187</v>
      </c>
      <c r="AF81" s="123">
        <f>VLOOKUP($B81,'Sector --&gt;'!$Q$104:$AB$202,MATCH(AD$2,'Sector --&gt;'!$Q$3:$AB$3,0),FALSE)/VLOOKUP($B80,'Sector --&gt;'!$B$104:$N$202,MATCH(AD$2,'Sector --&gt;'!$B$3:$N$3,FALSE))</f>
        <v>-6.3910396222276622E-2</v>
      </c>
      <c r="AG81" s="123">
        <f t="array" ref="AG81">PRODUCT(1+AF70:AF81)-1</f>
        <v>-0.27841461542707524</v>
      </c>
      <c r="AH81" s="637">
        <f>Benchmark!AA82</f>
        <v>-2.2365598785530495E-2</v>
      </c>
      <c r="AI81" s="123">
        <f t="array" ref="AI81">PRODUCT(1+AH70:AH81)-1</f>
        <v>0.2938003194656662</v>
      </c>
      <c r="AJ81" s="637">
        <f>Benchmark!AB82</f>
        <v>-2.8718547845448125E-2</v>
      </c>
      <c r="AK81" s="123">
        <f t="array" ref="AK81">PRODUCT(1+AJ70:AJ81)-1</f>
        <v>-0.24621827376934691</v>
      </c>
      <c r="AM81" s="123">
        <f>VLOOKUP($B81,'Sector --&gt;'!$Q$3:$AB$101,MATCH(AM$2,'Sector --&gt;'!$Q$3:$AB$3,0),FALSE)/VLOOKUP($B80,'Sector --&gt;'!$B$3:$N$101,MATCH(AM$2,'Sector --&gt;'!$B$3:$N$3,FALSE))</f>
        <v>1.6808867265460745E-2</v>
      </c>
      <c r="AN81" s="123">
        <f t="array" ref="AN81">PRODUCT(1+AM70:AM81)-1</f>
        <v>2.025224037577078E-2</v>
      </c>
      <c r="AO81" s="123">
        <f>VLOOKUP($B81,'Sector --&gt;'!$Q$104:$AB$202,MATCH(AM$2,'Sector --&gt;'!$Q$3:$AB$3,0),FALSE)/VLOOKUP($B80,'Sector --&gt;'!$B$104:$N$202,MATCH(AM$2,'Sector --&gt;'!$B$3:$N$3,FALSE))</f>
        <v>-7.1077389870885721E-3</v>
      </c>
      <c r="AP81" s="123">
        <f t="array" ref="AP81">PRODUCT(1+AO70:AO81)-1</f>
        <v>-0.14902013532793335</v>
      </c>
      <c r="AQ81" s="637">
        <f>Benchmark!AE82</f>
        <v>5.4260809916996623E-3</v>
      </c>
      <c r="AR81" s="123">
        <f t="array" ref="AR81">PRODUCT(1+AQ70:AQ81)-1</f>
        <v>0.14736804945243054</v>
      </c>
      <c r="AS81" s="637">
        <f>Benchmark!AF82</f>
        <v>-2.0029509160180464E-2</v>
      </c>
      <c r="AT81" s="123">
        <f t="array" ref="AT81">PRODUCT(1+AS70:AS81)-1</f>
        <v>-0.14123064947857367</v>
      </c>
      <c r="AV81" s="123">
        <f>VLOOKUP($B81,'Sector --&gt;'!$Q$3:$AB$101,MATCH(AV$2,'Sector --&gt;'!$Q$3:$AB$3,0),FALSE)/VLOOKUP($B80,'Sector --&gt;'!$B$3:$N$101,MATCH(AV$2,'Sector --&gt;'!$B$3:$N$3,FALSE))</f>
        <v>2.8586540659831943E-2</v>
      </c>
      <c r="AW81" s="123">
        <f t="array" ref="AW81">PRODUCT(1+AV70:AV81)-1</f>
        <v>0.11735537459649259</v>
      </c>
      <c r="AX81" s="123">
        <f>VLOOKUP($B81,'Sector --&gt;'!$Q$104:$AB$202,MATCH(AV$2,'Sector --&gt;'!$Q$3:$AB$3,0),FALSE)/VLOOKUP($B80,'Sector --&gt;'!$B$104:$N$202,MATCH(AV$2,'Sector --&gt;'!$B$3:$N$3,FALSE))</f>
        <v>-1.3781859300583368E-2</v>
      </c>
      <c r="AY81" s="123">
        <f t="array" ref="AY81">PRODUCT(1+AX70:AX81)-1</f>
        <v>-0.12835925789378488</v>
      </c>
      <c r="AZ81" s="637">
        <f>Benchmark!AI82</f>
        <v>5.5335299533120594E-2</v>
      </c>
      <c r="BA81" s="123">
        <f t="array" ref="BA81">PRODUCT(1+AZ70:AZ81)-1</f>
        <v>0.25290769982203543</v>
      </c>
      <c r="BB81" s="637">
        <f>Benchmark!AJ82</f>
        <v>-4.9687166803211641E-2</v>
      </c>
      <c r="BC81" s="123">
        <f t="array" ref="BC81">PRODUCT(1+BB70:BB81)-1</f>
        <v>-0.21796426424993542</v>
      </c>
      <c r="BE81" s="123">
        <f>VLOOKUP($B81,'Sector --&gt;'!$Q$3:$AB$101,MATCH(BE$2,'Sector --&gt;'!$Q$3:$AB$3,0),FALSE)/VLOOKUP($B80,'Sector --&gt;'!$B$3:$N$101,MATCH(BE$2,'Sector --&gt;'!$B$3:$N$3,FALSE))</f>
        <v>7.436802805182322E-3</v>
      </c>
      <c r="BF81" s="123">
        <f t="array" ref="BF81">PRODUCT(1+BE70:BE81)-1</f>
        <v>0.19969591684066357</v>
      </c>
      <c r="BG81" s="123">
        <f>IFERROR(VLOOKUP($B81,'Sector --&gt;'!$Q$104:$AB$202,MATCH(BE$2,'Sector --&gt;'!$Q$3:$AB$3,0),FALSE)/VLOOKUP($B80,'Sector --&gt;'!$B$104:$N$202,MATCH(BE$2,'Sector --&gt;'!$B$3:$N$3,FALSE)),BK81)</f>
        <v>-9.2100243803740989E-2</v>
      </c>
      <c r="BH81" s="123">
        <f t="array" ref="BH81">PRODUCT(1+BG70:BG81)-1</f>
        <v>0.39372321973742941</v>
      </c>
      <c r="BI81" s="637">
        <f>Benchmark!AM82</f>
        <v>5.5096936528648451E-3</v>
      </c>
      <c r="BJ81" s="123">
        <f t="array" ref="BJ81">PRODUCT(1+BI70:BI81)-1</f>
        <v>8.0744854890117734E-2</v>
      </c>
      <c r="BK81" s="637">
        <f>Benchmark!AN82</f>
        <v>-1.0207334207316123E-2</v>
      </c>
      <c r="BL81" s="123">
        <f t="array" ref="BL81">PRODUCT(1+BK70:BK81)-1</f>
        <v>-8.1909070456034905E-2</v>
      </c>
      <c r="BN81" s="123">
        <f>VLOOKUP($B81,'Sector --&gt;'!$Q$3:$AB$101,MATCH(BN$2,'Sector --&gt;'!$Q$3:$AB$3,0),FALSE)/VLOOKUP($B80,'Sector --&gt;'!$B$3:$N$101,MATCH(BN$2,'Sector --&gt;'!$B$3:$N$3,FALSE))</f>
        <v>-1.2594401156664011E-3</v>
      </c>
      <c r="BO81" s="123">
        <f t="array" ref="BO81">PRODUCT(1+BN70:BN81)-1</f>
        <v>0.35465613161894449</v>
      </c>
      <c r="BP81" s="123">
        <f>VLOOKUP($B81,'Sector --&gt;'!$Q$104:$AB$202,MATCH(BN$2,'Sector --&gt;'!$Q$3:$AB$3,0),FALSE)/VLOOKUP($B80,'Sector --&gt;'!$B$104:$N$202,MATCH(BN$2,'Sector --&gt;'!$B$3:$N$3,FALSE))</f>
        <v>-5.29476321641357E-2</v>
      </c>
      <c r="BQ81" s="123">
        <f t="array" ref="BQ81">PRODUCT(1+BP70:BP81)-1</f>
        <v>-0.13301103252507451</v>
      </c>
      <c r="BR81" s="637">
        <f>Benchmark!AQ82</f>
        <v>-3.3825928611158802E-2</v>
      </c>
      <c r="BS81" s="123">
        <f t="array" ref="BS81">PRODUCT(1+BR70:BR81)-1</f>
        <v>0.10227600863247499</v>
      </c>
      <c r="BT81" s="637">
        <f>Benchmark!AR82</f>
        <v>1.3145639919020497E-2</v>
      </c>
      <c r="BU81" s="123">
        <f t="array" ref="BU81">PRODUCT(1+BT70:BT81)-1</f>
        <v>-6.2841963602791373E-2</v>
      </c>
    </row>
    <row r="82" spans="2:73" x14ac:dyDescent="0.25">
      <c r="B82" s="95">
        <f t="shared" si="2"/>
        <v>41274</v>
      </c>
      <c r="C82" s="123">
        <f>VLOOKUP($B82,'Sector --&gt;'!$Q$3:$AB$101,MATCH(C$2,'Sector --&gt;'!$Q$3:$AB$3,0),FALSE)/VLOOKUP($B81,'Sector --&gt;'!$B$3:$N$101,MATCH(C$2,'Sector --&gt;'!$B$3:$N$3,FALSE))</f>
        <v>7.1628656533953367E-2</v>
      </c>
      <c r="D82" s="123">
        <f t="array" ref="D82">PRODUCT(1+C71:C82)-1</f>
        <v>0.28180024929343239</v>
      </c>
      <c r="E82" s="123">
        <f>VLOOKUP($B82,'Sector --&gt;'!$Q$104:$AB$202,MATCH(C$2,'Sector --&gt;'!$Q$3:$AB$3,0),FALSE)/VLOOKUP($B81,'Sector --&gt;'!$B$104:$N$202,MATCH(C$2,'Sector --&gt;'!$B$3:$N$3,FALSE))</f>
        <v>-3.3702928666357171E-2</v>
      </c>
      <c r="F82" s="123">
        <f t="array" ref="F82">PRODUCT(1+E71:E82)-1</f>
        <v>-0.16350606647940946</v>
      </c>
      <c r="G82" s="637">
        <f>Benchmark!O83</f>
        <v>3.9280776401865933E-2</v>
      </c>
      <c r="H82" s="123">
        <f t="array" ref="H82">PRODUCT(1+G71:G82)-1</f>
        <v>0.22935615425477285</v>
      </c>
      <c r="I82" s="637">
        <f>Benchmark!P83</f>
        <v>-3.3366618807112516E-2</v>
      </c>
      <c r="J82" s="123">
        <f t="array" ref="J82">PRODUCT(1+I70:I81)-1</f>
        <v>-0.17106175949231894</v>
      </c>
      <c r="L82" s="123">
        <f>VLOOKUP($B82,'Sector --&gt;'!$Q$3:$AB$101,MATCH(L$2,'Sector --&gt;'!$Q$3:$AB$3,0),FALSE)/VLOOKUP($B81,'Sector --&gt;'!$B$3:$N$101,MATCH(L$2,'Sector --&gt;'!$B$3:$N$3,FALSE))</f>
        <v>2.6481792724717863E-2</v>
      </c>
      <c r="M82" s="123">
        <f t="array" ref="M82">PRODUCT(1+L71:L82)-1</f>
        <v>0.57871751274032901</v>
      </c>
      <c r="N82" s="123">
        <f>VLOOKUP($B82,'Sector --&gt;'!$Q$104:$AB$202,MATCH(L$2,'Sector --&gt;'!$Q$3:$AB$3,0),FALSE)/VLOOKUP($B81,'Sector --&gt;'!$B$104:$N$202,MATCH(L$2,'Sector --&gt;'!$B$3:$N$3,FALSE))</f>
        <v>-2.0509142339504603E-2</v>
      </c>
      <c r="O82" s="123">
        <f t="array" ref="O82">PRODUCT(1+N71:N82)-1</f>
        <v>-0.25840520513101073</v>
      </c>
      <c r="P82" s="637">
        <f>Benchmark!S83</f>
        <v>3.1265613183811172E-2</v>
      </c>
      <c r="Q82" s="123">
        <f t="array" ref="Q82">PRODUCT(1+P71:P82)-1</f>
        <v>0.28233513775286734</v>
      </c>
      <c r="R82" s="637">
        <f>Benchmark!T83</f>
        <v>-3.0591712316933733E-2</v>
      </c>
      <c r="S82" s="123">
        <f t="array" ref="S82">PRODUCT(1+R71:R82)-1</f>
        <v>-0.22153088858952241</v>
      </c>
      <c r="U82" s="123">
        <f>VLOOKUP($B82,'Sector --&gt;'!$Q$3:$AB$101,MATCH(U$2,'Sector --&gt;'!$Q$3:$AB$3,0),FALSE)/VLOOKUP($B81,'Sector --&gt;'!$B$3:$N$101,MATCH(U$2,'Sector --&gt;'!$B$3:$N$3,FALSE))</f>
        <v>4.6150510092298314E-2</v>
      </c>
      <c r="V82" s="123">
        <f t="array" ref="V82">PRODUCT(1+U71:U82)-1</f>
        <v>-0.38219630230251334</v>
      </c>
      <c r="W82" s="123">
        <f>IFERROR(VLOOKUP($B82,'Sector --&gt;'!$Q$104:$AB$202,MATCH(U$2,'Sector --&gt;'!$Q$3:$AB$3,0),FALSE)/VLOOKUP($B81,'Sector --&gt;'!$B$104:$N$202,MATCH(U$2,'Sector --&gt;'!$B$3:$N$3,FALSE)),AA82)</f>
        <v>-1.2245850770695827E-2</v>
      </c>
      <c r="X82" s="123">
        <f t="array" ref="X82">PRODUCT(1+W71:W82)-1</f>
        <v>-0.12151425773110458</v>
      </c>
      <c r="Y82" s="637">
        <f>Benchmark!W83</f>
        <v>4.9089252537811108E-2</v>
      </c>
      <c r="Z82" s="123">
        <f t="array" ref="Z82">PRODUCT(1+Y71:Y82)-1</f>
        <v>0.18378613596970217</v>
      </c>
      <c r="AA82" s="637">
        <f>Benchmark!X83</f>
        <v>-4.6572158368492184E-2</v>
      </c>
      <c r="AB82" s="123">
        <f t="array" ref="AB82">PRODUCT(1+AA71:AA82)-1</f>
        <v>-0.17841619679121545</v>
      </c>
      <c r="AD82" s="123">
        <f>VLOOKUP($B82,'Sector --&gt;'!$Q$3:$AB$101,MATCH(AD$2,'Sector --&gt;'!$Q$3:$AB$3,0),FALSE)/VLOOKUP($B81,'Sector --&gt;'!$B$3:$N$101,MATCH(AD$2,'Sector --&gt;'!$B$3:$N$3,FALSE))</f>
        <v>4.5708595939789126E-2</v>
      </c>
      <c r="AE82" s="123">
        <f t="array" ref="AE82">PRODUCT(1+AD71:AD82)-1</f>
        <v>0.53894436731121664</v>
      </c>
      <c r="AF82" s="123">
        <f>VLOOKUP($B82,'Sector --&gt;'!$Q$104:$AB$202,MATCH(AD$2,'Sector --&gt;'!$Q$3:$AB$3,0),FALSE)/VLOOKUP($B81,'Sector --&gt;'!$B$104:$N$202,MATCH(AD$2,'Sector --&gt;'!$B$3:$N$3,FALSE))</f>
        <v>-4.5821371304922739E-2</v>
      </c>
      <c r="AG82" s="123">
        <f t="array" ref="AG82">PRODUCT(1+AF71:AF82)-1</f>
        <v>-0.3006737594674419</v>
      </c>
      <c r="AH82" s="637">
        <f>Benchmark!AA83</f>
        <v>5.6534574088516802E-2</v>
      </c>
      <c r="AI82" s="123">
        <f t="array" ref="AI82">PRODUCT(1+AH71:AH82)-1</f>
        <v>0.43190303244664041</v>
      </c>
      <c r="AJ82" s="637">
        <f>Benchmark!AB83</f>
        <v>-4.4602249187686585E-2</v>
      </c>
      <c r="AK82" s="123">
        <f t="array" ref="AK82">PRODUCT(1+AJ71:AJ82)-1</f>
        <v>-0.26890721880178337</v>
      </c>
      <c r="AM82" s="123">
        <f>VLOOKUP($B82,'Sector --&gt;'!$Q$3:$AB$101,MATCH(AM$2,'Sector --&gt;'!$Q$3:$AB$3,0),FALSE)/VLOOKUP($B81,'Sector --&gt;'!$B$3:$N$101,MATCH(AM$2,'Sector --&gt;'!$B$3:$N$3,FALSE))</f>
        <v>0.10320344487237339</v>
      </c>
      <c r="AN82" s="123">
        <f t="array" ref="AN82">PRODUCT(1+AM71:AM82)-1</f>
        <v>0.11247415895252266</v>
      </c>
      <c r="AO82" s="123">
        <f>VLOOKUP($B82,'Sector --&gt;'!$Q$104:$AB$202,MATCH(AM$2,'Sector --&gt;'!$Q$3:$AB$3,0),FALSE)/VLOOKUP($B81,'Sector --&gt;'!$B$104:$N$202,MATCH(AM$2,'Sector --&gt;'!$B$3:$N$3,FALSE))</f>
        <v>-9.2959634390170895E-2</v>
      </c>
      <c r="AP82" s="123">
        <f t="array" ref="AP82">PRODUCT(1+AO71:AO82)-1</f>
        <v>-0.22029086086014904</v>
      </c>
      <c r="AQ82" s="637">
        <f>Benchmark!AE83</f>
        <v>5.0107019466044178E-2</v>
      </c>
      <c r="AR82" s="123">
        <f t="array" ref="AR82">PRODUCT(1+AQ71:AQ82)-1</f>
        <v>0.21825391515301473</v>
      </c>
      <c r="AS82" s="637">
        <f>Benchmark!AF83</f>
        <v>-5.8715194476602846E-2</v>
      </c>
      <c r="AT82" s="123">
        <f t="array" ref="AT82">PRODUCT(1+AS71:AS82)-1</f>
        <v>-0.18958534636381774</v>
      </c>
      <c r="AV82" s="123">
        <f>VLOOKUP($B82,'Sector --&gt;'!$Q$3:$AB$101,MATCH(AV$2,'Sector --&gt;'!$Q$3:$AB$3,0),FALSE)/VLOOKUP($B81,'Sector --&gt;'!$B$3:$N$101,MATCH(AV$2,'Sector --&gt;'!$B$3:$N$3,FALSE))</f>
        <v>7.8931172396122032E-2</v>
      </c>
      <c r="AW82" s="123">
        <f t="array" ref="AW82">PRODUCT(1+AV71:AV82)-1</f>
        <v>0.18707641128566199</v>
      </c>
      <c r="AX82" s="123">
        <f>VLOOKUP($B82,'Sector --&gt;'!$Q$104:$AB$202,MATCH(AV$2,'Sector --&gt;'!$Q$3:$AB$3,0),FALSE)/VLOOKUP($B81,'Sector --&gt;'!$B$104:$N$202,MATCH(AV$2,'Sector --&gt;'!$B$3:$N$3,FALSE))</f>
        <v>-2.8533915907434704E-2</v>
      </c>
      <c r="AY82" s="123">
        <f t="array" ref="AY82">PRODUCT(1+AX71:AX82)-1</f>
        <v>-0.1699046518117926</v>
      </c>
      <c r="AZ82" s="637">
        <f>Benchmark!AI83</f>
        <v>2.0068154523058879E-2</v>
      </c>
      <c r="BA82" s="123">
        <f t="array" ref="BA82">PRODUCT(1+AZ71:AZ82)-1</f>
        <v>0.25771511751550613</v>
      </c>
      <c r="BB82" s="637">
        <f>Benchmark!AJ83</f>
        <v>-1.7719668469622633E-2</v>
      </c>
      <c r="BC82" s="123">
        <f t="array" ref="BC82">PRODUCT(1+BB71:BB82)-1</f>
        <v>-0.22123935791058036</v>
      </c>
      <c r="BE82" s="123">
        <f>VLOOKUP($B82,'Sector --&gt;'!$Q$3:$AB$101,MATCH(BE$2,'Sector --&gt;'!$Q$3:$AB$3,0),FALSE)/VLOOKUP($B81,'Sector --&gt;'!$B$3:$N$101,MATCH(BE$2,'Sector --&gt;'!$B$3:$N$3,FALSE))</f>
        <v>5.2308272969844208E-2</v>
      </c>
      <c r="BF82" s="123">
        <f t="array" ref="BF82">PRODUCT(1+BE71:BE82)-1</f>
        <v>0.34649358585621859</v>
      </c>
      <c r="BG82" s="123">
        <f>IFERROR(VLOOKUP($B82,'Sector --&gt;'!$Q$104:$AB$202,MATCH(BE$2,'Sector --&gt;'!$Q$3:$AB$3,0),FALSE)/VLOOKUP($B81,'Sector --&gt;'!$B$104:$N$202,MATCH(BE$2,'Sector --&gt;'!$B$3:$N$3,FALSE)),BK82)</f>
        <v>-0.1226400512515548</v>
      </c>
      <c r="BH82" s="123">
        <f t="array" ref="BH82">PRODUCT(1+BG71:BG82)-1</f>
        <v>0.10637907923379175</v>
      </c>
      <c r="BI82" s="637">
        <f>Benchmark!AM83</f>
        <v>5.3309746930110466E-2</v>
      </c>
      <c r="BJ82" s="123">
        <f t="array" ref="BJ82">PRODUCT(1+BI71:BI82)-1</f>
        <v>0.16927593565927457</v>
      </c>
      <c r="BK82" s="637">
        <f>Benchmark!AN83</f>
        <v>-8.1961798777073408E-2</v>
      </c>
      <c r="BL82" s="123">
        <f t="array" ref="BL82">PRODUCT(1+BK71:BK82)-1</f>
        <v>-0.18451815565801866</v>
      </c>
      <c r="BN82" s="123">
        <f>VLOOKUP($B82,'Sector --&gt;'!$Q$3:$AB$101,MATCH(BN$2,'Sector --&gt;'!$Q$3:$AB$3,0),FALSE)/VLOOKUP($B81,'Sector --&gt;'!$B$3:$N$101,MATCH(BN$2,'Sector --&gt;'!$B$3:$N$3,FALSE))</f>
        <v>6.2833356169618618E-2</v>
      </c>
      <c r="BO82" s="123">
        <f t="array" ref="BO82">PRODUCT(1+BN71:BN82)-1</f>
        <v>0.40746068419088455</v>
      </c>
      <c r="BP82" s="123">
        <f>VLOOKUP($B82,'Sector --&gt;'!$Q$104:$AB$202,MATCH(BN$2,'Sector --&gt;'!$Q$3:$AB$3,0),FALSE)/VLOOKUP($B81,'Sector --&gt;'!$B$104:$N$202,MATCH(BN$2,'Sector --&gt;'!$B$3:$N$3,FALSE))</f>
        <v>-6.2995884902282848E-2</v>
      </c>
      <c r="BQ82" s="123">
        <f t="array" ref="BQ82">PRODUCT(1+BP71:BP82)-1</f>
        <v>-0.17882425262169077</v>
      </c>
      <c r="BR82" s="637">
        <f>Benchmark!AQ83</f>
        <v>6.5599822963574181E-2</v>
      </c>
      <c r="BS82" s="123">
        <f t="array" ref="BS82">PRODUCT(1+BR71:BR82)-1</f>
        <v>0.25721602271287325</v>
      </c>
      <c r="BT82" s="637">
        <f>Benchmark!AR83</f>
        <v>-1.6070515081889704E-2</v>
      </c>
      <c r="BU82" s="123">
        <f t="array" ref="BU82">PRODUCT(1+BT71:BT82)-1</f>
        <v>-9.3744033047671982E-2</v>
      </c>
    </row>
    <row r="83" spans="2:73" x14ac:dyDescent="0.25">
      <c r="B83" s="95">
        <f t="shared" si="2"/>
        <v>41305</v>
      </c>
      <c r="C83" s="123">
        <f>VLOOKUP($B83,'Sector --&gt;'!$Q$3:$AB$101,MATCH(C$2,'Sector --&gt;'!$Q$3:$AB$3,0),FALSE)/VLOOKUP($B82,'Sector --&gt;'!$B$3:$N$101,MATCH(C$2,'Sector --&gt;'!$B$3:$N$3,FALSE))</f>
        <v>8.3032536815424093E-2</v>
      </c>
      <c r="D83" s="123">
        <f t="array" ref="D83">PRODUCT(1+C72:C83)-1</f>
        <v>0.2181126537641056</v>
      </c>
      <c r="E83" s="123">
        <f>VLOOKUP($B83,'Sector --&gt;'!$Q$104:$AB$202,MATCH(C$2,'Sector --&gt;'!$Q$3:$AB$3,0),FALSE)/VLOOKUP($B82,'Sector --&gt;'!$B$104:$N$202,MATCH(C$2,'Sector --&gt;'!$B$3:$N$3,FALSE))</f>
        <v>-6.1772793894187959E-2</v>
      </c>
      <c r="F83" s="123">
        <f t="array" ref="F83">PRODUCT(1+E72:E83)-1</f>
        <v>-0.13696367722145764</v>
      </c>
      <c r="G83" s="637">
        <f>Benchmark!O84</f>
        <v>2.5908088629988755E-2</v>
      </c>
      <c r="H83" s="123">
        <f t="array" ref="H83">PRODUCT(1+G72:G83)-1</f>
        <v>0.16018246810599401</v>
      </c>
      <c r="I83" s="637">
        <f>Benchmark!P84</f>
        <v>-3.2707062866265985E-2</v>
      </c>
      <c r="J83" s="123">
        <f t="array" ref="J83">PRODUCT(1+I71:I82)-1</f>
        <v>-0.20435505064180781</v>
      </c>
      <c r="L83" s="123">
        <f>VLOOKUP($B83,'Sector --&gt;'!$Q$3:$AB$101,MATCH(L$2,'Sector --&gt;'!$Q$3:$AB$3,0),FALSE)/VLOOKUP($B82,'Sector --&gt;'!$B$3:$N$101,MATCH(L$2,'Sector --&gt;'!$B$3:$N$3,FALSE))</f>
        <v>4.1386408454577868E-2</v>
      </c>
      <c r="M83" s="123">
        <f t="array" ref="M83">PRODUCT(1+L72:L83)-1</f>
        <v>0.54648359592147111</v>
      </c>
      <c r="N83" s="123">
        <f>VLOOKUP($B83,'Sector --&gt;'!$Q$104:$AB$202,MATCH(L$2,'Sector --&gt;'!$Q$3:$AB$3,0),FALSE)/VLOOKUP($B82,'Sector --&gt;'!$B$104:$N$202,MATCH(L$2,'Sector --&gt;'!$B$3:$N$3,FALSE))</f>
        <v>-6.9449784106631919E-3</v>
      </c>
      <c r="O83" s="123">
        <f t="array" ref="O83">PRODUCT(1+N72:N83)-1</f>
        <v>-0.22978116696565432</v>
      </c>
      <c r="P83" s="637">
        <f>Benchmark!S84</f>
        <v>2.1756919554455231E-2</v>
      </c>
      <c r="Q83" s="123">
        <f t="array" ref="Q83">PRODUCT(1+P72:P83)-1</f>
        <v>0.25471126320311011</v>
      </c>
      <c r="R83" s="637">
        <f>Benchmark!T84</f>
        <v>-2.8477319749203645E-2</v>
      </c>
      <c r="S83" s="123">
        <f t="array" ref="S83">PRODUCT(1+R72:R83)-1</f>
        <v>-0.20965168119880107</v>
      </c>
      <c r="U83" s="123">
        <f>VLOOKUP($B83,'Sector --&gt;'!$Q$3:$AB$101,MATCH(U$2,'Sector --&gt;'!$Q$3:$AB$3,0),FALSE)/VLOOKUP($B82,'Sector --&gt;'!$B$3:$N$101,MATCH(U$2,'Sector --&gt;'!$B$3:$N$3,FALSE))</f>
        <v>0.18353436730818595</v>
      </c>
      <c r="V83" s="123">
        <f t="array" ref="V83">PRODUCT(1+U72:U83)-1</f>
        <v>-0.2433077472663262</v>
      </c>
      <c r="W83" s="123">
        <f>IFERROR(VLOOKUP($B83,'Sector --&gt;'!$Q$104:$AB$202,MATCH(U$2,'Sector --&gt;'!$Q$3:$AB$3,0),FALSE)/VLOOKUP($B82,'Sector --&gt;'!$B$104:$N$202,MATCH(U$2,'Sector --&gt;'!$B$3:$N$3,FALSE)),AA83)</f>
        <v>-4.2009012569254371E-2</v>
      </c>
      <c r="X83" s="123">
        <f t="array" ref="X83">PRODUCT(1+W72:W83)-1</f>
        <v>-0.14160284098769371</v>
      </c>
      <c r="Y83" s="637">
        <f>Benchmark!W84</f>
        <v>7.0771512264503275E-3</v>
      </c>
      <c r="Z83" s="123">
        <f t="array" ref="Z83">PRODUCT(1+Y72:Y83)-1</f>
        <v>6.5203991841582987E-2</v>
      </c>
      <c r="AA83" s="637">
        <f>Benchmark!X84</f>
        <v>-1.4592504861660228E-2</v>
      </c>
      <c r="AB83" s="123">
        <f t="array" ref="AB83">PRODUCT(1+AA72:AA83)-1</f>
        <v>-7.9055838744931495E-2</v>
      </c>
      <c r="AD83" s="123">
        <f>VLOOKUP($B83,'Sector --&gt;'!$Q$3:$AB$101,MATCH(AD$2,'Sector --&gt;'!$Q$3:$AB$3,0),FALSE)/VLOOKUP($B82,'Sector --&gt;'!$B$3:$N$101,MATCH(AD$2,'Sector --&gt;'!$B$3:$N$3,FALSE))</f>
        <v>0.11589067779802234</v>
      </c>
      <c r="AE83" s="123">
        <f t="array" ref="AE83">PRODUCT(1+AD72:AD83)-1</f>
        <v>0.58407407921007648</v>
      </c>
      <c r="AF83" s="123">
        <f>VLOOKUP($B83,'Sector --&gt;'!$Q$104:$AB$202,MATCH(AD$2,'Sector --&gt;'!$Q$3:$AB$3,0),FALSE)/VLOOKUP($B82,'Sector --&gt;'!$B$104:$N$202,MATCH(AD$2,'Sector --&gt;'!$B$3:$N$3,FALSE))</f>
        <v>9.6070929257897637E-3</v>
      </c>
      <c r="AG83" s="123">
        <f t="array" ref="AG83">PRODUCT(1+AF72:AF83)-1</f>
        <v>-0.18744024974520235</v>
      </c>
      <c r="AH83" s="637">
        <f>Benchmark!AA84</f>
        <v>5.2986427868425723E-2</v>
      </c>
      <c r="AI83" s="123">
        <f t="array" ref="AI83">PRODUCT(1+AH72:AH83)-1</f>
        <v>0.31578599416536335</v>
      </c>
      <c r="AJ83" s="637">
        <f>Benchmark!AB84</f>
        <v>-4.9330435713985939E-2</v>
      </c>
      <c r="AK83" s="123">
        <f t="array" ref="AK83">PRODUCT(1+AJ72:AJ83)-1</f>
        <v>-0.20671871752865389</v>
      </c>
      <c r="AM83" s="123">
        <f>VLOOKUP($B83,'Sector --&gt;'!$Q$3:$AB$101,MATCH(AM$2,'Sector --&gt;'!$Q$3:$AB$3,0),FALSE)/VLOOKUP($B82,'Sector --&gt;'!$B$3:$N$101,MATCH(AM$2,'Sector --&gt;'!$B$3:$N$3,FALSE))</f>
        <v>6.0180369265564915E-2</v>
      </c>
      <c r="AN83" s="123">
        <f t="array" ref="AN83">PRODUCT(1+AM72:AM83)-1</f>
        <v>0.14948419379207856</v>
      </c>
      <c r="AO83" s="123">
        <f>VLOOKUP($B83,'Sector --&gt;'!$Q$104:$AB$202,MATCH(AM$2,'Sector --&gt;'!$Q$3:$AB$3,0),FALSE)/VLOOKUP($B82,'Sector --&gt;'!$B$104:$N$202,MATCH(AM$2,'Sector --&gt;'!$B$3:$N$3,FALSE))</f>
        <v>-2.5022176657279176E-2</v>
      </c>
      <c r="AP83" s="123">
        <f t="array" ref="AP83">PRODUCT(1+AO72:AO83)-1</f>
        <v>-9.4090084938051044E-2</v>
      </c>
      <c r="AQ83" s="637">
        <f>Benchmark!AE84</f>
        <v>4.6354557972211857E-2</v>
      </c>
      <c r="AR83" s="123">
        <f t="array" ref="AR83">PRODUCT(1+AQ72:AQ83)-1</f>
        <v>0.13890147369103367</v>
      </c>
      <c r="AS83" s="637">
        <f>Benchmark!AF84</f>
        <v>-3.0805130107460516E-2</v>
      </c>
      <c r="AT83" s="123">
        <f t="array" ref="AT83">PRODUCT(1+AS72:AS83)-1</f>
        <v>-0.11864119312377253</v>
      </c>
      <c r="AV83" s="123">
        <f>VLOOKUP($B83,'Sector --&gt;'!$Q$3:$AB$101,MATCH(AV$2,'Sector --&gt;'!$Q$3:$AB$3,0),FALSE)/VLOOKUP($B82,'Sector --&gt;'!$B$3:$N$101,MATCH(AV$2,'Sector --&gt;'!$B$3:$N$3,FALSE))</f>
        <v>1.4310198076272056E-2</v>
      </c>
      <c r="AW83" s="123">
        <f t="array" ref="AW83">PRODUCT(1+AV72:AV83)-1</f>
        <v>7.9017251990808113E-2</v>
      </c>
      <c r="AX83" s="123">
        <f>VLOOKUP($B83,'Sector --&gt;'!$Q$104:$AB$202,MATCH(AV$2,'Sector --&gt;'!$Q$3:$AB$3,0),FALSE)/VLOOKUP($B82,'Sector --&gt;'!$B$104:$N$202,MATCH(AV$2,'Sector --&gt;'!$B$3:$N$3,FALSE))</f>
        <v>2.6873436355644029E-2</v>
      </c>
      <c r="AY83" s="123">
        <f t="array" ref="AY83">PRODUCT(1+AX72:AX83)-1</f>
        <v>8.9662916166550755E-3</v>
      </c>
      <c r="AZ83" s="637">
        <f>Benchmark!AI84</f>
        <v>3.6352878394044471E-3</v>
      </c>
      <c r="BA83" s="123">
        <f t="array" ref="BA83">PRODUCT(1+AZ72:AZ83)-1</f>
        <v>0.15207405213555103</v>
      </c>
      <c r="BB83" s="637">
        <f>Benchmark!AJ84</f>
        <v>-5.0546329994830656E-3</v>
      </c>
      <c r="BC83" s="123">
        <f t="array" ref="BC83">PRODUCT(1+BB72:BB83)-1</f>
        <v>-0.14479844455166357</v>
      </c>
      <c r="BE83" s="123">
        <f>VLOOKUP($B83,'Sector --&gt;'!$Q$3:$AB$101,MATCH(BE$2,'Sector --&gt;'!$Q$3:$AB$3,0),FALSE)/VLOOKUP($B82,'Sector --&gt;'!$B$3:$N$101,MATCH(BE$2,'Sector --&gt;'!$B$3:$N$3,FALSE))</f>
        <v>3.523971935858311E-2</v>
      </c>
      <c r="BF83" s="123">
        <f t="array" ref="BF83">PRODUCT(1+BE72:BE83)-1</f>
        <v>0.27047578690657192</v>
      </c>
      <c r="BG83" s="123">
        <f>IFERROR(VLOOKUP($B83,'Sector --&gt;'!$Q$104:$AB$202,MATCH(BE$2,'Sector --&gt;'!$Q$3:$AB$3,0),FALSE)/VLOOKUP($B82,'Sector --&gt;'!$B$104:$N$202,MATCH(BE$2,'Sector --&gt;'!$B$3:$N$3,FALSE)),BK83)</f>
        <v>0.10538067780859081</v>
      </c>
      <c r="BH83" s="123">
        <f t="array" ref="BH83">PRODUCT(1+BG72:BG83)-1</f>
        <v>0.2122570599422513</v>
      </c>
      <c r="BI83" s="637">
        <f>Benchmark!AM84</f>
        <v>3.4080293873026413E-2</v>
      </c>
      <c r="BJ83" s="123">
        <f t="array" ref="BJ83">PRODUCT(1+BI72:BI83)-1</f>
        <v>8.9492081980868887E-2</v>
      </c>
      <c r="BK83" s="637">
        <f>Benchmark!AN84</f>
        <v>-1.5588393741046964E-2</v>
      </c>
      <c r="BL83" s="123">
        <f t="array" ref="BL83">PRODUCT(1+BK72:BK83)-1</f>
        <v>-6.9797316117247155E-2</v>
      </c>
      <c r="BN83" s="123">
        <f>VLOOKUP($B83,'Sector --&gt;'!$Q$3:$AB$101,MATCH(BN$2,'Sector --&gt;'!$Q$3:$AB$3,0),FALSE)/VLOOKUP($B82,'Sector --&gt;'!$B$3:$N$101,MATCH(BN$2,'Sector --&gt;'!$B$3:$N$3,FALSE))</f>
        <v>6.7397941196416844E-2</v>
      </c>
      <c r="BO83" s="123">
        <f t="array" ref="BO83">PRODUCT(1+BN72:BN83)-1</f>
        <v>0.19997417435613163</v>
      </c>
      <c r="BP83" s="123">
        <f>VLOOKUP($B83,'Sector --&gt;'!$Q$104:$AB$202,MATCH(BN$2,'Sector --&gt;'!$Q$3:$AB$3,0),FALSE)/VLOOKUP($B82,'Sector --&gt;'!$B$104:$N$202,MATCH(BN$2,'Sector --&gt;'!$B$3:$N$3,FALSE))</f>
        <v>1.2573484154463637E-2</v>
      </c>
      <c r="BQ83" s="123">
        <f t="array" ref="BQ83">PRODUCT(1+BP72:BP83)-1</f>
        <v>-0.14032623038894687</v>
      </c>
      <c r="BR83" s="637">
        <f>Benchmark!AQ84</f>
        <v>5.5723916638993343E-2</v>
      </c>
      <c r="BS83" s="123">
        <f t="array" ref="BS83">PRODUCT(1+BR72:BR83)-1</f>
        <v>0.16520942452240517</v>
      </c>
      <c r="BT83" s="637">
        <f>Benchmark!AR84</f>
        <v>-4.3092050126763141E-2</v>
      </c>
      <c r="BU83" s="123">
        <f t="array" ref="BU83">PRODUCT(1+BT72:BT83)-1</f>
        <v>-0.12585443711018551</v>
      </c>
    </row>
    <row r="84" spans="2:73" x14ac:dyDescent="0.25">
      <c r="B84" s="95">
        <f t="shared" si="2"/>
        <v>41333</v>
      </c>
      <c r="C84" s="123">
        <f>VLOOKUP($B84,'Sector --&gt;'!$Q$3:$AB$101,MATCH(C$2,'Sector --&gt;'!$Q$3:$AB$3,0),FALSE)/VLOOKUP($B83,'Sector --&gt;'!$B$3:$N$101,MATCH(C$2,'Sector --&gt;'!$B$3:$N$3,FALSE))</f>
        <v>-1.6331291482385119E-2</v>
      </c>
      <c r="D84" s="123">
        <f t="array" ref="D84">PRODUCT(1+C73:C84)-1</f>
        <v>0.10356094571470797</v>
      </c>
      <c r="E84" s="123">
        <f>VLOOKUP($B84,'Sector --&gt;'!$Q$104:$AB$202,MATCH(C$2,'Sector --&gt;'!$Q$3:$AB$3,0),FALSE)/VLOOKUP($B83,'Sector --&gt;'!$B$104:$N$202,MATCH(C$2,'Sector --&gt;'!$B$3:$N$3,FALSE))</f>
        <v>3.05087173617987E-2</v>
      </c>
      <c r="F84" s="123">
        <f t="array" ref="F84">PRODUCT(1+E73:E84)-1</f>
        <v>-5.5540468508741281E-2</v>
      </c>
      <c r="G84" s="637">
        <f>Benchmark!O85</f>
        <v>1.1259981944904412E-2</v>
      </c>
      <c r="H84" s="123">
        <f t="array" ref="H84">PRODUCT(1+G73:G84)-1</f>
        <v>0.11099851578399522</v>
      </c>
      <c r="I84" s="637">
        <f>Benchmark!P85</f>
        <v>-1.4962859355620944E-2</v>
      </c>
      <c r="J84" s="123">
        <f t="array" ref="J84">PRODUCT(1+I72:I83)-1</f>
        <v>-0.16283147963700573</v>
      </c>
      <c r="L84" s="123">
        <f>VLOOKUP($B84,'Sector --&gt;'!$Q$3:$AB$101,MATCH(L$2,'Sector --&gt;'!$Q$3:$AB$3,0),FALSE)/VLOOKUP($B83,'Sector --&gt;'!$B$3:$N$101,MATCH(L$2,'Sector --&gt;'!$B$3:$N$3,FALSE))</f>
        <v>1.667403041661716E-3</v>
      </c>
      <c r="M84" s="123">
        <f t="array" ref="M84">PRODUCT(1+L73:L84)-1</f>
        <v>0.48050210387757541</v>
      </c>
      <c r="N84" s="123">
        <f>VLOOKUP($B84,'Sector --&gt;'!$Q$104:$AB$202,MATCH(L$2,'Sector --&gt;'!$Q$3:$AB$3,0),FALSE)/VLOOKUP($B83,'Sector --&gt;'!$B$104:$N$202,MATCH(L$2,'Sector --&gt;'!$B$3:$N$3,FALSE))</f>
        <v>4.2061784589581897E-3</v>
      </c>
      <c r="O84" s="123">
        <f t="array" ref="O84">PRODUCT(1+N73:N84)-1</f>
        <v>-0.1768172804058068</v>
      </c>
      <c r="P84" s="637">
        <f>Benchmark!S85</f>
        <v>4.4349019659931039E-3</v>
      </c>
      <c r="Q84" s="123">
        <f t="array" ref="Q84">PRODUCT(1+P73:P84)-1</f>
        <v>0.19787435031019385</v>
      </c>
      <c r="R84" s="637">
        <f>Benchmark!T85</f>
        <v>-2.6081604417674997E-3</v>
      </c>
      <c r="S84" s="123">
        <f t="array" ref="S84">PRODUCT(1+R73:R84)-1</f>
        <v>-0.16779923681239428</v>
      </c>
      <c r="U84" s="123">
        <f>VLOOKUP($B84,'Sector --&gt;'!$Q$3:$AB$101,MATCH(U$2,'Sector --&gt;'!$Q$3:$AB$3,0),FALSE)/VLOOKUP($B83,'Sector --&gt;'!$B$3:$N$101,MATCH(U$2,'Sector --&gt;'!$B$3:$N$3,FALSE))</f>
        <v>-5.5273740357644797E-2</v>
      </c>
      <c r="V84" s="123">
        <f t="array" ref="V84">PRODUCT(1+U73:U84)-1</f>
        <v>-0.3109444277358111</v>
      </c>
      <c r="W84" s="123">
        <f>IFERROR(VLOOKUP($B84,'Sector --&gt;'!$Q$104:$AB$202,MATCH(U$2,'Sector --&gt;'!$Q$3:$AB$3,0),FALSE)/VLOOKUP($B83,'Sector --&gt;'!$B$104:$N$202,MATCH(U$2,'Sector --&gt;'!$B$3:$N$3,FALSE)),AA84)</f>
        <v>2.997891939221356E-2</v>
      </c>
      <c r="X84" s="123">
        <f t="array" ref="X84">PRODUCT(1+W73:W84)-1</f>
        <v>-5.4689186175109761E-3</v>
      </c>
      <c r="Y84" s="637">
        <f>Benchmark!W85</f>
        <v>-3.0898386605829851E-2</v>
      </c>
      <c r="Z84" s="123">
        <f t="array" ref="Z84">PRODUCT(1+Y73:Y84)-1</f>
        <v>-2.2629637405735537E-2</v>
      </c>
      <c r="AA84" s="637">
        <f>Benchmark!X85</f>
        <v>2.3279195117350444E-2</v>
      </c>
      <c r="AB84" s="123">
        <f t="array" ref="AB84">PRODUCT(1+AA73:AA84)-1</f>
        <v>9.4655150894640272E-4</v>
      </c>
      <c r="AD84" s="123">
        <f>VLOOKUP($B84,'Sector --&gt;'!$Q$3:$AB$101,MATCH(AD$2,'Sector --&gt;'!$Q$3:$AB$3,0),FALSE)/VLOOKUP($B83,'Sector --&gt;'!$B$3:$N$101,MATCH(AD$2,'Sector --&gt;'!$B$3:$N$3,FALSE))</f>
        <v>2.8989375629963735E-2</v>
      </c>
      <c r="AE84" s="123">
        <f t="array" ref="AE84">PRODUCT(1+AD73:AD84)-1</f>
        <v>0.44259916021001411</v>
      </c>
      <c r="AF84" s="123">
        <f>VLOOKUP($B84,'Sector --&gt;'!$Q$104:$AB$202,MATCH(AD$2,'Sector --&gt;'!$Q$3:$AB$3,0),FALSE)/VLOOKUP($B83,'Sector --&gt;'!$B$104:$N$202,MATCH(AD$2,'Sector --&gt;'!$B$3:$N$3,FALSE))</f>
        <v>-5.1966526062931055E-3</v>
      </c>
      <c r="AG84" s="123">
        <f t="array" ref="AG84">PRODUCT(1+AF73:AF84)-1</f>
        <v>-0.11983539203583937</v>
      </c>
      <c r="AH84" s="637">
        <f>Benchmark!AA85</f>
        <v>-3.4082772272863745E-3</v>
      </c>
      <c r="AI84" s="123">
        <f t="array" ref="AI84">PRODUCT(1+AH73:AH84)-1</f>
        <v>0.21459422419816221</v>
      </c>
      <c r="AJ84" s="637">
        <f>Benchmark!AB85</f>
        <v>5.6342481751443301E-3</v>
      </c>
      <c r="AK84" s="123">
        <f t="array" ref="AK84">PRODUCT(1+AJ73:AJ84)-1</f>
        <v>-0.14615232709126436</v>
      </c>
      <c r="AM84" s="123">
        <f>VLOOKUP($B84,'Sector --&gt;'!$Q$3:$AB$101,MATCH(AM$2,'Sector --&gt;'!$Q$3:$AB$3,0),FALSE)/VLOOKUP($B83,'Sector --&gt;'!$B$3:$N$101,MATCH(AM$2,'Sector --&gt;'!$B$3:$N$3,FALSE))</f>
        <v>-7.5864691666502034E-3</v>
      </c>
      <c r="AN84" s="123">
        <f t="array" ref="AN84">PRODUCT(1+AM73:AM84)-1</f>
        <v>4.2753097202645307E-2</v>
      </c>
      <c r="AO84" s="123">
        <f>VLOOKUP($B84,'Sector --&gt;'!$Q$104:$AB$202,MATCH(AM$2,'Sector --&gt;'!$Q$3:$AB$3,0),FALSE)/VLOOKUP($B83,'Sector --&gt;'!$B$104:$N$202,MATCH(AM$2,'Sector --&gt;'!$B$3:$N$3,FALSE))</f>
        <v>-5.1770991507809712E-3</v>
      </c>
      <c r="AP84" s="123">
        <f t="array" ref="AP84">PRODUCT(1+AO73:AO84)-1</f>
        <v>-3.4183928202719316E-2</v>
      </c>
      <c r="AQ84" s="637">
        <f>Benchmark!AE85</f>
        <v>5.8268832807393083E-3</v>
      </c>
      <c r="AR84" s="123">
        <f t="array" ref="AR84">PRODUCT(1+AQ73:AQ84)-1</f>
        <v>5.8958136710128839E-2</v>
      </c>
      <c r="AS84" s="637">
        <f>Benchmark!AF85</f>
        <v>-9.149579101143954E-3</v>
      </c>
      <c r="AT84" s="123">
        <f t="array" ref="AT84">PRODUCT(1+AS73:AS84)-1</f>
        <v>-5.3511405844650306E-2</v>
      </c>
      <c r="AV84" s="123">
        <f>VLOOKUP($B84,'Sector --&gt;'!$Q$3:$AB$101,MATCH(AV$2,'Sector --&gt;'!$Q$3:$AB$3,0),FALSE)/VLOOKUP($B83,'Sector --&gt;'!$B$3:$N$101,MATCH(AV$2,'Sector --&gt;'!$B$3:$N$3,FALSE))</f>
        <v>1.6940296267246802E-2</v>
      </c>
      <c r="AW84" s="123">
        <f t="array" ref="AW84">PRODUCT(1+AV73:AV84)-1</f>
        <v>4.3847755171514402E-2</v>
      </c>
      <c r="AX84" s="123">
        <f>VLOOKUP($B84,'Sector --&gt;'!$Q$104:$AB$202,MATCH(AV$2,'Sector --&gt;'!$Q$3:$AB$3,0),FALSE)/VLOOKUP($B83,'Sector --&gt;'!$B$104:$N$202,MATCH(AV$2,'Sector --&gt;'!$B$3:$N$3,FALSE))</f>
        <v>-9.6912348146457796E-3</v>
      </c>
      <c r="AY84" s="123">
        <f t="array" ref="AY84">PRODUCT(1+AX73:AX84)-1</f>
        <v>7.5450997953339094E-2</v>
      </c>
      <c r="AZ84" s="637">
        <f>Benchmark!AI85</f>
        <v>2.6912237341676117E-2</v>
      </c>
      <c r="BA84" s="123">
        <f t="array" ref="BA84">PRODUCT(1+AZ73:AZ84)-1</f>
        <v>9.4127736320290811E-2</v>
      </c>
      <c r="BB84" s="637">
        <f>Benchmark!AJ85</f>
        <v>-2.4336561853904776E-2</v>
      </c>
      <c r="BC84" s="123">
        <f t="array" ref="BC84">PRODUCT(1+BB73:BB84)-1</f>
        <v>-9.2803854361181215E-2</v>
      </c>
      <c r="BE84" s="123">
        <f>VLOOKUP($B84,'Sector --&gt;'!$Q$3:$AB$101,MATCH(BE$2,'Sector --&gt;'!$Q$3:$AB$3,0),FALSE)/VLOOKUP($B83,'Sector --&gt;'!$B$3:$N$101,MATCH(BE$2,'Sector --&gt;'!$B$3:$N$3,FALSE))</f>
        <v>-3.8484212623065298E-2</v>
      </c>
      <c r="BF84" s="123">
        <f t="array" ref="BF84">PRODUCT(1+BE73:BE84)-1</f>
        <v>0.16129383949996345</v>
      </c>
      <c r="BG84" s="123">
        <f>IFERROR(VLOOKUP($B84,'Sector --&gt;'!$Q$104:$AB$202,MATCH(BE$2,'Sector --&gt;'!$Q$3:$AB$3,0),FALSE)/VLOOKUP($B83,'Sector --&gt;'!$B$104:$N$202,MATCH(BE$2,'Sector --&gt;'!$B$3:$N$3,FALSE)),BK84)</f>
        <v>2.5160351367148625E-2</v>
      </c>
      <c r="BH84" s="123">
        <f t="array" ref="BH84">PRODUCT(1+BG73:BG84)-1</f>
        <v>0.38381973766308164</v>
      </c>
      <c r="BI84" s="637">
        <f>Benchmark!AM85</f>
        <v>-2.2506435454691762E-2</v>
      </c>
      <c r="BJ84" s="123">
        <f t="array" ref="BJ84">PRODUCT(1+BI73:BI84)-1</f>
        <v>2.522760473487029E-2</v>
      </c>
      <c r="BK84" s="637">
        <f>Benchmark!AN85</f>
        <v>2.8129874140547434E-2</v>
      </c>
      <c r="BL84" s="123">
        <f t="array" ref="BL84">PRODUCT(1+BK73:BK84)-1</f>
        <v>1.8090913700352207E-2</v>
      </c>
      <c r="BN84" s="123">
        <f>VLOOKUP($B84,'Sector --&gt;'!$Q$3:$AB$101,MATCH(BN$2,'Sector --&gt;'!$Q$3:$AB$3,0),FALSE)/VLOOKUP($B83,'Sector --&gt;'!$B$3:$N$101,MATCH(BN$2,'Sector --&gt;'!$B$3:$N$3,FALSE))</f>
        <v>-1.3803041132065177E-2</v>
      </c>
      <c r="BO84" s="123">
        <f t="array" ref="BO84">PRODUCT(1+BN73:BN84)-1</f>
        <v>5.1279667329037881E-2</v>
      </c>
      <c r="BP84" s="123">
        <f>VLOOKUP($B84,'Sector --&gt;'!$Q$104:$AB$202,MATCH(BN$2,'Sector --&gt;'!$Q$3:$AB$3,0),FALSE)/VLOOKUP($B83,'Sector --&gt;'!$B$104:$N$202,MATCH(BN$2,'Sector --&gt;'!$B$3:$N$3,FALSE))</f>
        <v>1.1475778623729789E-2</v>
      </c>
      <c r="BQ84" s="123">
        <f t="array" ref="BQ84">PRODUCT(1+BP73:BP84)-1</f>
        <v>-4.973871202270197E-2</v>
      </c>
      <c r="BR84" s="637">
        <f>Benchmark!AQ85</f>
        <v>-4.235459827860439E-2</v>
      </c>
      <c r="BS84" s="123">
        <f t="array" ref="BS84">PRODUCT(1+BR73:BR84)-1</f>
        <v>1.2755583995367248E-2</v>
      </c>
      <c r="BT84" s="637">
        <f>Benchmark!AR85</f>
        <v>3.926589937935307E-2</v>
      </c>
      <c r="BU84" s="123">
        <f t="array" ref="BU84">PRODUCT(1+BT73:BT84)-1</f>
        <v>-5.7224617506361208E-2</v>
      </c>
    </row>
    <row r="85" spans="2:73" x14ac:dyDescent="0.25">
      <c r="B85" s="95">
        <f t="shared" si="2"/>
        <v>41364</v>
      </c>
      <c r="C85" s="123">
        <f>VLOOKUP($B85,'Sector --&gt;'!$Q$3:$AB$101,MATCH(C$2,'Sector --&gt;'!$Q$3:$AB$3,0),FALSE)/VLOOKUP($B84,'Sector --&gt;'!$B$3:$N$101,MATCH(C$2,'Sector --&gt;'!$B$3:$N$3,FALSE))</f>
        <v>-1.3155486278707879E-2</v>
      </c>
      <c r="D85" s="123">
        <f t="array" ref="D85">PRODUCT(1+C74:C85)-1</f>
        <v>0.10730134695961469</v>
      </c>
      <c r="E85" s="123">
        <f>VLOOKUP($B85,'Sector --&gt;'!$Q$104:$AB$202,MATCH(C$2,'Sector --&gt;'!$Q$3:$AB$3,0),FALSE)/VLOOKUP($B84,'Sector --&gt;'!$B$104:$N$202,MATCH(C$2,'Sector --&gt;'!$B$3:$N$3,FALSE))</f>
        <v>8.7196668418216029E-3</v>
      </c>
      <c r="F85" s="123">
        <f t="array" ref="F85">PRODUCT(1+E74:E85)-1</f>
        <v>-4.9084137768919289E-2</v>
      </c>
      <c r="G85" s="637">
        <f>Benchmark!O86</f>
        <v>9.7613279407488436E-3</v>
      </c>
      <c r="H85" s="123">
        <f t="array" ref="H85">PRODUCT(1+G74:G85)-1</f>
        <v>0.11505812375640434</v>
      </c>
      <c r="I85" s="637">
        <f>Benchmark!P86</f>
        <v>-1.2947227137771591E-2</v>
      </c>
      <c r="J85" s="123">
        <f t="array" ref="J85">PRODUCT(1+I73:I84)-1</f>
        <v>-0.12615046234680605</v>
      </c>
      <c r="L85" s="123">
        <f>VLOOKUP($B85,'Sector --&gt;'!$Q$3:$AB$101,MATCH(L$2,'Sector --&gt;'!$Q$3:$AB$3,0),FALSE)/VLOOKUP($B84,'Sector --&gt;'!$B$3:$N$101,MATCH(L$2,'Sector --&gt;'!$B$3:$N$3,FALSE))</f>
        <v>1.3915286418817079E-2</v>
      </c>
      <c r="M85" s="123">
        <f t="array" ref="M85">PRODUCT(1+L74:L85)-1</f>
        <v>0.44381094119269937</v>
      </c>
      <c r="N85" s="123">
        <f>VLOOKUP($B85,'Sector --&gt;'!$Q$104:$AB$202,MATCH(L$2,'Sector --&gt;'!$Q$3:$AB$3,0),FALSE)/VLOOKUP($B84,'Sector --&gt;'!$B$104:$N$202,MATCH(L$2,'Sector --&gt;'!$B$3:$N$3,FALSE))</f>
        <v>-1.728779702462805E-2</v>
      </c>
      <c r="O85" s="123">
        <f t="array" ref="O85">PRODUCT(1+N74:N85)-1</f>
        <v>-0.1556705128022593</v>
      </c>
      <c r="P85" s="637">
        <f>Benchmark!S86</f>
        <v>3.0062435495299161E-2</v>
      </c>
      <c r="Q85" s="123">
        <f t="array" ref="Q85">PRODUCT(1+P74:P85)-1</f>
        <v>0.20481757632226349</v>
      </c>
      <c r="R85" s="637">
        <f>Benchmark!T86</f>
        <v>-1.4853888101386888E-2</v>
      </c>
      <c r="S85" s="123">
        <f t="array" ref="S85">PRODUCT(1+R74:R85)-1</f>
        <v>-0.15558903314662353</v>
      </c>
      <c r="U85" s="123">
        <f>VLOOKUP($B85,'Sector --&gt;'!$Q$3:$AB$101,MATCH(U$2,'Sector --&gt;'!$Q$3:$AB$3,0),FALSE)/VLOOKUP($B84,'Sector --&gt;'!$B$3:$N$101,MATCH(U$2,'Sector --&gt;'!$B$3:$N$3,FALSE))</f>
        <v>-8.0295696332591704E-2</v>
      </c>
      <c r="V85" s="123">
        <f t="array" ref="V85">PRODUCT(1+U74:U85)-1</f>
        <v>-0.27659430348097791</v>
      </c>
      <c r="W85" s="123">
        <f>IFERROR(VLOOKUP($B85,'Sector --&gt;'!$Q$104:$AB$202,MATCH(U$2,'Sector --&gt;'!$Q$3:$AB$3,0),FALSE)/VLOOKUP($B84,'Sector --&gt;'!$B$104:$N$202,MATCH(U$2,'Sector --&gt;'!$B$3:$N$3,FALSE)),AA85)</f>
        <v>-7.7745077331766764E-3</v>
      </c>
      <c r="X85" s="123">
        <f t="array" ref="X85">PRODUCT(1+W74:W85)-1</f>
        <v>-1.3546428689239276E-2</v>
      </c>
      <c r="Y85" s="637">
        <f>Benchmark!W86</f>
        <v>-1.0380471101806692E-2</v>
      </c>
      <c r="Z85" s="123">
        <f t="array" ref="Z85">PRODUCT(1+Y74:Y85)-1</f>
        <v>2.1244807419761536E-2</v>
      </c>
      <c r="AA85" s="637">
        <f>Benchmark!X86</f>
        <v>1.7137170240233361E-2</v>
      </c>
      <c r="AB85" s="123">
        <f t="array" ref="AB85">PRODUCT(1+AA74:AA85)-1</f>
        <v>-3.4046420017508461E-2</v>
      </c>
      <c r="AD85" s="123">
        <f>VLOOKUP($B85,'Sector --&gt;'!$Q$3:$AB$101,MATCH(AD$2,'Sector --&gt;'!$Q$3:$AB$3,0),FALSE)/VLOOKUP($B84,'Sector --&gt;'!$B$3:$N$101,MATCH(AD$2,'Sector --&gt;'!$B$3:$N$3,FALSE))</f>
        <v>6.2285031173981579E-3</v>
      </c>
      <c r="AE85" s="123">
        <f t="array" ref="AE85">PRODUCT(1+AD74:AD85)-1</f>
        <v>0.44484921999146376</v>
      </c>
      <c r="AF85" s="123">
        <f>VLOOKUP($B85,'Sector --&gt;'!$Q$104:$AB$202,MATCH(AD$2,'Sector --&gt;'!$Q$3:$AB$3,0),FALSE)/VLOOKUP($B84,'Sector --&gt;'!$B$104:$N$202,MATCH(AD$2,'Sector --&gt;'!$B$3:$N$3,FALSE))</f>
        <v>8.2015645772852558E-3</v>
      </c>
      <c r="AG85" s="123">
        <f t="array" ref="AG85">PRODUCT(1+AF74:AF85)-1</f>
        <v>-0.15420646414324435</v>
      </c>
      <c r="AH85" s="637">
        <f>Benchmark!AA86</f>
        <v>-1.0713755769868423E-2</v>
      </c>
      <c r="AI85" s="123">
        <f t="array" ref="AI85">PRODUCT(1+AH74:AH85)-1</f>
        <v>0.23360081555013679</v>
      </c>
      <c r="AJ85" s="637">
        <f>Benchmark!AB86</f>
        <v>1.398409750456941E-2</v>
      </c>
      <c r="AK85" s="123">
        <f t="array" ref="AK85">PRODUCT(1+AJ74:AJ85)-1</f>
        <v>-0.17233110865480983</v>
      </c>
      <c r="AM85" s="123">
        <f>VLOOKUP($B85,'Sector --&gt;'!$Q$3:$AB$101,MATCH(AM$2,'Sector --&gt;'!$Q$3:$AB$3,0),FALSE)/VLOOKUP($B84,'Sector --&gt;'!$B$3:$N$101,MATCH(AM$2,'Sector --&gt;'!$B$3:$N$3,FALSE))</f>
        <v>3.0658269711728034E-3</v>
      </c>
      <c r="AN85" s="123">
        <f t="array" ref="AN85">PRODUCT(1+AM74:AM85)-1</f>
        <v>8.4549341720565163E-2</v>
      </c>
      <c r="AO85" s="123">
        <f>VLOOKUP($B85,'Sector --&gt;'!$Q$104:$AB$202,MATCH(AM$2,'Sector --&gt;'!$Q$3:$AB$3,0),FALSE)/VLOOKUP($B84,'Sector --&gt;'!$B$104:$N$202,MATCH(AM$2,'Sector --&gt;'!$B$3:$N$3,FALSE))</f>
        <v>3.574349579349962E-2</v>
      </c>
      <c r="AP85" s="123">
        <f t="array" ref="AP85">PRODUCT(1+AO74:AO85)-1</f>
        <v>-3.4761607855326893E-2</v>
      </c>
      <c r="AQ85" s="637">
        <f>Benchmark!AE86</f>
        <v>-5.9231421928738412E-3</v>
      </c>
      <c r="AR85" s="123">
        <f t="array" ref="AR85">PRODUCT(1+AQ74:AQ85)-1</f>
        <v>7.4841811292741367E-2</v>
      </c>
      <c r="AS85" s="637">
        <f>Benchmark!AF86</f>
        <v>4.3681130334792583E-3</v>
      </c>
      <c r="AT85" s="123">
        <f t="array" ref="AT85">PRODUCT(1+AS74:AS85)-1</f>
        <v>-6.8183488147402604E-2</v>
      </c>
      <c r="AV85" s="123">
        <f>VLOOKUP($B85,'Sector --&gt;'!$Q$3:$AB$101,MATCH(AV$2,'Sector --&gt;'!$Q$3:$AB$3,0),FALSE)/VLOOKUP($B84,'Sector --&gt;'!$B$3:$N$101,MATCH(AV$2,'Sector --&gt;'!$B$3:$N$3,FALSE))</f>
        <v>1.0057397846278142E-2</v>
      </c>
      <c r="AW85" s="123">
        <f t="array" ref="AW85">PRODUCT(1+AV74:AV85)-1</f>
        <v>2.6309193226475847E-2</v>
      </c>
      <c r="AX85" s="123">
        <f>VLOOKUP($B85,'Sector --&gt;'!$Q$104:$AB$202,MATCH(AV$2,'Sector --&gt;'!$Q$3:$AB$3,0),FALSE)/VLOOKUP($B84,'Sector --&gt;'!$B$104:$N$202,MATCH(AV$2,'Sector --&gt;'!$B$3:$N$3,FALSE))</f>
        <v>-3.2792387269278925E-2</v>
      </c>
      <c r="AY85" s="123">
        <f t="array" ref="AY85">PRODUCT(1+AX74:AX85)-1</f>
        <v>2.8819079901325928E-2</v>
      </c>
      <c r="AZ85" s="637">
        <f>Benchmark!AI86</f>
        <v>-8.2939196701012612E-3</v>
      </c>
      <c r="BA85" s="123">
        <f t="array" ref="BA85">PRODUCT(1+AZ74:AZ85)-1</f>
        <v>6.4692501783413014E-2</v>
      </c>
      <c r="BB85" s="637">
        <f>Benchmark!AJ86</f>
        <v>3.9916023177928618E-3</v>
      </c>
      <c r="BC85" s="123">
        <f t="array" ref="BC85">PRODUCT(1+BB74:BB85)-1</f>
        <v>-6.7501444913510844E-2</v>
      </c>
      <c r="BE85" s="123">
        <f>VLOOKUP($B85,'Sector --&gt;'!$Q$3:$AB$101,MATCH(BE$2,'Sector --&gt;'!$Q$3:$AB$3,0),FALSE)/VLOOKUP($B84,'Sector --&gt;'!$B$3:$N$101,MATCH(BE$2,'Sector --&gt;'!$B$3:$N$3,FALSE))</f>
        <v>1.573563232074018E-2</v>
      </c>
      <c r="BF85" s="123">
        <f t="array" ref="BF85">PRODUCT(1+BE74:BE85)-1</f>
        <v>0.20049973813099919</v>
      </c>
      <c r="BG85" s="123">
        <f>IFERROR(VLOOKUP($B85,'Sector --&gt;'!$Q$104:$AB$202,MATCH(BE$2,'Sector --&gt;'!$Q$3:$AB$3,0),FALSE)/VLOOKUP($B84,'Sector --&gt;'!$B$104:$N$202,MATCH(BE$2,'Sector --&gt;'!$B$3:$N$3,FALSE)),BK85)</f>
        <v>-3.8693155414064651E-2</v>
      </c>
      <c r="BH85" s="123">
        <f t="array" ref="BH85">PRODUCT(1+BG74:BG85)-1</f>
        <v>0.24902970532006963</v>
      </c>
      <c r="BI85" s="637">
        <f>Benchmark!AM86</f>
        <v>-2.0101989502757392E-2</v>
      </c>
      <c r="BJ85" s="123">
        <f t="array" ref="BJ85">PRODUCT(1+BI74:BI85)-1</f>
        <v>2.1637036379548391E-2</v>
      </c>
      <c r="BK85" s="637">
        <f>Benchmark!AN86</f>
        <v>4.1247947593019765E-2</v>
      </c>
      <c r="BL85" s="123">
        <f t="array" ref="BL85">PRODUCT(1+BK74:BK85)-1</f>
        <v>6.6247119133091559E-3</v>
      </c>
      <c r="BN85" s="123">
        <f>VLOOKUP($B85,'Sector --&gt;'!$Q$3:$AB$101,MATCH(BN$2,'Sector --&gt;'!$Q$3:$AB$3,0),FALSE)/VLOOKUP($B84,'Sector --&gt;'!$B$3:$N$101,MATCH(BN$2,'Sector --&gt;'!$B$3:$N$3,FALSE))</f>
        <v>6.6684602296237802E-3</v>
      </c>
      <c r="BO85" s="123">
        <f t="array" ref="BO85">PRODUCT(1+BN74:BN85)-1</f>
        <v>9.8588590781533147E-2</v>
      </c>
      <c r="BP85" s="123">
        <f>VLOOKUP($B85,'Sector --&gt;'!$Q$104:$AB$202,MATCH(BN$2,'Sector --&gt;'!$Q$3:$AB$3,0),FALSE)/VLOOKUP($B84,'Sector --&gt;'!$B$104:$N$202,MATCH(BN$2,'Sector --&gt;'!$B$3:$N$3,FALSE))</f>
        <v>1.2513439289034825E-2</v>
      </c>
      <c r="BQ85" s="123">
        <f t="array" ref="BQ85">PRODUCT(1+BP74:BP85)-1</f>
        <v>-2.8464564726986219E-2</v>
      </c>
      <c r="BR85" s="637">
        <f>Benchmark!AQ86</f>
        <v>7.2272049373803202E-3</v>
      </c>
      <c r="BS85" s="123">
        <f t="array" ref="BS85">PRODUCT(1+BR74:BR85)-1</f>
        <v>3.2978399438756911E-2</v>
      </c>
      <c r="BT85" s="637">
        <f>Benchmark!AR86</f>
        <v>-1.4036782790052512E-2</v>
      </c>
      <c r="BU85" s="123">
        <f t="array" ref="BU85">PRODUCT(1+BT74:BT85)-1</f>
        <v>-5.6603064484968657E-2</v>
      </c>
    </row>
    <row r="86" spans="2:73" x14ac:dyDescent="0.25">
      <c r="B86" s="95">
        <f t="shared" si="2"/>
        <v>41394</v>
      </c>
      <c r="C86" s="123">
        <f>VLOOKUP($B86,'Sector --&gt;'!$Q$3:$AB$101,MATCH(C$2,'Sector --&gt;'!$Q$3:$AB$3,0),FALSE)/VLOOKUP($B85,'Sector --&gt;'!$B$3:$N$101,MATCH(C$2,'Sector --&gt;'!$B$3:$N$3,FALSE))</f>
        <v>6.8256291105069145E-2</v>
      </c>
      <c r="D86" s="123">
        <f t="array" ref="D86">PRODUCT(1+C75:C86)-1</f>
        <v>0.21636455467360749</v>
      </c>
      <c r="E86" s="123">
        <f>VLOOKUP($B86,'Sector --&gt;'!$Q$104:$AB$202,MATCH(C$2,'Sector --&gt;'!$Q$3:$AB$3,0),FALSE)/VLOOKUP($B85,'Sector --&gt;'!$B$104:$N$202,MATCH(C$2,'Sector --&gt;'!$B$3:$N$3,FALSE))</f>
        <v>-8.3490379230864331E-2</v>
      </c>
      <c r="F86" s="123">
        <f t="array" ref="F86">PRODUCT(1+E75:E86)-1</f>
        <v>-0.14464439974123466</v>
      </c>
      <c r="G86" s="637">
        <f>Benchmark!O87</f>
        <v>1.8665475257175483E-2</v>
      </c>
      <c r="H86" s="123">
        <f t="array" ref="H86">PRODUCT(1+G75:G86)-1</f>
        <v>0.13717210884298958</v>
      </c>
      <c r="I86" s="637">
        <f>Benchmark!P87</f>
        <v>-2.0622788675613173E-2</v>
      </c>
      <c r="J86" s="123">
        <f t="array" ref="J86">PRODUCT(1+I74:I85)-1</f>
        <v>-0.12399869763299842</v>
      </c>
      <c r="L86" s="123">
        <f>VLOOKUP($B86,'Sector --&gt;'!$Q$3:$AB$101,MATCH(L$2,'Sector --&gt;'!$Q$3:$AB$3,0),FALSE)/VLOOKUP($B85,'Sector --&gt;'!$B$3:$N$101,MATCH(L$2,'Sector --&gt;'!$B$3:$N$3,FALSE))</f>
        <v>5.6933173449973756E-2</v>
      </c>
      <c r="M86" s="123">
        <f t="array" ref="M86">PRODUCT(1+L75:L86)-1</f>
        <v>0.48653493598344344</v>
      </c>
      <c r="N86" s="123">
        <f>VLOOKUP($B86,'Sector --&gt;'!$Q$104:$AB$202,MATCH(L$2,'Sector --&gt;'!$Q$3:$AB$3,0),FALSE)/VLOOKUP($B85,'Sector --&gt;'!$B$104:$N$202,MATCH(L$2,'Sector --&gt;'!$B$3:$N$3,FALSE))</f>
        <v>-1.6630542629457651E-2</v>
      </c>
      <c r="O86" s="123">
        <f t="array" ref="O86">PRODUCT(1+N75:N86)-1</f>
        <v>-0.1771220665866885</v>
      </c>
      <c r="P86" s="637">
        <f>Benchmark!S87</f>
        <v>3.696954021070864E-2</v>
      </c>
      <c r="Q86" s="123">
        <f t="array" ref="Q86">PRODUCT(1+P75:P86)-1</f>
        <v>0.23111152125402534</v>
      </c>
      <c r="R86" s="637">
        <f>Benchmark!T87</f>
        <v>-2.3828802337504458E-2</v>
      </c>
      <c r="S86" s="123">
        <f t="array" ref="S86">PRODUCT(1+R75:R86)-1</f>
        <v>-0.17090650379496131</v>
      </c>
      <c r="U86" s="123">
        <f>VLOOKUP($B86,'Sector --&gt;'!$Q$3:$AB$101,MATCH(U$2,'Sector --&gt;'!$Q$3:$AB$3,0),FALSE)/VLOOKUP($B85,'Sector --&gt;'!$B$3:$N$101,MATCH(U$2,'Sector --&gt;'!$B$3:$N$3,FALSE))</f>
        <v>2.1653534002652897E-2</v>
      </c>
      <c r="V86" s="123">
        <f t="array" ref="V86">PRODUCT(1+U75:U86)-1</f>
        <v>-0.23551998244659889</v>
      </c>
      <c r="W86" s="123">
        <f>IFERROR(VLOOKUP($B86,'Sector --&gt;'!$Q$104:$AB$202,MATCH(U$2,'Sector --&gt;'!$Q$3:$AB$3,0),FALSE)/VLOOKUP($B85,'Sector --&gt;'!$B$104:$N$202,MATCH(U$2,'Sector --&gt;'!$B$3:$N$3,FALSE)),AA86)</f>
        <v>5.4307361963933966E-2</v>
      </c>
      <c r="X86" s="123">
        <f t="array" ref="X86">PRODUCT(1+W75:W86)-1</f>
        <v>1.2957447264891009E-2</v>
      </c>
      <c r="Y86" s="637">
        <f>Benchmark!W87</f>
        <v>-2.2666921871188246E-2</v>
      </c>
      <c r="Z86" s="123">
        <f t="array" ref="Z86">PRODUCT(1+Y75:Y86)-1</f>
        <v>1.6945033929302911E-2</v>
      </c>
      <c r="AA86" s="637">
        <f>Benchmark!X87</f>
        <v>2.0574119495696208E-2</v>
      </c>
      <c r="AB86" s="123">
        <f t="array" ref="AB86">PRODUCT(1+AA75:AA86)-1</f>
        <v>-2.8506453891759431E-2</v>
      </c>
      <c r="AD86" s="123">
        <f>VLOOKUP($B86,'Sector --&gt;'!$Q$3:$AB$101,MATCH(AD$2,'Sector --&gt;'!$Q$3:$AB$3,0),FALSE)/VLOOKUP($B85,'Sector --&gt;'!$B$3:$N$101,MATCH(AD$2,'Sector --&gt;'!$B$3:$N$3,FALSE))</f>
        <v>5.600342365601748E-2</v>
      </c>
      <c r="AE86" s="123">
        <f t="array" ref="AE86">PRODUCT(1+AD75:AD86)-1</f>
        <v>0.45906481934130294</v>
      </c>
      <c r="AF86" s="123">
        <f>VLOOKUP($B86,'Sector --&gt;'!$Q$104:$AB$202,MATCH(AD$2,'Sector --&gt;'!$Q$3:$AB$3,0),FALSE)/VLOOKUP($B85,'Sector --&gt;'!$B$104:$N$202,MATCH(AD$2,'Sector --&gt;'!$B$3:$N$3,FALSE))</f>
        <v>-2.7975800072752681E-2</v>
      </c>
      <c r="AG86" s="123">
        <f t="array" ref="AG86">PRODUCT(1+AF75:AF86)-1</f>
        <v>-0.1530148231671743</v>
      </c>
      <c r="AH86" s="637">
        <f>Benchmark!AA87</f>
        <v>3.5624825209373275E-2</v>
      </c>
      <c r="AI86" s="123">
        <f t="array" ref="AI86">PRODUCT(1+AH75:AH86)-1</f>
        <v>0.27742210483569441</v>
      </c>
      <c r="AJ86" s="637">
        <f>Benchmark!AB87</f>
        <v>-3.2798625914695623E-2</v>
      </c>
      <c r="AK86" s="123">
        <f t="array" ref="AK86">PRODUCT(1+AJ75:AJ86)-1</f>
        <v>-0.19810092926635436</v>
      </c>
      <c r="AM86" s="123">
        <f>VLOOKUP($B86,'Sector --&gt;'!$Q$3:$AB$101,MATCH(AM$2,'Sector --&gt;'!$Q$3:$AB$3,0),FALSE)/VLOOKUP($B85,'Sector --&gt;'!$B$3:$N$101,MATCH(AM$2,'Sector --&gt;'!$B$3:$N$3,FALSE))</f>
        <v>2.6509042082334455E-2</v>
      </c>
      <c r="AN86" s="123">
        <f t="array" ref="AN86">PRODUCT(1+AM75:AM86)-1</f>
        <v>0.13682433074755962</v>
      </c>
      <c r="AO86" s="123">
        <f>VLOOKUP($B86,'Sector --&gt;'!$Q$104:$AB$202,MATCH(AM$2,'Sector --&gt;'!$Q$3:$AB$3,0),FALSE)/VLOOKUP($B85,'Sector --&gt;'!$B$104:$N$202,MATCH(AM$2,'Sector --&gt;'!$B$3:$N$3,FALSE))</f>
        <v>-4.2086920956675017E-3</v>
      </c>
      <c r="AP86" s="123">
        <f t="array" ref="AP86">PRODUCT(1+AO75:AO86)-1</f>
        <v>-7.6034086706121995E-2</v>
      </c>
      <c r="AQ86" s="637">
        <f>Benchmark!AE87</f>
        <v>6.6048078449210956E-3</v>
      </c>
      <c r="AR86" s="123">
        <f t="array" ref="AR86">PRODUCT(1+AQ75:AQ86)-1</f>
        <v>0.11120112365598511</v>
      </c>
      <c r="AS86" s="637">
        <f>Benchmark!AF87</f>
        <v>-1.7044721005657501E-2</v>
      </c>
      <c r="AT86" s="123">
        <f t="array" ref="AT86">PRODUCT(1+AS75:AS86)-1</f>
        <v>-0.11792136612118542</v>
      </c>
      <c r="AV86" s="123">
        <f>VLOOKUP($B86,'Sector --&gt;'!$Q$3:$AB$101,MATCH(AV$2,'Sector --&gt;'!$Q$3:$AB$3,0),FALSE)/VLOOKUP($B85,'Sector --&gt;'!$B$3:$N$101,MATCH(AV$2,'Sector --&gt;'!$B$3:$N$3,FALSE))</f>
        <v>4.8751020873471634E-2</v>
      </c>
      <c r="AW86" s="123">
        <f t="array" ref="AW86">PRODUCT(1+AV75:AV86)-1</f>
        <v>9.1612056135706554E-2</v>
      </c>
      <c r="AX86" s="123">
        <f>VLOOKUP($B86,'Sector --&gt;'!$Q$104:$AB$202,MATCH(AV$2,'Sector --&gt;'!$Q$3:$AB$3,0),FALSE)/VLOOKUP($B85,'Sector --&gt;'!$B$104:$N$202,MATCH(AV$2,'Sector --&gt;'!$B$3:$N$3,FALSE))</f>
        <v>-3.187516670273273E-2</v>
      </c>
      <c r="AY86" s="123">
        <f t="array" ref="AY86">PRODUCT(1+AX75:AX86)-1</f>
        <v>-4.355431533477705E-2</v>
      </c>
      <c r="AZ86" s="637">
        <f>Benchmark!AI87</f>
        <v>1.6672929130886575E-2</v>
      </c>
      <c r="BA86" s="123">
        <f t="array" ref="BA86">PRODUCT(1+AZ75:AZ86)-1</f>
        <v>9.5198783785473529E-2</v>
      </c>
      <c r="BB86" s="637">
        <f>Benchmark!AJ87</f>
        <v>-1.636620247745442E-2</v>
      </c>
      <c r="BC86" s="123">
        <f t="array" ref="BC86">PRODUCT(1+BB75:BB86)-1</f>
        <v>-9.3131174629297431E-2</v>
      </c>
      <c r="BE86" s="123">
        <f>VLOOKUP($B86,'Sector --&gt;'!$Q$3:$AB$101,MATCH(BE$2,'Sector --&gt;'!$Q$3:$AB$3,0),FALSE)/VLOOKUP($B85,'Sector --&gt;'!$B$3:$N$101,MATCH(BE$2,'Sector --&gt;'!$B$3:$N$3,FALSE))</f>
        <v>-5.7863344073428517E-2</v>
      </c>
      <c r="BF86" s="123">
        <f t="array" ref="BF86">PRODUCT(1+BE75:BE86)-1</f>
        <v>0.10847865066159201</v>
      </c>
      <c r="BG86" s="123">
        <f>IFERROR(VLOOKUP($B86,'Sector --&gt;'!$Q$104:$AB$202,MATCH(BE$2,'Sector --&gt;'!$Q$3:$AB$3,0),FALSE)/VLOOKUP($B85,'Sector --&gt;'!$B$104:$N$202,MATCH(BE$2,'Sector --&gt;'!$B$3:$N$3,FALSE)),BK86)</f>
        <v>-3.6319015542425413E-2</v>
      </c>
      <c r="BH86" s="123">
        <f t="array" ref="BH86">PRODUCT(1+BG75:BG86)-1</f>
        <v>0.19719280338757272</v>
      </c>
      <c r="BI86" s="637">
        <f>Benchmark!AM87</f>
        <v>-3.2577041877531757E-2</v>
      </c>
      <c r="BJ86" s="123">
        <f t="array" ref="BJ86">PRODUCT(1+BI75:BI86)-1</f>
        <v>6.1804261248241676E-3</v>
      </c>
      <c r="BK86" s="637">
        <f>Benchmark!AN87</f>
        <v>3.0613851529042013E-3</v>
      </c>
      <c r="BL86" s="123">
        <f t="array" ref="BL86">PRODUCT(1+BK75:BK86)-1</f>
        <v>-2.5583498698668605E-2</v>
      </c>
      <c r="BN86" s="123">
        <f>VLOOKUP($B86,'Sector --&gt;'!$Q$3:$AB$101,MATCH(BN$2,'Sector --&gt;'!$Q$3:$AB$3,0),FALSE)/VLOOKUP($B85,'Sector --&gt;'!$B$3:$N$101,MATCH(BN$2,'Sector --&gt;'!$B$3:$N$3,FALSE))</f>
        <v>7.0496780565642334E-2</v>
      </c>
      <c r="BO86" s="123">
        <f t="array" ref="BO86">PRODUCT(1+BN75:BN86)-1</f>
        <v>0.25640399647731349</v>
      </c>
      <c r="BP86" s="123">
        <f>VLOOKUP($B86,'Sector --&gt;'!$Q$104:$AB$202,MATCH(BN$2,'Sector --&gt;'!$Q$3:$AB$3,0),FALSE)/VLOOKUP($B85,'Sector --&gt;'!$B$104:$N$202,MATCH(BN$2,'Sector --&gt;'!$B$3:$N$3,FALSE))</f>
        <v>5.9007414477600679E-3</v>
      </c>
      <c r="BQ86" s="123">
        <f t="array" ref="BQ86">PRODUCT(1+BP75:BP86)-1</f>
        <v>-1.3414455228299205E-2</v>
      </c>
      <c r="BR86" s="637">
        <f>Benchmark!AQ87</f>
        <v>2.1101442047898607E-2</v>
      </c>
      <c r="BS86" s="123">
        <f t="array" ref="BS86">PRODUCT(1+BR75:BR86)-1</f>
        <v>6.2194903481125996E-2</v>
      </c>
      <c r="BT86" s="637">
        <f>Benchmark!AR87</f>
        <v>-2.1064556080168849E-2</v>
      </c>
      <c r="BU86" s="123">
        <f t="array" ref="BU86">PRODUCT(1+BT75:BT86)-1</f>
        <v>-5.7668992808491693E-2</v>
      </c>
    </row>
    <row r="87" spans="2:73" x14ac:dyDescent="0.25">
      <c r="B87" s="95">
        <f t="shared" si="2"/>
        <v>41425</v>
      </c>
      <c r="C87" s="123">
        <f>VLOOKUP($B87,'Sector --&gt;'!$Q$3:$AB$101,MATCH(C$2,'Sector --&gt;'!$Q$3:$AB$3,0),FALSE)/VLOOKUP($B86,'Sector --&gt;'!$B$3:$N$101,MATCH(C$2,'Sector --&gt;'!$B$3:$N$3,FALSE))</f>
        <v>1.9105121598942721E-2</v>
      </c>
      <c r="D87" s="123">
        <f t="array" ref="D87">PRODUCT(1+C76:C87)-1</f>
        <v>0.40537113351109899</v>
      </c>
      <c r="E87" s="123">
        <f>VLOOKUP($B87,'Sector --&gt;'!$Q$104:$AB$202,MATCH(C$2,'Sector --&gt;'!$Q$3:$AB$3,0),FALSE)/VLOOKUP($B86,'Sector --&gt;'!$B$104:$N$202,MATCH(C$2,'Sector --&gt;'!$B$3:$N$3,FALSE))</f>
        <v>-5.8680107444236795E-2</v>
      </c>
      <c r="F87" s="123">
        <f t="array" ref="F87">PRODUCT(1+E76:E87)-1</f>
        <v>-0.27393279697765827</v>
      </c>
      <c r="G87" s="637">
        <f>Benchmark!O88</f>
        <v>3.0500188204854624E-2</v>
      </c>
      <c r="H87" s="123">
        <f t="array" ref="H87">PRODUCT(1+G76:G87)-1</f>
        <v>0.30852078924394544</v>
      </c>
      <c r="I87" s="637">
        <f>Benchmark!P88</f>
        <v>-3.1635913127127796E-2</v>
      </c>
      <c r="J87" s="123">
        <f t="array" ref="J87">PRODUCT(1+I75:I86)-1</f>
        <v>-0.13942258929094098</v>
      </c>
      <c r="L87" s="123">
        <f>VLOOKUP($B87,'Sector --&gt;'!$Q$3:$AB$101,MATCH(L$2,'Sector --&gt;'!$Q$3:$AB$3,0),FALSE)/VLOOKUP($B86,'Sector --&gt;'!$B$3:$N$101,MATCH(L$2,'Sector --&gt;'!$B$3:$N$3,FALSE))</f>
        <v>1.1123722858094367E-2</v>
      </c>
      <c r="M87" s="123">
        <f t="array" ref="M87">PRODUCT(1+L76:L87)-1</f>
        <v>0.54562439740199897</v>
      </c>
      <c r="N87" s="123">
        <f>VLOOKUP($B87,'Sector --&gt;'!$Q$104:$AB$202,MATCH(L$2,'Sector --&gt;'!$Q$3:$AB$3,0),FALSE)/VLOOKUP($B86,'Sector --&gt;'!$B$104:$N$202,MATCH(L$2,'Sector --&gt;'!$B$3:$N$3,FALSE))</f>
        <v>6.3442150458659266E-2</v>
      </c>
      <c r="O87" s="123">
        <f t="array" ref="O87">PRODUCT(1+N76:N87)-1</f>
        <v>-0.18219037249448544</v>
      </c>
      <c r="P87" s="637">
        <f>Benchmark!S88</f>
        <v>-1.1896297929327093E-2</v>
      </c>
      <c r="Q87" s="123">
        <f t="array" ref="Q87">PRODUCT(1+P76:P87)-1</f>
        <v>0.31404174172371735</v>
      </c>
      <c r="R87" s="637">
        <f>Benchmark!T88</f>
        <v>2.917068627076537E-2</v>
      </c>
      <c r="S87" s="123">
        <f t="array" ref="S87">PRODUCT(1+R76:R87)-1</f>
        <v>-0.21262457578468863</v>
      </c>
      <c r="U87" s="123">
        <f>VLOOKUP($B87,'Sector --&gt;'!$Q$3:$AB$101,MATCH(U$2,'Sector --&gt;'!$Q$3:$AB$3,0),FALSE)/VLOOKUP($B86,'Sector --&gt;'!$B$3:$N$101,MATCH(U$2,'Sector --&gt;'!$B$3:$N$3,FALSE))</f>
        <v>3.7285773424688057E-2</v>
      </c>
      <c r="V87" s="123">
        <f t="array" ref="V87">PRODUCT(1+U76:U87)-1</f>
        <v>-0.12618196054937636</v>
      </c>
      <c r="W87" s="123">
        <f>IFERROR(VLOOKUP($B87,'Sector --&gt;'!$Q$104:$AB$202,MATCH(U$2,'Sector --&gt;'!$Q$3:$AB$3,0),FALSE)/VLOOKUP($B86,'Sector --&gt;'!$B$104:$N$202,MATCH(U$2,'Sector --&gt;'!$B$3:$N$3,FALSE)),AA87)</f>
        <v>3.2964458711615997E-2</v>
      </c>
      <c r="X87" s="123">
        <f t="array" ref="X87">PRODUCT(1+W76:W87)-1</f>
        <v>-9.4166173253244834E-2</v>
      </c>
      <c r="Y87" s="637">
        <f>Benchmark!W88</f>
        <v>-2.71942060913428E-2</v>
      </c>
      <c r="Z87" s="123">
        <f t="array" ref="Z87">PRODUCT(1+Y76:Y87)-1</f>
        <v>0.13189930459474497</v>
      </c>
      <c r="AA87" s="637">
        <f>Benchmark!X88</f>
        <v>2.747430967466049E-2</v>
      </c>
      <c r="AB87" s="123">
        <f t="array" ref="AB87">PRODUCT(1+AA76:AA87)-1</f>
        <v>-0.11209675421321863</v>
      </c>
      <c r="AD87" s="123">
        <f>VLOOKUP($B87,'Sector --&gt;'!$Q$3:$AB$101,MATCH(AD$2,'Sector --&gt;'!$Q$3:$AB$3,0),FALSE)/VLOOKUP($B86,'Sector --&gt;'!$B$3:$N$101,MATCH(AD$2,'Sector --&gt;'!$B$3:$N$3,FALSE))</f>
        <v>2.5123070203474252E-2</v>
      </c>
      <c r="AE87" s="123">
        <f t="array" ref="AE87">PRODUCT(1+AD76:AD87)-1</f>
        <v>0.53571648693421348</v>
      </c>
      <c r="AF87" s="123">
        <f>VLOOKUP($B87,'Sector --&gt;'!$Q$104:$AB$202,MATCH(AD$2,'Sector --&gt;'!$Q$3:$AB$3,0),FALSE)/VLOOKUP($B86,'Sector --&gt;'!$B$104:$N$202,MATCH(AD$2,'Sector --&gt;'!$B$3:$N$3,FALSE))</f>
        <v>5.3294074240293067E-2</v>
      </c>
      <c r="AG87" s="123">
        <f t="array" ref="AG87">PRODUCT(1+AF76:AF87)-1</f>
        <v>-0.17181362556120172</v>
      </c>
      <c r="AH87" s="637">
        <f>Benchmark!AA88</f>
        <v>1.1109583979551965E-2</v>
      </c>
      <c r="AI87" s="123">
        <f t="array" ref="AI87">PRODUCT(1+AH76:AH87)-1</f>
        <v>0.41143401269973201</v>
      </c>
      <c r="AJ87" s="637">
        <f>Benchmark!AB88</f>
        <v>2.0589318839392311E-2</v>
      </c>
      <c r="AK87" s="123">
        <f t="array" ref="AK87">PRODUCT(1+AJ76:AJ87)-1</f>
        <v>-0.24950865797414634</v>
      </c>
      <c r="AM87" s="123">
        <f>VLOOKUP($B87,'Sector --&gt;'!$Q$3:$AB$101,MATCH(AM$2,'Sector --&gt;'!$Q$3:$AB$3,0),FALSE)/VLOOKUP($B86,'Sector --&gt;'!$B$3:$N$101,MATCH(AM$2,'Sector --&gt;'!$B$3:$N$3,FALSE))</f>
        <v>3.4379072341543832E-2</v>
      </c>
      <c r="AN87" s="123">
        <f t="array" ref="AN87">PRODUCT(1+AM76:AM87)-1</f>
        <v>0.27647630373569276</v>
      </c>
      <c r="AO87" s="123">
        <f>VLOOKUP($B87,'Sector --&gt;'!$Q$104:$AB$202,MATCH(AM$2,'Sector --&gt;'!$Q$3:$AB$3,0),FALSE)/VLOOKUP($B86,'Sector --&gt;'!$B$104:$N$202,MATCH(AM$2,'Sector --&gt;'!$B$3:$N$3,FALSE))</f>
        <v>-1.1823084234431434E-2</v>
      </c>
      <c r="AP87" s="123">
        <f t="array" ref="AP87">PRODUCT(1+AO76:AO87)-1</f>
        <v>-0.17401685207295914</v>
      </c>
      <c r="AQ87" s="637">
        <f>Benchmark!AE88</f>
        <v>1.3888666005801367E-3</v>
      </c>
      <c r="AR87" s="123">
        <f t="array" ref="AR87">PRODUCT(1+AQ76:AQ87)-1</f>
        <v>0.22685696296696234</v>
      </c>
      <c r="AS87" s="637">
        <f>Benchmark!AF88</f>
        <v>2.7585195609262933E-3</v>
      </c>
      <c r="AT87" s="123">
        <f t="array" ref="AT87">PRODUCT(1+AS76:AS87)-1</f>
        <v>-0.19086276753494069</v>
      </c>
      <c r="AV87" s="123">
        <f>VLOOKUP($B87,'Sector --&gt;'!$Q$3:$AB$101,MATCH(AV$2,'Sector --&gt;'!$Q$3:$AB$3,0),FALSE)/VLOOKUP($B86,'Sector --&gt;'!$B$3:$N$101,MATCH(AV$2,'Sector --&gt;'!$B$3:$N$3,FALSE))</f>
        <v>2.297662651791358E-2</v>
      </c>
      <c r="AW87" s="123">
        <f t="array" ref="AW87">PRODUCT(1+AV76:AV87)-1</f>
        <v>0.3227359848534912</v>
      </c>
      <c r="AX87" s="123">
        <f>VLOOKUP($B87,'Sector --&gt;'!$Q$104:$AB$202,MATCH(AV$2,'Sector --&gt;'!$Q$3:$AB$3,0),FALSE)/VLOOKUP($B86,'Sector --&gt;'!$B$104:$N$202,MATCH(AV$2,'Sector --&gt;'!$B$3:$N$3,FALSE))</f>
        <v>-2.2101241729612219E-2</v>
      </c>
      <c r="AY87" s="123">
        <f t="array" ref="AY87">PRODUCT(1+AX76:AX87)-1</f>
        <v>-0.15405439077589456</v>
      </c>
      <c r="AZ87" s="637">
        <f>Benchmark!AI88</f>
        <v>1.8208714876437063E-2</v>
      </c>
      <c r="BA87" s="123">
        <f t="array" ref="BA87">PRODUCT(1+AZ76:AZ87)-1</f>
        <v>0.23144338339841686</v>
      </c>
      <c r="BB87" s="637">
        <f>Benchmark!AJ88</f>
        <v>-2.0765346512097438E-2</v>
      </c>
      <c r="BC87" s="123">
        <f t="array" ref="BC87">PRODUCT(1+BB76:BB87)-1</f>
        <v>-0.18793175998730838</v>
      </c>
      <c r="BE87" s="123">
        <f>VLOOKUP($B87,'Sector --&gt;'!$Q$3:$AB$101,MATCH(BE$2,'Sector --&gt;'!$Q$3:$AB$3,0),FALSE)/VLOOKUP($B86,'Sector --&gt;'!$B$3:$N$101,MATCH(BE$2,'Sector --&gt;'!$B$3:$N$3,FALSE))</f>
        <v>-2.2194021476933425E-2</v>
      </c>
      <c r="BF87" s="123">
        <f t="array" ref="BF87">PRODUCT(1+BE76:BE87)-1</f>
        <v>0.15512541257141987</v>
      </c>
      <c r="BG87" s="123">
        <f>IFERROR(VLOOKUP($B87,'Sector --&gt;'!$Q$104:$AB$202,MATCH(BE$2,'Sector --&gt;'!$Q$3:$AB$3,0),FALSE)/VLOOKUP($B86,'Sector --&gt;'!$B$104:$N$202,MATCH(BE$2,'Sector --&gt;'!$B$3:$N$3,FALSE)),BK87)</f>
        <v>3.7996107035441623E-2</v>
      </c>
      <c r="BH87" s="123">
        <f t="array" ref="BH87">PRODUCT(1+BG76:BG87)-1</f>
        <v>0.10738906651738667</v>
      </c>
      <c r="BI87" s="637">
        <f>Benchmark!AM88</f>
        <v>-4.7721422327537281E-2</v>
      </c>
      <c r="BJ87" s="123">
        <f t="array" ref="BJ87">PRODUCT(1+BI76:BI87)-1</f>
        <v>8.7530423642461441E-2</v>
      </c>
      <c r="BK87" s="637">
        <f>Benchmark!AN88</f>
        <v>3.686887760795194E-2</v>
      </c>
      <c r="BL87" s="123">
        <f t="array" ref="BL87">PRODUCT(1+BK76:BK87)-1</f>
        <v>-9.9473268632198408E-2</v>
      </c>
      <c r="BN87" s="123">
        <f>VLOOKUP($B87,'Sector --&gt;'!$Q$3:$AB$101,MATCH(BN$2,'Sector --&gt;'!$Q$3:$AB$3,0),FALSE)/VLOOKUP($B86,'Sector --&gt;'!$B$3:$N$101,MATCH(BN$2,'Sector --&gt;'!$B$3:$N$3,FALSE))</f>
        <v>-6.0104254797545206E-3</v>
      </c>
      <c r="BO87" s="123">
        <f t="array" ref="BO87">PRODUCT(1+BN76:BN87)-1</f>
        <v>0.43705351794442637</v>
      </c>
      <c r="BP87" s="123">
        <f>VLOOKUP($B87,'Sector --&gt;'!$Q$104:$AB$202,MATCH(BN$2,'Sector --&gt;'!$Q$3:$AB$3,0),FALSE)/VLOOKUP($B86,'Sector --&gt;'!$B$104:$N$202,MATCH(BN$2,'Sector --&gt;'!$B$3:$N$3,FALSE))</f>
        <v>4.8804558311821893E-2</v>
      </c>
      <c r="BQ87" s="123">
        <f t="array" ref="BQ87">PRODUCT(1+BP76:BP87)-1</f>
        <v>-9.0594623141445951E-2</v>
      </c>
      <c r="BR87" s="637">
        <f>Benchmark!AQ88</f>
        <v>-2.3340613772663971E-3</v>
      </c>
      <c r="BS87" s="123">
        <f t="array" ref="BS87">PRODUCT(1+BR76:BR87)-1</f>
        <v>0.20809906690746316</v>
      </c>
      <c r="BT87" s="637">
        <f>Benchmark!AR88</f>
        <v>2.8338289354258476E-2</v>
      </c>
      <c r="BU87" s="123">
        <f t="array" ref="BU87">PRODUCT(1+BT76:BT87)-1</f>
        <v>-0.10417766700004949</v>
      </c>
    </row>
    <row r="88" spans="2:73" x14ac:dyDescent="0.25">
      <c r="B88" s="95">
        <f t="shared" si="2"/>
        <v>41455</v>
      </c>
      <c r="C88" s="123">
        <f>VLOOKUP($B88,'Sector --&gt;'!$Q$3:$AB$101,MATCH(C$2,'Sector --&gt;'!$Q$3:$AB$3,0),FALSE)/VLOOKUP($B87,'Sector --&gt;'!$B$3:$N$101,MATCH(C$2,'Sector --&gt;'!$B$3:$N$3,FALSE))</f>
        <v>-4.4693556629239552E-2</v>
      </c>
      <c r="D88" s="123">
        <f t="array" ref="D88">PRODUCT(1+C77:C88)-1</f>
        <v>0.35935322937899228</v>
      </c>
      <c r="E88" s="123">
        <f>VLOOKUP($B88,'Sector --&gt;'!$Q$104:$AB$202,MATCH(C$2,'Sector --&gt;'!$Q$3:$AB$3,0),FALSE)/VLOOKUP($B87,'Sector --&gt;'!$B$104:$N$202,MATCH(C$2,'Sector --&gt;'!$B$3:$N$3,FALSE))</f>
        <v>6.3579179234244679E-2</v>
      </c>
      <c r="F88" s="123">
        <f t="array" ref="F88">PRODUCT(1+E77:E88)-1</f>
        <v>-0.23158959826132852</v>
      </c>
      <c r="G88" s="637">
        <f>Benchmark!O89</f>
        <v>-3.5644947222085693E-2</v>
      </c>
      <c r="H88" s="123">
        <f t="array" ref="H88">PRODUCT(1+G77:G88)-1</f>
        <v>0.23140856722982184</v>
      </c>
      <c r="I88" s="637">
        <f>Benchmark!P89</f>
        <v>2.8108680285079339E-2</v>
      </c>
      <c r="J88" s="123">
        <f t="array" ref="J88">PRODUCT(1+I76:I87)-1</f>
        <v>-0.23824441772402138</v>
      </c>
      <c r="L88" s="123">
        <f>VLOOKUP($B88,'Sector --&gt;'!$Q$3:$AB$101,MATCH(L$2,'Sector --&gt;'!$Q$3:$AB$3,0),FALSE)/VLOOKUP($B87,'Sector --&gt;'!$B$3:$N$101,MATCH(L$2,'Sector --&gt;'!$B$3:$N$3,FALSE))</f>
        <v>-7.0237625647042654E-3</v>
      </c>
      <c r="M88" s="123">
        <f t="array" ref="M88">PRODUCT(1+L77:L88)-1</f>
        <v>0.48427686560792416</v>
      </c>
      <c r="N88" s="123">
        <f>VLOOKUP($B88,'Sector --&gt;'!$Q$104:$AB$202,MATCH(L$2,'Sector --&gt;'!$Q$3:$AB$3,0),FALSE)/VLOOKUP($B87,'Sector --&gt;'!$B$104:$N$202,MATCH(L$2,'Sector --&gt;'!$B$3:$N$3,FALSE))</f>
        <v>5.5156487668646073E-2</v>
      </c>
      <c r="O88" s="123">
        <f t="array" ref="O88">PRODUCT(1+N77:N88)-1</f>
        <v>-0.1027012768217539</v>
      </c>
      <c r="P88" s="637">
        <f>Benchmark!S89</f>
        <v>-2.4629897818235744E-2</v>
      </c>
      <c r="Q88" s="123">
        <f t="array" ref="Q88">PRODUCT(1+P77:P88)-1</f>
        <v>0.21364675254706311</v>
      </c>
      <c r="R88" s="637">
        <f>Benchmark!T89</f>
        <v>3.5291476644204976E-2</v>
      </c>
      <c r="S88" s="123">
        <f t="array" ref="S88">PRODUCT(1+R77:R88)-1</f>
        <v>-0.13879577465288273</v>
      </c>
      <c r="U88" s="123">
        <f>VLOOKUP($B88,'Sector --&gt;'!$Q$3:$AB$101,MATCH(U$2,'Sector --&gt;'!$Q$3:$AB$3,0),FALSE)/VLOOKUP($B87,'Sector --&gt;'!$B$3:$N$101,MATCH(U$2,'Sector --&gt;'!$B$3:$N$3,FALSE))</f>
        <v>4.2191637118437854E-2</v>
      </c>
      <c r="V88" s="123">
        <f t="array" ref="V88">PRODUCT(1+U77:U88)-1</f>
        <v>-6.6000446407117108E-2</v>
      </c>
      <c r="W88" s="123">
        <f>IFERROR(VLOOKUP($B88,'Sector --&gt;'!$Q$104:$AB$202,MATCH(U$2,'Sector --&gt;'!$Q$3:$AB$3,0),FALSE)/VLOOKUP($B87,'Sector --&gt;'!$B$104:$N$202,MATCH(U$2,'Sector --&gt;'!$B$3:$N$3,FALSE)),AA88)</f>
        <v>4.7964294979712295E-2</v>
      </c>
      <c r="X88" s="123">
        <f t="array" ref="X88">PRODUCT(1+W77:W88)-1</f>
        <v>-0.10153381135814754</v>
      </c>
      <c r="Y88" s="637">
        <f>Benchmark!W89</f>
        <v>-6.2836879454705924E-2</v>
      </c>
      <c r="Z88" s="123">
        <f t="array" ref="Z88">PRODUCT(1+Y77:Y88)-1</f>
        <v>1.6407308122522668E-2</v>
      </c>
      <c r="AA88" s="637">
        <f>Benchmark!X89</f>
        <v>6.2472860722879067E-2</v>
      </c>
      <c r="AB88" s="123">
        <f t="array" ref="AB88">PRODUCT(1+AA77:AA88)-1</f>
        <v>-2.7899787509264473E-2</v>
      </c>
      <c r="AD88" s="123">
        <f>VLOOKUP($B88,'Sector --&gt;'!$Q$3:$AB$101,MATCH(AD$2,'Sector --&gt;'!$Q$3:$AB$3,0),FALSE)/VLOOKUP($B87,'Sector --&gt;'!$B$3:$N$101,MATCH(AD$2,'Sector --&gt;'!$B$3:$N$3,FALSE))</f>
        <v>-4.4510623239011157E-2</v>
      </c>
      <c r="AE88" s="123">
        <f t="array" ref="AE88">PRODUCT(1+AD77:AD88)-1</f>
        <v>0.48653567471024073</v>
      </c>
      <c r="AF88" s="123">
        <f>VLOOKUP($B88,'Sector --&gt;'!$Q$104:$AB$202,MATCH(AD$2,'Sector --&gt;'!$Q$3:$AB$3,0),FALSE)/VLOOKUP($B87,'Sector --&gt;'!$B$104:$N$202,MATCH(AD$2,'Sector --&gt;'!$B$3:$N$3,FALSE))</f>
        <v>8.0033069317950525E-2</v>
      </c>
      <c r="AG88" s="123">
        <f t="array" ref="AG88">PRODUCT(1+AF77:AF88)-1</f>
        <v>-2.8157420162516544E-2</v>
      </c>
      <c r="AH88" s="637">
        <f>Benchmark!AA89</f>
        <v>-0.10425102800338315</v>
      </c>
      <c r="AI88" s="123">
        <f t="array" ref="AI88">PRODUCT(1+AH77:AH88)-1</f>
        <v>0.19199955323971651</v>
      </c>
      <c r="AJ88" s="637">
        <f>Benchmark!AB89</f>
        <v>6.758840122095322E-2</v>
      </c>
      <c r="AK88" s="123">
        <f t="array" ref="AK88">PRODUCT(1+AJ77:AJ88)-1</f>
        <v>-0.15219109101537098</v>
      </c>
      <c r="AM88" s="123">
        <f>VLOOKUP($B88,'Sector --&gt;'!$Q$3:$AB$101,MATCH(AM$2,'Sector --&gt;'!$Q$3:$AB$3,0),FALSE)/VLOOKUP($B87,'Sector --&gt;'!$B$3:$N$101,MATCH(AM$2,'Sector --&gt;'!$B$3:$N$3,FALSE))</f>
        <v>-7.5961358002038223E-2</v>
      </c>
      <c r="AN88" s="123">
        <f t="array" ref="AN88">PRODUCT(1+AM77:AM88)-1</f>
        <v>0.24020834486285736</v>
      </c>
      <c r="AO88" s="123">
        <f>VLOOKUP($B88,'Sector --&gt;'!$Q$104:$AB$202,MATCH(AM$2,'Sector --&gt;'!$Q$3:$AB$3,0),FALSE)/VLOOKUP($B87,'Sector --&gt;'!$B$104:$N$202,MATCH(AM$2,'Sector --&gt;'!$B$3:$N$3,FALSE))</f>
        <v>7.0239838682780664E-2</v>
      </c>
      <c r="AP88" s="123">
        <f t="array" ref="AP88">PRODUCT(1+AO77:AO88)-1</f>
        <v>-0.11626853890993105</v>
      </c>
      <c r="AQ88" s="637">
        <f>Benchmark!AE89</f>
        <v>-4.7768668101337522E-2</v>
      </c>
      <c r="AR88" s="123">
        <f t="array" ref="AR88">PRODUCT(1+AQ77:AQ88)-1</f>
        <v>0.1284808501703476</v>
      </c>
      <c r="AS88" s="637">
        <f>Benchmark!AF89</f>
        <v>4.8940926865238016E-2</v>
      </c>
      <c r="AT88" s="123">
        <f t="array" ref="AT88">PRODUCT(1+AS77:AS88)-1</f>
        <v>-0.12310336686597645</v>
      </c>
      <c r="AV88" s="123">
        <f>VLOOKUP($B88,'Sector --&gt;'!$Q$3:$AB$101,MATCH(AV$2,'Sector --&gt;'!$Q$3:$AB$3,0),FALSE)/VLOOKUP($B87,'Sector --&gt;'!$B$3:$N$101,MATCH(AV$2,'Sector --&gt;'!$B$3:$N$3,FALSE))</f>
        <v>-7.6334652907243783E-2</v>
      </c>
      <c r="AW88" s="123">
        <f t="array" ref="AW88">PRODUCT(1+AV77:AV88)-1</f>
        <v>0.22132415247548187</v>
      </c>
      <c r="AX88" s="123">
        <f>VLOOKUP($B88,'Sector --&gt;'!$Q$104:$AB$202,MATCH(AV$2,'Sector --&gt;'!$Q$3:$AB$3,0),FALSE)/VLOOKUP($B87,'Sector --&gt;'!$B$104:$N$202,MATCH(AV$2,'Sector --&gt;'!$B$3:$N$3,FALSE))</f>
        <v>5.2202701189968691E-2</v>
      </c>
      <c r="AY88" s="123">
        <f t="array" ref="AY88">PRODUCT(1+AX77:AX88)-1</f>
        <v>-6.4436041354615892E-2</v>
      </c>
      <c r="AZ88" s="637">
        <f>Benchmark!AI89</f>
        <v>-5.7834478990175152E-2</v>
      </c>
      <c r="BA88" s="123">
        <f t="array" ref="BA88">PRODUCT(1+AZ77:AZ88)-1</f>
        <v>0.14194761943793344</v>
      </c>
      <c r="BB88" s="637">
        <f>Benchmark!AJ89</f>
        <v>5.5376281249098179E-2</v>
      </c>
      <c r="BC88" s="123">
        <f t="array" ref="BC88">PRODUCT(1+BB77:BB88)-1</f>
        <v>-0.12735098825269831</v>
      </c>
      <c r="BE88" s="123">
        <f>VLOOKUP($B88,'Sector --&gt;'!$Q$3:$AB$101,MATCH(BE$2,'Sector --&gt;'!$Q$3:$AB$3,0),FALSE)/VLOOKUP($B87,'Sector --&gt;'!$B$3:$N$101,MATCH(BE$2,'Sector --&gt;'!$B$3:$N$3,FALSE))</f>
        <v>-0.10065679922212804</v>
      </c>
      <c r="BF88" s="123">
        <f t="array" ref="BF88">PRODUCT(1+BE77:BE88)-1</f>
        <v>8.3369064453180375E-3</v>
      </c>
      <c r="BG88" s="123">
        <f>IFERROR(VLOOKUP($B88,'Sector --&gt;'!$Q$104:$AB$202,MATCH(BE$2,'Sector --&gt;'!$Q$3:$AB$3,0),FALSE)/VLOOKUP($B87,'Sector --&gt;'!$B$104:$N$202,MATCH(BE$2,'Sector --&gt;'!$B$3:$N$3,FALSE)),BK88)</f>
        <v>5.319403564198015E-3</v>
      </c>
      <c r="BH88" s="123">
        <f t="array" ref="BH88">PRODUCT(1+BG77:BG88)-1</f>
        <v>0.1691042379708132</v>
      </c>
      <c r="BI88" s="637">
        <f>Benchmark!AM89</f>
        <v>-8.0852029727616043E-2</v>
      </c>
      <c r="BJ88" s="123">
        <f t="array" ref="BJ88">PRODUCT(1+BI77:BI88)-1</f>
        <v>-3.8309913673254536E-2</v>
      </c>
      <c r="BK88" s="637">
        <f>Benchmark!AN89</f>
        <v>7.134451746691288E-2</v>
      </c>
      <c r="BL88" s="123">
        <f t="array" ref="BL88">PRODUCT(1+BK77:BK88)-1</f>
        <v>1.3152216966533903E-2</v>
      </c>
      <c r="BN88" s="123">
        <f>VLOOKUP($B88,'Sector --&gt;'!$Q$3:$AB$101,MATCH(BN$2,'Sector --&gt;'!$Q$3:$AB$3,0),FALSE)/VLOOKUP($B87,'Sector --&gt;'!$B$3:$N$101,MATCH(BN$2,'Sector --&gt;'!$B$3:$N$3,FALSE))</f>
        <v>-2.475924108979535E-2</v>
      </c>
      <c r="BO88" s="123">
        <f t="array" ref="BO88">PRODUCT(1+BN77:BN88)-1</f>
        <v>0.4071210250858337</v>
      </c>
      <c r="BP88" s="123">
        <f>VLOOKUP($B88,'Sector --&gt;'!$Q$104:$AB$202,MATCH(BN$2,'Sector --&gt;'!$Q$3:$AB$3,0),FALSE)/VLOOKUP($B87,'Sector --&gt;'!$B$104:$N$202,MATCH(BN$2,'Sector --&gt;'!$B$3:$N$3,FALSE))</f>
        <v>5.8854506762251561E-2</v>
      </c>
      <c r="BQ88" s="123">
        <f t="array" ref="BQ88">PRODUCT(1+BP77:BP88)-1</f>
        <v>-4.3284624683278539E-3</v>
      </c>
      <c r="BR88" s="637">
        <f>Benchmark!AQ89</f>
        <v>-6.0436845012127829E-2</v>
      </c>
      <c r="BS88" s="123">
        <f t="array" ref="BS88">PRODUCT(1+BR77:BR88)-1</f>
        <v>7.3456238676070873E-2</v>
      </c>
      <c r="BT88" s="637">
        <f>Benchmark!AR89</f>
        <v>-1.0501602423231633E-2</v>
      </c>
      <c r="BU88" s="123">
        <f t="array" ref="BU88">PRODUCT(1+BT77:BT88)-1</f>
        <v>-5.4450775752883929E-2</v>
      </c>
    </row>
    <row r="89" spans="2:73" x14ac:dyDescent="0.25">
      <c r="B89" s="95">
        <f t="shared" si="2"/>
        <v>41486</v>
      </c>
      <c r="C89" s="123">
        <f>VLOOKUP($B89,'Sector --&gt;'!$Q$3:$AB$101,MATCH(C$2,'Sector --&gt;'!$Q$3:$AB$3,0),FALSE)/VLOOKUP($B88,'Sector --&gt;'!$B$3:$N$101,MATCH(C$2,'Sector --&gt;'!$B$3:$N$3,FALSE))</f>
        <v>4.8091737115932086E-2</v>
      </c>
      <c r="D89" s="123">
        <f t="array" ref="D89">PRODUCT(1+C78:C89)-1</f>
        <v>0.46472896759875693</v>
      </c>
      <c r="E89" s="123">
        <f>VLOOKUP($B89,'Sector --&gt;'!$Q$104:$AB$202,MATCH(C$2,'Sector --&gt;'!$Q$3:$AB$3,0),FALSE)/VLOOKUP($B88,'Sector --&gt;'!$B$104:$N$202,MATCH(C$2,'Sector --&gt;'!$B$3:$N$3,FALSE))</f>
        <v>-8.4163337192243698E-2</v>
      </c>
      <c r="F89" s="123">
        <f t="array" ref="F89">PRODUCT(1+E78:E89)-1</f>
        <v>-0.31956876711740545</v>
      </c>
      <c r="G89" s="637">
        <f>Benchmark!O90</f>
        <v>4.0126343763426942E-2</v>
      </c>
      <c r="H89" s="123">
        <f t="array" ref="H89">PRODUCT(1+G78:G89)-1</f>
        <v>0.25862593962090075</v>
      </c>
      <c r="I89" s="637">
        <f>Benchmark!P90</f>
        <v>-4.318229758325233E-2</v>
      </c>
      <c r="J89" s="123">
        <f t="array" ref="J89">PRODUCT(1+I77:I88)-1</f>
        <v>-0.2037844567609064</v>
      </c>
      <c r="L89" s="123">
        <f>VLOOKUP($B89,'Sector --&gt;'!$Q$3:$AB$101,MATCH(L$2,'Sector --&gt;'!$Q$3:$AB$3,0),FALSE)/VLOOKUP($B88,'Sector --&gt;'!$B$3:$N$101,MATCH(L$2,'Sector --&gt;'!$B$3:$N$3,FALSE))</f>
        <v>-1.7682300208058291E-2</v>
      </c>
      <c r="M89" s="123">
        <f t="array" ref="M89">PRODUCT(1+L78:L89)-1</f>
        <v>0.45072069984475061</v>
      </c>
      <c r="N89" s="123">
        <f>VLOOKUP($B89,'Sector --&gt;'!$Q$104:$AB$202,MATCH(L$2,'Sector --&gt;'!$Q$3:$AB$3,0),FALSE)/VLOOKUP($B88,'Sector --&gt;'!$B$104:$N$202,MATCH(L$2,'Sector --&gt;'!$B$3:$N$3,FALSE))</f>
        <v>-2.3358853456490705E-2</v>
      </c>
      <c r="O89" s="123">
        <f t="array" ref="O89">PRODUCT(1+N78:N89)-1</f>
        <v>-9.4889698118597599E-2</v>
      </c>
      <c r="P89" s="637">
        <f>Benchmark!S90</f>
        <v>-2.4848806572658382E-3</v>
      </c>
      <c r="Q89" s="123">
        <f t="array" ref="Q89">PRODUCT(1+P78:P89)-1</f>
        <v>0.18388074974941215</v>
      </c>
      <c r="R89" s="637">
        <f>Benchmark!T90</f>
        <v>6.7859672799415053E-3</v>
      </c>
      <c r="S89" s="123">
        <f t="array" ref="S89">PRODUCT(1+R78:R89)-1</f>
        <v>-0.11939652521185173</v>
      </c>
      <c r="U89" s="123">
        <f>VLOOKUP($B89,'Sector --&gt;'!$Q$3:$AB$101,MATCH(U$2,'Sector --&gt;'!$Q$3:$AB$3,0),FALSE)/VLOOKUP($B88,'Sector --&gt;'!$B$3:$N$101,MATCH(U$2,'Sector --&gt;'!$B$3:$N$3,FALSE))</f>
        <v>5.2217492275205113E-2</v>
      </c>
      <c r="V89" s="123">
        <f t="array" ref="V89">PRODUCT(1+U78:U89)-1</f>
        <v>6.4470239982168609E-2</v>
      </c>
      <c r="W89" s="123">
        <f>IFERROR(VLOOKUP($B89,'Sector --&gt;'!$Q$104:$AB$202,MATCH(U$2,'Sector --&gt;'!$Q$3:$AB$3,0),FALSE)/VLOOKUP($B88,'Sector --&gt;'!$B$104:$N$202,MATCH(U$2,'Sector --&gt;'!$B$3:$N$3,FALSE)),AA89)</f>
        <v>-3.2823806215904548E-2</v>
      </c>
      <c r="X89" s="123">
        <f t="array" ref="X89">PRODUCT(1+W78:W89)-1</f>
        <v>-4.6909302365543581E-2</v>
      </c>
      <c r="Y89" s="637">
        <f>Benchmark!W90</f>
        <v>4.2773487796548652E-3</v>
      </c>
      <c r="Z89" s="123">
        <f t="array" ref="Z89">PRODUCT(1+Y78:Y89)-1</f>
        <v>-2.9557521539659293E-3</v>
      </c>
      <c r="AA89" s="637">
        <f>Benchmark!X90</f>
        <v>-1.0532379023727209E-2</v>
      </c>
      <c r="AB89" s="123">
        <f t="array" ref="AB89">PRODUCT(1+AA78:AA89)-1</f>
        <v>-1.6942564374673452E-2</v>
      </c>
      <c r="AD89" s="123">
        <f>VLOOKUP($B89,'Sector --&gt;'!$Q$3:$AB$101,MATCH(AD$2,'Sector --&gt;'!$Q$3:$AB$3,0),FALSE)/VLOOKUP($B88,'Sector --&gt;'!$B$3:$N$101,MATCH(AD$2,'Sector --&gt;'!$B$3:$N$3,FALSE))</f>
        <v>4.4779918736962875E-2</v>
      </c>
      <c r="AE89" s="123">
        <f t="array" ref="AE89">PRODUCT(1+AD78:AD89)-1</f>
        <v>0.45845536291236066</v>
      </c>
      <c r="AF89" s="123">
        <f>VLOOKUP($B89,'Sector --&gt;'!$Q$104:$AB$202,MATCH(AD$2,'Sector --&gt;'!$Q$3:$AB$3,0),FALSE)/VLOOKUP($B88,'Sector --&gt;'!$B$104:$N$202,MATCH(AD$2,'Sector --&gt;'!$B$3:$N$3,FALSE))</f>
        <v>1.54196921869777E-3</v>
      </c>
      <c r="AG89" s="123">
        <f t="array" ref="AG89">PRODUCT(1+AF78:AF89)-1</f>
        <v>-2.6094396664184671E-3</v>
      </c>
      <c r="AH89" s="637">
        <f>Benchmark!AA90</f>
        <v>6.1099352643560451E-2</v>
      </c>
      <c r="AI89" s="123">
        <f t="array" ref="AI89">PRODUCT(1+AH78:AH89)-1</f>
        <v>0.2221945411296804</v>
      </c>
      <c r="AJ89" s="637">
        <f>Benchmark!AB90</f>
        <v>-2.1972343062444284E-2</v>
      </c>
      <c r="AK89" s="123">
        <f t="array" ref="AK89">PRODUCT(1+AJ78:AJ89)-1</f>
        <v>-0.14398129672738058</v>
      </c>
      <c r="AM89" s="123">
        <f>VLOOKUP($B89,'Sector --&gt;'!$Q$3:$AB$101,MATCH(AM$2,'Sector --&gt;'!$Q$3:$AB$3,0),FALSE)/VLOOKUP($B88,'Sector --&gt;'!$B$3:$N$101,MATCH(AM$2,'Sector --&gt;'!$B$3:$N$3,FALSE))</f>
        <v>3.2614980693929888E-2</v>
      </c>
      <c r="AN89" s="123">
        <f t="array" ref="AN89">PRODUCT(1+AM78:AM89)-1</f>
        <v>0.31121465513718638</v>
      </c>
      <c r="AO89" s="123">
        <f>VLOOKUP($B89,'Sector --&gt;'!$Q$104:$AB$202,MATCH(AM$2,'Sector --&gt;'!$Q$3:$AB$3,0),FALSE)/VLOOKUP($B88,'Sector --&gt;'!$B$104:$N$202,MATCH(AM$2,'Sector --&gt;'!$B$3:$N$3,FALSE))</f>
        <v>-2.2523318220672457E-2</v>
      </c>
      <c r="AP89" s="123">
        <f t="array" ref="AP89">PRODUCT(1+AO78:AO89)-1</f>
        <v>-0.12435487610143914</v>
      </c>
      <c r="AQ89" s="637">
        <f>Benchmark!AE90</f>
        <v>2.1310038146216528E-2</v>
      </c>
      <c r="AR89" s="123">
        <f t="array" ref="AR89">PRODUCT(1+AQ78:AQ89)-1</f>
        <v>0.13778211427994602</v>
      </c>
      <c r="AS89" s="637">
        <f>Benchmark!AF90</f>
        <v>-2.6510107133613674E-2</v>
      </c>
      <c r="AT89" s="123">
        <f t="array" ref="AT89">PRODUCT(1+AS78:AS89)-1</f>
        <v>-0.13783899695357937</v>
      </c>
      <c r="AV89" s="123">
        <f>VLOOKUP($B89,'Sector --&gt;'!$Q$3:$AB$101,MATCH(AV$2,'Sector --&gt;'!$Q$3:$AB$3,0),FALSE)/VLOOKUP($B88,'Sector --&gt;'!$B$3:$N$101,MATCH(AV$2,'Sector --&gt;'!$B$3:$N$3,FALSE))</f>
        <v>7.823238629011682E-2</v>
      </c>
      <c r="AW89" s="123">
        <f t="array" ref="AW89">PRODUCT(1+AV78:AV89)-1</f>
        <v>0.35529278119351693</v>
      </c>
      <c r="AX89" s="123">
        <f>VLOOKUP($B89,'Sector --&gt;'!$Q$104:$AB$202,MATCH(AV$2,'Sector --&gt;'!$Q$3:$AB$3,0),FALSE)/VLOOKUP($B88,'Sector --&gt;'!$B$104:$N$202,MATCH(AV$2,'Sector --&gt;'!$B$3:$N$3,FALSE))</f>
        <v>-0.11004247362141484</v>
      </c>
      <c r="AY89" s="123">
        <f t="array" ref="AY89">PRODUCT(1+AX78:AX89)-1</f>
        <v>-0.22666414428238058</v>
      </c>
      <c r="AZ89" s="637">
        <f>Benchmark!AI90</f>
        <v>1.3405197820318949E-2</v>
      </c>
      <c r="BA89" s="123">
        <f t="array" ref="BA89">PRODUCT(1+AZ78:AZ89)-1</f>
        <v>0.14432080014388449</v>
      </c>
      <c r="BB89" s="637">
        <f>Benchmark!AJ90</f>
        <v>-1.7047553689678897E-2</v>
      </c>
      <c r="BC89" s="123">
        <f t="array" ref="BC89">PRODUCT(1+BB78:BB89)-1</f>
        <v>-0.13473584036157171</v>
      </c>
      <c r="BE89" s="123">
        <f>VLOOKUP($B89,'Sector --&gt;'!$Q$3:$AB$101,MATCH(BE$2,'Sector --&gt;'!$Q$3:$AB$3,0),FALSE)/VLOOKUP($B88,'Sector --&gt;'!$B$3:$N$101,MATCH(BE$2,'Sector --&gt;'!$B$3:$N$3,FALSE))</f>
        <v>0.11989541325539056</v>
      </c>
      <c r="BF89" s="123">
        <f t="array" ref="BF89">PRODUCT(1+BE78:BE89)-1</f>
        <v>8.9016884515185746E-2</v>
      </c>
      <c r="BG89" s="123">
        <f>IFERROR(VLOOKUP($B89,'Sector --&gt;'!$Q$104:$AB$202,MATCH(BE$2,'Sector --&gt;'!$Q$3:$AB$3,0),FALSE)/VLOOKUP($B88,'Sector --&gt;'!$B$104:$N$202,MATCH(BE$2,'Sector --&gt;'!$B$3:$N$3,FALSE)),BK89)</f>
        <v>0.93932362309698703</v>
      </c>
      <c r="BH89" s="123">
        <f t="array" ref="BH89">PRODUCT(1+BG78:BG89)-1</f>
        <v>1.2598521532260816</v>
      </c>
      <c r="BI89" s="637">
        <f>Benchmark!AM90</f>
        <v>-3.6756481482632442E-2</v>
      </c>
      <c r="BJ89" s="123">
        <f t="array" ref="BJ89">PRODUCT(1+BI78:BI89)-1</f>
        <v>-8.3896103578401826E-2</v>
      </c>
      <c r="BK89" s="637">
        <f>Benchmark!AN90</f>
        <v>-2.3679113879642236E-4</v>
      </c>
      <c r="BL89" s="123">
        <f t="array" ref="BL89">PRODUCT(1+BK78:BK89)-1</f>
        <v>9.5977045238124781E-3</v>
      </c>
      <c r="BN89" s="123">
        <f>VLOOKUP($B89,'Sector --&gt;'!$Q$3:$AB$101,MATCH(BN$2,'Sector --&gt;'!$Q$3:$AB$3,0),FALSE)/VLOOKUP($B88,'Sector --&gt;'!$B$3:$N$101,MATCH(BN$2,'Sector --&gt;'!$B$3:$N$3,FALSE))</f>
        <v>5.6566164538106534E-2</v>
      </c>
      <c r="BO89" s="123">
        <f t="array" ref="BO89">PRODUCT(1+BN78:BN89)-1</f>
        <v>0.47446405058114327</v>
      </c>
      <c r="BP89" s="123">
        <f>VLOOKUP($B89,'Sector --&gt;'!$Q$104:$AB$202,MATCH(BN$2,'Sector --&gt;'!$Q$3:$AB$3,0),FALSE)/VLOOKUP($B88,'Sector --&gt;'!$B$104:$N$202,MATCH(BN$2,'Sector --&gt;'!$B$3:$N$3,FALSE))</f>
        <v>-4.2579133180823049E-2</v>
      </c>
      <c r="BQ89" s="123">
        <f t="array" ref="BQ89">PRODUCT(1+BP78:BP89)-1</f>
        <v>-3.3681631626649167E-2</v>
      </c>
      <c r="BR89" s="637">
        <f>Benchmark!AQ90</f>
        <v>8.0420506495548882E-2</v>
      </c>
      <c r="BS89" s="123">
        <f t="array" ref="BS89">PRODUCT(1+BR78:BR89)-1</f>
        <v>9.6767486315075812E-2</v>
      </c>
      <c r="BT89" s="637">
        <f>Benchmark!AR90</f>
        <v>-1.9608756620579634E-2</v>
      </c>
      <c r="BU89" s="123">
        <f t="array" ref="BU89">PRODUCT(1+BT78:BT89)-1</f>
        <v>-3.6986363885765594E-2</v>
      </c>
    </row>
    <row r="90" spans="2:73" x14ac:dyDescent="0.25">
      <c r="B90" s="95">
        <f t="shared" si="2"/>
        <v>41517</v>
      </c>
      <c r="C90" s="123">
        <f>VLOOKUP($B90,'Sector --&gt;'!$Q$3:$AB$101,MATCH(C$2,'Sector --&gt;'!$Q$3:$AB$3,0),FALSE)/VLOOKUP($B89,'Sector --&gt;'!$B$3:$N$101,MATCH(C$2,'Sector --&gt;'!$B$3:$N$3,FALSE))</f>
        <v>2.6563599122558675E-2</v>
      </c>
      <c r="D90" s="123">
        <f t="array" ref="D90">PRODUCT(1+C79:C90)-1</f>
        <v>0.45825670686490771</v>
      </c>
      <c r="E90" s="123">
        <f>VLOOKUP($B90,'Sector --&gt;'!$Q$104:$AB$202,MATCH(C$2,'Sector --&gt;'!$Q$3:$AB$3,0),FALSE)/VLOOKUP($B89,'Sector --&gt;'!$B$104:$N$202,MATCH(C$2,'Sector --&gt;'!$B$3:$N$3,FALSE))</f>
        <v>-1.1528314943304372E-2</v>
      </c>
      <c r="F90" s="123">
        <f t="array" ref="F90">PRODUCT(1+E79:E90)-1</f>
        <v>-0.30548901814880247</v>
      </c>
      <c r="G90" s="637">
        <f>Benchmark!O91</f>
        <v>-1.4866186556996491E-2</v>
      </c>
      <c r="H90" s="123">
        <f t="array" ref="H90">PRODUCT(1+G79:G90)-1</f>
        <v>0.21070517372867537</v>
      </c>
      <c r="I90" s="637">
        <f>Benchmark!P91</f>
        <v>9.894490312863333E-3</v>
      </c>
      <c r="J90" s="123">
        <f t="array" ref="J90">PRODUCT(1+I78:I89)-1</f>
        <v>-0.225477622739785</v>
      </c>
      <c r="L90" s="123">
        <f>VLOOKUP($B90,'Sector --&gt;'!$Q$3:$AB$101,MATCH(L$2,'Sector --&gt;'!$Q$3:$AB$3,0),FALSE)/VLOOKUP($B89,'Sector --&gt;'!$B$3:$N$101,MATCH(L$2,'Sector --&gt;'!$B$3:$N$3,FALSE))</f>
        <v>-5.1923679896768889E-2</v>
      </c>
      <c r="M90" s="123">
        <f t="array" ref="M90">PRODUCT(1+L79:L90)-1</f>
        <v>0.31011060622184727</v>
      </c>
      <c r="N90" s="123">
        <f>VLOOKUP($B90,'Sector --&gt;'!$Q$104:$AB$202,MATCH(L$2,'Sector --&gt;'!$Q$3:$AB$3,0),FALSE)/VLOOKUP($B89,'Sector --&gt;'!$B$104:$N$202,MATCH(L$2,'Sector --&gt;'!$B$3:$N$3,FALSE))</f>
        <v>0.12336194449967802</v>
      </c>
      <c r="O90" s="123">
        <f t="array" ref="O90">PRODUCT(1+N79:N90)-1</f>
        <v>-3.1532237974004618E-3</v>
      </c>
      <c r="P90" s="637">
        <f>Benchmark!S91</f>
        <v>-6.832844377645475E-2</v>
      </c>
      <c r="Q90" s="123">
        <f t="array" ref="Q90">PRODUCT(1+P79:P90)-1</f>
        <v>8.8659339382462843E-2</v>
      </c>
      <c r="R90" s="637">
        <f>Benchmark!T91</f>
        <v>6.7961897006222127E-2</v>
      </c>
      <c r="S90" s="123">
        <f t="array" ref="S90">PRODUCT(1+R79:R90)-1</f>
        <v>-5.160220326756737E-2</v>
      </c>
      <c r="U90" s="123">
        <f>VLOOKUP($B90,'Sector --&gt;'!$Q$3:$AB$101,MATCH(U$2,'Sector --&gt;'!$Q$3:$AB$3,0),FALSE)/VLOOKUP($B89,'Sector --&gt;'!$B$3:$N$101,MATCH(U$2,'Sector --&gt;'!$B$3:$N$3,FALSE))</f>
        <v>7.4811087600912818E-2</v>
      </c>
      <c r="V90" s="123">
        <f t="array" ref="V90">PRODUCT(1+U79:U90)-1</f>
        <v>0.29151852407495538</v>
      </c>
      <c r="W90" s="123">
        <f>IFERROR(VLOOKUP($B90,'Sector --&gt;'!$Q$104:$AB$202,MATCH(U$2,'Sector --&gt;'!$Q$3:$AB$3,0),FALSE)/VLOOKUP($B89,'Sector --&gt;'!$B$104:$N$202,MATCH(U$2,'Sector --&gt;'!$B$3:$N$3,FALSE)),AA90)</f>
        <v>-7.1399022939705833E-2</v>
      </c>
      <c r="X90" s="123">
        <f t="array" ref="X90">PRODUCT(1+W79:W90)-1</f>
        <v>-3.1786404954495806E-3</v>
      </c>
      <c r="Y90" s="637">
        <f>Benchmark!W91</f>
        <v>-1.4581003383764463E-2</v>
      </c>
      <c r="Z90" s="123">
        <f t="array" ref="Z90">PRODUCT(1+Y79:Y90)-1</f>
        <v>-2.0601647439187465E-2</v>
      </c>
      <c r="AA90" s="637">
        <f>Benchmark!X91</f>
        <v>3.7251883125640948E-3</v>
      </c>
      <c r="AB90" s="123">
        <f t="array" ref="AB90">PRODUCT(1+AA79:AA90)-1</f>
        <v>-9.8378000458482218E-3</v>
      </c>
      <c r="AD90" s="123">
        <f>VLOOKUP($B90,'Sector --&gt;'!$Q$3:$AB$101,MATCH(AD$2,'Sector --&gt;'!$Q$3:$AB$3,0),FALSE)/VLOOKUP($B89,'Sector --&gt;'!$B$3:$N$101,MATCH(AD$2,'Sector --&gt;'!$B$3:$N$3,FALSE))</f>
        <v>-3.5109542639475223E-2</v>
      </c>
      <c r="AE90" s="123">
        <f t="array" ref="AE90">PRODUCT(1+AD79:AD90)-1</f>
        <v>0.36457304555859227</v>
      </c>
      <c r="AF90" s="123">
        <f>VLOOKUP($B90,'Sector --&gt;'!$Q$104:$AB$202,MATCH(AD$2,'Sector --&gt;'!$Q$3:$AB$3,0),FALSE)/VLOOKUP($B89,'Sector --&gt;'!$B$104:$N$202,MATCH(AD$2,'Sector --&gt;'!$B$3:$N$3,FALSE))</f>
        <v>4.7226848614369911E-2</v>
      </c>
      <c r="AG90" s="123">
        <f t="array" ref="AG90">PRODUCT(1+AF79:AF90)-1</f>
        <v>1.4989631340226017E-2</v>
      </c>
      <c r="AH90" s="637">
        <f>Benchmark!AA91</f>
        <v>-3.2974786986639637E-2</v>
      </c>
      <c r="AI90" s="123">
        <f t="array" ref="AI90">PRODUCT(1+AH79:AH90)-1</f>
        <v>0.14336969119541987</v>
      </c>
      <c r="AJ90" s="637">
        <f>Benchmark!AB91</f>
        <v>3.5779132457863697E-2</v>
      </c>
      <c r="AK90" s="123">
        <f t="array" ref="AK90">PRODUCT(1+AJ79:AJ90)-1</f>
        <v>-0.11809285876663167</v>
      </c>
      <c r="AM90" s="123">
        <f>VLOOKUP($B90,'Sector --&gt;'!$Q$3:$AB$101,MATCH(AM$2,'Sector --&gt;'!$Q$3:$AB$3,0),FALSE)/VLOOKUP($B89,'Sector --&gt;'!$B$3:$N$101,MATCH(AM$2,'Sector --&gt;'!$B$3:$N$3,FALSE))</f>
        <v>2.9190094486153666E-2</v>
      </c>
      <c r="AN90" s="123">
        <f t="array" ref="AN90">PRODUCT(1+AM79:AM90)-1</f>
        <v>0.40623917317436264</v>
      </c>
      <c r="AO90" s="123">
        <f>VLOOKUP($B90,'Sector --&gt;'!$Q$104:$AB$202,MATCH(AM$2,'Sector --&gt;'!$Q$3:$AB$3,0),FALSE)/VLOOKUP($B89,'Sector --&gt;'!$B$104:$N$202,MATCH(AM$2,'Sector --&gt;'!$B$3:$N$3,FALSE))</f>
        <v>-1.612888265629759E-2</v>
      </c>
      <c r="AP90" s="123">
        <f t="array" ref="AP90">PRODUCT(1+AO79:AO90)-1</f>
        <v>-0.15184195449726079</v>
      </c>
      <c r="AQ90" s="637">
        <f>Benchmark!AE91</f>
        <v>-2.4251955339573836E-2</v>
      </c>
      <c r="AR90" s="123">
        <f t="array" ref="AR90">PRODUCT(1+AQ79:AQ90)-1</f>
        <v>0.11218076225416906</v>
      </c>
      <c r="AS90" s="637">
        <f>Benchmark!AF91</f>
        <v>1.4437275015760562E-2</v>
      </c>
      <c r="AT90" s="123">
        <f t="array" ref="AT90">PRODUCT(1+AS79:AS90)-1</f>
        <v>-0.13507856804589646</v>
      </c>
      <c r="AV90" s="123">
        <f>VLOOKUP($B90,'Sector --&gt;'!$Q$3:$AB$101,MATCH(AV$2,'Sector --&gt;'!$Q$3:$AB$3,0),FALSE)/VLOOKUP($B89,'Sector --&gt;'!$B$3:$N$101,MATCH(AV$2,'Sector --&gt;'!$B$3:$N$3,FALSE))</f>
        <v>5.9470284082223608E-2</v>
      </c>
      <c r="AW90" s="123">
        <f t="array" ref="AW90">PRODUCT(1+AV79:AV90)-1</f>
        <v>0.37084312829577848</v>
      </c>
      <c r="AX90" s="123">
        <f>VLOOKUP($B90,'Sector --&gt;'!$Q$104:$AB$202,MATCH(AV$2,'Sector --&gt;'!$Q$3:$AB$3,0),FALSE)/VLOOKUP($B89,'Sector --&gt;'!$B$104:$N$202,MATCH(AV$2,'Sector --&gt;'!$B$3:$N$3,FALSE))</f>
        <v>-4.4643379980190585E-2</v>
      </c>
      <c r="AY90" s="123">
        <f t="array" ref="AY90">PRODUCT(1+AX79:AX90)-1</f>
        <v>-0.22904864490265242</v>
      </c>
      <c r="AZ90" s="637">
        <f>Benchmark!AI91</f>
        <v>2.5010123236822127E-2</v>
      </c>
      <c r="BA90" s="123">
        <f t="array" ref="BA90">PRODUCT(1+AZ79:AZ90)-1</f>
        <v>0.15483275265779217</v>
      </c>
      <c r="BB90" s="637">
        <f>Benchmark!AJ91</f>
        <v>-2.1712360598310249E-2</v>
      </c>
      <c r="BC90" s="123">
        <f t="array" ref="BC90">PRODUCT(1+BB79:BB90)-1</f>
        <v>-0.13637227289728837</v>
      </c>
      <c r="BE90" s="123">
        <f>VLOOKUP($B90,'Sector --&gt;'!$Q$3:$AB$101,MATCH(BE$2,'Sector --&gt;'!$Q$3:$AB$3,0),FALSE)/VLOOKUP($B89,'Sector --&gt;'!$B$3:$N$101,MATCH(BE$2,'Sector --&gt;'!$B$3:$N$3,FALSE))</f>
        <v>5.4605203024288687E-2</v>
      </c>
      <c r="BF90" s="123">
        <f t="array" ref="BF90">PRODUCT(1+BE79:BE90)-1</f>
        <v>6.9139414701859137E-2</v>
      </c>
      <c r="BG90" s="123">
        <f>IFERROR(VLOOKUP($B90,'Sector --&gt;'!$Q$104:$AB$202,MATCH(BE$2,'Sector --&gt;'!$Q$3:$AB$3,0),FALSE)/VLOOKUP($B89,'Sector --&gt;'!$B$104:$N$202,MATCH(BE$2,'Sector --&gt;'!$B$3:$N$3,FALSE)),BK90)</f>
        <v>0.20205559807248555</v>
      </c>
      <c r="BH90" s="123">
        <f t="array" ref="BH90">PRODUCT(1+BG79:BG90)-1</f>
        <v>0.94435596378076792</v>
      </c>
      <c r="BI90" s="637">
        <f>Benchmark!AM91</f>
        <v>-7.7819084349808635E-3</v>
      </c>
      <c r="BJ90" s="123">
        <f t="array" ref="BJ90">PRODUCT(1+BI79:BI90)-1</f>
        <v>-6.513898004527896E-2</v>
      </c>
      <c r="BK90" s="637">
        <f>Benchmark!AN91</f>
        <v>-1.5885287059575849E-2</v>
      </c>
      <c r="BL90" s="123">
        <f t="array" ref="BL90">PRODUCT(1+BK79:BK90)-1</f>
        <v>-3.0657321458349762E-2</v>
      </c>
      <c r="BN90" s="123">
        <f>VLOOKUP($B90,'Sector --&gt;'!$Q$3:$AB$101,MATCH(BN$2,'Sector --&gt;'!$Q$3:$AB$3,0),FALSE)/VLOOKUP($B89,'Sector --&gt;'!$B$3:$N$101,MATCH(BN$2,'Sector --&gt;'!$B$3:$N$3,FALSE))</f>
        <v>2.386432388847454E-2</v>
      </c>
      <c r="BO90" s="123">
        <f t="array" ref="BO90">PRODUCT(1+BN79:BN90)-1</f>
        <v>0.35629350646278635</v>
      </c>
      <c r="BP90" s="123">
        <f>VLOOKUP($B90,'Sector --&gt;'!$Q$104:$AB$202,MATCH(BN$2,'Sector --&gt;'!$Q$3:$AB$3,0),FALSE)/VLOOKUP($B89,'Sector --&gt;'!$B$104:$N$202,MATCH(BN$2,'Sector --&gt;'!$B$3:$N$3,FALSE))</f>
        <v>2.3616864184312376E-2</v>
      </c>
      <c r="BQ90" s="123">
        <f t="array" ref="BQ90">PRODUCT(1+BP79:BP90)-1</f>
        <v>3.9607126330578613E-3</v>
      </c>
      <c r="BR90" s="637">
        <f>Benchmark!AQ91</f>
        <v>-1.3568158104535292E-2</v>
      </c>
      <c r="BS90" s="123">
        <f t="array" ref="BS90">PRODUCT(1+BR79:BR90)-1</f>
        <v>4.1606425304741457E-2</v>
      </c>
      <c r="BT90" s="637">
        <f>Benchmark!AR91</f>
        <v>2.3978600755865827E-2</v>
      </c>
      <c r="BU90" s="123">
        <f t="array" ref="BU90">PRODUCT(1+BT79:BT90)-1</f>
        <v>-1.2598784261808715E-2</v>
      </c>
    </row>
    <row r="91" spans="2:73" x14ac:dyDescent="0.25">
      <c r="B91" s="95">
        <f t="shared" si="2"/>
        <v>41547</v>
      </c>
      <c r="C91" s="123">
        <f>VLOOKUP($B91,'Sector --&gt;'!$Q$3:$AB$101,MATCH(C$2,'Sector --&gt;'!$Q$3:$AB$3,0),FALSE)/VLOOKUP($B90,'Sector --&gt;'!$B$3:$N$101,MATCH(C$2,'Sector --&gt;'!$B$3:$N$3,FALSE))</f>
        <v>0.11630408739730426</v>
      </c>
      <c r="D91" s="123">
        <f t="array" ref="D91">PRODUCT(1+C80:C91)-1</f>
        <v>0.56338076264221382</v>
      </c>
      <c r="E91" s="123">
        <f>VLOOKUP($B91,'Sector --&gt;'!$Q$104:$AB$202,MATCH(C$2,'Sector --&gt;'!$Q$3:$AB$3,0),FALSE)/VLOOKUP($B90,'Sector --&gt;'!$B$104:$N$202,MATCH(C$2,'Sector --&gt;'!$B$3:$N$3,FALSE))</f>
        <v>-9.2263234916386008E-2</v>
      </c>
      <c r="F91" s="123">
        <f t="array" ref="F91">PRODUCT(1+E80:E91)-1</f>
        <v>-0.34039492989607789</v>
      </c>
      <c r="G91" s="637">
        <f>Benchmark!O92</f>
        <v>7.1274823094504516E-2</v>
      </c>
      <c r="H91" s="123">
        <f t="array" ref="H91">PRODUCT(1+G80:G91)-1</f>
        <v>0.25647341315294492</v>
      </c>
      <c r="I91" s="637">
        <f>Benchmark!P92</f>
        <v>-6.440082074220084E-2</v>
      </c>
      <c r="J91" s="123">
        <f t="array" ref="J91">PRODUCT(1+I79:I90)-1</f>
        <v>-0.19970100157765147</v>
      </c>
      <c r="L91" s="123">
        <f>VLOOKUP($B91,'Sector --&gt;'!$Q$3:$AB$101,MATCH(L$2,'Sector --&gt;'!$Q$3:$AB$3,0),FALSE)/VLOOKUP($B90,'Sector --&gt;'!$B$3:$N$101,MATCH(L$2,'Sector --&gt;'!$B$3:$N$3,FALSE))</f>
        <v>6.0084810975524698E-2</v>
      </c>
      <c r="M91" s="123">
        <f t="array" ref="M91">PRODUCT(1+L80:L91)-1</f>
        <v>0.2261990963647873</v>
      </c>
      <c r="N91" s="123">
        <f>VLOOKUP($B91,'Sector --&gt;'!$Q$104:$AB$202,MATCH(L$2,'Sector --&gt;'!$Q$3:$AB$3,0),FALSE)/VLOOKUP($B90,'Sector --&gt;'!$B$104:$N$202,MATCH(L$2,'Sector --&gt;'!$B$3:$N$3,FALSE))</f>
        <v>-8.9491522271021917E-2</v>
      </c>
      <c r="O91" s="123">
        <f t="array" ref="O91">PRODUCT(1+N80:N91)-1</f>
        <v>-4.5085450731123466E-2</v>
      </c>
      <c r="P91" s="637">
        <f>Benchmark!S92</f>
        <v>6.4589797166070773E-2</v>
      </c>
      <c r="Q91" s="123">
        <f t="array" ref="Q91">PRODUCT(1+P80:P91)-1</f>
        <v>0.12163477450898008</v>
      </c>
      <c r="R91" s="637">
        <f>Benchmark!T92</f>
        <v>-6.7516931432585942E-2</v>
      </c>
      <c r="S91" s="123">
        <f t="array" ref="S91">PRODUCT(1+R80:R91)-1</f>
        <v>-7.7169262299114361E-2</v>
      </c>
      <c r="U91" s="123">
        <f>VLOOKUP($B91,'Sector --&gt;'!$Q$3:$AB$101,MATCH(U$2,'Sector --&gt;'!$Q$3:$AB$3,0),FALSE)/VLOOKUP($B90,'Sector --&gt;'!$B$3:$N$101,MATCH(U$2,'Sector --&gt;'!$B$3:$N$3,FALSE))</f>
        <v>6.1839858651942303E-2</v>
      </c>
      <c r="V91" s="123">
        <f t="array" ref="V91">PRODUCT(1+U80:U91)-1</f>
        <v>0.47838275155945498</v>
      </c>
      <c r="W91" s="123">
        <f>IFERROR(VLOOKUP($B91,'Sector --&gt;'!$Q$104:$AB$202,MATCH(U$2,'Sector --&gt;'!$Q$3:$AB$3,0),FALSE)/VLOOKUP($B90,'Sector --&gt;'!$B$104:$N$202,MATCH(U$2,'Sector --&gt;'!$B$3:$N$3,FALSE)),AA91)</f>
        <v>3.7392114208872375E-2</v>
      </c>
      <c r="X91" s="123">
        <f t="array" ref="X91">PRODUCT(1+W80:W91)-1</f>
        <v>1.8349036040636646E-2</v>
      </c>
      <c r="Y91" s="637">
        <f>Benchmark!W92</f>
        <v>5.0463703041867328E-2</v>
      </c>
      <c r="Z91" s="123">
        <f t="array" ref="Z91">PRODUCT(1+Y80:Y91)-1</f>
        <v>-2.7745730133034163E-2</v>
      </c>
      <c r="AA91" s="637">
        <f>Benchmark!X92</f>
        <v>-4.5165062614819368E-2</v>
      </c>
      <c r="AB91" s="123">
        <f t="array" ref="AB91">PRODUCT(1+AA80:AA91)-1</f>
        <v>1.7515622095176653E-4</v>
      </c>
      <c r="AD91" s="123">
        <f>VLOOKUP($B91,'Sector --&gt;'!$Q$3:$AB$101,MATCH(AD$2,'Sector --&gt;'!$Q$3:$AB$3,0),FALSE)/VLOOKUP($B90,'Sector --&gt;'!$B$3:$N$101,MATCH(AD$2,'Sector --&gt;'!$B$3:$N$3,FALSE))</f>
        <v>3.9776463078900766E-2</v>
      </c>
      <c r="AE91" s="123">
        <f t="array" ref="AE91">PRODUCT(1+AD80:AD91)-1</f>
        <v>0.34207261771284414</v>
      </c>
      <c r="AF91" s="123">
        <f>VLOOKUP($B91,'Sector --&gt;'!$Q$104:$AB$202,MATCH(AD$2,'Sector --&gt;'!$Q$3:$AB$3,0),FALSE)/VLOOKUP($B90,'Sector --&gt;'!$B$104:$N$202,MATCH(AD$2,'Sector --&gt;'!$B$3:$N$3,FALSE))</f>
        <v>-6.3638602239838846E-2</v>
      </c>
      <c r="AG91" s="123">
        <f t="array" ref="AG91">PRODUCT(1+AF80:AF91)-1</f>
        <v>2.3665358505842171E-4</v>
      </c>
      <c r="AH91" s="637">
        <f>Benchmark!AA92</f>
        <v>7.0983905481848297E-2</v>
      </c>
      <c r="AI91" s="123">
        <f t="array" ref="AI91">PRODUCT(1+AH80:AH91)-1</f>
        <v>0.1478122746748356</v>
      </c>
      <c r="AJ91" s="637">
        <f>Benchmark!AB92</f>
        <v>-6.0652462311827401E-2</v>
      </c>
      <c r="AK91" s="123">
        <f t="array" ref="AK91">PRODUCT(1+AJ80:AJ91)-1</f>
        <v>-0.11260414898894977</v>
      </c>
      <c r="AM91" s="123">
        <f>VLOOKUP($B91,'Sector --&gt;'!$Q$3:$AB$101,MATCH(AM$2,'Sector --&gt;'!$Q$3:$AB$3,0),FALSE)/VLOOKUP($B90,'Sector --&gt;'!$B$3:$N$101,MATCH(AM$2,'Sector --&gt;'!$B$3:$N$3,FALSE))</f>
        <v>8.2124234367973059E-2</v>
      </c>
      <c r="AN91" s="123">
        <f t="array" ref="AN91">PRODUCT(1+AM80:AM91)-1</f>
        <v>0.43370893810877353</v>
      </c>
      <c r="AO91" s="123">
        <f>VLOOKUP($B91,'Sector --&gt;'!$Q$104:$AB$202,MATCH(AM$2,'Sector --&gt;'!$Q$3:$AB$3,0),FALSE)/VLOOKUP($B90,'Sector --&gt;'!$B$104:$N$202,MATCH(AM$2,'Sector --&gt;'!$B$3:$N$3,FALSE))</f>
        <v>-6.5009817715047866E-2</v>
      </c>
      <c r="AP91" s="123">
        <f t="array" ref="AP91">PRODUCT(1+AO80:AO91)-1</f>
        <v>-0.17444606545764096</v>
      </c>
      <c r="AQ91" s="637">
        <f>Benchmark!AE92</f>
        <v>7.6231369550589761E-2</v>
      </c>
      <c r="AR91" s="123">
        <f t="array" ref="AR91">PRODUCT(1+AQ80:AQ91)-1</f>
        <v>0.1491926969711701</v>
      </c>
      <c r="AS91" s="637">
        <f>Benchmark!AF92</f>
        <v>-7.8647366613434536E-2</v>
      </c>
      <c r="AT91" s="123">
        <f t="array" ref="AT91">PRODUCT(1+AS80:AS91)-1</f>
        <v>-0.1666075549860998</v>
      </c>
      <c r="AV91" s="123">
        <f>VLOOKUP($B91,'Sector --&gt;'!$Q$3:$AB$101,MATCH(AV$2,'Sector --&gt;'!$Q$3:$AB$3,0),FALSE)/VLOOKUP($B90,'Sector --&gt;'!$B$3:$N$101,MATCH(AV$2,'Sector --&gt;'!$B$3:$N$3,FALSE))</f>
        <v>7.7131025691711166E-2</v>
      </c>
      <c r="AW91" s="123">
        <f t="array" ref="AW91">PRODUCT(1+AV80:AV91)-1</f>
        <v>0.35827653602985454</v>
      </c>
      <c r="AX91" s="123">
        <f>VLOOKUP($B91,'Sector --&gt;'!$Q$104:$AB$202,MATCH(AV$2,'Sector --&gt;'!$Q$3:$AB$3,0),FALSE)/VLOOKUP($B90,'Sector --&gt;'!$B$104:$N$202,MATCH(AV$2,'Sector --&gt;'!$B$3:$N$3,FALSE))</f>
        <v>-2.9762992367355825E-2</v>
      </c>
      <c r="AY91" s="123">
        <f t="array" ref="AY91">PRODUCT(1+AX80:AX91)-1</f>
        <v>-0.18105014072196379</v>
      </c>
      <c r="AZ91" s="637">
        <f>Benchmark!AI92</f>
        <v>4.591722608586167E-2</v>
      </c>
      <c r="BA91" s="123">
        <f t="array" ref="BA91">PRODUCT(1+AZ80:AZ91)-1</f>
        <v>0.13008238297915198</v>
      </c>
      <c r="BB91" s="637">
        <f>Benchmark!AJ92</f>
        <v>-4.4311979143976554E-2</v>
      </c>
      <c r="BC91" s="123">
        <f t="array" ref="BC91">PRODUCT(1+BB80:BB91)-1</f>
        <v>-0.1197250423509697</v>
      </c>
      <c r="BE91" s="123">
        <f>VLOOKUP($B91,'Sector --&gt;'!$Q$3:$AB$101,MATCH(BE$2,'Sector --&gt;'!$Q$3:$AB$3,0),FALSE)/VLOOKUP($B90,'Sector --&gt;'!$B$3:$N$101,MATCH(BE$2,'Sector --&gt;'!$B$3:$N$3,FALSE))</f>
        <v>-8.973902359075225E-3</v>
      </c>
      <c r="BF91" s="123">
        <f t="array" ref="BF91">PRODUCT(1+BE80:BE91)-1</f>
        <v>2.3131792436555498E-2</v>
      </c>
      <c r="BG91" s="123">
        <f>IFERROR(VLOOKUP($B91,'Sector --&gt;'!$Q$104:$AB$202,MATCH(BE$2,'Sector --&gt;'!$Q$3:$AB$3,0),FALSE)/VLOOKUP($B90,'Sector --&gt;'!$B$104:$N$202,MATCH(BE$2,'Sector --&gt;'!$B$3:$N$3,FALSE)),BK91)</f>
        <v>-8.8007862191072095E-2</v>
      </c>
      <c r="BH91" s="123">
        <f t="array" ref="BH91">PRODUCT(1+BG80:BG91)-1</f>
        <v>0.83269258762077336</v>
      </c>
      <c r="BI91" s="637">
        <f>Benchmark!AM92</f>
        <v>0.10269255685912633</v>
      </c>
      <c r="BJ91" s="123">
        <f t="array" ref="BJ91">PRODUCT(1+BI80:BI91)-1</f>
        <v>-5.5149379856096692E-2</v>
      </c>
      <c r="BK91" s="637">
        <f>Benchmark!AN92</f>
        <v>-6.5486668453395847E-2</v>
      </c>
      <c r="BL91" s="123">
        <f t="array" ref="BL91">PRODUCT(1+BK80:BK91)-1</f>
        <v>-1.200216776270735E-2</v>
      </c>
      <c r="BN91" s="123">
        <f>VLOOKUP($B91,'Sector --&gt;'!$Q$3:$AB$101,MATCH(BN$2,'Sector --&gt;'!$Q$3:$AB$3,0),FALSE)/VLOOKUP($B90,'Sector --&gt;'!$B$3:$N$101,MATCH(BN$2,'Sector --&gt;'!$B$3:$N$3,FALSE))</f>
        <v>0.11561225198885584</v>
      </c>
      <c r="BO91" s="123">
        <f t="array" ref="BO91">PRODUCT(1+BN80:BN91)-1</f>
        <v>0.4012849236597491</v>
      </c>
      <c r="BP91" s="123">
        <f>VLOOKUP($B91,'Sector --&gt;'!$Q$104:$AB$202,MATCH(BN$2,'Sector --&gt;'!$Q$3:$AB$3,0),FALSE)/VLOOKUP($B90,'Sector --&gt;'!$B$104:$N$202,MATCH(BN$2,'Sector --&gt;'!$B$3:$N$3,FALSE))</f>
        <v>-7.9040766369763357E-2</v>
      </c>
      <c r="BQ91" s="123">
        <f t="array" ref="BQ91">PRODUCT(1+BP80:BP91)-1</f>
        <v>-7.4617263603100281E-2</v>
      </c>
      <c r="BR91" s="637">
        <f>Benchmark!AQ92</f>
        <v>6.4008592767707359E-2</v>
      </c>
      <c r="BS91" s="123">
        <f t="array" ref="BS91">PRODUCT(1+BR80:BR91)-1</f>
        <v>8.6689859819703452E-2</v>
      </c>
      <c r="BT91" s="637">
        <f>Benchmark!AR92</f>
        <v>-5.9402302849233812E-2</v>
      </c>
      <c r="BU91" s="123">
        <f t="array" ref="BU91">PRODUCT(1+BT80:BT91)-1</f>
        <v>-5.7222514257831758E-2</v>
      </c>
    </row>
    <row r="92" spans="2:73" x14ac:dyDescent="0.25">
      <c r="B92" s="95">
        <f t="shared" si="2"/>
        <v>41578</v>
      </c>
      <c r="C92" s="123">
        <f>VLOOKUP($B92,'Sector --&gt;'!$Q$3:$AB$101,MATCH(C$2,'Sector --&gt;'!$Q$3:$AB$3,0),FALSE)/VLOOKUP($B91,'Sector --&gt;'!$B$3:$N$101,MATCH(C$2,'Sector --&gt;'!$B$3:$N$3,FALSE))</f>
        <v>1.6034054432092285E-2</v>
      </c>
      <c r="D92" s="123">
        <f t="array" ref="D92">PRODUCT(1+C81:C92)-1</f>
        <v>0.51274730165390103</v>
      </c>
      <c r="E92" s="123">
        <f>VLOOKUP($B92,'Sector --&gt;'!$Q$104:$AB$202,MATCH(C$2,'Sector --&gt;'!$Q$3:$AB$3,0),FALSE)/VLOOKUP($B91,'Sector --&gt;'!$B$104:$N$202,MATCH(C$2,'Sector --&gt;'!$B$3:$N$3,FALSE))</f>
        <v>-2.8753982435166355E-2</v>
      </c>
      <c r="F92" s="123">
        <f t="array" ref="F92">PRODUCT(1+E81:E92)-1</f>
        <v>-0.34892050961632148</v>
      </c>
      <c r="G92" s="637">
        <f>Benchmark!O93</f>
        <v>4.3533357345182176E-2</v>
      </c>
      <c r="H92" s="123">
        <f t="array" ref="H92">PRODUCT(1+G81:G92)-1</f>
        <v>0.30024279914695584</v>
      </c>
      <c r="I92" s="637">
        <f>Benchmark!P93</f>
        <v>-4.0312625301025598E-2</v>
      </c>
      <c r="J92" s="123">
        <f t="array" ref="J92">PRODUCT(1+I80:I91)-1</f>
        <v>-0.23099324033146396</v>
      </c>
      <c r="L92" s="123">
        <f>VLOOKUP($B92,'Sector --&gt;'!$Q$3:$AB$101,MATCH(L$2,'Sector --&gt;'!$Q$3:$AB$3,0),FALSE)/VLOOKUP($B91,'Sector --&gt;'!$B$3:$N$101,MATCH(L$2,'Sector --&gt;'!$B$3:$N$3,FALSE))</f>
        <v>1.7925093071191809E-2</v>
      </c>
      <c r="M92" s="123">
        <f t="array" ref="M92">PRODUCT(1+L81:L92)-1</f>
        <v>0.16824063660726574</v>
      </c>
      <c r="N92" s="123">
        <f>VLOOKUP($B92,'Sector --&gt;'!$Q$104:$AB$202,MATCH(L$2,'Sector --&gt;'!$Q$3:$AB$3,0),FALSE)/VLOOKUP($B91,'Sector --&gt;'!$B$104:$N$202,MATCH(L$2,'Sector --&gt;'!$B$3:$N$3,FALSE))</f>
        <v>-2.1082329511503507E-2</v>
      </c>
      <c r="O92" s="123">
        <f t="array" ref="O92">PRODUCT(1+N81:N92)-1</f>
        <v>-3.6649421780143854E-3</v>
      </c>
      <c r="P92" s="637">
        <f>Benchmark!S93</f>
        <v>3.2920589341470678E-2</v>
      </c>
      <c r="Q92" s="123">
        <f t="array" ref="Q92">PRODUCT(1+P81:P92)-1</f>
        <v>0.13282070547414326</v>
      </c>
      <c r="R92" s="637">
        <f>Benchmark!T93</f>
        <v>-2.0254181285252672E-2</v>
      </c>
      <c r="S92" s="123">
        <f t="array" ref="S92">PRODUCT(1+R81:R92)-1</f>
        <v>-7.4621545368490638E-2</v>
      </c>
      <c r="U92" s="123">
        <f>VLOOKUP($B92,'Sector --&gt;'!$Q$3:$AB$101,MATCH(U$2,'Sector --&gt;'!$Q$3:$AB$3,0),FALSE)/VLOOKUP($B91,'Sector --&gt;'!$B$3:$N$101,MATCH(U$2,'Sector --&gt;'!$B$3:$N$3,FALSE))</f>
        <v>8.8614329884287329E-2</v>
      </c>
      <c r="V92" s="123">
        <f t="array" ref="V92">PRODUCT(1+U81:U92)-1</f>
        <v>0.49586640218050637</v>
      </c>
      <c r="W92" s="123">
        <f>IFERROR(VLOOKUP($B92,'Sector --&gt;'!$Q$104:$AB$202,MATCH(U$2,'Sector --&gt;'!$Q$3:$AB$3,0),FALSE)/VLOOKUP($B91,'Sector --&gt;'!$B$104:$N$202,MATCH(U$2,'Sector --&gt;'!$B$3:$N$3,FALSE)),AA92)</f>
        <v>-9.1281808535625831E-3</v>
      </c>
      <c r="X92" s="123">
        <f t="array" ref="X92">PRODUCT(1+W81:W92)-1</f>
        <v>-1.8363261977980994E-2</v>
      </c>
      <c r="Y92" s="637">
        <f>Benchmark!W93</f>
        <v>4.9381572074413231E-2</v>
      </c>
      <c r="Z92" s="123">
        <f t="array" ref="Z92">PRODUCT(1+Y81:Y92)-1</f>
        <v>-2.3755412672143983E-4</v>
      </c>
      <c r="AA92" s="637">
        <f>Benchmark!X93</f>
        <v>-4.2639313539869543E-2</v>
      </c>
      <c r="AB92" s="123">
        <f t="array" ref="AB92">PRODUCT(1+AA81:AA92)-1</f>
        <v>-2.1967326688122735E-2</v>
      </c>
      <c r="AD92" s="123">
        <f>VLOOKUP($B92,'Sector --&gt;'!$Q$3:$AB$101,MATCH(AD$2,'Sector --&gt;'!$Q$3:$AB$3,0),FALSE)/VLOOKUP($B91,'Sector --&gt;'!$B$3:$N$101,MATCH(AD$2,'Sector --&gt;'!$B$3:$N$3,FALSE))</f>
        <v>4.2471045587729891E-2</v>
      </c>
      <c r="AE92" s="123">
        <f t="array" ref="AE92">PRODUCT(1+AD81:AD92)-1</f>
        <v>0.35264733380810287</v>
      </c>
      <c r="AF92" s="123">
        <f>VLOOKUP($B92,'Sector --&gt;'!$Q$104:$AB$202,MATCH(AD$2,'Sector --&gt;'!$Q$3:$AB$3,0),FALSE)/VLOOKUP($B91,'Sector --&gt;'!$B$104:$N$202,MATCH(AD$2,'Sector --&gt;'!$B$3:$N$3,FALSE))</f>
        <v>-3.7027385299572585E-2</v>
      </c>
      <c r="AG92" s="123">
        <f t="array" ref="AG92">PRODUCT(1+AF81:AF92)-1</f>
        <v>-5.4165315803320624E-2</v>
      </c>
      <c r="AH92" s="637">
        <f>Benchmark!AA93</f>
        <v>5.9162471491929096E-2</v>
      </c>
      <c r="AI92" s="123">
        <f t="array" ref="AI92">PRODUCT(1+AH81:AH92)-1</f>
        <v>0.17070798902361428</v>
      </c>
      <c r="AJ92" s="637">
        <f>Benchmark!AB93</f>
        <v>-4.4550715421624275E-2</v>
      </c>
      <c r="AK92" s="123">
        <f t="array" ref="AK92">PRODUCT(1+AJ81:AJ92)-1</f>
        <v>-0.13810551065982013</v>
      </c>
      <c r="AM92" s="123">
        <f>VLOOKUP($B92,'Sector --&gt;'!$Q$3:$AB$101,MATCH(AM$2,'Sector --&gt;'!$Q$3:$AB$3,0),FALSE)/VLOOKUP($B91,'Sector --&gt;'!$B$3:$N$101,MATCH(AM$2,'Sector --&gt;'!$B$3:$N$3,FALSE))</f>
        <v>9.1048902242259894E-3</v>
      </c>
      <c r="AN92" s="123">
        <f t="array" ref="AN92">PRODUCT(1+AM81:AM92)-1</f>
        <v>0.34795965914334648</v>
      </c>
      <c r="AO92" s="123">
        <f>VLOOKUP($B92,'Sector --&gt;'!$Q$104:$AB$202,MATCH(AM$2,'Sector --&gt;'!$Q$3:$AB$3,0),FALSE)/VLOOKUP($B91,'Sector --&gt;'!$B$104:$N$202,MATCH(AM$2,'Sector --&gt;'!$B$3:$N$3,FALSE))</f>
        <v>1.8318651479954057E-2</v>
      </c>
      <c r="AP92" s="123">
        <f t="array" ref="AP92">PRODUCT(1+AO81:AO92)-1</f>
        <v>-0.12754912668527985</v>
      </c>
      <c r="AQ92" s="637">
        <f>Benchmark!AE93</f>
        <v>2.9679644591454432E-2</v>
      </c>
      <c r="AR92" s="123">
        <f t="array" ref="AR92">PRODUCT(1+AQ81:AQ92)-1</f>
        <v>0.17088184362331171</v>
      </c>
      <c r="AS92" s="637">
        <f>Benchmark!AF93</f>
        <v>-2.080517072146966E-2</v>
      </c>
      <c r="AT92" s="123">
        <f t="array" ref="AT92">PRODUCT(1+AS81:AS92)-1</f>
        <v>-0.18044339106224605</v>
      </c>
      <c r="AV92" s="123">
        <f>VLOOKUP($B92,'Sector --&gt;'!$Q$3:$AB$101,MATCH(AV$2,'Sector --&gt;'!$Q$3:$AB$3,0),FALSE)/VLOOKUP($B91,'Sector --&gt;'!$B$3:$N$101,MATCH(AV$2,'Sector --&gt;'!$B$3:$N$3,FALSE))</f>
        <v>5.088464044086579E-2</v>
      </c>
      <c r="AW92" s="123">
        <f t="array" ref="AW92">PRODUCT(1+AV81:AV92)-1</f>
        <v>0.48157749004510508</v>
      </c>
      <c r="AX92" s="123">
        <f>VLOOKUP($B92,'Sector --&gt;'!$Q$104:$AB$202,MATCH(AV$2,'Sector --&gt;'!$Q$3:$AB$3,0),FALSE)/VLOOKUP($B91,'Sector --&gt;'!$B$104:$N$202,MATCH(AV$2,'Sector --&gt;'!$B$3:$N$3,FALSE))</f>
        <v>-3.3663564610112259E-2</v>
      </c>
      <c r="AY92" s="123">
        <f t="array" ref="AY92">PRODUCT(1+AX81:AX92)-1</f>
        <v>-0.25170380999342512</v>
      </c>
      <c r="AZ92" s="637">
        <f>Benchmark!AI93</f>
        <v>5.5166117832500208E-2</v>
      </c>
      <c r="BA92" s="123">
        <f t="array" ref="BA92">PRODUCT(1+AZ81:AZ92)-1</f>
        <v>0.23023079541511571</v>
      </c>
      <c r="BB92" s="637">
        <f>Benchmark!AJ93</f>
        <v>-5.4214271624457855E-2</v>
      </c>
      <c r="BC92" s="123">
        <f t="array" ref="BC92">PRODUCT(1+BB81:BB92)-1</f>
        <v>-0.19616501079573534</v>
      </c>
      <c r="BE92" s="123">
        <f>VLOOKUP($B92,'Sector --&gt;'!$Q$3:$AB$101,MATCH(BE$2,'Sector --&gt;'!$Q$3:$AB$3,0),FALSE)/VLOOKUP($B91,'Sector --&gt;'!$B$3:$N$101,MATCH(BE$2,'Sector --&gt;'!$B$3:$N$3,FALSE))</f>
        <v>3.355912660612221E-2</v>
      </c>
      <c r="BF92" s="123">
        <f t="array" ref="BF92">PRODUCT(1+BE81:BE92)-1</f>
        <v>7.4282914981136372E-2</v>
      </c>
      <c r="BG92" s="123">
        <f>IFERROR(VLOOKUP($B92,'Sector --&gt;'!$Q$104:$AB$202,MATCH(BE$2,'Sector --&gt;'!$Q$3:$AB$3,0),FALSE)/VLOOKUP($B91,'Sector --&gt;'!$B$104:$N$202,MATCH(BE$2,'Sector --&gt;'!$B$3:$N$3,FALSE)),BK92)</f>
        <v>-3.1679485474202476E-2</v>
      </c>
      <c r="BH92" s="123">
        <f t="array" ref="BH92">PRODUCT(1+BG81:BG92)-1</f>
        <v>0.79638557237292651</v>
      </c>
      <c r="BI92" s="637">
        <f>Benchmark!AM93</f>
        <v>2.2110677347156115E-2</v>
      </c>
      <c r="BJ92" s="123">
        <f t="array" ref="BJ92">PRODUCT(1+BI81:BI92)-1</f>
        <v>-4.313019266527518E-2</v>
      </c>
      <c r="BK92" s="637">
        <f>Benchmark!AN93</f>
        <v>-3.3514802802368945E-2</v>
      </c>
      <c r="BL92" s="123">
        <f t="array" ref="BL92">PRODUCT(1+BK81:BK92)-1</f>
        <v>-5.1826239104118321E-2</v>
      </c>
      <c r="BN92" s="123">
        <f>VLOOKUP($B92,'Sector --&gt;'!$Q$3:$AB$101,MATCH(BN$2,'Sector --&gt;'!$Q$3:$AB$3,0),FALSE)/VLOOKUP($B91,'Sector --&gt;'!$B$3:$N$101,MATCH(BN$2,'Sector --&gt;'!$B$3:$N$3,FALSE))</f>
        <v>9.5582679583876201E-2</v>
      </c>
      <c r="BO92" s="123">
        <f t="array" ref="BO92">PRODUCT(1+BN81:BN92)-1</f>
        <v>0.5433730974573221</v>
      </c>
      <c r="BP92" s="123">
        <f>VLOOKUP($B92,'Sector --&gt;'!$Q$104:$AB$202,MATCH(BN$2,'Sector --&gt;'!$Q$3:$AB$3,0),FALSE)/VLOOKUP($B91,'Sector --&gt;'!$B$104:$N$202,MATCH(BN$2,'Sector --&gt;'!$B$3:$N$3,FALSE))</f>
        <v>3.2328655185042889E-2</v>
      </c>
      <c r="BQ92" s="123">
        <f t="array" ref="BQ92">PRODUCT(1+BP81:BP92)-1</f>
        <v>-4.2181941953336577E-2</v>
      </c>
      <c r="BR92" s="637">
        <f>Benchmark!AQ93</f>
        <v>5.0735776322290101E-2</v>
      </c>
      <c r="BS92" s="123">
        <f t="array" ref="BS92">PRODUCT(1+BR81:BR92)-1</f>
        <v>0.19566804361549295</v>
      </c>
      <c r="BT92" s="637">
        <f>Benchmark!AR93</f>
        <v>-5.2932952546835596E-2</v>
      </c>
      <c r="BU92" s="123">
        <f t="array" ref="BU92">PRODUCT(1+BT81:BT92)-1</f>
        <v>-0.1292900556112313</v>
      </c>
    </row>
    <row r="93" spans="2:73" x14ac:dyDescent="0.25">
      <c r="B93" s="95">
        <f t="shared" si="2"/>
        <v>41608</v>
      </c>
      <c r="C93" s="123">
        <f>VLOOKUP($B93,'Sector --&gt;'!$Q$3:$AB$101,MATCH(C$2,'Sector --&gt;'!$Q$3:$AB$3,0),FALSE)/VLOOKUP($B92,'Sector --&gt;'!$B$3:$N$101,MATCH(C$2,'Sector --&gt;'!$B$3:$N$3,FALSE))</f>
        <v>-1.5238711505198782E-2</v>
      </c>
      <c r="D93" s="123">
        <f t="array" ref="D93">PRODUCT(1+C82:C93)-1</f>
        <v>0.40808043864908261</v>
      </c>
      <c r="E93" s="123">
        <f>VLOOKUP($B93,'Sector --&gt;'!$Q$104:$AB$202,MATCH(C$2,'Sector --&gt;'!$Q$3:$AB$3,0),FALSE)/VLOOKUP($B92,'Sector --&gt;'!$B$104:$N$202,MATCH(C$2,'Sector --&gt;'!$B$3:$N$3,FALSE))</f>
        <v>3.2223979555619634E-3</v>
      </c>
      <c r="F93" s="123">
        <f t="array" ref="F93">PRODUCT(1+E82:E93)-1</f>
        <v>-0.30760553051366146</v>
      </c>
      <c r="G93" s="637">
        <f>Benchmark!O94</f>
        <v>7.4333100449785455E-3</v>
      </c>
      <c r="H93" s="123">
        <f t="array" ref="H93">PRODUCT(1+G82:G93)-1</f>
        <v>0.2718748788210561</v>
      </c>
      <c r="I93" s="637">
        <f>Benchmark!P94</f>
        <v>-1.622970717714798E-2</v>
      </c>
      <c r="J93" s="123">
        <f t="array" ref="J93">PRODUCT(1+I81:I92)-1</f>
        <v>-0.2608316030407285</v>
      </c>
      <c r="L93" s="123">
        <f>VLOOKUP($B93,'Sector --&gt;'!$Q$3:$AB$101,MATCH(L$2,'Sector --&gt;'!$Q$3:$AB$3,0),FALSE)/VLOOKUP($B92,'Sector --&gt;'!$B$3:$N$101,MATCH(L$2,'Sector --&gt;'!$B$3:$N$3,FALSE))</f>
        <v>2.9232723956241595E-2</v>
      </c>
      <c r="M93" s="123">
        <f t="array" ref="M93">PRODUCT(1+L82:L93)-1</f>
        <v>0.19163798676614907</v>
      </c>
      <c r="N93" s="123">
        <f>VLOOKUP($B93,'Sector --&gt;'!$Q$104:$AB$202,MATCH(L$2,'Sector --&gt;'!$Q$3:$AB$3,0),FALSE)/VLOOKUP($B92,'Sector --&gt;'!$B$104:$N$202,MATCH(L$2,'Sector --&gt;'!$B$3:$N$3,FALSE))</f>
        <v>-2.9394711855934112E-3</v>
      </c>
      <c r="O93" s="123">
        <f t="array" ref="O93">PRODUCT(1+N82:N93)-1</f>
        <v>3.2706252065861863E-2</v>
      </c>
      <c r="P93" s="637">
        <f>Benchmark!S94</f>
        <v>-5.847914518095073E-3</v>
      </c>
      <c r="Q93" s="123">
        <f t="array" ref="Q93">PRODUCT(1+P82:P93)-1</f>
        <v>0.10694443135908016</v>
      </c>
      <c r="R93" s="637">
        <f>Benchmark!T94</f>
        <v>1.423175448427438E-2</v>
      </c>
      <c r="S93" s="123">
        <f t="array" ref="S93">PRODUCT(1+R82:R93)-1</f>
        <v>-4.1070553319841774E-2</v>
      </c>
      <c r="U93" s="123">
        <f>VLOOKUP($B93,'Sector --&gt;'!$Q$3:$AB$101,MATCH(U$2,'Sector --&gt;'!$Q$3:$AB$3,0),FALSE)/VLOOKUP($B92,'Sector --&gt;'!$B$3:$N$101,MATCH(U$2,'Sector --&gt;'!$B$3:$N$3,FALSE))</f>
        <v>5.6862724990203138E-2</v>
      </c>
      <c r="V93" s="123">
        <f t="array" ref="V93">PRODUCT(1+U82:U93)-1</f>
        <v>0.64160325279949326</v>
      </c>
      <c r="W93" s="123">
        <f>IFERROR(VLOOKUP($B93,'Sector --&gt;'!$Q$104:$AB$202,MATCH(U$2,'Sector --&gt;'!$Q$3:$AB$3,0),FALSE)/VLOOKUP($B92,'Sector --&gt;'!$B$104:$N$202,MATCH(U$2,'Sector --&gt;'!$B$3:$N$3,FALSE)),AA93)</f>
        <v>-1.9842388266049366E-3</v>
      </c>
      <c r="X93" s="123">
        <f t="array" ref="X93">PRODUCT(1+W82:W93)-1</f>
        <v>1.6905651340558991E-2</v>
      </c>
      <c r="Y93" s="637">
        <f>Benchmark!W94</f>
        <v>-6.3807618965341147E-4</v>
      </c>
      <c r="Z93" s="123">
        <f t="array" ref="Z93">PRODUCT(1+Y82:Y93)-1</f>
        <v>-1.5742867399643368E-2</v>
      </c>
      <c r="AA93" s="637">
        <f>Benchmark!X94</f>
        <v>3.0132666431071089E-3</v>
      </c>
      <c r="AB93" s="123">
        <f t="array" ref="AB93">PRODUCT(1+AA82:AA93)-1</f>
        <v>-7.9405295953278721E-3</v>
      </c>
      <c r="AD93" s="123">
        <f>VLOOKUP($B93,'Sector --&gt;'!$Q$3:$AB$101,MATCH(AD$2,'Sector --&gt;'!$Q$3:$AB$3,0),FALSE)/VLOOKUP($B92,'Sector --&gt;'!$B$3:$N$101,MATCH(AD$2,'Sector --&gt;'!$B$3:$N$3,FALSE))</f>
        <v>1.5248565037379515E-2</v>
      </c>
      <c r="AE93" s="123">
        <f t="array" ref="AE93">PRODUCT(1+AD82:AD93)-1</f>
        <v>0.38639258153360956</v>
      </c>
      <c r="AF93" s="123">
        <f>VLOOKUP($B93,'Sector --&gt;'!$Q$104:$AB$202,MATCH(AD$2,'Sector --&gt;'!$Q$3:$AB$3,0),FALSE)/VLOOKUP($B92,'Sector --&gt;'!$B$104:$N$202,MATCH(AD$2,'Sector --&gt;'!$B$3:$N$3,FALSE))</f>
        <v>3.1691579542989581E-2</v>
      </c>
      <c r="AG93" s="123">
        <f t="array" ref="AG93">PRODUCT(1+AF82:AF93)-1</f>
        <v>4.2431916119352042E-2</v>
      </c>
      <c r="AH93" s="637">
        <f>Benchmark!AA94</f>
        <v>-4.2600929460302334E-3</v>
      </c>
      <c r="AI93" s="123">
        <f t="array" ref="AI93">PRODUCT(1+AH82:AH93)-1</f>
        <v>0.19238916176598675</v>
      </c>
      <c r="AJ93" s="637">
        <f>Benchmark!AB94</f>
        <v>-2.0133910501161515E-3</v>
      </c>
      <c r="AK93" s="123">
        <f t="array" ref="AK93">PRODUCT(1+AJ82:AJ93)-1</f>
        <v>-0.1144079228722592</v>
      </c>
      <c r="AM93" s="123">
        <f>VLOOKUP($B93,'Sector --&gt;'!$Q$3:$AB$101,MATCH(AM$2,'Sector --&gt;'!$Q$3:$AB$3,0),FALSE)/VLOOKUP($B92,'Sector --&gt;'!$B$3:$N$101,MATCH(AM$2,'Sector --&gt;'!$B$3:$N$3,FALSE))</f>
        <v>3.5617072674848128E-2</v>
      </c>
      <c r="AN93" s="123">
        <f t="array" ref="AN93">PRODUCT(1+AM82:AM93)-1</f>
        <v>0.37289325577977017</v>
      </c>
      <c r="AO93" s="123">
        <f>VLOOKUP($B93,'Sector --&gt;'!$Q$104:$AB$202,MATCH(AM$2,'Sector --&gt;'!$Q$3:$AB$3,0),FALSE)/VLOOKUP($B92,'Sector --&gt;'!$B$104:$N$202,MATCH(AM$2,'Sector --&gt;'!$B$3:$N$3,FALSE))</f>
        <v>-3.5491864450898462E-2</v>
      </c>
      <c r="AP93" s="123">
        <f t="array" ref="AP93">PRODUCT(1+AO82:AO93)-1</f>
        <v>-0.15249015606132965</v>
      </c>
      <c r="AQ93" s="637">
        <f>Benchmark!AE94</f>
        <v>8.0380319914755798E-3</v>
      </c>
      <c r="AR93" s="123">
        <f t="array" ref="AR93">PRODUCT(1+AQ82:AQ93)-1</f>
        <v>0.1739236246750373</v>
      </c>
      <c r="AS93" s="637">
        <f>Benchmark!AF94</f>
        <v>-2.3422244172564669E-2</v>
      </c>
      <c r="AT93" s="123">
        <f t="array" ref="AT93">PRODUCT(1+AS82:AS93)-1</f>
        <v>-0.18328076058282339</v>
      </c>
      <c r="AV93" s="123">
        <f>VLOOKUP($B93,'Sector --&gt;'!$Q$3:$AB$101,MATCH(AV$2,'Sector --&gt;'!$Q$3:$AB$3,0),FALSE)/VLOOKUP($B92,'Sector --&gt;'!$B$3:$N$101,MATCH(AV$2,'Sector --&gt;'!$B$3:$N$3,FALSE))</f>
        <v>4.9609876008099615E-2</v>
      </c>
      <c r="AW93" s="123">
        <f t="array" ref="AW93">PRODUCT(1+AV82:AV93)-1</f>
        <v>0.51185953164919007</v>
      </c>
      <c r="AX93" s="123">
        <f>VLOOKUP($B93,'Sector --&gt;'!$Q$104:$AB$202,MATCH(AV$2,'Sector --&gt;'!$Q$3:$AB$3,0),FALSE)/VLOOKUP($B92,'Sector --&gt;'!$B$104:$N$202,MATCH(AV$2,'Sector --&gt;'!$B$3:$N$3,FALSE))</f>
        <v>-1.3846456278464913E-2</v>
      </c>
      <c r="AY93" s="123">
        <f t="array" ref="AY93">PRODUCT(1+AX82:AX93)-1</f>
        <v>-0.25175282315840342</v>
      </c>
      <c r="AZ93" s="637">
        <f>Benchmark!AI94</f>
        <v>1.7696951598075772E-2</v>
      </c>
      <c r="BA93" s="123">
        <f t="array" ref="BA93">PRODUCT(1+AZ82:AZ93)-1</f>
        <v>0.18635483036521561</v>
      </c>
      <c r="BB93" s="637">
        <f>Benchmark!AJ94</f>
        <v>-1.9814527364408908E-2</v>
      </c>
      <c r="BC93" s="123">
        <f t="array" ref="BC93">PRODUCT(1+BB82:BB93)-1</f>
        <v>-0.17089683387338872</v>
      </c>
      <c r="BE93" s="123">
        <f>VLOOKUP($B93,'Sector --&gt;'!$Q$3:$AB$101,MATCH(BE$2,'Sector --&gt;'!$Q$3:$AB$3,0),FALSE)/VLOOKUP($B92,'Sector --&gt;'!$B$3:$N$101,MATCH(BE$2,'Sector --&gt;'!$B$3:$N$3,FALSE))</f>
        <v>-1.5395169886404925E-2</v>
      </c>
      <c r="BF93" s="123">
        <f t="array" ref="BF93">PRODUCT(1+BE82:BE93)-1</f>
        <v>4.9935980156450288E-2</v>
      </c>
      <c r="BG93" s="123">
        <f>IFERROR(VLOOKUP($B93,'Sector --&gt;'!$Q$104:$AB$202,MATCH(BE$2,'Sector --&gt;'!$Q$3:$AB$3,0),FALSE)/VLOOKUP($B92,'Sector --&gt;'!$B$104:$N$202,MATCH(BE$2,'Sector --&gt;'!$B$3:$N$3,FALSE)),BK93)</f>
        <v>2.3393167789304618E-2</v>
      </c>
      <c r="BH93" s="123">
        <f t="array" ref="BH93">PRODUCT(1+BG82:BG93)-1</f>
        <v>1.0249027592913329</v>
      </c>
      <c r="BI93" s="637">
        <f>Benchmark!AM94</f>
        <v>-7.7338854627247841E-3</v>
      </c>
      <c r="BJ93" s="123">
        <f t="array" ref="BJ93">PRODUCT(1+BI82:BI93)-1</f>
        <v>-5.573313530894064E-2</v>
      </c>
      <c r="BK93" s="637">
        <f>Benchmark!AN94</f>
        <v>1.45859601845894E-2</v>
      </c>
      <c r="BL93" s="123">
        <f t="array" ref="BL93">PRODUCT(1+BK82:BK93)-1</f>
        <v>-2.8075455731981225E-2</v>
      </c>
      <c r="BN93" s="123">
        <f>VLOOKUP($B93,'Sector --&gt;'!$Q$3:$AB$101,MATCH(BN$2,'Sector --&gt;'!$Q$3:$AB$3,0),FALSE)/VLOOKUP($B92,'Sector --&gt;'!$B$3:$N$101,MATCH(BN$2,'Sector --&gt;'!$B$3:$N$3,FALSE))</f>
        <v>1.3515578961993253E-2</v>
      </c>
      <c r="BO93" s="123">
        <f t="array" ref="BO93">PRODUCT(1+BN82:BN93)-1</f>
        <v>0.56620522010739127</v>
      </c>
      <c r="BP93" s="123">
        <f>VLOOKUP($B93,'Sector --&gt;'!$Q$104:$AB$202,MATCH(BN$2,'Sector --&gt;'!$Q$3:$AB$3,0),FALSE)/VLOOKUP($B92,'Sector --&gt;'!$B$104:$N$202,MATCH(BN$2,'Sector --&gt;'!$B$3:$N$3,FALSE))</f>
        <v>-2.9766589540095496E-2</v>
      </c>
      <c r="BQ93" s="123">
        <f t="array" ref="BQ93">PRODUCT(1+BP82:BP93)-1</f>
        <v>-1.8737387054654109E-2</v>
      </c>
      <c r="BR93" s="637">
        <f>Benchmark!AQ94</f>
        <v>-2.8162445524175826E-2</v>
      </c>
      <c r="BS93" s="123">
        <f t="array" ref="BS93">PRODUCT(1+BR82:BR93)-1</f>
        <v>0.2026767658977302</v>
      </c>
      <c r="BT93" s="637">
        <f>Benchmark!AR94</f>
        <v>-1.5475825241749856E-3</v>
      </c>
      <c r="BU93" s="123">
        <f t="array" ref="BU93">PRODUCT(1+BT82:BT93)-1</f>
        <v>-0.14191759344224741</v>
      </c>
    </row>
    <row r="94" spans="2:73" x14ac:dyDescent="0.25">
      <c r="B94" s="95">
        <f t="shared" si="2"/>
        <v>41639</v>
      </c>
      <c r="C94" s="123">
        <f>VLOOKUP($B94,'Sector --&gt;'!$Q$3:$AB$101,MATCH(C$2,'Sector --&gt;'!$Q$3:$AB$3,0),FALSE)/VLOOKUP($B93,'Sector --&gt;'!$B$3:$N$101,MATCH(C$2,'Sector --&gt;'!$B$3:$N$3,FALSE))</f>
        <v>2.0656407836596762E-2</v>
      </c>
      <c r="D94" s="123">
        <f t="array" ref="D94">PRODUCT(1+C83:C94)-1</f>
        <v>0.34110478820609691</v>
      </c>
      <c r="E94" s="123">
        <f>VLOOKUP($B94,'Sector --&gt;'!$Q$104:$AB$202,MATCH(C$2,'Sector --&gt;'!$Q$3:$AB$3,0),FALSE)/VLOOKUP($B93,'Sector --&gt;'!$B$104:$N$202,MATCH(C$2,'Sector --&gt;'!$B$3:$N$3,FALSE))</f>
        <v>-3.9036717299470849E-2</v>
      </c>
      <c r="F94" s="123">
        <f t="array" ref="F94">PRODUCT(1+E83:E94)-1</f>
        <v>-0.31142742531241108</v>
      </c>
      <c r="G94" s="637">
        <f>Benchmark!O95</f>
        <v>7.6870483360884645E-3</v>
      </c>
      <c r="H94" s="123">
        <f t="array" ref="H94">PRODUCT(1+G83:G94)-1</f>
        <v>0.23321038124968174</v>
      </c>
      <c r="I94" s="637">
        <f>Benchmark!P95</f>
        <v>-1.143005494412367E-2</v>
      </c>
      <c r="J94" s="123">
        <f t="array" ref="J94">PRODUCT(1+I82:I93)-1</f>
        <v>-0.24341277984648124</v>
      </c>
      <c r="L94" s="123">
        <f>VLOOKUP($B94,'Sector --&gt;'!$Q$3:$AB$101,MATCH(L$2,'Sector --&gt;'!$Q$3:$AB$3,0),FALSE)/VLOOKUP($B93,'Sector --&gt;'!$B$3:$N$101,MATCH(L$2,'Sector --&gt;'!$B$3:$N$3,FALSE))</f>
        <v>-5.7916853863429606E-3</v>
      </c>
      <c r="M94" s="123">
        <f t="array" ref="M94">PRODUCT(1+L83:L94)-1</f>
        <v>0.15417185462938643</v>
      </c>
      <c r="N94" s="123">
        <f>VLOOKUP($B94,'Sector --&gt;'!$Q$104:$AB$202,MATCH(L$2,'Sector --&gt;'!$Q$3:$AB$3,0),FALSE)/VLOOKUP($B93,'Sector --&gt;'!$B$104:$N$202,MATCH(L$2,'Sector --&gt;'!$B$3:$N$3,FALSE))</f>
        <v>5.1766251085848036E-2</v>
      </c>
      <c r="O94" s="123">
        <f t="array" ref="O94">PRODUCT(1+N83:N94)-1</f>
        <v>0.10890834224070667</v>
      </c>
      <c r="P94" s="637">
        <f>Benchmark!S95</f>
        <v>-1.559874059862806E-2</v>
      </c>
      <c r="Q94" s="123">
        <f t="array" ref="Q94">PRODUCT(1+P83:P94)-1</f>
        <v>5.6640964642531433E-2</v>
      </c>
      <c r="R94" s="637">
        <f>Benchmark!T95</f>
        <v>1.7558175920699148E-2</v>
      </c>
      <c r="S94" s="123">
        <f t="array" ref="S94">PRODUCT(1+R83:R94)-1</f>
        <v>6.5588576023394296E-3</v>
      </c>
      <c r="U94" s="123">
        <f>VLOOKUP($B94,'Sector --&gt;'!$Q$3:$AB$101,MATCH(U$2,'Sector --&gt;'!$Q$3:$AB$3,0),FALSE)/VLOOKUP($B93,'Sector --&gt;'!$B$3:$N$101,MATCH(U$2,'Sector --&gt;'!$B$3:$N$3,FALSE))</f>
        <v>2.2469695532875623E-2</v>
      </c>
      <c r="V94" s="123">
        <f t="array" ref="V94">PRODUCT(1+U83:U94)-1</f>
        <v>0.60444368366038304</v>
      </c>
      <c r="W94" s="123">
        <f>IFERROR(VLOOKUP($B94,'Sector --&gt;'!$Q$104:$AB$202,MATCH(U$2,'Sector --&gt;'!$Q$3:$AB$3,0),FALSE)/VLOOKUP($B93,'Sector --&gt;'!$B$104:$N$202,MATCH(U$2,'Sector --&gt;'!$B$3:$N$3,FALSE)),AA94)</f>
        <v>-1.2304704843424517E-2</v>
      </c>
      <c r="X94" s="123">
        <f t="array" ref="X94">PRODUCT(1+W83:W94)-1</f>
        <v>1.6845060312711935E-2</v>
      </c>
      <c r="Y94" s="637">
        <f>Benchmark!W95</f>
        <v>-3.6741335992297876E-2</v>
      </c>
      <c r="Z94" s="123">
        <f t="array" ref="Z94">PRODUCT(1+Y83:Y94)-1</f>
        <v>-9.626925612365822E-2</v>
      </c>
      <c r="AA94" s="637">
        <f>Benchmark!X95</f>
        <v>3.017269100669796E-2</v>
      </c>
      <c r="AB94" s="123">
        <f t="array" ref="AB94">PRODUCT(1+AA83:AA94)-1</f>
        <v>7.1913919061378673E-2</v>
      </c>
      <c r="AD94" s="123">
        <f>VLOOKUP($B94,'Sector --&gt;'!$Q$3:$AB$101,MATCH(AD$2,'Sector --&gt;'!$Q$3:$AB$3,0),FALSE)/VLOOKUP($B93,'Sector --&gt;'!$B$3:$N$101,MATCH(AD$2,'Sector --&gt;'!$B$3:$N$3,FALSE))</f>
        <v>2.2577242125590362E-2</v>
      </c>
      <c r="AE94" s="123">
        <f t="array" ref="AE94">PRODUCT(1+AD83:AD94)-1</f>
        <v>0.35572520684304076</v>
      </c>
      <c r="AF94" s="123">
        <f>VLOOKUP($B94,'Sector --&gt;'!$Q$104:$AB$202,MATCH(AD$2,'Sector --&gt;'!$Q$3:$AB$3,0),FALSE)/VLOOKUP($B93,'Sector --&gt;'!$B$104:$N$202,MATCH(AD$2,'Sector --&gt;'!$B$3:$N$3,FALSE))</f>
        <v>3.4813136933805972E-2</v>
      </c>
      <c r="AG94" s="123">
        <f t="array" ref="AG94">PRODUCT(1+AF83:AF94)-1</f>
        <v>0.13052442039561463</v>
      </c>
      <c r="AH94" s="637">
        <f>Benchmark!AA95</f>
        <v>2.005897997519706E-2</v>
      </c>
      <c r="AI94" s="123">
        <f t="array" ref="AI94">PRODUCT(1+AH83:AH94)-1</f>
        <v>0.15122335029482015</v>
      </c>
      <c r="AJ94" s="637">
        <f>Benchmark!AB95</f>
        <v>2.0057364038341182E-2</v>
      </c>
      <c r="AK94" s="123">
        <f t="array" ref="AK94">PRODUCT(1+AJ83:AJ94)-1</f>
        <v>-5.4472632953031175E-2</v>
      </c>
      <c r="AM94" s="123">
        <f>VLOOKUP($B94,'Sector --&gt;'!$Q$3:$AB$101,MATCH(AM$2,'Sector --&gt;'!$Q$3:$AB$3,0),FALSE)/VLOOKUP($B93,'Sector --&gt;'!$B$3:$N$101,MATCH(AM$2,'Sector --&gt;'!$B$3:$N$3,FALSE))</f>
        <v>2.7517056324679372E-2</v>
      </c>
      <c r="AN94" s="123">
        <f t="array" ref="AN94">PRODUCT(1+AM83:AM94)-1</f>
        <v>0.27870452488482855</v>
      </c>
      <c r="AO94" s="123">
        <f>VLOOKUP($B94,'Sector --&gt;'!$Q$104:$AB$202,MATCH(AM$2,'Sector --&gt;'!$Q$3:$AB$3,0),FALSE)/VLOOKUP($B93,'Sector --&gt;'!$B$104:$N$202,MATCH(AM$2,'Sector --&gt;'!$B$3:$N$3,FALSE))</f>
        <v>-5.207394275259224E-3</v>
      </c>
      <c r="AP94" s="123">
        <f t="array" ref="AP94">PRODUCT(1+AO83:AO94)-1</f>
        <v>-7.0497236953417919E-2</v>
      </c>
      <c r="AQ94" s="637">
        <f>Benchmark!AE95</f>
        <v>9.1378233120232265E-3</v>
      </c>
      <c r="AR94" s="123">
        <f t="array" ref="AR94">PRODUCT(1+AQ83:AQ94)-1</f>
        <v>0.1281238096489401</v>
      </c>
      <c r="AS94" s="637">
        <f>Benchmark!AF95</f>
        <v>-1.1056546583375812E-2</v>
      </c>
      <c r="AT94" s="123">
        <f t="array" ref="AT94">PRODUCT(1+AS83:AS94)-1</f>
        <v>-0.14192905233192477</v>
      </c>
      <c r="AV94" s="123">
        <f>VLOOKUP($B94,'Sector --&gt;'!$Q$3:$AB$101,MATCH(AV$2,'Sector --&gt;'!$Q$3:$AB$3,0),FALSE)/VLOOKUP($B93,'Sector --&gt;'!$B$3:$N$101,MATCH(AV$2,'Sector --&gt;'!$B$3:$N$3,FALSE))</f>
        <v>1.2643966655094069E-2</v>
      </c>
      <c r="AW94" s="123">
        <f t="array" ref="AW94">PRODUCT(1+AV83:AV94)-1</f>
        <v>0.41897414063448846</v>
      </c>
      <c r="AX94" s="123">
        <f>VLOOKUP($B94,'Sector --&gt;'!$Q$104:$AB$202,MATCH(AV$2,'Sector --&gt;'!$Q$3:$AB$3,0),FALSE)/VLOOKUP($B93,'Sector --&gt;'!$B$104:$N$202,MATCH(AV$2,'Sector --&gt;'!$B$3:$N$3,FALSE))</f>
        <v>-4.8455090643436727E-2</v>
      </c>
      <c r="AY94" s="123">
        <f t="array" ref="AY94">PRODUCT(1+AX83:AX94)-1</f>
        <v>-0.26709660406816627</v>
      </c>
      <c r="AZ94" s="637">
        <f>Benchmark!AI95</f>
        <v>1.4461307561560274E-2</v>
      </c>
      <c r="BA94" s="123">
        <f t="array" ref="BA94">PRODUCT(1+AZ83:AZ94)-1</f>
        <v>0.17983398178622778</v>
      </c>
      <c r="BB94" s="637">
        <f>Benchmark!AJ95</f>
        <v>-1.8344285306598804E-2</v>
      </c>
      <c r="BC94" s="123">
        <f t="array" ref="BC94">PRODUCT(1+BB83:BB94)-1</f>
        <v>-0.17142404772520858</v>
      </c>
      <c r="BE94" s="123">
        <f>VLOOKUP($B94,'Sector --&gt;'!$Q$3:$AB$101,MATCH(BE$2,'Sector --&gt;'!$Q$3:$AB$3,0),FALSE)/VLOOKUP($B93,'Sector --&gt;'!$B$3:$N$101,MATCH(BE$2,'Sector --&gt;'!$B$3:$N$3,FALSE))</f>
        <v>-7.7576366174991317E-3</v>
      </c>
      <c r="BF94" s="123">
        <f t="array" ref="BF94">PRODUCT(1+BE83:BE94)-1</f>
        <v>-9.994518611360137E-3</v>
      </c>
      <c r="BG94" s="123">
        <f>IFERROR(VLOOKUP($B94,'Sector --&gt;'!$Q$104:$AB$202,MATCH(BE$2,'Sector --&gt;'!$Q$3:$AB$3,0),FALSE)/VLOOKUP($B93,'Sector --&gt;'!$B$104:$N$202,MATCH(BE$2,'Sector --&gt;'!$B$3:$N$3,FALSE)),BK94)</f>
        <v>-4.1733553004525241E-2</v>
      </c>
      <c r="BH94" s="123">
        <f t="array" ref="BH94">PRODUCT(1+BG83:BG94)-1</f>
        <v>1.2116308995246658</v>
      </c>
      <c r="BI94" s="637">
        <f>Benchmark!AM95</f>
        <v>6.7657759450878499E-3</v>
      </c>
      <c r="BJ94" s="123">
        <f t="array" ref="BJ94">PRODUCT(1+BI83:BI94)-1</f>
        <v>-9.7458686297518859E-2</v>
      </c>
      <c r="BK94" s="637">
        <f>Benchmark!AN95</f>
        <v>-2.2255744307096332E-2</v>
      </c>
      <c r="BL94" s="123">
        <f t="array" ref="BL94">PRODUCT(1+BK83:BK94)-1</f>
        <v>3.5135181585149944E-2</v>
      </c>
      <c r="BN94" s="123">
        <f>VLOOKUP($B94,'Sector --&gt;'!$Q$3:$AB$101,MATCH(BN$2,'Sector --&gt;'!$Q$3:$AB$3,0),FALSE)/VLOOKUP($B93,'Sector --&gt;'!$B$3:$N$101,MATCH(BN$2,'Sector --&gt;'!$B$3:$N$3,FALSE))</f>
        <v>4.5481515066367759E-2</v>
      </c>
      <c r="BO94" s="123">
        <f t="array" ref="BO94">PRODUCT(1+BN83:BN94)-1</f>
        <v>0.54063531871445036</v>
      </c>
      <c r="BP94" s="123">
        <f>VLOOKUP($B94,'Sector --&gt;'!$Q$104:$AB$202,MATCH(BN$2,'Sector --&gt;'!$Q$3:$AB$3,0),FALSE)/VLOOKUP($B93,'Sector --&gt;'!$B$104:$N$202,MATCH(BN$2,'Sector --&gt;'!$B$3:$N$3,FALSE))</f>
        <v>-3.9382016602076762E-2</v>
      </c>
      <c r="BQ94" s="123">
        <f t="array" ref="BQ94">PRODUCT(1+BP83:BP94)-1</f>
        <v>5.9918598468826634E-3</v>
      </c>
      <c r="BR94" s="637">
        <f>Benchmark!AQ95</f>
        <v>3.1631088818963926E-2</v>
      </c>
      <c r="BS94" s="123">
        <f t="array" ref="BS94">PRODUCT(1+BR83:BR94)-1</f>
        <v>0.16433835175548617</v>
      </c>
      <c r="BT94" s="637">
        <f>Benchmark!AR95</f>
        <v>-2.1301314148138593E-2</v>
      </c>
      <c r="BU94" s="123">
        <f t="array" ref="BU94">PRODUCT(1+BT83:BT94)-1</f>
        <v>-0.14647936003201534</v>
      </c>
    </row>
    <row r="95" spans="2:73" x14ac:dyDescent="0.25">
      <c r="B95" s="95">
        <f t="shared" si="2"/>
        <v>41670</v>
      </c>
      <c r="C95" s="123">
        <f>VLOOKUP($B95,'Sector --&gt;'!$Q$3:$AB$101,MATCH(C$2,'Sector --&gt;'!$Q$3:$AB$3,0),FALSE)/VLOOKUP($B94,'Sector --&gt;'!$B$3:$N$101,MATCH(C$2,'Sector --&gt;'!$B$3:$N$3,FALSE))</f>
        <v>-2.4725649996609665E-2</v>
      </c>
      <c r="D95" s="123">
        <f t="array" ref="D95">PRODUCT(1+C84:C95)-1</f>
        <v>0.20766925844171813</v>
      </c>
      <c r="E95" s="123">
        <f>VLOOKUP($B95,'Sector --&gt;'!$Q$104:$AB$202,MATCH(C$2,'Sector --&gt;'!$Q$3:$AB$3,0),FALSE)/VLOOKUP($B94,'Sector --&gt;'!$B$104:$N$202,MATCH(C$2,'Sector --&gt;'!$B$3:$N$3,FALSE))</f>
        <v>1.8561836978689308E-2</v>
      </c>
      <c r="F95" s="123">
        <f t="array" ref="F95">PRODUCT(1+E84:E95)-1</f>
        <v>-0.25246918656520101</v>
      </c>
      <c r="G95" s="637">
        <f>Benchmark!O96</f>
        <v>-4.5787834395908444E-2</v>
      </c>
      <c r="H95" s="123">
        <f t="array" ref="H95">PRODUCT(1+G84:G95)-1</f>
        <v>0.1470270695585858</v>
      </c>
      <c r="I95" s="637">
        <f>Benchmark!P96</f>
        <v>4.1607182916454377E-2</v>
      </c>
      <c r="J95" s="123">
        <f t="array" ref="J95">PRODUCT(1+I83:I94)-1</f>
        <v>-0.22624295704113051</v>
      </c>
      <c r="L95" s="123">
        <f>VLOOKUP($B95,'Sector --&gt;'!$Q$3:$AB$101,MATCH(L$2,'Sector --&gt;'!$Q$3:$AB$3,0),FALSE)/VLOOKUP($B94,'Sector --&gt;'!$B$3:$N$101,MATCH(L$2,'Sector --&gt;'!$B$3:$N$3,FALSE))</f>
        <v>-4.096440452634402E-2</v>
      </c>
      <c r="M95" s="123">
        <f t="array" ref="M95">PRODUCT(1+L84:L95)-1</f>
        <v>6.2902187792194697E-2</v>
      </c>
      <c r="N95" s="123">
        <f>VLOOKUP($B95,'Sector --&gt;'!$Q$104:$AB$202,MATCH(L$2,'Sector --&gt;'!$Q$3:$AB$3,0),FALSE)/VLOOKUP($B94,'Sector --&gt;'!$B$104:$N$202,MATCH(L$2,'Sector --&gt;'!$B$3:$N$3,FALSE))</f>
        <v>0.13886398405689659</v>
      </c>
      <c r="O95" s="123">
        <f t="array" ref="O95">PRODUCT(1+N84:N95)-1</f>
        <v>0.27172789537580311</v>
      </c>
      <c r="P95" s="637">
        <f>Benchmark!S96</f>
        <v>-7.7412824143610989E-2</v>
      </c>
      <c r="Q95" s="123">
        <f t="array" ref="Q95">PRODUCT(1+P84:P95)-1</f>
        <v>-4.5914556772650328E-2</v>
      </c>
      <c r="R95" s="637">
        <f>Benchmark!T96</f>
        <v>8.0800595443038359E-2</v>
      </c>
      <c r="S95" s="123">
        <f t="array" ref="S95">PRODUCT(1+R84:R95)-1</f>
        <v>0.11977767967726383</v>
      </c>
      <c r="U95" s="123">
        <f>VLOOKUP($B95,'Sector --&gt;'!$Q$3:$AB$101,MATCH(U$2,'Sector --&gt;'!$Q$3:$AB$3,0),FALSE)/VLOOKUP($B94,'Sector --&gt;'!$B$3:$N$101,MATCH(U$2,'Sector --&gt;'!$B$3:$N$3,FALSE))</f>
        <v>-0.15441805117046428</v>
      </c>
      <c r="V95" s="123">
        <f t="array" ref="V95">PRODUCT(1+U84:U95)-1</f>
        <v>0.14630267974593703</v>
      </c>
      <c r="W95" s="123">
        <f>IFERROR(VLOOKUP($B95,'Sector --&gt;'!$Q$104:$AB$202,MATCH(U$2,'Sector --&gt;'!$Q$3:$AB$3,0),FALSE)/VLOOKUP($B94,'Sector --&gt;'!$B$104:$N$202,MATCH(U$2,'Sector --&gt;'!$B$3:$N$3,FALSE)),AA95)</f>
        <v>3.1587129040079633E-2</v>
      </c>
      <c r="X95" s="123">
        <f t="array" ref="X95">PRODUCT(1+W84:W95)-1</f>
        <v>9.4962572935904266E-2</v>
      </c>
      <c r="Y95" s="637">
        <f>Benchmark!W96</f>
        <v>-0.10216621687796285</v>
      </c>
      <c r="Z95" s="123">
        <f t="array" ref="Z95">PRODUCT(1+Y84:Y95)-1</f>
        <v>-0.19430205351194774</v>
      </c>
      <c r="AA95" s="637">
        <f>Benchmark!X96</f>
        <v>9.7054946517716192E-2</v>
      </c>
      <c r="AB95" s="123">
        <f t="array" ref="AB95">PRODUCT(1+AA84:AA95)-1</f>
        <v>0.19336261693685097</v>
      </c>
      <c r="AD95" s="123">
        <f>VLOOKUP($B95,'Sector --&gt;'!$Q$3:$AB$101,MATCH(AD$2,'Sector --&gt;'!$Q$3:$AB$3,0),FALSE)/VLOOKUP($B94,'Sector --&gt;'!$B$3:$N$101,MATCH(AD$2,'Sector --&gt;'!$B$3:$N$3,FALSE))</f>
        <v>-3.8354839729743503E-2</v>
      </c>
      <c r="AE95" s="123">
        <f t="array" ref="AE95">PRODUCT(1+AD84:AD95)-1</f>
        <v>0.16832823300364441</v>
      </c>
      <c r="AF95" s="123">
        <f>VLOOKUP($B95,'Sector --&gt;'!$Q$104:$AB$202,MATCH(AD$2,'Sector --&gt;'!$Q$3:$AB$3,0),FALSE)/VLOOKUP($B94,'Sector --&gt;'!$B$104:$N$202,MATCH(AD$2,'Sector --&gt;'!$B$3:$N$3,FALSE))</f>
        <v>5.7690860265822673E-2</v>
      </c>
      <c r="AG95" s="123">
        <f t="array" ref="AG95">PRODUCT(1+AF84:AF95)-1</f>
        <v>0.18436702271430061</v>
      </c>
      <c r="AH95" s="637">
        <f>Benchmark!AA96</f>
        <v>-3.1299671262083495E-2</v>
      </c>
      <c r="AI95" s="123">
        <f t="array" ref="AI95">PRODUCT(1+AH84:AH95)-1</f>
        <v>5.9073895319669445E-2</v>
      </c>
      <c r="AJ95" s="637">
        <f>Benchmark!AB96</f>
        <v>6.0068399193772562E-2</v>
      </c>
      <c r="AK95" s="123">
        <f t="array" ref="AK95">PRODUCT(1+AJ84:AJ95)-1</f>
        <v>5.433446071470982E-2</v>
      </c>
      <c r="AM95" s="123">
        <f>VLOOKUP($B95,'Sector --&gt;'!$Q$3:$AB$101,MATCH(AM$2,'Sector --&gt;'!$Q$3:$AB$3,0),FALSE)/VLOOKUP($B94,'Sector --&gt;'!$B$3:$N$101,MATCH(AM$2,'Sector --&gt;'!$B$3:$N$3,FALSE))</f>
        <v>-5.0811816974170698E-2</v>
      </c>
      <c r="AN95" s="123">
        <f t="array" ref="AN95">PRODUCT(1+AM84:AM95)-1</f>
        <v>0.14483465246875271</v>
      </c>
      <c r="AO95" s="123">
        <f>VLOOKUP($B95,'Sector --&gt;'!$Q$104:$AB$202,MATCH(AM$2,'Sector --&gt;'!$Q$3:$AB$3,0),FALSE)/VLOOKUP($B94,'Sector --&gt;'!$B$104:$N$202,MATCH(AM$2,'Sector --&gt;'!$B$3:$N$3,FALSE))</f>
        <v>6.2819208277980265E-2</v>
      </c>
      <c r="AP95" s="123">
        <f t="array" ref="AP95">PRODUCT(1+AO84:AO95)-1</f>
        <v>1.3247037072455559E-2</v>
      </c>
      <c r="AQ95" s="637">
        <f>Benchmark!AE96</f>
        <v>-2.9344864356154209E-2</v>
      </c>
      <c r="AR95" s="123">
        <f t="array" ref="AR95">PRODUCT(1+AQ84:AQ95)-1</f>
        <v>4.6508720332754105E-2</v>
      </c>
      <c r="AS95" s="637">
        <f>Benchmark!AF96</f>
        <v>5.7825722100638528E-2</v>
      </c>
      <c r="AT95" s="123">
        <f t="array" ref="AT95">PRODUCT(1+AS84:AS95)-1</f>
        <v>-6.3460251361831976E-2</v>
      </c>
      <c r="AV95" s="123">
        <f>VLOOKUP($B95,'Sector --&gt;'!$Q$3:$AB$101,MATCH(AV$2,'Sector --&gt;'!$Q$3:$AB$3,0),FALSE)/VLOOKUP($B94,'Sector --&gt;'!$B$3:$N$101,MATCH(AV$2,'Sector --&gt;'!$B$3:$N$3,FALSE))</f>
        <v>-4.4030414336826314E-2</v>
      </c>
      <c r="AW95" s="123">
        <f t="array" ref="AW95">PRODUCT(1+AV84:AV95)-1</f>
        <v>0.33735825969395083</v>
      </c>
      <c r="AX95" s="123">
        <f>VLOOKUP($B95,'Sector --&gt;'!$Q$104:$AB$202,MATCH(AV$2,'Sector --&gt;'!$Q$3:$AB$3,0),FALSE)/VLOOKUP($B94,'Sector --&gt;'!$B$104:$N$202,MATCH(AV$2,'Sector --&gt;'!$B$3:$N$3,FALSE))</f>
        <v>1.2154473574331151E-2</v>
      </c>
      <c r="AY95" s="123">
        <f t="array" ref="AY95">PRODUCT(1+AX84:AX95)-1</f>
        <v>-0.27760186929861508</v>
      </c>
      <c r="AZ95" s="637">
        <f>Benchmark!AI96</f>
        <v>-2.1594381729852133E-2</v>
      </c>
      <c r="BA95" s="123">
        <f t="array" ref="BA95">PRODUCT(1+AZ84:AZ95)-1</f>
        <v>0.15017497929028356</v>
      </c>
      <c r="BB95" s="637">
        <f>Benchmark!AJ96</f>
        <v>2.1542892208156972E-2</v>
      </c>
      <c r="BC95" s="123">
        <f t="array" ref="BC95">PRODUCT(1+BB84:BB95)-1</f>
        <v>-0.14927401767530568</v>
      </c>
      <c r="BE95" s="123">
        <f>VLOOKUP($B95,'Sector --&gt;'!$Q$3:$AB$101,MATCH(BE$2,'Sector --&gt;'!$Q$3:$AB$3,0),FALSE)/VLOOKUP($B94,'Sector --&gt;'!$B$3:$N$101,MATCH(BE$2,'Sector --&gt;'!$B$3:$N$3,FALSE))</f>
        <v>3.6244572600349564E-2</v>
      </c>
      <c r="BF95" s="123">
        <f t="array" ref="BF95">PRODUCT(1+BE84:BE95)-1</f>
        <v>-9.0335718869085646E-3</v>
      </c>
      <c r="BG95" s="123">
        <f>IFERROR(VLOOKUP($B95,'Sector --&gt;'!$Q$104:$AB$202,MATCH(BE$2,'Sector --&gt;'!$Q$3:$AB$3,0),FALSE)/VLOOKUP($B94,'Sector --&gt;'!$B$104:$N$202,MATCH(BE$2,'Sector --&gt;'!$B$3:$N$3,FALSE)),BK95)</f>
        <v>7.0810581227918598E-2</v>
      </c>
      <c r="BH95" s="123">
        <f t="array" ref="BH95">PRODUCT(1+BG84:BG95)-1</f>
        <v>1.1424635119157731</v>
      </c>
      <c r="BI95" s="637">
        <f>Benchmark!AM96</f>
        <v>-5.1950382638824177E-2</v>
      </c>
      <c r="BJ95" s="123">
        <f t="array" ref="BJ95">PRODUCT(1+BI84:BI95)-1</f>
        <v>-0.17254593073857105</v>
      </c>
      <c r="BK95" s="637">
        <f>Benchmark!AN96</f>
        <v>6.9460648399107067E-2</v>
      </c>
      <c r="BL95" s="123">
        <f t="array" ref="BL95">PRODUCT(1+BK84:BK95)-1</f>
        <v>0.12456652831008186</v>
      </c>
      <c r="BN95" s="123">
        <f>VLOOKUP($B95,'Sector --&gt;'!$Q$3:$AB$101,MATCH(BN$2,'Sector --&gt;'!$Q$3:$AB$3,0),FALSE)/VLOOKUP($B94,'Sector --&gt;'!$B$3:$N$101,MATCH(BN$2,'Sector --&gt;'!$B$3:$N$3,FALSE))</f>
        <v>-7.2802618873660699E-2</v>
      </c>
      <c r="BO95" s="123">
        <f t="array" ref="BO95">PRODUCT(1+BN84:BN95)-1</f>
        <v>0.33827598653754665</v>
      </c>
      <c r="BP95" s="123">
        <f>VLOOKUP($B95,'Sector --&gt;'!$Q$104:$AB$202,MATCH(BN$2,'Sector --&gt;'!$Q$3:$AB$3,0),FALSE)/VLOOKUP($B94,'Sector --&gt;'!$B$104:$N$202,MATCH(BN$2,'Sector --&gt;'!$B$3:$N$3,FALSE))</f>
        <v>8.8254568687519019E-2</v>
      </c>
      <c r="BQ95" s="123">
        <f t="array" ref="BQ95">PRODUCT(1+BP84:BP95)-1</f>
        <v>8.1181025054198885E-2</v>
      </c>
      <c r="BR95" s="637">
        <f>Benchmark!AQ96</f>
        <v>-5.4373085070195823E-2</v>
      </c>
      <c r="BS95" s="123">
        <f t="array" ref="BS95">PRODUCT(1+BR84:BR95)-1</f>
        <v>4.2914407973474011E-2</v>
      </c>
      <c r="BT95" s="637">
        <f>Benchmark!AR96</f>
        <v>6.173489247757892E-2</v>
      </c>
      <c r="BU95" s="123">
        <f t="array" ref="BU95">PRODUCT(1+BT84:BT95)-1</f>
        <v>-5.2978246210776736E-2</v>
      </c>
    </row>
    <row r="96" spans="2:73" x14ac:dyDescent="0.25">
      <c r="B96" s="95">
        <f t="shared" si="2"/>
        <v>41698</v>
      </c>
      <c r="C96" s="123">
        <f>VLOOKUP($B96,'Sector --&gt;'!$Q$3:$AB$101,MATCH(C$2,'Sector --&gt;'!$Q$3:$AB$3,0),FALSE)/VLOOKUP($B95,'Sector --&gt;'!$B$3:$N$101,MATCH(C$2,'Sector --&gt;'!$B$3:$N$3,FALSE))</f>
        <v>3.867527632176284E-2</v>
      </c>
      <c r="D96" s="123">
        <f t="array" ref="D96">PRODUCT(1+C85:C96)-1</f>
        <v>0.27520189455613586</v>
      </c>
      <c r="E96" s="123">
        <f>VLOOKUP($B96,'Sector --&gt;'!$Q$104:$AB$202,MATCH(C$2,'Sector --&gt;'!$Q$3:$AB$3,0),FALSE)/VLOOKUP($B95,'Sector --&gt;'!$B$104:$N$202,MATCH(C$2,'Sector --&gt;'!$B$3:$N$3,FALSE))</f>
        <v>-9.160559273811314E-2</v>
      </c>
      <c r="F96" s="123">
        <f t="array" ref="F96">PRODUCT(1+E85:E96)-1</f>
        <v>-0.34105088221035074</v>
      </c>
      <c r="G96" s="637">
        <f>Benchmark!O97</f>
        <v>4.5521735488887702E-2</v>
      </c>
      <c r="H96" s="123">
        <f t="array" ref="H96">PRODUCT(1+G85:G96)-1</f>
        <v>0.18588864765634883</v>
      </c>
      <c r="I96" s="637">
        <f>Benchmark!P97</f>
        <v>-4.2656508745224225E-2</v>
      </c>
      <c r="J96" s="123">
        <f t="array" ref="J96">PRODUCT(1+I84:I95)-1</f>
        <v>-0.16679749966299362</v>
      </c>
      <c r="L96" s="123">
        <f>VLOOKUP($B96,'Sector --&gt;'!$Q$3:$AB$101,MATCH(L$2,'Sector --&gt;'!$Q$3:$AB$3,0),FALSE)/VLOOKUP($B95,'Sector --&gt;'!$B$3:$N$101,MATCH(L$2,'Sector --&gt;'!$B$3:$N$3,FALSE))</f>
        <v>2.7068637161529536E-2</v>
      </c>
      <c r="M96" s="123">
        <f t="array" ref="M96">PRODUCT(1+L85:L96)-1</f>
        <v>8.9856271789182651E-2</v>
      </c>
      <c r="N96" s="123">
        <f>VLOOKUP($B96,'Sector --&gt;'!$Q$104:$AB$202,MATCH(L$2,'Sector --&gt;'!$Q$3:$AB$3,0),FALSE)/VLOOKUP($B95,'Sector --&gt;'!$B$104:$N$202,MATCH(L$2,'Sector --&gt;'!$B$3:$N$3,FALSE))</f>
        <v>-4.6612456619051022E-2</v>
      </c>
      <c r="O96" s="123">
        <f t="array" ref="O96">PRODUCT(1+N85:N96)-1</f>
        <v>0.20737111564277666</v>
      </c>
      <c r="P96" s="637">
        <f>Benchmark!S97</f>
        <v>1.7544467888381654E-2</v>
      </c>
      <c r="Q96" s="123">
        <f t="array" ref="Q96">PRODUCT(1+P85:P96)-1</f>
        <v>-3.3462136024328126E-2</v>
      </c>
      <c r="R96" s="637">
        <f>Benchmark!T97</f>
        <v>-1.4382773371498511E-2</v>
      </c>
      <c r="S96" s="123">
        <f t="array" ref="S96">PRODUCT(1+R85:R96)-1</f>
        <v>0.10655825254480145</v>
      </c>
      <c r="U96" s="123">
        <f>VLOOKUP($B96,'Sector --&gt;'!$Q$3:$AB$101,MATCH(U$2,'Sector --&gt;'!$Q$3:$AB$3,0),FALSE)/VLOOKUP($B95,'Sector --&gt;'!$B$3:$N$101,MATCH(U$2,'Sector --&gt;'!$B$3:$N$3,FALSE))</f>
        <v>5.0592024417836293E-2</v>
      </c>
      <c r="V96" s="123">
        <f t="array" ref="V96">PRODUCT(1+U85:U96)-1</f>
        <v>0.27475704270757251</v>
      </c>
      <c r="W96" s="123">
        <f>IFERROR(VLOOKUP($B96,'Sector --&gt;'!$Q$104:$AB$202,MATCH(U$2,'Sector --&gt;'!$Q$3:$AB$3,0),FALSE)/VLOOKUP($B95,'Sector --&gt;'!$B$104:$N$202,MATCH(U$2,'Sector --&gt;'!$B$3:$N$3,FALSE)),AA96)</f>
        <v>-2.9721409469137663E-2</v>
      </c>
      <c r="X96" s="123">
        <f t="array" ref="X96">PRODUCT(1+W85:W96)-1</f>
        <v>3.1495617967817413E-2</v>
      </c>
      <c r="Y96" s="637">
        <f>Benchmark!W97</f>
        <v>4.1143492343815057E-2</v>
      </c>
      <c r="Z96" s="123">
        <f t="array" ref="Z96">PRODUCT(1+Y85:Y96)-1</f>
        <v>-0.13440741178539317</v>
      </c>
      <c r="AA96" s="637">
        <f>Benchmark!X97</f>
        <v>-4.3412000573486965E-2</v>
      </c>
      <c r="AB96" s="123">
        <f t="array" ref="AB96">PRODUCT(1+AA85:AA96)-1</f>
        <v>0.11558640473980875</v>
      </c>
      <c r="AD96" s="123">
        <f>VLOOKUP($B96,'Sector --&gt;'!$Q$3:$AB$101,MATCH(AD$2,'Sector --&gt;'!$Q$3:$AB$3,0),FALSE)/VLOOKUP($B95,'Sector --&gt;'!$B$3:$N$101,MATCH(AD$2,'Sector --&gt;'!$B$3:$N$3,FALSE))</f>
        <v>-3.2192505838950637E-3</v>
      </c>
      <c r="AE96" s="123">
        <f t="array" ref="AE96">PRODUCT(1+AD85:AD96)-1</f>
        <v>0.13175813010158577</v>
      </c>
      <c r="AF96" s="123">
        <f>VLOOKUP($B96,'Sector --&gt;'!$Q$104:$AB$202,MATCH(AD$2,'Sector --&gt;'!$Q$3:$AB$3,0),FALSE)/VLOOKUP($B95,'Sector --&gt;'!$B$104:$N$202,MATCH(AD$2,'Sector --&gt;'!$B$3:$N$3,FALSE))</f>
        <v>-2.2598940462804323E-3</v>
      </c>
      <c r="AG96" s="123">
        <f t="array" ref="AG96">PRODUCT(1+AF85:AF96)-1</f>
        <v>0.18786339212365766</v>
      </c>
      <c r="AH96" s="637">
        <f>Benchmark!AA97</f>
        <v>4.4676335177803735E-2</v>
      </c>
      <c r="AI96" s="123">
        <f t="array" ref="AI96">PRODUCT(1+AH85:AH96)-1</f>
        <v>0.11017321372772471</v>
      </c>
      <c r="AJ96" s="637">
        <f>Benchmark!AB97</f>
        <v>-2.112667642252266E-2</v>
      </c>
      <c r="AK96" s="123">
        <f t="array" ref="AK96">PRODUCT(1+AJ85:AJ96)-1</f>
        <v>2.6277575166998801E-2</v>
      </c>
      <c r="AM96" s="123">
        <f>VLOOKUP($B96,'Sector --&gt;'!$Q$3:$AB$101,MATCH(AM$2,'Sector --&gt;'!$Q$3:$AB$3,0),FALSE)/VLOOKUP($B95,'Sector --&gt;'!$B$3:$N$101,MATCH(AM$2,'Sector --&gt;'!$B$3:$N$3,FALSE))</f>
        <v>4.024987194615315E-3</v>
      </c>
      <c r="AN96" s="123">
        <f t="array" ref="AN96">PRODUCT(1+AM85:AM96)-1</f>
        <v>0.15822946944272442</v>
      </c>
      <c r="AO96" s="123">
        <f>VLOOKUP($B96,'Sector --&gt;'!$Q$104:$AB$202,MATCH(AM$2,'Sector --&gt;'!$Q$3:$AB$3,0),FALSE)/VLOOKUP($B95,'Sector --&gt;'!$B$104:$N$202,MATCH(AM$2,'Sector --&gt;'!$B$3:$N$3,FALSE))</f>
        <v>-6.1794681094339511E-3</v>
      </c>
      <c r="AP96" s="123">
        <f t="array" ref="AP96">PRODUCT(1+AO85:AO96)-1</f>
        <v>1.2226104224466905E-2</v>
      </c>
      <c r="AQ96" s="637">
        <f>Benchmark!AE97</f>
        <v>3.4065125537469848E-2</v>
      </c>
      <c r="AR96" s="123">
        <f t="array" ref="AR96">PRODUCT(1+AQ85:AQ96)-1</f>
        <v>7.588909111002784E-2</v>
      </c>
      <c r="AS96" s="637">
        <f>Benchmark!AF97</f>
        <v>-3.0225898996595293E-2</v>
      </c>
      <c r="AT96" s="123">
        <f t="array" ref="AT96">PRODUCT(1+AS85:AS96)-1</f>
        <v>-8.3381332203880221E-2</v>
      </c>
      <c r="AV96" s="123">
        <f>VLOOKUP($B96,'Sector --&gt;'!$Q$3:$AB$101,MATCH(AV$2,'Sector --&gt;'!$Q$3:$AB$3,0),FALSE)/VLOOKUP($B95,'Sector --&gt;'!$B$3:$N$101,MATCH(AV$2,'Sector --&gt;'!$B$3:$N$3,FALSE))</f>
        <v>5.8385161726737834E-2</v>
      </c>
      <c r="AW96" s="123">
        <f t="array" ref="AW96">PRODUCT(1+AV85:AV96)-1</f>
        <v>0.39186159027058598</v>
      </c>
      <c r="AX96" s="123">
        <f>VLOOKUP($B96,'Sector --&gt;'!$Q$104:$AB$202,MATCH(AV$2,'Sector --&gt;'!$Q$3:$AB$3,0),FALSE)/VLOOKUP($B95,'Sector --&gt;'!$B$104:$N$202,MATCH(AV$2,'Sector --&gt;'!$B$3:$N$3,FALSE))</f>
        <v>-5.1280372064699008E-2</v>
      </c>
      <c r="AY96" s="123">
        <f t="array" ref="AY96">PRODUCT(1+AX85:AX96)-1</f>
        <v>-0.30793979627970025</v>
      </c>
      <c r="AZ96" s="637">
        <f>Benchmark!AI97</f>
        <v>5.4044587227791985E-2</v>
      </c>
      <c r="BA96" s="123">
        <f t="array" ref="BA96">PRODUCT(1+AZ85:AZ96)-1</f>
        <v>0.18056409029079523</v>
      </c>
      <c r="BB96" s="637">
        <f>Benchmark!AJ97</f>
        <v>-5.3310639690534255E-2</v>
      </c>
      <c r="BC96" s="123">
        <f t="array" ref="BC96">PRODUCT(1+BB85:BB96)-1</f>
        <v>-0.17453785340574524</v>
      </c>
      <c r="BE96" s="123">
        <f>VLOOKUP($B96,'Sector --&gt;'!$Q$3:$AB$101,MATCH(BE$2,'Sector --&gt;'!$Q$3:$AB$3,0),FALSE)/VLOOKUP($B95,'Sector --&gt;'!$B$3:$N$101,MATCH(BE$2,'Sector --&gt;'!$B$3:$N$3,FALSE))</f>
        <v>4.9691018149987075E-2</v>
      </c>
      <c r="BF96" s="123">
        <f t="array" ref="BF96">PRODUCT(1+BE85:BE96)-1</f>
        <v>8.1842412298013256E-2</v>
      </c>
      <c r="BG96" s="123">
        <f>IFERROR(VLOOKUP($B96,'Sector --&gt;'!$Q$104:$AB$202,MATCH(BE$2,'Sector --&gt;'!$Q$3:$AB$3,0),FALSE)/VLOOKUP($B95,'Sector --&gt;'!$B$104:$N$202,MATCH(BE$2,'Sector --&gt;'!$B$3:$N$3,FALSE)),BK96)</f>
        <v>1.5319353541850139E-2</v>
      </c>
      <c r="BH96" s="123">
        <f t="array" ref="BH96">PRODUCT(1+BG85:BG96)-1</f>
        <v>1.1218969939720913</v>
      </c>
      <c r="BI96" s="637">
        <f>Benchmark!AM97</f>
        <v>1.0014972370233393E-2</v>
      </c>
      <c r="BJ96" s="123">
        <f t="array" ref="BJ96">PRODUCT(1+BI85:BI96)-1</f>
        <v>-0.14501636714971777</v>
      </c>
      <c r="BK96" s="637">
        <f>Benchmark!AN97</f>
        <v>-9.7421775373186352E-3</v>
      </c>
      <c r="BL96" s="123">
        <f t="array" ref="BL96">PRODUCT(1+BK85:BK96)-1</f>
        <v>8.3142149205292171E-2</v>
      </c>
      <c r="BN96" s="123">
        <f>VLOOKUP($B96,'Sector --&gt;'!$Q$3:$AB$101,MATCH(BN$2,'Sector --&gt;'!$Q$3:$AB$3,0),FALSE)/VLOOKUP($B95,'Sector --&gt;'!$B$3:$N$101,MATCH(BN$2,'Sector --&gt;'!$B$3:$N$3,FALSE))</f>
        <v>-3.75983210448936E-2</v>
      </c>
      <c r="BO96" s="123">
        <f t="array" ref="BO96">PRODUCT(1+BN85:BN96)-1</f>
        <v>0.30598562971386323</v>
      </c>
      <c r="BP96" s="123">
        <f>VLOOKUP($B96,'Sector --&gt;'!$Q$104:$AB$202,MATCH(BN$2,'Sector --&gt;'!$Q$3:$AB$3,0),FALSE)/VLOOKUP($B95,'Sector --&gt;'!$B$104:$N$202,MATCH(BN$2,'Sector --&gt;'!$B$3:$N$3,FALSE))</f>
        <v>-1.2841726418724954E-2</v>
      </c>
      <c r="BQ96" s="123">
        <f t="array" ref="BQ96">PRODUCT(1+BP85:BP96)-1</f>
        <v>5.5187693741474808E-2</v>
      </c>
      <c r="BR96" s="637">
        <f>Benchmark!AQ97</f>
        <v>-2.4886773461601567E-2</v>
      </c>
      <c r="BS96" s="123">
        <f t="array" ref="BS96">PRODUCT(1+BR85:BR96)-1</f>
        <v>6.1937572648898209E-2</v>
      </c>
      <c r="BT96" s="637">
        <f>Benchmark!AR97</f>
        <v>2.2608440284691056E-2</v>
      </c>
      <c r="BU96" s="123">
        <f t="array" ref="BU96">PRODUCT(1+BT85:BT96)-1</f>
        <v>-6.8157206797206271E-2</v>
      </c>
    </row>
    <row r="97" spans="2:73" x14ac:dyDescent="0.25">
      <c r="B97" s="95">
        <f t="shared" si="2"/>
        <v>41729</v>
      </c>
      <c r="C97" s="123">
        <f>VLOOKUP($B97,'Sector --&gt;'!$Q$3:$AB$101,MATCH(C$2,'Sector --&gt;'!$Q$3:$AB$3,0),FALSE)/VLOOKUP($B96,'Sector --&gt;'!$B$3:$N$101,MATCH(C$2,'Sector --&gt;'!$B$3:$N$3,FALSE))</f>
        <v>-4.4058034472424495E-3</v>
      </c>
      <c r="D97" s="123">
        <f t="array" ref="D97">PRODUCT(1+C86:C97)-1</f>
        <v>0.28650824724727619</v>
      </c>
      <c r="E97" s="123">
        <f>VLOOKUP($B97,'Sector --&gt;'!$Q$104:$AB$202,MATCH(C$2,'Sector --&gt;'!$Q$3:$AB$3,0),FALSE)/VLOOKUP($B96,'Sector --&gt;'!$B$104:$N$202,MATCH(C$2,'Sector --&gt;'!$B$3:$N$3,FALSE))</f>
        <v>1.1204818009523566E-2</v>
      </c>
      <c r="F97" s="123">
        <f t="array" ref="F97">PRODUCT(1+E86:E97)-1</f>
        <v>-0.33942744983031381</v>
      </c>
      <c r="G97" s="637">
        <f>Benchmark!O98</f>
        <v>1.0114545162967366E-2</v>
      </c>
      <c r="H97" s="123">
        <f t="array" ref="H97">PRODUCT(1+G86:G97)-1</f>
        <v>0.18630347468764286</v>
      </c>
      <c r="I97" s="637">
        <f>Benchmark!P98</f>
        <v>3.9160435886303399E-3</v>
      </c>
      <c r="J97" s="123">
        <f t="array" ref="J97">PRODUCT(1+I85:I96)-1</f>
        <v>-0.19022242138704082</v>
      </c>
      <c r="L97" s="123">
        <f>VLOOKUP($B97,'Sector --&gt;'!$Q$3:$AB$101,MATCH(L$2,'Sector --&gt;'!$Q$3:$AB$3,0),FALSE)/VLOOKUP($B96,'Sector --&gt;'!$B$3:$N$101,MATCH(L$2,'Sector --&gt;'!$B$3:$N$3,FALSE))</f>
        <v>4.6884425583191471E-3</v>
      </c>
      <c r="M97" s="123">
        <f t="array" ref="M97">PRODUCT(1+L86:L97)-1</f>
        <v>7.9938348877002241E-2</v>
      </c>
      <c r="N97" s="123">
        <f>VLOOKUP($B97,'Sector --&gt;'!$Q$104:$AB$202,MATCH(L$2,'Sector --&gt;'!$Q$3:$AB$3,0),FALSE)/VLOOKUP($B96,'Sector --&gt;'!$B$104:$N$202,MATCH(L$2,'Sector --&gt;'!$B$3:$N$3,FALSE))</f>
        <v>-7.1234072390244207E-2</v>
      </c>
      <c r="O97" s="123">
        <f t="array" ref="O97">PRODUCT(1+N86:N97)-1</f>
        <v>0.14109212320149833</v>
      </c>
      <c r="P97" s="637">
        <f>Benchmark!S98</f>
        <v>6.4903370365490695E-2</v>
      </c>
      <c r="Q97" s="123">
        <f t="array" ref="Q97">PRODUCT(1+P86:P97)-1</f>
        <v>-7.6986261649547583E-4</v>
      </c>
      <c r="R97" s="637">
        <f>Benchmark!T98</f>
        <v>-7.1801994351427839E-2</v>
      </c>
      <c r="S97" s="123">
        <f t="array" ref="S97">PRODUCT(1+R86:R97)-1</f>
        <v>4.2591703647467671E-2</v>
      </c>
      <c r="U97" s="123">
        <f>VLOOKUP($B97,'Sector --&gt;'!$Q$3:$AB$101,MATCH(U$2,'Sector --&gt;'!$Q$3:$AB$3,0),FALSE)/VLOOKUP($B96,'Sector --&gt;'!$B$3:$N$101,MATCH(U$2,'Sector --&gt;'!$B$3:$N$3,FALSE))</f>
        <v>9.2388355968137409E-2</v>
      </c>
      <c r="V97" s="123">
        <f t="array" ref="V97">PRODUCT(1+U86:U97)-1</f>
        <v>0.51410594099569229</v>
      </c>
      <c r="W97" s="123">
        <f>IFERROR(VLOOKUP($B97,'Sector --&gt;'!$Q$104:$AB$202,MATCH(U$2,'Sector --&gt;'!$Q$3:$AB$3,0),FALSE)/VLOOKUP($B96,'Sector --&gt;'!$B$104:$N$202,MATCH(U$2,'Sector --&gt;'!$B$3:$N$3,FALSE)),AA97)</f>
        <v>7.9869634192732773E-3</v>
      </c>
      <c r="X97" s="123">
        <f t="array" ref="X97">PRODUCT(1+W86:W97)-1</f>
        <v>4.7880893848338602E-2</v>
      </c>
      <c r="Y97" s="637">
        <f>Benchmark!W98</f>
        <v>4.380368350240179E-2</v>
      </c>
      <c r="Z97" s="123">
        <f t="array" ref="Z97">PRODUCT(1+Y86:Y97)-1</f>
        <v>-8.7014043673209973E-2</v>
      </c>
      <c r="AA97" s="637">
        <f>Benchmark!X98</f>
        <v>-3.5135024069974846E-2</v>
      </c>
      <c r="AB97" s="123">
        <f t="array" ref="AB97">PRODUCT(1+AA86:AA97)-1</f>
        <v>5.8254757618297237E-2</v>
      </c>
      <c r="AD97" s="123">
        <f>VLOOKUP($B97,'Sector --&gt;'!$Q$3:$AB$101,MATCH(AD$2,'Sector --&gt;'!$Q$3:$AB$3,0),FALSE)/VLOOKUP($B96,'Sector --&gt;'!$B$3:$N$101,MATCH(AD$2,'Sector --&gt;'!$B$3:$N$3,FALSE))</f>
        <v>9.4819087374844698E-4</v>
      </c>
      <c r="AE97" s="123">
        <f t="array" ref="AE97">PRODUCT(1+AD86:AD97)-1</f>
        <v>0.12581908515035356</v>
      </c>
      <c r="AF97" s="123">
        <f>VLOOKUP($B97,'Sector --&gt;'!$Q$104:$AB$202,MATCH(AD$2,'Sector --&gt;'!$Q$3:$AB$3,0),FALSE)/VLOOKUP($B96,'Sector --&gt;'!$B$104:$N$202,MATCH(AD$2,'Sector --&gt;'!$B$3:$N$3,FALSE))</f>
        <v>-4.3981212391893149E-2</v>
      </c>
      <c r="AG97" s="123">
        <f t="array" ref="AG97">PRODUCT(1+AF86:AF97)-1</f>
        <v>0.12638162831878774</v>
      </c>
      <c r="AH97" s="637">
        <f>Benchmark!AA98</f>
        <v>3.9388464441315843E-2</v>
      </c>
      <c r="AI97" s="123">
        <f t="array" ref="AI97">PRODUCT(1+AH86:AH97)-1</f>
        <v>0.16639773231489086</v>
      </c>
      <c r="AJ97" s="637">
        <f>Benchmark!AB98</f>
        <v>-2.0343765838507135E-2</v>
      </c>
      <c r="AK97" s="123">
        <f t="array" ref="AK97">PRODUCT(1+AJ86:AJ97)-1</f>
        <v>-8.4664769725739664E-3</v>
      </c>
      <c r="AM97" s="123">
        <f>VLOOKUP($B97,'Sector --&gt;'!$Q$3:$AB$101,MATCH(AM$2,'Sector --&gt;'!$Q$3:$AB$3,0),FALSE)/VLOOKUP($B96,'Sector --&gt;'!$B$3:$N$101,MATCH(AM$2,'Sector --&gt;'!$B$3:$N$3,FALSE))</f>
        <v>-4.4143538630663772E-4</v>
      </c>
      <c r="AN97" s="123">
        <f t="array" ref="AN97">PRODUCT(1+AM86:AM97)-1</f>
        <v>0.15417967080511552</v>
      </c>
      <c r="AO97" s="123">
        <f>VLOOKUP($B97,'Sector --&gt;'!$Q$104:$AB$202,MATCH(AM$2,'Sector --&gt;'!$Q$3:$AB$3,0),FALSE)/VLOOKUP($B96,'Sector --&gt;'!$B$104:$N$202,MATCH(AM$2,'Sector --&gt;'!$B$3:$N$3,FALSE))</f>
        <v>-8.3787150313684308E-4</v>
      </c>
      <c r="AP97" s="123">
        <f t="array" ref="AP97">PRODUCT(1+AO86:AO97)-1</f>
        <v>-2.3524653618825941E-2</v>
      </c>
      <c r="AQ97" s="637">
        <f>Benchmark!AE98</f>
        <v>2.9378454440791388E-2</v>
      </c>
      <c r="AR97" s="123">
        <f t="array" ref="AR97">PRODUCT(1+AQ86:AQ97)-1</f>
        <v>0.1140959987737975</v>
      </c>
      <c r="AS97" s="637">
        <f>Benchmark!AF98</f>
        <v>-1.1425350394570316E-2</v>
      </c>
      <c r="AT97" s="123">
        <f t="array" ref="AT97">PRODUCT(1+AS86:AS97)-1</f>
        <v>-9.7794955276383044E-2</v>
      </c>
      <c r="AV97" s="123">
        <f>VLOOKUP($B97,'Sector --&gt;'!$Q$3:$AB$101,MATCH(AV$2,'Sector --&gt;'!$Q$3:$AB$3,0),FALSE)/VLOOKUP($B96,'Sector --&gt;'!$B$3:$N$101,MATCH(AV$2,'Sector --&gt;'!$B$3:$N$3,FALSE))</f>
        <v>-5.2937089291131854E-2</v>
      </c>
      <c r="AW97" s="123">
        <f t="array" ref="AW97">PRODUCT(1+AV86:AV97)-1</f>
        <v>0.30505503132422063</v>
      </c>
      <c r="AX97" s="123">
        <f>VLOOKUP($B97,'Sector --&gt;'!$Q$104:$AB$202,MATCH(AV$2,'Sector --&gt;'!$Q$3:$AB$3,0),FALSE)/VLOOKUP($B96,'Sector --&gt;'!$B$104:$N$202,MATCH(AV$2,'Sector --&gt;'!$B$3:$N$3,FALSE))</f>
        <v>-8.2478447456305669E-5</v>
      </c>
      <c r="AY97" s="123">
        <f t="array" ref="AY97">PRODUCT(1+AX86:AX97)-1</f>
        <v>-0.28453507337952455</v>
      </c>
      <c r="AZ97" s="637">
        <f>Benchmark!AI98</f>
        <v>9.0590045463941841E-5</v>
      </c>
      <c r="BA97" s="123">
        <f t="array" ref="BA97">PRODUCT(1+AZ86:AZ97)-1</f>
        <v>0.19054532493402476</v>
      </c>
      <c r="BB97" s="637">
        <f>Benchmark!AJ98</f>
        <v>-7.4462423613646687E-4</v>
      </c>
      <c r="BC97" s="123">
        <f t="array" ref="BC97">PRODUCT(1+BB86:BB97)-1</f>
        <v>-0.17843188571531587</v>
      </c>
      <c r="BE97" s="123">
        <f>VLOOKUP($B97,'Sector --&gt;'!$Q$3:$AB$101,MATCH(BE$2,'Sector --&gt;'!$Q$3:$AB$3,0),FALSE)/VLOOKUP($B96,'Sector --&gt;'!$B$3:$N$101,MATCH(BE$2,'Sector --&gt;'!$B$3:$N$3,FALSE))</f>
        <v>-3.1975907492615238E-2</v>
      </c>
      <c r="BF97" s="123">
        <f t="array" ref="BF97">PRODUCT(1+BE86:BE97)-1</f>
        <v>3.1025678412050617E-2</v>
      </c>
      <c r="BG97" s="123">
        <f>IFERROR(VLOOKUP($B97,'Sector --&gt;'!$Q$104:$AB$202,MATCH(BE$2,'Sector --&gt;'!$Q$3:$AB$3,0),FALSE)/VLOOKUP($B96,'Sector --&gt;'!$B$104:$N$202,MATCH(BE$2,'Sector --&gt;'!$B$3:$N$3,FALSE)),BK97)</f>
        <v>3.2018997948661365E-2</v>
      </c>
      <c r="BH97" s="123">
        <f t="array" ref="BH97">PRODUCT(1+BG86:BG97)-1</f>
        <v>1.2779802534461142</v>
      </c>
      <c r="BI97" s="637">
        <f>Benchmark!AM98</f>
        <v>3.2820374155417324E-2</v>
      </c>
      <c r="BJ97" s="123">
        <f t="array" ref="BJ97">PRODUCT(1+BI86:BI97)-1</f>
        <v>-9.884038326693656E-2</v>
      </c>
      <c r="BK97" s="637">
        <f>Benchmark!AN98</f>
        <v>-9.5778555890107166E-3</v>
      </c>
      <c r="BL97" s="123">
        <f t="array" ref="BL97">PRODUCT(1+BK86:BK97)-1</f>
        <v>3.0271389823793626E-2</v>
      </c>
      <c r="BN97" s="123">
        <f>VLOOKUP($B97,'Sector --&gt;'!$Q$3:$AB$101,MATCH(BN$2,'Sector --&gt;'!$Q$3:$AB$3,0),FALSE)/VLOOKUP($B96,'Sector --&gt;'!$B$3:$N$101,MATCH(BN$2,'Sector --&gt;'!$B$3:$N$3,FALSE))</f>
        <v>5.607565004245061E-3</v>
      </c>
      <c r="BO97" s="123">
        <f t="array" ref="BO97">PRODUCT(1+BN86:BN97)-1</f>
        <v>0.30460929383595126</v>
      </c>
      <c r="BP97" s="123">
        <f>VLOOKUP($B97,'Sector --&gt;'!$Q$104:$AB$202,MATCH(BN$2,'Sector --&gt;'!$Q$3:$AB$3,0),FALSE)/VLOOKUP($B96,'Sector --&gt;'!$B$104:$N$202,MATCH(BN$2,'Sector --&gt;'!$B$3:$N$3,FALSE))</f>
        <v>-5.3779825667532144E-2</v>
      </c>
      <c r="BQ97" s="123">
        <f t="array" ref="BQ97">PRODUCT(1+BP86:BP97)-1</f>
        <v>-1.3899623666609129E-2</v>
      </c>
      <c r="BR97" s="637">
        <f>Benchmark!AQ98</f>
        <v>-7.4457738921563654E-3</v>
      </c>
      <c r="BS97" s="123">
        <f t="array" ref="BS97">PRODUCT(1+BR86:BR97)-1</f>
        <v>4.6467589863101955E-2</v>
      </c>
      <c r="BT97" s="637">
        <f>Benchmark!AR98</f>
        <v>-3.8177414891916533E-2</v>
      </c>
      <c r="BU97" s="123">
        <f t="array" ref="BU97">PRODUCT(1+BT86:BT97)-1</f>
        <v>-9.0972737493308919E-2</v>
      </c>
    </row>
    <row r="98" spans="2:73" x14ac:dyDescent="0.25">
      <c r="B98" s="95">
        <f t="shared" si="2"/>
        <v>41759</v>
      </c>
      <c r="C98" s="123">
        <f>VLOOKUP($B98,'Sector --&gt;'!$Q$3:$AB$101,MATCH(C$2,'Sector --&gt;'!$Q$3:$AB$3,0),FALSE)/VLOOKUP($B97,'Sector --&gt;'!$B$3:$N$101,MATCH(C$2,'Sector --&gt;'!$B$3:$N$3,FALSE))</f>
        <v>-4.0531057758013231E-2</v>
      </c>
      <c r="D98" s="123">
        <f t="array" ref="D98">PRODUCT(1+C87:C98)-1</f>
        <v>0.15549491021020345</v>
      </c>
      <c r="E98" s="123">
        <f>VLOOKUP($B98,'Sector --&gt;'!$Q$104:$AB$202,MATCH(C$2,'Sector --&gt;'!$Q$3:$AB$3,0),FALSE)/VLOOKUP($B97,'Sector --&gt;'!$B$104:$N$202,MATCH(C$2,'Sector --&gt;'!$B$3:$N$3,FALSE))</f>
        <v>2.7899429441035694E-2</v>
      </c>
      <c r="F98" s="123">
        <f t="array" ref="F98">PRODUCT(1+E87:E98)-1</f>
        <v>-0.25914345901354396</v>
      </c>
      <c r="G98" s="637">
        <f>Benchmark!O99</f>
        <v>-1.647833129546511E-2</v>
      </c>
      <c r="H98" s="123">
        <f t="array" ref="H98">PRODUCT(1+G87:G98)-1</f>
        <v>0.14537618222529414</v>
      </c>
      <c r="I98" s="637">
        <f>Benchmark!P99</f>
        <v>1.4495018321711753E-2</v>
      </c>
      <c r="J98" s="123">
        <f t="array" ref="J98">PRODUCT(1+I86:I97)-1</f>
        <v>-0.17638780290284095</v>
      </c>
      <c r="L98" s="123">
        <f>VLOOKUP($B98,'Sector --&gt;'!$Q$3:$AB$101,MATCH(L$2,'Sector --&gt;'!$Q$3:$AB$3,0),FALSE)/VLOOKUP($B97,'Sector --&gt;'!$B$3:$N$101,MATCH(L$2,'Sector --&gt;'!$B$3:$N$3,FALSE))</f>
        <v>6.3835930605087313E-2</v>
      </c>
      <c r="M98" s="123">
        <f t="array" ref="M98">PRODUCT(1+L87:L98)-1</f>
        <v>8.6991351235192083E-2</v>
      </c>
      <c r="N98" s="123">
        <f>VLOOKUP($B98,'Sector --&gt;'!$Q$104:$AB$202,MATCH(L$2,'Sector --&gt;'!$Q$3:$AB$3,0),FALSE)/VLOOKUP($B97,'Sector --&gt;'!$B$104:$N$202,MATCH(L$2,'Sector --&gt;'!$B$3:$N$3,FALSE))</f>
        <v>-1.4745342876810192E-2</v>
      </c>
      <c r="O98" s="123">
        <f t="array" ref="O98">PRODUCT(1+N87:N98)-1</f>
        <v>0.14327969021640174</v>
      </c>
      <c r="P98" s="637">
        <f>Benchmark!S99</f>
        <v>1.2729071392810678E-2</v>
      </c>
      <c r="Q98" s="123">
        <f t="array" ref="Q98">PRODUCT(1+P87:P98)-1</f>
        <v>-2.4128125369542786E-2</v>
      </c>
      <c r="R98" s="637">
        <f>Benchmark!T99</f>
        <v>-1.9679386092301604E-2</v>
      </c>
      <c r="S98" s="123">
        <f t="array" ref="S98">PRODUCT(1+R87:R98)-1</f>
        <v>4.7023453900484791E-2</v>
      </c>
      <c r="U98" s="123">
        <f>VLOOKUP($B98,'Sector --&gt;'!$Q$3:$AB$101,MATCH(U$2,'Sector --&gt;'!$Q$3:$AB$3,0),FALSE)/VLOOKUP($B97,'Sector --&gt;'!$B$3:$N$101,MATCH(U$2,'Sector --&gt;'!$B$3:$N$3,FALSE))</f>
        <v>4.3414472103154106E-2</v>
      </c>
      <c r="V98" s="123">
        <f t="array" ref="V98">PRODUCT(1+U87:U98)-1</f>
        <v>0.54635597935314117</v>
      </c>
      <c r="W98" s="123">
        <f>IFERROR(VLOOKUP($B98,'Sector --&gt;'!$Q$104:$AB$202,MATCH(U$2,'Sector --&gt;'!$Q$3:$AB$3,0),FALSE)/VLOOKUP($B97,'Sector --&gt;'!$B$104:$N$202,MATCH(U$2,'Sector --&gt;'!$B$3:$N$3,FALSE)),AA98)</f>
        <v>1.5723516066468112E-3</v>
      </c>
      <c r="X98" s="123">
        <f t="array" ref="X98">PRODUCT(1+W87:W98)-1</f>
        <v>-4.5326733749408987E-3</v>
      </c>
      <c r="Y98" s="637">
        <f>Benchmark!W99</f>
        <v>3.0929895593507565E-2</v>
      </c>
      <c r="Z98" s="123">
        <f t="array" ref="Z98">PRODUCT(1+Y87:Y98)-1</f>
        <v>-3.6946013905135078E-2</v>
      </c>
      <c r="AA98" s="637">
        <f>Benchmark!X99</f>
        <v>-3.1765376693081021E-2</v>
      </c>
      <c r="AB98" s="123">
        <f t="array" ref="AB98">PRODUCT(1+AA87:AA98)-1</f>
        <v>3.9828338108545136E-3</v>
      </c>
      <c r="AD98" s="123">
        <f>VLOOKUP($B98,'Sector --&gt;'!$Q$3:$AB$101,MATCH(AD$2,'Sector --&gt;'!$Q$3:$AB$3,0),FALSE)/VLOOKUP($B97,'Sector --&gt;'!$B$3:$N$101,MATCH(AD$2,'Sector --&gt;'!$B$3:$N$3,FALSE))</f>
        <v>3.1887971565304984E-2</v>
      </c>
      <c r="AE98" s="123">
        <f t="array" ref="AE98">PRODUCT(1+AD87:AD98)-1</f>
        <v>0.10010928572872135</v>
      </c>
      <c r="AF98" s="123">
        <f>VLOOKUP($B98,'Sector --&gt;'!$Q$104:$AB$202,MATCH(AD$2,'Sector --&gt;'!$Q$3:$AB$3,0),FALSE)/VLOOKUP($B97,'Sector --&gt;'!$B$104:$N$202,MATCH(AD$2,'Sector --&gt;'!$B$3:$N$3,FALSE))</f>
        <v>-9.4575352277248646E-3</v>
      </c>
      <c r="AG98" s="123">
        <f t="array" ref="AG98">PRODUCT(1+AF87:AF98)-1</f>
        <v>0.14784059334387889</v>
      </c>
      <c r="AH98" s="637">
        <f>Benchmark!AA99</f>
        <v>4.1168116317896658E-2</v>
      </c>
      <c r="AI98" s="123">
        <f t="array" ref="AI98">PRODUCT(1+AH87:AH98)-1</f>
        <v>0.17264099920185028</v>
      </c>
      <c r="AJ98" s="637">
        <f>Benchmark!AB99</f>
        <v>-9.6401207997717769E-3</v>
      </c>
      <c r="AK98" s="123">
        <f t="array" ref="AK98">PRODUCT(1+AJ87:AJ98)-1</f>
        <v>1.5274632976080449E-2</v>
      </c>
      <c r="AM98" s="123">
        <f>VLOOKUP($B98,'Sector --&gt;'!$Q$3:$AB$101,MATCH(AM$2,'Sector --&gt;'!$Q$3:$AB$3,0),FALSE)/VLOOKUP($B97,'Sector --&gt;'!$B$3:$N$101,MATCH(AM$2,'Sector --&gt;'!$B$3:$N$3,FALSE))</f>
        <v>3.6942704907346052E-3</v>
      </c>
      <c r="AN98" s="123">
        <f t="array" ref="AN98">PRODUCT(1+AM87:AM98)-1</f>
        <v>0.12852734385466791</v>
      </c>
      <c r="AO98" s="123">
        <f>VLOOKUP($B98,'Sector --&gt;'!$Q$104:$AB$202,MATCH(AM$2,'Sector --&gt;'!$Q$3:$AB$3,0),FALSE)/VLOOKUP($B97,'Sector --&gt;'!$B$104:$N$202,MATCH(AM$2,'Sector --&gt;'!$B$3:$N$3,FALSE))</f>
        <v>1.3886842297986457E-2</v>
      </c>
      <c r="AP98" s="123">
        <f t="array" ref="AP98">PRODUCT(1+AO87:AO98)-1</f>
        <v>-5.7801291640160457E-3</v>
      </c>
      <c r="AQ98" s="637">
        <f>Benchmark!AE99</f>
        <v>3.229822683227742E-2</v>
      </c>
      <c r="AR98" s="123">
        <f t="array" ref="AR98">PRODUCT(1+AQ87:AQ98)-1</f>
        <v>0.1425331123913216</v>
      </c>
      <c r="AS98" s="637">
        <f>Benchmark!AF99</f>
        <v>4.6381355402375472E-3</v>
      </c>
      <c r="AT98" s="123">
        <f t="array" ref="AT98">PRODUCT(1+AS87:AS98)-1</f>
        <v>-7.7893355500918915E-2</v>
      </c>
      <c r="AV98" s="123">
        <f>VLOOKUP($B98,'Sector --&gt;'!$Q$3:$AB$101,MATCH(AV$2,'Sector --&gt;'!$Q$3:$AB$3,0),FALSE)/VLOOKUP($B97,'Sector --&gt;'!$B$3:$N$101,MATCH(AV$2,'Sector --&gt;'!$B$3:$N$3,FALSE))</f>
        <v>-1.8213378386239473E-2</v>
      </c>
      <c r="AW98" s="123">
        <f t="array" ref="AW98">PRODUCT(1+AV87:AV98)-1</f>
        <v>0.22172521859068617</v>
      </c>
      <c r="AX98" s="123">
        <f>VLOOKUP($B98,'Sector --&gt;'!$Q$104:$AB$202,MATCH(AV$2,'Sector --&gt;'!$Q$3:$AB$3,0),FALSE)/VLOOKUP($B97,'Sector --&gt;'!$B$104:$N$202,MATCH(AV$2,'Sector --&gt;'!$B$3:$N$3,FALSE))</f>
        <v>-3.0677614626876459E-2</v>
      </c>
      <c r="AY98" s="123">
        <f t="array" ref="AY98">PRODUCT(1+AX87:AX98)-1</f>
        <v>-0.28365005682111377</v>
      </c>
      <c r="AZ98" s="637">
        <f>Benchmark!AI99</f>
        <v>4.3032960371710395E-3</v>
      </c>
      <c r="BA98" s="123">
        <f t="array" ref="BA98">PRODUCT(1+AZ87:AZ98)-1</f>
        <v>0.17606022512571062</v>
      </c>
      <c r="BB98" s="637">
        <f>Benchmark!AJ99</f>
        <v>-4.4626998737179076E-3</v>
      </c>
      <c r="BC98" s="123">
        <f t="array" ref="BC98">PRODUCT(1+BB87:BB98)-1</f>
        <v>-0.16848963056694044</v>
      </c>
      <c r="BE98" s="123">
        <f>VLOOKUP($B98,'Sector --&gt;'!$Q$3:$AB$101,MATCH(BE$2,'Sector --&gt;'!$Q$3:$AB$3,0),FALSE)/VLOOKUP($B97,'Sector --&gt;'!$B$3:$N$101,MATCH(BE$2,'Sector --&gt;'!$B$3:$N$3,FALSE))</f>
        <v>1.1425281003497578E-2</v>
      </c>
      <c r="BF98" s="123">
        <f t="array" ref="BF98">PRODUCT(1+BE87:BE98)-1</f>
        <v>0.10685156972706089</v>
      </c>
      <c r="BG98" s="123">
        <f>IFERROR(VLOOKUP($B98,'Sector --&gt;'!$Q$104:$AB$202,MATCH(BE$2,'Sector --&gt;'!$Q$3:$AB$3,0),FALSE)/VLOOKUP($B97,'Sector --&gt;'!$B$104:$N$202,MATCH(BE$2,'Sector --&gt;'!$B$3:$N$3,FALSE)),BK98)</f>
        <v>-7.9732754623716082E-2</v>
      </c>
      <c r="BH98" s="123">
        <f t="array" ref="BH98">PRODUCT(1+BG87:BG98)-1</f>
        <v>1.1753574540441871</v>
      </c>
      <c r="BI98" s="637">
        <f>Benchmark!AM99</f>
        <v>1.9525554976822935E-3</v>
      </c>
      <c r="BJ98" s="123">
        <f t="array" ref="BJ98">PRODUCT(1+BI87:BI98)-1</f>
        <v>-6.6675880165847579E-2</v>
      </c>
      <c r="BK98" s="637">
        <f>Benchmark!AN99</f>
        <v>5.0212294920224283E-3</v>
      </c>
      <c r="BL98" s="123">
        <f t="array" ref="BL98">PRODUCT(1+BK87:BK98)-1</f>
        <v>3.2284398779166779E-2</v>
      </c>
      <c r="BN98" s="123">
        <f>VLOOKUP($B98,'Sector --&gt;'!$Q$3:$AB$101,MATCH(BN$2,'Sector --&gt;'!$Q$3:$AB$3,0),FALSE)/VLOOKUP($B97,'Sector --&gt;'!$B$3:$N$101,MATCH(BN$2,'Sector --&gt;'!$B$3:$N$3,FALSE))</f>
        <v>4.9166073312702438E-2</v>
      </c>
      <c r="BO98" s="123">
        <f t="array" ref="BO98">PRODUCT(1+BN87:BN98)-1</f>
        <v>0.2786136631797107</v>
      </c>
      <c r="BP98" s="123">
        <f>VLOOKUP($B98,'Sector --&gt;'!$Q$104:$AB$202,MATCH(BN$2,'Sector --&gt;'!$Q$3:$AB$3,0),FALSE)/VLOOKUP($B97,'Sector --&gt;'!$B$104:$N$202,MATCH(BN$2,'Sector --&gt;'!$B$3:$N$3,FALSE))</f>
        <v>1.040449673117722E-2</v>
      </c>
      <c r="BQ98" s="123">
        <f t="array" ref="BQ98">PRODUCT(1+BP87:BP98)-1</f>
        <v>-9.4845212644586452E-3</v>
      </c>
      <c r="BR98" s="637">
        <f>Benchmark!AQ99</f>
        <v>1.9586666719239445E-2</v>
      </c>
      <c r="BS98" s="123">
        <f t="array" ref="BS98">PRODUCT(1+BR87:BR98)-1</f>
        <v>4.4915184566145072E-2</v>
      </c>
      <c r="BT98" s="637">
        <f>Benchmark!AR99</f>
        <v>-4.4669469528127457E-3</v>
      </c>
      <c r="BU98" s="123">
        <f t="array" ref="BU98">PRODUCT(1+BT87:BT98)-1</f>
        <v>-7.5560404348252064E-2</v>
      </c>
    </row>
    <row r="99" spans="2:73" x14ac:dyDescent="0.25">
      <c r="B99" s="95">
        <f t="shared" si="2"/>
        <v>41790</v>
      </c>
      <c r="C99" s="123">
        <f>VLOOKUP($B99,'Sector --&gt;'!$Q$3:$AB$101,MATCH(C$2,'Sector --&gt;'!$Q$3:$AB$3,0),FALSE)/VLOOKUP($B98,'Sector --&gt;'!$B$3:$N$101,MATCH(C$2,'Sector --&gt;'!$B$3:$N$3,FALSE))</f>
        <v>2.000896242352166E-2</v>
      </c>
      <c r="D99" s="123">
        <f t="array" ref="D99">PRODUCT(1+C88:C99)-1</f>
        <v>0.15651971466884662</v>
      </c>
      <c r="E99" s="123">
        <f>VLOOKUP($B99,'Sector --&gt;'!$Q$104:$AB$202,MATCH(C$2,'Sector --&gt;'!$Q$3:$AB$3,0),FALSE)/VLOOKUP($B98,'Sector --&gt;'!$B$104:$N$202,MATCH(C$2,'Sector --&gt;'!$B$3:$N$3,FALSE))</f>
        <v>-2.238213707655021E-2</v>
      </c>
      <c r="F99" s="123">
        <f t="array" ref="F99">PRODUCT(1+E88:E99)-1</f>
        <v>-0.23057549929644905</v>
      </c>
      <c r="G99" s="637">
        <f>Benchmark!O100</f>
        <v>3.3991575643433511E-2</v>
      </c>
      <c r="H99" s="123">
        <f t="array" ref="H99">PRODUCT(1+G88:G99)-1</f>
        <v>0.1492567754176497</v>
      </c>
      <c r="I99" s="637">
        <f>Benchmark!P100</f>
        <v>-2.6878662724916156E-2</v>
      </c>
      <c r="J99" s="123">
        <f t="array" ref="J99">PRODUCT(1+I87:I98)-1</f>
        <v>-0.14685530628778432</v>
      </c>
      <c r="L99" s="123">
        <f>VLOOKUP($B99,'Sector --&gt;'!$Q$3:$AB$101,MATCH(L$2,'Sector --&gt;'!$Q$3:$AB$3,0),FALSE)/VLOOKUP($B98,'Sector --&gt;'!$B$3:$N$101,MATCH(L$2,'Sector --&gt;'!$B$3:$N$3,FALSE))</f>
        <v>1.2965169793529617E-2</v>
      </c>
      <c r="M99" s="123">
        <f t="array" ref="M99">PRODUCT(1+L88:L99)-1</f>
        <v>8.8970967425898273E-2</v>
      </c>
      <c r="N99" s="123">
        <f>VLOOKUP($B99,'Sector --&gt;'!$Q$104:$AB$202,MATCH(L$2,'Sector --&gt;'!$Q$3:$AB$3,0),FALSE)/VLOOKUP($B98,'Sector --&gt;'!$B$104:$N$202,MATCH(L$2,'Sector --&gt;'!$B$3:$N$3,FALSE))</f>
        <v>2.0039817277503539E-2</v>
      </c>
      <c r="O99" s="123">
        <f t="array" ref="O99">PRODUCT(1+N88:N99)-1</f>
        <v>9.6618942367899363E-2</v>
      </c>
      <c r="P99" s="637">
        <f>Benchmark!S100</f>
        <v>2.4495732580032462E-2</v>
      </c>
      <c r="Q99" s="123">
        <f t="array" ref="Q99">PRODUCT(1+P88:P99)-1</f>
        <v>1.1813404816361839E-2</v>
      </c>
      <c r="R99" s="637">
        <f>Benchmark!T100</f>
        <v>-1.1197696045736217E-2</v>
      </c>
      <c r="S99" s="123">
        <f t="array" ref="S99">PRODUCT(1+R88:R99)-1</f>
        <v>5.9548113077256826E-3</v>
      </c>
      <c r="U99" s="123">
        <f>VLOOKUP($B99,'Sector --&gt;'!$Q$3:$AB$101,MATCH(U$2,'Sector --&gt;'!$Q$3:$AB$3,0),FALSE)/VLOOKUP($B98,'Sector --&gt;'!$B$3:$N$101,MATCH(U$2,'Sector --&gt;'!$B$3:$N$3,FALSE))</f>
        <v>-8.2204838697057005E-3</v>
      </c>
      <c r="V99" s="123">
        <f t="array" ref="V99">PRODUCT(1+U88:U99)-1</f>
        <v>0.4785165518125134</v>
      </c>
      <c r="W99" s="123">
        <f>IFERROR(VLOOKUP($B99,'Sector --&gt;'!$Q$104:$AB$202,MATCH(U$2,'Sector --&gt;'!$Q$3:$AB$3,0),FALSE)/VLOOKUP($B98,'Sector --&gt;'!$B$104:$N$202,MATCH(U$2,'Sector --&gt;'!$B$3:$N$3,FALSE)),AA99)</f>
        <v>-1.7231234457173592E-2</v>
      </c>
      <c r="X99" s="123">
        <f t="array" ref="X99">PRODUCT(1+W88:W99)-1</f>
        <v>-5.2906237504292131E-2</v>
      </c>
      <c r="Y99" s="637">
        <f>Benchmark!W100</f>
        <v>4.5822751830191154E-2</v>
      </c>
      <c r="Z99" s="123">
        <f t="array" ref="Z99">PRODUCT(1+Y88:Y99)-1</f>
        <v>3.5338991816630916E-2</v>
      </c>
      <c r="AA99" s="637">
        <f>Benchmark!X100</f>
        <v>-4.279505184731712E-2</v>
      </c>
      <c r="AB99" s="123">
        <f t="array" ref="AB99">PRODUCT(1+AA88:AA99)-1</f>
        <v>-6.4679936680461236E-2</v>
      </c>
      <c r="AD99" s="123">
        <f>VLOOKUP($B99,'Sector --&gt;'!$Q$3:$AB$101,MATCH(AD$2,'Sector --&gt;'!$Q$3:$AB$3,0),FALSE)/VLOOKUP($B98,'Sector --&gt;'!$B$3:$N$101,MATCH(AD$2,'Sector --&gt;'!$B$3:$N$3,FALSE))</f>
        <v>0.10374397592362015</v>
      </c>
      <c r="AE99" s="123">
        <f t="array" ref="AE99">PRODUCT(1+AD88:AD99)-1</f>
        <v>0.1844811928188308</v>
      </c>
      <c r="AF99" s="123">
        <f>VLOOKUP($B99,'Sector --&gt;'!$Q$104:$AB$202,MATCH(AD$2,'Sector --&gt;'!$Q$3:$AB$3,0),FALSE)/VLOOKUP($B98,'Sector --&gt;'!$B$104:$N$202,MATCH(AD$2,'Sector --&gt;'!$B$3:$N$3,FALSE))</f>
        <v>-5.2383819232390806E-2</v>
      </c>
      <c r="AG99" s="123">
        <f t="array" ref="AG99">PRODUCT(1+AF88:AF99)-1</f>
        <v>3.2676766912493216E-2</v>
      </c>
      <c r="AH99" s="637">
        <f>Benchmark!AA100</f>
        <v>5.1120955802133952E-2</v>
      </c>
      <c r="AI99" s="123">
        <f t="array" ref="AI99">PRODUCT(1+AH88:AH99)-1</f>
        <v>0.21904445118853255</v>
      </c>
      <c r="AJ99" s="637">
        <f>Benchmark!AB100</f>
        <v>-4.6167034944027754E-2</v>
      </c>
      <c r="AK99" s="123">
        <f t="array" ref="AK99">PRODUCT(1+AJ88:AJ99)-1</f>
        <v>-5.1134089254480486E-2</v>
      </c>
      <c r="AM99" s="123">
        <f>VLOOKUP($B99,'Sector --&gt;'!$Q$3:$AB$101,MATCH(AM$2,'Sector --&gt;'!$Q$3:$AB$3,0),FALSE)/VLOOKUP($B98,'Sector --&gt;'!$B$3:$N$101,MATCH(AM$2,'Sector --&gt;'!$B$3:$N$3,FALSE))</f>
        <v>5.0251851024080772E-2</v>
      </c>
      <c r="AN99" s="123">
        <f t="array" ref="AN99">PRODUCT(1+AM88:AM99)-1</f>
        <v>0.14584484886339455</v>
      </c>
      <c r="AO99" s="123">
        <f>VLOOKUP($B99,'Sector --&gt;'!$Q$104:$AB$202,MATCH(AM$2,'Sector --&gt;'!$Q$3:$AB$3,0),FALSE)/VLOOKUP($B98,'Sector --&gt;'!$B$104:$N$202,MATCH(AM$2,'Sector --&gt;'!$B$3:$N$3,FALSE))</f>
        <v>-2.9577472587803008E-2</v>
      </c>
      <c r="AP99" s="123">
        <f t="array" ref="AP99">PRODUCT(1+AO88:AO99)-1</f>
        <v>-2.3643090151913126E-2</v>
      </c>
      <c r="AQ99" s="637">
        <f>Benchmark!AE100</f>
        <v>4.4693617886138987E-2</v>
      </c>
      <c r="AR99" s="123">
        <f t="array" ref="AR99">PRODUCT(1+AQ88:AQ99)-1</f>
        <v>0.19194160285675066</v>
      </c>
      <c r="AS99" s="637">
        <f>Benchmark!AF100</f>
        <v>-3.8789210066593881E-2</v>
      </c>
      <c r="AT99" s="123">
        <f t="array" ref="AT99">PRODUCT(1+AS88:AS99)-1</f>
        <v>-0.11609940093064275</v>
      </c>
      <c r="AV99" s="123">
        <f>VLOOKUP($B99,'Sector --&gt;'!$Q$3:$AB$101,MATCH(AV$2,'Sector --&gt;'!$Q$3:$AB$3,0),FALSE)/VLOOKUP($B98,'Sector --&gt;'!$B$3:$N$101,MATCH(AV$2,'Sector --&gt;'!$B$3:$N$3,FALSE))</f>
        <v>4.3894999058265792E-2</v>
      </c>
      <c r="AW99" s="123">
        <f t="array" ref="AW99">PRODUCT(1+AV88:AV99)-1</f>
        <v>0.24670770851463852</v>
      </c>
      <c r="AX99" s="123">
        <f>VLOOKUP($B99,'Sector --&gt;'!$Q$104:$AB$202,MATCH(AV$2,'Sector --&gt;'!$Q$3:$AB$3,0),FALSE)/VLOOKUP($B98,'Sector --&gt;'!$B$104:$N$202,MATCH(AV$2,'Sector --&gt;'!$B$3:$N$3,FALSE))</f>
        <v>-3.9836536146798995E-2</v>
      </c>
      <c r="AY99" s="123">
        <f t="array" ref="AY99">PRODUCT(1+AX88:AX99)-1</f>
        <v>-0.29664186915400137</v>
      </c>
      <c r="AZ99" s="637">
        <f>Benchmark!AI100</f>
        <v>5.3941785245523587E-2</v>
      </c>
      <c r="BA99" s="123">
        <f t="array" ref="BA99">PRODUCT(1+AZ88:AZ99)-1</f>
        <v>0.21733294472505182</v>
      </c>
      <c r="BB99" s="637">
        <f>Benchmark!AJ100</f>
        <v>-5.1770644603532957E-2</v>
      </c>
      <c r="BC99" s="123">
        <f t="array" ref="BC99">PRODUCT(1+BB88:BB99)-1</f>
        <v>-0.194817566142507</v>
      </c>
      <c r="BE99" s="123">
        <f>VLOOKUP($B99,'Sector --&gt;'!$Q$3:$AB$101,MATCH(BE$2,'Sector --&gt;'!$Q$3:$AB$3,0),FALSE)/VLOOKUP($B98,'Sector --&gt;'!$B$3:$N$101,MATCH(BE$2,'Sector --&gt;'!$B$3:$N$3,FALSE))</f>
        <v>-2.2275905196894513E-2</v>
      </c>
      <c r="BF99" s="123">
        <f t="array" ref="BF99">PRODUCT(1+BE88:BE99)-1</f>
        <v>0.1067588794327039</v>
      </c>
      <c r="BG99" s="123">
        <f>IFERROR(VLOOKUP($B99,'Sector --&gt;'!$Q$104:$AB$202,MATCH(BE$2,'Sector --&gt;'!$Q$3:$AB$3,0),FALSE)/VLOOKUP($B98,'Sector --&gt;'!$B$104:$N$202,MATCH(BE$2,'Sector --&gt;'!$B$3:$N$3,FALSE)),BK99)</f>
        <v>-4.9275914481147015E-2</v>
      </c>
      <c r="BH99" s="123">
        <f t="array" ref="BH99">PRODUCT(1+BG88:BG99)-1</f>
        <v>0.99245903925356838</v>
      </c>
      <c r="BI99" s="637">
        <f>Benchmark!AM100</f>
        <v>1.4796689704667026E-2</v>
      </c>
      <c r="BJ99" s="123">
        <f t="array" ref="BJ99">PRODUCT(1+BI88:BI99)-1</f>
        <v>-5.4021486609692193E-3</v>
      </c>
      <c r="BK99" s="637">
        <f>Benchmark!AN100</f>
        <v>-1.7513208767922235E-2</v>
      </c>
      <c r="BL99" s="123">
        <f t="array" ref="BL99">PRODUCT(1+BK88:BK99)-1</f>
        <v>-2.1857239137853091E-2</v>
      </c>
      <c r="BN99" s="123">
        <f>VLOOKUP($B99,'Sector --&gt;'!$Q$3:$AB$101,MATCH(BN$2,'Sector --&gt;'!$Q$3:$AB$3,0),FALSE)/VLOOKUP($B98,'Sector --&gt;'!$B$3:$N$101,MATCH(BN$2,'Sector --&gt;'!$B$3:$N$3,FALSE))</f>
        <v>4.5698353462766544E-2</v>
      </c>
      <c r="BO99" s="123">
        <f t="array" ref="BO99">PRODUCT(1+BN88:BN99)-1</f>
        <v>0.34512899991667578</v>
      </c>
      <c r="BP99" s="123">
        <f>VLOOKUP($B99,'Sector --&gt;'!$Q$104:$AB$202,MATCH(BN$2,'Sector --&gt;'!$Q$3:$AB$3,0),FALSE)/VLOOKUP($B98,'Sector --&gt;'!$B$104:$N$202,MATCH(BN$2,'Sector --&gt;'!$B$3:$N$3,FALSE))</f>
        <v>-1.9278974245296732E-2</v>
      </c>
      <c r="BQ99" s="123">
        <f t="array" ref="BQ99">PRODUCT(1+BP88:BP99)-1</f>
        <v>-7.3784196843072136E-2</v>
      </c>
      <c r="BR99" s="637">
        <f>Benchmark!AQ100</f>
        <v>3.7780497193058094E-2</v>
      </c>
      <c r="BS99" s="123">
        <f t="array" ref="BS99">PRODUCT(1+BR88:BR99)-1</f>
        <v>8.69295600695974E-2</v>
      </c>
      <c r="BT99" s="637">
        <f>Benchmark!AR100</f>
        <v>-1.8929447150636724E-2</v>
      </c>
      <c r="BU99" s="123">
        <f t="array" ref="BU99">PRODUCT(1+BT88:BT99)-1</f>
        <v>-0.118052420520671</v>
      </c>
    </row>
    <row r="100" spans="2:73" x14ac:dyDescent="0.25">
      <c r="B100" s="95">
        <f t="shared" si="2"/>
        <v>41820</v>
      </c>
      <c r="C100" s="123">
        <f>VLOOKUP($B100,'Sector --&gt;'!$Q$3:$AB$101,MATCH(C$2,'Sector --&gt;'!$Q$3:$AB$3,0),FALSE)/VLOOKUP($B99,'Sector --&gt;'!$B$3:$N$101,MATCH(C$2,'Sector --&gt;'!$B$3:$N$3,FALSE))</f>
        <v>3.8248960413964542E-2</v>
      </c>
      <c r="D100" s="123">
        <f t="array" ref="D100">PRODUCT(1+C89:C100)-1</f>
        <v>0.25693216013111742</v>
      </c>
      <c r="E100" s="123">
        <f>VLOOKUP($B100,'Sector --&gt;'!$Q$104:$AB$202,MATCH(C$2,'Sector --&gt;'!$Q$3:$AB$3,0),FALSE)/VLOOKUP($B99,'Sector --&gt;'!$B$104:$N$202,MATCH(C$2,'Sector --&gt;'!$B$3:$N$3,FALSE))</f>
        <v>-1.7162316031933366E-2</v>
      </c>
      <c r="F100" s="123">
        <f t="array" ref="F100">PRODUCT(1+E89:E100)-1</f>
        <v>-0.28898627481197325</v>
      </c>
      <c r="G100" s="637">
        <f>Benchmark!O101</f>
        <v>2.3981205297548758E-2</v>
      </c>
      <c r="H100" s="123">
        <f t="array" ref="H100">PRODUCT(1+G89:G100)-1</f>
        <v>0.22031541671151911</v>
      </c>
      <c r="I100" s="637">
        <f>Benchmark!P101</f>
        <v>-1.8808119952175739E-2</v>
      </c>
      <c r="J100" s="123">
        <f t="array" ref="J100">PRODUCT(1+I88:I99)-1</f>
        <v>-0.14266409040904016</v>
      </c>
      <c r="L100" s="123">
        <f>VLOOKUP($B100,'Sector --&gt;'!$Q$3:$AB$101,MATCH(L$2,'Sector --&gt;'!$Q$3:$AB$3,0),FALSE)/VLOOKUP($B99,'Sector --&gt;'!$B$3:$N$101,MATCH(L$2,'Sector --&gt;'!$B$3:$N$3,FALSE))</f>
        <v>4.3875287357413632E-2</v>
      </c>
      <c r="M100" s="123">
        <f t="array" ref="M100">PRODUCT(1+L89:L100)-1</f>
        <v>0.1447906190400281</v>
      </c>
      <c r="N100" s="123">
        <f>VLOOKUP($B100,'Sector --&gt;'!$Q$104:$AB$202,MATCH(L$2,'Sector --&gt;'!$Q$3:$AB$3,0),FALSE)/VLOOKUP($B99,'Sector --&gt;'!$B$104:$N$202,MATCH(L$2,'Sector --&gt;'!$B$3:$N$3,FALSE))</f>
        <v>-2.3678273319744828E-2</v>
      </c>
      <c r="O100" s="123">
        <f t="array" ref="O100">PRODUCT(1+N89:N100)-1</f>
        <v>1.4686363430789218E-2</v>
      </c>
      <c r="P100" s="637">
        <f>Benchmark!S101</f>
        <v>9.8458232300145526E-3</v>
      </c>
      <c r="Q100" s="123">
        <f t="array" ref="Q100">PRODUCT(1+P89:P100)-1</f>
        <v>4.7577261653167557E-2</v>
      </c>
      <c r="R100" s="637">
        <f>Benchmark!T101</f>
        <v>-1.3377652324368161E-2</v>
      </c>
      <c r="S100" s="123">
        <f t="array" ref="S100">PRODUCT(1+R89:R100)-1</f>
        <v>-4.133519885133452E-2</v>
      </c>
      <c r="U100" s="123">
        <f>VLOOKUP($B100,'Sector --&gt;'!$Q$3:$AB$101,MATCH(U$2,'Sector --&gt;'!$Q$3:$AB$3,0),FALSE)/VLOOKUP($B99,'Sector --&gt;'!$B$3:$N$101,MATCH(U$2,'Sector --&gt;'!$B$3:$N$3,FALSE))</f>
        <v>2.2151759303858518E-2</v>
      </c>
      <c r="V100" s="123">
        <f t="array" ref="V100">PRODUCT(1+U89:U100)-1</f>
        <v>0.45008676021767968</v>
      </c>
      <c r="W100" s="123">
        <f>IFERROR(VLOOKUP($B100,'Sector --&gt;'!$Q$104:$AB$202,MATCH(U$2,'Sector --&gt;'!$Q$3:$AB$3,0),FALSE)/VLOOKUP($B99,'Sector --&gt;'!$B$104:$N$202,MATCH(U$2,'Sector --&gt;'!$B$3:$N$3,FALSE)),AA100)</f>
        <v>-3.2827488738276102E-2</v>
      </c>
      <c r="X100" s="123">
        <f t="array" ref="X100">PRODUCT(1+W89:W100)-1</f>
        <v>-0.12592150604613717</v>
      </c>
      <c r="Y100" s="637">
        <f>Benchmark!W101</f>
        <v>2.9625912372617143E-2</v>
      </c>
      <c r="Z100" s="123">
        <f t="array" ref="Z100">PRODUCT(1+Y89:Y100)-1</f>
        <v>0.13748805378073214</v>
      </c>
      <c r="AA100" s="637">
        <f>Benchmark!X101</f>
        <v>-2.4732500989594279E-2</v>
      </c>
      <c r="AB100" s="123">
        <f t="array" ref="AB100">PRODUCT(1+AA89:AA100)-1</f>
        <v>-0.14144888528515254</v>
      </c>
      <c r="AD100" s="123">
        <f>VLOOKUP($B100,'Sector --&gt;'!$Q$3:$AB$101,MATCH(AD$2,'Sector --&gt;'!$Q$3:$AB$3,0),FALSE)/VLOOKUP($B99,'Sector --&gt;'!$B$3:$N$101,MATCH(AD$2,'Sector --&gt;'!$B$3:$N$3,FALSE))</f>
        <v>-3.2069869019712123E-3</v>
      </c>
      <c r="AE100" s="123">
        <f t="array" ref="AE100">PRODUCT(1+AD89:AD100)-1</f>
        <v>0.23568362544251653</v>
      </c>
      <c r="AF100" s="123">
        <f>VLOOKUP($B100,'Sector --&gt;'!$Q$104:$AB$202,MATCH(AD$2,'Sector --&gt;'!$Q$3:$AB$3,0),FALSE)/VLOOKUP($B99,'Sector --&gt;'!$B$104:$N$202,MATCH(AD$2,'Sector --&gt;'!$B$3:$N$3,FALSE))</f>
        <v>4.6488826372489869E-2</v>
      </c>
      <c r="AG100" s="123">
        <f t="array" ref="AG100">PRODUCT(1+AF89:AF100)-1</f>
        <v>6.0334125773842118E-4</v>
      </c>
      <c r="AH100" s="637">
        <f>Benchmark!AA101</f>
        <v>-3.3152090508298662E-2</v>
      </c>
      <c r="AI100" s="123">
        <f t="array" ref="AI100">PRODUCT(1+AH89:AH100)-1</f>
        <v>0.31580455691948317</v>
      </c>
      <c r="AJ100" s="637">
        <f>Benchmark!AB101</f>
        <v>-9.1839255173264307E-3</v>
      </c>
      <c r="AK100" s="123">
        <f t="array" ref="AK100">PRODUCT(1+AJ89:AJ100)-1</f>
        <v>-0.11936885430743449</v>
      </c>
      <c r="AM100" s="123">
        <f>VLOOKUP($B100,'Sector --&gt;'!$Q$3:$AB$101,MATCH(AM$2,'Sector --&gt;'!$Q$3:$AB$3,0),FALSE)/VLOOKUP($B99,'Sector --&gt;'!$B$3:$N$101,MATCH(AM$2,'Sector --&gt;'!$B$3:$N$3,FALSE))</f>
        <v>2.1405219756187831E-2</v>
      </c>
      <c r="AN100" s="123">
        <f t="array" ref="AN100">PRODUCT(1+AM89:AM100)-1</f>
        <v>0.26658329691627003</v>
      </c>
      <c r="AO100" s="123">
        <f>VLOOKUP($B100,'Sector --&gt;'!$Q$104:$AB$202,MATCH(AM$2,'Sector --&gt;'!$Q$3:$AB$3,0),FALSE)/VLOOKUP($B99,'Sector --&gt;'!$B$104:$N$202,MATCH(AM$2,'Sector --&gt;'!$B$3:$N$3,FALSE))</f>
        <v>-7.7009554506588919E-3</v>
      </c>
      <c r="AP100" s="123">
        <f t="array" ref="AP100">PRODUCT(1+AO89:AO100)-1</f>
        <v>-9.4746809300408019E-2</v>
      </c>
      <c r="AQ100" s="637">
        <f>Benchmark!AE101</f>
        <v>-1.4455337108933569E-2</v>
      </c>
      <c r="AR100" s="123">
        <f t="array" ref="AR100">PRODUCT(1+AQ89:AQ100)-1</f>
        <v>0.23364107630340802</v>
      </c>
      <c r="AS100" s="637">
        <f>Benchmark!AF101</f>
        <v>-3.0132534750912165E-2</v>
      </c>
      <c r="AT100" s="123">
        <f t="array" ref="AT100">PRODUCT(1+AS89:AS100)-1</f>
        <v>-0.18273144693334653</v>
      </c>
      <c r="AV100" s="123">
        <f>VLOOKUP($B100,'Sector --&gt;'!$Q$3:$AB$101,MATCH(AV$2,'Sector --&gt;'!$Q$3:$AB$3,0),FALSE)/VLOOKUP($B99,'Sector --&gt;'!$B$3:$N$101,MATCH(AV$2,'Sector --&gt;'!$B$3:$N$3,FALSE))</f>
        <v>9.350753462643592E-2</v>
      </c>
      <c r="AW100" s="123">
        <f t="array" ref="AW100">PRODUCT(1+AV89:AV100)-1</f>
        <v>0.47595043705879392</v>
      </c>
      <c r="AX100" s="123">
        <f>VLOOKUP($B100,'Sector --&gt;'!$Q$104:$AB$202,MATCH(AV$2,'Sector --&gt;'!$Q$3:$AB$3,0),FALSE)/VLOOKUP($B99,'Sector --&gt;'!$B$104:$N$202,MATCH(AV$2,'Sector --&gt;'!$B$3:$N$3,FALSE))</f>
        <v>-8.4915450767579642E-2</v>
      </c>
      <c r="AY100" s="123">
        <f t="array" ref="AY100">PRODUCT(1+AX89:AX100)-1</f>
        <v>-0.38830022258423691</v>
      </c>
      <c r="AZ100" s="637">
        <f>Benchmark!AI101</f>
        <v>3.409978517248026E-2</v>
      </c>
      <c r="BA100" s="123">
        <f t="array" ref="BA100">PRODUCT(1+AZ89:AZ100)-1</f>
        <v>0.33611738972820238</v>
      </c>
      <c r="BB100" s="637">
        <f>Benchmark!AJ101</f>
        <v>-3.4494308276880777E-2</v>
      </c>
      <c r="BC100" s="123">
        <f t="array" ref="BC100">PRODUCT(1+BB89:BB100)-1</f>
        <v>-0.26338289330817988</v>
      </c>
      <c r="BE100" s="123">
        <f>VLOOKUP($B100,'Sector --&gt;'!$Q$3:$AB$101,MATCH(BE$2,'Sector --&gt;'!$Q$3:$AB$3,0),FALSE)/VLOOKUP($B99,'Sector --&gt;'!$B$3:$N$101,MATCH(BE$2,'Sector --&gt;'!$B$3:$N$3,FALSE))</f>
        <v>5.981158881439548E-2</v>
      </c>
      <c r="BF100" s="123">
        <f t="array" ref="BF100">PRODUCT(1+BE89:BE100)-1</f>
        <v>0.3042361196832144</v>
      </c>
      <c r="BG100" s="123">
        <f>IFERROR(VLOOKUP($B100,'Sector --&gt;'!$Q$104:$AB$202,MATCH(BE$2,'Sector --&gt;'!$Q$3:$AB$3,0),FALSE)/VLOOKUP($B99,'Sector --&gt;'!$B$104:$N$202,MATCH(BE$2,'Sector --&gt;'!$B$3:$N$3,FALSE)),BK100)</f>
        <v>2.2960042240615253E-2</v>
      </c>
      <c r="BH100" s="123">
        <f t="array" ref="BH100">PRODUCT(1+BG89:BG100)-1</f>
        <v>1.0274213108106696</v>
      </c>
      <c r="BI100" s="637">
        <f>Benchmark!AM101</f>
        <v>3.6350510944113373E-2</v>
      </c>
      <c r="BJ100" s="123">
        <f t="array" ref="BJ100">PRODUCT(1+BI89:BI100)-1</f>
        <v>0.12142116912216494</v>
      </c>
      <c r="BK100" s="637">
        <f>Benchmark!AN101</f>
        <v>-4.4499390802624217E-2</v>
      </c>
      <c r="BL100" s="123">
        <f t="array" ref="BL100">PRODUCT(1+BK89:BK100)-1</f>
        <v>-0.12762329143608186</v>
      </c>
      <c r="BN100" s="123">
        <f>VLOOKUP($B100,'Sector --&gt;'!$Q$3:$AB$101,MATCH(BN$2,'Sector --&gt;'!$Q$3:$AB$3,0),FALSE)/VLOOKUP($B99,'Sector --&gt;'!$B$3:$N$101,MATCH(BN$2,'Sector --&gt;'!$B$3:$N$3,FALSE))</f>
        <v>2.653573137122979E-2</v>
      </c>
      <c r="BO100" s="123">
        <f t="array" ref="BO100">PRODUCT(1+BN89:BN100)-1</f>
        <v>0.41587907304154714</v>
      </c>
      <c r="BP100" s="123">
        <f>VLOOKUP($B100,'Sector --&gt;'!$Q$104:$AB$202,MATCH(BN$2,'Sector --&gt;'!$Q$3:$AB$3,0),FALSE)/VLOOKUP($B99,'Sector --&gt;'!$B$104:$N$202,MATCH(BN$2,'Sector --&gt;'!$B$3:$N$3,FALSE))</f>
        <v>-2.2533533263902211E-2</v>
      </c>
      <c r="BQ100" s="123">
        <f t="array" ref="BQ100">PRODUCT(1+BP89:BP100)-1</f>
        <v>-0.14497706458719373</v>
      </c>
      <c r="BR100" s="637">
        <f>Benchmark!AQ101</f>
        <v>2.2445862387033739E-2</v>
      </c>
      <c r="BS100" s="123">
        <f t="array" ref="BS100">PRODUCT(1+BR89:BR100)-1</f>
        <v>0.18281206058326571</v>
      </c>
      <c r="BT100" s="637">
        <f>Benchmark!AR101</f>
        <v>-2.5408833680274918E-2</v>
      </c>
      <c r="BU100" s="123">
        <f t="array" ref="BU100">PRODUCT(1+BT89:BT100)-1</f>
        <v>-0.13133935110700179</v>
      </c>
    </row>
  </sheetData>
  <mergeCells count="16">
    <mergeCell ref="Y2:AB2"/>
    <mergeCell ref="C2:F2"/>
    <mergeCell ref="G2:J2"/>
    <mergeCell ref="L2:O2"/>
    <mergeCell ref="P2:S2"/>
    <mergeCell ref="U2:X2"/>
    <mergeCell ref="BE2:BH2"/>
    <mergeCell ref="BI2:BL2"/>
    <mergeCell ref="BN2:BQ2"/>
    <mergeCell ref="BR2:BU2"/>
    <mergeCell ref="AD2:AG2"/>
    <mergeCell ref="AH2:AK2"/>
    <mergeCell ref="AM2:AP2"/>
    <mergeCell ref="AQ2:AT2"/>
    <mergeCell ref="AV2:AY2"/>
    <mergeCell ref="AZ2:BC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7"/>
  </sheetPr>
  <dimension ref="B1:W430"/>
  <sheetViews>
    <sheetView topLeftCell="F97" workbookViewId="0">
      <selection activeCell="P105" sqref="P105:P202"/>
    </sheetView>
  </sheetViews>
  <sheetFormatPr defaultRowHeight="15" outlineLevelRow="1" x14ac:dyDescent="0.25"/>
  <cols>
    <col min="2" max="2" width="14.7109375" bestFit="1" customWidth="1"/>
    <col min="3" max="3" width="7.85546875" bestFit="1" customWidth="1"/>
    <col min="4" max="4" width="14.42578125" bestFit="1" customWidth="1"/>
    <col min="5" max="5" width="17" bestFit="1" customWidth="1"/>
    <col min="6" max="6" width="13.140625" bestFit="1" customWidth="1"/>
    <col min="7" max="7" width="19" bestFit="1" customWidth="1"/>
    <col min="8" max="8" width="14" bestFit="1" customWidth="1"/>
    <col min="9" max="9" width="15.42578125" bestFit="1" customWidth="1"/>
    <col min="10" max="10" width="15.140625" bestFit="1" customWidth="1"/>
    <col min="11" max="11" width="15.85546875" bestFit="1" customWidth="1"/>
    <col min="14" max="14" width="7.42578125" style="90" bestFit="1" customWidth="1"/>
    <col min="15" max="15" width="7.85546875" bestFit="1" customWidth="1"/>
    <col min="16" max="16" width="14.42578125" bestFit="1" customWidth="1"/>
    <col min="17" max="17" width="17" bestFit="1" customWidth="1"/>
    <col min="19" max="19" width="19" bestFit="1" customWidth="1"/>
    <col min="20" max="20" width="14" bestFit="1" customWidth="1"/>
    <col min="21" max="21" width="15.42578125" bestFit="1" customWidth="1"/>
    <col min="23" max="23" width="21.140625" bestFit="1" customWidth="1"/>
  </cols>
  <sheetData>
    <row r="1" spans="2:21" x14ac:dyDescent="0.25">
      <c r="O1" s="106"/>
      <c r="P1" s="106"/>
      <c r="Q1" s="106"/>
      <c r="R1" s="106"/>
      <c r="S1" s="106"/>
      <c r="T1" s="106"/>
      <c r="U1" s="106"/>
    </row>
    <row r="2" spans="2:21" s="90" customFormat="1" ht="21" x14ac:dyDescent="0.35">
      <c r="B2" s="644" t="s">
        <v>61</v>
      </c>
      <c r="C2" s="645"/>
      <c r="D2" s="645"/>
      <c r="E2" s="645"/>
      <c r="F2" s="645"/>
      <c r="G2" s="645"/>
      <c r="H2" s="645"/>
      <c r="I2" s="645"/>
      <c r="J2" s="645"/>
      <c r="K2" s="646"/>
      <c r="N2" s="644" t="s">
        <v>62</v>
      </c>
      <c r="O2" s="645"/>
      <c r="P2" s="645"/>
      <c r="Q2" s="645"/>
      <c r="R2" s="645"/>
      <c r="S2" s="645"/>
      <c r="T2" s="645"/>
      <c r="U2" s="646"/>
    </row>
    <row r="3" spans="2:21" x14ac:dyDescent="0.25">
      <c r="B3" s="1" t="s">
        <v>12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15</v>
      </c>
      <c r="K3" t="s">
        <v>16</v>
      </c>
      <c r="N3" s="1" t="s">
        <v>12</v>
      </c>
      <c r="O3" s="121" t="s">
        <v>17</v>
      </c>
      <c r="P3" s="121" t="s">
        <v>18</v>
      </c>
      <c r="Q3" s="121" t="s">
        <v>19</v>
      </c>
      <c r="R3" s="121" t="s">
        <v>20</v>
      </c>
      <c r="S3" s="121" t="s">
        <v>21</v>
      </c>
      <c r="T3" s="121" t="s">
        <v>22</v>
      </c>
      <c r="U3" s="121" t="s">
        <v>23</v>
      </c>
    </row>
    <row r="4" spans="2:21" outlineLevel="1" x14ac:dyDescent="0.25">
      <c r="B4" s="95">
        <v>38868</v>
      </c>
      <c r="C4" s="94">
        <f>INDEX('Exposure Data'!$A$1:$Y$391,MATCH($B4&amp;$B$3,'Exposure Data'!$A$1:$A$391,0),MATCH(C$3,'Exposure Data'!$A$1:$Y$1,0))</f>
        <v>0.57746013905398619</v>
      </c>
      <c r="D4" s="150">
        <f>INDEX('Exposure Data'!$A$1:$Y$391,MATCH($B4&amp;$B$3,'Exposure Data'!$A$1:$A$391,0),MATCH(D$3,'Exposure Data'!$A$1:$Y$1,0))</f>
        <v>3.0286458938912655E-2</v>
      </c>
      <c r="E4" s="150">
        <f>INDEX('Exposure Data'!$A$1:$Y$391,MATCH($B4&amp;$B$3,'Exposure Data'!$A$1:$A$391,0),MATCH(E$3,'Exposure Data'!$A$1:$Y$1,0))</f>
        <v>0</v>
      </c>
      <c r="F4" s="150">
        <f>INDEX('Exposure Data'!$A$1:$Y$391,MATCH($B4&amp;$B$3,'Exposure Data'!$A$1:$A$391,0),MATCH(F$3,'Exposure Data'!$A$1:$Y$1,0))</f>
        <v>0.12946732757996543</v>
      </c>
      <c r="G4" s="150">
        <f>INDEX('Exposure Data'!$A$1:$Y$391,MATCH($B4&amp;$B$3,'Exposure Data'!$A$1:$A$391,0),MATCH(G$3,'Exposure Data'!$A$1:$Y$1,0))</f>
        <v>0.41882957262548998</v>
      </c>
      <c r="H4" s="150">
        <f>INDEX('Exposure Data'!$A$1:$Y$391,MATCH($B4&amp;$B$3,'Exposure Data'!$A$1:$A$391,0),MATCH(H$3,'Exposure Data'!$A$1:$Y$1,0))</f>
        <v>9.83012192327095E-2</v>
      </c>
      <c r="I4" s="150">
        <f>INDEX('Exposure Data'!$A$1:$Y$391,MATCH($B4&amp;$B$3,'Exposure Data'!$A$1:$A$391,0),MATCH(I$3,'Exposure Data'!$A$1:$Y$1,0))</f>
        <v>6.375775434203311E-2</v>
      </c>
      <c r="J4" s="150">
        <f>INDEX('Exposure Data'!$A$1:$Y$391,MATCH($B4&amp;$B$3,'Exposure Data'!$A$1:$A$391,0),MATCH(J$3,'Exposure Data'!$A$1:$Y$1,0))</f>
        <v>0</v>
      </c>
      <c r="K4" s="150">
        <f>INDEX('Exposure Data'!$A$1:$Y$391,MATCH($B4&amp;$B$3,'Exposure Data'!$A$1:$A$391,0),MATCH(K$3,'Exposure Data'!$A$1:$Y$1,0))</f>
        <v>0</v>
      </c>
      <c r="L4" s="99"/>
      <c r="N4" s="95">
        <v>38868</v>
      </c>
      <c r="O4" s="107">
        <f>HLOOKUP($N4,'Perfattr Data'!$A$71:$CW$107,MATCH(O$3&amp;"Long",'Perfattr Data'!$B$71:$B$107,0),FALSE)</f>
        <v>-2.6095403437926518E-2</v>
      </c>
      <c r="P4" s="107">
        <f>HLOOKUP($N4,'Perfattr Data'!$A$71:$CW$107,MATCH(P$3&amp;"Long",'Perfattr Data'!$B$71:$B$107,0),FALSE)</f>
        <v>-3.4047651591289779E-3</v>
      </c>
      <c r="Q4" s="107">
        <f>HLOOKUP($N4,'Perfattr Data'!$A$71:$CW$107,MATCH(Q$3&amp;"Long",'Perfattr Data'!$B$71:$B$107,0),FALSE)</f>
        <v>-4.7393533323181968E-6</v>
      </c>
      <c r="R4" s="107">
        <f>HLOOKUP($N4,'Perfattr Data'!$A$71:$CW$107,MATCH(R$3&amp;"Long",'Perfattr Data'!$B$71:$B$107,0),FALSE)</f>
        <v>-1.126855804703941E-2</v>
      </c>
      <c r="S4" s="107">
        <f>HLOOKUP($N4,'Perfattr Data'!$A$71:$CW$107,MATCH(S$3&amp;"Long",'Perfattr Data'!$B$71:$B$107,0),FALSE)</f>
        <v>-5.1036199513393769E-2</v>
      </c>
      <c r="T4" s="107">
        <f>HLOOKUP($N4,'Perfattr Data'!$A$71:$CW$107,MATCH(T$3&amp;"Long",'Perfattr Data'!$B$71:$B$107,0),FALSE)</f>
        <v>7.1913391502849368E-4</v>
      </c>
      <c r="U4" s="107">
        <f>HLOOKUP($N4,'Perfattr Data'!$A$71:$CW$107,MATCH(U$3&amp;"Long",'Perfattr Data'!$B$71:$B$107,0),FALSE)</f>
        <v>-3.2395415954296711E-3</v>
      </c>
    </row>
    <row r="5" spans="2:21" outlineLevel="1" x14ac:dyDescent="0.25">
      <c r="B5" s="95">
        <f t="shared" ref="B5:B36" si="0">EOMONTH(B4,1)</f>
        <v>38898</v>
      </c>
      <c r="C5" s="150">
        <f>INDEX('Exposure Data'!$A$1:$Y$391,MATCH($B5&amp;$B$3,'Exposure Data'!$A$1:$A$391,0),MATCH(C$3,'Exposure Data'!$A$1:$Y$1,0))</f>
        <v>0.6267368437088997</v>
      </c>
      <c r="D5" s="150">
        <f>INDEX('Exposure Data'!$A$1:$Y$391,MATCH($B5&amp;$B$3,'Exposure Data'!$A$1:$A$391,0),MATCH(D$3,'Exposure Data'!$A$1:$Y$1,0))</f>
        <v>4.601555962620163E-2</v>
      </c>
      <c r="E5" s="150">
        <f>INDEX('Exposure Data'!$A$1:$Y$391,MATCH($B5&amp;$B$3,'Exposure Data'!$A$1:$A$391,0),MATCH(E$3,'Exposure Data'!$A$1:$Y$1,0))</f>
        <v>0</v>
      </c>
      <c r="F5" s="150">
        <f>INDEX('Exposure Data'!$A$1:$Y$391,MATCH($B5&amp;$B$3,'Exposure Data'!$A$1:$A$391,0),MATCH(F$3,'Exposure Data'!$A$1:$Y$1,0))</f>
        <v>0.13117726737859001</v>
      </c>
      <c r="G5" s="150">
        <f>INDEX('Exposure Data'!$A$1:$Y$391,MATCH($B5&amp;$B$3,'Exposure Data'!$A$1:$A$391,0),MATCH(G$3,'Exposure Data'!$A$1:$Y$1,0))</f>
        <v>0.3657195289676497</v>
      </c>
      <c r="H5" s="150">
        <f>INDEX('Exposure Data'!$A$1:$Y$391,MATCH($B5&amp;$B$3,'Exposure Data'!$A$1:$A$391,0),MATCH(H$3,'Exposure Data'!$A$1:$Y$1,0))</f>
        <v>7.7233774047835851E-2</v>
      </c>
      <c r="I5" s="150">
        <f>INDEX('Exposure Data'!$A$1:$Y$391,MATCH($B5&amp;$B$3,'Exposure Data'!$A$1:$A$391,0),MATCH(I$3,'Exposure Data'!$A$1:$Y$1,0))</f>
        <v>5.2938982789235769E-2</v>
      </c>
      <c r="J5" s="150">
        <f>INDEX('Exposure Data'!$A$1:$Y$391,MATCH($B5&amp;$B$3,'Exposure Data'!$A$1:$A$391,0),MATCH(J$3,'Exposure Data'!$A$1:$Y$1,0))</f>
        <v>0</v>
      </c>
      <c r="K5" s="150">
        <f>INDEX('Exposure Data'!$A$1:$Y$391,MATCH($B5&amp;$B$3,'Exposure Data'!$A$1:$A$391,0),MATCH(K$3,'Exposure Data'!$A$1:$Y$1,0))</f>
        <v>0</v>
      </c>
      <c r="L5" s="99"/>
      <c r="M5" s="90"/>
      <c r="N5" s="95">
        <f t="shared" ref="N5:N36" si="1">EOMONTH(N4,1)</f>
        <v>38898</v>
      </c>
      <c r="O5" s="107">
        <f>HLOOKUP($N5,'Perfattr Data'!$A$71:$CW$107,MATCH(O$3&amp;"Long",'Perfattr Data'!$B$71:$B$107,0),FALSE)</f>
        <v>-2.1569297798630704E-2</v>
      </c>
      <c r="P5" s="107">
        <f>HLOOKUP($N5,'Perfattr Data'!$A$71:$CW$107,MATCH(P$3&amp;"Long",'Perfattr Data'!$B$71:$B$107,0),FALSE)</f>
        <v>-1.0622047687976386E-3</v>
      </c>
      <c r="Q5" s="107">
        <f>HLOOKUP($N5,'Perfattr Data'!$A$71:$CW$107,MATCH(Q$3&amp;"Long",'Perfattr Data'!$B$71:$B$107,0),FALSE)</f>
        <v>0</v>
      </c>
      <c r="R5" s="107">
        <f>HLOOKUP($N5,'Perfattr Data'!$A$71:$CW$107,MATCH(R$3&amp;"Long",'Perfattr Data'!$B$71:$B$107,0),FALSE)</f>
        <v>2.6013869613025683E-4</v>
      </c>
      <c r="S5" s="107">
        <f>HLOOKUP($N5,'Perfattr Data'!$A$71:$CW$107,MATCH(S$3&amp;"Long",'Perfattr Data'!$B$71:$B$107,0),FALSE)</f>
        <v>-2.0332582441430418E-2</v>
      </c>
      <c r="T5" s="107">
        <f>HLOOKUP($N5,'Perfattr Data'!$A$71:$CW$107,MATCH(T$3&amp;"Long",'Perfattr Data'!$B$71:$B$107,0),FALSE)</f>
        <v>-4.6886801471994269E-3</v>
      </c>
      <c r="U5" s="107">
        <f>HLOOKUP($N5,'Perfattr Data'!$A$71:$CW$107,MATCH(U$3&amp;"Long",'Perfattr Data'!$B$71:$B$107,0),FALSE)</f>
        <v>-2.7122686391178653E-3</v>
      </c>
    </row>
    <row r="6" spans="2:21" outlineLevel="1" x14ac:dyDescent="0.25">
      <c r="B6" s="95">
        <f t="shared" si="0"/>
        <v>38929</v>
      </c>
      <c r="C6" s="150">
        <f>INDEX('Exposure Data'!$A$1:$Y$391,MATCH($B6&amp;$B$3,'Exposure Data'!$A$1:$A$391,0),MATCH(C$3,'Exposure Data'!$A$1:$Y$1,0))</f>
        <v>0.5613573106134826</v>
      </c>
      <c r="D6" s="150">
        <f>INDEX('Exposure Data'!$A$1:$Y$391,MATCH($B6&amp;$B$3,'Exposure Data'!$A$1:$A$391,0),MATCH(D$3,'Exposure Data'!$A$1:$Y$1,0))</f>
        <v>4.4559821481868218E-2</v>
      </c>
      <c r="E6" s="150">
        <f>INDEX('Exposure Data'!$A$1:$Y$391,MATCH($B6&amp;$B$3,'Exposure Data'!$A$1:$A$391,0),MATCH(E$3,'Exposure Data'!$A$1:$Y$1,0))</f>
        <v>0</v>
      </c>
      <c r="F6" s="150">
        <f>INDEX('Exposure Data'!$A$1:$Y$391,MATCH($B6&amp;$B$3,'Exposure Data'!$A$1:$A$391,0),MATCH(F$3,'Exposure Data'!$A$1:$Y$1,0))</f>
        <v>0.14167423054582973</v>
      </c>
      <c r="G6" s="150">
        <f>INDEX('Exposure Data'!$A$1:$Y$391,MATCH($B6&amp;$B$3,'Exposure Data'!$A$1:$A$391,0),MATCH(G$3,'Exposure Data'!$A$1:$Y$1,0))</f>
        <v>0.33817161141416346</v>
      </c>
      <c r="H6" s="150">
        <f>INDEX('Exposure Data'!$A$1:$Y$391,MATCH($B6&amp;$B$3,'Exposure Data'!$A$1:$A$391,0),MATCH(H$3,'Exposure Data'!$A$1:$Y$1,0))</f>
        <v>5.9376784559876057E-2</v>
      </c>
      <c r="I6" s="150">
        <f>INDEX('Exposure Data'!$A$1:$Y$391,MATCH($B6&amp;$B$3,'Exposure Data'!$A$1:$A$391,0),MATCH(I$3,'Exposure Data'!$A$1:$Y$1,0))</f>
        <v>3.8011631901596135E-2</v>
      </c>
      <c r="J6" s="150">
        <f>INDEX('Exposure Data'!$A$1:$Y$391,MATCH($B6&amp;$B$3,'Exposure Data'!$A$1:$A$391,0),MATCH(J$3,'Exposure Data'!$A$1:$Y$1,0))</f>
        <v>0</v>
      </c>
      <c r="K6" s="150">
        <f>INDEX('Exposure Data'!$A$1:$Y$391,MATCH($B6&amp;$B$3,'Exposure Data'!$A$1:$A$391,0),MATCH(K$3,'Exposure Data'!$A$1:$Y$1,0))</f>
        <v>0</v>
      </c>
      <c r="L6" s="99"/>
      <c r="M6" s="90"/>
      <c r="N6" s="95">
        <f t="shared" si="1"/>
        <v>38929</v>
      </c>
      <c r="O6" s="107">
        <f>HLOOKUP($N6,'Perfattr Data'!$A$71:$CW$107,MATCH(O$3&amp;"Long",'Perfattr Data'!$B$71:$B$107,0),FALSE)</f>
        <v>7.8339389198029512E-3</v>
      </c>
      <c r="P6" s="107">
        <f>HLOOKUP($N6,'Perfattr Data'!$A$71:$CW$107,MATCH(P$3&amp;"Long",'Perfattr Data'!$B$71:$B$107,0),FALSE)</f>
        <v>4.4923420187116588E-3</v>
      </c>
      <c r="Q6" s="107">
        <f>HLOOKUP($N6,'Perfattr Data'!$A$71:$CW$107,MATCH(Q$3&amp;"Long",'Perfattr Data'!$B$71:$B$107,0),FALSE)</f>
        <v>0</v>
      </c>
      <c r="R6" s="107">
        <f>HLOOKUP($N6,'Perfattr Data'!$A$71:$CW$107,MATCH(R$3&amp;"Long",'Perfattr Data'!$B$71:$B$107,0),FALSE)</f>
        <v>4.9963452178560103E-3</v>
      </c>
      <c r="S6" s="107">
        <f>HLOOKUP($N6,'Perfattr Data'!$A$71:$CW$107,MATCH(S$3&amp;"Long",'Perfattr Data'!$B$71:$B$107,0),FALSE)</f>
        <v>9.3560142967474107E-3</v>
      </c>
      <c r="T6" s="107">
        <f>HLOOKUP($N6,'Perfattr Data'!$A$71:$CW$107,MATCH(T$3&amp;"Long",'Perfattr Data'!$B$71:$B$107,0),FALSE)</f>
        <v>-3.5014477682854938E-3</v>
      </c>
      <c r="U6" s="107">
        <f>HLOOKUP($N6,'Perfattr Data'!$A$71:$CW$107,MATCH(U$3&amp;"Long",'Perfattr Data'!$B$71:$B$107,0),FALSE)</f>
        <v>-1.1502078146698406E-3</v>
      </c>
    </row>
    <row r="7" spans="2:21" outlineLevel="1" x14ac:dyDescent="0.25">
      <c r="B7" s="95">
        <f t="shared" si="0"/>
        <v>38960</v>
      </c>
      <c r="C7" s="150">
        <f>INDEX('Exposure Data'!$A$1:$Y$391,MATCH($B7&amp;$B$3,'Exposure Data'!$A$1:$A$391,0),MATCH(C$3,'Exposure Data'!$A$1:$Y$1,0))</f>
        <v>0.5560275823088342</v>
      </c>
      <c r="D7" s="150">
        <f>INDEX('Exposure Data'!$A$1:$Y$391,MATCH($B7&amp;$B$3,'Exposure Data'!$A$1:$A$391,0),MATCH(D$3,'Exposure Data'!$A$1:$Y$1,0))</f>
        <v>3.5758080673623051E-2</v>
      </c>
      <c r="E7" s="150">
        <f>INDEX('Exposure Data'!$A$1:$Y$391,MATCH($B7&amp;$B$3,'Exposure Data'!$A$1:$A$391,0),MATCH(E$3,'Exposure Data'!$A$1:$Y$1,0))</f>
        <v>0</v>
      </c>
      <c r="F7" s="150">
        <f>INDEX('Exposure Data'!$A$1:$Y$391,MATCH($B7&amp;$B$3,'Exposure Data'!$A$1:$A$391,0),MATCH(F$3,'Exposure Data'!$A$1:$Y$1,0))</f>
        <v>0.1426699281843482</v>
      </c>
      <c r="G7" s="150">
        <f>INDEX('Exposure Data'!$A$1:$Y$391,MATCH($B7&amp;$B$3,'Exposure Data'!$A$1:$A$391,0),MATCH(G$3,'Exposure Data'!$A$1:$Y$1,0))</f>
        <v>0.3054040780463137</v>
      </c>
      <c r="H7" s="150">
        <f>INDEX('Exposure Data'!$A$1:$Y$391,MATCH($B7&amp;$B$3,'Exposure Data'!$A$1:$A$391,0),MATCH(H$3,'Exposure Data'!$A$1:$Y$1,0))</f>
        <v>5.2663741597077783E-2</v>
      </c>
      <c r="I7" s="150">
        <f>INDEX('Exposure Data'!$A$1:$Y$391,MATCH($B7&amp;$B$3,'Exposure Data'!$A$1:$A$391,0),MATCH(I$3,'Exposure Data'!$A$1:$Y$1,0))</f>
        <v>3.291645135552379E-2</v>
      </c>
      <c r="J7" s="150">
        <f>INDEX('Exposure Data'!$A$1:$Y$391,MATCH($B7&amp;$B$3,'Exposure Data'!$A$1:$A$391,0),MATCH(J$3,'Exposure Data'!$A$1:$Y$1,0))</f>
        <v>0</v>
      </c>
      <c r="K7" s="150">
        <f>INDEX('Exposure Data'!$A$1:$Y$391,MATCH($B7&amp;$B$3,'Exposure Data'!$A$1:$A$391,0),MATCH(K$3,'Exposure Data'!$A$1:$Y$1,0))</f>
        <v>0</v>
      </c>
      <c r="L7" s="99"/>
      <c r="M7" s="90"/>
      <c r="N7" s="95">
        <f t="shared" si="1"/>
        <v>38960</v>
      </c>
      <c r="O7" s="107">
        <f>HLOOKUP($N7,'Perfattr Data'!$A$71:$CW$107,MATCH(O$3&amp;"Long",'Perfattr Data'!$B$71:$B$107,0),FALSE)</f>
        <v>1.3523305001989599E-2</v>
      </c>
      <c r="P7" s="107">
        <f>HLOOKUP($N7,'Perfattr Data'!$A$71:$CW$107,MATCH(P$3&amp;"Long",'Perfattr Data'!$B$71:$B$107,0),FALSE)</f>
        <v>3.7947658901806357E-3</v>
      </c>
      <c r="Q7" s="107">
        <f>HLOOKUP($N7,'Perfattr Data'!$A$71:$CW$107,MATCH(Q$3&amp;"Long",'Perfattr Data'!$B$71:$B$107,0),FALSE)</f>
        <v>0</v>
      </c>
      <c r="R7" s="107">
        <f>HLOOKUP($N7,'Perfattr Data'!$A$71:$CW$107,MATCH(R$3&amp;"Long",'Perfattr Data'!$B$71:$B$107,0),FALSE)</f>
        <v>1.0849573375902737E-2</v>
      </c>
      <c r="S7" s="107">
        <f>HLOOKUP($N7,'Perfattr Data'!$A$71:$CW$107,MATCH(S$3&amp;"Long",'Perfattr Data'!$B$71:$B$107,0),FALSE)</f>
        <v>1.4197225303091946E-2</v>
      </c>
      <c r="T7" s="107">
        <f>HLOOKUP($N7,'Perfattr Data'!$A$71:$CW$107,MATCH(T$3&amp;"Long",'Perfattr Data'!$B$71:$B$107,0),FALSE)</f>
        <v>-1.4603251749732166E-3</v>
      </c>
      <c r="U7" s="107">
        <f>HLOOKUP($N7,'Perfattr Data'!$A$71:$CW$107,MATCH(U$3&amp;"Long",'Perfattr Data'!$B$71:$B$107,0),FALSE)</f>
        <v>3.9546198612074269E-3</v>
      </c>
    </row>
    <row r="8" spans="2:21" outlineLevel="1" x14ac:dyDescent="0.25">
      <c r="B8" s="95">
        <f t="shared" si="0"/>
        <v>38990</v>
      </c>
      <c r="C8" s="150">
        <f>INDEX('Exposure Data'!$A$1:$Y$391,MATCH($B8&amp;$B$3,'Exposure Data'!$A$1:$A$391,0),MATCH(C$3,'Exposure Data'!$A$1:$Y$1,0))</f>
        <v>0.62951157692310811</v>
      </c>
      <c r="D8" s="150">
        <f>INDEX('Exposure Data'!$A$1:$Y$391,MATCH($B8&amp;$B$3,'Exposure Data'!$A$1:$A$391,0),MATCH(D$3,'Exposure Data'!$A$1:$Y$1,0))</f>
        <v>2.6088229347603194E-2</v>
      </c>
      <c r="E8" s="150">
        <f>INDEX('Exposure Data'!$A$1:$Y$391,MATCH($B8&amp;$B$3,'Exposure Data'!$A$1:$A$391,0),MATCH(E$3,'Exposure Data'!$A$1:$Y$1,0))</f>
        <v>0</v>
      </c>
      <c r="F8" s="150">
        <f>INDEX('Exposure Data'!$A$1:$Y$391,MATCH($B8&amp;$B$3,'Exposure Data'!$A$1:$A$391,0),MATCH(F$3,'Exposure Data'!$A$1:$Y$1,0))</f>
        <v>0.1596483476398064</v>
      </c>
      <c r="G8" s="150">
        <f>INDEX('Exposure Data'!$A$1:$Y$391,MATCH($B8&amp;$B$3,'Exposure Data'!$A$1:$A$391,0),MATCH(G$3,'Exposure Data'!$A$1:$Y$1,0))</f>
        <v>0.29581026411857381</v>
      </c>
      <c r="H8" s="150">
        <f>INDEX('Exposure Data'!$A$1:$Y$391,MATCH($B8&amp;$B$3,'Exposure Data'!$A$1:$A$391,0),MATCH(H$3,'Exposure Data'!$A$1:$Y$1,0))</f>
        <v>5.3133736428910387E-2</v>
      </c>
      <c r="I8" s="150">
        <f>INDEX('Exposure Data'!$A$1:$Y$391,MATCH($B8&amp;$B$3,'Exposure Data'!$A$1:$A$391,0),MATCH(I$3,'Exposure Data'!$A$1:$Y$1,0))</f>
        <v>3.7850123783534195E-2</v>
      </c>
      <c r="J8" s="150">
        <f>INDEX('Exposure Data'!$A$1:$Y$391,MATCH($B8&amp;$B$3,'Exposure Data'!$A$1:$A$391,0),MATCH(J$3,'Exposure Data'!$A$1:$Y$1,0))</f>
        <v>0</v>
      </c>
      <c r="K8" s="150">
        <f>INDEX('Exposure Data'!$A$1:$Y$391,MATCH($B8&amp;$B$3,'Exposure Data'!$A$1:$A$391,0),MATCH(K$3,'Exposure Data'!$A$1:$Y$1,0))</f>
        <v>0</v>
      </c>
      <c r="L8" s="99"/>
      <c r="M8" s="90"/>
      <c r="N8" s="95">
        <f t="shared" si="1"/>
        <v>38990</v>
      </c>
      <c r="O8" s="107">
        <f>HLOOKUP($N8,'Perfattr Data'!$A$71:$CW$107,MATCH(O$3&amp;"Long",'Perfattr Data'!$B$71:$B$107,0),FALSE)</f>
        <v>1.7641461669855075E-2</v>
      </c>
      <c r="P8" s="107">
        <f>HLOOKUP($N8,'Perfattr Data'!$A$71:$CW$107,MATCH(P$3&amp;"Long",'Perfattr Data'!$B$71:$B$107,0),FALSE)</f>
        <v>1.3023569038349962E-3</v>
      </c>
      <c r="Q8" s="107">
        <f>HLOOKUP($N8,'Perfattr Data'!$A$71:$CW$107,MATCH(Q$3&amp;"Long",'Perfattr Data'!$B$71:$B$107,0),FALSE)</f>
        <v>0</v>
      </c>
      <c r="R8" s="107">
        <f>HLOOKUP($N8,'Perfattr Data'!$A$71:$CW$107,MATCH(R$3&amp;"Long",'Perfattr Data'!$B$71:$B$107,0),FALSE)</f>
        <v>8.6502587804450828E-3</v>
      </c>
      <c r="S8" s="107">
        <f>HLOOKUP($N8,'Perfattr Data'!$A$71:$CW$107,MATCH(S$3&amp;"Long",'Perfattr Data'!$B$71:$B$107,0),FALSE)</f>
        <v>-4.6895791992202424E-2</v>
      </c>
      <c r="T8" s="107">
        <f>HLOOKUP($N8,'Perfattr Data'!$A$71:$CW$107,MATCH(T$3&amp;"Long",'Perfattr Data'!$B$71:$B$107,0),FALSE)</f>
        <v>5.213509387621293E-4</v>
      </c>
      <c r="U8" s="107">
        <f>HLOOKUP($N8,'Perfattr Data'!$A$71:$CW$107,MATCH(U$3&amp;"Long",'Perfattr Data'!$B$71:$B$107,0),FALSE)</f>
        <v>1.5704971558819386E-5</v>
      </c>
    </row>
    <row r="9" spans="2:21" outlineLevel="1" x14ac:dyDescent="0.25">
      <c r="B9" s="95">
        <f t="shared" si="0"/>
        <v>39021</v>
      </c>
      <c r="C9" s="150">
        <f>INDEX('Exposure Data'!$A$1:$Y$391,MATCH($B9&amp;$B$3,'Exposure Data'!$A$1:$A$391,0),MATCH(C$3,'Exposure Data'!$A$1:$Y$1,0))</f>
        <v>0.60419223220640772</v>
      </c>
      <c r="D9" s="150">
        <f>INDEX('Exposure Data'!$A$1:$Y$391,MATCH($B9&amp;$B$3,'Exposure Data'!$A$1:$A$391,0),MATCH(D$3,'Exposure Data'!$A$1:$Y$1,0))</f>
        <v>3.454014290583271E-2</v>
      </c>
      <c r="E9" s="150">
        <f>INDEX('Exposure Data'!$A$1:$Y$391,MATCH($B9&amp;$B$3,'Exposure Data'!$A$1:$A$391,0),MATCH(E$3,'Exposure Data'!$A$1:$Y$1,0))</f>
        <v>0</v>
      </c>
      <c r="F9" s="150">
        <f>INDEX('Exposure Data'!$A$1:$Y$391,MATCH($B9&amp;$B$3,'Exposure Data'!$A$1:$A$391,0),MATCH(F$3,'Exposure Data'!$A$1:$Y$1,0))</f>
        <v>0.1974077065409848</v>
      </c>
      <c r="G9" s="150">
        <f>INDEX('Exposure Data'!$A$1:$Y$391,MATCH($B9&amp;$B$3,'Exposure Data'!$A$1:$A$391,0),MATCH(G$3,'Exposure Data'!$A$1:$Y$1,0))</f>
        <v>0.26612937681370213</v>
      </c>
      <c r="H9" s="150">
        <f>INDEX('Exposure Data'!$A$1:$Y$391,MATCH($B9&amp;$B$3,'Exposure Data'!$A$1:$A$391,0),MATCH(H$3,'Exposure Data'!$A$1:$Y$1,0))</f>
        <v>5.9621125363195013E-2</v>
      </c>
      <c r="I9" s="150">
        <f>INDEX('Exposure Data'!$A$1:$Y$391,MATCH($B9&amp;$B$3,'Exposure Data'!$A$1:$A$391,0),MATCH(I$3,'Exposure Data'!$A$1:$Y$1,0))</f>
        <v>3.8484155578127822E-2</v>
      </c>
      <c r="J9" s="150">
        <f>INDEX('Exposure Data'!$A$1:$Y$391,MATCH($B9&amp;$B$3,'Exposure Data'!$A$1:$A$391,0),MATCH(J$3,'Exposure Data'!$A$1:$Y$1,0))</f>
        <v>0</v>
      </c>
      <c r="K9" s="150">
        <f>INDEX('Exposure Data'!$A$1:$Y$391,MATCH($B9&amp;$B$3,'Exposure Data'!$A$1:$A$391,0),MATCH(K$3,'Exposure Data'!$A$1:$Y$1,0))</f>
        <v>0</v>
      </c>
      <c r="L9" s="99"/>
      <c r="M9" s="90"/>
      <c r="N9" s="95">
        <f t="shared" si="1"/>
        <v>39021</v>
      </c>
      <c r="O9" s="107">
        <f>HLOOKUP($N9,'Perfattr Data'!$A$71:$CW$107,MATCH(O$3&amp;"Long",'Perfattr Data'!$B$71:$B$107,0),FALSE)</f>
        <v>2.1342171442407919E-2</v>
      </c>
      <c r="P9" s="107">
        <f>HLOOKUP($N9,'Perfattr Data'!$A$71:$CW$107,MATCH(P$3&amp;"Long",'Perfattr Data'!$B$71:$B$107,0),FALSE)</f>
        <v>4.0390918383831961E-3</v>
      </c>
      <c r="Q9" s="107">
        <f>HLOOKUP($N9,'Perfattr Data'!$A$71:$CW$107,MATCH(Q$3&amp;"Long",'Perfattr Data'!$B$71:$B$107,0),FALSE)</f>
        <v>0</v>
      </c>
      <c r="R9" s="107">
        <f>HLOOKUP($N9,'Perfattr Data'!$A$71:$CW$107,MATCH(R$3&amp;"Long",'Perfattr Data'!$B$71:$B$107,0),FALSE)</f>
        <v>1.3967161938925056E-2</v>
      </c>
      <c r="S9" s="107">
        <f>HLOOKUP($N9,'Perfattr Data'!$A$71:$CW$107,MATCH(S$3&amp;"Long",'Perfattr Data'!$B$71:$B$107,0),FALSE)</f>
        <v>1.1084272731787231E-2</v>
      </c>
      <c r="T9" s="107">
        <f>HLOOKUP($N9,'Perfattr Data'!$A$71:$CW$107,MATCH(T$3&amp;"Long",'Perfattr Data'!$B$71:$B$107,0),FALSE)</f>
        <v>4.475304155840085E-3</v>
      </c>
      <c r="U9" s="107">
        <f>HLOOKUP($N9,'Perfattr Data'!$A$71:$CW$107,MATCH(U$3&amp;"Long",'Perfattr Data'!$B$71:$B$107,0),FALSE)</f>
        <v>-1.6333225607405557E-4</v>
      </c>
    </row>
    <row r="10" spans="2:21" outlineLevel="1" x14ac:dyDescent="0.25">
      <c r="B10" s="95">
        <f t="shared" si="0"/>
        <v>39051</v>
      </c>
      <c r="C10" s="150">
        <f>INDEX('Exposure Data'!$A$1:$Y$391,MATCH($B10&amp;$B$3,'Exposure Data'!$A$1:$A$391,0),MATCH(C$3,'Exposure Data'!$A$1:$Y$1,0))</f>
        <v>0.55057422171921755</v>
      </c>
      <c r="D10" s="150">
        <f>INDEX('Exposure Data'!$A$1:$Y$391,MATCH($B10&amp;$B$3,'Exposure Data'!$A$1:$A$391,0),MATCH(D$3,'Exposure Data'!$A$1:$Y$1,0))</f>
        <v>4.8679525551807365E-2</v>
      </c>
      <c r="E10" s="150">
        <f>INDEX('Exposure Data'!$A$1:$Y$391,MATCH($B10&amp;$B$3,'Exposure Data'!$A$1:$A$391,0),MATCH(E$3,'Exposure Data'!$A$1:$Y$1,0))</f>
        <v>0</v>
      </c>
      <c r="F10" s="150">
        <f>INDEX('Exposure Data'!$A$1:$Y$391,MATCH($B10&amp;$B$3,'Exposure Data'!$A$1:$A$391,0),MATCH(F$3,'Exposure Data'!$A$1:$Y$1,0))</f>
        <v>0.17721015752345456</v>
      </c>
      <c r="G10" s="150">
        <f>INDEX('Exposure Data'!$A$1:$Y$391,MATCH($B10&amp;$B$3,'Exposure Data'!$A$1:$A$391,0),MATCH(G$3,'Exposure Data'!$A$1:$Y$1,0))</f>
        <v>0.25451786780351576</v>
      </c>
      <c r="H10" s="150">
        <f>INDEX('Exposure Data'!$A$1:$Y$391,MATCH($B10&amp;$B$3,'Exposure Data'!$A$1:$A$391,0),MATCH(H$3,'Exposure Data'!$A$1:$Y$1,0))</f>
        <v>5.8760633347487337E-2</v>
      </c>
      <c r="I10" s="150">
        <f>INDEX('Exposure Data'!$A$1:$Y$391,MATCH($B10&amp;$B$3,'Exposure Data'!$A$1:$A$391,0),MATCH(I$3,'Exposure Data'!$A$1:$Y$1,0))</f>
        <v>5.0431496834048919E-2</v>
      </c>
      <c r="J10" s="150">
        <f>INDEX('Exposure Data'!$A$1:$Y$391,MATCH($B10&amp;$B$3,'Exposure Data'!$A$1:$A$391,0),MATCH(J$3,'Exposure Data'!$A$1:$Y$1,0))</f>
        <v>0</v>
      </c>
      <c r="K10" s="150">
        <f>INDEX('Exposure Data'!$A$1:$Y$391,MATCH($B10&amp;$B$3,'Exposure Data'!$A$1:$A$391,0),MATCH(K$3,'Exposure Data'!$A$1:$Y$1,0))</f>
        <v>0</v>
      </c>
      <c r="L10" s="99"/>
      <c r="M10" s="90"/>
      <c r="N10" s="95">
        <f t="shared" si="1"/>
        <v>39051</v>
      </c>
      <c r="O10" s="107">
        <f>HLOOKUP($N10,'Perfattr Data'!$A$71:$CW$107,MATCH(O$3&amp;"Long",'Perfattr Data'!$B$71:$B$107,0),FALSE)</f>
        <v>4.4979575321459998E-2</v>
      </c>
      <c r="P10" s="107">
        <f>HLOOKUP($N10,'Perfattr Data'!$A$71:$CW$107,MATCH(P$3&amp;"Long",'Perfattr Data'!$B$71:$B$107,0),FALSE)</f>
        <v>4.7263234200555972E-3</v>
      </c>
      <c r="Q10" s="107">
        <f>HLOOKUP($N10,'Perfattr Data'!$A$71:$CW$107,MATCH(Q$3&amp;"Long",'Perfattr Data'!$B$71:$B$107,0),FALSE)</f>
        <v>0</v>
      </c>
      <c r="R10" s="107">
        <f>HLOOKUP($N10,'Perfattr Data'!$A$71:$CW$107,MATCH(R$3&amp;"Long",'Perfattr Data'!$B$71:$B$107,0),FALSE)</f>
        <v>1.5268847535901926E-2</v>
      </c>
      <c r="S10" s="107">
        <f>HLOOKUP($N10,'Perfattr Data'!$A$71:$CW$107,MATCH(S$3&amp;"Long",'Perfattr Data'!$B$71:$B$107,0),FALSE)</f>
        <v>2.1454303232378092E-4</v>
      </c>
      <c r="T10" s="107">
        <f>HLOOKUP($N10,'Perfattr Data'!$A$71:$CW$107,MATCH(T$3&amp;"Long",'Perfattr Data'!$B$71:$B$107,0),FALSE)</f>
        <v>4.4577381839022267E-4</v>
      </c>
      <c r="U10" s="107">
        <f>HLOOKUP($N10,'Perfattr Data'!$A$71:$CW$107,MATCH(U$3&amp;"Long",'Perfattr Data'!$B$71:$B$107,0),FALSE)</f>
        <v>5.9731271578444319E-3</v>
      </c>
    </row>
    <row r="11" spans="2:21" outlineLevel="1" x14ac:dyDescent="0.25">
      <c r="B11" s="95">
        <f t="shared" si="0"/>
        <v>39082</v>
      </c>
      <c r="C11" s="150">
        <f>INDEX('Exposure Data'!$A$1:$Y$391,MATCH($B11&amp;$B$3,'Exposure Data'!$A$1:$A$391,0),MATCH(C$3,'Exposure Data'!$A$1:$Y$1,0))</f>
        <v>0.57474576899136198</v>
      </c>
      <c r="D11" s="150">
        <f>INDEX('Exposure Data'!$A$1:$Y$391,MATCH($B11&amp;$B$3,'Exposure Data'!$A$1:$A$391,0),MATCH(D$3,'Exposure Data'!$A$1:$Y$1,0))</f>
        <v>4.1633734977871796E-2</v>
      </c>
      <c r="E11" s="150">
        <f>INDEX('Exposure Data'!$A$1:$Y$391,MATCH($B11&amp;$B$3,'Exposure Data'!$A$1:$A$391,0),MATCH(E$3,'Exposure Data'!$A$1:$Y$1,0))</f>
        <v>0</v>
      </c>
      <c r="F11" s="150">
        <f>INDEX('Exposure Data'!$A$1:$Y$391,MATCH($B11&amp;$B$3,'Exposure Data'!$A$1:$A$391,0),MATCH(F$3,'Exposure Data'!$A$1:$Y$1,0))</f>
        <v>0.16434000078816965</v>
      </c>
      <c r="G11" s="150">
        <f>INDEX('Exposure Data'!$A$1:$Y$391,MATCH($B11&amp;$B$3,'Exposure Data'!$A$1:$A$391,0),MATCH(G$3,'Exposure Data'!$A$1:$Y$1,0))</f>
        <v>0.27734865166000244</v>
      </c>
      <c r="H11" s="150">
        <f>INDEX('Exposure Data'!$A$1:$Y$391,MATCH($B11&amp;$B$3,'Exposure Data'!$A$1:$A$391,0),MATCH(H$3,'Exposure Data'!$A$1:$Y$1,0))</f>
        <v>9.1253689132329716E-2</v>
      </c>
      <c r="I11" s="150">
        <f>INDEX('Exposure Data'!$A$1:$Y$391,MATCH($B11&amp;$B$3,'Exposure Data'!$A$1:$A$391,0),MATCH(I$3,'Exposure Data'!$A$1:$Y$1,0))</f>
        <v>5.2613151433895264E-2</v>
      </c>
      <c r="J11" s="150">
        <f>INDEX('Exposure Data'!$A$1:$Y$391,MATCH($B11&amp;$B$3,'Exposure Data'!$A$1:$A$391,0),MATCH(J$3,'Exposure Data'!$A$1:$Y$1,0))</f>
        <v>0</v>
      </c>
      <c r="K11" s="150">
        <f>INDEX('Exposure Data'!$A$1:$Y$391,MATCH($B11&amp;$B$3,'Exposure Data'!$A$1:$A$391,0),MATCH(K$3,'Exposure Data'!$A$1:$Y$1,0))</f>
        <v>0</v>
      </c>
      <c r="L11" s="99"/>
      <c r="M11" s="90"/>
      <c r="N11" s="95">
        <f t="shared" si="1"/>
        <v>39082</v>
      </c>
      <c r="O11" s="107">
        <f>HLOOKUP($N11,'Perfattr Data'!$A$71:$CW$107,MATCH(O$3&amp;"Long",'Perfattr Data'!$B$71:$B$107,0),FALSE)</f>
        <v>1.3641866540192241E-2</v>
      </c>
      <c r="P11" s="107">
        <f>HLOOKUP($N11,'Perfattr Data'!$A$71:$CW$107,MATCH(P$3&amp;"Long",'Perfattr Data'!$B$71:$B$107,0),FALSE)</f>
        <v>6.4289950812863829E-3</v>
      </c>
      <c r="Q11" s="107">
        <f>HLOOKUP($N11,'Perfattr Data'!$A$71:$CW$107,MATCH(Q$3&amp;"Long",'Perfattr Data'!$B$71:$B$107,0),FALSE)</f>
        <v>0</v>
      </c>
      <c r="R11" s="107">
        <f>HLOOKUP($N11,'Perfattr Data'!$A$71:$CW$107,MATCH(R$3&amp;"Long",'Perfattr Data'!$B$71:$B$107,0),FALSE)</f>
        <v>-1.9534479661749496E-2</v>
      </c>
      <c r="S11" s="107">
        <f>HLOOKUP($N11,'Perfattr Data'!$A$71:$CW$107,MATCH(S$3&amp;"Long",'Perfattr Data'!$B$71:$B$107,0),FALSE)</f>
        <v>1.8477248986613027E-3</v>
      </c>
      <c r="T11" s="107">
        <f>HLOOKUP($N11,'Perfattr Data'!$A$71:$CW$107,MATCH(T$3&amp;"Long",'Perfattr Data'!$B$71:$B$107,0),FALSE)</f>
        <v>3.004166806447584E-3</v>
      </c>
      <c r="U11" s="107">
        <f>HLOOKUP($N11,'Perfattr Data'!$A$71:$CW$107,MATCH(U$3&amp;"Long",'Perfattr Data'!$B$71:$B$107,0),FALSE)</f>
        <v>1.2367287022176175E-3</v>
      </c>
    </row>
    <row r="12" spans="2:21" outlineLevel="1" x14ac:dyDescent="0.25">
      <c r="B12" s="95">
        <f t="shared" si="0"/>
        <v>39113</v>
      </c>
      <c r="C12" s="150">
        <f>INDEX('Exposure Data'!$A$1:$Y$391,MATCH($B12&amp;$B$3,'Exposure Data'!$A$1:$A$391,0),MATCH(C$3,'Exposure Data'!$A$1:$Y$1,0))</f>
        <v>0.6281973729855157</v>
      </c>
      <c r="D12" s="150">
        <f>INDEX('Exposure Data'!$A$1:$Y$391,MATCH($B12&amp;$B$3,'Exposure Data'!$A$1:$A$391,0),MATCH(D$3,'Exposure Data'!$A$1:$Y$1,0))</f>
        <v>4.8789172616093474E-2</v>
      </c>
      <c r="E12" s="150">
        <f>INDEX('Exposure Data'!$A$1:$Y$391,MATCH($B12&amp;$B$3,'Exposure Data'!$A$1:$A$391,0),MATCH(E$3,'Exposure Data'!$A$1:$Y$1,0))</f>
        <v>0</v>
      </c>
      <c r="F12" s="150">
        <f>INDEX('Exposure Data'!$A$1:$Y$391,MATCH($B12&amp;$B$3,'Exposure Data'!$A$1:$A$391,0),MATCH(F$3,'Exposure Data'!$A$1:$Y$1,0))</f>
        <v>0.1769660070809147</v>
      </c>
      <c r="G12" s="150">
        <f>INDEX('Exposure Data'!$A$1:$Y$391,MATCH($B12&amp;$B$3,'Exposure Data'!$A$1:$A$391,0),MATCH(G$3,'Exposure Data'!$A$1:$Y$1,0))</f>
        <v>0.28252845818157368</v>
      </c>
      <c r="H12" s="150">
        <f>INDEX('Exposure Data'!$A$1:$Y$391,MATCH($B12&amp;$B$3,'Exposure Data'!$A$1:$A$391,0),MATCH(H$3,'Exposure Data'!$A$1:$Y$1,0))</f>
        <v>7.6153141795164581E-2</v>
      </c>
      <c r="I12" s="150">
        <f>INDEX('Exposure Data'!$A$1:$Y$391,MATCH($B12&amp;$B$3,'Exposure Data'!$A$1:$A$391,0),MATCH(I$3,'Exposure Data'!$A$1:$Y$1,0))</f>
        <v>5.0157911910717397E-2</v>
      </c>
      <c r="J12" s="150">
        <f>INDEX('Exposure Data'!$A$1:$Y$391,MATCH($B12&amp;$B$3,'Exposure Data'!$A$1:$A$391,0),MATCH(J$3,'Exposure Data'!$A$1:$Y$1,0))</f>
        <v>0</v>
      </c>
      <c r="K12" s="150">
        <f>INDEX('Exposure Data'!$A$1:$Y$391,MATCH($B12&amp;$B$3,'Exposure Data'!$A$1:$A$391,0),MATCH(K$3,'Exposure Data'!$A$1:$Y$1,0))</f>
        <v>0</v>
      </c>
      <c r="L12" s="99"/>
      <c r="M12" s="90"/>
      <c r="N12" s="95">
        <f t="shared" si="1"/>
        <v>39113</v>
      </c>
      <c r="O12" s="107">
        <f>HLOOKUP($N12,'Perfattr Data'!$A$71:$CW$107,MATCH(O$3&amp;"Long",'Perfattr Data'!$B$71:$B$107,0),FALSE)</f>
        <v>1.7606298046528471E-2</v>
      </c>
      <c r="P12" s="107">
        <f>HLOOKUP($N12,'Perfattr Data'!$A$71:$CW$107,MATCH(P$3&amp;"Long",'Perfattr Data'!$B$71:$B$107,0),FALSE)</f>
        <v>-2.1805694833832204E-4</v>
      </c>
      <c r="Q12" s="107">
        <f>HLOOKUP($N12,'Perfattr Data'!$A$71:$CW$107,MATCH(Q$3&amp;"Long",'Perfattr Data'!$B$71:$B$107,0),FALSE)</f>
        <v>0</v>
      </c>
      <c r="R12" s="107">
        <f>HLOOKUP($N12,'Perfattr Data'!$A$71:$CW$107,MATCH(R$3&amp;"Long",'Perfattr Data'!$B$71:$B$107,0),FALSE)</f>
        <v>1.357607526373293E-2</v>
      </c>
      <c r="S12" s="107">
        <f>HLOOKUP($N12,'Perfattr Data'!$A$71:$CW$107,MATCH(S$3&amp;"Long",'Perfattr Data'!$B$71:$B$107,0),FALSE)</f>
        <v>-2.0694525918777324E-3</v>
      </c>
      <c r="T12" s="107">
        <f>HLOOKUP($N12,'Perfattr Data'!$A$71:$CW$107,MATCH(T$3&amp;"Long",'Perfattr Data'!$B$71:$B$107,0),FALSE)</f>
        <v>5.9765276770968731E-3</v>
      </c>
      <c r="U12" s="107">
        <f>HLOOKUP($N12,'Perfattr Data'!$A$71:$CW$107,MATCH(U$3&amp;"Long",'Perfattr Data'!$B$71:$B$107,0),FALSE)</f>
        <v>-1.2451659292615378E-3</v>
      </c>
    </row>
    <row r="13" spans="2:21" outlineLevel="1" x14ac:dyDescent="0.25">
      <c r="B13" s="95">
        <f t="shared" si="0"/>
        <v>39141</v>
      </c>
      <c r="C13" s="150">
        <f>INDEX('Exposure Data'!$A$1:$Y$391,MATCH($B13&amp;$B$3,'Exposure Data'!$A$1:$A$391,0),MATCH(C$3,'Exposure Data'!$A$1:$Y$1,0))</f>
        <v>0.33522868998795652</v>
      </c>
      <c r="D13" s="150">
        <f>INDEX('Exposure Data'!$A$1:$Y$391,MATCH($B13&amp;$B$3,'Exposure Data'!$A$1:$A$391,0),MATCH(D$3,'Exposure Data'!$A$1:$Y$1,0))</f>
        <v>3.4353198432069257E-2</v>
      </c>
      <c r="E13" s="150">
        <f>INDEX('Exposure Data'!$A$1:$Y$391,MATCH($B13&amp;$B$3,'Exposure Data'!$A$1:$A$391,0),MATCH(E$3,'Exposure Data'!$A$1:$Y$1,0))</f>
        <v>0</v>
      </c>
      <c r="F13" s="150">
        <f>INDEX('Exposure Data'!$A$1:$Y$391,MATCH($B13&amp;$B$3,'Exposure Data'!$A$1:$A$391,0),MATCH(F$3,'Exposure Data'!$A$1:$Y$1,0))</f>
        <v>9.7951913365462787E-2</v>
      </c>
      <c r="G13" s="150">
        <f>INDEX('Exposure Data'!$A$1:$Y$391,MATCH($B13&amp;$B$3,'Exposure Data'!$A$1:$A$391,0),MATCH(G$3,'Exposure Data'!$A$1:$Y$1,0))</f>
        <v>0.10585364427701936</v>
      </c>
      <c r="H13" s="150">
        <f>INDEX('Exposure Data'!$A$1:$Y$391,MATCH($B13&amp;$B$3,'Exposure Data'!$A$1:$A$391,0),MATCH(H$3,'Exposure Data'!$A$1:$Y$1,0))</f>
        <v>3.1207727538758136E-2</v>
      </c>
      <c r="I13" s="150">
        <f>INDEX('Exposure Data'!$A$1:$Y$391,MATCH($B13&amp;$B$3,'Exposure Data'!$A$1:$A$391,0),MATCH(I$3,'Exposure Data'!$A$1:$Y$1,0))</f>
        <v>2.8529164504615619E-2</v>
      </c>
      <c r="J13" s="150">
        <f>INDEX('Exposure Data'!$A$1:$Y$391,MATCH($B13&amp;$B$3,'Exposure Data'!$A$1:$A$391,0),MATCH(J$3,'Exposure Data'!$A$1:$Y$1,0))</f>
        <v>0</v>
      </c>
      <c r="K13" s="150">
        <f>INDEX('Exposure Data'!$A$1:$Y$391,MATCH($B13&amp;$B$3,'Exposure Data'!$A$1:$A$391,0),MATCH(K$3,'Exposure Data'!$A$1:$Y$1,0))</f>
        <v>0</v>
      </c>
      <c r="L13" s="99"/>
      <c r="M13" s="90"/>
      <c r="N13" s="95">
        <f t="shared" si="1"/>
        <v>39141</v>
      </c>
      <c r="O13" s="107">
        <f>HLOOKUP($N13,'Perfattr Data'!$A$71:$CW$107,MATCH(O$3&amp;"Long",'Perfattr Data'!$B$71:$B$107,0),FALSE)</f>
        <v>2.8220696671971373E-3</v>
      </c>
      <c r="P13" s="107">
        <f>HLOOKUP($N13,'Perfattr Data'!$A$71:$CW$107,MATCH(P$3&amp;"Long",'Perfattr Data'!$B$71:$B$107,0),FALSE)</f>
        <v>-2.8303832009937717E-3</v>
      </c>
      <c r="Q13" s="107">
        <f>HLOOKUP($N13,'Perfattr Data'!$A$71:$CW$107,MATCH(Q$3&amp;"Long",'Perfattr Data'!$B$71:$B$107,0),FALSE)</f>
        <v>0</v>
      </c>
      <c r="R13" s="107">
        <f>HLOOKUP($N13,'Perfattr Data'!$A$71:$CW$107,MATCH(R$3&amp;"Long",'Perfattr Data'!$B$71:$B$107,0),FALSE)</f>
        <v>5.9320285551771211E-3</v>
      </c>
      <c r="S13" s="107">
        <f>HLOOKUP($N13,'Perfattr Data'!$A$71:$CW$107,MATCH(S$3&amp;"Long",'Perfattr Data'!$B$71:$B$107,0),FALSE)</f>
        <v>5.0020074514151658E-3</v>
      </c>
      <c r="T13" s="107">
        <f>HLOOKUP($N13,'Perfattr Data'!$A$71:$CW$107,MATCH(T$3&amp;"Long",'Perfattr Data'!$B$71:$B$107,0),FALSE)</f>
        <v>2.2822192467942368E-3</v>
      </c>
      <c r="U13" s="107">
        <f>HLOOKUP($N13,'Perfattr Data'!$A$71:$CW$107,MATCH(U$3&amp;"Long",'Perfattr Data'!$B$71:$B$107,0),FALSE)</f>
        <v>-9.4989522745438256E-4</v>
      </c>
    </row>
    <row r="14" spans="2:21" outlineLevel="1" x14ac:dyDescent="0.25">
      <c r="B14" s="95">
        <f t="shared" si="0"/>
        <v>39172</v>
      </c>
      <c r="C14" s="150">
        <f>INDEX('Exposure Data'!$A$1:$Y$391,MATCH($B14&amp;$B$3,'Exposure Data'!$A$1:$A$391,0),MATCH(C$3,'Exposure Data'!$A$1:$Y$1,0))</f>
        <v>0.60710306602248876</v>
      </c>
      <c r="D14" s="150">
        <f>INDEX('Exposure Data'!$A$1:$Y$391,MATCH($B14&amp;$B$3,'Exposure Data'!$A$1:$A$391,0),MATCH(D$3,'Exposure Data'!$A$1:$Y$1,0))</f>
        <v>8.4405546365026063E-2</v>
      </c>
      <c r="E14" s="150">
        <f>INDEX('Exposure Data'!$A$1:$Y$391,MATCH($B14&amp;$B$3,'Exposure Data'!$A$1:$A$391,0),MATCH(E$3,'Exposure Data'!$A$1:$Y$1,0))</f>
        <v>0</v>
      </c>
      <c r="F14" s="150">
        <f>INDEX('Exposure Data'!$A$1:$Y$391,MATCH($B14&amp;$B$3,'Exposure Data'!$A$1:$A$391,0),MATCH(F$3,'Exposure Data'!$A$1:$Y$1,0))</f>
        <v>0.15716971324995829</v>
      </c>
      <c r="G14" s="150">
        <f>INDEX('Exposure Data'!$A$1:$Y$391,MATCH($B14&amp;$B$3,'Exposure Data'!$A$1:$A$391,0),MATCH(G$3,'Exposure Data'!$A$1:$Y$1,0))</f>
        <v>0.19340684872116071</v>
      </c>
      <c r="H14" s="150">
        <f>INDEX('Exposure Data'!$A$1:$Y$391,MATCH($B14&amp;$B$3,'Exposure Data'!$A$1:$A$391,0),MATCH(H$3,'Exposure Data'!$A$1:$Y$1,0))</f>
        <v>4.8346469877563136E-2</v>
      </c>
      <c r="I14" s="150">
        <f>INDEX('Exposure Data'!$A$1:$Y$391,MATCH($B14&amp;$B$3,'Exposure Data'!$A$1:$A$391,0),MATCH(I$3,'Exposure Data'!$A$1:$Y$1,0))</f>
        <v>5.1579042994615021E-2</v>
      </c>
      <c r="J14" s="150">
        <f>INDEX('Exposure Data'!$A$1:$Y$391,MATCH($B14&amp;$B$3,'Exposure Data'!$A$1:$A$391,0),MATCH(J$3,'Exposure Data'!$A$1:$Y$1,0))</f>
        <v>0</v>
      </c>
      <c r="K14" s="150">
        <f>INDEX('Exposure Data'!$A$1:$Y$391,MATCH($B14&amp;$B$3,'Exposure Data'!$A$1:$A$391,0),MATCH(K$3,'Exposure Data'!$A$1:$Y$1,0))</f>
        <v>0</v>
      </c>
      <c r="L14" s="99"/>
      <c r="M14" s="90"/>
      <c r="N14" s="95">
        <f t="shared" si="1"/>
        <v>39172</v>
      </c>
      <c r="O14" s="107">
        <f>HLOOKUP($N14,'Perfattr Data'!$A$71:$CW$107,MATCH(O$3&amp;"Long",'Perfattr Data'!$B$71:$B$107,0),FALSE)</f>
        <v>2.5547809630948149E-2</v>
      </c>
      <c r="P14" s="107">
        <f>HLOOKUP($N14,'Perfattr Data'!$A$71:$CW$107,MATCH(P$3&amp;"Long",'Perfattr Data'!$B$71:$B$107,0),FALSE)</f>
        <v>4.1926391329445553E-3</v>
      </c>
      <c r="Q14" s="107">
        <f>HLOOKUP($N14,'Perfattr Data'!$A$71:$CW$107,MATCH(Q$3&amp;"Long",'Perfattr Data'!$B$71:$B$107,0),FALSE)</f>
        <v>0</v>
      </c>
      <c r="R14" s="107">
        <f>HLOOKUP($N14,'Perfattr Data'!$A$71:$CW$107,MATCH(R$3&amp;"Long",'Perfattr Data'!$B$71:$B$107,0),FALSE)</f>
        <v>1.6961442785880913E-2</v>
      </c>
      <c r="S14" s="107">
        <f>HLOOKUP($N14,'Perfattr Data'!$A$71:$CW$107,MATCH(S$3&amp;"Long",'Perfattr Data'!$B$71:$B$107,0),FALSE)</f>
        <v>4.7497562044196548E-4</v>
      </c>
      <c r="T14" s="107">
        <f>HLOOKUP($N14,'Perfattr Data'!$A$71:$CW$107,MATCH(T$3&amp;"Long",'Perfattr Data'!$B$71:$B$107,0),FALSE)</f>
        <v>4.0707875841852186E-3</v>
      </c>
      <c r="U14" s="107">
        <f>HLOOKUP($N14,'Perfattr Data'!$A$71:$CW$107,MATCH(U$3&amp;"Long",'Perfattr Data'!$B$71:$B$107,0),FALSE)</f>
        <v>3.8727410889164231E-3</v>
      </c>
    </row>
    <row r="15" spans="2:21" outlineLevel="1" x14ac:dyDescent="0.25">
      <c r="B15" s="95">
        <f t="shared" si="0"/>
        <v>39202</v>
      </c>
      <c r="C15" s="150">
        <f>INDEX('Exposure Data'!$A$1:$Y$391,MATCH($B15&amp;$B$3,'Exposure Data'!$A$1:$A$391,0),MATCH(C$3,'Exposure Data'!$A$1:$Y$1,0))</f>
        <v>0.66580222145202195</v>
      </c>
      <c r="D15" s="150">
        <f>INDEX('Exposure Data'!$A$1:$Y$391,MATCH($B15&amp;$B$3,'Exposure Data'!$A$1:$A$391,0),MATCH(D$3,'Exposure Data'!$A$1:$Y$1,0))</f>
        <v>0.11653730175391427</v>
      </c>
      <c r="E15" s="150">
        <f>INDEX('Exposure Data'!$A$1:$Y$391,MATCH($B15&amp;$B$3,'Exposure Data'!$A$1:$A$391,0),MATCH(E$3,'Exposure Data'!$A$1:$Y$1,0))</f>
        <v>0</v>
      </c>
      <c r="F15" s="150">
        <f>INDEX('Exposure Data'!$A$1:$Y$391,MATCH($B15&amp;$B$3,'Exposure Data'!$A$1:$A$391,0),MATCH(F$3,'Exposure Data'!$A$1:$Y$1,0))</f>
        <v>0.21880475905106547</v>
      </c>
      <c r="G15" s="150">
        <f>INDEX('Exposure Data'!$A$1:$Y$391,MATCH($B15&amp;$B$3,'Exposure Data'!$A$1:$A$391,0),MATCH(G$3,'Exposure Data'!$A$1:$Y$1,0))</f>
        <v>0.22898416278146877</v>
      </c>
      <c r="H15" s="150">
        <f>INDEX('Exposure Data'!$A$1:$Y$391,MATCH($B15&amp;$B$3,'Exposure Data'!$A$1:$A$391,0),MATCH(H$3,'Exposure Data'!$A$1:$Y$1,0))</f>
        <v>6.2224500564598467E-2</v>
      </c>
      <c r="I15" s="150">
        <f>INDEX('Exposure Data'!$A$1:$Y$391,MATCH($B15&amp;$B$3,'Exposure Data'!$A$1:$A$391,0),MATCH(I$3,'Exposure Data'!$A$1:$Y$1,0))</f>
        <v>7.5017425472921756E-2</v>
      </c>
      <c r="J15" s="150">
        <f>INDEX('Exposure Data'!$A$1:$Y$391,MATCH($B15&amp;$B$3,'Exposure Data'!$A$1:$A$391,0),MATCH(J$3,'Exposure Data'!$A$1:$Y$1,0))</f>
        <v>0</v>
      </c>
      <c r="K15" s="150">
        <f>INDEX('Exposure Data'!$A$1:$Y$391,MATCH($B15&amp;$B$3,'Exposure Data'!$A$1:$A$391,0),MATCH(K$3,'Exposure Data'!$A$1:$Y$1,0))</f>
        <v>0</v>
      </c>
      <c r="L15" s="99"/>
      <c r="M15" s="90"/>
      <c r="N15" s="95">
        <f t="shared" si="1"/>
        <v>39202</v>
      </c>
      <c r="O15" s="107">
        <f>HLOOKUP($N15,'Perfattr Data'!$A$71:$CW$107,MATCH(O$3&amp;"Long",'Perfattr Data'!$B$71:$B$107,0),FALSE)</f>
        <v>6.4284670683929138E-2</v>
      </c>
      <c r="P15" s="107">
        <f>HLOOKUP($N15,'Perfattr Data'!$A$71:$CW$107,MATCH(P$3&amp;"Long",'Perfattr Data'!$B$71:$B$107,0),FALSE)</f>
        <v>6.8562345187284735E-3</v>
      </c>
      <c r="Q15" s="107">
        <f>HLOOKUP($N15,'Perfattr Data'!$A$71:$CW$107,MATCH(Q$3&amp;"Long",'Perfattr Data'!$B$71:$B$107,0),FALSE)</f>
        <v>0</v>
      </c>
      <c r="R15" s="107">
        <f>HLOOKUP($N15,'Perfattr Data'!$A$71:$CW$107,MATCH(R$3&amp;"Long",'Perfattr Data'!$B$71:$B$107,0),FALSE)</f>
        <v>2.2299218626534244E-2</v>
      </c>
      <c r="S15" s="107">
        <f>HLOOKUP($N15,'Perfattr Data'!$A$71:$CW$107,MATCH(S$3&amp;"Long",'Perfattr Data'!$B$71:$B$107,0),FALSE)</f>
        <v>1.5911089752131281E-2</v>
      </c>
      <c r="T15" s="107">
        <f>HLOOKUP($N15,'Perfattr Data'!$A$71:$CW$107,MATCH(T$3&amp;"Long",'Perfattr Data'!$B$71:$B$107,0),FALSE)</f>
        <v>2.8581689261701127E-3</v>
      </c>
      <c r="U15" s="107">
        <f>HLOOKUP($N15,'Perfattr Data'!$A$71:$CW$107,MATCH(U$3&amp;"Long",'Perfattr Data'!$B$71:$B$107,0),FALSE)</f>
        <v>3.1631109846223778E-3</v>
      </c>
    </row>
    <row r="16" spans="2:21" outlineLevel="1" x14ac:dyDescent="0.25">
      <c r="B16" s="95">
        <f t="shared" si="0"/>
        <v>39233</v>
      </c>
      <c r="C16" s="150">
        <f>INDEX('Exposure Data'!$A$1:$Y$391,MATCH($B16&amp;$B$3,'Exposure Data'!$A$1:$A$391,0),MATCH(C$3,'Exposure Data'!$A$1:$Y$1,0))</f>
        <v>0.7696924377728207</v>
      </c>
      <c r="D16" s="150">
        <f>INDEX('Exposure Data'!$A$1:$Y$391,MATCH($B16&amp;$B$3,'Exposure Data'!$A$1:$A$391,0),MATCH(D$3,'Exposure Data'!$A$1:$Y$1,0))</f>
        <v>0.14447771770832357</v>
      </c>
      <c r="E16" s="150">
        <f>INDEX('Exposure Data'!$A$1:$Y$391,MATCH($B16&amp;$B$3,'Exposure Data'!$A$1:$A$391,0),MATCH(E$3,'Exposure Data'!$A$1:$Y$1,0))</f>
        <v>0</v>
      </c>
      <c r="F16" s="150">
        <f>INDEX('Exposure Data'!$A$1:$Y$391,MATCH($B16&amp;$B$3,'Exposure Data'!$A$1:$A$391,0),MATCH(F$3,'Exposure Data'!$A$1:$Y$1,0))</f>
        <v>0.22824482092547008</v>
      </c>
      <c r="G16" s="150">
        <f>INDEX('Exposure Data'!$A$1:$Y$391,MATCH($B16&amp;$B$3,'Exposure Data'!$A$1:$A$391,0),MATCH(G$3,'Exposure Data'!$A$1:$Y$1,0))</f>
        <v>0.23110831878586144</v>
      </c>
      <c r="H16" s="150">
        <f>INDEX('Exposure Data'!$A$1:$Y$391,MATCH($B16&amp;$B$3,'Exposure Data'!$A$1:$A$391,0),MATCH(H$3,'Exposure Data'!$A$1:$Y$1,0))</f>
        <v>5.9049046201387012E-2</v>
      </c>
      <c r="I16" s="150">
        <f>INDEX('Exposure Data'!$A$1:$Y$391,MATCH($B16&amp;$B$3,'Exposure Data'!$A$1:$A$391,0),MATCH(I$3,'Exposure Data'!$A$1:$Y$1,0))</f>
        <v>7.3579061876153998E-2</v>
      </c>
      <c r="J16" s="150">
        <f>INDEX('Exposure Data'!$A$1:$Y$391,MATCH($B16&amp;$B$3,'Exposure Data'!$A$1:$A$391,0),MATCH(J$3,'Exposure Data'!$A$1:$Y$1,0))</f>
        <v>0</v>
      </c>
      <c r="K16" s="150">
        <f>INDEX('Exposure Data'!$A$1:$Y$391,MATCH($B16&amp;$B$3,'Exposure Data'!$A$1:$A$391,0),MATCH(K$3,'Exposure Data'!$A$1:$Y$1,0))</f>
        <v>0</v>
      </c>
      <c r="L16" s="99"/>
      <c r="M16" s="90"/>
      <c r="N16" s="95">
        <f t="shared" si="1"/>
        <v>39233</v>
      </c>
      <c r="O16" s="107">
        <f>HLOOKUP($N16,'Perfattr Data'!$A$71:$CW$107,MATCH(O$3&amp;"Long",'Perfattr Data'!$B$71:$B$107,0),FALSE)</f>
        <v>4.3033938944084901E-2</v>
      </c>
      <c r="P16" s="107">
        <f>HLOOKUP($N16,'Perfattr Data'!$A$71:$CW$107,MATCH(P$3&amp;"Long",'Perfattr Data'!$B$71:$B$107,0),FALSE)</f>
        <v>-3.3710508201607163E-3</v>
      </c>
      <c r="Q16" s="107">
        <f>HLOOKUP($N16,'Perfattr Data'!$A$71:$CW$107,MATCH(Q$3&amp;"Long",'Perfattr Data'!$B$71:$B$107,0),FALSE)</f>
        <v>0</v>
      </c>
      <c r="R16" s="107">
        <f>HLOOKUP($N16,'Perfattr Data'!$A$71:$CW$107,MATCH(R$3&amp;"Long",'Perfattr Data'!$B$71:$B$107,0),FALSE)</f>
        <v>2.1115920358834493E-2</v>
      </c>
      <c r="S16" s="107">
        <f>HLOOKUP($N16,'Perfattr Data'!$A$71:$CW$107,MATCH(S$3&amp;"Long",'Perfattr Data'!$B$71:$B$107,0),FALSE)</f>
        <v>1.0738852628551256E-2</v>
      </c>
      <c r="T16" s="107">
        <f>HLOOKUP($N16,'Perfattr Data'!$A$71:$CW$107,MATCH(T$3&amp;"Long",'Perfattr Data'!$B$71:$B$107,0),FALSE)</f>
        <v>2.793010153121135E-3</v>
      </c>
      <c r="U16" s="107">
        <f>HLOOKUP($N16,'Perfattr Data'!$A$71:$CW$107,MATCH(U$3&amp;"Long",'Perfattr Data'!$B$71:$B$107,0),FALSE)</f>
        <v>2.5866685912325172E-3</v>
      </c>
    </row>
    <row r="17" spans="2:21" outlineLevel="1" x14ac:dyDescent="0.25">
      <c r="B17" s="95">
        <f t="shared" si="0"/>
        <v>39263</v>
      </c>
      <c r="C17" s="150">
        <f>INDEX('Exposure Data'!$A$1:$Y$391,MATCH($B17&amp;$B$3,'Exposure Data'!$A$1:$A$391,0),MATCH(C$3,'Exposure Data'!$A$1:$Y$1,0))</f>
        <v>0.65435839881212488</v>
      </c>
      <c r="D17" s="150">
        <f>INDEX('Exposure Data'!$A$1:$Y$391,MATCH($B17&amp;$B$3,'Exposure Data'!$A$1:$A$391,0),MATCH(D$3,'Exposure Data'!$A$1:$Y$1,0))</f>
        <v>0.10208630181080976</v>
      </c>
      <c r="E17" s="150">
        <f>INDEX('Exposure Data'!$A$1:$Y$391,MATCH($B17&amp;$B$3,'Exposure Data'!$A$1:$A$391,0),MATCH(E$3,'Exposure Data'!$A$1:$Y$1,0))</f>
        <v>7.7540140234224541E-18</v>
      </c>
      <c r="F17" s="150">
        <f>INDEX('Exposure Data'!$A$1:$Y$391,MATCH($B17&amp;$B$3,'Exposure Data'!$A$1:$A$391,0),MATCH(F$3,'Exposure Data'!$A$1:$Y$1,0))</f>
        <v>0.11657611188648401</v>
      </c>
      <c r="G17" s="150">
        <f>INDEX('Exposure Data'!$A$1:$Y$391,MATCH($B17&amp;$B$3,'Exposure Data'!$A$1:$A$391,0),MATCH(G$3,'Exposure Data'!$A$1:$Y$1,0))</f>
        <v>0.21406205555149066</v>
      </c>
      <c r="H17" s="150">
        <f>INDEX('Exposure Data'!$A$1:$Y$391,MATCH($B17&amp;$B$3,'Exposure Data'!$A$1:$A$391,0),MATCH(H$3,'Exposure Data'!$A$1:$Y$1,0))</f>
        <v>5.7063592248780132E-2</v>
      </c>
      <c r="I17" s="150">
        <f>INDEX('Exposure Data'!$A$1:$Y$391,MATCH($B17&amp;$B$3,'Exposure Data'!$A$1:$A$391,0),MATCH(I$3,'Exposure Data'!$A$1:$Y$1,0))</f>
        <v>4.3351306697855405E-2</v>
      </c>
      <c r="J17" s="150">
        <f>INDEX('Exposure Data'!$A$1:$Y$391,MATCH($B17&amp;$B$3,'Exposure Data'!$A$1:$A$391,0),MATCH(J$3,'Exposure Data'!$A$1:$Y$1,0))</f>
        <v>0</v>
      </c>
      <c r="K17" s="150">
        <f>INDEX('Exposure Data'!$A$1:$Y$391,MATCH($B17&amp;$B$3,'Exposure Data'!$A$1:$A$391,0),MATCH(K$3,'Exposure Data'!$A$1:$Y$1,0))</f>
        <v>0</v>
      </c>
      <c r="L17" s="99"/>
      <c r="M17" s="90"/>
      <c r="N17" s="95">
        <f t="shared" si="1"/>
        <v>39263</v>
      </c>
      <c r="O17" s="107">
        <f>HLOOKUP($N17,'Perfattr Data'!$A$71:$CW$107,MATCH(O$3&amp;"Long",'Perfattr Data'!$B$71:$B$107,0),FALSE)</f>
        <v>6.5933998564002755E-2</v>
      </c>
      <c r="P17" s="107">
        <f>HLOOKUP($N17,'Perfattr Data'!$A$71:$CW$107,MATCH(P$3&amp;"Long",'Perfattr Data'!$B$71:$B$107,0),FALSE)</f>
        <v>1.4163308415763552E-2</v>
      </c>
      <c r="Q17" s="107">
        <f>HLOOKUP($N17,'Perfattr Data'!$A$71:$CW$107,MATCH(Q$3&amp;"Long",'Perfattr Data'!$B$71:$B$107,0),FALSE)</f>
        <v>0</v>
      </c>
      <c r="R17" s="107">
        <f>HLOOKUP($N17,'Perfattr Data'!$A$71:$CW$107,MATCH(R$3&amp;"Long",'Perfattr Data'!$B$71:$B$107,0),FALSE)</f>
        <v>2.0395902795672521E-2</v>
      </c>
      <c r="S17" s="107">
        <f>HLOOKUP($N17,'Perfattr Data'!$A$71:$CW$107,MATCH(S$3&amp;"Long",'Perfattr Data'!$B$71:$B$107,0),FALSE)</f>
        <v>2.176893354678671E-2</v>
      </c>
      <c r="T17" s="107">
        <f>HLOOKUP($N17,'Perfattr Data'!$A$71:$CW$107,MATCH(T$3&amp;"Long",'Perfattr Data'!$B$71:$B$107,0),FALSE)</f>
        <v>2.2640902284443258E-3</v>
      </c>
      <c r="U17" s="107">
        <f>HLOOKUP($N17,'Perfattr Data'!$A$71:$CW$107,MATCH(U$3&amp;"Long",'Perfattr Data'!$B$71:$B$107,0),FALSE)</f>
        <v>-6.2368234700509038E-5</v>
      </c>
    </row>
    <row r="18" spans="2:21" outlineLevel="1" x14ac:dyDescent="0.25">
      <c r="B18" s="95">
        <f t="shared" si="0"/>
        <v>39294</v>
      </c>
      <c r="C18" s="150">
        <f>INDEX('Exposure Data'!$A$1:$Y$391,MATCH($B18&amp;$B$3,'Exposure Data'!$A$1:$A$391,0),MATCH(C$3,'Exposure Data'!$A$1:$Y$1,0))</f>
        <v>0.8040537788876494</v>
      </c>
      <c r="D18" s="150">
        <f>INDEX('Exposure Data'!$A$1:$Y$391,MATCH($B18&amp;$B$3,'Exposure Data'!$A$1:$A$391,0),MATCH(D$3,'Exposure Data'!$A$1:$Y$1,0))</f>
        <v>0.1635329805822526</v>
      </c>
      <c r="E18" s="150">
        <f>INDEX('Exposure Data'!$A$1:$Y$391,MATCH($B18&amp;$B$3,'Exposure Data'!$A$1:$A$391,0),MATCH(E$3,'Exposure Data'!$A$1:$Y$1,0))</f>
        <v>0</v>
      </c>
      <c r="F18" s="150">
        <f>INDEX('Exposure Data'!$A$1:$Y$391,MATCH($B18&amp;$B$3,'Exposure Data'!$A$1:$A$391,0),MATCH(F$3,'Exposure Data'!$A$1:$Y$1,0))</f>
        <v>0.18036917867081792</v>
      </c>
      <c r="G18" s="150">
        <f>INDEX('Exposure Data'!$A$1:$Y$391,MATCH($B18&amp;$B$3,'Exposure Data'!$A$1:$A$391,0),MATCH(G$3,'Exposure Data'!$A$1:$Y$1,0))</f>
        <v>0.2471404904445281</v>
      </c>
      <c r="H18" s="150">
        <f>INDEX('Exposure Data'!$A$1:$Y$391,MATCH($B18&amp;$B$3,'Exposure Data'!$A$1:$A$391,0),MATCH(H$3,'Exposure Data'!$A$1:$Y$1,0))</f>
        <v>8.4102128690194761E-2</v>
      </c>
      <c r="I18" s="150">
        <f>INDEX('Exposure Data'!$A$1:$Y$391,MATCH($B18&amp;$B$3,'Exposure Data'!$A$1:$A$391,0),MATCH(I$3,'Exposure Data'!$A$1:$Y$1,0))</f>
        <v>6.7357550833691035E-2</v>
      </c>
      <c r="J18" s="150">
        <f>INDEX('Exposure Data'!$A$1:$Y$391,MATCH($B18&amp;$B$3,'Exposure Data'!$A$1:$A$391,0),MATCH(J$3,'Exposure Data'!$A$1:$Y$1,0))</f>
        <v>0</v>
      </c>
      <c r="K18" s="150">
        <f>INDEX('Exposure Data'!$A$1:$Y$391,MATCH($B18&amp;$B$3,'Exposure Data'!$A$1:$A$391,0),MATCH(K$3,'Exposure Data'!$A$1:$Y$1,0))</f>
        <v>0</v>
      </c>
      <c r="L18" s="99"/>
      <c r="M18" s="90"/>
      <c r="N18" s="95">
        <f t="shared" si="1"/>
        <v>39294</v>
      </c>
      <c r="O18" s="107">
        <f>HLOOKUP($N18,'Perfattr Data'!$A$71:$CW$107,MATCH(O$3&amp;"Long",'Perfattr Data'!$B$71:$B$107,0),FALSE)</f>
        <v>4.2593674070027669E-2</v>
      </c>
      <c r="P18" s="107">
        <f>HLOOKUP($N18,'Perfattr Data'!$A$71:$CW$107,MATCH(P$3&amp;"Long",'Perfattr Data'!$B$71:$B$107,0),FALSE)</f>
        <v>8.6720662604300273E-3</v>
      </c>
      <c r="Q18" s="107">
        <f>HLOOKUP($N18,'Perfattr Data'!$A$71:$CW$107,MATCH(Q$3&amp;"Long",'Perfattr Data'!$B$71:$B$107,0),FALSE)</f>
        <v>0</v>
      </c>
      <c r="R18" s="107">
        <f>HLOOKUP($N18,'Perfattr Data'!$A$71:$CW$107,MATCH(R$3&amp;"Long",'Perfattr Data'!$B$71:$B$107,0),FALSE)</f>
        <v>1.4335360802261214E-2</v>
      </c>
      <c r="S18" s="107">
        <f>HLOOKUP($N18,'Perfattr Data'!$A$71:$CW$107,MATCH(S$3&amp;"Long",'Perfattr Data'!$B$71:$B$107,0),FALSE)</f>
        <v>8.2275978675898104E-3</v>
      </c>
      <c r="T18" s="107">
        <f>HLOOKUP($N18,'Perfattr Data'!$A$71:$CW$107,MATCH(T$3&amp;"Long",'Perfattr Data'!$B$71:$B$107,0),FALSE)</f>
        <v>-4.7411917388818061E-3</v>
      </c>
      <c r="U18" s="107">
        <f>HLOOKUP($N18,'Perfattr Data'!$A$71:$CW$107,MATCH(U$3&amp;"Long",'Perfattr Data'!$B$71:$B$107,0),FALSE)</f>
        <v>-3.0379378607835019E-3</v>
      </c>
    </row>
    <row r="19" spans="2:21" outlineLevel="1" x14ac:dyDescent="0.25">
      <c r="B19" s="95">
        <f t="shared" si="0"/>
        <v>39325</v>
      </c>
      <c r="C19" s="150">
        <f>INDEX('Exposure Data'!$A$1:$Y$391,MATCH($B19&amp;$B$3,'Exposure Data'!$A$1:$A$391,0),MATCH(C$3,'Exposure Data'!$A$1:$Y$1,0))</f>
        <v>0.6965945149072531</v>
      </c>
      <c r="D19" s="150">
        <f>INDEX('Exposure Data'!$A$1:$Y$391,MATCH($B19&amp;$B$3,'Exposure Data'!$A$1:$A$391,0),MATCH(D$3,'Exposure Data'!$A$1:$Y$1,0))</f>
        <v>0.21524935404622925</v>
      </c>
      <c r="E19" s="150">
        <f>INDEX('Exposure Data'!$A$1:$Y$391,MATCH($B19&amp;$B$3,'Exposure Data'!$A$1:$A$391,0),MATCH(E$3,'Exposure Data'!$A$1:$Y$1,0))</f>
        <v>0</v>
      </c>
      <c r="F19" s="150">
        <f>INDEX('Exposure Data'!$A$1:$Y$391,MATCH($B19&amp;$B$3,'Exposure Data'!$A$1:$A$391,0),MATCH(F$3,'Exposure Data'!$A$1:$Y$1,0))</f>
        <v>0.23569401352919572</v>
      </c>
      <c r="G19" s="150">
        <f>INDEX('Exposure Data'!$A$1:$Y$391,MATCH($B19&amp;$B$3,'Exposure Data'!$A$1:$A$391,0),MATCH(G$3,'Exposure Data'!$A$1:$Y$1,0))</f>
        <v>0.25663996878916828</v>
      </c>
      <c r="H19" s="150">
        <f>INDEX('Exposure Data'!$A$1:$Y$391,MATCH($B19&amp;$B$3,'Exposure Data'!$A$1:$A$391,0),MATCH(H$3,'Exposure Data'!$A$1:$Y$1,0))</f>
        <v>0.11177577040230008</v>
      </c>
      <c r="I19" s="150">
        <f>INDEX('Exposure Data'!$A$1:$Y$391,MATCH($B19&amp;$B$3,'Exposure Data'!$A$1:$A$391,0),MATCH(I$3,'Exposure Data'!$A$1:$Y$1,0))</f>
        <v>3.8959930124917934E-2</v>
      </c>
      <c r="J19" s="150">
        <f>INDEX('Exposure Data'!$A$1:$Y$391,MATCH($B19&amp;$B$3,'Exposure Data'!$A$1:$A$391,0),MATCH(J$3,'Exposure Data'!$A$1:$Y$1,0))</f>
        <v>0</v>
      </c>
      <c r="K19" s="150">
        <f>INDEX('Exposure Data'!$A$1:$Y$391,MATCH($B19&amp;$B$3,'Exposure Data'!$A$1:$A$391,0),MATCH(K$3,'Exposure Data'!$A$1:$Y$1,0))</f>
        <v>0</v>
      </c>
      <c r="L19" s="99"/>
      <c r="M19" s="90"/>
      <c r="N19" s="95">
        <f t="shared" si="1"/>
        <v>39325</v>
      </c>
      <c r="O19" s="107">
        <f>HLOOKUP($N19,'Perfattr Data'!$A$71:$CW$107,MATCH(O$3&amp;"Long",'Perfattr Data'!$B$71:$B$107,0),FALSE)</f>
        <v>-2.781223402227383E-2</v>
      </c>
      <c r="P19" s="107">
        <f>HLOOKUP($N19,'Perfattr Data'!$A$71:$CW$107,MATCH(P$3&amp;"Long",'Perfattr Data'!$B$71:$B$107,0),FALSE)</f>
        <v>-1.2448352770651713E-3</v>
      </c>
      <c r="Q19" s="107">
        <f>HLOOKUP($N19,'Perfattr Data'!$A$71:$CW$107,MATCH(Q$3&amp;"Long",'Perfattr Data'!$B$71:$B$107,0),FALSE)</f>
        <v>2.1357797322428237E-6</v>
      </c>
      <c r="R19" s="107">
        <f>HLOOKUP($N19,'Perfattr Data'!$A$71:$CW$107,MATCH(R$3&amp;"Long",'Perfattr Data'!$B$71:$B$107,0),FALSE)</f>
        <v>-1.713880731749064E-3</v>
      </c>
      <c r="S19" s="107">
        <f>HLOOKUP($N19,'Perfattr Data'!$A$71:$CW$107,MATCH(S$3&amp;"Long",'Perfattr Data'!$B$71:$B$107,0),FALSE)</f>
        <v>3.9883981465067466E-3</v>
      </c>
      <c r="T19" s="107">
        <f>HLOOKUP($N19,'Perfattr Data'!$A$71:$CW$107,MATCH(T$3&amp;"Long",'Perfattr Data'!$B$71:$B$107,0),FALSE)</f>
        <v>-8.4405960107883902E-4</v>
      </c>
      <c r="U19" s="107">
        <f>HLOOKUP($N19,'Perfattr Data'!$A$71:$CW$107,MATCH(U$3&amp;"Long",'Perfattr Data'!$B$71:$B$107,0),FALSE)</f>
        <v>-5.5727473964739614E-4</v>
      </c>
    </row>
    <row r="20" spans="2:21" outlineLevel="1" x14ac:dyDescent="0.25">
      <c r="B20" s="95">
        <f t="shared" si="0"/>
        <v>39355</v>
      </c>
      <c r="C20" s="150">
        <f>INDEX('Exposure Data'!$A$1:$Y$391,MATCH($B20&amp;$B$3,'Exposure Data'!$A$1:$A$391,0),MATCH(C$3,'Exposure Data'!$A$1:$Y$1,0))</f>
        <v>0.73616988977611786</v>
      </c>
      <c r="D20" s="150">
        <f>INDEX('Exposure Data'!$A$1:$Y$391,MATCH($B20&amp;$B$3,'Exposure Data'!$A$1:$A$391,0),MATCH(D$3,'Exposure Data'!$A$1:$Y$1,0))</f>
        <v>0.22026636497497415</v>
      </c>
      <c r="E20" s="150">
        <f>INDEX('Exposure Data'!$A$1:$Y$391,MATCH($B20&amp;$B$3,'Exposure Data'!$A$1:$A$391,0),MATCH(E$3,'Exposure Data'!$A$1:$Y$1,0))</f>
        <v>0</v>
      </c>
      <c r="F20" s="150">
        <f>INDEX('Exposure Data'!$A$1:$Y$391,MATCH($B20&amp;$B$3,'Exposure Data'!$A$1:$A$391,0),MATCH(F$3,'Exposure Data'!$A$1:$Y$1,0))</f>
        <v>0.22692276041882178</v>
      </c>
      <c r="G20" s="150">
        <f>INDEX('Exposure Data'!$A$1:$Y$391,MATCH($B20&amp;$B$3,'Exposure Data'!$A$1:$A$391,0),MATCH(G$3,'Exposure Data'!$A$1:$Y$1,0))</f>
        <v>0.27841675700252327</v>
      </c>
      <c r="H20" s="150">
        <f>INDEX('Exposure Data'!$A$1:$Y$391,MATCH($B20&amp;$B$3,'Exposure Data'!$A$1:$A$391,0),MATCH(H$3,'Exposure Data'!$A$1:$Y$1,0))</f>
        <v>0.12719108988178845</v>
      </c>
      <c r="I20" s="150">
        <f>INDEX('Exposure Data'!$A$1:$Y$391,MATCH($B20&amp;$B$3,'Exposure Data'!$A$1:$A$391,0),MATCH(I$3,'Exposure Data'!$A$1:$Y$1,0))</f>
        <v>4.3364619469294471E-2</v>
      </c>
      <c r="J20" s="150">
        <f>INDEX('Exposure Data'!$A$1:$Y$391,MATCH($B20&amp;$B$3,'Exposure Data'!$A$1:$A$391,0),MATCH(J$3,'Exposure Data'!$A$1:$Y$1,0))</f>
        <v>0</v>
      </c>
      <c r="K20" s="150">
        <f>INDEX('Exposure Data'!$A$1:$Y$391,MATCH($B20&amp;$B$3,'Exposure Data'!$A$1:$A$391,0),MATCH(K$3,'Exposure Data'!$A$1:$Y$1,0))</f>
        <v>0</v>
      </c>
      <c r="L20" s="99"/>
      <c r="M20" s="90"/>
      <c r="N20" s="95">
        <f t="shared" si="1"/>
        <v>39355</v>
      </c>
      <c r="O20" s="107">
        <f>HLOOKUP($N20,'Perfattr Data'!$A$71:$CW$107,MATCH(O$3&amp;"Long",'Perfattr Data'!$B$71:$B$107,0),FALSE)</f>
        <v>6.0590986239516524E-2</v>
      </c>
      <c r="P20" s="107">
        <f>HLOOKUP($N20,'Perfattr Data'!$A$71:$CW$107,MATCH(P$3&amp;"Long",'Perfattr Data'!$B$71:$B$107,0),FALSE)</f>
        <v>8.9496403897050911E-3</v>
      </c>
      <c r="Q20" s="107">
        <f>HLOOKUP($N20,'Perfattr Data'!$A$71:$CW$107,MATCH(Q$3&amp;"Long",'Perfattr Data'!$B$71:$B$107,0),FALSE)</f>
        <v>-4.8771337460138251E-7</v>
      </c>
      <c r="R20" s="107">
        <f>HLOOKUP($N20,'Perfattr Data'!$A$71:$CW$107,MATCH(R$3&amp;"Long",'Perfattr Data'!$B$71:$B$107,0),FALSE)</f>
        <v>2.4633188053180488E-2</v>
      </c>
      <c r="S20" s="107">
        <f>HLOOKUP($N20,'Perfattr Data'!$A$71:$CW$107,MATCH(S$3&amp;"Long",'Perfattr Data'!$B$71:$B$107,0),FALSE)</f>
        <v>2.7433445145363188E-2</v>
      </c>
      <c r="T20" s="107">
        <f>HLOOKUP($N20,'Perfattr Data'!$A$71:$CW$107,MATCH(T$3&amp;"Long",'Perfattr Data'!$B$71:$B$107,0),FALSE)</f>
        <v>7.0074152909958528E-4</v>
      </c>
      <c r="U20" s="107">
        <f>HLOOKUP($N20,'Perfattr Data'!$A$71:$CW$107,MATCH(U$3&amp;"Long",'Perfattr Data'!$B$71:$B$107,0),FALSE)</f>
        <v>5.6830015064146338E-4</v>
      </c>
    </row>
    <row r="21" spans="2:21" outlineLevel="1" x14ac:dyDescent="0.25">
      <c r="B21" s="95">
        <f t="shared" si="0"/>
        <v>39386</v>
      </c>
      <c r="C21" s="150">
        <f>INDEX('Exposure Data'!$A$1:$Y$391,MATCH($B21&amp;$B$3,'Exposure Data'!$A$1:$A$391,0),MATCH(C$3,'Exposure Data'!$A$1:$Y$1,0))</f>
        <v>0.78364759775401827</v>
      </c>
      <c r="D21" s="150">
        <f>INDEX('Exposure Data'!$A$1:$Y$391,MATCH($B21&amp;$B$3,'Exposure Data'!$A$1:$A$391,0),MATCH(D$3,'Exposure Data'!$A$1:$Y$1,0))</f>
        <v>0.2438471002662094</v>
      </c>
      <c r="E21" s="150">
        <f>INDEX('Exposure Data'!$A$1:$Y$391,MATCH($B21&amp;$B$3,'Exposure Data'!$A$1:$A$391,0),MATCH(E$3,'Exposure Data'!$A$1:$Y$1,0))</f>
        <v>0</v>
      </c>
      <c r="F21" s="150">
        <f>INDEX('Exposure Data'!$A$1:$Y$391,MATCH($B21&amp;$B$3,'Exposure Data'!$A$1:$A$391,0),MATCH(F$3,'Exposure Data'!$A$1:$Y$1,0))</f>
        <v>0.25185141625182711</v>
      </c>
      <c r="G21" s="150">
        <f>INDEX('Exposure Data'!$A$1:$Y$391,MATCH($B21&amp;$B$3,'Exposure Data'!$A$1:$A$391,0),MATCH(G$3,'Exposure Data'!$A$1:$Y$1,0))</f>
        <v>0.34495130283413145</v>
      </c>
      <c r="H21" s="150">
        <f>INDEX('Exposure Data'!$A$1:$Y$391,MATCH($B21&amp;$B$3,'Exposure Data'!$A$1:$A$391,0),MATCH(H$3,'Exposure Data'!$A$1:$Y$1,0))</f>
        <v>0.10700496780161795</v>
      </c>
      <c r="I21" s="150">
        <f>INDEX('Exposure Data'!$A$1:$Y$391,MATCH($B21&amp;$B$3,'Exposure Data'!$A$1:$A$391,0),MATCH(I$3,'Exposure Data'!$A$1:$Y$1,0))</f>
        <v>4.8097738526620984E-2</v>
      </c>
      <c r="J21" s="150">
        <f>INDEX('Exposure Data'!$A$1:$Y$391,MATCH($B21&amp;$B$3,'Exposure Data'!$A$1:$A$391,0),MATCH(J$3,'Exposure Data'!$A$1:$Y$1,0))</f>
        <v>0</v>
      </c>
      <c r="K21" s="150">
        <f>INDEX('Exposure Data'!$A$1:$Y$391,MATCH($B21&amp;$B$3,'Exposure Data'!$A$1:$A$391,0),MATCH(K$3,'Exposure Data'!$A$1:$Y$1,0))</f>
        <v>0</v>
      </c>
      <c r="L21" s="99"/>
      <c r="M21" s="90"/>
      <c r="N21" s="95">
        <f t="shared" si="1"/>
        <v>39386</v>
      </c>
      <c r="O21" s="107">
        <f>HLOOKUP($N21,'Perfattr Data'!$A$71:$CW$107,MATCH(O$3&amp;"Long",'Perfattr Data'!$B$71:$B$107,0),FALSE)</f>
        <v>6.7166864770390994E-2</v>
      </c>
      <c r="P21" s="107">
        <f>HLOOKUP($N21,'Perfattr Data'!$A$71:$CW$107,MATCH(P$3&amp;"Long",'Perfattr Data'!$B$71:$B$107,0),FALSE)</f>
        <v>3.5849824067259603E-2</v>
      </c>
      <c r="Q21" s="107">
        <f>HLOOKUP($N21,'Perfattr Data'!$A$71:$CW$107,MATCH(Q$3&amp;"Long",'Perfattr Data'!$B$71:$B$107,0),FALSE)</f>
        <v>4.5159719017586476E-7</v>
      </c>
      <c r="R21" s="107">
        <f>HLOOKUP($N21,'Perfattr Data'!$A$71:$CW$107,MATCH(R$3&amp;"Long",'Perfattr Data'!$B$71:$B$107,0),FALSE)</f>
        <v>2.6022284344171059E-2</v>
      </c>
      <c r="S21" s="107">
        <f>HLOOKUP($N21,'Perfattr Data'!$A$71:$CW$107,MATCH(S$3&amp;"Long",'Perfattr Data'!$B$71:$B$107,0),FALSE)</f>
        <v>2.0612458541352911E-2</v>
      </c>
      <c r="T21" s="107">
        <f>HLOOKUP($N21,'Perfattr Data'!$A$71:$CW$107,MATCH(T$3&amp;"Long",'Perfattr Data'!$B$71:$B$107,0),FALSE)</f>
        <v>-3.5622360113907649E-3</v>
      </c>
      <c r="U21" s="107">
        <f>HLOOKUP($N21,'Perfattr Data'!$A$71:$CW$107,MATCH(U$3&amp;"Long",'Perfattr Data'!$B$71:$B$107,0),FALSE)</f>
        <v>3.5181440035912457E-3</v>
      </c>
    </row>
    <row r="22" spans="2:21" outlineLevel="1" x14ac:dyDescent="0.25">
      <c r="B22" s="95">
        <f t="shared" si="0"/>
        <v>39416</v>
      </c>
      <c r="C22" s="150">
        <f>INDEX('Exposure Data'!$A$1:$Y$391,MATCH($B22&amp;$B$3,'Exposure Data'!$A$1:$A$391,0),MATCH(C$3,'Exposure Data'!$A$1:$Y$1,0))</f>
        <v>0.71855978731298709</v>
      </c>
      <c r="D22" s="150">
        <f>INDEX('Exposure Data'!$A$1:$Y$391,MATCH($B22&amp;$B$3,'Exposure Data'!$A$1:$A$391,0),MATCH(D$3,'Exposure Data'!$A$1:$Y$1,0))</f>
        <v>0.28095016679900531</v>
      </c>
      <c r="E22" s="150">
        <f>INDEX('Exposure Data'!$A$1:$Y$391,MATCH($B22&amp;$B$3,'Exposure Data'!$A$1:$A$391,0),MATCH(E$3,'Exposure Data'!$A$1:$Y$1,0))</f>
        <v>0</v>
      </c>
      <c r="F22" s="150">
        <f>INDEX('Exposure Data'!$A$1:$Y$391,MATCH($B22&amp;$B$3,'Exposure Data'!$A$1:$A$391,0),MATCH(F$3,'Exposure Data'!$A$1:$Y$1,0))</f>
        <v>0.2578335672487771</v>
      </c>
      <c r="G22" s="150">
        <f>INDEX('Exposure Data'!$A$1:$Y$391,MATCH($B22&amp;$B$3,'Exposure Data'!$A$1:$A$391,0),MATCH(G$3,'Exposure Data'!$A$1:$Y$1,0))</f>
        <v>0.35894959164466722</v>
      </c>
      <c r="H22" s="150">
        <f>INDEX('Exposure Data'!$A$1:$Y$391,MATCH($B22&amp;$B$3,'Exposure Data'!$A$1:$A$391,0),MATCH(H$3,'Exposure Data'!$A$1:$Y$1,0))</f>
        <v>7.8119479607405964E-2</v>
      </c>
      <c r="I22" s="150">
        <f>INDEX('Exposure Data'!$A$1:$Y$391,MATCH($B22&amp;$B$3,'Exposure Data'!$A$1:$A$391,0),MATCH(I$3,'Exposure Data'!$A$1:$Y$1,0))</f>
        <v>3.2033401609054782E-2</v>
      </c>
      <c r="J22" s="150">
        <f>INDEX('Exposure Data'!$A$1:$Y$391,MATCH($B22&amp;$B$3,'Exposure Data'!$A$1:$A$391,0),MATCH(J$3,'Exposure Data'!$A$1:$Y$1,0))</f>
        <v>0</v>
      </c>
      <c r="K22" s="150">
        <f>INDEX('Exposure Data'!$A$1:$Y$391,MATCH($B22&amp;$B$3,'Exposure Data'!$A$1:$A$391,0),MATCH(K$3,'Exposure Data'!$A$1:$Y$1,0))</f>
        <v>0</v>
      </c>
      <c r="L22" s="99"/>
      <c r="M22" s="90"/>
      <c r="N22" s="95">
        <f t="shared" si="1"/>
        <v>39416</v>
      </c>
      <c r="O22" s="107">
        <f>HLOOKUP($N22,'Perfattr Data'!$A$71:$CW$107,MATCH(O$3&amp;"Long",'Perfattr Data'!$B$71:$B$107,0),FALSE)</f>
        <v>-4.5569398518380808E-2</v>
      </c>
      <c r="P22" s="107">
        <f>HLOOKUP($N22,'Perfattr Data'!$A$71:$CW$107,MATCH(P$3&amp;"Long",'Perfattr Data'!$B$71:$B$107,0),FALSE)</f>
        <v>-8.3792119510027081E-3</v>
      </c>
      <c r="Q22" s="107">
        <f>HLOOKUP($N22,'Perfattr Data'!$A$71:$CW$107,MATCH(Q$3&amp;"Long",'Perfattr Data'!$B$71:$B$107,0),FALSE)</f>
        <v>-2.1992098353413389E-6</v>
      </c>
      <c r="R22" s="107">
        <f>HLOOKUP($N22,'Perfattr Data'!$A$71:$CW$107,MATCH(R$3&amp;"Long",'Perfattr Data'!$B$71:$B$107,0),FALSE)</f>
        <v>-1.1217729307736036E-2</v>
      </c>
      <c r="S22" s="107">
        <f>HLOOKUP($N22,'Perfattr Data'!$A$71:$CW$107,MATCH(S$3&amp;"Long",'Perfattr Data'!$B$71:$B$107,0),FALSE)</f>
        <v>3.8617313490299614E-3</v>
      </c>
      <c r="T22" s="107">
        <f>HLOOKUP($N22,'Perfattr Data'!$A$71:$CW$107,MATCH(T$3&amp;"Long",'Perfattr Data'!$B$71:$B$107,0),FALSE)</f>
        <v>-8.0104225054120591E-3</v>
      </c>
      <c r="U22" s="107">
        <f>HLOOKUP($N22,'Perfattr Data'!$A$71:$CW$107,MATCH(U$3&amp;"Long",'Perfattr Data'!$B$71:$B$107,0),FALSE)</f>
        <v>-2.3827847232976907E-4</v>
      </c>
    </row>
    <row r="23" spans="2:21" outlineLevel="1" x14ac:dyDescent="0.25">
      <c r="B23" s="95">
        <f t="shared" si="0"/>
        <v>39447</v>
      </c>
      <c r="C23" s="150">
        <f>INDEX('Exposure Data'!$A$1:$Y$391,MATCH($B23&amp;$B$3,'Exposure Data'!$A$1:$A$391,0),MATCH(C$3,'Exposure Data'!$A$1:$Y$1,0))</f>
        <v>0.47622431740201937</v>
      </c>
      <c r="D23" s="150">
        <f>INDEX('Exposure Data'!$A$1:$Y$391,MATCH($B23&amp;$B$3,'Exposure Data'!$A$1:$A$391,0),MATCH(D$3,'Exposure Data'!$A$1:$Y$1,0))</f>
        <v>0.18064045547086854</v>
      </c>
      <c r="E23" s="150">
        <f>INDEX('Exposure Data'!$A$1:$Y$391,MATCH($B23&amp;$B$3,'Exposure Data'!$A$1:$A$391,0),MATCH(E$3,'Exposure Data'!$A$1:$Y$1,0))</f>
        <v>0</v>
      </c>
      <c r="F23" s="150">
        <f>INDEX('Exposure Data'!$A$1:$Y$391,MATCH($B23&amp;$B$3,'Exposure Data'!$A$1:$A$391,0),MATCH(F$3,'Exposure Data'!$A$1:$Y$1,0))</f>
        <v>0.17746884888557177</v>
      </c>
      <c r="G23" s="150">
        <f>INDEX('Exposure Data'!$A$1:$Y$391,MATCH($B23&amp;$B$3,'Exposure Data'!$A$1:$A$391,0),MATCH(G$3,'Exposure Data'!$A$1:$Y$1,0))</f>
        <v>0.24779260448219664</v>
      </c>
      <c r="H23" s="150">
        <f>INDEX('Exposure Data'!$A$1:$Y$391,MATCH($B23&amp;$B$3,'Exposure Data'!$A$1:$A$391,0),MATCH(H$3,'Exposure Data'!$A$1:$Y$1,0))</f>
        <v>4.9778341912695936E-2</v>
      </c>
      <c r="I23" s="150">
        <f>INDEX('Exposure Data'!$A$1:$Y$391,MATCH($B23&amp;$B$3,'Exposure Data'!$A$1:$A$391,0),MATCH(I$3,'Exposure Data'!$A$1:$Y$1,0))</f>
        <v>2.1379751851751505E-2</v>
      </c>
      <c r="J23" s="150">
        <f>INDEX('Exposure Data'!$A$1:$Y$391,MATCH($B23&amp;$B$3,'Exposure Data'!$A$1:$A$391,0),MATCH(J$3,'Exposure Data'!$A$1:$Y$1,0))</f>
        <v>0</v>
      </c>
      <c r="K23" s="150">
        <f>INDEX('Exposure Data'!$A$1:$Y$391,MATCH($B23&amp;$B$3,'Exposure Data'!$A$1:$A$391,0),MATCH(K$3,'Exposure Data'!$A$1:$Y$1,0))</f>
        <v>0</v>
      </c>
      <c r="L23" s="99"/>
      <c r="M23" s="90"/>
      <c r="N23" s="95">
        <f t="shared" si="1"/>
        <v>39447</v>
      </c>
      <c r="O23" s="107">
        <f>HLOOKUP($N23,'Perfattr Data'!$A$71:$CW$107,MATCH(O$3&amp;"Long",'Perfattr Data'!$B$71:$B$107,0),FALSE)</f>
        <v>7.5062137359872523E-3</v>
      </c>
      <c r="P23" s="107">
        <f>HLOOKUP($N23,'Perfattr Data'!$A$71:$CW$107,MATCH(P$3&amp;"Long",'Perfattr Data'!$B$71:$B$107,0),FALSE)</f>
        <v>1.6158831899933661E-2</v>
      </c>
      <c r="Q23" s="107">
        <f>HLOOKUP($N23,'Perfattr Data'!$A$71:$CW$107,MATCH(Q$3&amp;"Long",'Perfattr Data'!$B$71:$B$107,0),FALSE)</f>
        <v>1.602444952816589E-6</v>
      </c>
      <c r="R23" s="107">
        <f>HLOOKUP($N23,'Perfattr Data'!$A$71:$CW$107,MATCH(R$3&amp;"Long",'Perfattr Data'!$B$71:$B$107,0),FALSE)</f>
        <v>-4.874616462352919E-3</v>
      </c>
      <c r="S23" s="107">
        <f>HLOOKUP($N23,'Perfattr Data'!$A$71:$CW$107,MATCH(S$3&amp;"Long",'Perfattr Data'!$B$71:$B$107,0),FALSE)</f>
        <v>1.0790468517992029E-2</v>
      </c>
      <c r="T23" s="107">
        <f>HLOOKUP($N23,'Perfattr Data'!$A$71:$CW$107,MATCH(T$3&amp;"Long",'Perfattr Data'!$B$71:$B$107,0),FALSE)</f>
        <v>-6.6518776556021323E-4</v>
      </c>
      <c r="U23" s="107">
        <f>HLOOKUP($N23,'Perfattr Data'!$A$71:$CW$107,MATCH(U$3&amp;"Long",'Perfattr Data'!$B$71:$B$107,0),FALSE)</f>
        <v>2.3673851611615593E-5</v>
      </c>
    </row>
    <row r="24" spans="2:21" outlineLevel="1" x14ac:dyDescent="0.25">
      <c r="B24" s="95">
        <f t="shared" si="0"/>
        <v>39478</v>
      </c>
      <c r="C24" s="150">
        <f>INDEX('Exposure Data'!$A$1:$Y$391,MATCH($B24&amp;$B$3,'Exposure Data'!$A$1:$A$391,0),MATCH(C$3,'Exposure Data'!$A$1:$Y$1,0))</f>
        <v>0.54759966171960273</v>
      </c>
      <c r="D24" s="150">
        <f>INDEX('Exposure Data'!$A$1:$Y$391,MATCH($B24&amp;$B$3,'Exposure Data'!$A$1:$A$391,0),MATCH(D$3,'Exposure Data'!$A$1:$Y$1,0))</f>
        <v>0.17816938873811128</v>
      </c>
      <c r="E24" s="150">
        <f>INDEX('Exposure Data'!$A$1:$Y$391,MATCH($B24&amp;$B$3,'Exposure Data'!$A$1:$A$391,0),MATCH(E$3,'Exposure Data'!$A$1:$Y$1,0))</f>
        <v>0</v>
      </c>
      <c r="F24" s="150">
        <f>INDEX('Exposure Data'!$A$1:$Y$391,MATCH($B24&amp;$B$3,'Exposure Data'!$A$1:$A$391,0),MATCH(F$3,'Exposure Data'!$A$1:$Y$1,0))</f>
        <v>0.22680320782742983</v>
      </c>
      <c r="G24" s="150">
        <f>INDEX('Exposure Data'!$A$1:$Y$391,MATCH($B24&amp;$B$3,'Exposure Data'!$A$1:$A$391,0),MATCH(G$3,'Exposure Data'!$A$1:$Y$1,0))</f>
        <v>0.29961383023414601</v>
      </c>
      <c r="H24" s="150">
        <f>INDEX('Exposure Data'!$A$1:$Y$391,MATCH($B24&amp;$B$3,'Exposure Data'!$A$1:$A$391,0),MATCH(H$3,'Exposure Data'!$A$1:$Y$1,0))</f>
        <v>7.4281530931122164E-2</v>
      </c>
      <c r="I24" s="150">
        <f>INDEX('Exposure Data'!$A$1:$Y$391,MATCH($B24&amp;$B$3,'Exposure Data'!$A$1:$A$391,0),MATCH(I$3,'Exposure Data'!$A$1:$Y$1,0))</f>
        <v>3.9009410766841807E-2</v>
      </c>
      <c r="J24" s="150">
        <f>INDEX('Exposure Data'!$A$1:$Y$391,MATCH($B24&amp;$B$3,'Exposure Data'!$A$1:$A$391,0),MATCH(J$3,'Exposure Data'!$A$1:$Y$1,0))</f>
        <v>0</v>
      </c>
      <c r="K24" s="150">
        <f>INDEX('Exposure Data'!$A$1:$Y$391,MATCH($B24&amp;$B$3,'Exposure Data'!$A$1:$A$391,0),MATCH(K$3,'Exposure Data'!$A$1:$Y$1,0))</f>
        <v>0</v>
      </c>
      <c r="L24" s="99"/>
      <c r="M24" s="90"/>
      <c r="N24" s="95">
        <f t="shared" si="1"/>
        <v>39478</v>
      </c>
      <c r="O24" s="107">
        <f>HLOOKUP($N24,'Perfattr Data'!$A$71:$CW$107,MATCH(O$3&amp;"Long",'Perfattr Data'!$B$71:$B$107,0),FALSE)</f>
        <v>-0.11449402111201717</v>
      </c>
      <c r="P24" s="107">
        <f>HLOOKUP($N24,'Perfattr Data'!$A$71:$CW$107,MATCH(P$3&amp;"Long",'Perfattr Data'!$B$71:$B$107,0),FALSE)</f>
        <v>-4.1196717705539773E-2</v>
      </c>
      <c r="Q24" s="107">
        <f>HLOOKUP($N24,'Perfattr Data'!$A$71:$CW$107,MATCH(Q$3&amp;"Long",'Perfattr Data'!$B$71:$B$107,0),FALSE)</f>
        <v>9.0503871816846617E-5</v>
      </c>
      <c r="R24" s="107">
        <f>HLOOKUP($N24,'Perfattr Data'!$A$71:$CW$107,MATCH(R$3&amp;"Long",'Perfattr Data'!$B$71:$B$107,0),FALSE)</f>
        <v>1.4411267125842967E-3</v>
      </c>
      <c r="S24" s="107">
        <f>HLOOKUP($N24,'Perfattr Data'!$A$71:$CW$107,MATCH(S$3&amp;"Long",'Perfattr Data'!$B$71:$B$107,0),FALSE)</f>
        <v>-2.0157752214657584E-2</v>
      </c>
      <c r="T24" s="107">
        <f>HLOOKUP($N24,'Perfattr Data'!$A$71:$CW$107,MATCH(T$3&amp;"Long",'Perfattr Data'!$B$71:$B$107,0),FALSE)</f>
        <v>-1.2981430390855888E-3</v>
      </c>
      <c r="U24" s="107">
        <f>HLOOKUP($N24,'Perfattr Data'!$A$71:$CW$107,MATCH(U$3&amp;"Long",'Perfattr Data'!$B$71:$B$107,0),FALSE)</f>
        <v>-3.1036700962423498E-3</v>
      </c>
    </row>
    <row r="25" spans="2:21" outlineLevel="1" x14ac:dyDescent="0.25">
      <c r="B25" s="95">
        <f t="shared" si="0"/>
        <v>39507</v>
      </c>
      <c r="C25" s="150">
        <f>INDEX('Exposure Data'!$A$1:$Y$391,MATCH($B25&amp;$B$3,'Exposure Data'!$A$1:$A$391,0),MATCH(C$3,'Exposure Data'!$A$1:$Y$1,0))</f>
        <v>0.62888812220688495</v>
      </c>
      <c r="D25" s="150">
        <f>INDEX('Exposure Data'!$A$1:$Y$391,MATCH($B25&amp;$B$3,'Exposure Data'!$A$1:$A$391,0),MATCH(D$3,'Exposure Data'!$A$1:$Y$1,0))</f>
        <v>0.20942242849092718</v>
      </c>
      <c r="E25" s="150">
        <f>INDEX('Exposure Data'!$A$1:$Y$391,MATCH($B25&amp;$B$3,'Exposure Data'!$A$1:$A$391,0),MATCH(E$3,'Exposure Data'!$A$1:$Y$1,0))</f>
        <v>0</v>
      </c>
      <c r="F25" s="150">
        <f>INDEX('Exposure Data'!$A$1:$Y$391,MATCH($B25&amp;$B$3,'Exposure Data'!$A$1:$A$391,0),MATCH(F$3,'Exposure Data'!$A$1:$Y$1,0))</f>
        <v>0.22502284096074485</v>
      </c>
      <c r="G25" s="150">
        <f>INDEX('Exposure Data'!$A$1:$Y$391,MATCH($B25&amp;$B$3,'Exposure Data'!$A$1:$A$391,0),MATCH(G$3,'Exposure Data'!$A$1:$Y$1,0))</f>
        <v>0.31665259254311862</v>
      </c>
      <c r="H25" s="150">
        <f>INDEX('Exposure Data'!$A$1:$Y$391,MATCH($B25&amp;$B$3,'Exposure Data'!$A$1:$A$391,0),MATCH(H$3,'Exposure Data'!$A$1:$Y$1,0))</f>
        <v>6.2568841950199197E-2</v>
      </c>
      <c r="I25" s="150">
        <f>INDEX('Exposure Data'!$A$1:$Y$391,MATCH($B25&amp;$B$3,'Exposure Data'!$A$1:$A$391,0),MATCH(I$3,'Exposure Data'!$A$1:$Y$1,0))</f>
        <v>5.0289744811475051E-2</v>
      </c>
      <c r="J25" s="150">
        <f>INDEX('Exposure Data'!$A$1:$Y$391,MATCH($B25&amp;$B$3,'Exposure Data'!$A$1:$A$391,0),MATCH(J$3,'Exposure Data'!$A$1:$Y$1,0))</f>
        <v>0</v>
      </c>
      <c r="K25" s="150">
        <f>INDEX('Exposure Data'!$A$1:$Y$391,MATCH($B25&amp;$B$3,'Exposure Data'!$A$1:$A$391,0),MATCH(K$3,'Exposure Data'!$A$1:$Y$1,0))</f>
        <v>0</v>
      </c>
      <c r="L25" s="99"/>
      <c r="M25" s="90"/>
      <c r="N25" s="95">
        <f t="shared" si="1"/>
        <v>39507</v>
      </c>
      <c r="O25" s="107">
        <f>HLOOKUP($N25,'Perfattr Data'!$A$71:$CW$107,MATCH(O$3&amp;"Long",'Perfattr Data'!$B$71:$B$107,0),FALSE)</f>
        <v>2.9944061428240416E-2</v>
      </c>
      <c r="P25" s="107">
        <f>HLOOKUP($N25,'Perfattr Data'!$A$71:$CW$107,MATCH(P$3&amp;"Long",'Perfattr Data'!$B$71:$B$107,0),FALSE)</f>
        <v>3.2544304132774071E-3</v>
      </c>
      <c r="Q25" s="107">
        <f>HLOOKUP($N25,'Perfattr Data'!$A$71:$CW$107,MATCH(Q$3&amp;"Long",'Perfattr Data'!$B$71:$B$107,0),FALSE)</f>
        <v>-1.4463411311583158E-5</v>
      </c>
      <c r="R25" s="107">
        <f>HLOOKUP($N25,'Perfattr Data'!$A$71:$CW$107,MATCH(R$3&amp;"Long",'Perfattr Data'!$B$71:$B$107,0),FALSE)</f>
        <v>1.9808210173401918E-2</v>
      </c>
      <c r="S25" s="107">
        <f>HLOOKUP($N25,'Perfattr Data'!$A$71:$CW$107,MATCH(S$3&amp;"Long",'Perfattr Data'!$B$71:$B$107,0),FALSE)</f>
        <v>7.7804437103391119E-3</v>
      </c>
      <c r="T25" s="107">
        <f>HLOOKUP($N25,'Perfattr Data'!$A$71:$CW$107,MATCH(T$3&amp;"Long",'Perfattr Data'!$B$71:$B$107,0),FALSE)</f>
        <v>3.1216723711112475E-3</v>
      </c>
      <c r="U25" s="107">
        <f>HLOOKUP($N25,'Perfattr Data'!$A$71:$CW$107,MATCH(U$3&amp;"Long",'Perfattr Data'!$B$71:$B$107,0),FALSE)</f>
        <v>2.8460082721095286E-3</v>
      </c>
    </row>
    <row r="26" spans="2:21" outlineLevel="1" x14ac:dyDescent="0.25">
      <c r="B26" s="95">
        <f t="shared" si="0"/>
        <v>39538</v>
      </c>
      <c r="C26" s="150">
        <f>INDEX('Exposure Data'!$A$1:$Y$391,MATCH($B26&amp;$B$3,'Exposure Data'!$A$1:$A$391,0),MATCH(C$3,'Exposure Data'!$A$1:$Y$1,0))</f>
        <v>0.58913996251419676</v>
      </c>
      <c r="D26" s="150">
        <f>INDEX('Exposure Data'!$A$1:$Y$391,MATCH($B26&amp;$B$3,'Exposure Data'!$A$1:$A$391,0),MATCH(D$3,'Exposure Data'!$A$1:$Y$1,0))</f>
        <v>0.21080482396276298</v>
      </c>
      <c r="E26" s="150">
        <f>INDEX('Exposure Data'!$A$1:$Y$391,MATCH($B26&amp;$B$3,'Exposure Data'!$A$1:$A$391,0),MATCH(E$3,'Exposure Data'!$A$1:$Y$1,0))</f>
        <v>0</v>
      </c>
      <c r="F26" s="150">
        <f>INDEX('Exposure Data'!$A$1:$Y$391,MATCH($B26&amp;$B$3,'Exposure Data'!$A$1:$A$391,0),MATCH(F$3,'Exposure Data'!$A$1:$Y$1,0))</f>
        <v>0.19113513220242628</v>
      </c>
      <c r="G26" s="150">
        <f>INDEX('Exposure Data'!$A$1:$Y$391,MATCH($B26&amp;$B$3,'Exposure Data'!$A$1:$A$391,0),MATCH(G$3,'Exposure Data'!$A$1:$Y$1,0))</f>
        <v>0.28198961426674318</v>
      </c>
      <c r="H26" s="150">
        <f>INDEX('Exposure Data'!$A$1:$Y$391,MATCH($B26&amp;$B$3,'Exposure Data'!$A$1:$A$391,0),MATCH(H$3,'Exposure Data'!$A$1:$Y$1,0))</f>
        <v>7.1080680186272935E-2</v>
      </c>
      <c r="I26" s="150">
        <f>INDEX('Exposure Data'!$A$1:$Y$391,MATCH($B26&amp;$B$3,'Exposure Data'!$A$1:$A$391,0),MATCH(I$3,'Exposure Data'!$A$1:$Y$1,0))</f>
        <v>4.6276793469988198E-2</v>
      </c>
      <c r="J26" s="150">
        <f>INDEX('Exposure Data'!$A$1:$Y$391,MATCH($B26&amp;$B$3,'Exposure Data'!$A$1:$A$391,0),MATCH(J$3,'Exposure Data'!$A$1:$Y$1,0))</f>
        <v>0</v>
      </c>
      <c r="K26" s="150">
        <f>INDEX('Exposure Data'!$A$1:$Y$391,MATCH($B26&amp;$B$3,'Exposure Data'!$A$1:$A$391,0),MATCH(K$3,'Exposure Data'!$A$1:$Y$1,0))</f>
        <v>0</v>
      </c>
      <c r="L26" s="99"/>
      <c r="M26" s="90"/>
      <c r="N26" s="95">
        <f t="shared" si="1"/>
        <v>39538</v>
      </c>
      <c r="O26" s="107">
        <f>HLOOKUP($N26,'Perfattr Data'!$A$71:$CW$107,MATCH(O$3&amp;"Long",'Perfattr Data'!$B$71:$B$107,0),FALSE)</f>
        <v>-8.3140806147871393E-2</v>
      </c>
      <c r="P26" s="107">
        <f>HLOOKUP($N26,'Perfattr Data'!$A$71:$CW$107,MATCH(P$3&amp;"Long",'Perfattr Data'!$B$71:$B$107,0),FALSE)</f>
        <v>-1.769200102691602E-2</v>
      </c>
      <c r="Q26" s="107">
        <f>HLOOKUP($N26,'Perfattr Data'!$A$71:$CW$107,MATCH(Q$3&amp;"Long",'Perfattr Data'!$B$71:$B$107,0),FALSE)</f>
        <v>7.6685842221458585E-6</v>
      </c>
      <c r="R26" s="107">
        <f>HLOOKUP($N26,'Perfattr Data'!$A$71:$CW$107,MATCH(R$3&amp;"Long",'Perfattr Data'!$B$71:$B$107,0),FALSE)</f>
        <v>-1.2556236006651074E-2</v>
      </c>
      <c r="S26" s="107">
        <f>HLOOKUP($N26,'Perfattr Data'!$A$71:$CW$107,MATCH(S$3&amp;"Long",'Perfattr Data'!$B$71:$B$107,0),FALSE)</f>
        <v>-5.6102145305201535E-3</v>
      </c>
      <c r="T26" s="107">
        <f>HLOOKUP($N26,'Perfattr Data'!$A$71:$CW$107,MATCH(T$3&amp;"Long",'Perfattr Data'!$B$71:$B$107,0),FALSE)</f>
        <v>3.7430744914757308E-4</v>
      </c>
      <c r="U26" s="107">
        <f>HLOOKUP($N26,'Perfattr Data'!$A$71:$CW$107,MATCH(U$3&amp;"Long",'Perfattr Data'!$B$71:$B$107,0),FALSE)</f>
        <v>-1.5905294038915353E-3</v>
      </c>
    </row>
    <row r="27" spans="2:21" outlineLevel="1" x14ac:dyDescent="0.25">
      <c r="B27" s="95">
        <f t="shared" si="0"/>
        <v>39568</v>
      </c>
      <c r="C27" s="150">
        <f>INDEX('Exposure Data'!$A$1:$Y$391,MATCH($B27&amp;$B$3,'Exposure Data'!$A$1:$A$391,0),MATCH(C$3,'Exposure Data'!$A$1:$Y$1,0))</f>
        <v>0.54599731930094053</v>
      </c>
      <c r="D27" s="150">
        <f>INDEX('Exposure Data'!$A$1:$Y$391,MATCH($B27&amp;$B$3,'Exposure Data'!$A$1:$A$391,0),MATCH(D$3,'Exposure Data'!$A$1:$Y$1,0))</f>
        <v>0.21812942137872332</v>
      </c>
      <c r="E27" s="150">
        <f>INDEX('Exposure Data'!$A$1:$Y$391,MATCH($B27&amp;$B$3,'Exposure Data'!$A$1:$A$391,0),MATCH(E$3,'Exposure Data'!$A$1:$Y$1,0))</f>
        <v>0</v>
      </c>
      <c r="F27" s="150">
        <f>INDEX('Exposure Data'!$A$1:$Y$391,MATCH($B27&amp;$B$3,'Exposure Data'!$A$1:$A$391,0),MATCH(F$3,'Exposure Data'!$A$1:$Y$1,0))</f>
        <v>0.18698236320067538</v>
      </c>
      <c r="G27" s="150">
        <f>INDEX('Exposure Data'!$A$1:$Y$391,MATCH($B27&amp;$B$3,'Exposure Data'!$A$1:$A$391,0),MATCH(G$3,'Exposure Data'!$A$1:$Y$1,0))</f>
        <v>0.31034668287611045</v>
      </c>
      <c r="H27" s="150">
        <f>INDEX('Exposure Data'!$A$1:$Y$391,MATCH($B27&amp;$B$3,'Exposure Data'!$A$1:$A$391,0),MATCH(H$3,'Exposure Data'!$A$1:$Y$1,0))</f>
        <v>5.231800538022649E-2</v>
      </c>
      <c r="I27" s="150">
        <f>INDEX('Exposure Data'!$A$1:$Y$391,MATCH($B27&amp;$B$3,'Exposure Data'!$A$1:$A$391,0),MATCH(I$3,'Exposure Data'!$A$1:$Y$1,0))</f>
        <v>1.4991002383088252E-2</v>
      </c>
      <c r="J27" s="150">
        <f>INDEX('Exposure Data'!$A$1:$Y$391,MATCH($B27&amp;$B$3,'Exposure Data'!$A$1:$A$391,0),MATCH(J$3,'Exposure Data'!$A$1:$Y$1,0))</f>
        <v>0</v>
      </c>
      <c r="K27" s="150">
        <f>INDEX('Exposure Data'!$A$1:$Y$391,MATCH($B27&amp;$B$3,'Exposure Data'!$A$1:$A$391,0),MATCH(K$3,'Exposure Data'!$A$1:$Y$1,0))</f>
        <v>0</v>
      </c>
      <c r="L27" s="99"/>
      <c r="M27" s="90"/>
      <c r="N27" s="95">
        <f t="shared" si="1"/>
        <v>39568</v>
      </c>
      <c r="O27" s="107">
        <f>HLOOKUP($N27,'Perfattr Data'!$A$71:$CW$107,MATCH(O$3&amp;"Long",'Perfattr Data'!$B$71:$B$107,0),FALSE)</f>
        <v>5.8765154447582131E-2</v>
      </c>
      <c r="P27" s="107">
        <f>HLOOKUP($N27,'Perfattr Data'!$A$71:$CW$107,MATCH(P$3&amp;"Long",'Perfattr Data'!$B$71:$B$107,0),FALSE)</f>
        <v>-9.0097088959503694E-3</v>
      </c>
      <c r="Q27" s="107">
        <f>HLOOKUP($N27,'Perfattr Data'!$A$71:$CW$107,MATCH(Q$3&amp;"Long",'Perfattr Data'!$B$71:$B$107,0),FALSE)</f>
        <v>4.64040609643858E-5</v>
      </c>
      <c r="R27" s="107">
        <f>HLOOKUP($N27,'Perfattr Data'!$A$71:$CW$107,MATCH(R$3&amp;"Long",'Perfattr Data'!$B$71:$B$107,0),FALSE)</f>
        <v>1.5775807337685455E-2</v>
      </c>
      <c r="S27" s="107">
        <f>HLOOKUP($N27,'Perfattr Data'!$A$71:$CW$107,MATCH(S$3&amp;"Long",'Perfattr Data'!$B$71:$B$107,0),FALSE)</f>
        <v>3.1168271903171892E-2</v>
      </c>
      <c r="T27" s="107">
        <f>HLOOKUP($N27,'Perfattr Data'!$A$71:$CW$107,MATCH(T$3&amp;"Long",'Perfattr Data'!$B$71:$B$107,0),FALSE)</f>
        <v>1.2433564870534083E-2</v>
      </c>
      <c r="U27" s="107">
        <f>HLOOKUP($N27,'Perfattr Data'!$A$71:$CW$107,MATCH(U$3&amp;"Long",'Perfattr Data'!$B$71:$B$107,0),FALSE)</f>
        <v>6.6920666546757264E-4</v>
      </c>
    </row>
    <row r="28" spans="2:21" outlineLevel="1" x14ac:dyDescent="0.25">
      <c r="B28" s="4">
        <f t="shared" si="0"/>
        <v>39599</v>
      </c>
      <c r="C28" s="150">
        <f>INDEX('Exposure Data'!$A$1:$Y$391,MATCH($B28&amp;$B$3,'Exposure Data'!$A$1:$A$391,0),MATCH(C$3,'Exposure Data'!$A$1:$Y$1,0))</f>
        <v>0.50605995733041809</v>
      </c>
      <c r="D28" s="150">
        <f>INDEX('Exposure Data'!$A$1:$Y$391,MATCH($B28&amp;$B$3,'Exposure Data'!$A$1:$A$391,0),MATCH(D$3,'Exposure Data'!$A$1:$Y$1,0))</f>
        <v>0.2297623623010524</v>
      </c>
      <c r="E28" s="150">
        <f>INDEX('Exposure Data'!$A$1:$Y$391,MATCH($B28&amp;$B$3,'Exposure Data'!$A$1:$A$391,0),MATCH(E$3,'Exposure Data'!$A$1:$Y$1,0))</f>
        <v>0</v>
      </c>
      <c r="F28" s="150">
        <f>INDEX('Exposure Data'!$A$1:$Y$391,MATCH($B28&amp;$B$3,'Exposure Data'!$A$1:$A$391,0),MATCH(F$3,'Exposure Data'!$A$1:$Y$1,0))</f>
        <v>0.14391090976976434</v>
      </c>
      <c r="G28" s="150">
        <f>INDEX('Exposure Data'!$A$1:$Y$391,MATCH($B28&amp;$B$3,'Exposure Data'!$A$1:$A$391,0),MATCH(G$3,'Exposure Data'!$A$1:$Y$1,0))</f>
        <v>0.27526536807526958</v>
      </c>
      <c r="H28" s="150">
        <f>INDEX('Exposure Data'!$A$1:$Y$391,MATCH($B28&amp;$B$3,'Exposure Data'!$A$1:$A$391,0),MATCH(H$3,'Exposure Data'!$A$1:$Y$1,0))</f>
        <v>5.6389499243623714E-2</v>
      </c>
      <c r="I28" s="150">
        <f>INDEX('Exposure Data'!$A$1:$Y$391,MATCH($B28&amp;$B$3,'Exposure Data'!$A$1:$A$391,0),MATCH(I$3,'Exposure Data'!$A$1:$Y$1,0))</f>
        <v>1.7582787165637454E-2</v>
      </c>
      <c r="J28" s="150">
        <f>INDEX('Exposure Data'!$A$1:$Y$391,MATCH($B28&amp;$B$3,'Exposure Data'!$A$1:$A$391,0),MATCH(J$3,'Exposure Data'!$A$1:$Y$1,0))</f>
        <v>0</v>
      </c>
      <c r="K28" s="150">
        <f>INDEX('Exposure Data'!$A$1:$Y$391,MATCH($B28&amp;$B$3,'Exposure Data'!$A$1:$A$391,0),MATCH(K$3,'Exposure Data'!$A$1:$Y$1,0))</f>
        <v>0</v>
      </c>
      <c r="L28" s="99"/>
      <c r="M28" s="90"/>
      <c r="N28" s="4">
        <f t="shared" si="1"/>
        <v>39599</v>
      </c>
      <c r="O28" s="107">
        <f>HLOOKUP($N28,'Perfattr Data'!$A$71:$CW$107,MATCH(O$3&amp;"Long",'Perfattr Data'!$B$71:$B$107,0),FALSE)</f>
        <v>1.1835838909601538E-2</v>
      </c>
      <c r="P28" s="107">
        <f>HLOOKUP($N28,'Perfattr Data'!$A$71:$CW$107,MATCH(P$3&amp;"Long",'Perfattr Data'!$B$71:$B$107,0),FALSE)</f>
        <v>2.7468548901442617E-2</v>
      </c>
      <c r="Q28" s="107">
        <f>HLOOKUP($N28,'Perfattr Data'!$A$71:$CW$107,MATCH(Q$3&amp;"Long",'Perfattr Data'!$B$71:$B$107,0),FALSE)</f>
        <v>0</v>
      </c>
      <c r="R28" s="107">
        <f>HLOOKUP($N28,'Perfattr Data'!$A$71:$CW$107,MATCH(R$3&amp;"Long",'Perfattr Data'!$B$71:$B$107,0),FALSE)</f>
        <v>1.6736150786958337E-2</v>
      </c>
      <c r="S28" s="107">
        <f>HLOOKUP($N28,'Perfattr Data'!$A$71:$CW$107,MATCH(S$3&amp;"Long",'Perfattr Data'!$B$71:$B$107,0),FALSE)</f>
        <v>1.1207430834312223E-2</v>
      </c>
      <c r="T28" s="107">
        <f>HLOOKUP($N28,'Perfattr Data'!$A$71:$CW$107,MATCH(T$3&amp;"Long",'Perfattr Data'!$B$71:$B$107,0),FALSE)</f>
        <v>2.4354935741885773E-3</v>
      </c>
      <c r="U28" s="107">
        <f>HLOOKUP($N28,'Perfattr Data'!$A$71:$CW$107,MATCH(U$3&amp;"Long",'Perfattr Data'!$B$71:$B$107,0),FALSE)</f>
        <v>9.2979271764665307E-4</v>
      </c>
    </row>
    <row r="29" spans="2:21" outlineLevel="1" x14ac:dyDescent="0.25">
      <c r="B29" s="95">
        <f t="shared" si="0"/>
        <v>39629</v>
      </c>
      <c r="C29" s="150">
        <f>INDEX('Exposure Data'!$A$1:$Y$391,MATCH($B29&amp;$B$3,'Exposure Data'!$A$1:$A$391,0),MATCH(C$3,'Exposure Data'!$A$1:$Y$1,0))</f>
        <v>0.55421750000896919</v>
      </c>
      <c r="D29" s="150">
        <f>INDEX('Exposure Data'!$A$1:$Y$391,MATCH($B29&amp;$B$3,'Exposure Data'!$A$1:$A$391,0),MATCH(D$3,'Exposure Data'!$A$1:$Y$1,0))</f>
        <v>0.19747034053816062</v>
      </c>
      <c r="E29" s="150">
        <f>INDEX('Exposure Data'!$A$1:$Y$391,MATCH($B29&amp;$B$3,'Exposure Data'!$A$1:$A$391,0),MATCH(E$3,'Exposure Data'!$A$1:$Y$1,0))</f>
        <v>0</v>
      </c>
      <c r="F29" s="150">
        <f>INDEX('Exposure Data'!$A$1:$Y$391,MATCH($B29&amp;$B$3,'Exposure Data'!$A$1:$A$391,0),MATCH(F$3,'Exposure Data'!$A$1:$Y$1,0))</f>
        <v>0.13065727473132624</v>
      </c>
      <c r="G29" s="150">
        <f>INDEX('Exposure Data'!$A$1:$Y$391,MATCH($B29&amp;$B$3,'Exposure Data'!$A$1:$A$391,0),MATCH(G$3,'Exposure Data'!$A$1:$Y$1,0))</f>
        <v>0.25201001964458691</v>
      </c>
      <c r="H29" s="150">
        <f>INDEX('Exposure Data'!$A$1:$Y$391,MATCH($B29&amp;$B$3,'Exposure Data'!$A$1:$A$391,0),MATCH(H$3,'Exposure Data'!$A$1:$Y$1,0))</f>
        <v>4.9490726987779628E-2</v>
      </c>
      <c r="I29" s="150">
        <f>INDEX('Exposure Data'!$A$1:$Y$391,MATCH($B29&amp;$B$3,'Exposure Data'!$A$1:$A$391,0),MATCH(I$3,'Exposure Data'!$A$1:$Y$1,0))</f>
        <v>2.1136937678823534E-2</v>
      </c>
      <c r="J29" s="150">
        <f>INDEX('Exposure Data'!$A$1:$Y$391,MATCH($B29&amp;$B$3,'Exposure Data'!$A$1:$A$391,0),MATCH(J$3,'Exposure Data'!$A$1:$Y$1,0))</f>
        <v>0</v>
      </c>
      <c r="K29" s="150">
        <f>INDEX('Exposure Data'!$A$1:$Y$391,MATCH($B29&amp;$B$3,'Exposure Data'!$A$1:$A$391,0),MATCH(K$3,'Exposure Data'!$A$1:$Y$1,0))</f>
        <v>0</v>
      </c>
      <c r="L29" s="99"/>
      <c r="M29" s="90"/>
      <c r="N29" s="95">
        <f t="shared" si="1"/>
        <v>39629</v>
      </c>
      <c r="O29" s="107">
        <f>HLOOKUP($N29,'Perfattr Data'!$A$71:$CW$107,MATCH(O$3&amp;"Long",'Perfattr Data'!$B$71:$B$107,0),FALSE)</f>
        <v>-7.1423646216628708E-2</v>
      </c>
      <c r="P29" s="107">
        <f>HLOOKUP($N29,'Perfattr Data'!$A$71:$CW$107,MATCH(P$3&amp;"Long",'Perfattr Data'!$B$71:$B$107,0),FALSE)</f>
        <v>-3.0990031749278106E-2</v>
      </c>
      <c r="Q29" s="107">
        <f>HLOOKUP($N29,'Perfattr Data'!$A$71:$CW$107,MATCH(Q$3&amp;"Long",'Perfattr Data'!$B$71:$B$107,0),FALSE)</f>
        <v>0</v>
      </c>
      <c r="R29" s="107">
        <f>HLOOKUP($N29,'Perfattr Data'!$A$71:$CW$107,MATCH(R$3&amp;"Long",'Perfattr Data'!$B$71:$B$107,0),FALSE)</f>
        <v>-1.1793459399007328E-2</v>
      </c>
      <c r="S29" s="107">
        <f>HLOOKUP($N29,'Perfattr Data'!$A$71:$CW$107,MATCH(S$3&amp;"Long",'Perfattr Data'!$B$71:$B$107,0),FALSE)</f>
        <v>-4.1122241889106174E-3</v>
      </c>
      <c r="T29" s="107">
        <f>HLOOKUP($N29,'Perfattr Data'!$A$71:$CW$107,MATCH(T$3&amp;"Long",'Perfattr Data'!$B$71:$B$107,0),FALSE)</f>
        <v>-8.8537276984409583E-3</v>
      </c>
      <c r="U29" s="107">
        <f>HLOOKUP($N29,'Perfattr Data'!$A$71:$CW$107,MATCH(U$3&amp;"Long",'Perfattr Data'!$B$71:$B$107,0),FALSE)</f>
        <v>-1.8630046664379972E-3</v>
      </c>
    </row>
    <row r="30" spans="2:21" outlineLevel="1" x14ac:dyDescent="0.25">
      <c r="B30" s="95">
        <f t="shared" si="0"/>
        <v>39660</v>
      </c>
      <c r="C30" s="150">
        <f>INDEX('Exposure Data'!$A$1:$Y$391,MATCH($B30&amp;$B$3,'Exposure Data'!$A$1:$A$391,0),MATCH(C$3,'Exposure Data'!$A$1:$Y$1,0))</f>
        <v>0.60899247074062013</v>
      </c>
      <c r="D30" s="150">
        <f>INDEX('Exposure Data'!$A$1:$Y$391,MATCH($B30&amp;$B$3,'Exposure Data'!$A$1:$A$391,0),MATCH(D$3,'Exposure Data'!$A$1:$Y$1,0))</f>
        <v>0.25071455711043944</v>
      </c>
      <c r="E30" s="150">
        <f>INDEX('Exposure Data'!$A$1:$Y$391,MATCH($B30&amp;$B$3,'Exposure Data'!$A$1:$A$391,0),MATCH(E$3,'Exposure Data'!$A$1:$Y$1,0))</f>
        <v>0</v>
      </c>
      <c r="F30" s="150">
        <f>INDEX('Exposure Data'!$A$1:$Y$391,MATCH($B30&amp;$B$3,'Exposure Data'!$A$1:$A$391,0),MATCH(F$3,'Exposure Data'!$A$1:$Y$1,0))</f>
        <v>0.10241265712680343</v>
      </c>
      <c r="G30" s="150">
        <f>INDEX('Exposure Data'!$A$1:$Y$391,MATCH($B30&amp;$B$3,'Exposure Data'!$A$1:$A$391,0),MATCH(G$3,'Exposure Data'!$A$1:$Y$1,0))</f>
        <v>0.22211517081426335</v>
      </c>
      <c r="H30" s="150">
        <f>INDEX('Exposure Data'!$A$1:$Y$391,MATCH($B30&amp;$B$3,'Exposure Data'!$A$1:$A$391,0),MATCH(H$3,'Exposure Data'!$A$1:$Y$1,0))</f>
        <v>6.5918258731265916E-2</v>
      </c>
      <c r="I30" s="150">
        <f>INDEX('Exposure Data'!$A$1:$Y$391,MATCH($B30&amp;$B$3,'Exposure Data'!$A$1:$A$391,0),MATCH(I$3,'Exposure Data'!$A$1:$Y$1,0))</f>
        <v>3.815974589310208E-2</v>
      </c>
      <c r="J30" s="150">
        <f>INDEX('Exposure Data'!$A$1:$Y$391,MATCH($B30&amp;$B$3,'Exposure Data'!$A$1:$A$391,0),MATCH(J$3,'Exposure Data'!$A$1:$Y$1,0))</f>
        <v>0</v>
      </c>
      <c r="K30" s="150">
        <f>INDEX('Exposure Data'!$A$1:$Y$391,MATCH($B30&amp;$B$3,'Exposure Data'!$A$1:$A$391,0),MATCH(K$3,'Exposure Data'!$A$1:$Y$1,0))</f>
        <v>0</v>
      </c>
      <c r="L30" s="99"/>
      <c r="M30" s="90"/>
      <c r="N30" s="95">
        <f t="shared" si="1"/>
        <v>39660</v>
      </c>
      <c r="O30" s="107">
        <f>HLOOKUP($N30,'Perfattr Data'!$A$71:$CW$107,MATCH(O$3&amp;"Long",'Perfattr Data'!$B$71:$B$107,0),FALSE)</f>
        <v>-3.8831609919222118E-2</v>
      </c>
      <c r="P30" s="107">
        <f>HLOOKUP($N30,'Perfattr Data'!$A$71:$CW$107,MATCH(P$3&amp;"Long",'Perfattr Data'!$B$71:$B$107,0),FALSE)</f>
        <v>-3.4617544363530955E-2</v>
      </c>
      <c r="Q30" s="107">
        <f>HLOOKUP($N30,'Perfattr Data'!$A$71:$CW$107,MATCH(Q$3&amp;"Long",'Perfattr Data'!$B$71:$B$107,0),FALSE)</f>
        <v>0</v>
      </c>
      <c r="R30" s="107">
        <f>HLOOKUP($N30,'Perfattr Data'!$A$71:$CW$107,MATCH(R$3&amp;"Long",'Perfattr Data'!$B$71:$B$107,0),FALSE)</f>
        <v>-5.8050382390378956E-3</v>
      </c>
      <c r="S30" s="107">
        <f>HLOOKUP($N30,'Perfattr Data'!$A$71:$CW$107,MATCH(S$3&amp;"Long",'Perfattr Data'!$B$71:$B$107,0),FALSE)</f>
        <v>-9.9281817651518337E-3</v>
      </c>
      <c r="T30" s="107">
        <f>HLOOKUP($N30,'Perfattr Data'!$A$71:$CW$107,MATCH(T$3&amp;"Long",'Perfattr Data'!$B$71:$B$107,0),FALSE)</f>
        <v>-1.4137726550525727E-3</v>
      </c>
      <c r="U30" s="107">
        <f>HLOOKUP($N30,'Perfattr Data'!$A$71:$CW$107,MATCH(U$3&amp;"Long",'Perfattr Data'!$B$71:$B$107,0),FALSE)</f>
        <v>-1.1329812884945667E-4</v>
      </c>
    </row>
    <row r="31" spans="2:21" outlineLevel="1" x14ac:dyDescent="0.25">
      <c r="B31" s="4">
        <f t="shared" si="0"/>
        <v>39691</v>
      </c>
      <c r="C31" s="150">
        <f>INDEX('Exposure Data'!$A$1:$Y$391,MATCH($B31&amp;$B$3,'Exposure Data'!$A$1:$A$391,0),MATCH(C$3,'Exposure Data'!$A$1:$Y$1,0))</f>
        <v>0.55317637775914619</v>
      </c>
      <c r="D31" s="150">
        <f>INDEX('Exposure Data'!$A$1:$Y$391,MATCH($B31&amp;$B$3,'Exposure Data'!$A$1:$A$391,0),MATCH(D$3,'Exposure Data'!$A$1:$Y$1,0))</f>
        <v>0.25284786847424623</v>
      </c>
      <c r="E31" s="150">
        <f>INDEX('Exposure Data'!$A$1:$Y$391,MATCH($B31&amp;$B$3,'Exposure Data'!$A$1:$A$391,0),MATCH(E$3,'Exposure Data'!$A$1:$Y$1,0))</f>
        <v>0</v>
      </c>
      <c r="F31" s="150">
        <f>INDEX('Exposure Data'!$A$1:$Y$391,MATCH($B31&amp;$B$3,'Exposure Data'!$A$1:$A$391,0),MATCH(F$3,'Exposure Data'!$A$1:$Y$1,0))</f>
        <v>0.10822864678507289</v>
      </c>
      <c r="G31" s="150">
        <f>INDEX('Exposure Data'!$A$1:$Y$391,MATCH($B31&amp;$B$3,'Exposure Data'!$A$1:$A$391,0),MATCH(G$3,'Exposure Data'!$A$1:$Y$1,0))</f>
        <v>0.21034323273571714</v>
      </c>
      <c r="H31" s="150">
        <f>INDEX('Exposure Data'!$A$1:$Y$391,MATCH($B31&amp;$B$3,'Exposure Data'!$A$1:$A$391,0),MATCH(H$3,'Exposure Data'!$A$1:$Y$1,0))</f>
        <v>6.3749016732399508E-2</v>
      </c>
      <c r="I31" s="150">
        <f>INDEX('Exposure Data'!$A$1:$Y$391,MATCH($B31&amp;$B$3,'Exposure Data'!$A$1:$A$391,0),MATCH(I$3,'Exposure Data'!$A$1:$Y$1,0))</f>
        <v>9.3918741721832469E-2</v>
      </c>
      <c r="J31" s="150">
        <f>INDEX('Exposure Data'!$A$1:$Y$391,MATCH($B31&amp;$B$3,'Exposure Data'!$A$1:$A$391,0),MATCH(J$3,'Exposure Data'!$A$1:$Y$1,0))</f>
        <v>1.3373234024867054E-2</v>
      </c>
      <c r="K31" s="150">
        <f>INDEX('Exposure Data'!$A$1:$Y$391,MATCH($B31&amp;$B$3,'Exposure Data'!$A$1:$A$391,0),MATCH(K$3,'Exposure Data'!$A$1:$Y$1,0))</f>
        <v>0</v>
      </c>
      <c r="L31" s="99"/>
      <c r="M31" s="90"/>
      <c r="N31" s="4">
        <f t="shared" si="1"/>
        <v>39691</v>
      </c>
      <c r="O31" s="107">
        <f>HLOOKUP($N31,'Perfattr Data'!$A$71:$CW$107,MATCH(O$3&amp;"Long",'Perfattr Data'!$B$71:$B$107,0),FALSE)</f>
        <v>-4.1534460476644199E-2</v>
      </c>
      <c r="P31" s="107">
        <f>HLOOKUP($N31,'Perfattr Data'!$A$71:$CW$107,MATCH(P$3&amp;"Long",'Perfattr Data'!$B$71:$B$107,0),FALSE)</f>
        <v>-1.9066695884476636E-2</v>
      </c>
      <c r="Q31" s="107">
        <f>HLOOKUP($N31,'Perfattr Data'!$A$71:$CW$107,MATCH(Q$3&amp;"Long",'Perfattr Data'!$B$71:$B$107,0),FALSE)</f>
        <v>0</v>
      </c>
      <c r="R31" s="107">
        <f>HLOOKUP($N31,'Perfattr Data'!$A$71:$CW$107,MATCH(R$3&amp;"Long",'Perfattr Data'!$B$71:$B$107,0),FALSE)</f>
        <v>-9.371298030506044E-3</v>
      </c>
      <c r="S31" s="107">
        <f>HLOOKUP($N31,'Perfattr Data'!$A$71:$CW$107,MATCH(S$3&amp;"Long",'Perfattr Data'!$B$71:$B$107,0),FALSE)</f>
        <v>-5.8622205521227707E-3</v>
      </c>
      <c r="T31" s="107">
        <f>HLOOKUP($N31,'Perfattr Data'!$A$71:$CW$107,MATCH(T$3&amp;"Long",'Perfattr Data'!$B$71:$B$107,0),FALSE)</f>
        <v>8.1722189078543904E-4</v>
      </c>
      <c r="U31" s="107">
        <f>HLOOKUP($N31,'Perfattr Data'!$A$71:$CW$107,MATCH(U$3&amp;"Long",'Perfattr Data'!$B$71:$B$107,0),FALSE)</f>
        <v>-1.2280743888928389E-3</v>
      </c>
    </row>
    <row r="32" spans="2:21" outlineLevel="1" x14ac:dyDescent="0.25">
      <c r="B32" s="95">
        <f t="shared" si="0"/>
        <v>39721</v>
      </c>
      <c r="C32" s="150">
        <f>INDEX('Exposure Data'!$A$1:$Y$391,MATCH($B32&amp;$B$3,'Exposure Data'!$A$1:$A$391,0),MATCH(C$3,'Exposure Data'!$A$1:$Y$1,0))</f>
        <v>0.50527121979241896</v>
      </c>
      <c r="D32" s="150">
        <f>INDEX('Exposure Data'!$A$1:$Y$391,MATCH($B32&amp;$B$3,'Exposure Data'!$A$1:$A$391,0),MATCH(D$3,'Exposure Data'!$A$1:$Y$1,0))</f>
        <v>0.15934817968505638</v>
      </c>
      <c r="E32" s="150">
        <f>INDEX('Exposure Data'!$A$1:$Y$391,MATCH($B32&amp;$B$3,'Exposure Data'!$A$1:$A$391,0),MATCH(E$3,'Exposure Data'!$A$1:$Y$1,0))</f>
        <v>0</v>
      </c>
      <c r="F32" s="150">
        <f>INDEX('Exposure Data'!$A$1:$Y$391,MATCH($B32&amp;$B$3,'Exposure Data'!$A$1:$A$391,0),MATCH(F$3,'Exposure Data'!$A$1:$Y$1,0))</f>
        <v>0.11662298410924685</v>
      </c>
      <c r="G32" s="150">
        <f>INDEX('Exposure Data'!$A$1:$Y$391,MATCH($B32&amp;$B$3,'Exposure Data'!$A$1:$A$391,0),MATCH(G$3,'Exposure Data'!$A$1:$Y$1,0))</f>
        <v>0.19665319315839527</v>
      </c>
      <c r="H32" s="150">
        <f>INDEX('Exposure Data'!$A$1:$Y$391,MATCH($B32&amp;$B$3,'Exposure Data'!$A$1:$A$391,0),MATCH(H$3,'Exposure Data'!$A$1:$Y$1,0))</f>
        <v>5.7595374317499601E-2</v>
      </c>
      <c r="I32" s="150">
        <f>INDEX('Exposure Data'!$A$1:$Y$391,MATCH($B32&amp;$B$3,'Exposure Data'!$A$1:$A$391,0),MATCH(I$3,'Exposure Data'!$A$1:$Y$1,0))</f>
        <v>2.4213310849110971E-2</v>
      </c>
      <c r="J32" s="150">
        <f>INDEX('Exposure Data'!$A$1:$Y$391,MATCH($B32&amp;$B$3,'Exposure Data'!$A$1:$A$391,0),MATCH(J$3,'Exposure Data'!$A$1:$Y$1,0))</f>
        <v>1.4316920127672968E-2</v>
      </c>
      <c r="K32" s="150">
        <f>INDEX('Exposure Data'!$A$1:$Y$391,MATCH($B32&amp;$B$3,'Exposure Data'!$A$1:$A$391,0),MATCH(K$3,'Exposure Data'!$A$1:$Y$1,0))</f>
        <v>0</v>
      </c>
      <c r="L32" s="99"/>
      <c r="M32" s="90"/>
      <c r="N32" s="95">
        <f t="shared" si="1"/>
        <v>39721</v>
      </c>
      <c r="O32" s="107">
        <f>HLOOKUP($N32,'Perfattr Data'!$A$71:$CW$107,MATCH(O$3&amp;"Long",'Perfattr Data'!$B$71:$B$107,0),FALSE)</f>
        <v>-0.1587566877049458</v>
      </c>
      <c r="P32" s="107">
        <f>HLOOKUP($N32,'Perfattr Data'!$A$71:$CW$107,MATCH(P$3&amp;"Long",'Perfattr Data'!$B$71:$B$107,0),FALSE)</f>
        <v>-7.5734641338881636E-2</v>
      </c>
      <c r="Q32" s="107">
        <f>HLOOKUP($N32,'Perfattr Data'!$A$71:$CW$107,MATCH(Q$3&amp;"Long",'Perfattr Data'!$B$71:$B$107,0),FALSE)</f>
        <v>3.7869615028124409E-5</v>
      </c>
      <c r="R32" s="107">
        <f>HLOOKUP($N32,'Perfattr Data'!$A$71:$CW$107,MATCH(R$3&amp;"Long",'Perfattr Data'!$B$71:$B$107,0),FALSE)</f>
        <v>-3.4437340297881633E-2</v>
      </c>
      <c r="S32" s="107">
        <f>HLOOKUP($N32,'Perfattr Data'!$A$71:$CW$107,MATCH(S$3&amp;"Long",'Perfattr Data'!$B$71:$B$107,0),FALSE)</f>
        <v>-2.9560055319936152E-2</v>
      </c>
      <c r="T32" s="107">
        <f>HLOOKUP($N32,'Perfattr Data'!$A$71:$CW$107,MATCH(T$3&amp;"Long",'Perfattr Data'!$B$71:$B$107,0),FALSE)</f>
        <v>-3.2366913573286415E-2</v>
      </c>
      <c r="U32" s="107">
        <f>HLOOKUP($N32,'Perfattr Data'!$A$71:$CW$107,MATCH(U$3&amp;"Long",'Perfattr Data'!$B$71:$B$107,0),FALSE)</f>
        <v>2.2244189967190017E-3</v>
      </c>
    </row>
    <row r="33" spans="2:23" outlineLevel="1" x14ac:dyDescent="0.25">
      <c r="B33" s="95">
        <f t="shared" si="0"/>
        <v>39752</v>
      </c>
      <c r="C33" s="150">
        <f>INDEX('Exposure Data'!$A$1:$Y$391,MATCH($B33&amp;$B$3,'Exposure Data'!$A$1:$A$391,0),MATCH(C$3,'Exposure Data'!$A$1:$Y$1,0))</f>
        <v>0.47838243979401152</v>
      </c>
      <c r="D33" s="150">
        <f>INDEX('Exposure Data'!$A$1:$Y$391,MATCH($B33&amp;$B$3,'Exposure Data'!$A$1:$A$391,0),MATCH(D$3,'Exposure Data'!$A$1:$Y$1,0))</f>
        <v>0.10133846227199607</v>
      </c>
      <c r="E33" s="150">
        <f>INDEX('Exposure Data'!$A$1:$Y$391,MATCH($B33&amp;$B$3,'Exposure Data'!$A$1:$A$391,0),MATCH(E$3,'Exposure Data'!$A$1:$Y$1,0))</f>
        <v>0</v>
      </c>
      <c r="F33" s="150">
        <f>INDEX('Exposure Data'!$A$1:$Y$391,MATCH($B33&amp;$B$3,'Exposure Data'!$A$1:$A$391,0),MATCH(F$3,'Exposure Data'!$A$1:$Y$1,0))</f>
        <v>8.6008581174996698E-2</v>
      </c>
      <c r="G33" s="150">
        <f>INDEX('Exposure Data'!$A$1:$Y$391,MATCH($B33&amp;$B$3,'Exposure Data'!$A$1:$A$391,0),MATCH(G$3,'Exposure Data'!$A$1:$Y$1,0))</f>
        <v>0.1494079781920167</v>
      </c>
      <c r="H33" s="150">
        <f>INDEX('Exposure Data'!$A$1:$Y$391,MATCH($B33&amp;$B$3,'Exposure Data'!$A$1:$A$391,0),MATCH(H$3,'Exposure Data'!$A$1:$Y$1,0))</f>
        <v>8.2813795063569923E-2</v>
      </c>
      <c r="I33" s="150">
        <f>INDEX('Exposure Data'!$A$1:$Y$391,MATCH($B33&amp;$B$3,'Exposure Data'!$A$1:$A$391,0),MATCH(I$3,'Exposure Data'!$A$1:$Y$1,0))</f>
        <v>2.4828458635148022E-2</v>
      </c>
      <c r="J33" s="150">
        <f>INDEX('Exposure Data'!$A$1:$Y$391,MATCH($B33&amp;$B$3,'Exposure Data'!$A$1:$A$391,0),MATCH(J$3,'Exposure Data'!$A$1:$Y$1,0))</f>
        <v>1.2157133338591666E-2</v>
      </c>
      <c r="K33" s="150">
        <f>INDEX('Exposure Data'!$A$1:$Y$391,MATCH($B33&amp;$B$3,'Exposure Data'!$A$1:$A$391,0),MATCH(K$3,'Exposure Data'!$A$1:$Y$1,0))</f>
        <v>0</v>
      </c>
      <c r="L33" s="99"/>
      <c r="M33" s="90"/>
      <c r="N33" s="95">
        <f t="shared" si="1"/>
        <v>39752</v>
      </c>
      <c r="O33" s="107">
        <f>HLOOKUP($N33,'Perfattr Data'!$A$71:$CW$107,MATCH(O$3&amp;"Long",'Perfattr Data'!$B$71:$B$107,0),FALSE)</f>
        <v>-0.32795331856484233</v>
      </c>
      <c r="P33" s="107">
        <f>HLOOKUP($N33,'Perfattr Data'!$A$71:$CW$107,MATCH(P$3&amp;"Long",'Perfattr Data'!$B$71:$B$107,0),FALSE)</f>
        <v>-8.0387075789608423E-2</v>
      </c>
      <c r="Q33" s="107">
        <f>HLOOKUP($N33,'Perfattr Data'!$A$71:$CW$107,MATCH(Q$3&amp;"Long",'Perfattr Data'!$B$71:$B$107,0),FALSE)</f>
        <v>1.1448764288907865E-4</v>
      </c>
      <c r="R33" s="107">
        <f>HLOOKUP($N33,'Perfattr Data'!$A$71:$CW$107,MATCH(R$3&amp;"Long",'Perfattr Data'!$B$71:$B$107,0),FALSE)</f>
        <v>-4.5903443827802058E-2</v>
      </c>
      <c r="S33" s="107">
        <f>HLOOKUP($N33,'Perfattr Data'!$A$71:$CW$107,MATCH(S$3&amp;"Long",'Perfattr Data'!$B$71:$B$107,0),FALSE)</f>
        <v>-3.9645149709965466E-2</v>
      </c>
      <c r="T33" s="107">
        <f>HLOOKUP($N33,'Perfattr Data'!$A$71:$CW$107,MATCH(T$3&amp;"Long",'Perfattr Data'!$B$71:$B$107,0),FALSE)</f>
        <v>-6.5701647158564913E-2</v>
      </c>
      <c r="U33" s="107">
        <f>HLOOKUP($N33,'Perfattr Data'!$A$71:$CW$107,MATCH(U$3&amp;"Long",'Perfattr Data'!$B$71:$B$107,0),FALSE)</f>
        <v>-8.973755985511608E-3</v>
      </c>
      <c r="W33" s="630"/>
    </row>
    <row r="34" spans="2:23" outlineLevel="1" x14ac:dyDescent="0.25">
      <c r="B34" s="95">
        <f t="shared" si="0"/>
        <v>39782</v>
      </c>
      <c r="C34" s="150">
        <f>INDEX('Exposure Data'!$A$1:$Y$391,MATCH($B34&amp;$B$3,'Exposure Data'!$A$1:$A$391,0),MATCH(C$3,'Exposure Data'!$A$1:$Y$1,0))</f>
        <v>0.44036371010482722</v>
      </c>
      <c r="D34" s="150">
        <f>INDEX('Exposure Data'!$A$1:$Y$391,MATCH($B34&amp;$B$3,'Exposure Data'!$A$1:$A$391,0),MATCH(D$3,'Exposure Data'!$A$1:$Y$1,0))</f>
        <v>8.4664274091450942E-2</v>
      </c>
      <c r="E34" s="150">
        <f>INDEX('Exposure Data'!$A$1:$Y$391,MATCH($B34&amp;$B$3,'Exposure Data'!$A$1:$A$391,0),MATCH(E$3,'Exposure Data'!$A$1:$Y$1,0))</f>
        <v>0</v>
      </c>
      <c r="F34" s="150">
        <f>INDEX('Exposure Data'!$A$1:$Y$391,MATCH($B34&amp;$B$3,'Exposure Data'!$A$1:$A$391,0),MATCH(F$3,'Exposure Data'!$A$1:$Y$1,0))</f>
        <v>0.12401127900161582</v>
      </c>
      <c r="G34" s="150">
        <f>INDEX('Exposure Data'!$A$1:$Y$391,MATCH($B34&amp;$B$3,'Exposure Data'!$A$1:$A$391,0),MATCH(G$3,'Exposure Data'!$A$1:$Y$1,0))</f>
        <v>0.14913216238809324</v>
      </c>
      <c r="H34" s="150">
        <f>INDEX('Exposure Data'!$A$1:$Y$391,MATCH($B34&amp;$B$3,'Exposure Data'!$A$1:$A$391,0),MATCH(H$3,'Exposure Data'!$A$1:$Y$1,0))</f>
        <v>5.5030836544374948E-2</v>
      </c>
      <c r="I34" s="150">
        <f>INDEX('Exposure Data'!$A$1:$Y$391,MATCH($B34&amp;$B$3,'Exposure Data'!$A$1:$A$391,0),MATCH(I$3,'Exposure Data'!$A$1:$Y$1,0))</f>
        <v>2.3164204516347989E-2</v>
      </c>
      <c r="J34" s="150">
        <f>INDEX('Exposure Data'!$A$1:$Y$391,MATCH($B34&amp;$B$3,'Exposure Data'!$A$1:$A$391,0),MATCH(J$3,'Exposure Data'!$A$1:$Y$1,0))</f>
        <v>1.4117754644258127E-2</v>
      </c>
      <c r="K34" s="150">
        <f>INDEX('Exposure Data'!$A$1:$Y$391,MATCH($B34&amp;$B$3,'Exposure Data'!$A$1:$A$391,0),MATCH(K$3,'Exposure Data'!$A$1:$Y$1,0))</f>
        <v>0</v>
      </c>
      <c r="L34" s="99"/>
      <c r="M34" s="90"/>
      <c r="N34" s="95">
        <f t="shared" si="1"/>
        <v>39782</v>
      </c>
      <c r="O34" s="107">
        <f>HLOOKUP($N34,'Perfattr Data'!$A$71:$CW$107,MATCH(O$3&amp;"Long",'Perfattr Data'!$B$71:$B$107,0),FALSE)</f>
        <v>2.8614297360546811E-2</v>
      </c>
      <c r="P34" s="107">
        <f>HLOOKUP($N34,'Perfattr Data'!$A$71:$CW$107,MATCH(P$3&amp;"Long",'Perfattr Data'!$B$71:$B$107,0),FALSE)</f>
        <v>-1.3405772489115722E-2</v>
      </c>
      <c r="Q34" s="107">
        <f>HLOOKUP($N34,'Perfattr Data'!$A$71:$CW$107,MATCH(Q$3&amp;"Long",'Perfattr Data'!$B$71:$B$107,0),FALSE)</f>
        <v>-2.8906347858752601E-6</v>
      </c>
      <c r="R34" s="107">
        <f>HLOOKUP($N34,'Perfattr Data'!$A$71:$CW$107,MATCH(R$3&amp;"Long",'Perfattr Data'!$B$71:$B$107,0),FALSE)</f>
        <v>-1.4400993803418501E-2</v>
      </c>
      <c r="S34" s="107">
        <f>HLOOKUP($N34,'Perfattr Data'!$A$71:$CW$107,MATCH(S$3&amp;"Long",'Perfattr Data'!$B$71:$B$107,0),FALSE)</f>
        <v>-2.1678135076719477E-3</v>
      </c>
      <c r="T34" s="107">
        <f>HLOOKUP($N34,'Perfattr Data'!$A$71:$CW$107,MATCH(T$3&amp;"Long",'Perfattr Data'!$B$71:$B$107,0),FALSE)</f>
        <v>-2.5494606148230573E-2</v>
      </c>
      <c r="U34" s="107">
        <f>HLOOKUP($N34,'Perfattr Data'!$A$71:$CW$107,MATCH(U$3&amp;"Long",'Perfattr Data'!$B$71:$B$107,0),FALSE)</f>
        <v>-9.0117725519941044E-3</v>
      </c>
      <c r="W34" s="630"/>
    </row>
    <row r="35" spans="2:23" outlineLevel="1" x14ac:dyDescent="0.25">
      <c r="B35" s="95">
        <f t="shared" si="0"/>
        <v>39813</v>
      </c>
      <c r="C35" s="150">
        <f>INDEX('Exposure Data'!$A$1:$Y$391,MATCH($B35&amp;$B$3,'Exposure Data'!$A$1:$A$391,0),MATCH(C$3,'Exposure Data'!$A$1:$Y$1,0))</f>
        <v>0.43421382980027029</v>
      </c>
      <c r="D35" s="150">
        <f>INDEX('Exposure Data'!$A$1:$Y$391,MATCH($B35&amp;$B$3,'Exposure Data'!$A$1:$A$391,0),MATCH(D$3,'Exposure Data'!$A$1:$Y$1,0))</f>
        <v>9.2546276843626499E-2</v>
      </c>
      <c r="E35" s="150">
        <f>INDEX('Exposure Data'!$A$1:$Y$391,MATCH($B35&amp;$B$3,'Exposure Data'!$A$1:$A$391,0),MATCH(E$3,'Exposure Data'!$A$1:$Y$1,0))</f>
        <v>0</v>
      </c>
      <c r="F35" s="150">
        <f>INDEX('Exposure Data'!$A$1:$Y$391,MATCH($B35&amp;$B$3,'Exposure Data'!$A$1:$A$391,0),MATCH(F$3,'Exposure Data'!$A$1:$Y$1,0))</f>
        <v>0.12357783327145486</v>
      </c>
      <c r="G35" s="150">
        <f>INDEX('Exposure Data'!$A$1:$Y$391,MATCH($B35&amp;$B$3,'Exposure Data'!$A$1:$A$391,0),MATCH(G$3,'Exposure Data'!$A$1:$Y$1,0))</f>
        <v>0.14533244576562956</v>
      </c>
      <c r="H35" s="150">
        <f>INDEX('Exposure Data'!$A$1:$Y$391,MATCH($B35&amp;$B$3,'Exposure Data'!$A$1:$A$391,0),MATCH(H$3,'Exposure Data'!$A$1:$Y$1,0))</f>
        <v>0.14475005619942799</v>
      </c>
      <c r="I35" s="150">
        <f>INDEX('Exposure Data'!$A$1:$Y$391,MATCH($B35&amp;$B$3,'Exposure Data'!$A$1:$A$391,0),MATCH(I$3,'Exposure Data'!$A$1:$Y$1,0))</f>
        <v>2.4533284529476323E-2</v>
      </c>
      <c r="J35" s="150">
        <f>INDEX('Exposure Data'!$A$1:$Y$391,MATCH($B35&amp;$B$3,'Exposure Data'!$A$1:$A$391,0),MATCH(J$3,'Exposure Data'!$A$1:$Y$1,0))</f>
        <v>1.4584312849456181E-2</v>
      </c>
      <c r="K35" s="150">
        <f>INDEX('Exposure Data'!$A$1:$Y$391,MATCH($B35&amp;$B$3,'Exposure Data'!$A$1:$A$391,0),MATCH(K$3,'Exposure Data'!$A$1:$Y$1,0))</f>
        <v>0</v>
      </c>
      <c r="L35" s="99"/>
      <c r="M35" s="90"/>
      <c r="N35" s="95">
        <f t="shared" si="1"/>
        <v>39813</v>
      </c>
      <c r="O35" s="107">
        <f>HLOOKUP($N35,'Perfattr Data'!$A$71:$CW$107,MATCH(O$3&amp;"Long",'Perfattr Data'!$B$71:$B$107,0),FALSE)</f>
        <v>7.5166846368641627E-2</v>
      </c>
      <c r="P35" s="107">
        <f>HLOOKUP($N35,'Perfattr Data'!$A$71:$CW$107,MATCH(P$3&amp;"Long",'Perfattr Data'!$B$71:$B$107,0),FALSE)</f>
        <v>8.1666555358789941E-3</v>
      </c>
      <c r="Q35" s="107">
        <f>HLOOKUP($N35,'Perfattr Data'!$A$71:$CW$107,MATCH(Q$3&amp;"Long",'Perfattr Data'!$B$71:$B$107,0),FALSE)</f>
        <v>3.3351079167047327E-5</v>
      </c>
      <c r="R35" s="107">
        <f>HLOOKUP($N35,'Perfattr Data'!$A$71:$CW$107,MATCH(R$3&amp;"Long",'Perfattr Data'!$B$71:$B$107,0),FALSE)</f>
        <v>1.1024094340646802E-2</v>
      </c>
      <c r="S35" s="107">
        <f>HLOOKUP($N35,'Perfattr Data'!$A$71:$CW$107,MATCH(S$3&amp;"Long",'Perfattr Data'!$B$71:$B$107,0),FALSE)</f>
        <v>1.268554794010141E-2</v>
      </c>
      <c r="T35" s="107">
        <f>HLOOKUP($N35,'Perfattr Data'!$A$71:$CW$107,MATCH(T$3&amp;"Long",'Perfattr Data'!$B$71:$B$107,0),FALSE)</f>
        <v>1.8158748595192217E-3</v>
      </c>
      <c r="U35" s="107">
        <f>HLOOKUP($N35,'Perfattr Data'!$A$71:$CW$107,MATCH(U$3&amp;"Long",'Perfattr Data'!$B$71:$B$107,0),FALSE)</f>
        <v>1.333625293650263E-2</v>
      </c>
    </row>
    <row r="36" spans="2:23" outlineLevel="1" x14ac:dyDescent="0.25">
      <c r="B36" s="95">
        <f t="shared" si="0"/>
        <v>39844</v>
      </c>
      <c r="C36" s="150">
        <f>INDEX('Exposure Data'!$A$1:$Y$391,MATCH($B36&amp;$B$3,'Exposure Data'!$A$1:$A$391,0),MATCH(C$3,'Exposure Data'!$A$1:$Y$1,0))</f>
        <v>0.42922019649590432</v>
      </c>
      <c r="D36" s="150">
        <f>INDEX('Exposure Data'!$A$1:$Y$391,MATCH($B36&amp;$B$3,'Exposure Data'!$A$1:$A$391,0),MATCH(D$3,'Exposure Data'!$A$1:$Y$1,0))</f>
        <v>7.4823735064976499E-2</v>
      </c>
      <c r="E36" s="150">
        <f>INDEX('Exposure Data'!$A$1:$Y$391,MATCH($B36&amp;$B$3,'Exposure Data'!$A$1:$A$391,0),MATCH(E$3,'Exposure Data'!$A$1:$Y$1,0))</f>
        <v>0</v>
      </c>
      <c r="F36" s="150">
        <f>INDEX('Exposure Data'!$A$1:$Y$391,MATCH($B36&amp;$B$3,'Exposure Data'!$A$1:$A$391,0),MATCH(F$3,'Exposure Data'!$A$1:$Y$1,0))</f>
        <v>9.1863322813910825E-2</v>
      </c>
      <c r="G36" s="150">
        <f>INDEX('Exposure Data'!$A$1:$Y$391,MATCH($B36&amp;$B$3,'Exposure Data'!$A$1:$A$391,0),MATCH(G$3,'Exposure Data'!$A$1:$Y$1,0))</f>
        <v>0.11865785486582769</v>
      </c>
      <c r="H36" s="150">
        <f>INDEX('Exposure Data'!$A$1:$Y$391,MATCH($B36&amp;$B$3,'Exposure Data'!$A$1:$A$391,0),MATCH(H$3,'Exposure Data'!$A$1:$Y$1,0))</f>
        <v>4.6940892637864468E-2</v>
      </c>
      <c r="I36" s="150">
        <f>INDEX('Exposure Data'!$A$1:$Y$391,MATCH($B36&amp;$B$3,'Exposure Data'!$A$1:$A$391,0),MATCH(I$3,'Exposure Data'!$A$1:$Y$1,0))</f>
        <v>2.2025922212598949E-2</v>
      </c>
      <c r="J36" s="150">
        <f>INDEX('Exposure Data'!$A$1:$Y$391,MATCH($B36&amp;$B$3,'Exposure Data'!$A$1:$A$391,0),MATCH(J$3,'Exposure Data'!$A$1:$Y$1,0))</f>
        <v>1.5653165335036499E-2</v>
      </c>
      <c r="K36" s="150">
        <f>INDEX('Exposure Data'!$A$1:$Y$391,MATCH($B36&amp;$B$3,'Exposure Data'!$A$1:$A$391,0),MATCH(K$3,'Exposure Data'!$A$1:$Y$1,0))</f>
        <v>0</v>
      </c>
      <c r="L36" s="99"/>
      <c r="M36" s="90"/>
      <c r="N36" s="95">
        <f t="shared" si="1"/>
        <v>39844</v>
      </c>
      <c r="O36" s="107">
        <f>HLOOKUP($N36,'Perfattr Data'!$A$71:$CW$107,MATCH(O$3&amp;"Long",'Perfattr Data'!$B$71:$B$107,0),FALSE)</f>
        <v>-2.9104518919327419E-2</v>
      </c>
      <c r="P36" s="107">
        <f>HLOOKUP($N36,'Perfattr Data'!$A$71:$CW$107,MATCH(P$3&amp;"Long",'Perfattr Data'!$B$71:$B$107,0),FALSE)</f>
        <v>-2.8960690359233168E-2</v>
      </c>
      <c r="Q36" s="107">
        <f>HLOOKUP($N36,'Perfattr Data'!$A$71:$CW$107,MATCH(Q$3&amp;"Long",'Perfattr Data'!$B$71:$B$107,0),FALSE)</f>
        <v>2.7039065784248322E-5</v>
      </c>
      <c r="R36" s="107">
        <f>HLOOKUP($N36,'Perfattr Data'!$A$71:$CW$107,MATCH(R$3&amp;"Long",'Perfattr Data'!$B$71:$B$107,0),FALSE)</f>
        <v>-3.7681954372116811E-3</v>
      </c>
      <c r="S36" s="107">
        <f>HLOOKUP($N36,'Perfattr Data'!$A$71:$CW$107,MATCH(S$3&amp;"Long",'Perfattr Data'!$B$71:$B$107,0),FALSE)</f>
        <v>-1.5123089967536444E-2</v>
      </c>
      <c r="T36" s="107">
        <f>HLOOKUP($N36,'Perfattr Data'!$A$71:$CW$107,MATCH(T$3&amp;"Long",'Perfattr Data'!$B$71:$B$107,0),FALSE)</f>
        <v>2.5420682158312861E-4</v>
      </c>
      <c r="U36" s="107">
        <f>HLOOKUP($N36,'Perfattr Data'!$A$71:$CW$107,MATCH(U$3&amp;"Long",'Perfattr Data'!$B$71:$B$107,0),FALSE)</f>
        <v>-3.0186061741617242E-3</v>
      </c>
    </row>
    <row r="37" spans="2:23" outlineLevel="1" x14ac:dyDescent="0.25">
      <c r="B37" s="4">
        <f t="shared" ref="B37:B68" si="2">EOMONTH(B36,1)</f>
        <v>39872</v>
      </c>
      <c r="C37" s="150">
        <f>INDEX('Exposure Data'!$A$1:$Y$391,MATCH($B37&amp;$B$3,'Exposure Data'!$A$1:$A$391,0),MATCH(C$3,'Exposure Data'!$A$1:$Y$1,0))</f>
        <v>0.41053131524517794</v>
      </c>
      <c r="D37" s="150">
        <f>INDEX('Exposure Data'!$A$1:$Y$391,MATCH($B37&amp;$B$3,'Exposure Data'!$A$1:$A$391,0),MATCH(D$3,'Exposure Data'!$A$1:$Y$1,0))</f>
        <v>6.9383339271788774E-2</v>
      </c>
      <c r="E37" s="150">
        <f>INDEX('Exposure Data'!$A$1:$Y$391,MATCH($B37&amp;$B$3,'Exposure Data'!$A$1:$A$391,0),MATCH(E$3,'Exposure Data'!$A$1:$Y$1,0))</f>
        <v>0</v>
      </c>
      <c r="F37" s="150">
        <f>INDEX('Exposure Data'!$A$1:$Y$391,MATCH($B37&amp;$B$3,'Exposure Data'!$A$1:$A$391,0),MATCH(F$3,'Exposure Data'!$A$1:$Y$1,0))</f>
        <v>9.1473512938481702E-2</v>
      </c>
      <c r="G37" s="150">
        <f>INDEX('Exposure Data'!$A$1:$Y$391,MATCH($B37&amp;$B$3,'Exposure Data'!$A$1:$A$391,0),MATCH(G$3,'Exposure Data'!$A$1:$Y$1,0))</f>
        <v>9.5774489551563396E-2</v>
      </c>
      <c r="H37" s="150">
        <f>INDEX('Exposure Data'!$A$1:$Y$391,MATCH($B37&amp;$B$3,'Exposure Data'!$A$1:$A$391,0),MATCH(H$3,'Exposure Data'!$A$1:$Y$1,0))</f>
        <v>7.6620757812257703E-2</v>
      </c>
      <c r="I37" s="150">
        <f>INDEX('Exposure Data'!$A$1:$Y$391,MATCH($B37&amp;$B$3,'Exposure Data'!$A$1:$A$391,0),MATCH(I$3,'Exposure Data'!$A$1:$Y$1,0))</f>
        <v>1.7662212881418025E-2</v>
      </c>
      <c r="J37" s="150">
        <f>INDEX('Exposure Data'!$A$1:$Y$391,MATCH($B37&amp;$B$3,'Exposure Data'!$A$1:$A$391,0),MATCH(J$3,'Exposure Data'!$A$1:$Y$1,0))</f>
        <v>2.8990191600350327E-2</v>
      </c>
      <c r="K37" s="150">
        <f>INDEX('Exposure Data'!$A$1:$Y$391,MATCH($B37&amp;$B$3,'Exposure Data'!$A$1:$A$391,0),MATCH(K$3,'Exposure Data'!$A$1:$Y$1,0))</f>
        <v>0</v>
      </c>
      <c r="L37" s="99"/>
      <c r="M37" s="90"/>
      <c r="N37" s="4">
        <f t="shared" ref="N37:N68" si="3">EOMONTH(N36,1)</f>
        <v>39872</v>
      </c>
      <c r="O37" s="107">
        <f>HLOOKUP($N37,'Perfattr Data'!$A$71:$CW$107,MATCH(O$3&amp;"Long",'Perfattr Data'!$B$71:$B$107,0),FALSE)</f>
        <v>-5.1540302284562765E-2</v>
      </c>
      <c r="P37" s="107">
        <f>HLOOKUP($N37,'Perfattr Data'!$A$71:$CW$107,MATCH(P$3&amp;"Long",'Perfattr Data'!$B$71:$B$107,0),FALSE)</f>
        <v>3.3259900116692788E-3</v>
      </c>
      <c r="Q37" s="107">
        <f>HLOOKUP($N37,'Perfattr Data'!$A$71:$CW$107,MATCH(Q$3&amp;"Long",'Perfattr Data'!$B$71:$B$107,0),FALSE)</f>
        <v>-5.4817200305525869E-6</v>
      </c>
      <c r="R37" s="107">
        <f>HLOOKUP($N37,'Perfattr Data'!$A$71:$CW$107,MATCH(R$3&amp;"Long",'Perfattr Data'!$B$71:$B$107,0),FALSE)</f>
        <v>2.7998057511021907E-3</v>
      </c>
      <c r="S37" s="107">
        <f>HLOOKUP($N37,'Perfattr Data'!$A$71:$CW$107,MATCH(S$3&amp;"Long",'Perfattr Data'!$B$71:$B$107,0),FALSE)</f>
        <v>-2.3697767653658576E-3</v>
      </c>
      <c r="T37" s="107">
        <f>HLOOKUP($N37,'Perfattr Data'!$A$71:$CW$107,MATCH(T$3&amp;"Long",'Perfattr Data'!$B$71:$B$107,0),FALSE)</f>
        <v>-6.5950108495409923E-3</v>
      </c>
      <c r="U37" s="107">
        <f>HLOOKUP($N37,'Perfattr Data'!$A$71:$CW$107,MATCH(U$3&amp;"Long",'Perfattr Data'!$B$71:$B$107,0),FALSE)</f>
        <v>-4.8634119793031609E-3</v>
      </c>
    </row>
    <row r="38" spans="2:23" outlineLevel="1" x14ac:dyDescent="0.25">
      <c r="B38" s="4">
        <f t="shared" si="2"/>
        <v>39903</v>
      </c>
      <c r="C38" s="150">
        <f>INDEX('Exposure Data'!$A$1:$Y$391,MATCH($B38&amp;$B$3,'Exposure Data'!$A$1:$A$391,0),MATCH(C$3,'Exposure Data'!$A$1:$Y$1,0))</f>
        <v>0.52400644122641815</v>
      </c>
      <c r="D38" s="150">
        <f>INDEX('Exposure Data'!$A$1:$Y$391,MATCH($B38&amp;$B$3,'Exposure Data'!$A$1:$A$391,0),MATCH(D$3,'Exposure Data'!$A$1:$Y$1,0))</f>
        <v>7.8214391109998144E-2</v>
      </c>
      <c r="E38" s="150">
        <f>INDEX('Exposure Data'!$A$1:$Y$391,MATCH($B38&amp;$B$3,'Exposure Data'!$A$1:$A$391,0),MATCH(E$3,'Exposure Data'!$A$1:$Y$1,0))</f>
        <v>0</v>
      </c>
      <c r="F38" s="150">
        <f>INDEX('Exposure Data'!$A$1:$Y$391,MATCH($B38&amp;$B$3,'Exposure Data'!$A$1:$A$391,0),MATCH(F$3,'Exposure Data'!$A$1:$Y$1,0))</f>
        <v>9.2313284488827335E-2</v>
      </c>
      <c r="G38" s="150">
        <f>INDEX('Exposure Data'!$A$1:$Y$391,MATCH($B38&amp;$B$3,'Exposure Data'!$A$1:$A$391,0),MATCH(G$3,'Exposure Data'!$A$1:$Y$1,0))</f>
        <v>0.14027579150128364</v>
      </c>
      <c r="H38" s="150">
        <f>INDEX('Exposure Data'!$A$1:$Y$391,MATCH($B38&amp;$B$3,'Exposure Data'!$A$1:$A$391,0),MATCH(H$3,'Exposure Data'!$A$1:$Y$1,0))</f>
        <v>7.6744863776445169E-2</v>
      </c>
      <c r="I38" s="150">
        <f>INDEX('Exposure Data'!$A$1:$Y$391,MATCH($B38&amp;$B$3,'Exposure Data'!$A$1:$A$391,0),MATCH(I$3,'Exposure Data'!$A$1:$Y$1,0))</f>
        <v>2.0741752683021274E-2</v>
      </c>
      <c r="J38" s="150">
        <f>INDEX('Exposure Data'!$A$1:$Y$391,MATCH($B38&amp;$B$3,'Exposure Data'!$A$1:$A$391,0),MATCH(J$3,'Exposure Data'!$A$1:$Y$1,0))</f>
        <v>2.8540991014850664E-2</v>
      </c>
      <c r="K38" s="150">
        <f>INDEX('Exposure Data'!$A$1:$Y$391,MATCH($B38&amp;$B$3,'Exposure Data'!$A$1:$A$391,0),MATCH(K$3,'Exposure Data'!$A$1:$Y$1,0))</f>
        <v>0</v>
      </c>
      <c r="L38" s="99"/>
      <c r="M38" s="90"/>
      <c r="N38" s="4">
        <f t="shared" si="3"/>
        <v>39903</v>
      </c>
      <c r="O38" s="107">
        <f>HLOOKUP($N38,'Perfattr Data'!$A$71:$CW$107,MATCH(O$3&amp;"Long",'Perfattr Data'!$B$71:$B$107,0),FALSE)</f>
        <v>5.7070471630687368E-2</v>
      </c>
      <c r="P38" s="107">
        <f>HLOOKUP($N38,'Perfattr Data'!$A$71:$CW$107,MATCH(P$3&amp;"Long",'Perfattr Data'!$B$71:$B$107,0),FALSE)</f>
        <v>1.4265085651750753E-2</v>
      </c>
      <c r="Q38" s="107">
        <f>HLOOKUP($N38,'Perfattr Data'!$A$71:$CW$107,MATCH(Q$3&amp;"Long",'Perfattr Data'!$B$71:$B$107,0),FALSE)</f>
        <v>2.8654701838746378E-5</v>
      </c>
      <c r="R38" s="107">
        <f>HLOOKUP($N38,'Perfattr Data'!$A$71:$CW$107,MATCH(R$3&amp;"Long",'Perfattr Data'!$B$71:$B$107,0),FALSE)</f>
        <v>7.2047866267074311E-3</v>
      </c>
      <c r="S38" s="107">
        <f>HLOOKUP($N38,'Perfattr Data'!$A$71:$CW$107,MATCH(S$3&amp;"Long",'Perfattr Data'!$B$71:$B$107,0),FALSE)</f>
        <v>5.8236401216076516E-3</v>
      </c>
      <c r="T38" s="107">
        <f>HLOOKUP($N38,'Perfattr Data'!$A$71:$CW$107,MATCH(T$3&amp;"Long",'Perfattr Data'!$B$71:$B$107,0),FALSE)</f>
        <v>8.8254302119566211E-3</v>
      </c>
      <c r="U38" s="107">
        <f>HLOOKUP($N38,'Perfattr Data'!$A$71:$CW$107,MATCH(U$3&amp;"Long",'Perfattr Data'!$B$71:$B$107,0),FALSE)</f>
        <v>4.6507539031255324E-3</v>
      </c>
    </row>
    <row r="39" spans="2:23" outlineLevel="1" x14ac:dyDescent="0.25">
      <c r="B39" s="4">
        <f t="shared" si="2"/>
        <v>39933</v>
      </c>
      <c r="C39" s="150">
        <f>INDEX('Exposure Data'!$A$1:$Y$391,MATCH($B39&amp;$B$3,'Exposure Data'!$A$1:$A$391,0),MATCH(C$3,'Exposure Data'!$A$1:$Y$1,0))</f>
        <v>0.59226770968173592</v>
      </c>
      <c r="D39" s="150">
        <f>INDEX('Exposure Data'!$A$1:$Y$391,MATCH($B39&amp;$B$3,'Exposure Data'!$A$1:$A$391,0),MATCH(D$3,'Exposure Data'!$A$1:$Y$1,0))</f>
        <v>0.10560916512125547</v>
      </c>
      <c r="E39" s="150">
        <f>INDEX('Exposure Data'!$A$1:$Y$391,MATCH($B39&amp;$B$3,'Exposure Data'!$A$1:$A$391,0),MATCH(E$3,'Exposure Data'!$A$1:$Y$1,0))</f>
        <v>0</v>
      </c>
      <c r="F39" s="150">
        <f>INDEX('Exposure Data'!$A$1:$Y$391,MATCH($B39&amp;$B$3,'Exposure Data'!$A$1:$A$391,0),MATCH(F$3,'Exposure Data'!$A$1:$Y$1,0))</f>
        <v>0.13210946738541265</v>
      </c>
      <c r="G39" s="150">
        <f>INDEX('Exposure Data'!$A$1:$Y$391,MATCH($B39&amp;$B$3,'Exposure Data'!$A$1:$A$391,0),MATCH(G$3,'Exposure Data'!$A$1:$Y$1,0))</f>
        <v>0.1822020156366651</v>
      </c>
      <c r="H39" s="150">
        <f>INDEX('Exposure Data'!$A$1:$Y$391,MATCH($B39&amp;$B$3,'Exposure Data'!$A$1:$A$391,0),MATCH(H$3,'Exposure Data'!$A$1:$Y$1,0))</f>
        <v>8.0567275248491971E-2</v>
      </c>
      <c r="I39" s="150">
        <f>INDEX('Exposure Data'!$A$1:$Y$391,MATCH($B39&amp;$B$3,'Exposure Data'!$A$1:$A$391,0),MATCH(I$3,'Exposure Data'!$A$1:$Y$1,0))</f>
        <v>1.4237339588564308E-2</v>
      </c>
      <c r="J39" s="150">
        <f>INDEX('Exposure Data'!$A$1:$Y$391,MATCH($B39&amp;$B$3,'Exposure Data'!$A$1:$A$391,0),MATCH(J$3,'Exposure Data'!$A$1:$Y$1,0))</f>
        <v>2.9642836296842227E-2</v>
      </c>
      <c r="K39" s="150">
        <f>INDEX('Exposure Data'!$A$1:$Y$391,MATCH($B39&amp;$B$3,'Exposure Data'!$A$1:$A$391,0),MATCH(K$3,'Exposure Data'!$A$1:$Y$1,0))</f>
        <v>0</v>
      </c>
      <c r="L39" s="99"/>
      <c r="M39" s="90"/>
      <c r="N39" s="4">
        <f t="shared" si="3"/>
        <v>39933</v>
      </c>
      <c r="O39" s="107">
        <f>HLOOKUP($N39,'Perfattr Data'!$A$71:$CW$107,MATCH(O$3&amp;"Long",'Perfattr Data'!$B$71:$B$107,0),FALSE)</f>
        <v>0.1226404008829875</v>
      </c>
      <c r="P39" s="107">
        <f>HLOOKUP($N39,'Perfattr Data'!$A$71:$CW$107,MATCH(P$3&amp;"Long",'Perfattr Data'!$B$71:$B$107,0),FALSE)</f>
        <v>2.6646182943191744E-2</v>
      </c>
      <c r="Q39" s="107">
        <f>HLOOKUP($N39,'Perfattr Data'!$A$71:$CW$107,MATCH(Q$3&amp;"Long",'Perfattr Data'!$B$71:$B$107,0),FALSE)</f>
        <v>1.4852624028096335E-5</v>
      </c>
      <c r="R39" s="107">
        <f>HLOOKUP($N39,'Perfattr Data'!$A$71:$CW$107,MATCH(R$3&amp;"Long",'Perfattr Data'!$B$71:$B$107,0),FALSE)</f>
        <v>3.2981106274138486E-2</v>
      </c>
      <c r="S39" s="107">
        <f>HLOOKUP($N39,'Perfattr Data'!$A$71:$CW$107,MATCH(S$3&amp;"Long",'Perfattr Data'!$B$71:$B$107,0),FALSE)</f>
        <v>2.6455345093614156E-2</v>
      </c>
      <c r="T39" s="107">
        <f>HLOOKUP($N39,'Perfattr Data'!$A$71:$CW$107,MATCH(T$3&amp;"Long",'Perfattr Data'!$B$71:$B$107,0),FALSE)</f>
        <v>2.5381373173535331E-2</v>
      </c>
      <c r="U39" s="107">
        <f>HLOOKUP($N39,'Perfattr Data'!$A$71:$CW$107,MATCH(U$3&amp;"Long",'Perfattr Data'!$B$71:$B$107,0),FALSE)</f>
        <v>8.6137815041378504E-3</v>
      </c>
    </row>
    <row r="40" spans="2:23" outlineLevel="1" x14ac:dyDescent="0.25">
      <c r="B40" s="95">
        <f t="shared" si="2"/>
        <v>39964</v>
      </c>
      <c r="C40" s="150">
        <f>INDEX('Exposure Data'!$A$1:$Y$391,MATCH($B40&amp;$B$3,'Exposure Data'!$A$1:$A$391,0),MATCH(C$3,'Exposure Data'!$A$1:$Y$1,0))</f>
        <v>0.57050955726860186</v>
      </c>
      <c r="D40" s="150">
        <f>INDEX('Exposure Data'!$A$1:$Y$391,MATCH($B40&amp;$B$3,'Exposure Data'!$A$1:$A$391,0),MATCH(D$3,'Exposure Data'!$A$1:$Y$1,0))</f>
        <v>8.4617016049992153E-2</v>
      </c>
      <c r="E40" s="150">
        <f>INDEX('Exposure Data'!$A$1:$Y$391,MATCH($B40&amp;$B$3,'Exposure Data'!$A$1:$A$391,0),MATCH(E$3,'Exposure Data'!$A$1:$Y$1,0))</f>
        <v>0</v>
      </c>
      <c r="F40" s="150">
        <f>INDEX('Exposure Data'!$A$1:$Y$391,MATCH($B40&amp;$B$3,'Exposure Data'!$A$1:$A$391,0),MATCH(F$3,'Exposure Data'!$A$1:$Y$1,0))</f>
        <v>0.12697295415234727</v>
      </c>
      <c r="G40" s="150">
        <f>INDEX('Exposure Data'!$A$1:$Y$391,MATCH($B40&amp;$B$3,'Exposure Data'!$A$1:$A$391,0),MATCH(G$3,'Exposure Data'!$A$1:$Y$1,0))</f>
        <v>0.18162386937612751</v>
      </c>
      <c r="H40" s="150">
        <f>INDEX('Exposure Data'!$A$1:$Y$391,MATCH($B40&amp;$B$3,'Exposure Data'!$A$1:$A$391,0),MATCH(H$3,'Exposure Data'!$A$1:$Y$1,0))</f>
        <v>4.8549172895880829E-2</v>
      </c>
      <c r="I40" s="150">
        <f>INDEX('Exposure Data'!$A$1:$Y$391,MATCH($B40&amp;$B$3,'Exposure Data'!$A$1:$A$391,0),MATCH(I$3,'Exposure Data'!$A$1:$Y$1,0))</f>
        <v>1.4732103797602899E-2</v>
      </c>
      <c r="J40" s="150">
        <f>INDEX('Exposure Data'!$A$1:$Y$391,MATCH($B40&amp;$B$3,'Exposure Data'!$A$1:$A$391,0),MATCH(J$3,'Exposure Data'!$A$1:$Y$1,0))</f>
        <v>3.0654773060850043E-2</v>
      </c>
      <c r="K40" s="150">
        <f>INDEX('Exposure Data'!$A$1:$Y$391,MATCH($B40&amp;$B$3,'Exposure Data'!$A$1:$A$391,0),MATCH(K$3,'Exposure Data'!$A$1:$Y$1,0))</f>
        <v>0</v>
      </c>
      <c r="L40" s="99"/>
      <c r="M40" s="90"/>
      <c r="N40" s="95">
        <f t="shared" si="3"/>
        <v>39964</v>
      </c>
      <c r="O40" s="107">
        <f>HLOOKUP($N40,'Perfattr Data'!$A$71:$CW$107,MATCH(O$3&amp;"Long",'Perfattr Data'!$B$71:$B$107,0),FALSE)</f>
        <v>0.1676817696104792</v>
      </c>
      <c r="P40" s="107">
        <f>HLOOKUP($N40,'Perfattr Data'!$A$71:$CW$107,MATCH(P$3&amp;"Long",'Perfattr Data'!$B$71:$B$107,0),FALSE)</f>
        <v>2.2085379370883319E-2</v>
      </c>
      <c r="Q40" s="107">
        <f>HLOOKUP($N40,'Perfattr Data'!$A$71:$CW$107,MATCH(Q$3&amp;"Long",'Perfattr Data'!$B$71:$B$107,0),FALSE)</f>
        <v>-5.1960468798018457E-6</v>
      </c>
      <c r="R40" s="107">
        <f>HLOOKUP($N40,'Perfattr Data'!$A$71:$CW$107,MATCH(R$3&amp;"Long",'Perfattr Data'!$B$71:$B$107,0),FALSE)</f>
        <v>3.4195485267654792E-2</v>
      </c>
      <c r="S40" s="107">
        <f>HLOOKUP($N40,'Perfattr Data'!$A$71:$CW$107,MATCH(S$3&amp;"Long",'Perfattr Data'!$B$71:$B$107,0),FALSE)</f>
        <v>4.108109785660672E-2</v>
      </c>
      <c r="T40" s="107">
        <f>HLOOKUP($N40,'Perfattr Data'!$A$71:$CW$107,MATCH(T$3&amp;"Long",'Perfattr Data'!$B$71:$B$107,0),FALSE)</f>
        <v>5.7068725583734083E-3</v>
      </c>
      <c r="U40" s="107">
        <f>HLOOKUP($N40,'Perfattr Data'!$A$71:$CW$107,MATCH(U$3&amp;"Long",'Perfattr Data'!$B$71:$B$107,0),FALSE)</f>
        <v>2.4655164534143643E-3</v>
      </c>
    </row>
    <row r="41" spans="2:23" outlineLevel="1" x14ac:dyDescent="0.25">
      <c r="B41" s="95">
        <f t="shared" si="2"/>
        <v>39994</v>
      </c>
      <c r="C41" s="150">
        <f>INDEX('Exposure Data'!$A$1:$Y$391,MATCH($B41&amp;$B$3,'Exposure Data'!$A$1:$A$391,0),MATCH(C$3,'Exposure Data'!$A$1:$Y$1,0))</f>
        <v>0.54393137393975399</v>
      </c>
      <c r="D41" s="150">
        <f>INDEX('Exposure Data'!$A$1:$Y$391,MATCH($B41&amp;$B$3,'Exposure Data'!$A$1:$A$391,0),MATCH(D$3,'Exposure Data'!$A$1:$Y$1,0))</f>
        <v>8.5001744899256049E-2</v>
      </c>
      <c r="E41" s="150">
        <f>INDEX('Exposure Data'!$A$1:$Y$391,MATCH($B41&amp;$B$3,'Exposure Data'!$A$1:$A$391,0),MATCH(E$3,'Exposure Data'!$A$1:$Y$1,0))</f>
        <v>0</v>
      </c>
      <c r="F41" s="150">
        <f>INDEX('Exposure Data'!$A$1:$Y$391,MATCH($B41&amp;$B$3,'Exposure Data'!$A$1:$A$391,0),MATCH(F$3,'Exposure Data'!$A$1:$Y$1,0))</f>
        <v>0.11218704942602044</v>
      </c>
      <c r="G41" s="150">
        <f>INDEX('Exposure Data'!$A$1:$Y$391,MATCH($B41&amp;$B$3,'Exposure Data'!$A$1:$A$391,0),MATCH(G$3,'Exposure Data'!$A$1:$Y$1,0))</f>
        <v>0.19470522875045676</v>
      </c>
      <c r="H41" s="150">
        <f>INDEX('Exposure Data'!$A$1:$Y$391,MATCH($B41&amp;$B$3,'Exposure Data'!$A$1:$A$391,0),MATCH(H$3,'Exposure Data'!$A$1:$Y$1,0))</f>
        <v>3.9781645193469647E-2</v>
      </c>
      <c r="I41" s="150">
        <f>INDEX('Exposure Data'!$A$1:$Y$391,MATCH($B41&amp;$B$3,'Exposure Data'!$A$1:$A$391,0),MATCH(I$3,'Exposure Data'!$A$1:$Y$1,0))</f>
        <v>2.1200463023831342E-2</v>
      </c>
      <c r="J41" s="150">
        <f>INDEX('Exposure Data'!$A$1:$Y$391,MATCH($B41&amp;$B$3,'Exposure Data'!$A$1:$A$391,0),MATCH(J$3,'Exposure Data'!$A$1:$Y$1,0))</f>
        <v>2.8192307392078161E-2</v>
      </c>
      <c r="K41" s="150">
        <f>INDEX('Exposure Data'!$A$1:$Y$391,MATCH($B41&amp;$B$3,'Exposure Data'!$A$1:$A$391,0),MATCH(K$3,'Exposure Data'!$A$1:$Y$1,0))</f>
        <v>0</v>
      </c>
      <c r="L41" s="99"/>
      <c r="M41" s="90"/>
      <c r="N41" s="95">
        <f t="shared" si="3"/>
        <v>39994</v>
      </c>
      <c r="O41" s="107">
        <f>HLOOKUP($N41,'Perfattr Data'!$A$71:$CW$107,MATCH(O$3&amp;"Long",'Perfattr Data'!$B$71:$B$107,0),FALSE)</f>
        <v>9.883111860488826E-3</v>
      </c>
      <c r="P41" s="107">
        <f>HLOOKUP($N41,'Perfattr Data'!$A$71:$CW$107,MATCH(P$3&amp;"Long",'Perfattr Data'!$B$71:$B$107,0),FALSE)</f>
        <v>-3.8930627877776991E-3</v>
      </c>
      <c r="Q41" s="107">
        <f>HLOOKUP($N41,'Perfattr Data'!$A$71:$CW$107,MATCH(Q$3&amp;"Long",'Perfattr Data'!$B$71:$B$107,0),FALSE)</f>
        <v>4.4688719727922066E-5</v>
      </c>
      <c r="R41" s="107">
        <f>HLOOKUP($N41,'Perfattr Data'!$A$71:$CW$107,MATCH(R$3&amp;"Long",'Perfattr Data'!$B$71:$B$107,0),FALSE)</f>
        <v>1.3488670372984332E-2</v>
      </c>
      <c r="S41" s="107">
        <f>HLOOKUP($N41,'Perfattr Data'!$A$71:$CW$107,MATCH(S$3&amp;"Long",'Perfattr Data'!$B$71:$B$107,0),FALSE)</f>
        <v>1.3908579394437235E-2</v>
      </c>
      <c r="T41" s="107">
        <f>HLOOKUP($N41,'Perfattr Data'!$A$71:$CW$107,MATCH(T$3&amp;"Long",'Perfattr Data'!$B$71:$B$107,0),FALSE)</f>
        <v>3.4095263633401535E-3</v>
      </c>
      <c r="U41" s="107">
        <f>HLOOKUP($N41,'Perfattr Data'!$A$71:$CW$107,MATCH(U$3&amp;"Long",'Perfattr Data'!$B$71:$B$107,0),FALSE)</f>
        <v>-9.8570422743432355E-4</v>
      </c>
    </row>
    <row r="42" spans="2:23" outlineLevel="1" x14ac:dyDescent="0.25">
      <c r="B42" s="95">
        <f t="shared" si="2"/>
        <v>40025</v>
      </c>
      <c r="C42" s="150">
        <f>INDEX('Exposure Data'!$A$1:$Y$391,MATCH($B42&amp;$B$3,'Exposure Data'!$A$1:$A$391,0),MATCH(C$3,'Exposure Data'!$A$1:$Y$1,0))</f>
        <v>0.63521594640431833</v>
      </c>
      <c r="D42" s="150">
        <f>INDEX('Exposure Data'!$A$1:$Y$391,MATCH($B42&amp;$B$3,'Exposure Data'!$A$1:$A$391,0),MATCH(D$3,'Exposure Data'!$A$1:$Y$1,0))</f>
        <v>9.7714474979335275E-2</v>
      </c>
      <c r="E42" s="150">
        <f>INDEX('Exposure Data'!$A$1:$Y$391,MATCH($B42&amp;$B$3,'Exposure Data'!$A$1:$A$391,0),MATCH(E$3,'Exposure Data'!$A$1:$Y$1,0))</f>
        <v>0</v>
      </c>
      <c r="F42" s="150">
        <f>INDEX('Exposure Data'!$A$1:$Y$391,MATCH($B42&amp;$B$3,'Exposure Data'!$A$1:$A$391,0),MATCH(F$3,'Exposure Data'!$A$1:$Y$1,0))</f>
        <v>0.14275173109053049</v>
      </c>
      <c r="G42" s="150">
        <f>INDEX('Exposure Data'!$A$1:$Y$391,MATCH($B42&amp;$B$3,'Exposure Data'!$A$1:$A$391,0),MATCH(G$3,'Exposure Data'!$A$1:$Y$1,0))</f>
        <v>0.19726549091673956</v>
      </c>
      <c r="H42" s="150">
        <f>INDEX('Exposure Data'!$A$1:$Y$391,MATCH($B42&amp;$B$3,'Exposure Data'!$A$1:$A$391,0),MATCH(H$3,'Exposure Data'!$A$1:$Y$1,0))</f>
        <v>4.2576366732908974E-2</v>
      </c>
      <c r="I42" s="150">
        <f>INDEX('Exposure Data'!$A$1:$Y$391,MATCH($B42&amp;$B$3,'Exposure Data'!$A$1:$A$391,0),MATCH(I$3,'Exposure Data'!$A$1:$Y$1,0))</f>
        <v>2.1111303925325613E-2</v>
      </c>
      <c r="J42" s="150">
        <f>INDEX('Exposure Data'!$A$1:$Y$391,MATCH($B42&amp;$B$3,'Exposure Data'!$A$1:$A$391,0),MATCH(J$3,'Exposure Data'!$A$1:$Y$1,0))</f>
        <v>3.0460550650200237E-2</v>
      </c>
      <c r="K42" s="150">
        <f>INDEX('Exposure Data'!$A$1:$Y$391,MATCH($B42&amp;$B$3,'Exposure Data'!$A$1:$A$391,0),MATCH(K$3,'Exposure Data'!$A$1:$Y$1,0))</f>
        <v>0</v>
      </c>
      <c r="L42" s="99"/>
      <c r="M42" s="90"/>
      <c r="N42" s="95">
        <f t="shared" si="3"/>
        <v>40025</v>
      </c>
      <c r="O42" s="107">
        <f>HLOOKUP($N42,'Perfattr Data'!$A$71:$CW$107,MATCH(O$3&amp;"Long",'Perfattr Data'!$B$71:$B$107,0),FALSE)</f>
        <v>9.5257602315501039E-2</v>
      </c>
      <c r="P42" s="107">
        <f>HLOOKUP($N42,'Perfattr Data'!$A$71:$CW$107,MATCH(P$3&amp;"Long",'Perfattr Data'!$B$71:$B$107,0),FALSE)</f>
        <v>1.2058345731634956E-2</v>
      </c>
      <c r="Q42" s="107">
        <f>HLOOKUP($N42,'Perfattr Data'!$A$71:$CW$107,MATCH(Q$3&amp;"Long",'Perfattr Data'!$B$71:$B$107,0),FALSE)</f>
        <v>-1.2499261934507297E-5</v>
      </c>
      <c r="R42" s="107">
        <f>HLOOKUP($N42,'Perfattr Data'!$A$71:$CW$107,MATCH(R$3&amp;"Long",'Perfattr Data'!$B$71:$B$107,0),FALSE)</f>
        <v>2.2916180543895052E-2</v>
      </c>
      <c r="S42" s="107">
        <f>HLOOKUP($N42,'Perfattr Data'!$A$71:$CW$107,MATCH(S$3&amp;"Long",'Perfattr Data'!$B$71:$B$107,0),FALSE)</f>
        <v>1.8789523823946951E-2</v>
      </c>
      <c r="T42" s="107">
        <f>HLOOKUP($N42,'Perfattr Data'!$A$71:$CW$107,MATCH(T$3&amp;"Long",'Perfattr Data'!$B$71:$B$107,0),FALSE)</f>
        <v>1.0293906608515622E-2</v>
      </c>
      <c r="U42" s="107">
        <f>HLOOKUP($N42,'Perfattr Data'!$A$71:$CW$107,MATCH(U$3&amp;"Long",'Perfattr Data'!$B$71:$B$107,0),FALSE)</f>
        <v>-9.8978380332350921E-4</v>
      </c>
    </row>
    <row r="43" spans="2:23" outlineLevel="1" x14ac:dyDescent="0.25">
      <c r="B43" s="95">
        <f t="shared" si="2"/>
        <v>40056</v>
      </c>
      <c r="C43" s="150">
        <f>INDEX('Exposure Data'!$A$1:$Y$391,MATCH($B43&amp;$B$3,'Exposure Data'!$A$1:$A$391,0),MATCH(C$3,'Exposure Data'!$A$1:$Y$1,0))</f>
        <v>0.54732458172567511</v>
      </c>
      <c r="D43" s="150">
        <f>INDEX('Exposure Data'!$A$1:$Y$391,MATCH($B43&amp;$B$3,'Exposure Data'!$A$1:$A$391,0),MATCH(D$3,'Exposure Data'!$A$1:$Y$1,0))</f>
        <v>0.10450382678204735</v>
      </c>
      <c r="E43" s="150">
        <f>INDEX('Exposure Data'!$A$1:$Y$391,MATCH($B43&amp;$B$3,'Exposure Data'!$A$1:$A$391,0),MATCH(E$3,'Exposure Data'!$A$1:$Y$1,0))</f>
        <v>0</v>
      </c>
      <c r="F43" s="150">
        <f>INDEX('Exposure Data'!$A$1:$Y$391,MATCH($B43&amp;$B$3,'Exposure Data'!$A$1:$A$391,0),MATCH(F$3,'Exposure Data'!$A$1:$Y$1,0))</f>
        <v>0.13978018265733078</v>
      </c>
      <c r="G43" s="150">
        <f>INDEX('Exposure Data'!$A$1:$Y$391,MATCH($B43&amp;$B$3,'Exposure Data'!$A$1:$A$391,0),MATCH(G$3,'Exposure Data'!$A$1:$Y$1,0))</f>
        <v>0.20454595818079441</v>
      </c>
      <c r="H43" s="150">
        <f>INDEX('Exposure Data'!$A$1:$Y$391,MATCH($B43&amp;$B$3,'Exposure Data'!$A$1:$A$391,0),MATCH(H$3,'Exposure Data'!$A$1:$Y$1,0))</f>
        <v>3.2973171260687162E-2</v>
      </c>
      <c r="I43" s="150">
        <f>INDEX('Exposure Data'!$A$1:$Y$391,MATCH($B43&amp;$B$3,'Exposure Data'!$A$1:$A$391,0),MATCH(I$3,'Exposure Data'!$A$1:$Y$1,0))</f>
        <v>2.874582040450651E-2</v>
      </c>
      <c r="J43" s="150">
        <f>INDEX('Exposure Data'!$A$1:$Y$391,MATCH($B43&amp;$B$3,'Exposure Data'!$A$1:$A$391,0),MATCH(J$3,'Exposure Data'!$A$1:$Y$1,0))</f>
        <v>2.875307264136363E-2</v>
      </c>
      <c r="K43" s="150">
        <f>INDEX('Exposure Data'!$A$1:$Y$391,MATCH($B43&amp;$B$3,'Exposure Data'!$A$1:$A$391,0),MATCH(K$3,'Exposure Data'!$A$1:$Y$1,0))</f>
        <v>0</v>
      </c>
      <c r="L43" s="99"/>
      <c r="M43" s="90"/>
      <c r="N43" s="95">
        <f t="shared" si="3"/>
        <v>40056</v>
      </c>
      <c r="O43" s="107">
        <f>HLOOKUP($N43,'Perfattr Data'!$A$71:$CW$107,MATCH(O$3&amp;"Long",'Perfattr Data'!$B$71:$B$107,0),FALSE)</f>
        <v>-1.9695547317055362E-2</v>
      </c>
      <c r="P43" s="107">
        <f>HLOOKUP($N43,'Perfattr Data'!$A$71:$CW$107,MATCH(P$3&amp;"Long",'Perfattr Data'!$B$71:$B$107,0),FALSE)</f>
        <v>8.9847968120105592E-3</v>
      </c>
      <c r="Q43" s="107">
        <f>HLOOKUP($N43,'Perfattr Data'!$A$71:$CW$107,MATCH(Q$3&amp;"Long",'Perfattr Data'!$B$71:$B$107,0),FALSE)</f>
        <v>-1.3511912050469953E-5</v>
      </c>
      <c r="R43" s="107">
        <f>HLOOKUP($N43,'Perfattr Data'!$A$71:$CW$107,MATCH(R$3&amp;"Long",'Perfattr Data'!$B$71:$B$107,0),FALSE)</f>
        <v>7.0019082190874585E-3</v>
      </c>
      <c r="S43" s="107">
        <f>HLOOKUP($N43,'Perfattr Data'!$A$71:$CW$107,MATCH(S$3&amp;"Long",'Perfattr Data'!$B$71:$B$107,0),FALSE)</f>
        <v>8.3335034354733075E-3</v>
      </c>
      <c r="T43" s="107">
        <f>HLOOKUP($N43,'Perfattr Data'!$A$71:$CW$107,MATCH(T$3&amp;"Long",'Perfattr Data'!$B$71:$B$107,0),FALSE)</f>
        <v>1.0456299123372322E-3</v>
      </c>
      <c r="U43" s="107">
        <f>HLOOKUP($N43,'Perfattr Data'!$A$71:$CW$107,MATCH(U$3&amp;"Long",'Perfattr Data'!$B$71:$B$107,0),FALSE)</f>
        <v>2.5017887112314409E-3</v>
      </c>
    </row>
    <row r="44" spans="2:23" outlineLevel="1" x14ac:dyDescent="0.25">
      <c r="B44" s="95">
        <f t="shared" si="2"/>
        <v>40086</v>
      </c>
      <c r="C44" s="150">
        <f>INDEX('Exposure Data'!$A$1:$Y$391,MATCH($B44&amp;$B$3,'Exposure Data'!$A$1:$A$391,0),MATCH(C$3,'Exposure Data'!$A$1:$Y$1,0))</f>
        <v>0.54359449322689612</v>
      </c>
      <c r="D44" s="150">
        <f>INDEX('Exposure Data'!$A$1:$Y$391,MATCH($B44&amp;$B$3,'Exposure Data'!$A$1:$A$391,0),MATCH(D$3,'Exposure Data'!$A$1:$Y$1,0))</f>
        <v>0.11395889274106967</v>
      </c>
      <c r="E44" s="150">
        <f>INDEX('Exposure Data'!$A$1:$Y$391,MATCH($B44&amp;$B$3,'Exposure Data'!$A$1:$A$391,0),MATCH(E$3,'Exposure Data'!$A$1:$Y$1,0))</f>
        <v>0</v>
      </c>
      <c r="F44" s="150">
        <f>INDEX('Exposure Data'!$A$1:$Y$391,MATCH($B44&amp;$B$3,'Exposure Data'!$A$1:$A$391,0),MATCH(F$3,'Exposure Data'!$A$1:$Y$1,0))</f>
        <v>0.15538185702119597</v>
      </c>
      <c r="G44" s="150">
        <f>INDEX('Exposure Data'!$A$1:$Y$391,MATCH($B44&amp;$B$3,'Exposure Data'!$A$1:$A$391,0),MATCH(G$3,'Exposure Data'!$A$1:$Y$1,0))</f>
        <v>0.22672202229865782</v>
      </c>
      <c r="H44" s="150">
        <f>INDEX('Exposure Data'!$A$1:$Y$391,MATCH($B44&amp;$B$3,'Exposure Data'!$A$1:$A$391,0),MATCH(H$3,'Exposure Data'!$A$1:$Y$1,0))</f>
        <v>6.1357814665896029E-2</v>
      </c>
      <c r="I44" s="150">
        <f>INDEX('Exposure Data'!$A$1:$Y$391,MATCH($B44&amp;$B$3,'Exposure Data'!$A$1:$A$391,0),MATCH(I$3,'Exposure Data'!$A$1:$Y$1,0))</f>
        <v>3.1232154795647227E-2</v>
      </c>
      <c r="J44" s="150">
        <f>INDEX('Exposure Data'!$A$1:$Y$391,MATCH($B44&amp;$B$3,'Exposure Data'!$A$1:$A$391,0),MATCH(J$3,'Exposure Data'!$A$1:$Y$1,0))</f>
        <v>3.0252642860496934E-2</v>
      </c>
      <c r="K44" s="150">
        <f>INDEX('Exposure Data'!$A$1:$Y$391,MATCH($B44&amp;$B$3,'Exposure Data'!$A$1:$A$391,0),MATCH(K$3,'Exposure Data'!$A$1:$Y$1,0))</f>
        <v>0</v>
      </c>
      <c r="L44" s="99"/>
      <c r="M44" s="90"/>
      <c r="N44" s="95">
        <f t="shared" si="3"/>
        <v>40086</v>
      </c>
      <c r="O44" s="107">
        <f>HLOOKUP($N44,'Perfattr Data'!$A$71:$CW$107,MATCH(O$3&amp;"Long",'Perfattr Data'!$B$71:$B$107,0),FALSE)</f>
        <v>5.5212873408153944E-2</v>
      </c>
      <c r="P44" s="107">
        <f>HLOOKUP($N44,'Perfattr Data'!$A$71:$CW$107,MATCH(P$3&amp;"Long",'Perfattr Data'!$B$71:$B$107,0),FALSE)</f>
        <v>9.063137728797006E-3</v>
      </c>
      <c r="Q44" s="107">
        <f>HLOOKUP($N44,'Perfattr Data'!$A$71:$CW$107,MATCH(Q$3&amp;"Long",'Perfattr Data'!$B$71:$B$107,0),FALSE)</f>
        <v>6.776673632286408E-6</v>
      </c>
      <c r="R44" s="107">
        <f>HLOOKUP($N44,'Perfattr Data'!$A$71:$CW$107,MATCH(R$3&amp;"Long",'Perfattr Data'!$B$71:$B$107,0),FALSE)</f>
        <v>2.2130018393300928E-2</v>
      </c>
      <c r="S44" s="107">
        <f>HLOOKUP($N44,'Perfattr Data'!$A$71:$CW$107,MATCH(S$3&amp;"Long",'Perfattr Data'!$B$71:$B$107,0),FALSE)</f>
        <v>1.5353035454260309E-2</v>
      </c>
      <c r="T44" s="107">
        <f>HLOOKUP($N44,'Perfattr Data'!$A$71:$CW$107,MATCH(T$3&amp;"Long",'Perfattr Data'!$B$71:$B$107,0),FALSE)</f>
        <v>4.3581314338640058E-3</v>
      </c>
      <c r="U44" s="107">
        <f>HLOOKUP($N44,'Perfattr Data'!$A$71:$CW$107,MATCH(U$3&amp;"Long",'Perfattr Data'!$B$71:$B$107,0),FALSE)</f>
        <v>3.5204129298693483E-3</v>
      </c>
    </row>
    <row r="45" spans="2:23" outlineLevel="1" x14ac:dyDescent="0.25">
      <c r="B45" s="95">
        <f t="shared" si="2"/>
        <v>40117</v>
      </c>
      <c r="C45" s="150">
        <f>INDEX('Exposure Data'!$A$1:$Y$391,MATCH($B45&amp;$B$3,'Exposure Data'!$A$1:$A$391,0),MATCH(C$3,'Exposure Data'!$A$1:$Y$1,0))</f>
        <v>0.54955371342574177</v>
      </c>
      <c r="D45" s="150">
        <f>INDEX('Exposure Data'!$A$1:$Y$391,MATCH($B45&amp;$B$3,'Exposure Data'!$A$1:$A$391,0),MATCH(D$3,'Exposure Data'!$A$1:$Y$1,0))</f>
        <v>0.11350221366607376</v>
      </c>
      <c r="E45" s="150">
        <f>INDEX('Exposure Data'!$A$1:$Y$391,MATCH($B45&amp;$B$3,'Exposure Data'!$A$1:$A$391,0),MATCH(E$3,'Exposure Data'!$A$1:$Y$1,0))</f>
        <v>0</v>
      </c>
      <c r="F45" s="150">
        <f>INDEX('Exposure Data'!$A$1:$Y$391,MATCH($B45&amp;$B$3,'Exposure Data'!$A$1:$A$391,0),MATCH(F$3,'Exposure Data'!$A$1:$Y$1,0))</f>
        <v>0.14342301594620813</v>
      </c>
      <c r="G45" s="150">
        <f>INDEX('Exposure Data'!$A$1:$Y$391,MATCH($B45&amp;$B$3,'Exposure Data'!$A$1:$A$391,0),MATCH(G$3,'Exposure Data'!$A$1:$Y$1,0))</f>
        <v>0.22912950574585578</v>
      </c>
      <c r="H45" s="150">
        <f>INDEX('Exposure Data'!$A$1:$Y$391,MATCH($B45&amp;$B$3,'Exposure Data'!$A$1:$A$391,0),MATCH(H$3,'Exposure Data'!$A$1:$Y$1,0))</f>
        <v>3.7020873989443259E-2</v>
      </c>
      <c r="I45" s="150">
        <f>INDEX('Exposure Data'!$A$1:$Y$391,MATCH($B45&amp;$B$3,'Exposure Data'!$A$1:$A$391,0),MATCH(I$3,'Exposure Data'!$A$1:$Y$1,0))</f>
        <v>3.1125771067737128E-2</v>
      </c>
      <c r="J45" s="150">
        <f>INDEX('Exposure Data'!$A$1:$Y$391,MATCH($B45&amp;$B$3,'Exposure Data'!$A$1:$A$391,0),MATCH(J$3,'Exposure Data'!$A$1:$Y$1,0))</f>
        <v>3.2251286635066115E-2</v>
      </c>
      <c r="K45" s="150">
        <f>INDEX('Exposure Data'!$A$1:$Y$391,MATCH($B45&amp;$B$3,'Exposure Data'!$A$1:$A$391,0),MATCH(K$3,'Exposure Data'!$A$1:$Y$1,0))</f>
        <v>0</v>
      </c>
      <c r="L45" s="99"/>
      <c r="M45" s="90"/>
      <c r="N45" s="95">
        <f t="shared" si="3"/>
        <v>40117</v>
      </c>
      <c r="O45" s="107">
        <f>HLOOKUP($N45,'Perfattr Data'!$A$71:$CW$107,MATCH(O$3&amp;"Long",'Perfattr Data'!$B$71:$B$107,0),FALSE)</f>
        <v>-3.5245859411130767E-4</v>
      </c>
      <c r="P45" s="107">
        <f>HLOOKUP($N45,'Perfattr Data'!$A$71:$CW$107,MATCH(P$3&amp;"Long",'Perfattr Data'!$B$71:$B$107,0),FALSE)</f>
        <v>-5.8503751345823475E-4</v>
      </c>
      <c r="Q45" s="107">
        <f>HLOOKUP($N45,'Perfattr Data'!$A$71:$CW$107,MATCH(Q$3&amp;"Long",'Perfattr Data'!$B$71:$B$107,0),FALSE)</f>
        <v>-8.3109619137014813E-6</v>
      </c>
      <c r="R45" s="107">
        <f>HLOOKUP($N45,'Perfattr Data'!$A$71:$CW$107,MATCH(R$3&amp;"Long",'Perfattr Data'!$B$71:$B$107,0),FALSE)</f>
        <v>7.6370073434536227E-3</v>
      </c>
      <c r="S45" s="107">
        <f>HLOOKUP($N45,'Perfattr Data'!$A$71:$CW$107,MATCH(S$3&amp;"Long",'Perfattr Data'!$B$71:$B$107,0),FALSE)</f>
        <v>-2.5601799363757977E-3</v>
      </c>
      <c r="T45" s="107">
        <f>HLOOKUP($N45,'Perfattr Data'!$A$71:$CW$107,MATCH(T$3&amp;"Long",'Perfattr Data'!$B$71:$B$107,0),FALSE)</f>
        <v>-2.982923224771099E-3</v>
      </c>
      <c r="U45" s="107">
        <f>HLOOKUP($N45,'Perfattr Data'!$A$71:$CW$107,MATCH(U$3&amp;"Long",'Perfattr Data'!$B$71:$B$107,0),FALSE)</f>
        <v>-2.2607795681188004E-3</v>
      </c>
    </row>
    <row r="46" spans="2:23" outlineLevel="1" x14ac:dyDescent="0.25">
      <c r="B46" s="95">
        <f t="shared" si="2"/>
        <v>40147</v>
      </c>
      <c r="C46" s="150">
        <f>INDEX('Exposure Data'!$A$1:$Y$391,MATCH($B46&amp;$B$3,'Exposure Data'!$A$1:$A$391,0),MATCH(C$3,'Exposure Data'!$A$1:$Y$1,0))</f>
        <v>0.51365976155354121</v>
      </c>
      <c r="D46" s="150">
        <f>INDEX('Exposure Data'!$A$1:$Y$391,MATCH($B46&amp;$B$3,'Exposure Data'!$A$1:$A$391,0),MATCH(D$3,'Exposure Data'!$A$1:$Y$1,0))</f>
        <v>0.11957114579835214</v>
      </c>
      <c r="E46" s="150">
        <f>INDEX('Exposure Data'!$A$1:$Y$391,MATCH($B46&amp;$B$3,'Exposure Data'!$A$1:$A$391,0),MATCH(E$3,'Exposure Data'!$A$1:$Y$1,0))</f>
        <v>0</v>
      </c>
      <c r="F46" s="150">
        <f>INDEX('Exposure Data'!$A$1:$Y$391,MATCH($B46&amp;$B$3,'Exposure Data'!$A$1:$A$391,0),MATCH(F$3,'Exposure Data'!$A$1:$Y$1,0))</f>
        <v>0.18690454063252088</v>
      </c>
      <c r="G46" s="150">
        <f>INDEX('Exposure Data'!$A$1:$Y$391,MATCH($B46&amp;$B$3,'Exposure Data'!$A$1:$A$391,0),MATCH(G$3,'Exposure Data'!$A$1:$Y$1,0))</f>
        <v>0.25085917429359694</v>
      </c>
      <c r="H46" s="150">
        <f>INDEX('Exposure Data'!$A$1:$Y$391,MATCH($B46&amp;$B$3,'Exposure Data'!$A$1:$A$391,0),MATCH(H$3,'Exposure Data'!$A$1:$Y$1,0))</f>
        <v>4.0381853977368223E-2</v>
      </c>
      <c r="I46" s="150">
        <f>INDEX('Exposure Data'!$A$1:$Y$391,MATCH($B46&amp;$B$3,'Exposure Data'!$A$1:$A$391,0),MATCH(I$3,'Exposure Data'!$A$1:$Y$1,0))</f>
        <v>3.7703759285192789E-2</v>
      </c>
      <c r="J46" s="150">
        <f>INDEX('Exposure Data'!$A$1:$Y$391,MATCH($B46&amp;$B$3,'Exposure Data'!$A$1:$A$391,0),MATCH(J$3,'Exposure Data'!$A$1:$Y$1,0))</f>
        <v>4.1236946078749136E-2</v>
      </c>
      <c r="K46" s="150">
        <f>INDEX('Exposure Data'!$A$1:$Y$391,MATCH($B46&amp;$B$3,'Exposure Data'!$A$1:$A$391,0),MATCH(K$3,'Exposure Data'!$A$1:$Y$1,0))</f>
        <v>0</v>
      </c>
      <c r="L46" s="99"/>
      <c r="M46" s="90"/>
      <c r="N46" s="95">
        <f t="shared" si="3"/>
        <v>40147</v>
      </c>
      <c r="O46" s="107">
        <f>HLOOKUP($N46,'Perfattr Data'!$A$71:$CW$107,MATCH(O$3&amp;"Long",'Perfattr Data'!$B$71:$B$107,0),FALSE)</f>
        <v>1.3575544977064296E-2</v>
      </c>
      <c r="P46" s="107">
        <f>HLOOKUP($N46,'Perfattr Data'!$A$71:$CW$107,MATCH(P$3&amp;"Long",'Perfattr Data'!$B$71:$B$107,0),FALSE)</f>
        <v>2.7957804860432021E-3</v>
      </c>
      <c r="Q46" s="107">
        <f>HLOOKUP($N46,'Perfattr Data'!$A$71:$CW$107,MATCH(Q$3&amp;"Long",'Perfattr Data'!$B$71:$B$107,0),FALSE)</f>
        <v>1.4835917968562928E-5</v>
      </c>
      <c r="R46" s="107">
        <f>HLOOKUP($N46,'Perfattr Data'!$A$71:$CW$107,MATCH(R$3&amp;"Long",'Perfattr Data'!$B$71:$B$107,0),FALSE)</f>
        <v>1.329988154832247E-2</v>
      </c>
      <c r="S46" s="107">
        <f>HLOOKUP($N46,'Perfattr Data'!$A$71:$CW$107,MATCH(S$3&amp;"Long",'Perfattr Data'!$B$71:$B$107,0),FALSE)</f>
        <v>-1.1657432156323366E-2</v>
      </c>
      <c r="T46" s="107">
        <f>HLOOKUP($N46,'Perfattr Data'!$A$71:$CW$107,MATCH(T$3&amp;"Long",'Perfattr Data'!$B$71:$B$107,0),FALSE)</f>
        <v>4.4200888462043479E-3</v>
      </c>
      <c r="U46" s="107">
        <f>HLOOKUP($N46,'Perfattr Data'!$A$71:$CW$107,MATCH(U$3&amp;"Long",'Perfattr Data'!$B$71:$B$107,0),FALSE)</f>
        <v>-2.7280145461186511E-6</v>
      </c>
    </row>
    <row r="47" spans="2:23" outlineLevel="1" x14ac:dyDescent="0.25">
      <c r="B47" s="95">
        <f t="shared" si="2"/>
        <v>40178</v>
      </c>
      <c r="C47" s="150">
        <f>INDEX('Exposure Data'!$A$1:$Y$391,MATCH($B47&amp;$B$3,'Exposure Data'!$A$1:$A$391,0),MATCH(C$3,'Exposure Data'!$A$1:$Y$1,0))</f>
        <v>0.51879361626188514</v>
      </c>
      <c r="D47" s="150">
        <f>INDEX('Exposure Data'!$A$1:$Y$391,MATCH($B47&amp;$B$3,'Exposure Data'!$A$1:$A$391,0),MATCH(D$3,'Exposure Data'!$A$1:$Y$1,0))</f>
        <v>0.12039648665324619</v>
      </c>
      <c r="E47" s="150">
        <f>INDEX('Exposure Data'!$A$1:$Y$391,MATCH($B47&amp;$B$3,'Exposure Data'!$A$1:$A$391,0),MATCH(E$3,'Exposure Data'!$A$1:$Y$1,0))</f>
        <v>0</v>
      </c>
      <c r="F47" s="150">
        <f>INDEX('Exposure Data'!$A$1:$Y$391,MATCH($B47&amp;$B$3,'Exposure Data'!$A$1:$A$391,0),MATCH(F$3,'Exposure Data'!$A$1:$Y$1,0))</f>
        <v>0.14060770970332634</v>
      </c>
      <c r="G47" s="150">
        <f>INDEX('Exposure Data'!$A$1:$Y$391,MATCH($B47&amp;$B$3,'Exposure Data'!$A$1:$A$391,0),MATCH(G$3,'Exposure Data'!$A$1:$Y$1,0))</f>
        <v>0.26769501651674749</v>
      </c>
      <c r="H47" s="150">
        <f>INDEX('Exposure Data'!$A$1:$Y$391,MATCH($B47&amp;$B$3,'Exposure Data'!$A$1:$A$391,0),MATCH(H$3,'Exposure Data'!$A$1:$Y$1,0))</f>
        <v>4.9283218639444834E-2</v>
      </c>
      <c r="I47" s="150">
        <f>INDEX('Exposure Data'!$A$1:$Y$391,MATCH($B47&amp;$B$3,'Exposure Data'!$A$1:$A$391,0),MATCH(I$3,'Exposure Data'!$A$1:$Y$1,0))</f>
        <v>3.1277883173978227E-2</v>
      </c>
      <c r="J47" s="150">
        <f>INDEX('Exposure Data'!$A$1:$Y$391,MATCH($B47&amp;$B$3,'Exposure Data'!$A$1:$A$391,0),MATCH(J$3,'Exposure Data'!$A$1:$Y$1,0))</f>
        <v>3.1898592662669895E-2</v>
      </c>
      <c r="K47" s="150">
        <f>INDEX('Exposure Data'!$A$1:$Y$391,MATCH($B47&amp;$B$3,'Exposure Data'!$A$1:$A$391,0),MATCH(K$3,'Exposure Data'!$A$1:$Y$1,0))</f>
        <v>0</v>
      </c>
      <c r="L47" s="99"/>
      <c r="M47" s="90"/>
      <c r="N47" s="95">
        <f t="shared" si="3"/>
        <v>40178</v>
      </c>
      <c r="O47" s="107">
        <f>HLOOKUP($N47,'Perfattr Data'!$A$71:$CW$107,MATCH(O$3&amp;"Long",'Perfattr Data'!$B$71:$B$107,0),FALSE)</f>
        <v>3.7547551899186134E-2</v>
      </c>
      <c r="P47" s="107">
        <f>HLOOKUP($N47,'Perfattr Data'!$A$71:$CW$107,MATCH(P$3&amp;"Long",'Perfattr Data'!$B$71:$B$107,0),FALSE)</f>
        <v>3.9083013532402204E-3</v>
      </c>
      <c r="Q47" s="107">
        <f>HLOOKUP($N47,'Perfattr Data'!$A$71:$CW$107,MATCH(Q$3&amp;"Long",'Perfattr Data'!$B$71:$B$107,0),FALSE)</f>
        <v>6.4328269507520164E-6</v>
      </c>
      <c r="R47" s="107">
        <f>HLOOKUP($N47,'Perfattr Data'!$A$71:$CW$107,MATCH(R$3&amp;"Long",'Perfattr Data'!$B$71:$B$107,0),FALSE)</f>
        <v>1.1796097390837307E-2</v>
      </c>
      <c r="S47" s="107">
        <f>HLOOKUP($N47,'Perfattr Data'!$A$71:$CW$107,MATCH(S$3&amp;"Long",'Perfattr Data'!$B$71:$B$107,0),FALSE)</f>
        <v>3.8958052670844895E-3</v>
      </c>
      <c r="T47" s="107">
        <f>HLOOKUP($N47,'Perfattr Data'!$A$71:$CW$107,MATCH(T$3&amp;"Long",'Perfattr Data'!$B$71:$B$107,0),FALSE)</f>
        <v>7.4743580487534409E-3</v>
      </c>
      <c r="U47" s="107">
        <f>HLOOKUP($N47,'Perfattr Data'!$A$71:$CW$107,MATCH(U$3&amp;"Long",'Perfattr Data'!$B$71:$B$107,0),FALSE)</f>
        <v>6.0089827516862128E-3</v>
      </c>
    </row>
    <row r="48" spans="2:23" outlineLevel="1" x14ac:dyDescent="0.25">
      <c r="B48" s="95">
        <f t="shared" si="2"/>
        <v>40209</v>
      </c>
      <c r="C48" s="150">
        <f>INDEX('Exposure Data'!$A$1:$Y$391,MATCH($B48&amp;$B$3,'Exposure Data'!$A$1:$A$391,0),MATCH(C$3,'Exposure Data'!$A$1:$Y$1,0))</f>
        <v>0.50307457119617849</v>
      </c>
      <c r="D48" s="150">
        <f>INDEX('Exposure Data'!$A$1:$Y$391,MATCH($B48&amp;$B$3,'Exposure Data'!$A$1:$A$391,0),MATCH(D$3,'Exposure Data'!$A$1:$Y$1,0))</f>
        <v>0.12663980882757214</v>
      </c>
      <c r="E48" s="150">
        <f>INDEX('Exposure Data'!$A$1:$Y$391,MATCH($B48&amp;$B$3,'Exposure Data'!$A$1:$A$391,0),MATCH(E$3,'Exposure Data'!$A$1:$Y$1,0))</f>
        <v>0</v>
      </c>
      <c r="F48" s="150">
        <f>INDEX('Exposure Data'!$A$1:$Y$391,MATCH($B48&amp;$B$3,'Exposure Data'!$A$1:$A$391,0),MATCH(F$3,'Exposure Data'!$A$1:$Y$1,0))</f>
        <v>0.14781610253411306</v>
      </c>
      <c r="G48" s="150">
        <f>INDEX('Exposure Data'!$A$1:$Y$391,MATCH($B48&amp;$B$3,'Exposure Data'!$A$1:$A$391,0),MATCH(G$3,'Exposure Data'!$A$1:$Y$1,0))</f>
        <v>0.26092101298687836</v>
      </c>
      <c r="H48" s="150">
        <f>INDEX('Exposure Data'!$A$1:$Y$391,MATCH($B48&amp;$B$3,'Exposure Data'!$A$1:$A$391,0),MATCH(H$3,'Exposure Data'!$A$1:$Y$1,0))</f>
        <v>4.7343053207760236E-2</v>
      </c>
      <c r="I48" s="150">
        <f>INDEX('Exposure Data'!$A$1:$Y$391,MATCH($B48&amp;$B$3,'Exposure Data'!$A$1:$A$391,0),MATCH(I$3,'Exposure Data'!$A$1:$Y$1,0))</f>
        <v>2.6984813623980572E-2</v>
      </c>
      <c r="J48" s="150">
        <f>INDEX('Exposure Data'!$A$1:$Y$391,MATCH($B48&amp;$B$3,'Exposure Data'!$A$1:$A$391,0),MATCH(J$3,'Exposure Data'!$A$1:$Y$1,0))</f>
        <v>3.0595541976259692E-2</v>
      </c>
      <c r="K48" s="150">
        <f>INDEX('Exposure Data'!$A$1:$Y$391,MATCH($B48&amp;$B$3,'Exposure Data'!$A$1:$A$391,0),MATCH(K$3,'Exposure Data'!$A$1:$Y$1,0))</f>
        <v>0</v>
      </c>
      <c r="L48" s="99"/>
      <c r="M48" s="90"/>
      <c r="N48" s="95">
        <f t="shared" si="3"/>
        <v>40209</v>
      </c>
      <c r="O48" s="107">
        <f>HLOOKUP($N48,'Perfattr Data'!$A$71:$CW$107,MATCH(O$3&amp;"Long",'Perfattr Data'!$B$71:$B$107,0),FALSE)</f>
        <v>-1.0247238593359308E-2</v>
      </c>
      <c r="P48" s="107">
        <f>HLOOKUP($N48,'Perfattr Data'!$A$71:$CW$107,MATCH(P$3&amp;"Long",'Perfattr Data'!$B$71:$B$107,0),FALSE)</f>
        <v>5.496938439727852E-3</v>
      </c>
      <c r="Q48" s="107">
        <f>HLOOKUP($N48,'Perfattr Data'!$A$71:$CW$107,MATCH(Q$3&amp;"Long",'Perfattr Data'!$B$71:$B$107,0),FALSE)</f>
        <v>-1.2381209659525542E-6</v>
      </c>
      <c r="R48" s="107">
        <f>HLOOKUP($N48,'Perfattr Data'!$A$71:$CW$107,MATCH(R$3&amp;"Long",'Perfattr Data'!$B$71:$B$107,0),FALSE)</f>
        <v>-7.9153986041465129E-3</v>
      </c>
      <c r="S48" s="107">
        <f>HLOOKUP($N48,'Perfattr Data'!$A$71:$CW$107,MATCH(S$3&amp;"Long",'Perfattr Data'!$B$71:$B$107,0),FALSE)</f>
        <v>7.0050124492544745E-3</v>
      </c>
      <c r="T48" s="107">
        <f>HLOOKUP($N48,'Perfattr Data'!$A$71:$CW$107,MATCH(T$3&amp;"Long",'Perfattr Data'!$B$71:$B$107,0),FALSE)</f>
        <v>-5.5216715231044943E-3</v>
      </c>
      <c r="U48" s="107">
        <f>HLOOKUP($N48,'Perfattr Data'!$A$71:$CW$107,MATCH(U$3&amp;"Long",'Perfattr Data'!$B$71:$B$107,0),FALSE)</f>
        <v>-1.4161754495148173E-3</v>
      </c>
    </row>
    <row r="49" spans="2:21" outlineLevel="1" x14ac:dyDescent="0.25">
      <c r="B49" s="95">
        <f t="shared" si="2"/>
        <v>40237</v>
      </c>
      <c r="C49" s="150">
        <f>INDEX('Exposure Data'!$A$1:$Y$391,MATCH($B49&amp;$B$3,'Exposure Data'!$A$1:$A$391,0),MATCH(C$3,'Exposure Data'!$A$1:$Y$1,0))</f>
        <v>0.50785730490894754</v>
      </c>
      <c r="D49" s="150">
        <f>INDEX('Exposure Data'!$A$1:$Y$391,MATCH($B49&amp;$B$3,'Exposure Data'!$A$1:$A$391,0),MATCH(D$3,'Exposure Data'!$A$1:$Y$1,0))</f>
        <v>0.12567727930139355</v>
      </c>
      <c r="E49" s="150">
        <f>INDEX('Exposure Data'!$A$1:$Y$391,MATCH($B49&amp;$B$3,'Exposure Data'!$A$1:$A$391,0),MATCH(E$3,'Exposure Data'!$A$1:$Y$1,0))</f>
        <v>0</v>
      </c>
      <c r="F49" s="150">
        <f>INDEX('Exposure Data'!$A$1:$Y$391,MATCH($B49&amp;$B$3,'Exposure Data'!$A$1:$A$391,0),MATCH(F$3,'Exposure Data'!$A$1:$Y$1,0))</f>
        <v>0.14953543620037571</v>
      </c>
      <c r="G49" s="150">
        <f>INDEX('Exposure Data'!$A$1:$Y$391,MATCH($B49&amp;$B$3,'Exposure Data'!$A$1:$A$391,0),MATCH(G$3,'Exposure Data'!$A$1:$Y$1,0))</f>
        <v>0.2781507008837476</v>
      </c>
      <c r="H49" s="150">
        <f>INDEX('Exposure Data'!$A$1:$Y$391,MATCH($B49&amp;$B$3,'Exposure Data'!$A$1:$A$391,0),MATCH(H$3,'Exposure Data'!$A$1:$Y$1,0))</f>
        <v>7.3237224872881077E-2</v>
      </c>
      <c r="I49" s="150">
        <f>INDEX('Exposure Data'!$A$1:$Y$391,MATCH($B49&amp;$B$3,'Exposure Data'!$A$1:$A$391,0),MATCH(I$3,'Exposure Data'!$A$1:$Y$1,0))</f>
        <v>4.008066305305083E-2</v>
      </c>
      <c r="J49" s="150">
        <f>INDEX('Exposure Data'!$A$1:$Y$391,MATCH($B49&amp;$B$3,'Exposure Data'!$A$1:$A$391,0),MATCH(J$3,'Exposure Data'!$A$1:$Y$1,0))</f>
        <v>3.168935024403316E-2</v>
      </c>
      <c r="K49" s="150">
        <f>INDEX('Exposure Data'!$A$1:$Y$391,MATCH($B49&amp;$B$3,'Exposure Data'!$A$1:$A$391,0),MATCH(K$3,'Exposure Data'!$A$1:$Y$1,0))</f>
        <v>0</v>
      </c>
      <c r="L49" s="99"/>
      <c r="M49" s="90"/>
      <c r="N49" s="95">
        <f t="shared" si="3"/>
        <v>40237</v>
      </c>
      <c r="O49" s="107">
        <f>HLOOKUP($N49,'Perfattr Data'!$A$71:$CW$107,MATCH(O$3&amp;"Long",'Perfattr Data'!$B$71:$B$107,0),FALSE)</f>
        <v>2.1282941416012197E-3</v>
      </c>
      <c r="P49" s="107">
        <f>HLOOKUP($N49,'Perfattr Data'!$A$71:$CW$107,MATCH(P$3&amp;"Long",'Perfattr Data'!$B$71:$B$107,0),FALSE)</f>
        <v>2.9098099955429842E-4</v>
      </c>
      <c r="Q49" s="107">
        <f>HLOOKUP($N49,'Perfattr Data'!$A$71:$CW$107,MATCH(Q$3&amp;"Long",'Perfattr Data'!$B$71:$B$107,0),FALSE)</f>
        <v>1.5480504687238387E-6</v>
      </c>
      <c r="R49" s="107">
        <f>HLOOKUP($N49,'Perfattr Data'!$A$71:$CW$107,MATCH(R$3&amp;"Long",'Perfattr Data'!$B$71:$B$107,0),FALSE)</f>
        <v>1.3415428253731442E-3</v>
      </c>
      <c r="S49" s="107">
        <f>HLOOKUP($N49,'Perfattr Data'!$A$71:$CW$107,MATCH(S$3&amp;"Long",'Perfattr Data'!$B$71:$B$107,0),FALSE)</f>
        <v>4.429542707633953E-3</v>
      </c>
      <c r="T49" s="107">
        <f>HLOOKUP($N49,'Perfattr Data'!$A$71:$CW$107,MATCH(T$3&amp;"Long",'Perfattr Data'!$B$71:$B$107,0),FALSE)</f>
        <v>7.0667674939448857E-3</v>
      </c>
      <c r="U49" s="107">
        <f>HLOOKUP($N49,'Perfattr Data'!$A$71:$CW$107,MATCH(U$3&amp;"Long",'Perfattr Data'!$B$71:$B$107,0),FALSE)</f>
        <v>-3.8416127360048737E-3</v>
      </c>
    </row>
    <row r="50" spans="2:21" outlineLevel="1" x14ac:dyDescent="0.25">
      <c r="B50" s="95">
        <f t="shared" si="2"/>
        <v>40268</v>
      </c>
      <c r="C50" s="150">
        <f>INDEX('Exposure Data'!$A$1:$Y$391,MATCH($B50&amp;$B$3,'Exposure Data'!$A$1:$A$391,0),MATCH(C$3,'Exposure Data'!$A$1:$Y$1,0))</f>
        <v>0.5651939524750812</v>
      </c>
      <c r="D50" s="150">
        <f>INDEX('Exposure Data'!$A$1:$Y$391,MATCH($B50&amp;$B$3,'Exposure Data'!$A$1:$A$391,0),MATCH(D$3,'Exposure Data'!$A$1:$Y$1,0))</f>
        <v>0.13334031026455603</v>
      </c>
      <c r="E50" s="150">
        <f>INDEX('Exposure Data'!$A$1:$Y$391,MATCH($B50&amp;$B$3,'Exposure Data'!$A$1:$A$391,0),MATCH(E$3,'Exposure Data'!$A$1:$Y$1,0))</f>
        <v>0</v>
      </c>
      <c r="F50" s="150">
        <f>INDEX('Exposure Data'!$A$1:$Y$391,MATCH($B50&amp;$B$3,'Exposure Data'!$A$1:$A$391,0),MATCH(F$3,'Exposure Data'!$A$1:$Y$1,0))</f>
        <v>0.13995810654184293</v>
      </c>
      <c r="G50" s="150">
        <f>INDEX('Exposure Data'!$A$1:$Y$391,MATCH($B50&amp;$B$3,'Exposure Data'!$A$1:$A$391,0),MATCH(G$3,'Exposure Data'!$A$1:$Y$1,0))</f>
        <v>0.27483216197702454</v>
      </c>
      <c r="H50" s="150">
        <f>INDEX('Exposure Data'!$A$1:$Y$391,MATCH($B50&amp;$B$3,'Exposure Data'!$A$1:$A$391,0),MATCH(H$3,'Exposure Data'!$A$1:$Y$1,0))</f>
        <v>7.1056828348258994E-2</v>
      </c>
      <c r="I50" s="150">
        <f>INDEX('Exposure Data'!$A$1:$Y$391,MATCH($B50&amp;$B$3,'Exposure Data'!$A$1:$A$391,0),MATCH(I$3,'Exposure Data'!$A$1:$Y$1,0))</f>
        <v>3.8144966535174837E-2</v>
      </c>
      <c r="J50" s="150">
        <f>INDEX('Exposure Data'!$A$1:$Y$391,MATCH($B50&amp;$B$3,'Exposure Data'!$A$1:$A$391,0),MATCH(J$3,'Exposure Data'!$A$1:$Y$1,0))</f>
        <v>2.848545230058909E-2</v>
      </c>
      <c r="K50" s="150">
        <f>INDEX('Exposure Data'!$A$1:$Y$391,MATCH($B50&amp;$B$3,'Exposure Data'!$A$1:$A$391,0),MATCH(K$3,'Exposure Data'!$A$1:$Y$1,0))</f>
        <v>0</v>
      </c>
      <c r="L50" s="99"/>
      <c r="M50" s="90"/>
      <c r="N50" s="95">
        <f t="shared" si="3"/>
        <v>40268</v>
      </c>
      <c r="O50" s="107">
        <f>HLOOKUP($N50,'Perfattr Data'!$A$71:$CW$107,MATCH(O$3&amp;"Long",'Perfattr Data'!$B$71:$B$107,0),FALSE)</f>
        <v>3.2008073201346646E-2</v>
      </c>
      <c r="P50" s="107">
        <f>HLOOKUP($N50,'Perfattr Data'!$A$71:$CW$107,MATCH(P$3&amp;"Long",'Perfattr Data'!$B$71:$B$107,0),FALSE)</f>
        <v>1.584480446347928E-2</v>
      </c>
      <c r="Q50" s="107">
        <f>HLOOKUP($N50,'Perfattr Data'!$A$71:$CW$107,MATCH(Q$3&amp;"Long",'Perfattr Data'!$B$71:$B$107,0),FALSE)</f>
        <v>6.0283955798011838E-6</v>
      </c>
      <c r="R50" s="107">
        <f>HLOOKUP($N50,'Perfattr Data'!$A$71:$CW$107,MATCH(R$3&amp;"Long",'Perfattr Data'!$B$71:$B$107,0),FALSE)</f>
        <v>3.9984679913634916E-3</v>
      </c>
      <c r="S50" s="107">
        <f>HLOOKUP($N50,'Perfattr Data'!$A$71:$CW$107,MATCH(S$3&amp;"Long",'Perfattr Data'!$B$71:$B$107,0),FALSE)</f>
        <v>2.1019784287455056E-2</v>
      </c>
      <c r="T50" s="107">
        <f>HLOOKUP($N50,'Perfattr Data'!$A$71:$CW$107,MATCH(T$3&amp;"Long",'Perfattr Data'!$B$71:$B$107,0),FALSE)</f>
        <v>9.6010539121976716E-3</v>
      </c>
      <c r="U50" s="107">
        <f>HLOOKUP($N50,'Perfattr Data'!$A$71:$CW$107,MATCH(U$3&amp;"Long",'Perfattr Data'!$B$71:$B$107,0),FALSE)</f>
        <v>5.0434352877795578E-3</v>
      </c>
    </row>
    <row r="51" spans="2:21" outlineLevel="1" x14ac:dyDescent="0.25">
      <c r="B51" s="95">
        <f t="shared" si="2"/>
        <v>40298</v>
      </c>
      <c r="C51" s="150">
        <f>INDEX('Exposure Data'!$A$1:$Y$391,MATCH($B51&amp;$B$3,'Exposure Data'!$A$1:$A$391,0),MATCH(C$3,'Exposure Data'!$A$1:$Y$1,0))</f>
        <v>0.56934788468803799</v>
      </c>
      <c r="D51" s="150">
        <f>INDEX('Exposure Data'!$A$1:$Y$391,MATCH($B51&amp;$B$3,'Exposure Data'!$A$1:$A$391,0),MATCH(D$3,'Exposure Data'!$A$1:$Y$1,0))</f>
        <v>0.13226755409542437</v>
      </c>
      <c r="E51" s="150">
        <f>INDEX('Exposure Data'!$A$1:$Y$391,MATCH($B51&amp;$B$3,'Exposure Data'!$A$1:$A$391,0),MATCH(E$3,'Exposure Data'!$A$1:$Y$1,0))</f>
        <v>0</v>
      </c>
      <c r="F51" s="150">
        <f>INDEX('Exposure Data'!$A$1:$Y$391,MATCH($B51&amp;$B$3,'Exposure Data'!$A$1:$A$391,0),MATCH(F$3,'Exposure Data'!$A$1:$Y$1,0))</f>
        <v>0.14800192737619902</v>
      </c>
      <c r="G51" s="150">
        <f>INDEX('Exposure Data'!$A$1:$Y$391,MATCH($B51&amp;$B$3,'Exposure Data'!$A$1:$A$391,0),MATCH(G$3,'Exposure Data'!$A$1:$Y$1,0))</f>
        <v>0.27334411602019643</v>
      </c>
      <c r="H51" s="150">
        <f>INDEX('Exposure Data'!$A$1:$Y$391,MATCH($B51&amp;$B$3,'Exposure Data'!$A$1:$A$391,0),MATCH(H$3,'Exposure Data'!$A$1:$Y$1,0))</f>
        <v>6.1099334723031834E-2</v>
      </c>
      <c r="I51" s="150">
        <f>INDEX('Exposure Data'!$A$1:$Y$391,MATCH($B51&amp;$B$3,'Exposure Data'!$A$1:$A$391,0),MATCH(I$3,'Exposure Data'!$A$1:$Y$1,0))</f>
        <v>4.7174441428157278E-2</v>
      </c>
      <c r="J51" s="150">
        <f>INDEX('Exposure Data'!$A$1:$Y$391,MATCH($B51&amp;$B$3,'Exposure Data'!$A$1:$A$391,0),MATCH(J$3,'Exposure Data'!$A$1:$Y$1,0))</f>
        <v>4.2377548995749408E-2</v>
      </c>
      <c r="K51" s="150">
        <f>INDEX('Exposure Data'!$A$1:$Y$391,MATCH($B51&amp;$B$3,'Exposure Data'!$A$1:$A$391,0),MATCH(K$3,'Exposure Data'!$A$1:$Y$1,0))</f>
        <v>0</v>
      </c>
      <c r="L51" s="99"/>
      <c r="M51" s="90"/>
      <c r="N51" s="95">
        <f t="shared" si="3"/>
        <v>40298</v>
      </c>
      <c r="O51" s="107">
        <f>HLOOKUP($N51,'Perfattr Data'!$A$71:$CW$107,MATCH(O$3&amp;"Long",'Perfattr Data'!$B$71:$B$107,0),FALSE)</f>
        <v>1.7965967294334185E-2</v>
      </c>
      <c r="P51" s="107">
        <f>HLOOKUP($N51,'Perfattr Data'!$A$71:$CW$107,MATCH(P$3&amp;"Long",'Perfattr Data'!$B$71:$B$107,0),FALSE)</f>
        <v>-4.5320750459371065E-3</v>
      </c>
      <c r="Q51" s="107">
        <f>HLOOKUP($N51,'Perfattr Data'!$A$71:$CW$107,MATCH(Q$3&amp;"Long",'Perfattr Data'!$B$71:$B$107,0),FALSE)</f>
        <v>6.9290869334688761E-6</v>
      </c>
      <c r="R51" s="107">
        <f>HLOOKUP($N51,'Perfattr Data'!$A$71:$CW$107,MATCH(R$3&amp;"Long",'Perfattr Data'!$B$71:$B$107,0),FALSE)</f>
        <v>-2.620302881403574E-4</v>
      </c>
      <c r="S51" s="107">
        <f>HLOOKUP($N51,'Perfattr Data'!$A$71:$CW$107,MATCH(S$3&amp;"Long",'Perfattr Data'!$B$71:$B$107,0),FALSE)</f>
        <v>1.4243285214476995E-2</v>
      </c>
      <c r="T51" s="107">
        <f>HLOOKUP($N51,'Perfattr Data'!$A$71:$CW$107,MATCH(T$3&amp;"Long",'Perfattr Data'!$B$71:$B$107,0),FALSE)</f>
        <v>-2.230437151886016E-3</v>
      </c>
      <c r="U51" s="107">
        <f>HLOOKUP($N51,'Perfattr Data'!$A$71:$CW$107,MATCH(U$3&amp;"Long",'Perfattr Data'!$B$71:$B$107,0),FALSE)</f>
        <v>4.7321818981975651E-4</v>
      </c>
    </row>
    <row r="52" spans="2:21" outlineLevel="1" x14ac:dyDescent="0.25">
      <c r="B52" s="95">
        <f t="shared" si="2"/>
        <v>40329</v>
      </c>
      <c r="C52" s="150">
        <f>INDEX('Exposure Data'!$A$1:$Y$391,MATCH($B52&amp;$B$3,'Exposure Data'!$A$1:$A$391,0),MATCH(C$3,'Exposure Data'!$A$1:$Y$1,0))</f>
        <v>0.42174321112360874</v>
      </c>
      <c r="D52" s="150">
        <f>INDEX('Exposure Data'!$A$1:$Y$391,MATCH($B52&amp;$B$3,'Exposure Data'!$A$1:$A$391,0),MATCH(D$3,'Exposure Data'!$A$1:$Y$1,0))</f>
        <v>0.1168393119447806</v>
      </c>
      <c r="E52" s="150">
        <f>INDEX('Exposure Data'!$A$1:$Y$391,MATCH($B52&amp;$B$3,'Exposure Data'!$A$1:$A$391,0),MATCH(E$3,'Exposure Data'!$A$1:$Y$1,0))</f>
        <v>0</v>
      </c>
      <c r="F52" s="150">
        <f>INDEX('Exposure Data'!$A$1:$Y$391,MATCH($B52&amp;$B$3,'Exposure Data'!$A$1:$A$391,0),MATCH(F$3,'Exposure Data'!$A$1:$Y$1,0))</f>
        <v>0.16728525449333873</v>
      </c>
      <c r="G52" s="150">
        <f>INDEX('Exposure Data'!$A$1:$Y$391,MATCH($B52&amp;$B$3,'Exposure Data'!$A$1:$A$391,0),MATCH(G$3,'Exposure Data'!$A$1:$Y$1,0))</f>
        <v>0.24868972277281787</v>
      </c>
      <c r="H52" s="150">
        <f>INDEX('Exposure Data'!$A$1:$Y$391,MATCH($B52&amp;$B$3,'Exposure Data'!$A$1:$A$391,0),MATCH(H$3,'Exposure Data'!$A$1:$Y$1,0))</f>
        <v>7.6993993845472897E-2</v>
      </c>
      <c r="I52" s="150">
        <f>INDEX('Exposure Data'!$A$1:$Y$391,MATCH($B52&amp;$B$3,'Exposure Data'!$A$1:$A$391,0),MATCH(I$3,'Exposure Data'!$A$1:$Y$1,0))</f>
        <v>3.3596771727206112E-2</v>
      </c>
      <c r="J52" s="150">
        <f>INDEX('Exposure Data'!$A$1:$Y$391,MATCH($B52&amp;$B$3,'Exposure Data'!$A$1:$A$391,0),MATCH(J$3,'Exposure Data'!$A$1:$Y$1,0))</f>
        <v>3.5047985214641482E-2</v>
      </c>
      <c r="K52" s="150">
        <f>INDEX('Exposure Data'!$A$1:$Y$391,MATCH($B52&amp;$B$3,'Exposure Data'!$A$1:$A$391,0),MATCH(K$3,'Exposure Data'!$A$1:$Y$1,0))</f>
        <v>0</v>
      </c>
      <c r="L52" s="99"/>
      <c r="M52" s="90"/>
      <c r="N52" s="95">
        <f t="shared" si="3"/>
        <v>40329</v>
      </c>
      <c r="O52" s="107">
        <f>HLOOKUP($N52,'Perfattr Data'!$A$71:$CW$107,MATCH(O$3&amp;"Long",'Perfattr Data'!$B$71:$B$107,0),FALSE)</f>
        <v>-3.9815098173834863E-2</v>
      </c>
      <c r="P52" s="107">
        <f>HLOOKUP($N52,'Perfattr Data'!$A$71:$CW$107,MATCH(P$3&amp;"Long",'Perfattr Data'!$B$71:$B$107,0),FALSE)</f>
        <v>-1.0141643916066867E-2</v>
      </c>
      <c r="Q52" s="107">
        <f>HLOOKUP($N52,'Perfattr Data'!$A$71:$CW$107,MATCH(Q$3&amp;"Long",'Perfattr Data'!$B$71:$B$107,0),FALSE)</f>
        <v>4.0208475793208135E-5</v>
      </c>
      <c r="R52" s="107">
        <f>HLOOKUP($N52,'Perfattr Data'!$A$71:$CW$107,MATCH(R$3&amp;"Long",'Perfattr Data'!$B$71:$B$107,0),FALSE)</f>
        <v>-1.0637782885292482E-2</v>
      </c>
      <c r="S52" s="107">
        <f>HLOOKUP($N52,'Perfattr Data'!$A$71:$CW$107,MATCH(S$3&amp;"Long",'Perfattr Data'!$B$71:$B$107,0),FALSE)</f>
        <v>-2.0459878374367094E-2</v>
      </c>
      <c r="T52" s="107">
        <f>HLOOKUP($N52,'Perfattr Data'!$A$71:$CW$107,MATCH(T$3&amp;"Long",'Perfattr Data'!$B$71:$B$107,0),FALSE)</f>
        <v>-9.6889887118645195E-3</v>
      </c>
      <c r="U52" s="107">
        <f>HLOOKUP($N52,'Perfattr Data'!$A$71:$CW$107,MATCH(U$3&amp;"Long",'Perfattr Data'!$B$71:$B$107,0),FALSE)</f>
        <v>-6.6031831763335765E-3</v>
      </c>
    </row>
    <row r="53" spans="2:21" outlineLevel="1" x14ac:dyDescent="0.25">
      <c r="B53" s="95">
        <f t="shared" si="2"/>
        <v>40359</v>
      </c>
      <c r="C53" s="150">
        <f>INDEX('Exposure Data'!$A$1:$Y$391,MATCH($B53&amp;$B$3,'Exposure Data'!$A$1:$A$391,0),MATCH(C$3,'Exposure Data'!$A$1:$Y$1,0))</f>
        <v>0.46915997706961232</v>
      </c>
      <c r="D53" s="150">
        <f>INDEX('Exposure Data'!$A$1:$Y$391,MATCH($B53&amp;$B$3,'Exposure Data'!$A$1:$A$391,0),MATCH(D$3,'Exposure Data'!$A$1:$Y$1,0))</f>
        <v>0.10772154411052773</v>
      </c>
      <c r="E53" s="150">
        <f>INDEX('Exposure Data'!$A$1:$Y$391,MATCH($B53&amp;$B$3,'Exposure Data'!$A$1:$A$391,0),MATCH(E$3,'Exposure Data'!$A$1:$Y$1,0))</f>
        <v>0</v>
      </c>
      <c r="F53" s="150">
        <f>INDEX('Exposure Data'!$A$1:$Y$391,MATCH($B53&amp;$B$3,'Exposure Data'!$A$1:$A$391,0),MATCH(F$3,'Exposure Data'!$A$1:$Y$1,0))</f>
        <v>0.1542139893741114</v>
      </c>
      <c r="G53" s="150">
        <f>INDEX('Exposure Data'!$A$1:$Y$391,MATCH($B53&amp;$B$3,'Exposure Data'!$A$1:$A$391,0),MATCH(G$3,'Exposure Data'!$A$1:$Y$1,0))</f>
        <v>0.26685475846466844</v>
      </c>
      <c r="H53" s="150">
        <f>INDEX('Exposure Data'!$A$1:$Y$391,MATCH($B53&amp;$B$3,'Exposure Data'!$A$1:$A$391,0),MATCH(H$3,'Exposure Data'!$A$1:$Y$1,0))</f>
        <v>6.5536783920758013E-2</v>
      </c>
      <c r="I53" s="150">
        <f>INDEX('Exposure Data'!$A$1:$Y$391,MATCH($B53&amp;$B$3,'Exposure Data'!$A$1:$A$391,0),MATCH(I$3,'Exposure Data'!$A$1:$Y$1,0))</f>
        <v>2.59216083696777E-2</v>
      </c>
      <c r="J53" s="150">
        <f>INDEX('Exposure Data'!$A$1:$Y$391,MATCH($B53&amp;$B$3,'Exposure Data'!$A$1:$A$391,0),MATCH(J$3,'Exposure Data'!$A$1:$Y$1,0))</f>
        <v>3.5383176869132116E-2</v>
      </c>
      <c r="K53" s="150">
        <f>INDEX('Exposure Data'!$A$1:$Y$391,MATCH($B53&amp;$B$3,'Exposure Data'!$A$1:$A$391,0),MATCH(K$3,'Exposure Data'!$A$1:$Y$1,0))</f>
        <v>0</v>
      </c>
      <c r="L53" s="99"/>
      <c r="M53" s="90"/>
      <c r="N53" s="95">
        <f t="shared" si="3"/>
        <v>40359</v>
      </c>
      <c r="O53" s="107">
        <f>HLOOKUP($N53,'Perfattr Data'!$A$71:$CW$107,MATCH(O$3&amp;"Long",'Perfattr Data'!$B$71:$B$107,0),FALSE)</f>
        <v>4.7614857298911408E-3</v>
      </c>
      <c r="P53" s="107">
        <f>HLOOKUP($N53,'Perfattr Data'!$A$71:$CW$107,MATCH(P$3&amp;"Long",'Perfattr Data'!$B$71:$B$107,0),FALSE)</f>
        <v>-1.9540304731502935E-3</v>
      </c>
      <c r="Q53" s="107">
        <f>HLOOKUP($N53,'Perfattr Data'!$A$71:$CW$107,MATCH(Q$3&amp;"Long",'Perfattr Data'!$B$71:$B$107,0),FALSE)</f>
        <v>5.7210620991709277E-5</v>
      </c>
      <c r="R53" s="107">
        <f>HLOOKUP($N53,'Perfattr Data'!$A$71:$CW$107,MATCH(R$3&amp;"Long",'Perfattr Data'!$B$71:$B$107,0),FALSE)</f>
        <v>2.7435758103157961E-3</v>
      </c>
      <c r="S53" s="107">
        <f>HLOOKUP($N53,'Perfattr Data'!$A$71:$CW$107,MATCH(S$3&amp;"Long",'Perfattr Data'!$B$71:$B$107,0),FALSE)</f>
        <v>-6.4814202578973171E-3</v>
      </c>
      <c r="T53" s="107">
        <f>HLOOKUP($N53,'Perfattr Data'!$A$71:$CW$107,MATCH(T$3&amp;"Long",'Perfattr Data'!$B$71:$B$107,0),FALSE)</f>
        <v>-5.2833619672541191E-3</v>
      </c>
      <c r="U53" s="107">
        <f>HLOOKUP($N53,'Perfattr Data'!$A$71:$CW$107,MATCH(U$3&amp;"Long",'Perfattr Data'!$B$71:$B$107,0),FALSE)</f>
        <v>2.1406641210329328E-3</v>
      </c>
    </row>
    <row r="54" spans="2:21" outlineLevel="1" x14ac:dyDescent="0.25">
      <c r="B54" s="95">
        <f t="shared" si="2"/>
        <v>40390</v>
      </c>
      <c r="C54" s="150">
        <f>INDEX('Exposure Data'!$A$1:$Y$391,MATCH($B54&amp;$B$3,'Exposure Data'!$A$1:$A$391,0),MATCH(C$3,'Exposure Data'!$A$1:$Y$1,0))</f>
        <v>0.44544383901507251</v>
      </c>
      <c r="D54" s="150">
        <f>INDEX('Exposure Data'!$A$1:$Y$391,MATCH($B54&amp;$B$3,'Exposure Data'!$A$1:$A$391,0),MATCH(D$3,'Exposure Data'!$A$1:$Y$1,0))</f>
        <v>0.11225038568305165</v>
      </c>
      <c r="E54" s="150">
        <f>INDEX('Exposure Data'!$A$1:$Y$391,MATCH($B54&amp;$B$3,'Exposure Data'!$A$1:$A$391,0),MATCH(E$3,'Exposure Data'!$A$1:$Y$1,0))</f>
        <v>0</v>
      </c>
      <c r="F54" s="150">
        <f>INDEX('Exposure Data'!$A$1:$Y$391,MATCH($B54&amp;$B$3,'Exposure Data'!$A$1:$A$391,0),MATCH(F$3,'Exposure Data'!$A$1:$Y$1,0))</f>
        <v>0.14923038156343954</v>
      </c>
      <c r="G54" s="150">
        <f>INDEX('Exposure Data'!$A$1:$Y$391,MATCH($B54&amp;$B$3,'Exposure Data'!$A$1:$A$391,0),MATCH(G$3,'Exposure Data'!$A$1:$Y$1,0))</f>
        <v>0.29642379080703085</v>
      </c>
      <c r="H54" s="150">
        <f>INDEX('Exposure Data'!$A$1:$Y$391,MATCH($B54&amp;$B$3,'Exposure Data'!$A$1:$A$391,0),MATCH(H$3,'Exposure Data'!$A$1:$Y$1,0))</f>
        <v>3.955727361599308E-2</v>
      </c>
      <c r="I54" s="150">
        <f>INDEX('Exposure Data'!$A$1:$Y$391,MATCH($B54&amp;$B$3,'Exposure Data'!$A$1:$A$391,0),MATCH(I$3,'Exposure Data'!$A$1:$Y$1,0))</f>
        <v>2.4878953963147082E-2</v>
      </c>
      <c r="J54" s="150">
        <f>INDEX('Exposure Data'!$A$1:$Y$391,MATCH($B54&amp;$B$3,'Exposure Data'!$A$1:$A$391,0),MATCH(J$3,'Exposure Data'!$A$1:$Y$1,0))</f>
        <v>3.5067196503001025E-2</v>
      </c>
      <c r="K54" s="150">
        <f>INDEX('Exposure Data'!$A$1:$Y$391,MATCH($B54&amp;$B$3,'Exposure Data'!$A$1:$A$391,0),MATCH(K$3,'Exposure Data'!$A$1:$Y$1,0))</f>
        <v>0</v>
      </c>
      <c r="L54" s="99"/>
      <c r="M54" s="90"/>
      <c r="N54" s="95">
        <f t="shared" si="3"/>
        <v>40390</v>
      </c>
      <c r="O54" s="107">
        <f>HLOOKUP($N54,'Perfattr Data'!$A$71:$CW$107,MATCH(O$3&amp;"Long",'Perfattr Data'!$B$71:$B$107,0),FALSE)</f>
        <v>3.1331322988919025E-2</v>
      </c>
      <c r="P54" s="107">
        <f>HLOOKUP($N54,'Perfattr Data'!$A$71:$CW$107,MATCH(P$3&amp;"Long",'Perfattr Data'!$B$71:$B$107,0),FALSE)</f>
        <v>8.5990108882147386E-3</v>
      </c>
      <c r="Q54" s="107">
        <f>HLOOKUP($N54,'Perfattr Data'!$A$71:$CW$107,MATCH(Q$3&amp;"Long",'Perfattr Data'!$B$71:$B$107,0),FALSE)</f>
        <v>9.9243040647878104E-6</v>
      </c>
      <c r="R54" s="107">
        <f>HLOOKUP($N54,'Perfattr Data'!$A$71:$CW$107,MATCH(R$3&amp;"Long",'Perfattr Data'!$B$71:$B$107,0),FALSE)</f>
        <v>1.818078914195902E-2</v>
      </c>
      <c r="S54" s="107">
        <f>HLOOKUP($N54,'Perfattr Data'!$A$71:$CW$107,MATCH(S$3&amp;"Long",'Perfattr Data'!$B$71:$B$107,0),FALSE)</f>
        <v>1.3829608240930363E-2</v>
      </c>
      <c r="T54" s="107">
        <f>HLOOKUP($N54,'Perfattr Data'!$A$71:$CW$107,MATCH(T$3&amp;"Long",'Perfattr Data'!$B$71:$B$107,0),FALSE)</f>
        <v>1.1560130323913329E-2</v>
      </c>
      <c r="U54" s="107">
        <f>HLOOKUP($N54,'Perfattr Data'!$A$71:$CW$107,MATCH(U$3&amp;"Long",'Perfattr Data'!$B$71:$B$107,0),FALSE)</f>
        <v>3.314983136659165E-3</v>
      </c>
    </row>
    <row r="55" spans="2:21" outlineLevel="1" x14ac:dyDescent="0.25">
      <c r="B55" s="95">
        <f t="shared" si="2"/>
        <v>40421</v>
      </c>
      <c r="C55" s="150">
        <f>INDEX('Exposure Data'!$A$1:$Y$391,MATCH($B55&amp;$B$3,'Exposure Data'!$A$1:$A$391,0),MATCH(C$3,'Exposure Data'!$A$1:$Y$1,0))</f>
        <v>0.41689611709153673</v>
      </c>
      <c r="D55" s="150">
        <f>INDEX('Exposure Data'!$A$1:$Y$391,MATCH($B55&amp;$B$3,'Exposure Data'!$A$1:$A$391,0),MATCH(D$3,'Exposure Data'!$A$1:$Y$1,0))</f>
        <v>0.10689110067794769</v>
      </c>
      <c r="E55" s="150">
        <f>INDEX('Exposure Data'!$A$1:$Y$391,MATCH($B55&amp;$B$3,'Exposure Data'!$A$1:$A$391,0),MATCH(E$3,'Exposure Data'!$A$1:$Y$1,0))</f>
        <v>0</v>
      </c>
      <c r="F55" s="150">
        <f>INDEX('Exposure Data'!$A$1:$Y$391,MATCH($B55&amp;$B$3,'Exposure Data'!$A$1:$A$391,0),MATCH(F$3,'Exposure Data'!$A$1:$Y$1,0))</f>
        <v>0.12480024154244237</v>
      </c>
      <c r="G55" s="150">
        <f>INDEX('Exposure Data'!$A$1:$Y$391,MATCH($B55&amp;$B$3,'Exposure Data'!$A$1:$A$391,0),MATCH(G$3,'Exposure Data'!$A$1:$Y$1,0))</f>
        <v>0.28729889119327728</v>
      </c>
      <c r="H55" s="150">
        <f>INDEX('Exposure Data'!$A$1:$Y$391,MATCH($B55&amp;$B$3,'Exposure Data'!$A$1:$A$391,0),MATCH(H$3,'Exposure Data'!$A$1:$Y$1,0))</f>
        <v>7.6508924977676862E-2</v>
      </c>
      <c r="I55" s="150">
        <f>INDEX('Exposure Data'!$A$1:$Y$391,MATCH($B55&amp;$B$3,'Exposure Data'!$A$1:$A$391,0),MATCH(I$3,'Exposure Data'!$A$1:$Y$1,0))</f>
        <v>2.5222683067751973E-2</v>
      </c>
      <c r="J55" s="150">
        <f>INDEX('Exposure Data'!$A$1:$Y$391,MATCH($B55&amp;$B$3,'Exposure Data'!$A$1:$A$391,0),MATCH(J$3,'Exposure Data'!$A$1:$Y$1,0))</f>
        <v>3.4834671824340094E-2</v>
      </c>
      <c r="K55" s="150">
        <f>INDEX('Exposure Data'!$A$1:$Y$391,MATCH($B55&amp;$B$3,'Exposure Data'!$A$1:$A$391,0),MATCH(K$3,'Exposure Data'!$A$1:$Y$1,0))</f>
        <v>0</v>
      </c>
      <c r="L55" s="99"/>
      <c r="M55" s="90"/>
      <c r="N55" s="95">
        <f t="shared" si="3"/>
        <v>40421</v>
      </c>
      <c r="O55" s="107">
        <f>HLOOKUP($N55,'Perfattr Data'!$A$71:$CW$107,MATCH(O$3&amp;"Long",'Perfattr Data'!$B$71:$B$107,0),FALSE)</f>
        <v>-5.5746019115217238E-3</v>
      </c>
      <c r="P55" s="107">
        <f>HLOOKUP($N55,'Perfattr Data'!$A$71:$CW$107,MATCH(P$3&amp;"Long",'Perfattr Data'!$B$71:$B$107,0),FALSE)</f>
        <v>-1.9945489516674094E-3</v>
      </c>
      <c r="Q55" s="107">
        <f>HLOOKUP($N55,'Perfattr Data'!$A$71:$CW$107,MATCH(Q$3&amp;"Long",'Perfattr Data'!$B$71:$B$107,0),FALSE)</f>
        <v>-8.6142605078266402E-7</v>
      </c>
      <c r="R55" s="107">
        <f>HLOOKUP($N55,'Perfattr Data'!$A$71:$CW$107,MATCH(R$3&amp;"Long",'Perfattr Data'!$B$71:$B$107,0),FALSE)</f>
        <v>-5.26991119845166E-3</v>
      </c>
      <c r="S55" s="107">
        <f>HLOOKUP($N55,'Perfattr Data'!$A$71:$CW$107,MATCH(S$3&amp;"Long",'Perfattr Data'!$B$71:$B$107,0),FALSE)</f>
        <v>8.2991653158353933E-3</v>
      </c>
      <c r="T55" s="107">
        <f>HLOOKUP($N55,'Perfattr Data'!$A$71:$CW$107,MATCH(T$3&amp;"Long",'Perfattr Data'!$B$71:$B$107,0),FALSE)</f>
        <v>-1.1941643666882164E-2</v>
      </c>
      <c r="U55" s="107">
        <f>HLOOKUP($N55,'Perfattr Data'!$A$71:$CW$107,MATCH(U$3&amp;"Long",'Perfattr Data'!$B$71:$B$107,0),FALSE)</f>
        <v>-1.6562683102029252E-3</v>
      </c>
    </row>
    <row r="56" spans="2:21" outlineLevel="1" x14ac:dyDescent="0.25">
      <c r="B56" s="95">
        <f t="shared" si="2"/>
        <v>40451</v>
      </c>
      <c r="C56" s="150">
        <f>INDEX('Exposure Data'!$A$1:$Y$391,MATCH($B56&amp;$B$3,'Exposure Data'!$A$1:$A$391,0),MATCH(C$3,'Exposure Data'!$A$1:$Y$1,0))</f>
        <v>0.43559311163980474</v>
      </c>
      <c r="D56" s="150">
        <f>INDEX('Exposure Data'!$A$1:$Y$391,MATCH($B56&amp;$B$3,'Exposure Data'!$A$1:$A$391,0),MATCH(D$3,'Exposure Data'!$A$1:$Y$1,0))</f>
        <v>0.12307242844688326</v>
      </c>
      <c r="E56" s="150">
        <f>INDEX('Exposure Data'!$A$1:$Y$391,MATCH($B56&amp;$B$3,'Exposure Data'!$A$1:$A$391,0),MATCH(E$3,'Exposure Data'!$A$1:$Y$1,0))</f>
        <v>0</v>
      </c>
      <c r="F56" s="150">
        <f>INDEX('Exposure Data'!$A$1:$Y$391,MATCH($B56&amp;$B$3,'Exposure Data'!$A$1:$A$391,0),MATCH(F$3,'Exposure Data'!$A$1:$Y$1,0))</f>
        <v>0.13726888620433708</v>
      </c>
      <c r="G56" s="150">
        <f>INDEX('Exposure Data'!$A$1:$Y$391,MATCH($B56&amp;$B$3,'Exposure Data'!$A$1:$A$391,0),MATCH(G$3,'Exposure Data'!$A$1:$Y$1,0))</f>
        <v>0.28633051130154091</v>
      </c>
      <c r="H56" s="150">
        <f>INDEX('Exposure Data'!$A$1:$Y$391,MATCH($B56&amp;$B$3,'Exposure Data'!$A$1:$A$391,0),MATCH(H$3,'Exposure Data'!$A$1:$Y$1,0))</f>
        <v>7.2167070026065316E-2</v>
      </c>
      <c r="I56" s="150">
        <f>INDEX('Exposure Data'!$A$1:$Y$391,MATCH($B56&amp;$B$3,'Exposure Data'!$A$1:$A$391,0),MATCH(I$3,'Exposure Data'!$A$1:$Y$1,0))</f>
        <v>3.1291432995714574E-2</v>
      </c>
      <c r="J56" s="150">
        <f>INDEX('Exposure Data'!$A$1:$Y$391,MATCH($B56&amp;$B$3,'Exposure Data'!$A$1:$A$391,0),MATCH(J$3,'Exposure Data'!$A$1:$Y$1,0))</f>
        <v>3.5926875969010459E-2</v>
      </c>
      <c r="K56" s="150">
        <f>INDEX('Exposure Data'!$A$1:$Y$391,MATCH($B56&amp;$B$3,'Exposure Data'!$A$1:$A$391,0),MATCH(K$3,'Exposure Data'!$A$1:$Y$1,0))</f>
        <v>0</v>
      </c>
      <c r="L56" s="99"/>
      <c r="M56" s="90"/>
      <c r="N56" s="95">
        <f t="shared" si="3"/>
        <v>40451</v>
      </c>
      <c r="O56" s="107">
        <f>HLOOKUP($N56,'Perfattr Data'!$A$71:$CW$107,MATCH(O$3&amp;"Long",'Perfattr Data'!$B$71:$B$107,0),FALSE)</f>
        <v>5.3847022086277826E-2</v>
      </c>
      <c r="P56" s="107">
        <f>HLOOKUP($N56,'Perfattr Data'!$A$71:$CW$107,MATCH(P$3&amp;"Long",'Perfattr Data'!$B$71:$B$107,0),FALSE)</f>
        <v>2.9349726442473799E-3</v>
      </c>
      <c r="Q56" s="107">
        <f>HLOOKUP($N56,'Perfattr Data'!$A$71:$CW$107,MATCH(Q$3&amp;"Long",'Perfattr Data'!$B$71:$B$107,0),FALSE)</f>
        <v>2.2507467400033441E-6</v>
      </c>
      <c r="R56" s="107">
        <f>HLOOKUP($N56,'Perfattr Data'!$A$71:$CW$107,MATCH(R$3&amp;"Long",'Perfattr Data'!$B$71:$B$107,0),FALSE)</f>
        <v>1.6301202677548476E-2</v>
      </c>
      <c r="S56" s="107">
        <f>HLOOKUP($N56,'Perfattr Data'!$A$71:$CW$107,MATCH(S$3&amp;"Long",'Perfattr Data'!$B$71:$B$107,0),FALSE)</f>
        <v>2.7237644101514937E-2</v>
      </c>
      <c r="T56" s="107">
        <f>HLOOKUP($N56,'Perfattr Data'!$A$71:$CW$107,MATCH(T$3&amp;"Long",'Perfattr Data'!$B$71:$B$107,0),FALSE)</f>
        <v>1.6779598061795881E-2</v>
      </c>
      <c r="U56" s="107">
        <f>HLOOKUP($N56,'Perfattr Data'!$A$71:$CW$107,MATCH(U$3&amp;"Long",'Perfattr Data'!$B$71:$B$107,0),FALSE)</f>
        <v>5.1962187150804418E-3</v>
      </c>
    </row>
    <row r="57" spans="2:21" outlineLevel="1" x14ac:dyDescent="0.25">
      <c r="B57" s="95">
        <f t="shared" si="2"/>
        <v>40482</v>
      </c>
      <c r="C57" s="150">
        <f>INDEX('Exposure Data'!$A$1:$Y$391,MATCH($B57&amp;$B$3,'Exposure Data'!$A$1:$A$391,0),MATCH(C$3,'Exposure Data'!$A$1:$Y$1,0))</f>
        <v>0.40927870296386348</v>
      </c>
      <c r="D57" s="150">
        <f>INDEX('Exposure Data'!$A$1:$Y$391,MATCH($B57&amp;$B$3,'Exposure Data'!$A$1:$A$391,0),MATCH(D$3,'Exposure Data'!$A$1:$Y$1,0))</f>
        <v>0.11511739972460568</v>
      </c>
      <c r="E57" s="150">
        <f>INDEX('Exposure Data'!$A$1:$Y$391,MATCH($B57&amp;$B$3,'Exposure Data'!$A$1:$A$391,0),MATCH(E$3,'Exposure Data'!$A$1:$Y$1,0))</f>
        <v>2.892889378642417E-5</v>
      </c>
      <c r="F57" s="150">
        <f>INDEX('Exposure Data'!$A$1:$Y$391,MATCH($B57&amp;$B$3,'Exposure Data'!$A$1:$A$391,0),MATCH(F$3,'Exposure Data'!$A$1:$Y$1,0))</f>
        <v>0.15667916103963317</v>
      </c>
      <c r="G57" s="150">
        <f>INDEX('Exposure Data'!$A$1:$Y$391,MATCH($B57&amp;$B$3,'Exposure Data'!$A$1:$A$391,0),MATCH(G$3,'Exposure Data'!$A$1:$Y$1,0))</f>
        <v>0.32499672218479625</v>
      </c>
      <c r="H57" s="150">
        <f>INDEX('Exposure Data'!$A$1:$Y$391,MATCH($B57&amp;$B$3,'Exposure Data'!$A$1:$A$391,0),MATCH(H$3,'Exposure Data'!$A$1:$Y$1,0))</f>
        <v>7.492644242957941E-2</v>
      </c>
      <c r="I57" s="150">
        <f>INDEX('Exposure Data'!$A$1:$Y$391,MATCH($B57&amp;$B$3,'Exposure Data'!$A$1:$A$391,0),MATCH(I$3,'Exposure Data'!$A$1:$Y$1,0))</f>
        <v>2.3974085849280735E-2</v>
      </c>
      <c r="J57" s="150">
        <f>INDEX('Exposure Data'!$A$1:$Y$391,MATCH($B57&amp;$B$3,'Exposure Data'!$A$1:$A$391,0),MATCH(J$3,'Exposure Data'!$A$1:$Y$1,0))</f>
        <v>3.7109932211576845E-2</v>
      </c>
      <c r="K57" s="150">
        <f>INDEX('Exposure Data'!$A$1:$Y$391,MATCH($B57&amp;$B$3,'Exposure Data'!$A$1:$A$391,0),MATCH(K$3,'Exposure Data'!$A$1:$Y$1,0))</f>
        <v>0</v>
      </c>
      <c r="L57" s="99"/>
      <c r="M57" s="90"/>
      <c r="N57" s="95">
        <f t="shared" si="3"/>
        <v>40482</v>
      </c>
      <c r="O57" s="107">
        <f>HLOOKUP($N57,'Perfattr Data'!$A$71:$CW$107,MATCH(O$3&amp;"Long",'Perfattr Data'!$B$71:$B$107,0),FALSE)</f>
        <v>1.4961237186904093E-2</v>
      </c>
      <c r="P57" s="107">
        <f>HLOOKUP($N57,'Perfattr Data'!$A$71:$CW$107,MATCH(P$3&amp;"Long",'Perfattr Data'!$B$71:$B$107,0),FALSE)</f>
        <v>4.1312356138907191E-3</v>
      </c>
      <c r="Q57" s="107">
        <f>HLOOKUP($N57,'Perfattr Data'!$A$71:$CW$107,MATCH(Q$3&amp;"Long",'Perfattr Data'!$B$71:$B$107,0),FALSE)</f>
        <v>7.052373039351875E-6</v>
      </c>
      <c r="R57" s="107">
        <f>HLOOKUP($N57,'Perfattr Data'!$A$71:$CW$107,MATCH(R$3&amp;"Long",'Perfattr Data'!$B$71:$B$107,0),FALSE)</f>
        <v>2.1549655919903378E-3</v>
      </c>
      <c r="S57" s="107">
        <f>HLOOKUP($N57,'Perfattr Data'!$A$71:$CW$107,MATCH(S$3&amp;"Long",'Perfattr Data'!$B$71:$B$107,0),FALSE)</f>
        <v>2.0262044135061212E-2</v>
      </c>
      <c r="T57" s="107">
        <f>HLOOKUP($N57,'Perfattr Data'!$A$71:$CW$107,MATCH(T$3&amp;"Long",'Perfattr Data'!$B$71:$B$107,0),FALSE)</f>
        <v>5.7508525884736802E-3</v>
      </c>
      <c r="U57" s="107">
        <f>HLOOKUP($N57,'Perfattr Data'!$A$71:$CW$107,MATCH(U$3&amp;"Long",'Perfattr Data'!$B$71:$B$107,0),FALSE)</f>
        <v>3.8699983213243911E-3</v>
      </c>
    </row>
    <row r="58" spans="2:21" outlineLevel="1" x14ac:dyDescent="0.25">
      <c r="B58" s="95">
        <f t="shared" si="2"/>
        <v>40512</v>
      </c>
      <c r="C58" s="150">
        <f>INDEX('Exposure Data'!$A$1:$Y$391,MATCH($B58&amp;$B$3,'Exposure Data'!$A$1:$A$391,0),MATCH(C$3,'Exposure Data'!$A$1:$Y$1,0))</f>
        <v>0.41349189842798395</v>
      </c>
      <c r="D58" s="150">
        <f>INDEX('Exposure Data'!$A$1:$Y$391,MATCH($B58&amp;$B$3,'Exposure Data'!$A$1:$A$391,0),MATCH(D$3,'Exposure Data'!$A$1:$Y$1,0))</f>
        <v>0.11650089717337425</v>
      </c>
      <c r="E58" s="150">
        <f>INDEX('Exposure Data'!$A$1:$Y$391,MATCH($B58&amp;$B$3,'Exposure Data'!$A$1:$A$391,0),MATCH(E$3,'Exposure Data'!$A$1:$Y$1,0))</f>
        <v>0</v>
      </c>
      <c r="F58" s="150">
        <f>INDEX('Exposure Data'!$A$1:$Y$391,MATCH($B58&amp;$B$3,'Exposure Data'!$A$1:$A$391,0),MATCH(F$3,'Exposure Data'!$A$1:$Y$1,0))</f>
        <v>0.13932754478982257</v>
      </c>
      <c r="G58" s="150">
        <f>INDEX('Exposure Data'!$A$1:$Y$391,MATCH($B58&amp;$B$3,'Exposure Data'!$A$1:$A$391,0),MATCH(G$3,'Exposure Data'!$A$1:$Y$1,0))</f>
        <v>0.30943277618737303</v>
      </c>
      <c r="H58" s="150">
        <f>INDEX('Exposure Data'!$A$1:$Y$391,MATCH($B58&amp;$B$3,'Exposure Data'!$A$1:$A$391,0),MATCH(H$3,'Exposure Data'!$A$1:$Y$1,0))</f>
        <v>7.6941228230675285E-2</v>
      </c>
      <c r="I58" s="150">
        <f>INDEX('Exposure Data'!$A$1:$Y$391,MATCH($B58&amp;$B$3,'Exposure Data'!$A$1:$A$391,0),MATCH(I$3,'Exposure Data'!$A$1:$Y$1,0))</f>
        <v>2.9176046242998906E-2</v>
      </c>
      <c r="J58" s="150">
        <f>INDEX('Exposure Data'!$A$1:$Y$391,MATCH($B58&amp;$B$3,'Exposure Data'!$A$1:$A$391,0),MATCH(J$3,'Exposure Data'!$A$1:$Y$1,0))</f>
        <v>3.6514344982690808E-2</v>
      </c>
      <c r="K58" s="150">
        <f>INDEX('Exposure Data'!$A$1:$Y$391,MATCH($B58&amp;$B$3,'Exposure Data'!$A$1:$A$391,0),MATCH(K$3,'Exposure Data'!$A$1:$Y$1,0))</f>
        <v>0</v>
      </c>
      <c r="L58" s="99"/>
      <c r="M58" s="90"/>
      <c r="N58" s="95">
        <f t="shared" si="3"/>
        <v>40512</v>
      </c>
      <c r="O58" s="107">
        <f>HLOOKUP($N58,'Perfattr Data'!$A$71:$CW$107,MATCH(O$3&amp;"Long",'Perfattr Data'!$B$71:$B$107,0),FALSE)</f>
        <v>-4.3672903662510983E-3</v>
      </c>
      <c r="P58" s="107">
        <f>HLOOKUP($N58,'Perfattr Data'!$A$71:$CW$107,MATCH(P$3&amp;"Long",'Perfattr Data'!$B$71:$B$107,0),FALSE)</f>
        <v>-2.4106491872633619E-3</v>
      </c>
      <c r="Q58" s="107">
        <f>HLOOKUP($N58,'Perfattr Data'!$A$71:$CW$107,MATCH(Q$3&amp;"Long",'Perfattr Data'!$B$71:$B$107,0),FALSE)</f>
        <v>-8.1504901482940411E-6</v>
      </c>
      <c r="R58" s="107">
        <f>HLOOKUP($N58,'Perfattr Data'!$A$71:$CW$107,MATCH(R$3&amp;"Long",'Perfattr Data'!$B$71:$B$107,0),FALSE)</f>
        <v>6.1637645599424548E-3</v>
      </c>
      <c r="S58" s="107">
        <f>HLOOKUP($N58,'Perfattr Data'!$A$71:$CW$107,MATCH(S$3&amp;"Long",'Perfattr Data'!$B$71:$B$107,0),FALSE)</f>
        <v>-3.9971464165688888E-3</v>
      </c>
      <c r="T58" s="107">
        <f>HLOOKUP($N58,'Perfattr Data'!$A$71:$CW$107,MATCH(T$3&amp;"Long",'Perfattr Data'!$B$71:$B$107,0),FALSE)</f>
        <v>3.6376664264895192E-4</v>
      </c>
      <c r="U58" s="107">
        <f>HLOOKUP($N58,'Perfattr Data'!$A$71:$CW$107,MATCH(U$3&amp;"Long",'Perfattr Data'!$B$71:$B$107,0),FALSE)</f>
        <v>-9.5637088039620007E-4</v>
      </c>
    </row>
    <row r="59" spans="2:21" outlineLevel="1" x14ac:dyDescent="0.25">
      <c r="B59" s="95">
        <f t="shared" si="2"/>
        <v>40543</v>
      </c>
      <c r="C59" s="150">
        <f>INDEX('Exposure Data'!$A$1:$Y$391,MATCH($B59&amp;$B$3,'Exposure Data'!$A$1:$A$391,0),MATCH(C$3,'Exposure Data'!$A$1:$Y$1,0))</f>
        <v>0.43679819486914823</v>
      </c>
      <c r="D59" s="150">
        <f>INDEX('Exposure Data'!$A$1:$Y$391,MATCH($B59&amp;$B$3,'Exposure Data'!$A$1:$A$391,0),MATCH(D$3,'Exposure Data'!$A$1:$Y$1,0))</f>
        <v>0.12482637661669366</v>
      </c>
      <c r="E59" s="150">
        <f>INDEX('Exposure Data'!$A$1:$Y$391,MATCH($B59&amp;$B$3,'Exposure Data'!$A$1:$A$391,0),MATCH(E$3,'Exposure Data'!$A$1:$Y$1,0))</f>
        <v>0</v>
      </c>
      <c r="F59" s="150">
        <f>INDEX('Exposure Data'!$A$1:$Y$391,MATCH($B59&amp;$B$3,'Exposure Data'!$A$1:$A$391,0),MATCH(F$3,'Exposure Data'!$A$1:$Y$1,0))</f>
        <v>0.1363820284224348</v>
      </c>
      <c r="G59" s="150">
        <f>INDEX('Exposure Data'!$A$1:$Y$391,MATCH($B59&amp;$B$3,'Exposure Data'!$A$1:$A$391,0),MATCH(G$3,'Exposure Data'!$A$1:$Y$1,0))</f>
        <v>0.30730369056751916</v>
      </c>
      <c r="H59" s="150">
        <f>INDEX('Exposure Data'!$A$1:$Y$391,MATCH($B59&amp;$B$3,'Exposure Data'!$A$1:$A$391,0),MATCH(H$3,'Exposure Data'!$A$1:$Y$1,0))</f>
        <v>7.3995245083774364E-2</v>
      </c>
      <c r="I59" s="150">
        <f>INDEX('Exposure Data'!$A$1:$Y$391,MATCH($B59&amp;$B$3,'Exposure Data'!$A$1:$A$391,0),MATCH(I$3,'Exposure Data'!$A$1:$Y$1,0))</f>
        <v>3.6349287618270817E-2</v>
      </c>
      <c r="J59" s="150">
        <f>INDEX('Exposure Data'!$A$1:$Y$391,MATCH($B59&amp;$B$3,'Exposure Data'!$A$1:$A$391,0),MATCH(J$3,'Exposure Data'!$A$1:$Y$1,0))</f>
        <v>3.6021000568986765E-2</v>
      </c>
      <c r="K59" s="150">
        <f>INDEX('Exposure Data'!$A$1:$Y$391,MATCH($B59&amp;$B$3,'Exposure Data'!$A$1:$A$391,0),MATCH(K$3,'Exposure Data'!$A$1:$Y$1,0))</f>
        <v>0</v>
      </c>
      <c r="L59" s="99"/>
      <c r="M59" s="90"/>
      <c r="N59" s="95">
        <f t="shared" si="3"/>
        <v>40543</v>
      </c>
      <c r="O59" s="107">
        <f>HLOOKUP($N59,'Perfattr Data'!$A$71:$CW$107,MATCH(O$3&amp;"Long",'Perfattr Data'!$B$71:$B$107,0),FALSE)</f>
        <v>2.5263452080399026E-2</v>
      </c>
      <c r="P59" s="107">
        <f>HLOOKUP($N59,'Perfattr Data'!$A$71:$CW$107,MATCH(P$3&amp;"Long",'Perfattr Data'!$B$71:$B$107,0),FALSE)</f>
        <v>4.7263644892285876E-3</v>
      </c>
      <c r="Q59" s="107">
        <f>HLOOKUP($N59,'Perfattr Data'!$A$71:$CW$107,MATCH(Q$3&amp;"Long",'Perfattr Data'!$B$71:$B$107,0),FALSE)</f>
        <v>1.1995804079286027E-6</v>
      </c>
      <c r="R59" s="107">
        <f>HLOOKUP($N59,'Perfattr Data'!$A$71:$CW$107,MATCH(R$3&amp;"Long",'Perfattr Data'!$B$71:$B$107,0),FALSE)</f>
        <v>4.5047854875317735E-3</v>
      </c>
      <c r="S59" s="107">
        <f>HLOOKUP($N59,'Perfattr Data'!$A$71:$CW$107,MATCH(S$3&amp;"Long",'Perfattr Data'!$B$71:$B$107,0),FALSE)</f>
        <v>1.566736876244855E-2</v>
      </c>
      <c r="T59" s="107">
        <f>HLOOKUP($N59,'Perfattr Data'!$A$71:$CW$107,MATCH(T$3&amp;"Long",'Perfattr Data'!$B$71:$B$107,0),FALSE)</f>
        <v>7.1405051338759582E-3</v>
      </c>
      <c r="U59" s="107">
        <f>HLOOKUP($N59,'Perfattr Data'!$A$71:$CW$107,MATCH(U$3&amp;"Long",'Perfattr Data'!$B$71:$B$107,0),FALSE)</f>
        <v>1.432289279882791E-3</v>
      </c>
    </row>
    <row r="60" spans="2:21" outlineLevel="1" x14ac:dyDescent="0.25">
      <c r="B60" s="95">
        <f t="shared" si="2"/>
        <v>40574</v>
      </c>
      <c r="C60" s="150">
        <f>INDEX('Exposure Data'!$A$1:$Y$391,MATCH($B60&amp;$B$3,'Exposure Data'!$A$1:$A$391,0),MATCH(C$3,'Exposure Data'!$A$1:$Y$1,0))</f>
        <v>0.42255471267102529</v>
      </c>
      <c r="D60" s="150">
        <f>INDEX('Exposure Data'!$A$1:$Y$391,MATCH($B60&amp;$B$3,'Exposure Data'!$A$1:$A$391,0),MATCH(D$3,'Exposure Data'!$A$1:$Y$1,0))</f>
        <v>0.12753415949820973</v>
      </c>
      <c r="E60" s="150">
        <f>INDEX('Exposure Data'!$A$1:$Y$391,MATCH($B60&amp;$B$3,'Exposure Data'!$A$1:$A$391,0),MATCH(E$3,'Exposure Data'!$A$1:$Y$1,0))</f>
        <v>0</v>
      </c>
      <c r="F60" s="150">
        <f>INDEX('Exposure Data'!$A$1:$Y$391,MATCH($B60&amp;$B$3,'Exposure Data'!$A$1:$A$391,0),MATCH(F$3,'Exposure Data'!$A$1:$Y$1,0))</f>
        <v>0.15580802341196107</v>
      </c>
      <c r="G60" s="150">
        <f>INDEX('Exposure Data'!$A$1:$Y$391,MATCH($B60&amp;$B$3,'Exposure Data'!$A$1:$A$391,0),MATCH(G$3,'Exposure Data'!$A$1:$Y$1,0))</f>
        <v>0.30113930598565297</v>
      </c>
      <c r="H60" s="150">
        <f>INDEX('Exposure Data'!$A$1:$Y$391,MATCH($B60&amp;$B$3,'Exposure Data'!$A$1:$A$391,0),MATCH(H$3,'Exposure Data'!$A$1:$Y$1,0))</f>
        <v>6.4239746992931612E-2</v>
      </c>
      <c r="I60" s="150">
        <f>INDEX('Exposure Data'!$A$1:$Y$391,MATCH($B60&amp;$B$3,'Exposure Data'!$A$1:$A$391,0),MATCH(I$3,'Exposure Data'!$A$1:$Y$1,0))</f>
        <v>4.1162933534029104E-2</v>
      </c>
      <c r="J60" s="150">
        <f>INDEX('Exposure Data'!$A$1:$Y$391,MATCH($B60&amp;$B$3,'Exposure Data'!$A$1:$A$391,0),MATCH(J$3,'Exposure Data'!$A$1:$Y$1,0))</f>
        <v>1.7080880105184285E-2</v>
      </c>
      <c r="K60" s="150">
        <f>INDEX('Exposure Data'!$A$1:$Y$391,MATCH($B60&amp;$B$3,'Exposure Data'!$A$1:$A$391,0),MATCH(K$3,'Exposure Data'!$A$1:$Y$1,0))</f>
        <v>0</v>
      </c>
      <c r="L60" s="99"/>
      <c r="M60" s="90"/>
      <c r="N60" s="95">
        <f t="shared" si="3"/>
        <v>40574</v>
      </c>
      <c r="O60" s="107">
        <f>HLOOKUP($N60,'Perfattr Data'!$A$71:$CW$107,MATCH(O$3&amp;"Long",'Perfattr Data'!$B$71:$B$107,0),FALSE)</f>
        <v>-7.9801709478218227E-3</v>
      </c>
      <c r="P60" s="107">
        <f>HLOOKUP($N60,'Perfattr Data'!$A$71:$CW$107,MATCH(P$3&amp;"Long",'Perfattr Data'!$B$71:$B$107,0),FALSE)</f>
        <v>-1.6663383522278275E-3</v>
      </c>
      <c r="Q60" s="107">
        <f>HLOOKUP($N60,'Perfattr Data'!$A$71:$CW$107,MATCH(Q$3&amp;"Long",'Perfattr Data'!$B$71:$B$107,0),FALSE)</f>
        <v>-5.7382055350468822E-6</v>
      </c>
      <c r="R60" s="107">
        <f>HLOOKUP($N60,'Perfattr Data'!$A$71:$CW$107,MATCH(R$3&amp;"Long",'Perfattr Data'!$B$71:$B$107,0),FALSE)</f>
        <v>-2.7050157780668395E-3</v>
      </c>
      <c r="S60" s="107">
        <f>HLOOKUP($N60,'Perfattr Data'!$A$71:$CW$107,MATCH(S$3&amp;"Long",'Perfattr Data'!$B$71:$B$107,0),FALSE)</f>
        <v>-1.5414651865100519E-2</v>
      </c>
      <c r="T60" s="107">
        <f>HLOOKUP($N60,'Perfattr Data'!$A$71:$CW$107,MATCH(T$3&amp;"Long",'Perfattr Data'!$B$71:$B$107,0),FALSE)</f>
        <v>4.2040799903939633E-3</v>
      </c>
      <c r="U60" s="107">
        <f>HLOOKUP($N60,'Perfattr Data'!$A$71:$CW$107,MATCH(U$3&amp;"Long",'Perfattr Data'!$B$71:$B$107,0),FALSE)</f>
        <v>3.6646962545514223E-4</v>
      </c>
    </row>
    <row r="61" spans="2:21" outlineLevel="1" x14ac:dyDescent="0.25">
      <c r="B61" s="95">
        <f t="shared" si="2"/>
        <v>40602</v>
      </c>
      <c r="C61" s="150">
        <f>INDEX('Exposure Data'!$A$1:$Y$391,MATCH($B61&amp;$B$3,'Exposure Data'!$A$1:$A$391,0),MATCH(C$3,'Exposure Data'!$A$1:$Y$1,0))</f>
        <v>0.42893588724140719</v>
      </c>
      <c r="D61" s="150">
        <f>INDEX('Exposure Data'!$A$1:$Y$391,MATCH($B61&amp;$B$3,'Exposure Data'!$A$1:$A$391,0),MATCH(D$3,'Exposure Data'!$A$1:$Y$1,0))</f>
        <v>0.1257848870567895</v>
      </c>
      <c r="E61" s="150">
        <f>INDEX('Exposure Data'!$A$1:$Y$391,MATCH($B61&amp;$B$3,'Exposure Data'!$A$1:$A$391,0),MATCH(E$3,'Exposure Data'!$A$1:$Y$1,0))</f>
        <v>0</v>
      </c>
      <c r="F61" s="150">
        <f>INDEX('Exposure Data'!$A$1:$Y$391,MATCH($B61&amp;$B$3,'Exposure Data'!$A$1:$A$391,0),MATCH(F$3,'Exposure Data'!$A$1:$Y$1,0))</f>
        <v>0.17040143121029824</v>
      </c>
      <c r="G61" s="150">
        <f>INDEX('Exposure Data'!$A$1:$Y$391,MATCH($B61&amp;$B$3,'Exposure Data'!$A$1:$A$391,0),MATCH(G$3,'Exposure Data'!$A$1:$Y$1,0))</f>
        <v>0.29963845071556039</v>
      </c>
      <c r="H61" s="150">
        <f>INDEX('Exposure Data'!$A$1:$Y$391,MATCH($B61&amp;$B$3,'Exposure Data'!$A$1:$A$391,0),MATCH(H$3,'Exposure Data'!$A$1:$Y$1,0))</f>
        <v>7.4720967093598156E-2</v>
      </c>
      <c r="I61" s="150">
        <f>INDEX('Exposure Data'!$A$1:$Y$391,MATCH($B61&amp;$B$3,'Exposure Data'!$A$1:$A$391,0),MATCH(I$3,'Exposure Data'!$A$1:$Y$1,0))</f>
        <v>6.9008461150222716E-2</v>
      </c>
      <c r="J61" s="150">
        <f>INDEX('Exposure Data'!$A$1:$Y$391,MATCH($B61&amp;$B$3,'Exposure Data'!$A$1:$A$391,0),MATCH(J$3,'Exposure Data'!$A$1:$Y$1,0))</f>
        <v>1.8100079266408373E-2</v>
      </c>
      <c r="K61" s="150">
        <f>INDEX('Exposure Data'!$A$1:$Y$391,MATCH($B61&amp;$B$3,'Exposure Data'!$A$1:$A$391,0),MATCH(K$3,'Exposure Data'!$A$1:$Y$1,0))</f>
        <v>0</v>
      </c>
      <c r="L61" s="99"/>
      <c r="M61" s="90"/>
      <c r="N61" s="95">
        <f t="shared" si="3"/>
        <v>40602</v>
      </c>
      <c r="O61" s="107">
        <f>HLOOKUP($N61,'Perfattr Data'!$A$71:$CW$107,MATCH(O$3&amp;"Long",'Perfattr Data'!$B$71:$B$107,0),FALSE)</f>
        <v>-1.5862561657506814E-2</v>
      </c>
      <c r="P61" s="107">
        <f>HLOOKUP($N61,'Perfattr Data'!$A$71:$CW$107,MATCH(P$3&amp;"Long",'Perfattr Data'!$B$71:$B$107,0),FALSE)</f>
        <v>4.4273349559156676E-3</v>
      </c>
      <c r="Q61" s="107">
        <f>HLOOKUP($N61,'Perfattr Data'!$A$71:$CW$107,MATCH(Q$3&amp;"Long",'Perfattr Data'!$B$71:$B$107,0),FALSE)</f>
        <v>-2.430364937590281E-5</v>
      </c>
      <c r="R61" s="107">
        <f>HLOOKUP($N61,'Perfattr Data'!$A$71:$CW$107,MATCH(R$3&amp;"Long",'Perfattr Data'!$B$71:$B$107,0),FALSE)</f>
        <v>1.9308714070824127E-3</v>
      </c>
      <c r="S61" s="107">
        <f>HLOOKUP($N61,'Perfattr Data'!$A$71:$CW$107,MATCH(S$3&amp;"Long",'Perfattr Data'!$B$71:$B$107,0),FALSE)</f>
        <v>-9.2046441906104143E-3</v>
      </c>
      <c r="T61" s="107">
        <f>HLOOKUP($N61,'Perfattr Data'!$A$71:$CW$107,MATCH(T$3&amp;"Long",'Perfattr Data'!$B$71:$B$107,0),FALSE)</f>
        <v>2.5887524751049464E-3</v>
      </c>
      <c r="U61" s="107">
        <f>HLOOKUP($N61,'Perfattr Data'!$A$71:$CW$107,MATCH(U$3&amp;"Long",'Perfattr Data'!$B$71:$B$107,0),FALSE)</f>
        <v>2.0942204773248137E-3</v>
      </c>
    </row>
    <row r="62" spans="2:21" outlineLevel="1" x14ac:dyDescent="0.25">
      <c r="B62" s="95">
        <f t="shared" si="2"/>
        <v>40633</v>
      </c>
      <c r="C62" s="150">
        <f>INDEX('Exposure Data'!$A$1:$Y$391,MATCH($B62&amp;$B$3,'Exposure Data'!$A$1:$A$391,0),MATCH(C$3,'Exposure Data'!$A$1:$Y$1,0))</f>
        <v>0.43213502661668701</v>
      </c>
      <c r="D62" s="150">
        <f>INDEX('Exposure Data'!$A$1:$Y$391,MATCH($B62&amp;$B$3,'Exposure Data'!$A$1:$A$391,0),MATCH(D$3,'Exposure Data'!$A$1:$Y$1,0))</f>
        <v>9.7908399631599155E-2</v>
      </c>
      <c r="E62" s="150">
        <f>INDEX('Exposure Data'!$A$1:$Y$391,MATCH($B62&amp;$B$3,'Exposure Data'!$A$1:$A$391,0),MATCH(E$3,'Exposure Data'!$A$1:$Y$1,0))</f>
        <v>0</v>
      </c>
      <c r="F62" s="150">
        <f>INDEX('Exposure Data'!$A$1:$Y$391,MATCH($B62&amp;$B$3,'Exposure Data'!$A$1:$A$391,0),MATCH(F$3,'Exposure Data'!$A$1:$Y$1,0))</f>
        <v>0.1713454174584248</v>
      </c>
      <c r="G62" s="150">
        <f>INDEX('Exposure Data'!$A$1:$Y$391,MATCH($B62&amp;$B$3,'Exposure Data'!$A$1:$A$391,0),MATCH(G$3,'Exposure Data'!$A$1:$Y$1,0))</f>
        <v>0.28828864950344912</v>
      </c>
      <c r="H62" s="150">
        <f>INDEX('Exposure Data'!$A$1:$Y$391,MATCH($B62&amp;$B$3,'Exposure Data'!$A$1:$A$391,0),MATCH(H$3,'Exposure Data'!$A$1:$Y$1,0))</f>
        <v>8.0501207988400575E-2</v>
      </c>
      <c r="I62" s="150">
        <f>INDEX('Exposure Data'!$A$1:$Y$391,MATCH($B62&amp;$B$3,'Exposure Data'!$A$1:$A$391,0),MATCH(I$3,'Exposure Data'!$A$1:$Y$1,0))</f>
        <v>9.2453175664158907E-2</v>
      </c>
      <c r="J62" s="150">
        <f>INDEX('Exposure Data'!$A$1:$Y$391,MATCH($B62&amp;$B$3,'Exposure Data'!$A$1:$A$391,0),MATCH(J$3,'Exposure Data'!$A$1:$Y$1,0))</f>
        <v>1.8442719415349206E-2</v>
      </c>
      <c r="K62" s="150">
        <f>INDEX('Exposure Data'!$A$1:$Y$391,MATCH($B62&amp;$B$3,'Exposure Data'!$A$1:$A$391,0),MATCH(K$3,'Exposure Data'!$A$1:$Y$1,0))</f>
        <v>0</v>
      </c>
      <c r="L62" s="99"/>
      <c r="M62" s="90"/>
      <c r="N62" s="95">
        <f t="shared" si="3"/>
        <v>40633</v>
      </c>
      <c r="O62" s="107">
        <f>HLOOKUP($N62,'Perfattr Data'!$A$71:$CW$107,MATCH(O$3&amp;"Long",'Perfattr Data'!$B$71:$B$107,0),FALSE)</f>
        <v>1.4433109658449104E-2</v>
      </c>
      <c r="P62" s="107">
        <f>HLOOKUP($N62,'Perfattr Data'!$A$71:$CW$107,MATCH(P$3&amp;"Long",'Perfattr Data'!$B$71:$B$107,0),FALSE)</f>
        <v>1.1925195115156341E-3</v>
      </c>
      <c r="Q62" s="107">
        <f>HLOOKUP($N62,'Perfattr Data'!$A$71:$CW$107,MATCH(Q$3&amp;"Long",'Perfattr Data'!$B$71:$B$107,0),FALSE)</f>
        <v>-4.9407130641887511E-7</v>
      </c>
      <c r="R62" s="107">
        <f>HLOOKUP($N62,'Perfattr Data'!$A$71:$CW$107,MATCH(R$3&amp;"Long",'Perfattr Data'!$B$71:$B$107,0),FALSE)</f>
        <v>1.0227708675068526E-2</v>
      </c>
      <c r="S62" s="107">
        <f>HLOOKUP($N62,'Perfattr Data'!$A$71:$CW$107,MATCH(S$3&amp;"Long",'Perfattr Data'!$B$71:$B$107,0),FALSE)</f>
        <v>9.0012423186419596E-3</v>
      </c>
      <c r="T62" s="107">
        <f>HLOOKUP($N62,'Perfattr Data'!$A$71:$CW$107,MATCH(T$3&amp;"Long",'Perfattr Data'!$B$71:$B$107,0),FALSE)</f>
        <v>-1.6202403244155407E-3</v>
      </c>
      <c r="U62" s="107">
        <f>HLOOKUP($N62,'Perfattr Data'!$A$71:$CW$107,MATCH(U$3&amp;"Long",'Perfattr Data'!$B$71:$B$107,0),FALSE)</f>
        <v>-6.3682136030186265E-4</v>
      </c>
    </row>
    <row r="63" spans="2:21" outlineLevel="1" x14ac:dyDescent="0.25">
      <c r="B63" s="95">
        <f t="shared" si="2"/>
        <v>40663</v>
      </c>
      <c r="C63" s="150">
        <f>INDEX('Exposure Data'!$A$1:$Y$391,MATCH($B63&amp;$B$3,'Exposure Data'!$A$1:$A$391,0),MATCH(C$3,'Exposure Data'!$A$1:$Y$1,0))</f>
        <v>0.39580727285893241</v>
      </c>
      <c r="D63" s="150">
        <f>INDEX('Exposure Data'!$A$1:$Y$391,MATCH($B63&amp;$B$3,'Exposure Data'!$A$1:$A$391,0),MATCH(D$3,'Exposure Data'!$A$1:$Y$1,0))</f>
        <v>0.10159227630229713</v>
      </c>
      <c r="E63" s="150">
        <f>INDEX('Exposure Data'!$A$1:$Y$391,MATCH($B63&amp;$B$3,'Exposure Data'!$A$1:$A$391,0),MATCH(E$3,'Exposure Data'!$A$1:$Y$1,0))</f>
        <v>1.9160221049001162E-4</v>
      </c>
      <c r="F63" s="150">
        <f>INDEX('Exposure Data'!$A$1:$Y$391,MATCH($B63&amp;$B$3,'Exposure Data'!$A$1:$A$391,0),MATCH(F$3,'Exposure Data'!$A$1:$Y$1,0))</f>
        <v>0.16477305762868877</v>
      </c>
      <c r="G63" s="150">
        <f>INDEX('Exposure Data'!$A$1:$Y$391,MATCH($B63&amp;$B$3,'Exposure Data'!$A$1:$A$391,0),MATCH(G$3,'Exposure Data'!$A$1:$Y$1,0))</f>
        <v>0.29568170041813419</v>
      </c>
      <c r="H63" s="150">
        <f>INDEX('Exposure Data'!$A$1:$Y$391,MATCH($B63&amp;$B$3,'Exposure Data'!$A$1:$A$391,0),MATCH(H$3,'Exposure Data'!$A$1:$Y$1,0))</f>
        <v>7.2912868307100462E-2</v>
      </c>
      <c r="I63" s="150">
        <f>INDEX('Exposure Data'!$A$1:$Y$391,MATCH($B63&amp;$B$3,'Exposure Data'!$A$1:$A$391,0),MATCH(I$3,'Exposure Data'!$A$1:$Y$1,0))</f>
        <v>0.11597268331301691</v>
      </c>
      <c r="J63" s="150">
        <f>INDEX('Exposure Data'!$A$1:$Y$391,MATCH($B63&amp;$B$3,'Exposure Data'!$A$1:$A$391,0),MATCH(J$3,'Exposure Data'!$A$1:$Y$1,0))</f>
        <v>1.8618041158660018E-2</v>
      </c>
      <c r="K63" s="150">
        <f>INDEX('Exposure Data'!$A$1:$Y$391,MATCH($B63&amp;$B$3,'Exposure Data'!$A$1:$A$391,0),MATCH(K$3,'Exposure Data'!$A$1:$Y$1,0))</f>
        <v>0</v>
      </c>
      <c r="L63" s="99"/>
      <c r="M63" s="90"/>
      <c r="N63" s="95">
        <f t="shared" si="3"/>
        <v>40663</v>
      </c>
      <c r="O63" s="107">
        <f>HLOOKUP($N63,'Perfattr Data'!$A$71:$CW$107,MATCH(O$3&amp;"Long",'Perfattr Data'!$B$71:$B$107,0),FALSE)</f>
        <v>2.3817898543650975E-2</v>
      </c>
      <c r="P63" s="107">
        <f>HLOOKUP($N63,'Perfattr Data'!$A$71:$CW$107,MATCH(P$3&amp;"Long",'Perfattr Data'!$B$71:$B$107,0),FALSE)</f>
        <v>4.0712858849835084E-3</v>
      </c>
      <c r="Q63" s="107">
        <f>HLOOKUP($N63,'Perfattr Data'!$A$71:$CW$107,MATCH(Q$3&amp;"Long",'Perfattr Data'!$B$71:$B$107,0),FALSE)</f>
        <v>-1.3627778594388967E-5</v>
      </c>
      <c r="R63" s="107">
        <f>HLOOKUP($N63,'Perfattr Data'!$A$71:$CW$107,MATCH(R$3&amp;"Long",'Perfattr Data'!$B$71:$B$107,0),FALSE)</f>
        <v>1.0036489049345646E-2</v>
      </c>
      <c r="S63" s="107">
        <f>HLOOKUP($N63,'Perfattr Data'!$A$71:$CW$107,MATCH(S$3&amp;"Long",'Perfattr Data'!$B$71:$B$107,0),FALSE)</f>
        <v>8.2861834258926466E-3</v>
      </c>
      <c r="T63" s="107">
        <f>HLOOKUP($N63,'Perfattr Data'!$A$71:$CW$107,MATCH(T$3&amp;"Long",'Perfattr Data'!$B$71:$B$107,0),FALSE)</f>
        <v>5.2820094321605329E-3</v>
      </c>
      <c r="U63" s="107">
        <f>HLOOKUP($N63,'Perfattr Data'!$A$71:$CW$107,MATCH(U$3&amp;"Long",'Perfattr Data'!$B$71:$B$107,0),FALSE)</f>
        <v>1.5003262625980165E-2</v>
      </c>
    </row>
    <row r="64" spans="2:21" outlineLevel="1" x14ac:dyDescent="0.25">
      <c r="B64" s="95">
        <f t="shared" si="2"/>
        <v>40694</v>
      </c>
      <c r="C64" s="150">
        <f>INDEX('Exposure Data'!$A$1:$Y$391,MATCH($B64&amp;$B$3,'Exposure Data'!$A$1:$A$391,0),MATCH(C$3,'Exposure Data'!$A$1:$Y$1,0))</f>
        <v>0.42001464318639375</v>
      </c>
      <c r="D64" s="150">
        <f>INDEX('Exposure Data'!$A$1:$Y$391,MATCH($B64&amp;$B$3,'Exposure Data'!$A$1:$A$391,0),MATCH(D$3,'Exposure Data'!$A$1:$Y$1,0))</f>
        <v>9.0201597760959928E-2</v>
      </c>
      <c r="E64" s="150">
        <f>INDEX('Exposure Data'!$A$1:$Y$391,MATCH($B64&amp;$B$3,'Exposure Data'!$A$1:$A$391,0),MATCH(E$3,'Exposure Data'!$A$1:$Y$1,0))</f>
        <v>0</v>
      </c>
      <c r="F64" s="150">
        <f>INDEX('Exposure Data'!$A$1:$Y$391,MATCH($B64&amp;$B$3,'Exposure Data'!$A$1:$A$391,0),MATCH(F$3,'Exposure Data'!$A$1:$Y$1,0))</f>
        <v>0.14981627672309616</v>
      </c>
      <c r="G64" s="150">
        <f>INDEX('Exposure Data'!$A$1:$Y$391,MATCH($B64&amp;$B$3,'Exposure Data'!$A$1:$A$391,0),MATCH(G$3,'Exposure Data'!$A$1:$Y$1,0))</f>
        <v>0.27240170244049966</v>
      </c>
      <c r="H64" s="150">
        <f>INDEX('Exposure Data'!$A$1:$Y$391,MATCH($B64&amp;$B$3,'Exposure Data'!$A$1:$A$391,0),MATCH(H$3,'Exposure Data'!$A$1:$Y$1,0))</f>
        <v>7.5112884100792546E-2</v>
      </c>
      <c r="I64" s="150">
        <f>INDEX('Exposure Data'!$A$1:$Y$391,MATCH($B64&amp;$B$3,'Exposure Data'!$A$1:$A$391,0),MATCH(I$3,'Exposure Data'!$A$1:$Y$1,0))</f>
        <v>0.11606927038423112</v>
      </c>
      <c r="J64" s="150">
        <f>INDEX('Exposure Data'!$A$1:$Y$391,MATCH($B64&amp;$B$3,'Exposure Data'!$A$1:$A$391,0),MATCH(J$3,'Exposure Data'!$A$1:$Y$1,0))</f>
        <v>1.9808494666761631E-2</v>
      </c>
      <c r="K64" s="150">
        <f>INDEX('Exposure Data'!$A$1:$Y$391,MATCH($B64&amp;$B$3,'Exposure Data'!$A$1:$A$391,0),MATCH(K$3,'Exposure Data'!$A$1:$Y$1,0))</f>
        <v>0</v>
      </c>
      <c r="L64" s="99"/>
      <c r="M64" s="90"/>
      <c r="N64" s="95">
        <f t="shared" si="3"/>
        <v>40694</v>
      </c>
      <c r="O64" s="107">
        <f>HLOOKUP($N64,'Perfattr Data'!$A$71:$CW$107,MATCH(O$3&amp;"Long",'Perfattr Data'!$B$71:$B$107,0),FALSE)</f>
        <v>-2.0695339582843583E-3</v>
      </c>
      <c r="P64" s="107">
        <f>HLOOKUP($N64,'Perfattr Data'!$A$71:$CW$107,MATCH(P$3&amp;"Long",'Perfattr Data'!$B$71:$B$107,0),FALSE)</f>
        <v>-6.4582278698483656E-3</v>
      </c>
      <c r="Q64" s="107">
        <f>HLOOKUP($N64,'Perfattr Data'!$A$71:$CW$107,MATCH(Q$3&amp;"Long",'Perfattr Data'!$B$71:$B$107,0),FALSE)</f>
        <v>-1.6270446890461263E-5</v>
      </c>
      <c r="R64" s="107">
        <f>HLOOKUP($N64,'Perfattr Data'!$A$71:$CW$107,MATCH(R$3&amp;"Long",'Perfattr Data'!$B$71:$B$107,0),FALSE)</f>
        <v>-1.054161718254624E-3</v>
      </c>
      <c r="S64" s="107">
        <f>HLOOKUP($N64,'Perfattr Data'!$A$71:$CW$107,MATCH(S$3&amp;"Long",'Perfattr Data'!$B$71:$B$107,0),FALSE)</f>
        <v>-8.8983508392006146E-3</v>
      </c>
      <c r="T64" s="107">
        <f>HLOOKUP($N64,'Perfattr Data'!$A$71:$CW$107,MATCH(T$3&amp;"Long",'Perfattr Data'!$B$71:$B$107,0),FALSE)</f>
        <v>-2.0873679283300401E-3</v>
      </c>
      <c r="U64" s="107">
        <f>HLOOKUP($N64,'Perfattr Data'!$A$71:$CW$107,MATCH(U$3&amp;"Long",'Perfattr Data'!$B$71:$B$107,0),FALSE)</f>
        <v>-4.5254089126351557E-3</v>
      </c>
    </row>
    <row r="65" spans="2:21" outlineLevel="1" x14ac:dyDescent="0.25">
      <c r="B65" s="95">
        <f t="shared" si="2"/>
        <v>40724</v>
      </c>
      <c r="C65" s="150">
        <f>INDEX('Exposure Data'!$A$1:$Y$391,MATCH($B65&amp;$B$3,'Exposure Data'!$A$1:$A$391,0),MATCH(C$3,'Exposure Data'!$A$1:$Y$1,0))</f>
        <v>0.461638694955609</v>
      </c>
      <c r="D65" s="150">
        <f>INDEX('Exposure Data'!$A$1:$Y$391,MATCH($B65&amp;$B$3,'Exposure Data'!$A$1:$A$391,0),MATCH(D$3,'Exposure Data'!$A$1:$Y$1,0))</f>
        <v>0.10545239210777836</v>
      </c>
      <c r="E65" s="150">
        <f>INDEX('Exposure Data'!$A$1:$Y$391,MATCH($B65&amp;$B$3,'Exposure Data'!$A$1:$A$391,0),MATCH(E$3,'Exposure Data'!$A$1:$Y$1,0))</f>
        <v>0</v>
      </c>
      <c r="F65" s="150">
        <f>INDEX('Exposure Data'!$A$1:$Y$391,MATCH($B65&amp;$B$3,'Exposure Data'!$A$1:$A$391,0),MATCH(F$3,'Exposure Data'!$A$1:$Y$1,0))</f>
        <v>0.13882739432013402</v>
      </c>
      <c r="G65" s="150">
        <f>INDEX('Exposure Data'!$A$1:$Y$391,MATCH($B65&amp;$B$3,'Exposure Data'!$A$1:$A$391,0),MATCH(G$3,'Exposure Data'!$A$1:$Y$1,0))</f>
        <v>0.28450670441094533</v>
      </c>
      <c r="H65" s="150">
        <f>INDEX('Exposure Data'!$A$1:$Y$391,MATCH($B65&amp;$B$3,'Exposure Data'!$A$1:$A$391,0),MATCH(H$3,'Exposure Data'!$A$1:$Y$1,0))</f>
        <v>8.0401083697940259E-2</v>
      </c>
      <c r="I65" s="150">
        <f>INDEX('Exposure Data'!$A$1:$Y$391,MATCH($B65&amp;$B$3,'Exposure Data'!$A$1:$A$391,0),MATCH(I$3,'Exposure Data'!$A$1:$Y$1,0))</f>
        <v>9.911796886332068E-2</v>
      </c>
      <c r="J65" s="150">
        <f>INDEX('Exposure Data'!$A$1:$Y$391,MATCH($B65&amp;$B$3,'Exposure Data'!$A$1:$A$391,0),MATCH(J$3,'Exposure Data'!$A$1:$Y$1,0))</f>
        <v>2.077245967816865E-2</v>
      </c>
      <c r="K65" s="150">
        <f>INDEX('Exposure Data'!$A$1:$Y$391,MATCH($B65&amp;$B$3,'Exposure Data'!$A$1:$A$391,0),MATCH(K$3,'Exposure Data'!$A$1:$Y$1,0))</f>
        <v>0</v>
      </c>
      <c r="L65" s="99"/>
      <c r="M65" s="90"/>
      <c r="N65" s="95">
        <f t="shared" si="3"/>
        <v>40724</v>
      </c>
      <c r="O65" s="107">
        <f>HLOOKUP($N65,'Perfattr Data'!$A$71:$CW$107,MATCH(O$3&amp;"Long",'Perfattr Data'!$B$71:$B$107,0),FALSE)</f>
        <v>-3.6099249454561162E-3</v>
      </c>
      <c r="P65" s="107">
        <f>HLOOKUP($N65,'Perfattr Data'!$A$71:$CW$107,MATCH(P$3&amp;"Long",'Perfattr Data'!$B$71:$B$107,0),FALSE)</f>
        <v>-4.7894378468895469E-3</v>
      </c>
      <c r="Q65" s="107">
        <f>HLOOKUP($N65,'Perfattr Data'!$A$71:$CW$107,MATCH(Q$3&amp;"Long",'Perfattr Data'!$B$71:$B$107,0),FALSE)</f>
        <v>5.9667260211989903E-6</v>
      </c>
      <c r="R65" s="107">
        <f>HLOOKUP($N65,'Perfattr Data'!$A$71:$CW$107,MATCH(R$3&amp;"Long",'Perfattr Data'!$B$71:$B$107,0),FALSE)</f>
        <v>-3.2155533953247767E-3</v>
      </c>
      <c r="S65" s="107">
        <f>HLOOKUP($N65,'Perfattr Data'!$A$71:$CW$107,MATCH(S$3&amp;"Long",'Perfattr Data'!$B$71:$B$107,0),FALSE)</f>
        <v>-5.759873678437848E-3</v>
      </c>
      <c r="T65" s="107">
        <f>HLOOKUP($N65,'Perfattr Data'!$A$71:$CW$107,MATCH(T$3&amp;"Long",'Perfattr Data'!$B$71:$B$107,0),FALSE)</f>
        <v>-2.1751673641394347E-3</v>
      </c>
      <c r="U65" s="107">
        <f>HLOOKUP($N65,'Perfattr Data'!$A$71:$CW$107,MATCH(U$3&amp;"Long",'Perfattr Data'!$B$71:$B$107,0),FALSE)</f>
        <v>6.5517009491625981E-3</v>
      </c>
    </row>
    <row r="66" spans="2:21" outlineLevel="1" x14ac:dyDescent="0.25">
      <c r="B66" s="95">
        <f t="shared" si="2"/>
        <v>40755</v>
      </c>
      <c r="C66" s="150">
        <f>INDEX('Exposure Data'!$A$1:$Y$391,MATCH($B66&amp;$B$3,'Exposure Data'!$A$1:$A$391,0),MATCH(C$3,'Exposure Data'!$A$1:$Y$1,0))</f>
        <v>0.44689174984462754</v>
      </c>
      <c r="D66" s="150">
        <f>INDEX('Exposure Data'!$A$1:$Y$391,MATCH($B66&amp;$B$3,'Exposure Data'!$A$1:$A$391,0),MATCH(D$3,'Exposure Data'!$A$1:$Y$1,0))</f>
        <v>9.9932906289138423E-2</v>
      </c>
      <c r="E66" s="150">
        <f>INDEX('Exposure Data'!$A$1:$Y$391,MATCH($B66&amp;$B$3,'Exposure Data'!$A$1:$A$391,0),MATCH(E$3,'Exposure Data'!$A$1:$Y$1,0))</f>
        <v>0</v>
      </c>
      <c r="F66" s="150">
        <f>INDEX('Exposure Data'!$A$1:$Y$391,MATCH($B66&amp;$B$3,'Exposure Data'!$A$1:$A$391,0),MATCH(F$3,'Exposure Data'!$A$1:$Y$1,0))</f>
        <v>0.13923067275529769</v>
      </c>
      <c r="G66" s="150">
        <f>INDEX('Exposure Data'!$A$1:$Y$391,MATCH($B66&amp;$B$3,'Exposure Data'!$A$1:$A$391,0),MATCH(G$3,'Exposure Data'!$A$1:$Y$1,0))</f>
        <v>0.28881333811673116</v>
      </c>
      <c r="H66" s="150">
        <f>INDEX('Exposure Data'!$A$1:$Y$391,MATCH($B66&amp;$B$3,'Exposure Data'!$A$1:$A$391,0),MATCH(H$3,'Exposure Data'!$A$1:$Y$1,0))</f>
        <v>8.9683654117348785E-2</v>
      </c>
      <c r="I66" s="150">
        <f>INDEX('Exposure Data'!$A$1:$Y$391,MATCH($B66&amp;$B$3,'Exposure Data'!$A$1:$A$391,0),MATCH(I$3,'Exposure Data'!$A$1:$Y$1,0))</f>
        <v>9.5986985772187311E-2</v>
      </c>
      <c r="J66" s="150">
        <f>INDEX('Exposure Data'!$A$1:$Y$391,MATCH($B66&amp;$B$3,'Exposure Data'!$A$1:$A$391,0),MATCH(J$3,'Exposure Data'!$A$1:$Y$1,0))</f>
        <v>1.9768203581211116E-2</v>
      </c>
      <c r="K66" s="150">
        <f>INDEX('Exposure Data'!$A$1:$Y$391,MATCH($B66&amp;$B$3,'Exposure Data'!$A$1:$A$391,0),MATCH(K$3,'Exposure Data'!$A$1:$Y$1,0))</f>
        <v>0</v>
      </c>
      <c r="L66" s="99"/>
      <c r="M66" s="90"/>
      <c r="N66" s="95">
        <f t="shared" si="3"/>
        <v>40755</v>
      </c>
      <c r="O66" s="107">
        <f>HLOOKUP($N66,'Perfattr Data'!$A$71:$CW$107,MATCH(O$3&amp;"Long",'Perfattr Data'!$B$71:$B$107,0),FALSE)</f>
        <v>7.3565292384554868E-3</v>
      </c>
      <c r="P66" s="107">
        <f>HLOOKUP($N66,'Perfattr Data'!$A$71:$CW$107,MATCH(P$3&amp;"Long",'Perfattr Data'!$B$71:$B$107,0),FALSE)</f>
        <v>-7.1327762429794104E-4</v>
      </c>
      <c r="Q66" s="107">
        <f>HLOOKUP($N66,'Perfattr Data'!$A$71:$CW$107,MATCH(Q$3&amp;"Long",'Perfattr Data'!$B$71:$B$107,0),FALSE)</f>
        <v>7.4709489450565919E-6</v>
      </c>
      <c r="R66" s="107">
        <f>HLOOKUP($N66,'Perfattr Data'!$A$71:$CW$107,MATCH(R$3&amp;"Long",'Perfattr Data'!$B$71:$B$107,0),FALSE)</f>
        <v>-5.7622716160303043E-3</v>
      </c>
      <c r="S66" s="107">
        <f>HLOOKUP($N66,'Perfattr Data'!$A$71:$CW$107,MATCH(S$3&amp;"Long",'Perfattr Data'!$B$71:$B$107,0),FALSE)</f>
        <v>-1.0335045328197947E-2</v>
      </c>
      <c r="T66" s="107">
        <f>HLOOKUP($N66,'Perfattr Data'!$A$71:$CW$107,MATCH(T$3&amp;"Long",'Perfattr Data'!$B$71:$B$107,0),FALSE)</f>
        <v>-6.1105785030450659E-3</v>
      </c>
      <c r="U66" s="107">
        <f>HLOOKUP($N66,'Perfattr Data'!$A$71:$CW$107,MATCH(U$3&amp;"Long",'Perfattr Data'!$B$71:$B$107,0),FALSE)</f>
        <v>-4.9541061218170094E-3</v>
      </c>
    </row>
    <row r="67" spans="2:21" outlineLevel="1" x14ac:dyDescent="0.25">
      <c r="B67" s="95">
        <f t="shared" si="2"/>
        <v>40786</v>
      </c>
      <c r="C67" s="150">
        <f>INDEX('Exposure Data'!$A$1:$Y$391,MATCH($B67&amp;$B$3,'Exposure Data'!$A$1:$A$391,0),MATCH(C$3,'Exposure Data'!$A$1:$Y$1,0))</f>
        <v>0.3654761094307401</v>
      </c>
      <c r="D67" s="150">
        <f>INDEX('Exposure Data'!$A$1:$Y$391,MATCH($B67&amp;$B$3,'Exposure Data'!$A$1:$A$391,0),MATCH(D$3,'Exposure Data'!$A$1:$Y$1,0))</f>
        <v>9.6272220111343898E-2</v>
      </c>
      <c r="E67" s="150">
        <f>INDEX('Exposure Data'!$A$1:$Y$391,MATCH($B67&amp;$B$3,'Exposure Data'!$A$1:$A$391,0),MATCH(E$3,'Exposure Data'!$A$1:$Y$1,0))</f>
        <v>0</v>
      </c>
      <c r="F67" s="150">
        <f>INDEX('Exposure Data'!$A$1:$Y$391,MATCH($B67&amp;$B$3,'Exposure Data'!$A$1:$A$391,0),MATCH(F$3,'Exposure Data'!$A$1:$Y$1,0))</f>
        <v>0.12858925857532272</v>
      </c>
      <c r="G67" s="150">
        <f>INDEX('Exposure Data'!$A$1:$Y$391,MATCH($B67&amp;$B$3,'Exposure Data'!$A$1:$A$391,0),MATCH(G$3,'Exposure Data'!$A$1:$Y$1,0))</f>
        <v>0.29635219778129152</v>
      </c>
      <c r="H67" s="150">
        <f>INDEX('Exposure Data'!$A$1:$Y$391,MATCH($B67&amp;$B$3,'Exposure Data'!$A$1:$A$391,0),MATCH(H$3,'Exposure Data'!$A$1:$Y$1,0))</f>
        <v>0.13323878825491939</v>
      </c>
      <c r="I67" s="150">
        <f>INDEX('Exposure Data'!$A$1:$Y$391,MATCH($B67&amp;$B$3,'Exposure Data'!$A$1:$A$391,0),MATCH(I$3,'Exposure Data'!$A$1:$Y$1,0))</f>
        <v>9.4449893129203766E-2</v>
      </c>
      <c r="J67" s="150">
        <f>INDEX('Exposure Data'!$A$1:$Y$391,MATCH($B67&amp;$B$3,'Exposure Data'!$A$1:$A$391,0),MATCH(J$3,'Exposure Data'!$A$1:$Y$1,0))</f>
        <v>2.1657089439975644E-2</v>
      </c>
      <c r="K67" s="150">
        <f>INDEX('Exposure Data'!$A$1:$Y$391,MATCH($B67&amp;$B$3,'Exposure Data'!$A$1:$A$391,0),MATCH(K$3,'Exposure Data'!$A$1:$Y$1,0))</f>
        <v>0</v>
      </c>
      <c r="L67" s="99"/>
      <c r="M67" s="90"/>
      <c r="N67" s="95">
        <f t="shared" si="3"/>
        <v>40786</v>
      </c>
      <c r="O67" s="107">
        <f>HLOOKUP($N67,'Perfattr Data'!$A$71:$CW$107,MATCH(O$3&amp;"Long",'Perfattr Data'!$B$71:$B$107,0),FALSE)</f>
        <v>-4.2474317960055463E-2</v>
      </c>
      <c r="P67" s="107">
        <f>HLOOKUP($N67,'Perfattr Data'!$A$71:$CW$107,MATCH(P$3&amp;"Long",'Perfattr Data'!$B$71:$B$107,0),FALSE)</f>
        <v>-7.9468940973637884E-3</v>
      </c>
      <c r="Q67" s="107">
        <f>HLOOKUP($N67,'Perfattr Data'!$A$71:$CW$107,MATCH(Q$3&amp;"Long",'Perfattr Data'!$B$71:$B$107,0),FALSE)</f>
        <v>-4.5948782951417622E-8</v>
      </c>
      <c r="R67" s="107">
        <f>HLOOKUP($N67,'Perfattr Data'!$A$71:$CW$107,MATCH(R$3&amp;"Long",'Perfattr Data'!$B$71:$B$107,0),FALSE)</f>
        <v>-9.0017865144846176E-3</v>
      </c>
      <c r="S67" s="107">
        <f>HLOOKUP($N67,'Perfattr Data'!$A$71:$CW$107,MATCH(S$3&amp;"Long",'Perfattr Data'!$B$71:$B$107,0),FALSE)</f>
        <v>-1.7099097690072451E-2</v>
      </c>
      <c r="T67" s="107">
        <f>HLOOKUP($N67,'Perfattr Data'!$A$71:$CW$107,MATCH(T$3&amp;"Long",'Perfattr Data'!$B$71:$B$107,0),FALSE)</f>
        <v>-6.3782621633503411E-3</v>
      </c>
      <c r="U67" s="107">
        <f>HLOOKUP($N67,'Perfattr Data'!$A$71:$CW$107,MATCH(U$3&amp;"Long",'Perfattr Data'!$B$71:$B$107,0),FALSE)</f>
        <v>-1.1651666674246042E-2</v>
      </c>
    </row>
    <row r="68" spans="2:21" outlineLevel="1" x14ac:dyDescent="0.25">
      <c r="B68" s="95">
        <f t="shared" si="2"/>
        <v>40816</v>
      </c>
      <c r="C68" s="150">
        <f>INDEX('Exposure Data'!$A$1:$Y$391,MATCH($B68&amp;$B$3,'Exposure Data'!$A$1:$A$391,0),MATCH(C$3,'Exposure Data'!$A$1:$Y$1,0))</f>
        <v>0.39645959443730011</v>
      </c>
      <c r="D68" s="150">
        <f>INDEX('Exposure Data'!$A$1:$Y$391,MATCH($B68&amp;$B$3,'Exposure Data'!$A$1:$A$391,0),MATCH(D$3,'Exposure Data'!$A$1:$Y$1,0))</f>
        <v>7.7695213806128094E-2</v>
      </c>
      <c r="E68" s="150">
        <f>INDEX('Exposure Data'!$A$1:$Y$391,MATCH($B68&amp;$B$3,'Exposure Data'!$A$1:$A$391,0),MATCH(E$3,'Exposure Data'!$A$1:$Y$1,0))</f>
        <v>0</v>
      </c>
      <c r="F68" s="150">
        <f>INDEX('Exposure Data'!$A$1:$Y$391,MATCH($B68&amp;$B$3,'Exposure Data'!$A$1:$A$391,0),MATCH(F$3,'Exposure Data'!$A$1:$Y$1,0))</f>
        <v>8.7219575976759181E-2</v>
      </c>
      <c r="G68" s="150">
        <f>INDEX('Exposure Data'!$A$1:$Y$391,MATCH($B68&amp;$B$3,'Exposure Data'!$A$1:$A$391,0),MATCH(G$3,'Exposure Data'!$A$1:$Y$1,0))</f>
        <v>0.29040720368987777</v>
      </c>
      <c r="H68" s="150">
        <f>INDEX('Exposure Data'!$A$1:$Y$391,MATCH($B68&amp;$B$3,'Exposure Data'!$A$1:$A$391,0),MATCH(H$3,'Exposure Data'!$A$1:$Y$1,0))</f>
        <v>0.13354784207024431</v>
      </c>
      <c r="I68" s="150">
        <f>INDEX('Exposure Data'!$A$1:$Y$391,MATCH($B68&amp;$B$3,'Exposure Data'!$A$1:$A$391,0),MATCH(I$3,'Exposure Data'!$A$1:$Y$1,0))</f>
        <v>9.4812957078778112E-2</v>
      </c>
      <c r="J68" s="150">
        <f>INDEX('Exposure Data'!$A$1:$Y$391,MATCH($B68&amp;$B$3,'Exposure Data'!$A$1:$A$391,0),MATCH(J$3,'Exposure Data'!$A$1:$Y$1,0))</f>
        <v>2.0499425618943072E-2</v>
      </c>
      <c r="K68" s="150">
        <f>INDEX('Exposure Data'!$A$1:$Y$391,MATCH($B68&amp;$B$3,'Exposure Data'!$A$1:$A$391,0),MATCH(K$3,'Exposure Data'!$A$1:$Y$1,0))</f>
        <v>0</v>
      </c>
      <c r="L68" s="99"/>
      <c r="M68" s="90"/>
      <c r="N68" s="95">
        <f t="shared" si="3"/>
        <v>40816</v>
      </c>
      <c r="O68" s="107">
        <f>HLOOKUP($N68,'Perfattr Data'!$A$71:$CW$107,MATCH(O$3&amp;"Long",'Perfattr Data'!$B$71:$B$107,0),FALSE)</f>
        <v>-6.8396081603866954E-2</v>
      </c>
      <c r="P68" s="107">
        <f>HLOOKUP($N68,'Perfattr Data'!$A$71:$CW$107,MATCH(P$3&amp;"Long",'Perfattr Data'!$B$71:$B$107,0),FALSE)</f>
        <v>-1.790327831133727E-2</v>
      </c>
      <c r="Q68" s="107">
        <f>HLOOKUP($N68,'Perfattr Data'!$A$71:$CW$107,MATCH(Q$3&amp;"Long",'Perfattr Data'!$B$71:$B$107,0),FALSE)</f>
        <v>0</v>
      </c>
      <c r="R68" s="107">
        <f>HLOOKUP($N68,'Perfattr Data'!$A$71:$CW$107,MATCH(R$3&amp;"Long",'Perfattr Data'!$B$71:$B$107,0),FALSE)</f>
        <v>-3.4799933822898678E-2</v>
      </c>
      <c r="S68" s="107">
        <f>HLOOKUP($N68,'Perfattr Data'!$A$71:$CW$107,MATCH(S$3&amp;"Long",'Perfattr Data'!$B$71:$B$107,0),FALSE)</f>
        <v>-1.6650120053038519E-2</v>
      </c>
      <c r="T68" s="107">
        <f>HLOOKUP($N68,'Perfattr Data'!$A$71:$CW$107,MATCH(T$3&amp;"Long",'Perfattr Data'!$B$71:$B$107,0),FALSE)</f>
        <v>-1.9996505053902144E-2</v>
      </c>
      <c r="U68" s="107">
        <f>HLOOKUP($N68,'Perfattr Data'!$A$71:$CW$107,MATCH(U$3&amp;"Long",'Perfattr Data'!$B$71:$B$107,0),FALSE)</f>
        <v>-1.477322081313379E-2</v>
      </c>
    </row>
    <row r="69" spans="2:21" outlineLevel="1" x14ac:dyDescent="0.25">
      <c r="B69" s="95">
        <f t="shared" ref="B69:B101" si="4">EOMONTH(B68,1)</f>
        <v>40847</v>
      </c>
      <c r="C69" s="150">
        <f>INDEX('Exposure Data'!$A$1:$Y$391,MATCH($B69&amp;$B$3,'Exposure Data'!$A$1:$A$391,0),MATCH(C$3,'Exposure Data'!$A$1:$Y$1,0))</f>
        <v>0.43273452498644865</v>
      </c>
      <c r="D69" s="150">
        <f>INDEX('Exposure Data'!$A$1:$Y$391,MATCH($B69&amp;$B$3,'Exposure Data'!$A$1:$A$391,0),MATCH(D$3,'Exposure Data'!$A$1:$Y$1,0))</f>
        <v>5.9847321779489995E-2</v>
      </c>
      <c r="E69" s="150">
        <f>INDEX('Exposure Data'!$A$1:$Y$391,MATCH($B69&amp;$B$3,'Exposure Data'!$A$1:$A$391,0),MATCH(E$3,'Exposure Data'!$A$1:$Y$1,0))</f>
        <v>0</v>
      </c>
      <c r="F69" s="150">
        <f>INDEX('Exposure Data'!$A$1:$Y$391,MATCH($B69&amp;$B$3,'Exposure Data'!$A$1:$A$391,0),MATCH(F$3,'Exposure Data'!$A$1:$Y$1,0))</f>
        <v>7.9001318959263725E-2</v>
      </c>
      <c r="G69" s="150">
        <f>INDEX('Exposure Data'!$A$1:$Y$391,MATCH($B69&amp;$B$3,'Exposure Data'!$A$1:$A$391,0),MATCH(G$3,'Exposure Data'!$A$1:$Y$1,0))</f>
        <v>0.3042392958340942</v>
      </c>
      <c r="H69" s="150">
        <f>INDEX('Exposure Data'!$A$1:$Y$391,MATCH($B69&amp;$B$3,'Exposure Data'!$A$1:$A$391,0),MATCH(H$3,'Exposure Data'!$A$1:$Y$1,0))</f>
        <v>0.1038853432309175</v>
      </c>
      <c r="I69" s="150">
        <f>INDEX('Exposure Data'!$A$1:$Y$391,MATCH($B69&amp;$B$3,'Exposure Data'!$A$1:$A$391,0),MATCH(I$3,'Exposure Data'!$A$1:$Y$1,0))</f>
        <v>7.9733159064199283E-2</v>
      </c>
      <c r="J69" s="150">
        <f>INDEX('Exposure Data'!$A$1:$Y$391,MATCH($B69&amp;$B$3,'Exposure Data'!$A$1:$A$391,0),MATCH(J$3,'Exposure Data'!$A$1:$Y$1,0))</f>
        <v>2.0366301036867943E-2</v>
      </c>
      <c r="K69" s="150">
        <f>INDEX('Exposure Data'!$A$1:$Y$391,MATCH($B69&amp;$B$3,'Exposure Data'!$A$1:$A$391,0),MATCH(K$3,'Exposure Data'!$A$1:$Y$1,0))</f>
        <v>0</v>
      </c>
      <c r="L69" s="99"/>
      <c r="M69" s="90"/>
      <c r="N69" s="95">
        <f t="shared" ref="N69:N101" si="5">EOMONTH(N68,1)</f>
        <v>40847</v>
      </c>
      <c r="O69" s="107">
        <f>HLOOKUP($N69,'Perfattr Data'!$A$71:$CW$107,MATCH(O$3&amp;"Long",'Perfattr Data'!$B$71:$B$107,0),FALSE)</f>
        <v>6.4902552418278678E-2</v>
      </c>
      <c r="P69" s="107">
        <f>HLOOKUP($N69,'Perfattr Data'!$A$71:$CW$107,MATCH(P$3&amp;"Long",'Perfattr Data'!$B$71:$B$107,0),FALSE)</f>
        <v>9.5951655486037641E-3</v>
      </c>
      <c r="Q69" s="107">
        <f>HLOOKUP($N69,'Perfattr Data'!$A$71:$CW$107,MATCH(Q$3&amp;"Long",'Perfattr Data'!$B$71:$B$107,0),FALSE)</f>
        <v>0</v>
      </c>
      <c r="R69" s="107">
        <f>HLOOKUP($N69,'Perfattr Data'!$A$71:$CW$107,MATCH(R$3&amp;"Long",'Perfattr Data'!$B$71:$B$107,0),FALSE)</f>
        <v>1.5342836238207562E-2</v>
      </c>
      <c r="S69" s="107">
        <f>HLOOKUP($N69,'Perfattr Data'!$A$71:$CW$107,MATCH(S$3&amp;"Long",'Perfattr Data'!$B$71:$B$107,0),FALSE)</f>
        <v>1.0183073333173871E-2</v>
      </c>
      <c r="T69" s="107">
        <f>HLOOKUP($N69,'Perfattr Data'!$A$71:$CW$107,MATCH(T$3&amp;"Long",'Perfattr Data'!$B$71:$B$107,0),FALSE)</f>
        <v>2.4212376373548186E-2</v>
      </c>
      <c r="U69" s="107">
        <f>HLOOKUP($N69,'Perfattr Data'!$A$71:$CW$107,MATCH(U$3&amp;"Long",'Perfattr Data'!$B$71:$B$107,0),FALSE)</f>
        <v>1.4052020118301756E-2</v>
      </c>
    </row>
    <row r="70" spans="2:21" outlineLevel="1" x14ac:dyDescent="0.25">
      <c r="B70" s="95">
        <f t="shared" si="4"/>
        <v>40877</v>
      </c>
      <c r="C70" s="150">
        <f>INDEX('Exposure Data'!$A$1:$Y$391,MATCH($B70&amp;$B$3,'Exposure Data'!$A$1:$A$391,0),MATCH(C$3,'Exposure Data'!$A$1:$Y$1,0))</f>
        <v>0.4335639140425831</v>
      </c>
      <c r="D70" s="150">
        <f>INDEX('Exposure Data'!$A$1:$Y$391,MATCH($B70&amp;$B$3,'Exposure Data'!$A$1:$A$391,0),MATCH(D$3,'Exposure Data'!$A$1:$Y$1,0))</f>
        <v>3.9291612568474667E-2</v>
      </c>
      <c r="E70" s="150">
        <f>INDEX('Exposure Data'!$A$1:$Y$391,MATCH($B70&amp;$B$3,'Exposure Data'!$A$1:$A$391,0),MATCH(E$3,'Exposure Data'!$A$1:$Y$1,0))</f>
        <v>0</v>
      </c>
      <c r="F70" s="150">
        <f>INDEX('Exposure Data'!$A$1:$Y$391,MATCH($B70&amp;$B$3,'Exposure Data'!$A$1:$A$391,0),MATCH(F$3,'Exposure Data'!$A$1:$Y$1,0))</f>
        <v>7.7743999365647284E-2</v>
      </c>
      <c r="G70" s="150">
        <f>INDEX('Exposure Data'!$A$1:$Y$391,MATCH($B70&amp;$B$3,'Exposure Data'!$A$1:$A$391,0),MATCH(G$3,'Exposure Data'!$A$1:$Y$1,0))</f>
        <v>0.31908548426202576</v>
      </c>
      <c r="H70" s="150">
        <f>INDEX('Exposure Data'!$A$1:$Y$391,MATCH($B70&amp;$B$3,'Exposure Data'!$A$1:$A$391,0),MATCH(H$3,'Exposure Data'!$A$1:$Y$1,0))</f>
        <v>0.13544432022117328</v>
      </c>
      <c r="I70" s="150">
        <f>INDEX('Exposure Data'!$A$1:$Y$391,MATCH($B70&amp;$B$3,'Exposure Data'!$A$1:$A$391,0),MATCH(I$3,'Exposure Data'!$A$1:$Y$1,0))</f>
        <v>8.0527609987661328E-2</v>
      </c>
      <c r="J70" s="150">
        <f>INDEX('Exposure Data'!$A$1:$Y$391,MATCH($B70&amp;$B$3,'Exposure Data'!$A$1:$A$391,0),MATCH(J$3,'Exposure Data'!$A$1:$Y$1,0))</f>
        <v>2.1147382495073266E-2</v>
      </c>
      <c r="K70" s="150">
        <f>INDEX('Exposure Data'!$A$1:$Y$391,MATCH($B70&amp;$B$3,'Exposure Data'!$A$1:$A$391,0),MATCH(K$3,'Exposure Data'!$A$1:$Y$1,0))</f>
        <v>0</v>
      </c>
      <c r="L70" s="99"/>
      <c r="M70" s="90"/>
      <c r="N70" s="95">
        <f t="shared" si="5"/>
        <v>40877</v>
      </c>
      <c r="O70" s="107">
        <f>HLOOKUP($N70,'Perfattr Data'!$A$71:$CW$107,MATCH(O$3&amp;"Long",'Perfattr Data'!$B$71:$B$107,0),FALSE)</f>
        <v>-3.1199359771841118E-2</v>
      </c>
      <c r="P70" s="107">
        <f>HLOOKUP($N70,'Perfattr Data'!$A$71:$CW$107,MATCH(P$3&amp;"Long",'Perfattr Data'!$B$71:$B$107,0),FALSE)</f>
        <v>4.0738173646059153E-3</v>
      </c>
      <c r="Q70" s="107">
        <f>HLOOKUP($N70,'Perfattr Data'!$A$71:$CW$107,MATCH(Q$3&amp;"Long",'Perfattr Data'!$B$71:$B$107,0),FALSE)</f>
        <v>-1.0834157800197828E-6</v>
      </c>
      <c r="R70" s="107">
        <f>HLOOKUP($N70,'Perfattr Data'!$A$71:$CW$107,MATCH(R$3&amp;"Long",'Perfattr Data'!$B$71:$B$107,0),FALSE)</f>
        <v>-9.4271787212148669E-3</v>
      </c>
      <c r="S70" s="107">
        <f>HLOOKUP($N70,'Perfattr Data'!$A$71:$CW$107,MATCH(S$3&amp;"Long",'Perfattr Data'!$B$71:$B$107,0),FALSE)</f>
        <v>-1.6055286721973195E-2</v>
      </c>
      <c r="T70" s="107">
        <f>HLOOKUP($N70,'Perfattr Data'!$A$71:$CW$107,MATCH(T$3&amp;"Long",'Perfattr Data'!$B$71:$B$107,0),FALSE)</f>
        <v>-3.8956074218029573E-3</v>
      </c>
      <c r="U70" s="107">
        <f>HLOOKUP($N70,'Perfattr Data'!$A$71:$CW$107,MATCH(U$3&amp;"Long",'Perfattr Data'!$B$71:$B$107,0),FALSE)</f>
        <v>-9.3007206629294389E-3</v>
      </c>
    </row>
    <row r="71" spans="2:21" outlineLevel="1" x14ac:dyDescent="0.25">
      <c r="B71" s="95">
        <f t="shared" si="4"/>
        <v>40908</v>
      </c>
      <c r="C71" s="150">
        <f>INDEX('Exposure Data'!$A$1:$Y$391,MATCH($B71&amp;$B$3,'Exposure Data'!$A$1:$A$391,0),MATCH(C$3,'Exposure Data'!$A$1:$Y$1,0))</f>
        <v>0.39663923855835753</v>
      </c>
      <c r="D71" s="150">
        <f>INDEX('Exposure Data'!$A$1:$Y$391,MATCH($B71&amp;$B$3,'Exposure Data'!$A$1:$A$391,0),MATCH(D$3,'Exposure Data'!$A$1:$Y$1,0))</f>
        <v>2.8876246356473956E-2</v>
      </c>
      <c r="E71" s="150">
        <f>INDEX('Exposure Data'!$A$1:$Y$391,MATCH($B71&amp;$B$3,'Exposure Data'!$A$1:$A$391,0),MATCH(E$3,'Exposure Data'!$A$1:$Y$1,0))</f>
        <v>0</v>
      </c>
      <c r="F71" s="150">
        <f>INDEX('Exposure Data'!$A$1:$Y$391,MATCH($B71&amp;$B$3,'Exposure Data'!$A$1:$A$391,0),MATCH(F$3,'Exposure Data'!$A$1:$Y$1,0))</f>
        <v>7.8930857993568471E-2</v>
      </c>
      <c r="G71" s="150">
        <f>INDEX('Exposure Data'!$A$1:$Y$391,MATCH($B71&amp;$B$3,'Exposure Data'!$A$1:$A$391,0),MATCH(G$3,'Exposure Data'!$A$1:$Y$1,0))</f>
        <v>0.34558912933281688</v>
      </c>
      <c r="H71" s="150">
        <f>INDEX('Exposure Data'!$A$1:$Y$391,MATCH($B71&amp;$B$3,'Exposure Data'!$A$1:$A$391,0),MATCH(H$3,'Exposure Data'!$A$1:$Y$1,0))</f>
        <v>0.12742355233682817</v>
      </c>
      <c r="I71" s="150">
        <f>INDEX('Exposure Data'!$A$1:$Y$391,MATCH($B71&amp;$B$3,'Exposure Data'!$A$1:$A$391,0),MATCH(I$3,'Exposure Data'!$A$1:$Y$1,0))</f>
        <v>6.3158014713274924E-2</v>
      </c>
      <c r="J71" s="150">
        <f>INDEX('Exposure Data'!$A$1:$Y$391,MATCH($B71&amp;$B$3,'Exposure Data'!$A$1:$A$391,0),MATCH(J$3,'Exposure Data'!$A$1:$Y$1,0))</f>
        <v>2.3977013632402712E-2</v>
      </c>
      <c r="K71" s="150">
        <f>INDEX('Exposure Data'!$A$1:$Y$391,MATCH($B71&amp;$B$3,'Exposure Data'!$A$1:$A$391,0),MATCH(K$3,'Exposure Data'!$A$1:$Y$1,0))</f>
        <v>0</v>
      </c>
      <c r="L71" s="99"/>
      <c r="M71" s="90"/>
      <c r="N71" s="95">
        <f t="shared" si="5"/>
        <v>40908</v>
      </c>
      <c r="O71" s="107">
        <f>HLOOKUP($N71,'Perfattr Data'!$A$71:$CW$107,MATCH(O$3&amp;"Long",'Perfattr Data'!$B$71:$B$107,0),FALSE)</f>
        <v>1.9351967589317738E-4</v>
      </c>
      <c r="P71" s="107">
        <f>HLOOKUP($N71,'Perfattr Data'!$A$71:$CW$107,MATCH(P$3&amp;"Long",'Perfattr Data'!$B$71:$B$107,0),FALSE)</f>
        <v>-4.1933083163492695E-3</v>
      </c>
      <c r="Q71" s="107">
        <f>HLOOKUP($N71,'Perfattr Data'!$A$71:$CW$107,MATCH(Q$3&amp;"Long",'Perfattr Data'!$B$71:$B$107,0),FALSE)</f>
        <v>0</v>
      </c>
      <c r="R71" s="107">
        <f>HLOOKUP($N71,'Perfattr Data'!$A$71:$CW$107,MATCH(R$3&amp;"Long",'Perfattr Data'!$B$71:$B$107,0),FALSE)</f>
        <v>-1.7195078430704063E-3</v>
      </c>
      <c r="S71" s="107">
        <f>HLOOKUP($N71,'Perfattr Data'!$A$71:$CW$107,MATCH(S$3&amp;"Long",'Perfattr Data'!$B$71:$B$107,0),FALSE)</f>
        <v>4.7731339693842219E-3</v>
      </c>
      <c r="T71" s="107">
        <f>HLOOKUP($N71,'Perfattr Data'!$A$71:$CW$107,MATCH(T$3&amp;"Long",'Perfattr Data'!$B$71:$B$107,0),FALSE)</f>
        <v>5.0807567344257901E-5</v>
      </c>
      <c r="U71" s="107">
        <f>HLOOKUP($N71,'Perfattr Data'!$A$71:$CW$107,MATCH(U$3&amp;"Long",'Perfattr Data'!$B$71:$B$107,0),FALSE)</f>
        <v>-3.0988244877125236E-3</v>
      </c>
    </row>
    <row r="72" spans="2:21" outlineLevel="1" x14ac:dyDescent="0.25">
      <c r="B72" s="95">
        <f t="shared" si="4"/>
        <v>40939</v>
      </c>
      <c r="C72" s="150">
        <f>INDEX('Exposure Data'!$A$1:$Y$391,MATCH($B72&amp;$B$3,'Exposure Data'!$A$1:$A$391,0),MATCH(C$3,'Exposure Data'!$A$1:$Y$1,0))</f>
        <v>0.42464828484024525</v>
      </c>
      <c r="D72" s="150">
        <f>INDEX('Exposure Data'!$A$1:$Y$391,MATCH($B72&amp;$B$3,'Exposure Data'!$A$1:$A$391,0),MATCH(D$3,'Exposure Data'!$A$1:$Y$1,0))</f>
        <v>3.2338932313862673E-2</v>
      </c>
      <c r="E72" s="150">
        <f>INDEX('Exposure Data'!$A$1:$Y$391,MATCH($B72&amp;$B$3,'Exposure Data'!$A$1:$A$391,0),MATCH(E$3,'Exposure Data'!$A$1:$Y$1,0))</f>
        <v>0</v>
      </c>
      <c r="F72" s="150">
        <f>INDEX('Exposure Data'!$A$1:$Y$391,MATCH($B72&amp;$B$3,'Exposure Data'!$A$1:$A$391,0),MATCH(F$3,'Exposure Data'!$A$1:$Y$1,0))</f>
        <v>8.2855074535086767E-2</v>
      </c>
      <c r="G72" s="150">
        <f>INDEX('Exposure Data'!$A$1:$Y$391,MATCH($B72&amp;$B$3,'Exposure Data'!$A$1:$A$391,0),MATCH(G$3,'Exposure Data'!$A$1:$Y$1,0))</f>
        <v>0.4046106984765433</v>
      </c>
      <c r="H72" s="150">
        <f>INDEX('Exposure Data'!$A$1:$Y$391,MATCH($B72&amp;$B$3,'Exposure Data'!$A$1:$A$391,0),MATCH(H$3,'Exposure Data'!$A$1:$Y$1,0))</f>
        <v>0.10310804364523952</v>
      </c>
      <c r="I72" s="150">
        <f>INDEX('Exposure Data'!$A$1:$Y$391,MATCH($B72&amp;$B$3,'Exposure Data'!$A$1:$A$391,0),MATCH(I$3,'Exposure Data'!$A$1:$Y$1,0))</f>
        <v>7.2591978954875791E-2</v>
      </c>
      <c r="J72" s="150">
        <f>INDEX('Exposure Data'!$A$1:$Y$391,MATCH($B72&amp;$B$3,'Exposure Data'!$A$1:$A$391,0),MATCH(J$3,'Exposure Data'!$A$1:$Y$1,0))</f>
        <v>2.4276396814997651E-2</v>
      </c>
      <c r="K72" s="150">
        <f>INDEX('Exposure Data'!$A$1:$Y$391,MATCH($B72&amp;$B$3,'Exposure Data'!$A$1:$A$391,0),MATCH(K$3,'Exposure Data'!$A$1:$Y$1,0))</f>
        <v>0</v>
      </c>
      <c r="L72" s="99"/>
      <c r="M72" s="90"/>
      <c r="N72" s="95">
        <f t="shared" si="5"/>
        <v>40939</v>
      </c>
      <c r="O72" s="107">
        <f>HLOOKUP($N72,'Perfattr Data'!$A$71:$CW$107,MATCH(O$3&amp;"Long",'Perfattr Data'!$B$71:$B$107,0),FALSE)</f>
        <v>3.5665776721353078E-2</v>
      </c>
      <c r="P72" s="107">
        <f>HLOOKUP($N72,'Perfattr Data'!$A$71:$CW$107,MATCH(P$3&amp;"Long",'Perfattr Data'!$B$71:$B$107,0),FALSE)</f>
        <v>4.022300120758918E-3</v>
      </c>
      <c r="Q72" s="107">
        <f>HLOOKUP($N72,'Perfattr Data'!$A$71:$CW$107,MATCH(Q$3&amp;"Long",'Perfattr Data'!$B$71:$B$107,0),FALSE)</f>
        <v>0</v>
      </c>
      <c r="R72" s="107">
        <f>HLOOKUP($N72,'Perfattr Data'!$A$71:$CW$107,MATCH(R$3&amp;"Long",'Perfattr Data'!$B$71:$B$107,0),FALSE)</f>
        <v>1.7310971814010531E-2</v>
      </c>
      <c r="S72" s="107">
        <f>HLOOKUP($N72,'Perfattr Data'!$A$71:$CW$107,MATCH(S$3&amp;"Long",'Perfattr Data'!$B$71:$B$107,0),FALSE)</f>
        <v>4.6269931682688802E-2</v>
      </c>
      <c r="T72" s="107">
        <f>HLOOKUP($N72,'Perfattr Data'!$A$71:$CW$107,MATCH(T$3&amp;"Long",'Perfattr Data'!$B$71:$B$107,0),FALSE)</f>
        <v>1.5054202387786854E-2</v>
      </c>
      <c r="U72" s="107">
        <f>HLOOKUP($N72,'Perfattr Data'!$A$71:$CW$107,MATCH(U$3&amp;"Long",'Perfattr Data'!$B$71:$B$107,0),FALSE)</f>
        <v>1.2388687205177273E-2</v>
      </c>
    </row>
    <row r="73" spans="2:21" outlineLevel="1" x14ac:dyDescent="0.25">
      <c r="B73" s="95">
        <f t="shared" si="4"/>
        <v>40968</v>
      </c>
      <c r="C73" s="150">
        <f>INDEX('Exposure Data'!$A$1:$Y$391,MATCH($B73&amp;$B$3,'Exposure Data'!$A$1:$A$391,0),MATCH(C$3,'Exposure Data'!$A$1:$Y$1,0))</f>
        <v>0.43449733425883375</v>
      </c>
      <c r="D73" s="150">
        <f>INDEX('Exposure Data'!$A$1:$Y$391,MATCH($B73&amp;$B$3,'Exposure Data'!$A$1:$A$391,0),MATCH(D$3,'Exposure Data'!$A$1:$Y$1,0))</f>
        <v>3.6476215766942849E-2</v>
      </c>
      <c r="E73" s="150">
        <f>INDEX('Exposure Data'!$A$1:$Y$391,MATCH($B73&amp;$B$3,'Exposure Data'!$A$1:$A$391,0),MATCH(E$3,'Exposure Data'!$A$1:$Y$1,0))</f>
        <v>0</v>
      </c>
      <c r="F73" s="150">
        <f>INDEX('Exposure Data'!$A$1:$Y$391,MATCH($B73&amp;$B$3,'Exposure Data'!$A$1:$A$391,0),MATCH(F$3,'Exposure Data'!$A$1:$Y$1,0))</f>
        <v>7.1618628994071579E-2</v>
      </c>
      <c r="G73" s="150">
        <f>INDEX('Exposure Data'!$A$1:$Y$391,MATCH($B73&amp;$B$3,'Exposure Data'!$A$1:$A$391,0),MATCH(G$3,'Exposure Data'!$A$1:$Y$1,0))</f>
        <v>0.43610839416774472</v>
      </c>
      <c r="H73" s="150">
        <f>INDEX('Exposure Data'!$A$1:$Y$391,MATCH($B73&amp;$B$3,'Exposure Data'!$A$1:$A$391,0),MATCH(H$3,'Exposure Data'!$A$1:$Y$1,0))</f>
        <v>0.10253383496249971</v>
      </c>
      <c r="I73" s="150">
        <f>INDEX('Exposure Data'!$A$1:$Y$391,MATCH($B73&amp;$B$3,'Exposure Data'!$A$1:$A$391,0),MATCH(I$3,'Exposure Data'!$A$1:$Y$1,0))</f>
        <v>6.3786224393659732E-2</v>
      </c>
      <c r="J73" s="150">
        <f>INDEX('Exposure Data'!$A$1:$Y$391,MATCH($B73&amp;$B$3,'Exposure Data'!$A$1:$A$391,0),MATCH(J$3,'Exposure Data'!$A$1:$Y$1,0))</f>
        <v>2.2892153122976239E-2</v>
      </c>
      <c r="K73" s="150">
        <f>INDEX('Exposure Data'!$A$1:$Y$391,MATCH($B73&amp;$B$3,'Exposure Data'!$A$1:$A$391,0),MATCH(K$3,'Exposure Data'!$A$1:$Y$1,0))</f>
        <v>0</v>
      </c>
      <c r="L73" s="99"/>
      <c r="M73" s="90"/>
      <c r="N73" s="95">
        <f t="shared" si="5"/>
        <v>40968</v>
      </c>
      <c r="O73" s="107">
        <f>HLOOKUP($N73,'Perfattr Data'!$A$71:$CW$107,MATCH(O$3&amp;"Long",'Perfattr Data'!$B$71:$B$107,0),FALSE)</f>
        <v>3.5922445868009495E-2</v>
      </c>
      <c r="P73" s="107">
        <f>HLOOKUP($N73,'Perfattr Data'!$A$71:$CW$107,MATCH(P$3&amp;"Long",'Perfattr Data'!$B$71:$B$107,0),FALSE)</f>
        <v>3.8060442825466074E-3</v>
      </c>
      <c r="Q73" s="107">
        <f>HLOOKUP($N73,'Perfattr Data'!$A$71:$CW$107,MATCH(Q$3&amp;"Long",'Perfattr Data'!$B$71:$B$107,0),FALSE)</f>
        <v>0</v>
      </c>
      <c r="R73" s="107">
        <f>HLOOKUP($N73,'Perfattr Data'!$A$71:$CW$107,MATCH(R$3&amp;"Long",'Perfattr Data'!$B$71:$B$107,0),FALSE)</f>
        <v>3.0603159552690007E-3</v>
      </c>
      <c r="S73" s="107">
        <f>HLOOKUP($N73,'Perfattr Data'!$A$71:$CW$107,MATCH(S$3&amp;"Long",'Perfattr Data'!$B$71:$B$107,0),FALSE)</f>
        <v>5.7057594259109487E-2</v>
      </c>
      <c r="T73" s="107">
        <f>HLOOKUP($N73,'Perfattr Data'!$A$71:$CW$107,MATCH(T$3&amp;"Long",'Perfattr Data'!$B$71:$B$107,0),FALSE)</f>
        <v>6.4949673548677289E-3</v>
      </c>
      <c r="U73" s="107">
        <f>HLOOKUP($N73,'Perfattr Data'!$A$71:$CW$107,MATCH(U$3&amp;"Long",'Perfattr Data'!$B$71:$B$107,0),FALSE)</f>
        <v>6.2684573297627786E-3</v>
      </c>
    </row>
    <row r="74" spans="2:21" outlineLevel="1" x14ac:dyDescent="0.25">
      <c r="B74" s="95">
        <f t="shared" si="4"/>
        <v>40999</v>
      </c>
      <c r="C74" s="150">
        <f>INDEX('Exposure Data'!$A$1:$Y$391,MATCH($B74&amp;$B$3,'Exposure Data'!$A$1:$A$391,0),MATCH(C$3,'Exposure Data'!$A$1:$Y$1,0))</f>
        <v>0.42792676258068346</v>
      </c>
      <c r="D74" s="150">
        <f>INDEX('Exposure Data'!$A$1:$Y$391,MATCH($B74&amp;$B$3,'Exposure Data'!$A$1:$A$391,0),MATCH(D$3,'Exposure Data'!$A$1:$Y$1,0))</f>
        <v>2.9032739877331341E-2</v>
      </c>
      <c r="E74" s="150">
        <f>INDEX('Exposure Data'!$A$1:$Y$391,MATCH($B74&amp;$B$3,'Exposure Data'!$A$1:$A$391,0),MATCH(E$3,'Exposure Data'!$A$1:$Y$1,0))</f>
        <v>0</v>
      </c>
      <c r="F74" s="150">
        <f>INDEX('Exposure Data'!$A$1:$Y$391,MATCH($B74&amp;$B$3,'Exposure Data'!$A$1:$A$391,0),MATCH(F$3,'Exposure Data'!$A$1:$Y$1,0))</f>
        <v>6.3851154316428405E-2</v>
      </c>
      <c r="G74" s="150">
        <f>INDEX('Exposure Data'!$A$1:$Y$391,MATCH($B74&amp;$B$3,'Exposure Data'!$A$1:$A$391,0),MATCH(G$3,'Exposure Data'!$A$1:$Y$1,0))</f>
        <v>0.43871565631158049</v>
      </c>
      <c r="H74" s="150">
        <f>INDEX('Exposure Data'!$A$1:$Y$391,MATCH($B74&amp;$B$3,'Exposure Data'!$A$1:$A$391,0),MATCH(H$3,'Exposure Data'!$A$1:$Y$1,0))</f>
        <v>0.12077206988332137</v>
      </c>
      <c r="I74" s="150">
        <f>INDEX('Exposure Data'!$A$1:$Y$391,MATCH($B74&amp;$B$3,'Exposure Data'!$A$1:$A$391,0),MATCH(I$3,'Exposure Data'!$A$1:$Y$1,0))</f>
        <v>4.6443620421358543E-2</v>
      </c>
      <c r="J74" s="150">
        <f>INDEX('Exposure Data'!$A$1:$Y$391,MATCH($B74&amp;$B$3,'Exposure Data'!$A$1:$A$391,0),MATCH(J$3,'Exposure Data'!$A$1:$Y$1,0))</f>
        <v>2.3232318671493522E-2</v>
      </c>
      <c r="K74" s="150">
        <f>INDEX('Exposure Data'!$A$1:$Y$391,MATCH($B74&amp;$B$3,'Exposure Data'!$A$1:$A$391,0),MATCH(K$3,'Exposure Data'!$A$1:$Y$1,0))</f>
        <v>0</v>
      </c>
      <c r="L74" s="99"/>
      <c r="M74" s="90"/>
      <c r="N74" s="95">
        <f t="shared" si="5"/>
        <v>40999</v>
      </c>
      <c r="O74" s="107">
        <f>HLOOKUP($N74,'Perfattr Data'!$A$71:$CW$107,MATCH(O$3&amp;"Long",'Perfattr Data'!$B$71:$B$107,0),FALSE)</f>
        <v>-1.1738885836680733E-2</v>
      </c>
      <c r="P74" s="107">
        <f>HLOOKUP($N74,'Perfattr Data'!$A$71:$CW$107,MATCH(P$3&amp;"Long",'Perfattr Data'!$B$71:$B$107,0),FALSE)</f>
        <v>-1.5103020891248208E-3</v>
      </c>
      <c r="Q74" s="107">
        <f>HLOOKUP($N74,'Perfattr Data'!$A$71:$CW$107,MATCH(Q$3&amp;"Long",'Perfattr Data'!$B$71:$B$107,0),FALSE)</f>
        <v>0</v>
      </c>
      <c r="R74" s="107">
        <f>HLOOKUP($N74,'Perfattr Data'!$A$71:$CW$107,MATCH(R$3&amp;"Long",'Perfattr Data'!$B$71:$B$107,0),FALSE)</f>
        <v>-5.2327478308517037E-3</v>
      </c>
      <c r="S74" s="107">
        <f>HLOOKUP($N74,'Perfattr Data'!$A$71:$CW$107,MATCH(S$3&amp;"Long",'Perfattr Data'!$B$71:$B$107,0),FALSE)</f>
        <v>-3.2789939622115214E-3</v>
      </c>
      <c r="T74" s="107">
        <f>HLOOKUP($N74,'Perfattr Data'!$A$71:$CW$107,MATCH(T$3&amp;"Long",'Perfattr Data'!$B$71:$B$107,0),FALSE)</f>
        <v>6.3920858255164798E-5</v>
      </c>
      <c r="U74" s="107">
        <f>HLOOKUP($N74,'Perfattr Data'!$A$71:$CW$107,MATCH(U$3&amp;"Long",'Perfattr Data'!$B$71:$B$107,0),FALSE)</f>
        <v>2.133234428181789E-3</v>
      </c>
    </row>
    <row r="75" spans="2:21" outlineLevel="1" x14ac:dyDescent="0.25">
      <c r="B75" s="95">
        <f t="shared" si="4"/>
        <v>41029</v>
      </c>
      <c r="C75" s="150">
        <f>INDEX('Exposure Data'!$A$1:$Y$391,MATCH($B75&amp;$B$3,'Exposure Data'!$A$1:$A$391,0),MATCH(C$3,'Exposure Data'!$A$1:$Y$1,0))</f>
        <v>0.41887626331503047</v>
      </c>
      <c r="D75" s="150">
        <f>INDEX('Exposure Data'!$A$1:$Y$391,MATCH($B75&amp;$B$3,'Exposure Data'!$A$1:$A$391,0),MATCH(D$3,'Exposure Data'!$A$1:$Y$1,0))</f>
        <v>3.0317382051121979E-2</v>
      </c>
      <c r="E75" s="150">
        <f>INDEX('Exposure Data'!$A$1:$Y$391,MATCH($B75&amp;$B$3,'Exposure Data'!$A$1:$A$391,0),MATCH(E$3,'Exposure Data'!$A$1:$Y$1,0))</f>
        <v>0</v>
      </c>
      <c r="F75" s="150">
        <f>INDEX('Exposure Data'!$A$1:$Y$391,MATCH($B75&amp;$B$3,'Exposure Data'!$A$1:$A$391,0),MATCH(F$3,'Exposure Data'!$A$1:$Y$1,0))</f>
        <v>6.6103262471708904E-2</v>
      </c>
      <c r="G75" s="150">
        <f>INDEX('Exposure Data'!$A$1:$Y$391,MATCH($B75&amp;$B$3,'Exposure Data'!$A$1:$A$391,0),MATCH(G$3,'Exposure Data'!$A$1:$Y$1,0))</f>
        <v>0.45856819083347539</v>
      </c>
      <c r="H75" s="150">
        <f>INDEX('Exposure Data'!$A$1:$Y$391,MATCH($B75&amp;$B$3,'Exposure Data'!$A$1:$A$391,0),MATCH(H$3,'Exposure Data'!$A$1:$Y$1,0))</f>
        <v>0.15016571579140076</v>
      </c>
      <c r="I75" s="150">
        <f>INDEX('Exposure Data'!$A$1:$Y$391,MATCH($B75&amp;$B$3,'Exposure Data'!$A$1:$A$391,0),MATCH(I$3,'Exposure Data'!$A$1:$Y$1,0))</f>
        <v>6.2522639853967554E-2</v>
      </c>
      <c r="J75" s="150">
        <f>INDEX('Exposure Data'!$A$1:$Y$391,MATCH($B75&amp;$B$3,'Exposure Data'!$A$1:$A$391,0),MATCH(J$3,'Exposure Data'!$A$1:$Y$1,0))</f>
        <v>2.385675707106924E-2</v>
      </c>
      <c r="K75" s="150">
        <f>INDEX('Exposure Data'!$A$1:$Y$391,MATCH($B75&amp;$B$3,'Exposure Data'!$A$1:$A$391,0),MATCH(K$3,'Exposure Data'!$A$1:$Y$1,0))</f>
        <v>0</v>
      </c>
      <c r="L75" s="99"/>
      <c r="M75" s="90"/>
      <c r="N75" s="95">
        <f t="shared" si="5"/>
        <v>41029</v>
      </c>
      <c r="O75" s="107">
        <f>HLOOKUP($N75,'Perfattr Data'!$A$71:$CW$107,MATCH(O$3&amp;"Long",'Perfattr Data'!$B$71:$B$107,0),FALSE)</f>
        <v>-7.9640407032121139E-3</v>
      </c>
      <c r="P75" s="107">
        <f>HLOOKUP($N75,'Perfattr Data'!$A$71:$CW$107,MATCH(P$3&amp;"Long",'Perfattr Data'!$B$71:$B$107,0),FALSE)</f>
        <v>-1.4906271464789522E-3</v>
      </c>
      <c r="Q75" s="107">
        <f>HLOOKUP($N75,'Perfattr Data'!$A$71:$CW$107,MATCH(Q$3&amp;"Long",'Perfattr Data'!$B$71:$B$107,0),FALSE)</f>
        <v>0</v>
      </c>
      <c r="R75" s="107">
        <f>HLOOKUP($N75,'Perfattr Data'!$A$71:$CW$107,MATCH(R$3&amp;"Long",'Perfattr Data'!$B$71:$B$107,0),FALSE)</f>
        <v>-3.6553813089757335E-3</v>
      </c>
      <c r="S75" s="107">
        <f>HLOOKUP($N75,'Perfattr Data'!$A$71:$CW$107,MATCH(S$3&amp;"Long",'Perfattr Data'!$B$71:$B$107,0),FALSE)</f>
        <v>2.9847369321396372E-3</v>
      </c>
      <c r="T75" s="107">
        <f>HLOOKUP($N75,'Perfattr Data'!$A$71:$CW$107,MATCH(T$3&amp;"Long",'Perfattr Data'!$B$71:$B$107,0),FALSE)</f>
        <v>-6.0082646026678446E-3</v>
      </c>
      <c r="U75" s="107">
        <f>HLOOKUP($N75,'Perfattr Data'!$A$71:$CW$107,MATCH(U$3&amp;"Long",'Perfattr Data'!$B$71:$B$107,0),FALSE)</f>
        <v>-1.3832997658588292E-3</v>
      </c>
    </row>
    <row r="76" spans="2:21" outlineLevel="1" x14ac:dyDescent="0.25">
      <c r="B76" s="95">
        <f t="shared" si="4"/>
        <v>41060</v>
      </c>
      <c r="C76" s="150">
        <f>INDEX('Exposure Data'!$A$1:$Y$391,MATCH($B76&amp;$B$3,'Exposure Data'!$A$1:$A$391,0),MATCH(C$3,'Exposure Data'!$A$1:$Y$1,0))</f>
        <v>0.42748737016078309</v>
      </c>
      <c r="D76" s="150">
        <f>INDEX('Exposure Data'!$A$1:$Y$391,MATCH($B76&amp;$B$3,'Exposure Data'!$A$1:$A$391,0),MATCH(D$3,'Exposure Data'!$A$1:$Y$1,0))</f>
        <v>2.4616145846507398E-2</v>
      </c>
      <c r="E76" s="150">
        <f>INDEX('Exposure Data'!$A$1:$Y$391,MATCH($B76&amp;$B$3,'Exposure Data'!$A$1:$A$391,0),MATCH(E$3,'Exposure Data'!$A$1:$Y$1,0))</f>
        <v>0</v>
      </c>
      <c r="F76" s="150">
        <f>INDEX('Exposure Data'!$A$1:$Y$391,MATCH($B76&amp;$B$3,'Exposure Data'!$A$1:$A$391,0),MATCH(F$3,'Exposure Data'!$A$1:$Y$1,0))</f>
        <v>3.8699402899552551E-2</v>
      </c>
      <c r="G76" s="150">
        <f>INDEX('Exposure Data'!$A$1:$Y$391,MATCH($B76&amp;$B$3,'Exposure Data'!$A$1:$A$391,0),MATCH(G$3,'Exposure Data'!$A$1:$Y$1,0))</f>
        <v>0.43679052030179832</v>
      </c>
      <c r="H76" s="150">
        <f>INDEX('Exposure Data'!$A$1:$Y$391,MATCH($B76&amp;$B$3,'Exposure Data'!$A$1:$A$391,0),MATCH(H$3,'Exposure Data'!$A$1:$Y$1,0))</f>
        <v>0.14360224587925716</v>
      </c>
      <c r="I76" s="150">
        <f>INDEX('Exposure Data'!$A$1:$Y$391,MATCH($B76&amp;$B$3,'Exposure Data'!$A$1:$A$391,0),MATCH(I$3,'Exposure Data'!$A$1:$Y$1,0))</f>
        <v>4.7290406388758657E-2</v>
      </c>
      <c r="J76" s="150">
        <f>INDEX('Exposure Data'!$A$1:$Y$391,MATCH($B76&amp;$B$3,'Exposure Data'!$A$1:$A$391,0),MATCH(J$3,'Exposure Data'!$A$1:$Y$1,0))</f>
        <v>2.6871189235679282E-2</v>
      </c>
      <c r="K76" s="150">
        <f>INDEX('Exposure Data'!$A$1:$Y$391,MATCH($B76&amp;$B$3,'Exposure Data'!$A$1:$A$391,0),MATCH(K$3,'Exposure Data'!$A$1:$Y$1,0))</f>
        <v>0</v>
      </c>
      <c r="L76" s="99"/>
      <c r="M76" s="90"/>
      <c r="N76" s="95">
        <f t="shared" si="5"/>
        <v>41060</v>
      </c>
      <c r="O76" s="107">
        <f>HLOOKUP($N76,'Perfattr Data'!$A$71:$CW$107,MATCH(O$3&amp;"Long",'Perfattr Data'!$B$71:$B$107,0),FALSE)</f>
        <v>-5.333529534524873E-2</v>
      </c>
      <c r="P76" s="107">
        <f>HLOOKUP($N76,'Perfattr Data'!$A$71:$CW$107,MATCH(P$3&amp;"Long",'Perfattr Data'!$B$71:$B$107,0),FALSE)</f>
        <v>-6.3164628501533975E-3</v>
      </c>
      <c r="Q76" s="107">
        <f>HLOOKUP($N76,'Perfattr Data'!$A$71:$CW$107,MATCH(Q$3&amp;"Long",'Perfattr Data'!$B$71:$B$107,0),FALSE)</f>
        <v>0</v>
      </c>
      <c r="R76" s="107">
        <f>HLOOKUP($N76,'Perfattr Data'!$A$71:$CW$107,MATCH(R$3&amp;"Long",'Perfattr Data'!$B$71:$B$107,0),FALSE)</f>
        <v>-1.5856200870084557E-2</v>
      </c>
      <c r="S76" s="107">
        <f>HLOOKUP($N76,'Perfattr Data'!$A$71:$CW$107,MATCH(S$3&amp;"Long",'Perfattr Data'!$B$71:$B$107,0),FALSE)</f>
        <v>-3.2204555522104647E-2</v>
      </c>
      <c r="T76" s="107">
        <f>HLOOKUP($N76,'Perfattr Data'!$A$71:$CW$107,MATCH(T$3&amp;"Long",'Perfattr Data'!$B$71:$B$107,0),FALSE)</f>
        <v>-1.6098296539104127E-2</v>
      </c>
      <c r="U76" s="107">
        <f>HLOOKUP($N76,'Perfattr Data'!$A$71:$CW$107,MATCH(U$3&amp;"Long",'Perfattr Data'!$B$71:$B$107,0),FALSE)</f>
        <v>-6.3261565723153924E-3</v>
      </c>
    </row>
    <row r="77" spans="2:21" outlineLevel="1" x14ac:dyDescent="0.25">
      <c r="B77" s="95">
        <f t="shared" si="4"/>
        <v>41090</v>
      </c>
      <c r="C77" s="150">
        <f>INDEX('Exposure Data'!$A$1:$Y$391,MATCH($B77&amp;$B$3,'Exposure Data'!$A$1:$A$391,0),MATCH(C$3,'Exposure Data'!$A$1:$Y$1,0))</f>
        <v>0.46178342055607235</v>
      </c>
      <c r="D77" s="150">
        <f>INDEX('Exposure Data'!$A$1:$Y$391,MATCH($B77&amp;$B$3,'Exposure Data'!$A$1:$A$391,0),MATCH(D$3,'Exposure Data'!$A$1:$Y$1,0))</f>
        <v>2.9861903491088339E-2</v>
      </c>
      <c r="E77" s="150">
        <f>INDEX('Exposure Data'!$A$1:$Y$391,MATCH($B77&amp;$B$3,'Exposure Data'!$A$1:$A$391,0),MATCH(E$3,'Exposure Data'!$A$1:$Y$1,0))</f>
        <v>0</v>
      </c>
      <c r="F77" s="150">
        <f>INDEX('Exposure Data'!$A$1:$Y$391,MATCH($B77&amp;$B$3,'Exposure Data'!$A$1:$A$391,0),MATCH(F$3,'Exposure Data'!$A$1:$Y$1,0))</f>
        <v>4.5089499167941027E-2</v>
      </c>
      <c r="G77" s="150">
        <f>INDEX('Exposure Data'!$A$1:$Y$391,MATCH($B77&amp;$B$3,'Exposure Data'!$A$1:$A$391,0),MATCH(G$3,'Exposure Data'!$A$1:$Y$1,0))</f>
        <v>0.43529332833112278</v>
      </c>
      <c r="H77" s="150">
        <f>INDEX('Exposure Data'!$A$1:$Y$391,MATCH($B77&amp;$B$3,'Exposure Data'!$A$1:$A$391,0),MATCH(H$3,'Exposure Data'!$A$1:$Y$1,0))</f>
        <v>0.12025848174516166</v>
      </c>
      <c r="I77" s="150">
        <f>INDEX('Exposure Data'!$A$1:$Y$391,MATCH($B77&amp;$B$3,'Exposure Data'!$A$1:$A$391,0),MATCH(I$3,'Exposure Data'!$A$1:$Y$1,0))</f>
        <v>5.4071591069979968E-2</v>
      </c>
      <c r="J77" s="150">
        <f>INDEX('Exposure Data'!$A$1:$Y$391,MATCH($B77&amp;$B$3,'Exposure Data'!$A$1:$A$391,0),MATCH(J$3,'Exposure Data'!$A$1:$Y$1,0))</f>
        <v>3.0051213083090687E-2</v>
      </c>
      <c r="K77" s="150">
        <f>INDEX('Exposure Data'!$A$1:$Y$391,MATCH($B77&amp;$B$3,'Exposure Data'!$A$1:$A$391,0),MATCH(K$3,'Exposure Data'!$A$1:$Y$1,0))</f>
        <v>0</v>
      </c>
      <c r="L77" s="99"/>
      <c r="M77" s="90"/>
      <c r="N77" s="95">
        <f t="shared" si="5"/>
        <v>41090</v>
      </c>
      <c r="O77" s="107">
        <f>HLOOKUP($N77,'Perfattr Data'!$A$71:$CW$107,MATCH(O$3&amp;"Long",'Perfattr Data'!$B$71:$B$107,0),FALSE)</f>
        <v>-3.6849137101457631E-3</v>
      </c>
      <c r="P77" s="107">
        <f>HLOOKUP($N77,'Perfattr Data'!$A$71:$CW$107,MATCH(P$3&amp;"Long",'Perfattr Data'!$B$71:$B$107,0),FALSE)</f>
        <v>1.389185287026924E-3</v>
      </c>
      <c r="Q77" s="107">
        <f>HLOOKUP($N77,'Perfattr Data'!$A$71:$CW$107,MATCH(Q$3&amp;"Long",'Perfattr Data'!$B$71:$B$107,0),FALSE)</f>
        <v>0</v>
      </c>
      <c r="R77" s="107">
        <f>HLOOKUP($N77,'Perfattr Data'!$A$71:$CW$107,MATCH(R$3&amp;"Long",'Perfattr Data'!$B$71:$B$107,0),FALSE)</f>
        <v>4.3032222261585925E-3</v>
      </c>
      <c r="S77" s="107">
        <f>HLOOKUP($N77,'Perfattr Data'!$A$71:$CW$107,MATCH(S$3&amp;"Long",'Perfattr Data'!$B$71:$B$107,0),FALSE)</f>
        <v>-5.5385643524026029E-3</v>
      </c>
      <c r="T77" s="107">
        <f>HLOOKUP($N77,'Perfattr Data'!$A$71:$CW$107,MATCH(T$3&amp;"Long",'Perfattr Data'!$B$71:$B$107,0),FALSE)</f>
        <v>-2.3038113602970108E-3</v>
      </c>
      <c r="U77" s="107">
        <f>HLOOKUP($N77,'Perfattr Data'!$A$71:$CW$107,MATCH(U$3&amp;"Long",'Perfattr Data'!$B$71:$B$107,0),FALSE)</f>
        <v>-9.8856528676924521E-5</v>
      </c>
    </row>
    <row r="78" spans="2:21" outlineLevel="1" x14ac:dyDescent="0.25">
      <c r="B78" s="95">
        <f t="shared" si="4"/>
        <v>41121</v>
      </c>
      <c r="C78" s="150">
        <f>INDEX('Exposure Data'!$A$1:$Y$391,MATCH($B78&amp;$B$3,'Exposure Data'!$A$1:$A$391,0),MATCH(C$3,'Exposure Data'!$A$1:$Y$1,0))</f>
        <v>0.42952337768660898</v>
      </c>
      <c r="D78" s="150">
        <f>INDEX('Exposure Data'!$A$1:$Y$391,MATCH($B78&amp;$B$3,'Exposure Data'!$A$1:$A$391,0),MATCH(D$3,'Exposure Data'!$A$1:$Y$1,0))</f>
        <v>2.9181857727986427E-2</v>
      </c>
      <c r="E78" s="150">
        <f>INDEX('Exposure Data'!$A$1:$Y$391,MATCH($B78&amp;$B$3,'Exposure Data'!$A$1:$A$391,0),MATCH(E$3,'Exposure Data'!$A$1:$Y$1,0))</f>
        <v>0</v>
      </c>
      <c r="F78" s="150">
        <f>INDEX('Exposure Data'!$A$1:$Y$391,MATCH($B78&amp;$B$3,'Exposure Data'!$A$1:$A$391,0),MATCH(F$3,'Exposure Data'!$A$1:$Y$1,0))</f>
        <v>3.1531623770229784E-2</v>
      </c>
      <c r="G78" s="150">
        <f>INDEX('Exposure Data'!$A$1:$Y$391,MATCH($B78&amp;$B$3,'Exposure Data'!$A$1:$A$391,0),MATCH(G$3,'Exposure Data'!$A$1:$Y$1,0))</f>
        <v>0.43260799416809004</v>
      </c>
      <c r="H78" s="150">
        <f>INDEX('Exposure Data'!$A$1:$Y$391,MATCH($B78&amp;$B$3,'Exposure Data'!$A$1:$A$391,0),MATCH(H$3,'Exposure Data'!$A$1:$Y$1,0))</f>
        <v>0.10495532124007487</v>
      </c>
      <c r="I78" s="150">
        <f>INDEX('Exposure Data'!$A$1:$Y$391,MATCH($B78&amp;$B$3,'Exposure Data'!$A$1:$A$391,0),MATCH(I$3,'Exposure Data'!$A$1:$Y$1,0))</f>
        <v>6.2902760339320463E-2</v>
      </c>
      <c r="J78" s="150">
        <f>INDEX('Exposure Data'!$A$1:$Y$391,MATCH($B78&amp;$B$3,'Exposure Data'!$A$1:$A$391,0),MATCH(J$3,'Exposure Data'!$A$1:$Y$1,0))</f>
        <v>3.00962186965817E-2</v>
      </c>
      <c r="K78" s="150">
        <f>INDEX('Exposure Data'!$A$1:$Y$391,MATCH($B78&amp;$B$3,'Exposure Data'!$A$1:$A$391,0),MATCH(K$3,'Exposure Data'!$A$1:$Y$1,0))</f>
        <v>0</v>
      </c>
      <c r="L78" s="99"/>
      <c r="M78" s="90"/>
      <c r="N78" s="95">
        <f t="shared" si="5"/>
        <v>41121</v>
      </c>
      <c r="O78" s="107">
        <f>HLOOKUP($N78,'Perfattr Data'!$A$71:$CW$107,MATCH(O$3&amp;"Long",'Perfattr Data'!$B$71:$B$107,0),FALSE)</f>
        <v>-1.0831178493104381E-2</v>
      </c>
      <c r="P78" s="107">
        <f>HLOOKUP($N78,'Perfattr Data'!$A$71:$CW$107,MATCH(P$3&amp;"Long",'Perfattr Data'!$B$71:$B$107,0),FALSE)</f>
        <v>1.0561480154929193E-3</v>
      </c>
      <c r="Q78" s="107">
        <f>HLOOKUP($N78,'Perfattr Data'!$A$71:$CW$107,MATCH(Q$3&amp;"Long",'Perfattr Data'!$B$71:$B$107,0),FALSE)</f>
        <v>0</v>
      </c>
      <c r="R78" s="107">
        <f>HLOOKUP($N78,'Perfattr Data'!$A$71:$CW$107,MATCH(R$3&amp;"Long",'Perfattr Data'!$B$71:$B$107,0),FALSE)</f>
        <v>-4.8269556058481407E-3</v>
      </c>
      <c r="S78" s="107">
        <f>HLOOKUP($N78,'Perfattr Data'!$A$71:$CW$107,MATCH(S$3&amp;"Long",'Perfattr Data'!$B$71:$B$107,0),FALSE)</f>
        <v>1.3807282355477084E-2</v>
      </c>
      <c r="T78" s="107">
        <f>HLOOKUP($N78,'Perfattr Data'!$A$71:$CW$107,MATCH(T$3&amp;"Long",'Perfattr Data'!$B$71:$B$107,0),FALSE)</f>
        <v>-1.4597370676500351E-3</v>
      </c>
      <c r="U78" s="107">
        <f>HLOOKUP($N78,'Perfattr Data'!$A$71:$CW$107,MATCH(U$3&amp;"Long",'Perfattr Data'!$B$71:$B$107,0),FALSE)</f>
        <v>2.0697294922623248E-3</v>
      </c>
    </row>
    <row r="79" spans="2:21" outlineLevel="1" x14ac:dyDescent="0.25">
      <c r="B79" s="95">
        <f t="shared" si="4"/>
        <v>41152</v>
      </c>
      <c r="C79" s="150">
        <f>INDEX('Exposure Data'!$A$1:$Y$391,MATCH($B79&amp;$B$3,'Exposure Data'!$A$1:$A$391,0),MATCH(C$3,'Exposure Data'!$A$1:$Y$1,0))</f>
        <v>0.42941848298136975</v>
      </c>
      <c r="D79" s="150">
        <f>INDEX('Exposure Data'!$A$1:$Y$391,MATCH($B79&amp;$B$3,'Exposure Data'!$A$1:$A$391,0),MATCH(D$3,'Exposure Data'!$A$1:$Y$1,0))</f>
        <v>3.8870164098991036E-2</v>
      </c>
      <c r="E79" s="150">
        <f>INDEX('Exposure Data'!$A$1:$Y$391,MATCH($B79&amp;$B$3,'Exposure Data'!$A$1:$A$391,0),MATCH(E$3,'Exposure Data'!$A$1:$Y$1,0))</f>
        <v>0</v>
      </c>
      <c r="F79" s="150">
        <f>INDEX('Exposure Data'!$A$1:$Y$391,MATCH($B79&amp;$B$3,'Exposure Data'!$A$1:$A$391,0),MATCH(F$3,'Exposure Data'!$A$1:$Y$1,0))</f>
        <v>2.6118934554375674E-2</v>
      </c>
      <c r="G79" s="150">
        <f>INDEX('Exposure Data'!$A$1:$Y$391,MATCH($B79&amp;$B$3,'Exposure Data'!$A$1:$A$391,0),MATCH(G$3,'Exposure Data'!$A$1:$Y$1,0))</f>
        <v>0.42183848127551554</v>
      </c>
      <c r="H79" s="150">
        <f>INDEX('Exposure Data'!$A$1:$Y$391,MATCH($B79&amp;$B$3,'Exposure Data'!$A$1:$A$391,0),MATCH(H$3,'Exposure Data'!$A$1:$Y$1,0))</f>
        <v>0.10739421792641994</v>
      </c>
      <c r="I79" s="150">
        <f>INDEX('Exposure Data'!$A$1:$Y$391,MATCH($B79&amp;$B$3,'Exposure Data'!$A$1:$A$391,0),MATCH(I$3,'Exposure Data'!$A$1:$Y$1,0))</f>
        <v>5.903398961700751E-2</v>
      </c>
      <c r="J79" s="150">
        <f>INDEX('Exposure Data'!$A$1:$Y$391,MATCH($B79&amp;$B$3,'Exposure Data'!$A$1:$A$391,0),MATCH(J$3,'Exposure Data'!$A$1:$Y$1,0))</f>
        <v>3.0056052811452585E-2</v>
      </c>
      <c r="K79" s="150">
        <f>INDEX('Exposure Data'!$A$1:$Y$391,MATCH($B79&amp;$B$3,'Exposure Data'!$A$1:$A$391,0),MATCH(K$3,'Exposure Data'!$A$1:$Y$1,0))</f>
        <v>0</v>
      </c>
      <c r="L79" s="99"/>
      <c r="M79" s="90"/>
      <c r="N79" s="95">
        <f t="shared" si="5"/>
        <v>41152</v>
      </c>
      <c r="O79" s="107">
        <f>HLOOKUP($N79,'Perfattr Data'!$A$71:$CW$107,MATCH(O$3&amp;"Long",'Perfattr Data'!$B$71:$B$107,0),FALSE)</f>
        <v>-2.3929358937454324E-3</v>
      </c>
      <c r="P79" s="107">
        <f>HLOOKUP($N79,'Perfattr Data'!$A$71:$CW$107,MATCH(P$3&amp;"Long",'Perfattr Data'!$B$71:$B$107,0),FALSE)</f>
        <v>-8.0014465491303453E-4</v>
      </c>
      <c r="Q79" s="107">
        <f>HLOOKUP($N79,'Perfattr Data'!$A$71:$CW$107,MATCH(Q$3&amp;"Long",'Perfattr Data'!$B$71:$B$107,0),FALSE)</f>
        <v>0</v>
      </c>
      <c r="R79" s="107">
        <f>HLOOKUP($N79,'Perfattr Data'!$A$71:$CW$107,MATCH(R$3&amp;"Long",'Perfattr Data'!$B$71:$B$107,0),FALSE)</f>
        <v>3.6175826821212885E-3</v>
      </c>
      <c r="S79" s="107">
        <f>HLOOKUP($N79,'Perfattr Data'!$A$71:$CW$107,MATCH(S$3&amp;"Long",'Perfattr Data'!$B$71:$B$107,0),FALSE)</f>
        <v>2.5326865616061976E-2</v>
      </c>
      <c r="T79" s="107">
        <f>HLOOKUP($N79,'Perfattr Data'!$A$71:$CW$107,MATCH(T$3&amp;"Long",'Perfattr Data'!$B$71:$B$107,0),FALSE)</f>
        <v>4.9479925818728511E-3</v>
      </c>
      <c r="U79" s="107">
        <f>HLOOKUP($N79,'Perfattr Data'!$A$71:$CW$107,MATCH(U$3&amp;"Long",'Perfattr Data'!$B$71:$B$107,0),FALSE)</f>
        <v>3.9604635616707715E-3</v>
      </c>
    </row>
    <row r="80" spans="2:21" outlineLevel="1" x14ac:dyDescent="0.25">
      <c r="B80" s="95">
        <f t="shared" si="4"/>
        <v>41182</v>
      </c>
      <c r="C80" s="150">
        <f>INDEX('Exposure Data'!$A$1:$Y$391,MATCH($B80&amp;$B$3,'Exposure Data'!$A$1:$A$391,0),MATCH(C$3,'Exposure Data'!$A$1:$Y$1,0))</f>
        <v>0.43879771716232813</v>
      </c>
      <c r="D80" s="150">
        <f>INDEX('Exposure Data'!$A$1:$Y$391,MATCH($B80&amp;$B$3,'Exposure Data'!$A$1:$A$391,0),MATCH(D$3,'Exposure Data'!$A$1:$Y$1,0))</f>
        <v>2.032967578462699E-2</v>
      </c>
      <c r="E80" s="150">
        <f>INDEX('Exposure Data'!$A$1:$Y$391,MATCH($B80&amp;$B$3,'Exposure Data'!$A$1:$A$391,0),MATCH(E$3,'Exposure Data'!$A$1:$Y$1,0))</f>
        <v>0</v>
      </c>
      <c r="F80" s="150">
        <f>INDEX('Exposure Data'!$A$1:$Y$391,MATCH($B80&amp;$B$3,'Exposure Data'!$A$1:$A$391,0),MATCH(F$3,'Exposure Data'!$A$1:$Y$1,0))</f>
        <v>3.3028402788603729E-2</v>
      </c>
      <c r="G80" s="150">
        <f>INDEX('Exposure Data'!$A$1:$Y$391,MATCH($B80&amp;$B$3,'Exposure Data'!$A$1:$A$391,0),MATCH(G$3,'Exposure Data'!$A$1:$Y$1,0))</f>
        <v>0.42435113266060193</v>
      </c>
      <c r="H80" s="150">
        <f>INDEX('Exposure Data'!$A$1:$Y$391,MATCH($B80&amp;$B$3,'Exposure Data'!$A$1:$A$391,0),MATCH(H$3,'Exposure Data'!$A$1:$Y$1,0))</f>
        <v>0.10956774386700927</v>
      </c>
      <c r="I80" s="150">
        <f>INDEX('Exposure Data'!$A$1:$Y$391,MATCH($B80&amp;$B$3,'Exposure Data'!$A$1:$A$391,0),MATCH(I$3,'Exposure Data'!$A$1:$Y$1,0))</f>
        <v>5.5715663841168314E-2</v>
      </c>
      <c r="J80" s="150">
        <f>INDEX('Exposure Data'!$A$1:$Y$391,MATCH($B80&amp;$B$3,'Exposure Data'!$A$1:$A$391,0),MATCH(J$3,'Exposure Data'!$A$1:$Y$1,0))</f>
        <v>3.0846816826150026E-2</v>
      </c>
      <c r="K80" s="150">
        <f>INDEX('Exposure Data'!$A$1:$Y$391,MATCH($B80&amp;$B$3,'Exposure Data'!$A$1:$A$391,0),MATCH(K$3,'Exposure Data'!$A$1:$Y$1,0))</f>
        <v>0</v>
      </c>
      <c r="L80" s="99"/>
      <c r="M80" s="90"/>
      <c r="N80" s="95">
        <f t="shared" si="5"/>
        <v>41182</v>
      </c>
      <c r="O80" s="107">
        <f>HLOOKUP($N80,'Perfattr Data'!$A$71:$CW$107,MATCH(O$3&amp;"Long",'Perfattr Data'!$B$71:$B$107,0),FALSE)</f>
        <v>2.7107435571757495E-2</v>
      </c>
      <c r="P80" s="107">
        <f>HLOOKUP($N80,'Perfattr Data'!$A$71:$CW$107,MATCH(P$3&amp;"Long",'Perfattr Data'!$B$71:$B$107,0),FALSE)</f>
        <v>5.2145529227435542E-3</v>
      </c>
      <c r="Q80" s="107">
        <f>HLOOKUP($N80,'Perfattr Data'!$A$71:$CW$107,MATCH(Q$3&amp;"Long",'Perfattr Data'!$B$71:$B$107,0),FALSE)</f>
        <v>0</v>
      </c>
      <c r="R80" s="107">
        <f>HLOOKUP($N80,'Perfattr Data'!$A$71:$CW$107,MATCH(R$3&amp;"Long",'Perfattr Data'!$B$71:$B$107,0),FALSE)</f>
        <v>3.6509173886531822E-3</v>
      </c>
      <c r="S80" s="107">
        <f>HLOOKUP($N80,'Perfattr Data'!$A$71:$CW$107,MATCH(S$3&amp;"Long",'Perfattr Data'!$B$71:$B$107,0),FALSE)</f>
        <v>2.4435042670320657E-2</v>
      </c>
      <c r="T80" s="107">
        <f>HLOOKUP($N80,'Perfattr Data'!$A$71:$CW$107,MATCH(T$3&amp;"Long",'Perfattr Data'!$B$71:$B$107,0),FALSE)</f>
        <v>3.7026420195821748E-3</v>
      </c>
      <c r="U80" s="107">
        <f>HLOOKUP($N80,'Perfattr Data'!$A$71:$CW$107,MATCH(U$3&amp;"Long",'Perfattr Data'!$B$71:$B$107,0),FALSE)</f>
        <v>8.3817212282055883E-4</v>
      </c>
    </row>
    <row r="81" spans="2:21" outlineLevel="1" x14ac:dyDescent="0.25">
      <c r="B81" s="4">
        <f t="shared" si="4"/>
        <v>41213</v>
      </c>
      <c r="C81" s="150">
        <f>INDEX('Exposure Data'!$A$1:$Y$391,MATCH($B81&amp;$B$3,'Exposure Data'!$A$1:$A$391,0),MATCH(C$3,'Exposure Data'!$A$1:$Y$1,0))</f>
        <v>0.42215340543817387</v>
      </c>
      <c r="D81" s="150">
        <f>INDEX('Exposure Data'!$A$1:$Y$391,MATCH($B81&amp;$B$3,'Exposure Data'!$A$1:$A$391,0),MATCH(D$3,'Exposure Data'!$A$1:$Y$1,0))</f>
        <v>3.2597735964491274E-2</v>
      </c>
      <c r="E81" s="150">
        <f>INDEX('Exposure Data'!$A$1:$Y$391,MATCH($B81&amp;$B$3,'Exposure Data'!$A$1:$A$391,0),MATCH(E$3,'Exposure Data'!$A$1:$Y$1,0))</f>
        <v>0</v>
      </c>
      <c r="F81" s="150">
        <f>INDEX('Exposure Data'!$A$1:$Y$391,MATCH($B81&amp;$B$3,'Exposure Data'!$A$1:$A$391,0),MATCH(F$3,'Exposure Data'!$A$1:$Y$1,0))</f>
        <v>3.9362330787981306E-2</v>
      </c>
      <c r="G81" s="150">
        <f>INDEX('Exposure Data'!$A$1:$Y$391,MATCH($B81&amp;$B$3,'Exposure Data'!$A$1:$A$391,0),MATCH(G$3,'Exposure Data'!$A$1:$Y$1,0))</f>
        <v>0.44244361039625946</v>
      </c>
      <c r="H81" s="150">
        <f>INDEX('Exposure Data'!$A$1:$Y$391,MATCH($B81&amp;$B$3,'Exposure Data'!$A$1:$A$391,0),MATCH(H$3,'Exposure Data'!$A$1:$Y$1,0))</f>
        <v>0.11886302285632822</v>
      </c>
      <c r="I81" s="150">
        <f>INDEX('Exposure Data'!$A$1:$Y$391,MATCH($B81&amp;$B$3,'Exposure Data'!$A$1:$A$391,0),MATCH(I$3,'Exposure Data'!$A$1:$Y$1,0))</f>
        <v>4.7218643965011436E-2</v>
      </c>
      <c r="J81" s="150">
        <f>INDEX('Exposure Data'!$A$1:$Y$391,MATCH($B81&amp;$B$3,'Exposure Data'!$A$1:$A$391,0),MATCH(J$3,'Exposure Data'!$A$1:$Y$1,0))</f>
        <v>3.1119208736215008E-2</v>
      </c>
      <c r="K81" s="150">
        <f>INDEX('Exposure Data'!$A$1:$Y$391,MATCH($B81&amp;$B$3,'Exposure Data'!$A$1:$A$391,0),MATCH(K$3,'Exposure Data'!$A$1:$Y$1,0))</f>
        <v>3.4103676629760717E-3</v>
      </c>
      <c r="L81" s="99"/>
      <c r="M81" s="90"/>
      <c r="N81" s="4">
        <f t="shared" si="5"/>
        <v>41213</v>
      </c>
      <c r="O81" s="107">
        <f>HLOOKUP($N81,'Perfattr Data'!$A$71:$CW$107,MATCH(O$3&amp;"Long",'Perfattr Data'!$B$71:$B$107,0),FALSE)</f>
        <v>1.014723740400131E-2</v>
      </c>
      <c r="P81" s="107">
        <f>HLOOKUP($N81,'Perfattr Data'!$A$71:$CW$107,MATCH(P$3&amp;"Long",'Perfattr Data'!$B$71:$B$107,0),FALSE)</f>
        <v>-1.3269654465142596E-3</v>
      </c>
      <c r="Q81" s="107">
        <f>HLOOKUP($N81,'Perfattr Data'!$A$71:$CW$107,MATCH(Q$3&amp;"Long",'Perfattr Data'!$B$71:$B$107,0),FALSE)</f>
        <v>0</v>
      </c>
      <c r="R81" s="107">
        <f>HLOOKUP($N81,'Perfattr Data'!$A$71:$CW$107,MATCH(R$3&amp;"Long",'Perfattr Data'!$B$71:$B$107,0),FALSE)</f>
        <v>8.7556337820589086E-4</v>
      </c>
      <c r="S81" s="107">
        <f>HLOOKUP($N81,'Perfattr Data'!$A$71:$CW$107,MATCH(S$3&amp;"Long",'Perfattr Data'!$B$71:$B$107,0),FALSE)</f>
        <v>1.0900533500937471E-2</v>
      </c>
      <c r="T81" s="107">
        <f>HLOOKUP($N81,'Perfattr Data'!$A$71:$CW$107,MATCH(T$3&amp;"Long",'Perfattr Data'!$B$71:$B$107,0),FALSE)</f>
        <v>5.4250317498684307E-3</v>
      </c>
      <c r="U81" s="107">
        <f>HLOOKUP($N81,'Perfattr Data'!$A$71:$CW$107,MATCH(U$3&amp;"Long",'Perfattr Data'!$B$71:$B$107,0),FALSE)</f>
        <v>2.8766712201693484E-3</v>
      </c>
    </row>
    <row r="82" spans="2:21" outlineLevel="1" x14ac:dyDescent="0.25">
      <c r="B82" s="4">
        <f t="shared" si="4"/>
        <v>41243</v>
      </c>
      <c r="C82" s="150">
        <f>INDEX('Exposure Data'!$A$1:$Y$391,MATCH($B82&amp;$B$3,'Exposure Data'!$A$1:$A$391,0),MATCH(C$3,'Exposure Data'!$A$1:$Y$1,0))</f>
        <v>0.43743826389136714</v>
      </c>
      <c r="D82" s="150">
        <f>INDEX('Exposure Data'!$A$1:$Y$391,MATCH($B82&amp;$B$3,'Exposure Data'!$A$1:$A$391,0),MATCH(D$3,'Exposure Data'!$A$1:$Y$1,0))</f>
        <v>8.0165682438857258E-2</v>
      </c>
      <c r="E82" s="150">
        <f>INDEX('Exposure Data'!$A$1:$Y$391,MATCH($B82&amp;$B$3,'Exposure Data'!$A$1:$A$391,0),MATCH(E$3,'Exposure Data'!$A$1:$Y$1,0))</f>
        <v>0</v>
      </c>
      <c r="F82" s="150">
        <f>INDEX('Exposure Data'!$A$1:$Y$391,MATCH($B82&amp;$B$3,'Exposure Data'!$A$1:$A$391,0),MATCH(F$3,'Exposure Data'!$A$1:$Y$1,0))</f>
        <v>5.8174335876783459E-2</v>
      </c>
      <c r="G82" s="150">
        <f>INDEX('Exposure Data'!$A$1:$Y$391,MATCH($B82&amp;$B$3,'Exposure Data'!$A$1:$A$391,0),MATCH(G$3,'Exposure Data'!$A$1:$Y$1,0))</f>
        <v>0.41969056220544759</v>
      </c>
      <c r="H82" s="150">
        <f>INDEX('Exposure Data'!$A$1:$Y$391,MATCH($B82&amp;$B$3,'Exposure Data'!$A$1:$A$391,0),MATCH(H$3,'Exposure Data'!$A$1:$Y$1,0))</f>
        <v>0.12891768106531154</v>
      </c>
      <c r="I82" s="150">
        <f>INDEX('Exposure Data'!$A$1:$Y$391,MATCH($B82&amp;$B$3,'Exposure Data'!$A$1:$A$391,0),MATCH(I$3,'Exposure Data'!$A$1:$Y$1,0))</f>
        <v>4.7102261181117343E-2</v>
      </c>
      <c r="J82" s="150">
        <f>INDEX('Exposure Data'!$A$1:$Y$391,MATCH($B82&amp;$B$3,'Exposure Data'!$A$1:$A$391,0),MATCH(J$3,'Exposure Data'!$A$1:$Y$1,0))</f>
        <v>3.1461890042858438E-2</v>
      </c>
      <c r="K82" s="150">
        <f>INDEX('Exposure Data'!$A$1:$Y$391,MATCH($B82&amp;$B$3,'Exposure Data'!$A$1:$A$391,0),MATCH(K$3,'Exposure Data'!$A$1:$Y$1,0))</f>
        <v>8.4716539579431441E-3</v>
      </c>
      <c r="L82" s="99"/>
      <c r="M82" s="90"/>
      <c r="N82" s="4">
        <f t="shared" si="5"/>
        <v>41243</v>
      </c>
      <c r="O82" s="107">
        <f>HLOOKUP($N82,'Perfattr Data'!$A$71:$CW$107,MATCH(O$3&amp;"Long",'Perfattr Data'!$B$71:$B$107,0),FALSE)</f>
        <v>1.4101893574458424E-2</v>
      </c>
      <c r="P82" s="107">
        <f>HLOOKUP($N82,'Perfattr Data'!$A$71:$CW$107,MATCH(P$3&amp;"Long",'Perfattr Data'!$B$71:$B$107,0),FALSE)</f>
        <v>2.5592423682789193E-3</v>
      </c>
      <c r="Q82" s="107">
        <f>HLOOKUP($N82,'Perfattr Data'!$A$71:$CW$107,MATCH(Q$3&amp;"Long",'Perfattr Data'!$B$71:$B$107,0),FALSE)</f>
        <v>0</v>
      </c>
      <c r="R82" s="107">
        <f>HLOOKUP($N82,'Perfattr Data'!$A$71:$CW$107,MATCH(R$3&amp;"Long",'Perfattr Data'!$B$71:$B$107,0),FALSE)</f>
        <v>3.024015587352357E-4</v>
      </c>
      <c r="S82" s="107">
        <f>HLOOKUP($N82,'Perfattr Data'!$A$71:$CW$107,MATCH(S$3&amp;"Long",'Perfattr Data'!$B$71:$B$107,0),FALSE)</f>
        <v>-1.667853574563268E-3</v>
      </c>
      <c r="T82" s="107">
        <f>HLOOKUP($N82,'Perfattr Data'!$A$71:$CW$107,MATCH(T$3&amp;"Long",'Perfattr Data'!$B$71:$B$107,0),FALSE)</f>
        <v>4.6582709165595036E-3</v>
      </c>
      <c r="U82" s="107">
        <f>HLOOKUP($N82,'Perfattr Data'!$A$71:$CW$107,MATCH(U$3&amp;"Long",'Perfattr Data'!$B$71:$B$107,0),FALSE)</f>
        <v>3.2538543921026043E-3</v>
      </c>
    </row>
    <row r="83" spans="2:21" outlineLevel="1" x14ac:dyDescent="0.25">
      <c r="B83" s="4">
        <f t="shared" si="4"/>
        <v>41274</v>
      </c>
      <c r="C83" s="150">
        <f>INDEX('Exposure Data'!$A$1:$Y$391,MATCH($B83&amp;$B$3,'Exposure Data'!$A$1:$A$391,0),MATCH(C$3,'Exposure Data'!$A$1:$Y$1,0))</f>
        <v>0.46697248649376272</v>
      </c>
      <c r="D83" s="150">
        <f>INDEX('Exposure Data'!$A$1:$Y$391,MATCH($B83&amp;$B$3,'Exposure Data'!$A$1:$A$391,0),MATCH(D$3,'Exposure Data'!$A$1:$Y$1,0))</f>
        <v>9.5872669504179539E-2</v>
      </c>
      <c r="E83" s="150">
        <f>INDEX('Exposure Data'!$A$1:$Y$391,MATCH($B83&amp;$B$3,'Exposure Data'!$A$1:$A$391,0),MATCH(E$3,'Exposure Data'!$A$1:$Y$1,0))</f>
        <v>0</v>
      </c>
      <c r="F83" s="150">
        <f>INDEX('Exposure Data'!$A$1:$Y$391,MATCH($B83&amp;$B$3,'Exposure Data'!$A$1:$A$391,0),MATCH(F$3,'Exposure Data'!$A$1:$Y$1,0))</f>
        <v>7.6554514965253159E-2</v>
      </c>
      <c r="G83" s="150">
        <f>INDEX('Exposure Data'!$A$1:$Y$391,MATCH($B83&amp;$B$3,'Exposure Data'!$A$1:$A$391,0),MATCH(G$3,'Exposure Data'!$A$1:$Y$1,0))</f>
        <v>0.43971666820577904</v>
      </c>
      <c r="H83" s="150">
        <f>INDEX('Exposure Data'!$A$1:$Y$391,MATCH($B83&amp;$B$3,'Exposure Data'!$A$1:$A$391,0),MATCH(H$3,'Exposure Data'!$A$1:$Y$1,0))</f>
        <v>0.1050144847288883</v>
      </c>
      <c r="I83" s="150">
        <f>INDEX('Exposure Data'!$A$1:$Y$391,MATCH($B83&amp;$B$3,'Exposure Data'!$A$1:$A$391,0),MATCH(I$3,'Exposure Data'!$A$1:$Y$1,0))</f>
        <v>6.0733475190973774E-2</v>
      </c>
      <c r="J83" s="150">
        <f>INDEX('Exposure Data'!$A$1:$Y$391,MATCH($B83&amp;$B$3,'Exposure Data'!$A$1:$A$391,0),MATCH(J$3,'Exposure Data'!$A$1:$Y$1,0))</f>
        <v>3.3234721116260142E-2</v>
      </c>
      <c r="K83" s="150">
        <f>INDEX('Exposure Data'!$A$1:$Y$391,MATCH($B83&amp;$B$3,'Exposure Data'!$A$1:$A$391,0),MATCH(K$3,'Exposure Data'!$A$1:$Y$1,0))</f>
        <v>1.1901953154305676E-2</v>
      </c>
      <c r="L83" s="99"/>
      <c r="M83" s="90"/>
      <c r="N83" s="4">
        <f t="shared" si="5"/>
        <v>41274</v>
      </c>
      <c r="O83" s="107">
        <f>HLOOKUP($N83,'Perfattr Data'!$A$71:$CW$107,MATCH(O$3&amp;"Long",'Perfattr Data'!$B$71:$B$107,0),FALSE)</f>
        <v>3.4285281927996042E-2</v>
      </c>
      <c r="P83" s="107">
        <f>HLOOKUP($N83,'Perfattr Data'!$A$71:$CW$107,MATCH(P$3&amp;"Long",'Perfattr Data'!$B$71:$B$107,0),FALSE)</f>
        <v>6.0112640727812468E-3</v>
      </c>
      <c r="Q83" s="107">
        <f>HLOOKUP($N83,'Perfattr Data'!$A$71:$CW$107,MATCH(Q$3&amp;"Long",'Perfattr Data'!$B$71:$B$107,0),FALSE)</f>
        <v>0</v>
      </c>
      <c r="R83" s="107">
        <f>HLOOKUP($N83,'Perfattr Data'!$A$71:$CW$107,MATCH(R$3&amp;"Long",'Perfattr Data'!$B$71:$B$107,0),FALSE)</f>
        <v>3.2401856919473757E-3</v>
      </c>
      <c r="S83" s="107">
        <f>HLOOKUP($N83,'Perfattr Data'!$A$71:$CW$107,MATCH(S$3&amp;"Long",'Perfattr Data'!$B$71:$B$107,0),FALSE)</f>
        <v>2.4031607681104857E-2</v>
      </c>
      <c r="T83" s="107">
        <f>HLOOKUP($N83,'Perfattr Data'!$A$71:$CW$107,MATCH(T$3&amp;"Long",'Perfattr Data'!$B$71:$B$107,0),FALSE)</f>
        <v>1.1747522058587883E-2</v>
      </c>
      <c r="U83" s="107">
        <f>HLOOKUP($N83,'Perfattr Data'!$A$71:$CW$107,MATCH(U$3&amp;"Long",'Perfattr Data'!$B$71:$B$107,0),FALSE)</f>
        <v>3.2642915660647297E-3</v>
      </c>
    </row>
    <row r="84" spans="2:21" outlineLevel="1" x14ac:dyDescent="0.25">
      <c r="B84" s="4">
        <f t="shared" si="4"/>
        <v>41305</v>
      </c>
      <c r="C84" s="150">
        <f>INDEX('Exposure Data'!$A$1:$Y$391,MATCH($B84&amp;$B$3,'Exposure Data'!$A$1:$A$391,0),MATCH(C$3,'Exposure Data'!$A$1:$Y$1,0))</f>
        <v>0.48587138003188152</v>
      </c>
      <c r="D84" s="150">
        <f>INDEX('Exposure Data'!$A$1:$Y$391,MATCH($B84&amp;$B$3,'Exposure Data'!$A$1:$A$391,0),MATCH(D$3,'Exposure Data'!$A$1:$Y$1,0))</f>
        <v>0.10560949239016205</v>
      </c>
      <c r="E84" s="150">
        <f>INDEX('Exposure Data'!$A$1:$Y$391,MATCH($B84&amp;$B$3,'Exposure Data'!$A$1:$A$391,0),MATCH(E$3,'Exposure Data'!$A$1:$Y$1,0))</f>
        <v>0</v>
      </c>
      <c r="F84" s="150">
        <f>INDEX('Exposure Data'!$A$1:$Y$391,MATCH($B84&amp;$B$3,'Exposure Data'!$A$1:$A$391,0),MATCH(F$3,'Exposure Data'!$A$1:$Y$1,0))</f>
        <v>9.5880496042126562E-2</v>
      </c>
      <c r="G84" s="150">
        <f>INDEX('Exposure Data'!$A$1:$Y$391,MATCH($B84&amp;$B$3,'Exposure Data'!$A$1:$A$391,0),MATCH(G$3,'Exposure Data'!$A$1:$Y$1,0))</f>
        <v>0.42382984230666432</v>
      </c>
      <c r="H84" s="150">
        <f>INDEX('Exposure Data'!$A$1:$Y$391,MATCH($B84&amp;$B$3,'Exposure Data'!$A$1:$A$391,0),MATCH(H$3,'Exposure Data'!$A$1:$Y$1,0))</f>
        <v>8.0768848927943671E-2</v>
      </c>
      <c r="I84" s="150">
        <f>INDEX('Exposure Data'!$A$1:$Y$391,MATCH($B84&amp;$B$3,'Exposure Data'!$A$1:$A$391,0),MATCH(I$3,'Exposure Data'!$A$1:$Y$1,0))</f>
        <v>7.5844286401103425E-2</v>
      </c>
      <c r="J84" s="150">
        <f>INDEX('Exposure Data'!$A$1:$Y$391,MATCH($B84&amp;$B$3,'Exposure Data'!$A$1:$A$391,0),MATCH(J$3,'Exposure Data'!$A$1:$Y$1,0))</f>
        <v>3.4721705143527473E-2</v>
      </c>
      <c r="K84" s="150">
        <f>INDEX('Exposure Data'!$A$1:$Y$391,MATCH($B84&amp;$B$3,'Exposure Data'!$A$1:$A$391,0),MATCH(K$3,'Exposure Data'!$A$1:$Y$1,0))</f>
        <v>1.8602781207859707E-2</v>
      </c>
      <c r="L84" s="99"/>
      <c r="M84" s="90"/>
      <c r="N84" s="4">
        <f t="shared" si="5"/>
        <v>41305</v>
      </c>
      <c r="O84" s="107">
        <f>HLOOKUP($N84,'Perfattr Data'!$A$71:$CW$107,MATCH(O$3&amp;"Long",'Perfattr Data'!$B$71:$B$107,0),FALSE)</f>
        <v>3.0656031282745348E-2</v>
      </c>
      <c r="P84" s="107">
        <f>HLOOKUP($N84,'Perfattr Data'!$A$71:$CW$107,MATCH(P$3&amp;"Long",'Perfattr Data'!$B$71:$B$107,0),FALSE)</f>
        <v>1.0292551020867654E-2</v>
      </c>
      <c r="Q84" s="107">
        <f>HLOOKUP($N84,'Perfattr Data'!$A$71:$CW$107,MATCH(Q$3&amp;"Long",'Perfattr Data'!$B$71:$B$107,0),FALSE)</f>
        <v>0</v>
      </c>
      <c r="R84" s="107">
        <f>HLOOKUP($N84,'Perfattr Data'!$A$71:$CW$107,MATCH(R$3&amp;"Long",'Perfattr Data'!$B$71:$B$107,0),FALSE)</f>
        <v>5.4779484929903706E-3</v>
      </c>
      <c r="S84" s="107">
        <f>HLOOKUP($N84,'Perfattr Data'!$A$71:$CW$107,MATCH(S$3&amp;"Long",'Perfattr Data'!$B$71:$B$107,0),FALSE)</f>
        <v>3.3839674881105619E-2</v>
      </c>
      <c r="T84" s="107">
        <f>HLOOKUP($N84,'Perfattr Data'!$A$71:$CW$107,MATCH(T$3&amp;"Long",'Perfattr Data'!$B$71:$B$107,0),FALSE)</f>
        <v>6.5559203407103547E-3</v>
      </c>
      <c r="U84" s="107">
        <f>HLOOKUP($N84,'Perfattr Data'!$A$71:$CW$107,MATCH(U$3&amp;"Long",'Perfattr Data'!$B$71:$B$107,0),FALSE)</f>
        <v>4.6760274759680247E-3</v>
      </c>
    </row>
    <row r="85" spans="2:21" outlineLevel="1" x14ac:dyDescent="0.25">
      <c r="B85" s="95">
        <f t="shared" si="4"/>
        <v>41333</v>
      </c>
      <c r="C85" s="150">
        <f>INDEX('Exposure Data'!$A$1:$Y$391,MATCH($B85&amp;$B$3,'Exposure Data'!$A$1:$A$391,0),MATCH(C$3,'Exposure Data'!$A$1:$Y$1,0))</f>
        <v>0.46992267522225578</v>
      </c>
      <c r="D85" s="150">
        <f>INDEX('Exposure Data'!$A$1:$Y$391,MATCH($B85&amp;$B$3,'Exposure Data'!$A$1:$A$391,0),MATCH(D$3,'Exposure Data'!$A$1:$Y$1,0))</f>
        <v>0.10962928725169634</v>
      </c>
      <c r="E85" s="150">
        <f>INDEX('Exposure Data'!$A$1:$Y$391,MATCH($B85&amp;$B$3,'Exposure Data'!$A$1:$A$391,0),MATCH(E$3,'Exposure Data'!$A$1:$Y$1,0))</f>
        <v>0</v>
      </c>
      <c r="F85" s="150">
        <f>INDEX('Exposure Data'!$A$1:$Y$391,MATCH($B85&amp;$B$3,'Exposure Data'!$A$1:$A$391,0),MATCH(F$3,'Exposure Data'!$A$1:$Y$1,0))</f>
        <v>9.4125427206832007E-2</v>
      </c>
      <c r="G85" s="150">
        <f>INDEX('Exposure Data'!$A$1:$Y$391,MATCH($B85&amp;$B$3,'Exposure Data'!$A$1:$A$391,0),MATCH(G$3,'Exposure Data'!$A$1:$Y$1,0))</f>
        <v>0.40992489837168916</v>
      </c>
      <c r="H85" s="150">
        <f>INDEX('Exposure Data'!$A$1:$Y$391,MATCH($B85&amp;$B$3,'Exposure Data'!$A$1:$A$391,0),MATCH(H$3,'Exposure Data'!$A$1:$Y$1,0))</f>
        <v>9.3432347284925055E-2</v>
      </c>
      <c r="I85" s="150">
        <f>INDEX('Exposure Data'!$A$1:$Y$391,MATCH($B85&amp;$B$3,'Exposure Data'!$A$1:$A$391,0),MATCH(I$3,'Exposure Data'!$A$1:$Y$1,0))</f>
        <v>7.0448915467060003E-2</v>
      </c>
      <c r="J85" s="150">
        <f>INDEX('Exposure Data'!$A$1:$Y$391,MATCH($B85&amp;$B$3,'Exposure Data'!$A$1:$A$391,0),MATCH(J$3,'Exposure Data'!$A$1:$Y$1,0))</f>
        <v>3.7475541108256696E-2</v>
      </c>
      <c r="K85" s="150">
        <f>INDEX('Exposure Data'!$A$1:$Y$391,MATCH($B85&amp;$B$3,'Exposure Data'!$A$1:$A$391,0),MATCH(K$3,'Exposure Data'!$A$1:$Y$1,0))</f>
        <v>1.8564240359774591E-2</v>
      </c>
      <c r="L85" s="99"/>
      <c r="M85" s="90"/>
      <c r="N85" s="95">
        <f t="shared" si="5"/>
        <v>41333</v>
      </c>
      <c r="O85" s="107">
        <f>HLOOKUP($N85,'Perfattr Data'!$A$71:$CW$107,MATCH(O$3&amp;"Long",'Perfattr Data'!$B$71:$B$107,0),FALSE)</f>
        <v>-5.5993237428734821E-3</v>
      </c>
      <c r="P85" s="107">
        <f>HLOOKUP($N85,'Perfattr Data'!$A$71:$CW$107,MATCH(P$3&amp;"Long",'Perfattr Data'!$B$71:$B$107,0),FALSE)</f>
        <v>-1.7143989268916652E-3</v>
      </c>
      <c r="Q85" s="107">
        <f>HLOOKUP($N85,'Perfattr Data'!$A$71:$CW$107,MATCH(Q$3&amp;"Long",'Perfattr Data'!$B$71:$B$107,0),FALSE)</f>
        <v>0</v>
      </c>
      <c r="R85" s="107">
        <f>HLOOKUP($N85,'Perfattr Data'!$A$71:$CW$107,MATCH(R$3&amp;"Long",'Perfattr Data'!$B$71:$B$107,0),FALSE)</f>
        <v>-6.6388745481017371E-3</v>
      </c>
      <c r="S85" s="107">
        <f>HLOOKUP($N85,'Perfattr Data'!$A$71:$CW$107,MATCH(S$3&amp;"Long",'Perfattr Data'!$B$71:$B$107,0),FALSE)</f>
        <v>7.4348164854628742E-3</v>
      </c>
      <c r="T85" s="107">
        <f>HLOOKUP($N85,'Perfattr Data'!$A$71:$CW$107,MATCH(T$3&amp;"Long",'Perfattr Data'!$B$71:$B$107,0),FALSE)</f>
        <v>1.3629037081130499E-3</v>
      </c>
      <c r="U85" s="107">
        <f>HLOOKUP($N85,'Perfattr Data'!$A$71:$CW$107,MATCH(U$3&amp;"Long",'Perfattr Data'!$B$71:$B$107,0),FALSE)</f>
        <v>3.5021758047059049E-3</v>
      </c>
    </row>
    <row r="86" spans="2:21" outlineLevel="1" x14ac:dyDescent="0.25">
      <c r="B86" s="95">
        <f t="shared" si="4"/>
        <v>41364</v>
      </c>
      <c r="C86" s="150">
        <f>INDEX('Exposure Data'!$A$1:$Y$391,MATCH($B86&amp;$B$3,'Exposure Data'!$A$1:$A$391,0),MATCH(C$3,'Exposure Data'!$A$1:$Y$1,0))</f>
        <v>0.4498898717777069</v>
      </c>
      <c r="D86" s="150">
        <f>INDEX('Exposure Data'!$A$1:$Y$391,MATCH($B86&amp;$B$3,'Exposure Data'!$A$1:$A$391,0),MATCH(D$3,'Exposure Data'!$A$1:$Y$1,0))</f>
        <v>0.10189359135664491</v>
      </c>
      <c r="E86" s="150">
        <f>INDEX('Exposure Data'!$A$1:$Y$391,MATCH($B86&amp;$B$3,'Exposure Data'!$A$1:$A$391,0),MATCH(E$3,'Exposure Data'!$A$1:$Y$1,0))</f>
        <v>0</v>
      </c>
      <c r="F86" s="150">
        <f>INDEX('Exposure Data'!$A$1:$Y$391,MATCH($B86&amp;$B$3,'Exposure Data'!$A$1:$A$391,0),MATCH(F$3,'Exposure Data'!$A$1:$Y$1,0))</f>
        <v>9.2056140718212623E-2</v>
      </c>
      <c r="G86" s="150">
        <f>INDEX('Exposure Data'!$A$1:$Y$391,MATCH($B86&amp;$B$3,'Exposure Data'!$A$1:$A$391,0),MATCH(G$3,'Exposure Data'!$A$1:$Y$1,0))</f>
        <v>0.41715860652076764</v>
      </c>
      <c r="H86" s="150">
        <f>INDEX('Exposure Data'!$A$1:$Y$391,MATCH($B86&amp;$B$3,'Exposure Data'!$A$1:$A$391,0),MATCH(H$3,'Exposure Data'!$A$1:$Y$1,0))</f>
        <v>9.411507400360937E-2</v>
      </c>
      <c r="I86" s="150">
        <f>INDEX('Exposure Data'!$A$1:$Y$391,MATCH($B86&amp;$B$3,'Exposure Data'!$A$1:$A$391,0),MATCH(I$3,'Exposure Data'!$A$1:$Y$1,0))</f>
        <v>5.2805755636141198E-2</v>
      </c>
      <c r="J86" s="150">
        <f>INDEX('Exposure Data'!$A$1:$Y$391,MATCH($B86&amp;$B$3,'Exposure Data'!$A$1:$A$391,0),MATCH(J$3,'Exposure Data'!$A$1:$Y$1,0))</f>
        <v>3.7841943149037369E-2</v>
      </c>
      <c r="K86" s="150">
        <f>INDEX('Exposure Data'!$A$1:$Y$391,MATCH($B86&amp;$B$3,'Exposure Data'!$A$1:$A$391,0),MATCH(K$3,'Exposure Data'!$A$1:$Y$1,0))</f>
        <v>4.0241505755440589E-2</v>
      </c>
      <c r="L86" s="99"/>
      <c r="M86" s="90"/>
      <c r="N86" s="95">
        <f t="shared" si="5"/>
        <v>41364</v>
      </c>
      <c r="O86" s="107">
        <f>HLOOKUP($N86,'Perfattr Data'!$A$71:$CW$107,MATCH(O$3&amp;"Long",'Perfattr Data'!$B$71:$B$107,0),FALSE)</f>
        <v>-1.125171848013616E-3</v>
      </c>
      <c r="P86" s="107">
        <f>HLOOKUP($N86,'Perfattr Data'!$A$71:$CW$107,MATCH(P$3&amp;"Long",'Perfattr Data'!$B$71:$B$107,0),FALSE)</f>
        <v>2.5589534011788114E-4</v>
      </c>
      <c r="Q86" s="107">
        <f>HLOOKUP($N86,'Perfattr Data'!$A$71:$CW$107,MATCH(Q$3&amp;"Long",'Perfattr Data'!$B$71:$B$107,0),FALSE)</f>
        <v>0</v>
      </c>
      <c r="R86" s="107">
        <f>HLOOKUP($N86,'Perfattr Data'!$A$71:$CW$107,MATCH(R$3&amp;"Long",'Perfattr Data'!$B$71:$B$107,0),FALSE)</f>
        <v>-4.7453522568702885E-3</v>
      </c>
      <c r="S86" s="107">
        <f>HLOOKUP($N86,'Perfattr Data'!$A$71:$CW$107,MATCH(S$3&amp;"Long",'Perfattr Data'!$B$71:$B$107,0),FALSE)</f>
        <v>3.2388915542181855E-3</v>
      </c>
      <c r="T86" s="107">
        <f>HLOOKUP($N86,'Perfattr Data'!$A$71:$CW$107,MATCH(T$3&amp;"Long",'Perfattr Data'!$B$71:$B$107,0),FALSE)</f>
        <v>4.6357803693103435E-3</v>
      </c>
      <c r="U86" s="107">
        <f>HLOOKUP($N86,'Perfattr Data'!$A$71:$CW$107,MATCH(U$3&amp;"Long",'Perfattr Data'!$B$71:$B$107,0),FALSE)</f>
        <v>-2.264063144141553E-3</v>
      </c>
    </row>
    <row r="87" spans="2:21" outlineLevel="1" x14ac:dyDescent="0.25">
      <c r="B87" s="95">
        <f t="shared" si="4"/>
        <v>41394</v>
      </c>
      <c r="C87" s="150">
        <f>INDEX('Exposure Data'!$A$1:$Y$391,MATCH($B87&amp;$B$3,'Exposure Data'!$A$1:$A$391,0),MATCH(C$3,'Exposure Data'!$A$1:$Y$1,0))</f>
        <v>0.49329116274266654</v>
      </c>
      <c r="D87" s="150">
        <f>INDEX('Exposure Data'!$A$1:$Y$391,MATCH($B87&amp;$B$3,'Exposure Data'!$A$1:$A$391,0),MATCH(D$3,'Exposure Data'!$A$1:$Y$1,0))</f>
        <v>0.11951607102653873</v>
      </c>
      <c r="E87" s="150">
        <f>INDEX('Exposure Data'!$A$1:$Y$391,MATCH($B87&amp;$B$3,'Exposure Data'!$A$1:$A$391,0),MATCH(E$3,'Exposure Data'!$A$1:$Y$1,0))</f>
        <v>0</v>
      </c>
      <c r="F87" s="150">
        <f>INDEX('Exposure Data'!$A$1:$Y$391,MATCH($B87&amp;$B$3,'Exposure Data'!$A$1:$A$391,0),MATCH(F$3,'Exposure Data'!$A$1:$Y$1,0))</f>
        <v>9.9963489710201719E-2</v>
      </c>
      <c r="G87" s="150">
        <f>INDEX('Exposure Data'!$A$1:$Y$391,MATCH($B87&amp;$B$3,'Exposure Data'!$A$1:$A$391,0),MATCH(G$3,'Exposure Data'!$A$1:$Y$1,0))</f>
        <v>0.37442335703502211</v>
      </c>
      <c r="H87" s="150">
        <f>INDEX('Exposure Data'!$A$1:$Y$391,MATCH($B87&amp;$B$3,'Exposure Data'!$A$1:$A$391,0),MATCH(H$3,'Exposure Data'!$A$1:$Y$1,0))</f>
        <v>9.055113304652318E-2</v>
      </c>
      <c r="I87" s="150">
        <f>INDEX('Exposure Data'!$A$1:$Y$391,MATCH($B87&amp;$B$3,'Exposure Data'!$A$1:$A$391,0),MATCH(I$3,'Exposure Data'!$A$1:$Y$1,0))</f>
        <v>6.6806762028168404E-2</v>
      </c>
      <c r="J87" s="150">
        <f>INDEX('Exposure Data'!$A$1:$Y$391,MATCH($B87&amp;$B$3,'Exposure Data'!$A$1:$A$391,0),MATCH(J$3,'Exposure Data'!$A$1:$Y$1,0))</f>
        <v>4.0113501528543642E-2</v>
      </c>
      <c r="K87" s="150">
        <f>INDEX('Exposure Data'!$A$1:$Y$391,MATCH($B87&amp;$B$3,'Exposure Data'!$A$1:$A$391,0),MATCH(K$3,'Exposure Data'!$A$1:$Y$1,0))</f>
        <v>6.8218511178941399E-2</v>
      </c>
      <c r="L87" s="99"/>
      <c r="M87" s="90"/>
      <c r="N87" s="95">
        <f t="shared" si="5"/>
        <v>41394</v>
      </c>
      <c r="O87" s="107">
        <f>HLOOKUP($N87,'Perfattr Data'!$A$71:$CW$107,MATCH(O$3&amp;"Long",'Perfattr Data'!$B$71:$B$107,0),FALSE)</f>
        <v>2.8235184620271293E-2</v>
      </c>
      <c r="P87" s="107">
        <f>HLOOKUP($N87,'Perfattr Data'!$A$71:$CW$107,MATCH(P$3&amp;"Long",'Perfattr Data'!$B$71:$B$107,0),FALSE)</f>
        <v>2.7923808715075134E-3</v>
      </c>
      <c r="Q87" s="107">
        <f>HLOOKUP($N87,'Perfattr Data'!$A$71:$CW$107,MATCH(Q$3&amp;"Long",'Perfattr Data'!$B$71:$B$107,0),FALSE)</f>
        <v>0</v>
      </c>
      <c r="R87" s="107">
        <f>HLOOKUP($N87,'Perfattr Data'!$A$71:$CW$107,MATCH(R$3&amp;"Long",'Perfattr Data'!$B$71:$B$107,0),FALSE)</f>
        <v>9.759442932074704E-3</v>
      </c>
      <c r="S87" s="107">
        <f>HLOOKUP($N87,'Perfattr Data'!$A$71:$CW$107,MATCH(S$3&amp;"Long",'Perfattr Data'!$B$71:$B$107,0),FALSE)</f>
        <v>1.979092338501769E-2</v>
      </c>
      <c r="T87" s="107">
        <f>HLOOKUP($N87,'Perfattr Data'!$A$71:$CW$107,MATCH(T$3&amp;"Long",'Perfattr Data'!$B$71:$B$107,0),FALSE)</f>
        <v>2.5302598465795473E-3</v>
      </c>
      <c r="U87" s="107">
        <f>HLOOKUP($N87,'Perfattr Data'!$A$71:$CW$107,MATCH(U$3&amp;"Long",'Perfattr Data'!$B$71:$B$107,0),FALSE)</f>
        <v>3.3526729213538115E-3</v>
      </c>
    </row>
    <row r="88" spans="2:21" outlineLevel="1" x14ac:dyDescent="0.25">
      <c r="B88" s="95">
        <f t="shared" si="4"/>
        <v>41425</v>
      </c>
      <c r="C88" s="150">
        <f>INDEX('Exposure Data'!$A$1:$Y$391,MATCH($B88&amp;$B$3,'Exposure Data'!$A$1:$A$391,0),MATCH(C$3,'Exposure Data'!$A$1:$Y$1,0))</f>
        <v>0.51711161018484408</v>
      </c>
      <c r="D88" s="150">
        <f>INDEX('Exposure Data'!$A$1:$Y$391,MATCH($B88&amp;$B$3,'Exposure Data'!$A$1:$A$391,0),MATCH(D$3,'Exposure Data'!$A$1:$Y$1,0))</f>
        <v>0.12018559082443515</v>
      </c>
      <c r="E88" s="150">
        <f>INDEX('Exposure Data'!$A$1:$Y$391,MATCH($B88&amp;$B$3,'Exposure Data'!$A$1:$A$391,0),MATCH(E$3,'Exposure Data'!$A$1:$Y$1,0))</f>
        <v>0</v>
      </c>
      <c r="F88" s="150">
        <f>INDEX('Exposure Data'!$A$1:$Y$391,MATCH($B88&amp;$B$3,'Exposure Data'!$A$1:$A$391,0),MATCH(F$3,'Exposure Data'!$A$1:$Y$1,0))</f>
        <v>8.6960779945444044E-2</v>
      </c>
      <c r="G88" s="150">
        <f>INDEX('Exposure Data'!$A$1:$Y$391,MATCH($B88&amp;$B$3,'Exposure Data'!$A$1:$A$391,0),MATCH(G$3,'Exposure Data'!$A$1:$Y$1,0))</f>
        <v>0.34138674034452432</v>
      </c>
      <c r="H88" s="150">
        <f>INDEX('Exposure Data'!$A$1:$Y$391,MATCH($B88&amp;$B$3,'Exposure Data'!$A$1:$A$391,0),MATCH(H$3,'Exposure Data'!$A$1:$Y$1,0))</f>
        <v>0.10603786300835703</v>
      </c>
      <c r="I88" s="150">
        <f>INDEX('Exposure Data'!$A$1:$Y$391,MATCH($B88&amp;$B$3,'Exposure Data'!$A$1:$A$391,0),MATCH(I$3,'Exposure Data'!$A$1:$Y$1,0))</f>
        <v>7.1570071390748821E-2</v>
      </c>
      <c r="J88" s="150">
        <f>INDEX('Exposure Data'!$A$1:$Y$391,MATCH($B88&amp;$B$3,'Exposure Data'!$A$1:$A$391,0),MATCH(J$3,'Exposure Data'!$A$1:$Y$1,0))</f>
        <v>3.6755365838149243E-2</v>
      </c>
      <c r="K88" s="150">
        <f>INDEX('Exposure Data'!$A$1:$Y$391,MATCH($B88&amp;$B$3,'Exposure Data'!$A$1:$A$391,0),MATCH(K$3,'Exposure Data'!$A$1:$Y$1,0))</f>
        <v>8.4657158455074627E-2</v>
      </c>
      <c r="L88" s="99"/>
      <c r="M88" s="90"/>
      <c r="N88" s="95">
        <f t="shared" si="5"/>
        <v>41425</v>
      </c>
      <c r="O88" s="107">
        <f>HLOOKUP($N88,'Perfattr Data'!$A$71:$CW$107,MATCH(O$3&amp;"Long",'Perfattr Data'!$B$71:$B$107,0),FALSE)</f>
        <v>2.2230245075297982E-3</v>
      </c>
      <c r="P88" s="107">
        <f>HLOOKUP($N88,'Perfattr Data'!$A$71:$CW$107,MATCH(P$3&amp;"Long",'Perfattr Data'!$B$71:$B$107,0),FALSE)</f>
        <v>2.6880903663827815E-3</v>
      </c>
      <c r="Q88" s="107">
        <f>HLOOKUP($N88,'Perfattr Data'!$A$71:$CW$107,MATCH(Q$3&amp;"Long",'Perfattr Data'!$B$71:$B$107,0),FALSE)</f>
        <v>0</v>
      </c>
      <c r="R88" s="107">
        <f>HLOOKUP($N88,'Perfattr Data'!$A$71:$CW$107,MATCH(R$3&amp;"Long",'Perfattr Data'!$B$71:$B$107,0),FALSE)</f>
        <v>-7.2498661807810973E-3</v>
      </c>
      <c r="S88" s="107">
        <f>HLOOKUP($N88,'Perfattr Data'!$A$71:$CW$107,MATCH(S$3&amp;"Long",'Perfattr Data'!$B$71:$B$107,0),FALSE)</f>
        <v>6.0678685249086588E-3</v>
      </c>
      <c r="T88" s="107">
        <f>HLOOKUP($N88,'Perfattr Data'!$A$71:$CW$107,MATCH(T$3&amp;"Long",'Perfattr Data'!$B$71:$B$107,0),FALSE)</f>
        <v>7.7965456552926164E-3</v>
      </c>
      <c r="U88" s="107">
        <f>HLOOKUP($N88,'Perfattr Data'!$A$71:$CW$107,MATCH(U$3&amp;"Long",'Perfattr Data'!$B$71:$B$107,0),FALSE)</f>
        <v>5.4770264575305806E-3</v>
      </c>
    </row>
    <row r="89" spans="2:21" outlineLevel="1" x14ac:dyDescent="0.25">
      <c r="B89" s="95">
        <f t="shared" si="4"/>
        <v>41455</v>
      </c>
      <c r="C89" s="150">
        <f>INDEX('Exposure Data'!$A$1:$Y$391,MATCH($B89&amp;$B$3,'Exposure Data'!$A$1:$A$391,0),MATCH(C$3,'Exposure Data'!$A$1:$Y$1,0))</f>
        <v>0.46913599507324694</v>
      </c>
      <c r="D89" s="150">
        <f>INDEX('Exposure Data'!$A$1:$Y$391,MATCH($B89&amp;$B$3,'Exposure Data'!$A$1:$A$391,0),MATCH(D$3,'Exposure Data'!$A$1:$Y$1,0))</f>
        <v>0.11855035922548904</v>
      </c>
      <c r="E89" s="150">
        <f>INDEX('Exposure Data'!$A$1:$Y$391,MATCH($B89&amp;$B$3,'Exposure Data'!$A$1:$A$391,0),MATCH(E$3,'Exposure Data'!$A$1:$Y$1,0))</f>
        <v>0</v>
      </c>
      <c r="F89" s="150">
        <f>INDEX('Exposure Data'!$A$1:$Y$391,MATCH($B89&amp;$B$3,'Exposure Data'!$A$1:$A$391,0),MATCH(F$3,'Exposure Data'!$A$1:$Y$1,0))</f>
        <v>9.4658087777904854E-2</v>
      </c>
      <c r="G89" s="150">
        <f>INDEX('Exposure Data'!$A$1:$Y$391,MATCH($B89&amp;$B$3,'Exposure Data'!$A$1:$A$391,0),MATCH(G$3,'Exposure Data'!$A$1:$Y$1,0))</f>
        <v>0.32424014549996694</v>
      </c>
      <c r="H89" s="150">
        <f>INDEX('Exposure Data'!$A$1:$Y$391,MATCH($B89&amp;$B$3,'Exposure Data'!$A$1:$A$391,0),MATCH(H$3,'Exposure Data'!$A$1:$Y$1,0))</f>
        <v>8.9102209808854693E-2</v>
      </c>
      <c r="I89" s="150">
        <f>INDEX('Exposure Data'!$A$1:$Y$391,MATCH($B89&amp;$B$3,'Exposure Data'!$A$1:$A$391,0),MATCH(I$3,'Exposure Data'!$A$1:$Y$1,0))</f>
        <v>5.4520245428214063E-2</v>
      </c>
      <c r="J89" s="150">
        <f>INDEX('Exposure Data'!$A$1:$Y$391,MATCH($B89&amp;$B$3,'Exposure Data'!$A$1:$A$391,0),MATCH(J$3,'Exposure Data'!$A$1:$Y$1,0))</f>
        <v>3.3926426191059178E-2</v>
      </c>
      <c r="K89" s="150">
        <f>INDEX('Exposure Data'!$A$1:$Y$391,MATCH($B89&amp;$B$3,'Exposure Data'!$A$1:$A$391,0),MATCH(K$3,'Exposure Data'!$A$1:$Y$1,0))</f>
        <v>7.7330891037997562E-2</v>
      </c>
      <c r="L89" s="99"/>
      <c r="M89" s="90"/>
      <c r="N89" s="95">
        <f t="shared" si="5"/>
        <v>41455</v>
      </c>
      <c r="O89" s="107">
        <f>HLOOKUP($N89,'Perfattr Data'!$A$71:$CW$107,MATCH(O$3&amp;"Long",'Perfattr Data'!$B$71:$B$107,0),FALSE)</f>
        <v>-3.0220375351915116E-2</v>
      </c>
      <c r="P89" s="107">
        <f>HLOOKUP($N89,'Perfattr Data'!$A$71:$CW$107,MATCH(P$3&amp;"Long",'Perfattr Data'!$B$71:$B$107,0),FALSE)</f>
        <v>1.905276607678062E-3</v>
      </c>
      <c r="Q89" s="107">
        <f>HLOOKUP($N89,'Perfattr Data'!$A$71:$CW$107,MATCH(Q$3&amp;"Long",'Perfattr Data'!$B$71:$B$107,0),FALSE)</f>
        <v>0</v>
      </c>
      <c r="R89" s="107">
        <f>HLOOKUP($N89,'Perfattr Data'!$A$71:$CW$107,MATCH(R$3&amp;"Long",'Perfattr Data'!$B$71:$B$107,0),FALSE)</f>
        <v>-1.0251464419701539E-2</v>
      </c>
      <c r="S89" s="107">
        <f>HLOOKUP($N89,'Perfattr Data'!$A$71:$CW$107,MATCH(S$3&amp;"Long",'Perfattr Data'!$B$71:$B$107,0),FALSE)</f>
        <v>-1.4909504729531555E-2</v>
      </c>
      <c r="T89" s="107">
        <f>HLOOKUP($N89,'Perfattr Data'!$A$71:$CW$107,MATCH(T$3&amp;"Long",'Perfattr Data'!$B$71:$B$107,0),FALSE)</f>
        <v>-1.4007682579909107E-3</v>
      </c>
      <c r="U89" s="107">
        <f>HLOOKUP($N89,'Perfattr Data'!$A$71:$CW$107,MATCH(U$3&amp;"Long",'Perfattr Data'!$B$71:$B$107,0),FALSE)</f>
        <v>-1.9297979461556079E-3</v>
      </c>
    </row>
    <row r="90" spans="2:21" outlineLevel="1" x14ac:dyDescent="0.25">
      <c r="B90" s="95">
        <f t="shared" si="4"/>
        <v>41486</v>
      </c>
      <c r="C90" s="150">
        <f>INDEX('Exposure Data'!$A$1:$Y$391,MATCH($B90&amp;$B$3,'Exposure Data'!$A$1:$A$391,0),MATCH(C$3,'Exposure Data'!$A$1:$Y$1,0))</f>
        <v>0.43905715554515878</v>
      </c>
      <c r="D90" s="150">
        <f>INDEX('Exposure Data'!$A$1:$Y$391,MATCH($B90&amp;$B$3,'Exposure Data'!$A$1:$A$391,0),MATCH(D$3,'Exposure Data'!$A$1:$Y$1,0))</f>
        <v>0.12135076827290317</v>
      </c>
      <c r="E90" s="150">
        <f>INDEX('Exposure Data'!$A$1:$Y$391,MATCH($B90&amp;$B$3,'Exposure Data'!$A$1:$A$391,0),MATCH(E$3,'Exposure Data'!$A$1:$Y$1,0))</f>
        <v>0</v>
      </c>
      <c r="F90" s="150">
        <f>INDEX('Exposure Data'!$A$1:$Y$391,MATCH($B90&amp;$B$3,'Exposure Data'!$A$1:$A$391,0),MATCH(F$3,'Exposure Data'!$A$1:$Y$1,0))</f>
        <v>0.10199825234540293</v>
      </c>
      <c r="G90" s="150">
        <f>INDEX('Exposure Data'!$A$1:$Y$391,MATCH($B90&amp;$B$3,'Exposure Data'!$A$1:$A$391,0),MATCH(G$3,'Exposure Data'!$A$1:$Y$1,0))</f>
        <v>0.34441703810992991</v>
      </c>
      <c r="H90" s="150">
        <f>INDEX('Exposure Data'!$A$1:$Y$391,MATCH($B90&amp;$B$3,'Exposure Data'!$A$1:$A$391,0),MATCH(H$3,'Exposure Data'!$A$1:$Y$1,0))</f>
        <v>7.9605725770574287E-2</v>
      </c>
      <c r="I90" s="150">
        <f>INDEX('Exposure Data'!$A$1:$Y$391,MATCH($B90&amp;$B$3,'Exposure Data'!$A$1:$A$391,0),MATCH(I$3,'Exposure Data'!$A$1:$Y$1,0))</f>
        <v>6.3388267217304381E-2</v>
      </c>
      <c r="J90" s="150">
        <f>INDEX('Exposure Data'!$A$1:$Y$391,MATCH($B90&amp;$B$3,'Exposure Data'!$A$1:$A$391,0),MATCH(J$3,'Exposure Data'!$A$1:$Y$1,0))</f>
        <v>3.8261403301228465E-2</v>
      </c>
      <c r="K90" s="150">
        <f>INDEX('Exposure Data'!$A$1:$Y$391,MATCH($B90&amp;$B$3,'Exposure Data'!$A$1:$A$391,0),MATCH(K$3,'Exposure Data'!$A$1:$Y$1,0))</f>
        <v>7.5216627506801206E-2</v>
      </c>
      <c r="L90" s="99"/>
      <c r="M90" s="90"/>
      <c r="N90" s="95">
        <f t="shared" si="5"/>
        <v>41486</v>
      </c>
      <c r="O90" s="107">
        <f>HLOOKUP($N90,'Perfattr Data'!$A$71:$CW$107,MATCH(O$3&amp;"Long",'Perfattr Data'!$B$71:$B$107,0),FALSE)</f>
        <v>1.8213222341757863E-2</v>
      </c>
      <c r="P90" s="107">
        <f>HLOOKUP($N90,'Perfattr Data'!$A$71:$CW$107,MATCH(P$3&amp;"Long",'Perfattr Data'!$B$71:$B$107,0),FALSE)</f>
        <v>4.0832890639383654E-3</v>
      </c>
      <c r="Q90" s="107">
        <f>HLOOKUP($N90,'Perfattr Data'!$A$71:$CW$107,MATCH(Q$3&amp;"Long",'Perfattr Data'!$B$71:$B$107,0),FALSE)</f>
        <v>0</v>
      </c>
      <c r="R90" s="107">
        <f>HLOOKUP($N90,'Perfattr Data'!$A$71:$CW$107,MATCH(R$3&amp;"Long",'Perfattr Data'!$B$71:$B$107,0),FALSE)</f>
        <v>-3.8081731055764349E-3</v>
      </c>
      <c r="S90" s="107">
        <f>HLOOKUP($N90,'Perfattr Data'!$A$71:$CW$107,MATCH(S$3&amp;"Long",'Perfattr Data'!$B$71:$B$107,0),FALSE)</f>
        <v>1.7549643152709554E-2</v>
      </c>
      <c r="T90" s="107">
        <f>HLOOKUP($N90,'Perfattr Data'!$A$71:$CW$107,MATCH(T$3&amp;"Long",'Perfattr Data'!$B$71:$B$107,0),FALSE)</f>
        <v>8.3946562183924728E-3</v>
      </c>
      <c r="U90" s="107">
        <f>HLOOKUP($N90,'Perfattr Data'!$A$71:$CW$107,MATCH(U$3&amp;"Long",'Perfattr Data'!$B$71:$B$107,0),FALSE)</f>
        <v>9.5911320862805197E-3</v>
      </c>
    </row>
    <row r="91" spans="2:21" outlineLevel="1" x14ac:dyDescent="0.25">
      <c r="B91" s="95">
        <f t="shared" si="4"/>
        <v>41517</v>
      </c>
      <c r="C91" s="150">
        <f>INDEX('Exposure Data'!$A$1:$Y$391,MATCH($B91&amp;$B$3,'Exposure Data'!$A$1:$A$391,0),MATCH(C$3,'Exposure Data'!$A$1:$Y$1,0))</f>
        <v>0.44729197559609318</v>
      </c>
      <c r="D91" s="150">
        <f>INDEX('Exposure Data'!$A$1:$Y$391,MATCH($B91&amp;$B$3,'Exposure Data'!$A$1:$A$391,0),MATCH(D$3,'Exposure Data'!$A$1:$Y$1,0))</f>
        <v>0.11298000510070876</v>
      </c>
      <c r="E91" s="150">
        <f>INDEX('Exposure Data'!$A$1:$Y$391,MATCH($B91&amp;$B$3,'Exposure Data'!$A$1:$A$391,0),MATCH(E$3,'Exposure Data'!$A$1:$Y$1,0))</f>
        <v>0</v>
      </c>
      <c r="F91" s="150">
        <f>INDEX('Exposure Data'!$A$1:$Y$391,MATCH($B91&amp;$B$3,'Exposure Data'!$A$1:$A$391,0),MATCH(F$3,'Exposure Data'!$A$1:$Y$1,0))</f>
        <v>0.10440368057746745</v>
      </c>
      <c r="G91" s="150">
        <f>INDEX('Exposure Data'!$A$1:$Y$391,MATCH($B91&amp;$B$3,'Exposure Data'!$A$1:$A$391,0),MATCH(G$3,'Exposure Data'!$A$1:$Y$1,0))</f>
        <v>0.33006101811172511</v>
      </c>
      <c r="H91" s="150">
        <f>INDEX('Exposure Data'!$A$1:$Y$391,MATCH($B91&amp;$B$3,'Exposure Data'!$A$1:$A$391,0),MATCH(H$3,'Exposure Data'!$A$1:$Y$1,0))</f>
        <v>7.615472756947464E-2</v>
      </c>
      <c r="I91" s="150">
        <f>INDEX('Exposure Data'!$A$1:$Y$391,MATCH($B91&amp;$B$3,'Exposure Data'!$A$1:$A$391,0),MATCH(I$3,'Exposure Data'!$A$1:$Y$1,0))</f>
        <v>6.1703561773549166E-2</v>
      </c>
      <c r="J91" s="150">
        <f>INDEX('Exposure Data'!$A$1:$Y$391,MATCH($B91&amp;$B$3,'Exposure Data'!$A$1:$A$391,0),MATCH(J$3,'Exposure Data'!$A$1:$Y$1,0))</f>
        <v>3.8641209138111511E-2</v>
      </c>
      <c r="K91" s="150">
        <f>INDEX('Exposure Data'!$A$1:$Y$391,MATCH($B91&amp;$B$3,'Exposure Data'!$A$1:$A$391,0),MATCH(K$3,'Exposure Data'!$A$1:$Y$1,0))</f>
        <v>9.0764485237493364E-2</v>
      </c>
      <c r="L91" s="99"/>
      <c r="M91" s="90"/>
      <c r="N91" s="95">
        <f t="shared" si="5"/>
        <v>41517</v>
      </c>
      <c r="O91" s="107">
        <f>HLOOKUP($N91,'Perfattr Data'!$A$71:$CW$107,MATCH(O$3&amp;"Long",'Perfattr Data'!$B$71:$B$107,0),FALSE)</f>
        <v>2.6053999866142416E-2</v>
      </c>
      <c r="P91" s="107">
        <f>HLOOKUP($N91,'Perfattr Data'!$A$71:$CW$107,MATCH(P$3&amp;"Long",'Perfattr Data'!$B$71:$B$107,0),FALSE)</f>
        <v>2.0720989519792672E-3</v>
      </c>
      <c r="Q91" s="107">
        <f>HLOOKUP($N91,'Perfattr Data'!$A$71:$CW$107,MATCH(Q$3&amp;"Long",'Perfattr Data'!$B$71:$B$107,0),FALSE)</f>
        <v>0</v>
      </c>
      <c r="R91" s="107">
        <f>HLOOKUP($N91,'Perfattr Data'!$A$71:$CW$107,MATCH(R$3&amp;"Long",'Perfattr Data'!$B$71:$B$107,0),FALSE)</f>
        <v>-4.4021734440267083E-3</v>
      </c>
      <c r="S91" s="107">
        <f>HLOOKUP($N91,'Perfattr Data'!$A$71:$CW$107,MATCH(S$3&amp;"Long",'Perfattr Data'!$B$71:$B$107,0),FALSE)</f>
        <v>-5.3337613151496835E-3</v>
      </c>
      <c r="T91" s="107">
        <f>HLOOKUP($N91,'Perfattr Data'!$A$71:$CW$107,MATCH(T$3&amp;"Long",'Perfattr Data'!$B$71:$B$107,0),FALSE)</f>
        <v>-2.7112808117020597E-3</v>
      </c>
      <c r="U91" s="107">
        <f>HLOOKUP($N91,'Perfattr Data'!$A$71:$CW$107,MATCH(U$3&amp;"Long",'Perfattr Data'!$B$71:$B$107,0),FALSE)</f>
        <v>-3.3391451010205404E-3</v>
      </c>
    </row>
    <row r="92" spans="2:21" outlineLevel="1" x14ac:dyDescent="0.25">
      <c r="B92" s="95">
        <f t="shared" si="4"/>
        <v>41547</v>
      </c>
      <c r="C92" s="150">
        <f>INDEX('Exposure Data'!$A$1:$Y$391,MATCH($B92&amp;$B$3,'Exposure Data'!$A$1:$A$391,0),MATCH(C$3,'Exposure Data'!$A$1:$Y$1,0))</f>
        <v>0.45212171127081829</v>
      </c>
      <c r="D92" s="150">
        <f>INDEX('Exposure Data'!$A$1:$Y$391,MATCH($B92&amp;$B$3,'Exposure Data'!$A$1:$A$391,0),MATCH(D$3,'Exposure Data'!$A$1:$Y$1,0))</f>
        <v>8.6225853847766362E-2</v>
      </c>
      <c r="E92" s="150">
        <f>INDEX('Exposure Data'!$A$1:$Y$391,MATCH($B92&amp;$B$3,'Exposure Data'!$A$1:$A$391,0),MATCH(E$3,'Exposure Data'!$A$1:$Y$1,0))</f>
        <v>0</v>
      </c>
      <c r="F92" s="150">
        <f>INDEX('Exposure Data'!$A$1:$Y$391,MATCH($B92&amp;$B$3,'Exposure Data'!$A$1:$A$391,0),MATCH(F$3,'Exposure Data'!$A$1:$Y$1,0))</f>
        <v>8.8194681476976636E-2</v>
      </c>
      <c r="G92" s="150">
        <f>INDEX('Exposure Data'!$A$1:$Y$391,MATCH($B92&amp;$B$3,'Exposure Data'!$A$1:$A$391,0),MATCH(G$3,'Exposure Data'!$A$1:$Y$1,0))</f>
        <v>0.33735842428316287</v>
      </c>
      <c r="H92" s="150">
        <f>INDEX('Exposure Data'!$A$1:$Y$391,MATCH($B92&amp;$B$3,'Exposure Data'!$A$1:$A$391,0),MATCH(H$3,'Exposure Data'!$A$1:$Y$1,0))</f>
        <v>7.6618165129658092E-2</v>
      </c>
      <c r="I92" s="150">
        <f>INDEX('Exposure Data'!$A$1:$Y$391,MATCH($B92&amp;$B$3,'Exposure Data'!$A$1:$A$391,0),MATCH(I$3,'Exposure Data'!$A$1:$Y$1,0))</f>
        <v>7.6324726385606598E-2</v>
      </c>
      <c r="J92" s="150">
        <f>INDEX('Exposure Data'!$A$1:$Y$391,MATCH($B92&amp;$B$3,'Exposure Data'!$A$1:$A$391,0),MATCH(J$3,'Exposure Data'!$A$1:$Y$1,0))</f>
        <v>3.3331041717108351E-2</v>
      </c>
      <c r="K92" s="150">
        <f>INDEX('Exposure Data'!$A$1:$Y$391,MATCH($B92&amp;$B$3,'Exposure Data'!$A$1:$A$391,0),MATCH(K$3,'Exposure Data'!$A$1:$Y$1,0))</f>
        <v>8.2687856064355025E-2</v>
      </c>
      <c r="L92" s="99"/>
      <c r="M92" s="90"/>
      <c r="N92" s="95">
        <f t="shared" si="5"/>
        <v>41547</v>
      </c>
      <c r="O92" s="107">
        <f>HLOOKUP($N92,'Perfattr Data'!$A$71:$CW$107,MATCH(O$3&amp;"Long",'Perfattr Data'!$B$71:$B$107,0),FALSE)</f>
        <v>4.1933258756990464E-2</v>
      </c>
      <c r="P92" s="107">
        <f>HLOOKUP($N92,'Perfattr Data'!$A$71:$CW$107,MATCH(P$3&amp;"Long",'Perfattr Data'!$B$71:$B$107,0),FALSE)</f>
        <v>1.1888102279421513E-2</v>
      </c>
      <c r="Q92" s="107">
        <f>HLOOKUP($N92,'Perfattr Data'!$A$71:$CW$107,MATCH(Q$3&amp;"Long",'Perfattr Data'!$B$71:$B$107,0),FALSE)</f>
        <v>0</v>
      </c>
      <c r="R92" s="107">
        <f>HLOOKUP($N92,'Perfattr Data'!$A$71:$CW$107,MATCH(R$3&amp;"Long",'Perfattr Data'!$B$71:$B$107,0),FALSE)</f>
        <v>1.6256853225463781E-2</v>
      </c>
      <c r="S92" s="107">
        <f>HLOOKUP($N92,'Perfattr Data'!$A$71:$CW$107,MATCH(S$3&amp;"Long",'Perfattr Data'!$B$71:$B$107,0),FALSE)</f>
        <v>1.7030879535140625E-2</v>
      </c>
      <c r="T92" s="107">
        <f>HLOOKUP($N92,'Perfattr Data'!$A$71:$CW$107,MATCH(T$3&amp;"Long",'Perfattr Data'!$B$71:$B$107,0),FALSE)</f>
        <v>3.6499374730706723E-3</v>
      </c>
      <c r="U92" s="107">
        <f>HLOOKUP($N92,'Perfattr Data'!$A$71:$CW$107,MATCH(U$3&amp;"Long",'Perfattr Data'!$B$71:$B$107,0),FALSE)</f>
        <v>7.5171503300390753E-3</v>
      </c>
    </row>
    <row r="93" spans="2:21" outlineLevel="1" x14ac:dyDescent="0.25">
      <c r="B93" s="95">
        <f t="shared" si="4"/>
        <v>41578</v>
      </c>
      <c r="C93" s="150">
        <f>INDEX('Exposure Data'!$A$1:$Y$391,MATCH($B93&amp;$B$3,'Exposure Data'!$A$1:$A$391,0),MATCH(C$3,'Exposure Data'!$A$1:$Y$1,0))</f>
        <v>0.45928109184774946</v>
      </c>
      <c r="D93" s="150">
        <f>INDEX('Exposure Data'!$A$1:$Y$391,MATCH($B93&amp;$B$3,'Exposure Data'!$A$1:$A$391,0),MATCH(D$3,'Exposure Data'!$A$1:$Y$1,0))</f>
        <v>8.6162477885968439E-2</v>
      </c>
      <c r="E93" s="150">
        <f>INDEX('Exposure Data'!$A$1:$Y$391,MATCH($B93&amp;$B$3,'Exposure Data'!$A$1:$A$391,0),MATCH(E$3,'Exposure Data'!$A$1:$Y$1,0))</f>
        <v>0</v>
      </c>
      <c r="F93" s="150">
        <f>INDEX('Exposure Data'!$A$1:$Y$391,MATCH($B93&amp;$B$3,'Exposure Data'!$A$1:$A$391,0),MATCH(F$3,'Exposure Data'!$A$1:$Y$1,0))</f>
        <v>0.10387996115503437</v>
      </c>
      <c r="G93" s="150">
        <f>INDEX('Exposure Data'!$A$1:$Y$391,MATCH($B93&amp;$B$3,'Exposure Data'!$A$1:$A$391,0),MATCH(G$3,'Exposure Data'!$A$1:$Y$1,0))</f>
        <v>0.33475003110620344</v>
      </c>
      <c r="H93" s="150">
        <f>INDEX('Exposure Data'!$A$1:$Y$391,MATCH($B93&amp;$B$3,'Exposure Data'!$A$1:$A$391,0),MATCH(H$3,'Exposure Data'!$A$1:$Y$1,0))</f>
        <v>9.0734301038457074E-2</v>
      </c>
      <c r="I93" s="150">
        <f>INDEX('Exposure Data'!$A$1:$Y$391,MATCH($B93&amp;$B$3,'Exposure Data'!$A$1:$A$391,0),MATCH(I$3,'Exposure Data'!$A$1:$Y$1,0))</f>
        <v>7.4543287443805534E-2</v>
      </c>
      <c r="J93" s="150">
        <f>INDEX('Exposure Data'!$A$1:$Y$391,MATCH($B93&amp;$B$3,'Exposure Data'!$A$1:$A$391,0),MATCH(J$3,'Exposure Data'!$A$1:$Y$1,0))</f>
        <v>3.5305171936086246E-2</v>
      </c>
      <c r="K93" s="150">
        <f>INDEX('Exposure Data'!$A$1:$Y$391,MATCH($B93&amp;$B$3,'Exposure Data'!$A$1:$A$391,0),MATCH(K$3,'Exposure Data'!$A$1:$Y$1,0))</f>
        <v>0.10767043323496681</v>
      </c>
      <c r="L93" s="99"/>
      <c r="M93" s="90"/>
      <c r="N93" s="95">
        <f t="shared" si="5"/>
        <v>41578</v>
      </c>
      <c r="O93" s="107">
        <f>HLOOKUP($N93,'Perfattr Data'!$A$71:$CW$107,MATCH(O$3&amp;"Long",'Perfattr Data'!$B$71:$B$107,0),FALSE)</f>
        <v>2.0007775205285839E-2</v>
      </c>
      <c r="P93" s="107">
        <f>HLOOKUP($N93,'Perfattr Data'!$A$71:$CW$107,MATCH(P$3&amp;"Long",'Perfattr Data'!$B$71:$B$107,0),FALSE)</f>
        <v>6.7599400817284806E-3</v>
      </c>
      <c r="Q93" s="107">
        <f>HLOOKUP($N93,'Perfattr Data'!$A$71:$CW$107,MATCH(Q$3&amp;"Long",'Perfattr Data'!$B$71:$B$107,0),FALSE)</f>
        <v>0</v>
      </c>
      <c r="R93" s="107">
        <f>HLOOKUP($N93,'Perfattr Data'!$A$71:$CW$107,MATCH(R$3&amp;"Long",'Perfattr Data'!$B$71:$B$107,0),FALSE)</f>
        <v>-6.2226035343626333E-3</v>
      </c>
      <c r="S93" s="107">
        <f>HLOOKUP($N93,'Perfattr Data'!$A$71:$CW$107,MATCH(S$3&amp;"Long",'Perfattr Data'!$B$71:$B$107,0),FALSE)</f>
        <v>1.7949260633465552E-2</v>
      </c>
      <c r="T93" s="107">
        <f>HLOOKUP($N93,'Perfattr Data'!$A$71:$CW$107,MATCH(T$3&amp;"Long",'Perfattr Data'!$B$71:$B$107,0),FALSE)</f>
        <v>7.9684180937381659E-5</v>
      </c>
      <c r="U93" s="107">
        <f>HLOOKUP($N93,'Perfattr Data'!$A$71:$CW$107,MATCH(U$3&amp;"Long",'Perfattr Data'!$B$71:$B$107,0),FALSE)</f>
        <v>4.7612801428992746E-3</v>
      </c>
    </row>
    <row r="94" spans="2:21" outlineLevel="1" x14ac:dyDescent="0.25">
      <c r="B94" s="95">
        <f t="shared" si="4"/>
        <v>41608</v>
      </c>
      <c r="C94" s="150">
        <f>INDEX('Exposure Data'!$A$1:$Y$391,MATCH($B94&amp;$B$3,'Exposure Data'!$A$1:$A$391,0),MATCH(C$3,'Exposure Data'!$A$1:$Y$1,0))</f>
        <v>0.47399374548454998</v>
      </c>
      <c r="D94" s="150">
        <f>INDEX('Exposure Data'!$A$1:$Y$391,MATCH($B94&amp;$B$3,'Exposure Data'!$A$1:$A$391,0),MATCH(D$3,'Exposure Data'!$A$1:$Y$1,0))</f>
        <v>7.3576872046655389E-2</v>
      </c>
      <c r="E94" s="150">
        <f>INDEX('Exposure Data'!$A$1:$Y$391,MATCH($B94&amp;$B$3,'Exposure Data'!$A$1:$A$391,0),MATCH(E$3,'Exposure Data'!$A$1:$Y$1,0))</f>
        <v>0</v>
      </c>
      <c r="F94" s="150">
        <f>INDEX('Exposure Data'!$A$1:$Y$391,MATCH($B94&amp;$B$3,'Exposure Data'!$A$1:$A$391,0),MATCH(F$3,'Exposure Data'!$A$1:$Y$1,0))</f>
        <v>0.10240690053792498</v>
      </c>
      <c r="G94" s="150">
        <f>INDEX('Exposure Data'!$A$1:$Y$391,MATCH($B94&amp;$B$3,'Exposure Data'!$A$1:$A$391,0),MATCH(G$3,'Exposure Data'!$A$1:$Y$1,0))</f>
        <v>0.33124055931131302</v>
      </c>
      <c r="H94" s="150">
        <f>INDEX('Exposure Data'!$A$1:$Y$391,MATCH($B94&amp;$B$3,'Exposure Data'!$A$1:$A$391,0),MATCH(H$3,'Exposure Data'!$A$1:$Y$1,0))</f>
        <v>9.0782252438505837E-2</v>
      </c>
      <c r="I94" s="150">
        <f>INDEX('Exposure Data'!$A$1:$Y$391,MATCH($B94&amp;$B$3,'Exposure Data'!$A$1:$A$391,0),MATCH(I$3,'Exposure Data'!$A$1:$Y$1,0))</f>
        <v>5.4241838090064901E-2</v>
      </c>
      <c r="J94" s="150">
        <f>INDEX('Exposure Data'!$A$1:$Y$391,MATCH($B94&amp;$B$3,'Exposure Data'!$A$1:$A$391,0),MATCH(J$3,'Exposure Data'!$A$1:$Y$1,0))</f>
        <v>3.2959169093160857E-2</v>
      </c>
      <c r="K94" s="150">
        <f>INDEX('Exposure Data'!$A$1:$Y$391,MATCH($B94&amp;$B$3,'Exposure Data'!$A$1:$A$391,0),MATCH(K$3,'Exposure Data'!$A$1:$Y$1,0))</f>
        <v>9.9873069328519332E-2</v>
      </c>
      <c r="L94" s="99"/>
      <c r="M94" s="90"/>
      <c r="N94" s="95">
        <f t="shared" si="5"/>
        <v>41608</v>
      </c>
      <c r="O94" s="107">
        <f>HLOOKUP($N94,'Perfattr Data'!$A$71:$CW$107,MATCH(O$3&amp;"Long",'Perfattr Data'!$B$71:$B$107,0),FALSE)</f>
        <v>9.1474432832863856E-3</v>
      </c>
      <c r="P94" s="107">
        <f>HLOOKUP($N94,'Perfattr Data'!$A$71:$CW$107,MATCH(P$3&amp;"Long",'Perfattr Data'!$B$71:$B$107,0),FALSE)</f>
        <v>1.5645674140918051E-3</v>
      </c>
      <c r="Q94" s="107">
        <f>HLOOKUP($N94,'Perfattr Data'!$A$71:$CW$107,MATCH(Q$3&amp;"Long",'Perfattr Data'!$B$71:$B$107,0),FALSE)</f>
        <v>0</v>
      </c>
      <c r="R94" s="107">
        <f>HLOOKUP($N94,'Perfattr Data'!$A$71:$CW$107,MATCH(R$3&amp;"Long",'Perfattr Data'!$B$71:$B$107,0),FALSE)</f>
        <v>-1.1188298511291179E-2</v>
      </c>
      <c r="S94" s="107">
        <f>HLOOKUP($N94,'Perfattr Data'!$A$71:$CW$107,MATCH(S$3&amp;"Long",'Perfattr Data'!$B$71:$B$107,0),FALSE)</f>
        <v>9.9988411946863465E-3</v>
      </c>
      <c r="T94" s="107">
        <f>HLOOKUP($N94,'Perfattr Data'!$A$71:$CW$107,MATCH(T$3&amp;"Long",'Perfattr Data'!$B$71:$B$107,0),FALSE)</f>
        <v>2.8596377911086E-3</v>
      </c>
      <c r="U94" s="107">
        <f>HLOOKUP($N94,'Perfattr Data'!$A$71:$CW$107,MATCH(U$3&amp;"Long",'Perfattr Data'!$B$71:$B$107,0),FALSE)</f>
        <v>4.9691263069250218E-3</v>
      </c>
    </row>
    <row r="95" spans="2:21" outlineLevel="1" x14ac:dyDescent="0.25">
      <c r="B95" s="95">
        <f t="shared" si="4"/>
        <v>41639</v>
      </c>
      <c r="C95" s="150">
        <f>INDEX('Exposure Data'!$A$1:$Y$391,MATCH($B95&amp;$B$3,'Exposure Data'!$A$1:$A$391,0),MATCH(C$3,'Exposure Data'!$A$1:$Y$1,0))</f>
        <v>0.49203338201737257</v>
      </c>
      <c r="D95" s="150">
        <f>INDEX('Exposure Data'!$A$1:$Y$391,MATCH($B95&amp;$B$3,'Exposure Data'!$A$1:$A$391,0),MATCH(D$3,'Exposure Data'!$A$1:$Y$1,0))</f>
        <v>8.1759790981520586E-2</v>
      </c>
      <c r="E95" s="150">
        <f>INDEX('Exposure Data'!$A$1:$Y$391,MATCH($B95&amp;$B$3,'Exposure Data'!$A$1:$A$391,0),MATCH(E$3,'Exposure Data'!$A$1:$Y$1,0))</f>
        <v>0</v>
      </c>
      <c r="F95" s="150">
        <f>INDEX('Exposure Data'!$A$1:$Y$391,MATCH($B95&amp;$B$3,'Exposure Data'!$A$1:$A$391,0),MATCH(F$3,'Exposure Data'!$A$1:$Y$1,0))</f>
        <v>9.6758575885697598E-2</v>
      </c>
      <c r="G95" s="150">
        <f>INDEX('Exposure Data'!$A$1:$Y$391,MATCH($B95&amp;$B$3,'Exposure Data'!$A$1:$A$391,0),MATCH(G$3,'Exposure Data'!$A$1:$Y$1,0))</f>
        <v>0.36327587813116485</v>
      </c>
      <c r="H95" s="150">
        <f>INDEX('Exposure Data'!$A$1:$Y$391,MATCH($B95&amp;$B$3,'Exposure Data'!$A$1:$A$391,0),MATCH(H$3,'Exposure Data'!$A$1:$Y$1,0))</f>
        <v>8.7552225085299459E-2</v>
      </c>
      <c r="I95" s="150">
        <f>INDEX('Exposure Data'!$A$1:$Y$391,MATCH($B95&amp;$B$3,'Exposure Data'!$A$1:$A$391,0),MATCH(I$3,'Exposure Data'!$A$1:$Y$1,0))</f>
        <v>4.7054041510323254E-2</v>
      </c>
      <c r="J95" s="150">
        <f>INDEX('Exposure Data'!$A$1:$Y$391,MATCH($B95&amp;$B$3,'Exposure Data'!$A$1:$A$391,0),MATCH(J$3,'Exposure Data'!$A$1:$Y$1,0))</f>
        <v>3.547311933157149E-2</v>
      </c>
      <c r="K95" s="150">
        <f>INDEX('Exposure Data'!$A$1:$Y$391,MATCH($B95&amp;$B$3,'Exposure Data'!$A$1:$A$391,0),MATCH(K$3,'Exposure Data'!$A$1:$Y$1,0))</f>
        <v>0.1475531796622562</v>
      </c>
      <c r="L95" s="99"/>
      <c r="M95" s="90"/>
      <c r="N95" s="95">
        <f t="shared" si="5"/>
        <v>41639</v>
      </c>
      <c r="O95" s="107">
        <f>HLOOKUP($N95,'Perfattr Data'!$A$71:$CW$107,MATCH(O$3&amp;"Long",'Perfattr Data'!$B$71:$B$107,0),FALSE)</f>
        <v>6.7324036679491462E-3</v>
      </c>
      <c r="P95" s="107">
        <f>HLOOKUP($N95,'Perfattr Data'!$A$71:$CW$107,MATCH(P$3&amp;"Long",'Perfattr Data'!$B$71:$B$107,0),FALSE)</f>
        <v>4.2249008472005183E-3</v>
      </c>
      <c r="Q95" s="107">
        <f>HLOOKUP($N95,'Perfattr Data'!$A$71:$CW$107,MATCH(Q$3&amp;"Long",'Perfattr Data'!$B$71:$B$107,0),FALSE)</f>
        <v>0</v>
      </c>
      <c r="R95" s="107">
        <f>HLOOKUP($N95,'Perfattr Data'!$A$71:$CW$107,MATCH(R$3&amp;"Long",'Perfattr Data'!$B$71:$B$107,0),FALSE)</f>
        <v>-2.5995785973297984E-3</v>
      </c>
      <c r="S95" s="107">
        <f>HLOOKUP($N95,'Perfattr Data'!$A$71:$CW$107,MATCH(S$3&amp;"Long",'Perfattr Data'!$B$71:$B$107,0),FALSE)</f>
        <v>1.1462846384090009E-2</v>
      </c>
      <c r="T95" s="107">
        <f>HLOOKUP($N95,'Perfattr Data'!$A$71:$CW$107,MATCH(T$3&amp;"Long",'Perfattr Data'!$B$71:$B$107,0),FALSE)</f>
        <v>4.3560313422635576E-3</v>
      </c>
      <c r="U95" s="107">
        <f>HLOOKUP($N95,'Perfattr Data'!$A$71:$CW$107,MATCH(U$3&amp;"Long",'Perfattr Data'!$B$71:$B$107,0),FALSE)</f>
        <v>8.481596543051576E-4</v>
      </c>
    </row>
    <row r="96" spans="2:21" outlineLevel="1" x14ac:dyDescent="0.25">
      <c r="B96" s="95">
        <f t="shared" si="4"/>
        <v>41670</v>
      </c>
      <c r="C96" s="150">
        <f>INDEX('Exposure Data'!$A$1:$Y$391,MATCH($B96&amp;$B$3,'Exposure Data'!$A$1:$A$391,0),MATCH(C$3,'Exposure Data'!$A$1:$Y$1,0))</f>
        <v>0.47965997055164789</v>
      </c>
      <c r="D96" s="150">
        <f>INDEX('Exposure Data'!$A$1:$Y$391,MATCH($B96&amp;$B$3,'Exposure Data'!$A$1:$A$391,0),MATCH(D$3,'Exposure Data'!$A$1:$Y$1,0))</f>
        <v>8.2859509901865608E-2</v>
      </c>
      <c r="E96" s="150">
        <f>INDEX('Exposure Data'!$A$1:$Y$391,MATCH($B96&amp;$B$3,'Exposure Data'!$A$1:$A$391,0),MATCH(E$3,'Exposure Data'!$A$1:$Y$1,0))</f>
        <v>-4.8421862849606418E-18</v>
      </c>
      <c r="F96" s="150">
        <f>INDEX('Exposure Data'!$A$1:$Y$391,MATCH($B96&amp;$B$3,'Exposure Data'!$A$1:$A$391,0),MATCH(F$3,'Exposure Data'!$A$1:$Y$1,0))</f>
        <v>0.10061026278219865</v>
      </c>
      <c r="G96" s="150">
        <f>INDEX('Exposure Data'!$A$1:$Y$391,MATCH($B96&amp;$B$3,'Exposure Data'!$A$1:$A$391,0),MATCH(G$3,'Exposure Data'!$A$1:$Y$1,0))</f>
        <v>0.33672916708163708</v>
      </c>
      <c r="H96" s="150">
        <f>INDEX('Exposure Data'!$A$1:$Y$391,MATCH($B96&amp;$B$3,'Exposure Data'!$A$1:$A$391,0),MATCH(H$3,'Exposure Data'!$A$1:$Y$1,0))</f>
        <v>9.4296679142179735E-2</v>
      </c>
      <c r="I96" s="150">
        <f>INDEX('Exposure Data'!$A$1:$Y$391,MATCH($B96&amp;$B$3,'Exposure Data'!$A$1:$A$391,0),MATCH(I$3,'Exposure Data'!$A$1:$Y$1,0))</f>
        <v>4.7964286719439135E-2</v>
      </c>
      <c r="J96" s="150">
        <f>INDEX('Exposure Data'!$A$1:$Y$391,MATCH($B96&amp;$B$3,'Exposure Data'!$A$1:$A$391,0),MATCH(J$3,'Exposure Data'!$A$1:$Y$1,0))</f>
        <v>3.7523216421419779E-2</v>
      </c>
      <c r="K96" s="150">
        <f>INDEX('Exposure Data'!$A$1:$Y$391,MATCH($B96&amp;$B$3,'Exposure Data'!$A$1:$A$391,0),MATCH(K$3,'Exposure Data'!$A$1:$Y$1,0))</f>
        <v>0.13033961941533395</v>
      </c>
      <c r="L96" s="99"/>
      <c r="M96" s="90"/>
      <c r="N96" s="95">
        <f t="shared" si="5"/>
        <v>41670</v>
      </c>
      <c r="O96" s="107">
        <f>HLOOKUP($N96,'Perfattr Data'!$A$71:$CW$107,MATCH(O$3&amp;"Long",'Perfattr Data'!$B$71:$B$107,0),FALSE)</f>
        <v>-2.1906467886818163E-2</v>
      </c>
      <c r="P96" s="107">
        <f>HLOOKUP($N96,'Perfattr Data'!$A$71:$CW$107,MATCH(P$3&amp;"Long",'Perfattr Data'!$B$71:$B$107,0),FALSE)</f>
        <v>-6.1051716503890937E-3</v>
      </c>
      <c r="Q96" s="107">
        <f>HLOOKUP($N96,'Perfattr Data'!$A$71:$CW$107,MATCH(Q$3&amp;"Long",'Perfattr Data'!$B$71:$B$107,0),FALSE)</f>
        <v>0</v>
      </c>
      <c r="R96" s="107">
        <f>HLOOKUP($N96,'Perfattr Data'!$A$71:$CW$107,MATCH(R$3&amp;"Long",'Perfattr Data'!$B$71:$B$107,0),FALSE)</f>
        <v>-7.9857931655495339E-3</v>
      </c>
      <c r="S96" s="107">
        <f>HLOOKUP($N96,'Perfattr Data'!$A$71:$CW$107,MATCH(S$3&amp;"Long",'Perfattr Data'!$B$71:$B$107,0),FALSE)</f>
        <v>-1.2990094471382137E-2</v>
      </c>
      <c r="T96" s="107">
        <f>HLOOKUP($N96,'Perfattr Data'!$A$71:$CW$107,MATCH(T$3&amp;"Long",'Perfattr Data'!$B$71:$B$107,0),FALSE)</f>
        <v>-4.6647442894961902E-3</v>
      </c>
      <c r="U96" s="107">
        <f>HLOOKUP($N96,'Perfattr Data'!$A$71:$CW$107,MATCH(U$3&amp;"Long",'Perfattr Data'!$B$71:$B$107,0),FALSE)</f>
        <v>-1.2920653896269134E-3</v>
      </c>
    </row>
    <row r="97" spans="2:21" outlineLevel="1" x14ac:dyDescent="0.25">
      <c r="B97" s="95">
        <f t="shared" si="4"/>
        <v>41698</v>
      </c>
      <c r="C97" s="150">
        <f>INDEX('Exposure Data'!$A$1:$Y$391,MATCH($B97&amp;$B$3,'Exposure Data'!$A$1:$A$391,0),MATCH(C$3,'Exposure Data'!$A$1:$Y$1,0))</f>
        <v>0.43013647966668239</v>
      </c>
      <c r="D97" s="150">
        <f>INDEX('Exposure Data'!$A$1:$Y$391,MATCH($B97&amp;$B$3,'Exposure Data'!$A$1:$A$391,0),MATCH(D$3,'Exposure Data'!$A$1:$Y$1,0))</f>
        <v>8.8292397786712065E-2</v>
      </c>
      <c r="E97" s="150">
        <f>INDEX('Exposure Data'!$A$1:$Y$391,MATCH($B97&amp;$B$3,'Exposure Data'!$A$1:$A$391,0),MATCH(E$3,'Exposure Data'!$A$1:$Y$1,0))</f>
        <v>0</v>
      </c>
      <c r="F97" s="150">
        <f>INDEX('Exposure Data'!$A$1:$Y$391,MATCH($B97&amp;$B$3,'Exposure Data'!$A$1:$A$391,0),MATCH(F$3,'Exposure Data'!$A$1:$Y$1,0))</f>
        <v>9.7009466004741918E-2</v>
      </c>
      <c r="G97" s="150">
        <f>INDEX('Exposure Data'!$A$1:$Y$391,MATCH($B97&amp;$B$3,'Exposure Data'!$A$1:$A$391,0),MATCH(G$3,'Exposure Data'!$A$1:$Y$1,0))</f>
        <v>0.35361023535941755</v>
      </c>
      <c r="H97" s="150">
        <f>INDEX('Exposure Data'!$A$1:$Y$391,MATCH($B97&amp;$B$3,'Exposure Data'!$A$1:$A$391,0),MATCH(H$3,'Exposure Data'!$A$1:$Y$1,0))</f>
        <v>9.3235479493839785E-2</v>
      </c>
      <c r="I97" s="150">
        <f>INDEX('Exposure Data'!$A$1:$Y$391,MATCH($B97&amp;$B$3,'Exposure Data'!$A$1:$A$391,0),MATCH(I$3,'Exposure Data'!$A$1:$Y$1,0))</f>
        <v>5.6833279382315423E-2</v>
      </c>
      <c r="J97" s="150">
        <f>INDEX('Exposure Data'!$A$1:$Y$391,MATCH($B97&amp;$B$3,'Exposure Data'!$A$1:$A$391,0),MATCH(J$3,'Exposure Data'!$A$1:$Y$1,0))</f>
        <v>4.0871097393121496E-2</v>
      </c>
      <c r="K97" s="150">
        <f>INDEX('Exposure Data'!$A$1:$Y$391,MATCH($B97&amp;$B$3,'Exposure Data'!$A$1:$A$391,0),MATCH(K$3,'Exposure Data'!$A$1:$Y$1,0))</f>
        <v>0.15454222929855393</v>
      </c>
      <c r="L97" s="99"/>
      <c r="M97" s="90"/>
      <c r="N97" s="95">
        <f t="shared" si="5"/>
        <v>41698</v>
      </c>
      <c r="O97" s="107">
        <f>HLOOKUP($N97,'Perfattr Data'!$A$71:$CW$107,MATCH(O$3&amp;"Long",'Perfattr Data'!$B$71:$B$107,0),FALSE)</f>
        <v>5.645474524920752E-3</v>
      </c>
      <c r="P97" s="107">
        <f>HLOOKUP($N97,'Perfattr Data'!$A$71:$CW$107,MATCH(P$3&amp;"Long",'Perfattr Data'!$B$71:$B$107,0),FALSE)</f>
        <v>1.5191973469554027E-3</v>
      </c>
      <c r="Q97" s="107">
        <f>HLOOKUP($N97,'Perfattr Data'!$A$71:$CW$107,MATCH(Q$3&amp;"Long",'Perfattr Data'!$B$71:$B$107,0),FALSE)</f>
        <v>0</v>
      </c>
      <c r="R97" s="107">
        <f>HLOOKUP($N97,'Perfattr Data'!$A$71:$CW$107,MATCH(R$3&amp;"Long",'Perfattr Data'!$B$71:$B$107,0),FALSE)</f>
        <v>-1.7335158613826834E-3</v>
      </c>
      <c r="S97" s="107">
        <f>HLOOKUP($N97,'Perfattr Data'!$A$71:$CW$107,MATCH(S$3&amp;"Long",'Perfattr Data'!$B$71:$B$107,0),FALSE)</f>
        <v>7.8096209227599802E-3</v>
      </c>
      <c r="T97" s="107">
        <f>HLOOKUP($N97,'Perfattr Data'!$A$71:$CW$107,MATCH(T$3&amp;"Long",'Perfattr Data'!$B$71:$B$107,0),FALSE)</f>
        <v>5.3353839032525708E-3</v>
      </c>
      <c r="U97" s="107">
        <f>HLOOKUP($N97,'Perfattr Data'!$A$71:$CW$107,MATCH(U$3&amp;"Long",'Perfattr Data'!$B$71:$B$107,0),FALSE)</f>
        <v>6.5075661310648805E-3</v>
      </c>
    </row>
    <row r="98" spans="2:21" outlineLevel="1" x14ac:dyDescent="0.25">
      <c r="B98" s="95">
        <f t="shared" si="4"/>
        <v>41729</v>
      </c>
      <c r="C98" s="150">
        <f>INDEX('Exposure Data'!$A$1:$Y$391,MATCH($B98&amp;$B$3,'Exposure Data'!$A$1:$A$391,0),MATCH(C$3,'Exposure Data'!$A$1:$Y$1,0))</f>
        <v>0.42940471773347749</v>
      </c>
      <c r="D98" s="150">
        <f>INDEX('Exposure Data'!$A$1:$Y$391,MATCH($B98&amp;$B$3,'Exposure Data'!$A$1:$A$391,0),MATCH(D$3,'Exposure Data'!$A$1:$Y$1,0))</f>
        <v>8.3441343019567848E-2</v>
      </c>
      <c r="E98" s="150">
        <f>INDEX('Exposure Data'!$A$1:$Y$391,MATCH($B98&amp;$B$3,'Exposure Data'!$A$1:$A$391,0),MATCH(E$3,'Exposure Data'!$A$1:$Y$1,0))</f>
        <v>-2.1822151312889925E-18</v>
      </c>
      <c r="F98" s="150">
        <f>INDEX('Exposure Data'!$A$1:$Y$391,MATCH($B98&amp;$B$3,'Exposure Data'!$A$1:$A$391,0),MATCH(F$3,'Exposure Data'!$A$1:$Y$1,0))</f>
        <v>8.528295204615674E-2</v>
      </c>
      <c r="G98" s="150">
        <f>INDEX('Exposure Data'!$A$1:$Y$391,MATCH($B98&amp;$B$3,'Exposure Data'!$A$1:$A$391,0),MATCH(G$3,'Exposure Data'!$A$1:$Y$1,0))</f>
        <v>0.33452603645368367</v>
      </c>
      <c r="H98" s="150">
        <f>INDEX('Exposure Data'!$A$1:$Y$391,MATCH($B98&amp;$B$3,'Exposure Data'!$A$1:$A$391,0),MATCH(H$3,'Exposure Data'!$A$1:$Y$1,0))</f>
        <v>8.8334462150168783E-2</v>
      </c>
      <c r="I98" s="150">
        <f>INDEX('Exposure Data'!$A$1:$Y$391,MATCH($B98&amp;$B$3,'Exposure Data'!$A$1:$A$391,0),MATCH(I$3,'Exposure Data'!$A$1:$Y$1,0))</f>
        <v>3.8281124769872298E-2</v>
      </c>
      <c r="J98" s="150">
        <f>INDEX('Exposure Data'!$A$1:$Y$391,MATCH($B98&amp;$B$3,'Exposure Data'!$A$1:$A$391,0),MATCH(J$3,'Exposure Data'!$A$1:$Y$1,0))</f>
        <v>3.5103658387882992E-2</v>
      </c>
      <c r="K98" s="150">
        <f>INDEX('Exposure Data'!$A$1:$Y$391,MATCH($B98&amp;$B$3,'Exposure Data'!$A$1:$A$391,0),MATCH(K$3,'Exposure Data'!$A$1:$Y$1,0))</f>
        <v>0.19242202284802548</v>
      </c>
      <c r="L98" s="99"/>
      <c r="M98" s="90"/>
      <c r="N98" s="95">
        <f t="shared" si="5"/>
        <v>41729</v>
      </c>
      <c r="O98" s="107">
        <f>HLOOKUP($N98,'Perfattr Data'!$A$71:$CW$107,MATCH(O$3&amp;"Long",'Perfattr Data'!$B$71:$B$107,0),FALSE)</f>
        <v>8.0421908843956069E-4</v>
      </c>
      <c r="P98" s="107">
        <f>HLOOKUP($N98,'Perfattr Data'!$A$71:$CW$107,MATCH(P$3&amp;"Long",'Perfattr Data'!$B$71:$B$107,0),FALSE)</f>
        <v>-8.1577343903995458E-3</v>
      </c>
      <c r="Q98" s="107">
        <f>HLOOKUP($N98,'Perfattr Data'!$A$71:$CW$107,MATCH(Q$3&amp;"Long",'Perfattr Data'!$B$71:$B$107,0),FALSE)</f>
        <v>0</v>
      </c>
      <c r="R98" s="107">
        <f>HLOOKUP($N98,'Perfattr Data'!$A$71:$CW$107,MATCH(R$3&amp;"Long",'Perfattr Data'!$B$71:$B$107,0),FALSE)</f>
        <v>7.9858175025609365E-3</v>
      </c>
      <c r="S98" s="107">
        <f>HLOOKUP($N98,'Perfattr Data'!$A$71:$CW$107,MATCH(S$3&amp;"Long",'Perfattr Data'!$B$71:$B$107,0),FALSE)</f>
        <v>1.5770959470807664E-4</v>
      </c>
      <c r="T98" s="107">
        <f>HLOOKUP($N98,'Perfattr Data'!$A$71:$CW$107,MATCH(T$3&amp;"Long",'Perfattr Data'!$B$71:$B$107,0),FALSE)</f>
        <v>2.463021101694282E-3</v>
      </c>
      <c r="U98" s="107">
        <f>HLOOKUP($N98,'Perfattr Data'!$A$71:$CW$107,MATCH(U$3&amp;"Long",'Perfattr Data'!$B$71:$B$107,0),FALSE)</f>
        <v>-4.0391642127036276E-4</v>
      </c>
    </row>
    <row r="99" spans="2:21" outlineLevel="1" x14ac:dyDescent="0.25">
      <c r="B99" s="95">
        <f t="shared" si="4"/>
        <v>41759</v>
      </c>
      <c r="C99" s="150">
        <f>INDEX('Exposure Data'!$A$1:$Y$391,MATCH($B99&amp;$B$3,'Exposure Data'!$A$1:$A$391,0),MATCH(C$3,'Exposure Data'!$A$1:$Y$1,0))</f>
        <v>0.4319918532530258</v>
      </c>
      <c r="D99" s="150">
        <f>INDEX('Exposure Data'!$A$1:$Y$391,MATCH($B99&amp;$B$3,'Exposure Data'!$A$1:$A$391,0),MATCH(D$3,'Exposure Data'!$A$1:$Y$1,0))</f>
        <v>9.5583537943546404E-2</v>
      </c>
      <c r="E99" s="150">
        <f>INDEX('Exposure Data'!$A$1:$Y$391,MATCH($B99&amp;$B$3,'Exposure Data'!$A$1:$A$391,0),MATCH(E$3,'Exposure Data'!$A$1:$Y$1,0))</f>
        <v>2.1453223518042682E-18</v>
      </c>
      <c r="F99" s="150">
        <f>INDEX('Exposure Data'!$A$1:$Y$391,MATCH($B99&amp;$B$3,'Exposure Data'!$A$1:$A$391,0),MATCH(F$3,'Exposure Data'!$A$1:$Y$1,0))</f>
        <v>4.6575365530118984E-2</v>
      </c>
      <c r="G99" s="150">
        <f>INDEX('Exposure Data'!$A$1:$Y$391,MATCH($B99&amp;$B$3,'Exposure Data'!$A$1:$A$391,0),MATCH(G$3,'Exposure Data'!$A$1:$Y$1,0))</f>
        <v>0.33512075920274526</v>
      </c>
      <c r="H99" s="150">
        <f>INDEX('Exposure Data'!$A$1:$Y$391,MATCH($B99&amp;$B$3,'Exposure Data'!$A$1:$A$391,0),MATCH(H$3,'Exposure Data'!$A$1:$Y$1,0))</f>
        <v>0.1106553277881535</v>
      </c>
      <c r="I99" s="150">
        <f>INDEX('Exposure Data'!$A$1:$Y$391,MATCH($B99&amp;$B$3,'Exposure Data'!$A$1:$A$391,0),MATCH(I$3,'Exposure Data'!$A$1:$Y$1,0))</f>
        <v>5.5059697702462128E-2</v>
      </c>
      <c r="J99" s="150">
        <f>INDEX('Exposure Data'!$A$1:$Y$391,MATCH($B99&amp;$B$3,'Exposure Data'!$A$1:$A$391,0),MATCH(J$3,'Exposure Data'!$A$1:$Y$1,0))</f>
        <v>3.9233796342158178E-2</v>
      </c>
      <c r="K99" s="150">
        <f>INDEX('Exposure Data'!$A$1:$Y$391,MATCH($B99&amp;$B$3,'Exposure Data'!$A$1:$A$391,0),MATCH(K$3,'Exposure Data'!$A$1:$Y$1,0))</f>
        <v>0.217560992686744</v>
      </c>
      <c r="L99" s="99"/>
      <c r="M99" s="90"/>
      <c r="N99" s="95">
        <f t="shared" si="5"/>
        <v>41759</v>
      </c>
      <c r="O99" s="107">
        <f>HLOOKUP($N99,'Perfattr Data'!$A$71:$CW$107,MATCH(O$3&amp;"Long",'Perfattr Data'!$B$71:$B$107,0),FALSE)</f>
        <v>-6.256273577770588E-3</v>
      </c>
      <c r="P99" s="107">
        <f>HLOOKUP($N99,'Perfattr Data'!$A$71:$CW$107,MATCH(P$3&amp;"Long",'Perfattr Data'!$B$71:$B$107,0),FALSE)</f>
        <v>-6.7208735015543116E-3</v>
      </c>
      <c r="Q99" s="107">
        <f>HLOOKUP($N99,'Perfattr Data'!$A$71:$CW$107,MATCH(Q$3&amp;"Long",'Perfattr Data'!$B$71:$B$107,0),FALSE)</f>
        <v>0</v>
      </c>
      <c r="R99" s="107">
        <f>HLOOKUP($N99,'Perfattr Data'!$A$71:$CW$107,MATCH(R$3&amp;"Long",'Perfattr Data'!$B$71:$B$107,0),FALSE)</f>
        <v>-2.8760273389850039E-3</v>
      </c>
      <c r="S99" s="107">
        <f>HLOOKUP($N99,'Perfattr Data'!$A$71:$CW$107,MATCH(S$3&amp;"Long",'Perfattr Data'!$B$71:$B$107,0),FALSE)</f>
        <v>2.2413470111661091E-2</v>
      </c>
      <c r="T99" s="107">
        <f>HLOOKUP($N99,'Perfattr Data'!$A$71:$CW$107,MATCH(T$3&amp;"Long",'Perfattr Data'!$B$71:$B$107,0),FALSE)</f>
        <v>6.2643428336602274E-4</v>
      </c>
      <c r="U99" s="107">
        <f>HLOOKUP($N99,'Perfattr Data'!$A$71:$CW$107,MATCH(U$3&amp;"Long",'Perfattr Data'!$B$71:$B$107,0),FALSE)</f>
        <v>3.8214882659175253E-4</v>
      </c>
    </row>
    <row r="100" spans="2:21" outlineLevel="1" x14ac:dyDescent="0.25">
      <c r="B100" s="95">
        <f t="shared" si="4"/>
        <v>41790</v>
      </c>
      <c r="C100" s="150">
        <f>INDEX('Exposure Data'!$A$1:$Y$391,MATCH($B100&amp;$B$3,'Exposure Data'!$A$1:$A$391,0),MATCH(C$3,'Exposure Data'!$A$1:$Y$1,0))</f>
        <v>0.41080355861044521</v>
      </c>
      <c r="D100" s="150">
        <f>INDEX('Exposure Data'!$A$1:$Y$391,MATCH($B100&amp;$B$3,'Exposure Data'!$A$1:$A$391,0),MATCH(D$3,'Exposure Data'!$A$1:$Y$1,0))</f>
        <v>0.11009737689476071</v>
      </c>
      <c r="E100" s="150">
        <f>INDEX('Exposure Data'!$A$1:$Y$391,MATCH($B100&amp;$B$3,'Exposure Data'!$A$1:$A$391,0),MATCH(E$3,'Exposure Data'!$A$1:$Y$1,0))</f>
        <v>0</v>
      </c>
      <c r="F100" s="150">
        <f>INDEX('Exposure Data'!$A$1:$Y$391,MATCH($B100&amp;$B$3,'Exposure Data'!$A$1:$A$391,0),MATCH(F$3,'Exposure Data'!$A$1:$Y$1,0))</f>
        <v>5.5313544712029539E-2</v>
      </c>
      <c r="G100" s="150">
        <f>INDEX('Exposure Data'!$A$1:$Y$391,MATCH($B100&amp;$B$3,'Exposure Data'!$A$1:$A$391,0),MATCH(G$3,'Exposure Data'!$A$1:$Y$1,0))</f>
        <v>0.35380109195303949</v>
      </c>
      <c r="H100" s="150">
        <f>INDEX('Exposure Data'!$A$1:$Y$391,MATCH($B100&amp;$B$3,'Exposure Data'!$A$1:$A$391,0),MATCH(H$3,'Exposure Data'!$A$1:$Y$1,0))</f>
        <v>0.11489416700414354</v>
      </c>
      <c r="I100" s="150">
        <f>INDEX('Exposure Data'!$A$1:$Y$391,MATCH($B100&amp;$B$3,'Exposure Data'!$A$1:$A$391,0),MATCH(I$3,'Exposure Data'!$A$1:$Y$1,0))</f>
        <v>5.4191573738245041E-2</v>
      </c>
      <c r="J100" s="150">
        <f>INDEX('Exposure Data'!$A$1:$Y$391,MATCH($B100&amp;$B$3,'Exposure Data'!$A$1:$A$391,0),MATCH(J$3,'Exposure Data'!$A$1:$Y$1,0))</f>
        <v>4.0147360575291668E-2</v>
      </c>
      <c r="K100" s="150">
        <f>INDEX('Exposure Data'!$A$1:$Y$391,MATCH($B100&amp;$B$3,'Exposure Data'!$A$1:$A$391,0),MATCH(K$3,'Exposure Data'!$A$1:$Y$1,0))</f>
        <v>0.25110518386227482</v>
      </c>
      <c r="L100" s="99"/>
      <c r="M100" s="90"/>
      <c r="N100" s="95">
        <f t="shared" si="5"/>
        <v>41790</v>
      </c>
      <c r="O100" s="107">
        <f>HLOOKUP($N100,'Perfattr Data'!$A$71:$CW$107,MATCH(O$3&amp;"Long",'Perfattr Data'!$B$71:$B$107,0),FALSE)</f>
        <v>1.1967709493137779E-2</v>
      </c>
      <c r="P100" s="107">
        <f>HLOOKUP($N100,'Perfattr Data'!$A$71:$CW$107,MATCH(P$3&amp;"Long",'Perfattr Data'!$B$71:$B$107,0),FALSE)</f>
        <v>1.4808179995632567E-2</v>
      </c>
      <c r="Q100" s="107">
        <f>HLOOKUP($N100,'Perfattr Data'!$A$71:$CW$107,MATCH(Q$3&amp;"Long",'Perfattr Data'!$B$71:$B$107,0),FALSE)</f>
        <v>0</v>
      </c>
      <c r="R100" s="107">
        <f>HLOOKUP($N100,'Perfattr Data'!$A$71:$CW$107,MATCH(R$3&amp;"Long",'Perfattr Data'!$B$71:$B$107,0),FALSE)</f>
        <v>1.4356365513404415E-3</v>
      </c>
      <c r="S100" s="107">
        <f>HLOOKUP($N100,'Perfattr Data'!$A$71:$CW$107,MATCH(S$3&amp;"Long",'Perfattr Data'!$B$71:$B$107,0),FALSE)</f>
        <v>2.5770305554151184E-2</v>
      </c>
      <c r="T100" s="107">
        <f>HLOOKUP($N100,'Perfattr Data'!$A$71:$CW$107,MATCH(T$3&amp;"Long",'Perfattr Data'!$B$71:$B$107,0),FALSE)</f>
        <v>3.852482124586905E-3</v>
      </c>
      <c r="U100" s="107">
        <f>HLOOKUP($N100,'Perfattr Data'!$A$71:$CW$107,MATCH(U$3&amp;"Long",'Perfattr Data'!$B$71:$B$107,0),FALSE)</f>
        <v>-1.6687536036076649E-4</v>
      </c>
    </row>
    <row r="101" spans="2:21" outlineLevel="1" x14ac:dyDescent="0.25">
      <c r="B101" s="95">
        <f t="shared" si="4"/>
        <v>41820</v>
      </c>
      <c r="C101" s="150">
        <f>INDEX('Exposure Data'!$A$1:$Y$391,MATCH($B101&amp;$B$3,'Exposure Data'!$A$1:$A$391,0),MATCH(C$3,'Exposure Data'!$A$1:$Y$1,0))</f>
        <v>0.36939761060566556</v>
      </c>
      <c r="D101" s="150">
        <f>INDEX('Exposure Data'!$A$1:$Y$391,MATCH($B101&amp;$B$3,'Exposure Data'!$A$1:$A$391,0),MATCH(D$3,'Exposure Data'!$A$1:$Y$1,0))</f>
        <v>0.12252074287692387</v>
      </c>
      <c r="E101" s="150">
        <f>INDEX('Exposure Data'!$A$1:$Y$391,MATCH($B101&amp;$B$3,'Exposure Data'!$A$1:$A$391,0),MATCH(E$3,'Exposure Data'!$A$1:$Y$1,0))</f>
        <v>0</v>
      </c>
      <c r="F101" s="150">
        <f>INDEX('Exposure Data'!$A$1:$Y$391,MATCH($B101&amp;$B$3,'Exposure Data'!$A$1:$A$391,0),MATCH(F$3,'Exposure Data'!$A$1:$Y$1,0))</f>
        <v>5.3724352919533508E-2</v>
      </c>
      <c r="G101" s="150">
        <f>INDEX('Exposure Data'!$A$1:$Y$391,MATCH($B101&amp;$B$3,'Exposure Data'!$A$1:$A$391,0),MATCH(G$3,'Exposure Data'!$A$1:$Y$1,0))</f>
        <v>0.36708153883487049</v>
      </c>
      <c r="H101" s="150">
        <f>INDEX('Exposure Data'!$A$1:$Y$391,MATCH($B101&amp;$B$3,'Exposure Data'!$A$1:$A$391,0),MATCH(H$3,'Exposure Data'!$A$1:$Y$1,0))</f>
        <v>0.11397406970624881</v>
      </c>
      <c r="I101" s="150">
        <f>INDEX('Exposure Data'!$A$1:$Y$391,MATCH($B101&amp;$B$3,'Exposure Data'!$A$1:$A$391,0),MATCH(I$3,'Exposure Data'!$A$1:$Y$1,0))</f>
        <v>4.5823412673238896E-2</v>
      </c>
      <c r="J101" s="150">
        <f>INDEX('Exposure Data'!$A$1:$Y$391,MATCH($B101&amp;$B$3,'Exposure Data'!$A$1:$A$391,0),MATCH(J$3,'Exposure Data'!$A$1:$Y$1,0))</f>
        <v>4.4092478144896162E-2</v>
      </c>
      <c r="K101" s="150">
        <f>INDEX('Exposure Data'!$A$1:$Y$391,MATCH($B101&amp;$B$3,'Exposure Data'!$A$1:$A$391,0),MATCH(K$3,'Exposure Data'!$A$1:$Y$1,0))</f>
        <v>0.26266915643569183</v>
      </c>
      <c r="L101" s="99"/>
      <c r="M101" s="90"/>
      <c r="N101" s="95">
        <f t="shared" si="5"/>
        <v>41820</v>
      </c>
      <c r="O101" s="107">
        <f>HLOOKUP($N101,'Perfattr Data'!$A$71:$CW$107,MATCH(O$3&amp;"Long",'Perfattr Data'!$B$71:$B$107,0),FALSE)</f>
        <v>1.4387436526997626E-2</v>
      </c>
      <c r="P101" s="107">
        <f>HLOOKUP($N101,'Perfattr Data'!$A$71:$CW$107,MATCH(P$3&amp;"Long",'Perfattr Data'!$B$71:$B$107,0),FALSE)</f>
        <v>6.4341176512059031E-3</v>
      </c>
      <c r="Q101" s="107">
        <f>HLOOKUP($N101,'Perfattr Data'!$A$71:$CW$107,MATCH(Q$3&amp;"Long",'Perfattr Data'!$B$71:$B$107,0),FALSE)</f>
        <v>0</v>
      </c>
      <c r="R101" s="107">
        <f>HLOOKUP($N101,'Perfattr Data'!$A$71:$CW$107,MATCH(R$3&amp;"Long",'Perfattr Data'!$B$71:$B$107,0),FALSE)</f>
        <v>3.9301748254538553E-3</v>
      </c>
      <c r="S101" s="107">
        <f>HLOOKUP($N101,'Perfattr Data'!$A$71:$CW$107,MATCH(S$3&amp;"Long",'Perfattr Data'!$B$71:$B$107,0),FALSE)</f>
        <v>-6.1195766535082716E-3</v>
      </c>
      <c r="T101" s="107">
        <f>HLOOKUP($N101,'Perfattr Data'!$A$71:$CW$107,MATCH(T$3&amp;"Long",'Perfattr Data'!$B$71:$B$107,0),FALSE)</f>
        <v>7.1365569665846826E-3</v>
      </c>
      <c r="U101" s="107">
        <f>HLOOKUP($N101,'Perfattr Data'!$A$71:$CW$107,MATCH(U$3&amp;"Long",'Perfattr Data'!$B$71:$B$107,0),FALSE)</f>
        <v>-1.888189975089333E-3</v>
      </c>
    </row>
    <row r="102" spans="2:21" x14ac:dyDescent="0.25">
      <c r="B102" s="95"/>
      <c r="C102" s="151"/>
      <c r="D102" s="151"/>
      <c r="E102" s="151"/>
      <c r="F102" s="151"/>
      <c r="G102" s="151"/>
      <c r="H102" s="151"/>
      <c r="I102" s="151"/>
      <c r="J102" s="151"/>
      <c r="K102" s="151"/>
      <c r="N102" s="95"/>
    </row>
    <row r="103" spans="2:21" x14ac:dyDescent="0.25">
      <c r="B103" s="90"/>
    </row>
    <row r="104" spans="2:21" x14ac:dyDescent="0.25">
      <c r="B104" s="1" t="s">
        <v>13</v>
      </c>
      <c r="C104" s="90" t="s">
        <v>17</v>
      </c>
      <c r="D104" s="90" t="s">
        <v>18</v>
      </c>
      <c r="E104" s="90" t="s">
        <v>19</v>
      </c>
      <c r="F104" s="90" t="s">
        <v>20</v>
      </c>
      <c r="G104" s="90" t="s">
        <v>21</v>
      </c>
      <c r="H104" s="90" t="s">
        <v>22</v>
      </c>
      <c r="I104" s="90" t="s">
        <v>23</v>
      </c>
      <c r="J104" s="90" t="s">
        <v>15</v>
      </c>
      <c r="K104" s="90" t="s">
        <v>16</v>
      </c>
      <c r="N104" s="1" t="s">
        <v>13</v>
      </c>
      <c r="O104" s="121" t="s">
        <v>17</v>
      </c>
      <c r="P104" s="121" t="s">
        <v>18</v>
      </c>
      <c r="Q104" s="121" t="s">
        <v>19</v>
      </c>
      <c r="R104" s="121" t="s">
        <v>20</v>
      </c>
      <c r="S104" s="121" t="s">
        <v>21</v>
      </c>
      <c r="T104" s="121" t="s">
        <v>22</v>
      </c>
      <c r="U104" s="121" t="s">
        <v>23</v>
      </c>
    </row>
    <row r="105" spans="2:21" outlineLevel="1" x14ac:dyDescent="0.25">
      <c r="B105" s="95">
        <v>38868</v>
      </c>
      <c r="C105" s="150">
        <f>-INDEX('Exposure Data'!$A$1:$Y$391,MATCH($B105&amp;$B$104,'Exposure Data'!$A$1:$A$391,0),MATCH(C$3,'Exposure Data'!$A$1:$Y$1,0))</f>
        <v>0.43984241384640793</v>
      </c>
      <c r="D105" s="150">
        <f>-INDEX('Exposure Data'!$A$1:$Y$391,MATCH($B105&amp;$B$104,'Exposure Data'!$A$1:$A$391,0),MATCH(D$3,'Exposure Data'!$A$1:$Y$1,0))</f>
        <v>3.4002403412657809E-3</v>
      </c>
      <c r="E105" s="150">
        <f>-INDEX('Exposure Data'!$A$1:$Y$391,MATCH($B105&amp;$B$104,'Exposure Data'!$A$1:$A$391,0),MATCH(E$3,'Exposure Data'!$A$1:$Y$1,0))</f>
        <v>8.6749418356364724E-2</v>
      </c>
      <c r="F105" s="150">
        <f>-INDEX('Exposure Data'!$A$1:$Y$391,MATCH($B105&amp;$B$104,'Exposure Data'!$A$1:$A$391,0),MATCH(F$3,'Exposure Data'!$A$1:$Y$1,0))</f>
        <v>4.1653261827142102E-2</v>
      </c>
      <c r="G105" s="150">
        <f>-INDEX('Exposure Data'!$A$1:$Y$391,MATCH($B105&amp;$B$104,'Exposure Data'!$A$1:$A$391,0),MATCH(G$3,'Exposure Data'!$A$1:$Y$1,0))</f>
        <v>4.2195368718889077E-2</v>
      </c>
      <c r="H105" s="150">
        <f>-INDEX('Exposure Data'!$A$1:$Y$391,MATCH($B105&amp;$B$104,'Exposure Data'!$A$1:$A$391,0),MATCH(H$3,'Exposure Data'!$A$1:$Y$1,0))</f>
        <v>0.12810725242053136</v>
      </c>
      <c r="I105" s="150">
        <f>-INDEX('Exposure Data'!$A$1:$Y$391,MATCH($B105&amp;$B$104,'Exposure Data'!$A$1:$A$391,0),MATCH(I$3,'Exposure Data'!$A$1:$Y$1,0))</f>
        <v>5.7571882046556382E-2</v>
      </c>
      <c r="J105" s="150">
        <f>-INDEX('Exposure Data'!$A$1:$Y$391,MATCH($B105&amp;$B$104,'Exposure Data'!$A$1:$A$391,0),MATCH(J$3,'Exposure Data'!$A$1:$Y$1,0))</f>
        <v>0</v>
      </c>
      <c r="K105" s="150">
        <f>-INDEX('Exposure Data'!$A$1:$Y$391,MATCH($B105&amp;$B$104,'Exposure Data'!$A$1:$A$391,0),MATCH(K$3,'Exposure Data'!$A$1:$Y$1,0))</f>
        <v>0</v>
      </c>
      <c r="L105" s="99"/>
      <c r="N105" s="95">
        <v>38868</v>
      </c>
      <c r="O105" s="107">
        <f>HLOOKUP($N105,'Perfattr Data'!$A$71:$CW$107,MATCH(O$3&amp;"Short",'Perfattr Data'!$B$71:$B$107,0),FALSE)</f>
        <v>2.083160997632099E-2</v>
      </c>
      <c r="P105" s="107">
        <f>HLOOKUP($N105,'Perfattr Data'!$A$71:$CW$107,MATCH(P$3&amp;"Short",'Perfattr Data'!$B$71:$B$107,0),FALSE)</f>
        <v>5.0368230194082031E-4</v>
      </c>
      <c r="Q105" s="107">
        <f>HLOOKUP($N105,'Perfattr Data'!$A$71:$CW$107,MATCH(Q$3&amp;"Short",'Perfattr Data'!$B$71:$B$107,0),FALSE)</f>
        <v>5.6666478373826202E-3</v>
      </c>
      <c r="R105" s="107">
        <f>HLOOKUP($N105,'Perfattr Data'!$A$71:$CW$107,MATCH(R$3&amp;"Short",'Perfattr Data'!$B$71:$B$107,0),FALSE)</f>
        <v>2.0590514952816938E-3</v>
      </c>
      <c r="S105" s="107">
        <f>HLOOKUP($N105,'Perfattr Data'!$A$71:$CW$107,MATCH(S$3&amp;"Short",'Perfattr Data'!$B$71:$B$107,0),FALSE)</f>
        <v>2.5583244687398883E-3</v>
      </c>
      <c r="T105" s="107">
        <f>HLOOKUP($N105,'Perfattr Data'!$A$71:$CW$107,MATCH(T$3&amp;"Short",'Perfattr Data'!$B$71:$B$107,0),FALSE)</f>
        <v>2.9576687450786439E-3</v>
      </c>
      <c r="U105" s="107">
        <f>HLOOKUP($N105,'Perfattr Data'!$A$71:$CW$107,MATCH(U$3&amp;"Short",'Perfattr Data'!$B$71:$B$107,0),FALSE)</f>
        <v>1.0102666072457651E-3</v>
      </c>
    </row>
    <row r="106" spans="2:21" outlineLevel="1" x14ac:dyDescent="0.25">
      <c r="B106" s="95">
        <f t="shared" ref="B106:B137" si="6">EOMONTH(B105,1)</f>
        <v>38898</v>
      </c>
      <c r="C106" s="150">
        <f>-INDEX('Exposure Data'!$A$1:$Y$391,MATCH($B106&amp;$B$104,'Exposure Data'!$A$1:$A$391,0),MATCH(C$3,'Exposure Data'!$A$1:$Y$1,0))</f>
        <v>0.54012965854308526</v>
      </c>
      <c r="D106" s="150">
        <f>-INDEX('Exposure Data'!$A$1:$Y$391,MATCH($B106&amp;$B$104,'Exposure Data'!$A$1:$A$391,0),MATCH(D$3,'Exposure Data'!$A$1:$Y$1,0))</f>
        <v>1.0109038526105417E-2</v>
      </c>
      <c r="E106" s="150">
        <f>-INDEX('Exposure Data'!$A$1:$Y$391,MATCH($B106&amp;$B$104,'Exposure Data'!$A$1:$A$391,0),MATCH(E$3,'Exposure Data'!$A$1:$Y$1,0))</f>
        <v>0.10086275995599443</v>
      </c>
      <c r="F106" s="150">
        <f>-INDEX('Exposure Data'!$A$1:$Y$391,MATCH($B106&amp;$B$104,'Exposure Data'!$A$1:$A$391,0),MATCH(F$3,'Exposure Data'!$A$1:$Y$1,0))</f>
        <v>6.5275511398783903E-2</v>
      </c>
      <c r="G106" s="150">
        <f>-INDEX('Exposure Data'!$A$1:$Y$391,MATCH($B106&amp;$B$104,'Exposure Data'!$A$1:$A$391,0),MATCH(G$3,'Exposure Data'!$A$1:$Y$1,0))</f>
        <v>3.3568470293650017E-2</v>
      </c>
      <c r="H106" s="150">
        <f>-INDEX('Exposure Data'!$A$1:$Y$391,MATCH($B106&amp;$B$104,'Exposure Data'!$A$1:$A$391,0),MATCH(H$3,'Exposure Data'!$A$1:$Y$1,0))</f>
        <v>0.15341914572819088</v>
      </c>
      <c r="I106" s="150">
        <f>-INDEX('Exposure Data'!$A$1:$Y$391,MATCH($B106&amp;$B$104,'Exposure Data'!$A$1:$A$391,0),MATCH(I$3,'Exposure Data'!$A$1:$Y$1,0))</f>
        <v>6.5413515610256254E-2</v>
      </c>
      <c r="J106" s="150">
        <f>-INDEX('Exposure Data'!$A$1:$Y$391,MATCH($B106&amp;$B$104,'Exposure Data'!$A$1:$A$391,0),MATCH(J$3,'Exposure Data'!$A$1:$Y$1,0))</f>
        <v>0</v>
      </c>
      <c r="K106" s="150">
        <f>-INDEX('Exposure Data'!$A$1:$Y$391,MATCH($B106&amp;$B$104,'Exposure Data'!$A$1:$A$391,0),MATCH(K$3,'Exposure Data'!$A$1:$Y$1,0))</f>
        <v>0</v>
      </c>
      <c r="L106" s="99"/>
      <c r="N106" s="95">
        <f t="shared" ref="N106:N137" si="7">EOMONTH(N105,1)</f>
        <v>38898</v>
      </c>
      <c r="O106" s="107">
        <f>HLOOKUP($N106,'Perfattr Data'!$A$71:$CW$107,MATCH(O$3&amp;"Short",'Perfattr Data'!$B$71:$B$107,0),FALSE)</f>
        <v>5.074579893678511E-4</v>
      </c>
      <c r="P106" s="107">
        <f>HLOOKUP($N106,'Perfattr Data'!$A$71:$CW$107,MATCH(P$3&amp;"Short",'Perfattr Data'!$B$71:$B$107,0),FALSE)</f>
        <v>8.3607448364818771E-5</v>
      </c>
      <c r="Q106" s="107">
        <f>HLOOKUP($N106,'Perfattr Data'!$A$71:$CW$107,MATCH(Q$3&amp;"Short",'Perfattr Data'!$B$71:$B$107,0),FALSE)</f>
        <v>4.1804876250093025E-4</v>
      </c>
      <c r="R106" s="107">
        <f>HLOOKUP($N106,'Perfattr Data'!$A$71:$CW$107,MATCH(R$3&amp;"Short",'Perfattr Data'!$B$71:$B$107,0),FALSE)</f>
        <v>-2.9894393663162503E-3</v>
      </c>
      <c r="S106" s="107">
        <f>HLOOKUP($N106,'Perfattr Data'!$A$71:$CW$107,MATCH(S$3&amp;"Short",'Perfattr Data'!$B$71:$B$107,0),FALSE)</f>
        <v>2.4909149004812971E-3</v>
      </c>
      <c r="T106" s="107">
        <f>HLOOKUP($N106,'Perfattr Data'!$A$71:$CW$107,MATCH(T$3&amp;"Short",'Perfattr Data'!$B$71:$B$107,0),FALSE)</f>
        <v>5.223069778651928E-3</v>
      </c>
      <c r="U106" s="107">
        <f>HLOOKUP($N106,'Perfattr Data'!$A$71:$CW$107,MATCH(U$3&amp;"Short",'Perfattr Data'!$B$71:$B$107,0),FALSE)</f>
        <v>1.6969515609143754E-3</v>
      </c>
    </row>
    <row r="107" spans="2:21" outlineLevel="1" x14ac:dyDescent="0.25">
      <c r="B107" s="95">
        <f t="shared" si="6"/>
        <v>38929</v>
      </c>
      <c r="C107" s="150">
        <f>-INDEX('Exposure Data'!$A$1:$Y$391,MATCH($B107&amp;$B$104,'Exposure Data'!$A$1:$A$391,0),MATCH(C$3,'Exposure Data'!$A$1:$Y$1,0))</f>
        <v>0.51566804771731112</v>
      </c>
      <c r="D107" s="150">
        <f>-INDEX('Exposure Data'!$A$1:$Y$391,MATCH($B107&amp;$B$104,'Exposure Data'!$A$1:$A$391,0),MATCH(D$3,'Exposure Data'!$A$1:$Y$1,0))</f>
        <v>4.7400038033610257E-3</v>
      </c>
      <c r="E107" s="150">
        <f>-INDEX('Exposure Data'!$A$1:$Y$391,MATCH($B107&amp;$B$104,'Exposure Data'!$A$1:$A$391,0),MATCH(E$3,'Exposure Data'!$A$1:$Y$1,0))</f>
        <v>0.15535963470367217</v>
      </c>
      <c r="F107" s="150">
        <f>-INDEX('Exposure Data'!$A$1:$Y$391,MATCH($B107&amp;$B$104,'Exposure Data'!$A$1:$A$391,0),MATCH(F$3,'Exposure Data'!$A$1:$Y$1,0))</f>
        <v>5.5873824479836715E-2</v>
      </c>
      <c r="G107" s="150">
        <f>-INDEX('Exposure Data'!$A$1:$Y$391,MATCH($B107&amp;$B$104,'Exposure Data'!$A$1:$A$391,0),MATCH(G$3,'Exposure Data'!$A$1:$Y$1,0))</f>
        <v>1.7417977866968155E-2</v>
      </c>
      <c r="H107" s="150">
        <f>-INDEX('Exposure Data'!$A$1:$Y$391,MATCH($B107&amp;$B$104,'Exposure Data'!$A$1:$A$391,0),MATCH(H$3,'Exposure Data'!$A$1:$Y$1,0))</f>
        <v>0.13573538376173247</v>
      </c>
      <c r="I107" s="150">
        <f>-INDEX('Exposure Data'!$A$1:$Y$391,MATCH($B107&amp;$B$104,'Exposure Data'!$A$1:$A$391,0),MATCH(I$3,'Exposure Data'!$A$1:$Y$1,0))</f>
        <v>5.7924044950652342E-2</v>
      </c>
      <c r="J107" s="150">
        <f>-INDEX('Exposure Data'!$A$1:$Y$391,MATCH($B107&amp;$B$104,'Exposure Data'!$A$1:$A$391,0),MATCH(J$3,'Exposure Data'!$A$1:$Y$1,0))</f>
        <v>0</v>
      </c>
      <c r="K107" s="150">
        <f>-INDEX('Exposure Data'!$A$1:$Y$391,MATCH($B107&amp;$B$104,'Exposure Data'!$A$1:$A$391,0),MATCH(K$3,'Exposure Data'!$A$1:$Y$1,0))</f>
        <v>0</v>
      </c>
      <c r="L107" s="99"/>
      <c r="N107" s="95">
        <f t="shared" si="7"/>
        <v>38929</v>
      </c>
      <c r="O107" s="107">
        <f>HLOOKUP($N107,'Perfattr Data'!$A$71:$CW$107,MATCH(O$3&amp;"Short",'Perfattr Data'!$B$71:$B$107,0),FALSE)</f>
        <v>3.8956514235470186E-3</v>
      </c>
      <c r="P107" s="107">
        <f>HLOOKUP($N107,'Perfattr Data'!$A$71:$CW$107,MATCH(P$3&amp;"Short",'Perfattr Data'!$B$71:$B$107,0),FALSE)</f>
        <v>-5.0232981303934335E-4</v>
      </c>
      <c r="Q107" s="107">
        <f>HLOOKUP($N107,'Perfattr Data'!$A$71:$CW$107,MATCH(Q$3&amp;"Short",'Perfattr Data'!$B$71:$B$107,0),FALSE)</f>
        <v>-2.8906743513525952E-3</v>
      </c>
      <c r="R107" s="107">
        <f>HLOOKUP($N107,'Perfattr Data'!$A$71:$CW$107,MATCH(R$3&amp;"Short",'Perfattr Data'!$B$71:$B$107,0),FALSE)</f>
        <v>2.267694341154826E-3</v>
      </c>
      <c r="S107" s="107">
        <f>HLOOKUP($N107,'Perfattr Data'!$A$71:$CW$107,MATCH(S$3&amp;"Short",'Perfattr Data'!$B$71:$B$107,0),FALSE)</f>
        <v>-8.4049282075900258E-3</v>
      </c>
      <c r="T107" s="107">
        <f>HLOOKUP($N107,'Perfattr Data'!$A$71:$CW$107,MATCH(T$3&amp;"Short",'Perfattr Data'!$B$71:$B$107,0),FALSE)</f>
        <v>8.1048380882820931E-3</v>
      </c>
      <c r="U107" s="107">
        <f>HLOOKUP($N107,'Perfattr Data'!$A$71:$CW$107,MATCH(U$3&amp;"Short",'Perfattr Data'!$B$71:$B$107,0),FALSE)</f>
        <v>1.7005932419952873E-3</v>
      </c>
    </row>
    <row r="108" spans="2:21" outlineLevel="1" x14ac:dyDescent="0.25">
      <c r="B108" s="95">
        <f t="shared" si="6"/>
        <v>38960</v>
      </c>
      <c r="C108" s="150">
        <f>-INDEX('Exposure Data'!$A$1:$Y$391,MATCH($B108&amp;$B$104,'Exposure Data'!$A$1:$A$391,0),MATCH(C$3,'Exposure Data'!$A$1:$Y$1,0))</f>
        <v>0.50526139987908325</v>
      </c>
      <c r="D108" s="150">
        <f>-INDEX('Exposure Data'!$A$1:$Y$391,MATCH($B108&amp;$B$104,'Exposure Data'!$A$1:$A$391,0),MATCH(D$3,'Exposure Data'!$A$1:$Y$1,0))</f>
        <v>1.0607293723453311E-2</v>
      </c>
      <c r="E108" s="150">
        <f>-INDEX('Exposure Data'!$A$1:$Y$391,MATCH($B108&amp;$B$104,'Exposure Data'!$A$1:$A$391,0),MATCH(E$3,'Exposure Data'!$A$1:$Y$1,0))</f>
        <v>0.15853034727630713</v>
      </c>
      <c r="F108" s="150">
        <f>-INDEX('Exposure Data'!$A$1:$Y$391,MATCH($B108&amp;$B$104,'Exposure Data'!$A$1:$A$391,0),MATCH(F$3,'Exposure Data'!$A$1:$Y$1,0))</f>
        <v>4.9979592263570807E-2</v>
      </c>
      <c r="G108" s="150">
        <f>-INDEX('Exposure Data'!$A$1:$Y$391,MATCH($B108&amp;$B$104,'Exposure Data'!$A$1:$A$391,0),MATCH(G$3,'Exposure Data'!$A$1:$Y$1,0))</f>
        <v>1.5447736700689701E-2</v>
      </c>
      <c r="H108" s="150">
        <f>-INDEX('Exposure Data'!$A$1:$Y$391,MATCH($B108&amp;$B$104,'Exposure Data'!$A$1:$A$391,0),MATCH(H$3,'Exposure Data'!$A$1:$Y$1,0))</f>
        <v>0.17744983621292865</v>
      </c>
      <c r="I108" s="150">
        <f>-INDEX('Exposure Data'!$A$1:$Y$391,MATCH($B108&amp;$B$104,'Exposure Data'!$A$1:$A$391,0),MATCH(I$3,'Exposure Data'!$A$1:$Y$1,0))</f>
        <v>5.2186816932953725E-2</v>
      </c>
      <c r="J108" s="150">
        <f>-INDEX('Exposure Data'!$A$1:$Y$391,MATCH($B108&amp;$B$104,'Exposure Data'!$A$1:$A$391,0),MATCH(J$3,'Exposure Data'!$A$1:$Y$1,0))</f>
        <v>0</v>
      </c>
      <c r="K108" s="150">
        <f>-INDEX('Exposure Data'!$A$1:$Y$391,MATCH($B108&amp;$B$104,'Exposure Data'!$A$1:$A$391,0),MATCH(K$3,'Exposure Data'!$A$1:$Y$1,0))</f>
        <v>0</v>
      </c>
      <c r="L108" s="99"/>
      <c r="N108" s="95">
        <f t="shared" si="7"/>
        <v>38960</v>
      </c>
      <c r="O108" s="107">
        <f>HLOOKUP($N108,'Perfattr Data'!$A$71:$CW$107,MATCH(O$3&amp;"Short",'Perfattr Data'!$B$71:$B$107,0),FALSE)</f>
        <v>-1.4148469830509346E-2</v>
      </c>
      <c r="P108" s="107">
        <f>HLOOKUP($N108,'Perfattr Data'!$A$71:$CW$107,MATCH(P$3&amp;"Short",'Perfattr Data'!$B$71:$B$107,0),FALSE)</f>
        <v>-3.4647817159988637E-4</v>
      </c>
      <c r="Q108" s="107">
        <f>HLOOKUP($N108,'Perfattr Data'!$A$71:$CW$107,MATCH(Q$3&amp;"Short",'Perfattr Data'!$B$71:$B$107,0),FALSE)</f>
        <v>-1.7240233230836532E-3</v>
      </c>
      <c r="R108" s="107">
        <f>HLOOKUP($N108,'Perfattr Data'!$A$71:$CW$107,MATCH(R$3&amp;"Short",'Perfattr Data'!$B$71:$B$107,0),FALSE)</f>
        <v>4.071977662399893E-4</v>
      </c>
      <c r="S108" s="107">
        <f>HLOOKUP($N108,'Perfattr Data'!$A$71:$CW$107,MATCH(S$3&amp;"Short",'Perfattr Data'!$B$71:$B$107,0),FALSE)</f>
        <v>-2.0526757723347191E-3</v>
      </c>
      <c r="T108" s="107">
        <f>HLOOKUP($N108,'Perfattr Data'!$A$71:$CW$107,MATCH(T$3&amp;"Short",'Perfattr Data'!$B$71:$B$107,0),FALSE)</f>
        <v>-8.8921033400513171E-3</v>
      </c>
      <c r="U108" s="107">
        <f>HLOOKUP($N108,'Perfattr Data'!$A$71:$CW$107,MATCH(U$3&amp;"Short",'Perfattr Data'!$B$71:$B$107,0),FALSE)</f>
        <v>4.3971210947047412E-4</v>
      </c>
    </row>
    <row r="109" spans="2:21" outlineLevel="1" x14ac:dyDescent="0.25">
      <c r="B109" s="95">
        <f t="shared" si="6"/>
        <v>38990</v>
      </c>
      <c r="C109" s="150">
        <f>-INDEX('Exposure Data'!$A$1:$Y$391,MATCH($B109&amp;$B$104,'Exposure Data'!$A$1:$A$391,0),MATCH(C$3,'Exposure Data'!$A$1:$Y$1,0))</f>
        <v>0.51820810882088764</v>
      </c>
      <c r="D109" s="150">
        <f>-INDEX('Exposure Data'!$A$1:$Y$391,MATCH($B109&amp;$B$104,'Exposure Data'!$A$1:$A$391,0),MATCH(D$3,'Exposure Data'!$A$1:$Y$1,0))</f>
        <v>3.7021894357398217E-3</v>
      </c>
      <c r="E109" s="150">
        <f>-INDEX('Exposure Data'!$A$1:$Y$391,MATCH($B109&amp;$B$104,'Exposure Data'!$A$1:$A$391,0),MATCH(E$3,'Exposure Data'!$A$1:$Y$1,0))</f>
        <v>0.12717316898053924</v>
      </c>
      <c r="F109" s="150">
        <f>-INDEX('Exposure Data'!$A$1:$Y$391,MATCH($B109&amp;$B$104,'Exposure Data'!$A$1:$A$391,0),MATCH(F$3,'Exposure Data'!$A$1:$Y$1,0))</f>
        <v>0.10189680084767611</v>
      </c>
      <c r="G109" s="150">
        <f>-INDEX('Exposure Data'!$A$1:$Y$391,MATCH($B109&amp;$B$104,'Exposure Data'!$A$1:$A$391,0),MATCH(G$3,'Exposure Data'!$A$1:$Y$1,0))</f>
        <v>1.9460094133179839E-2</v>
      </c>
      <c r="H109" s="150">
        <f>-INDEX('Exposure Data'!$A$1:$Y$391,MATCH($B109&amp;$B$104,'Exposure Data'!$A$1:$A$391,0),MATCH(H$3,'Exposure Data'!$A$1:$Y$1,0))</f>
        <v>0.19929565556122264</v>
      </c>
      <c r="I109" s="150">
        <f>-INDEX('Exposure Data'!$A$1:$Y$391,MATCH($B109&amp;$B$104,'Exposure Data'!$A$1:$A$391,0),MATCH(I$3,'Exposure Data'!$A$1:$Y$1,0))</f>
        <v>6.1342672506743592E-2</v>
      </c>
      <c r="J109" s="150">
        <f>-INDEX('Exposure Data'!$A$1:$Y$391,MATCH($B109&amp;$B$104,'Exposure Data'!$A$1:$A$391,0),MATCH(J$3,'Exposure Data'!$A$1:$Y$1,0))</f>
        <v>0</v>
      </c>
      <c r="K109" s="150">
        <f>-INDEX('Exposure Data'!$A$1:$Y$391,MATCH($B109&amp;$B$104,'Exposure Data'!$A$1:$A$391,0),MATCH(K$3,'Exposure Data'!$A$1:$Y$1,0))</f>
        <v>0</v>
      </c>
      <c r="L109" s="99"/>
      <c r="N109" s="95">
        <f t="shared" si="7"/>
        <v>38990</v>
      </c>
      <c r="O109" s="107">
        <f>HLOOKUP($N109,'Perfattr Data'!$A$71:$CW$107,MATCH(O$3&amp;"Short",'Perfattr Data'!$B$71:$B$107,0),FALSE)</f>
        <v>-8.0881698222325556E-3</v>
      </c>
      <c r="P109" s="107">
        <f>HLOOKUP($N109,'Perfattr Data'!$A$71:$CW$107,MATCH(P$3&amp;"Short",'Perfattr Data'!$B$71:$B$107,0),FALSE)</f>
        <v>-5.3759549376408559E-4</v>
      </c>
      <c r="Q109" s="107">
        <f>HLOOKUP($N109,'Perfattr Data'!$A$71:$CW$107,MATCH(Q$3&amp;"Short",'Perfattr Data'!$B$71:$B$107,0),FALSE)</f>
        <v>2.4655498219193638E-3</v>
      </c>
      <c r="R109" s="107">
        <f>HLOOKUP($N109,'Perfattr Data'!$A$71:$CW$107,MATCH(R$3&amp;"Short",'Perfattr Data'!$B$71:$B$107,0),FALSE)</f>
        <v>-7.7508024924030057E-3</v>
      </c>
      <c r="S109" s="107">
        <f>HLOOKUP($N109,'Perfattr Data'!$A$71:$CW$107,MATCH(S$3&amp;"Short",'Perfattr Data'!$B$71:$B$107,0),FALSE)</f>
        <v>4.9604216444681978E-2</v>
      </c>
      <c r="T109" s="107">
        <f>HLOOKUP($N109,'Perfattr Data'!$A$71:$CW$107,MATCH(T$3&amp;"Short",'Perfattr Data'!$B$71:$B$107,0),FALSE)</f>
        <v>-5.9783702230949934E-4</v>
      </c>
      <c r="U109" s="107">
        <f>HLOOKUP($N109,'Perfattr Data'!$A$71:$CW$107,MATCH(U$3&amp;"Short",'Perfattr Data'!$B$71:$B$107,0),FALSE)</f>
        <v>-2.8679536328246103E-3</v>
      </c>
    </row>
    <row r="110" spans="2:21" outlineLevel="1" x14ac:dyDescent="0.25">
      <c r="B110" s="95">
        <f t="shared" si="6"/>
        <v>39021</v>
      </c>
      <c r="C110" s="150">
        <f>-INDEX('Exposure Data'!$A$1:$Y$391,MATCH($B110&amp;$B$104,'Exposure Data'!$A$1:$A$391,0),MATCH(C$3,'Exposure Data'!$A$1:$Y$1,0))</f>
        <v>0.51061509521905313</v>
      </c>
      <c r="D110" s="150">
        <f>-INDEX('Exposure Data'!$A$1:$Y$391,MATCH($B110&amp;$B$104,'Exposure Data'!$A$1:$A$391,0),MATCH(D$3,'Exposure Data'!$A$1:$Y$1,0))</f>
        <v>0</v>
      </c>
      <c r="E110" s="150">
        <f>-INDEX('Exposure Data'!$A$1:$Y$391,MATCH($B110&amp;$B$104,'Exposure Data'!$A$1:$A$391,0),MATCH(E$3,'Exposure Data'!$A$1:$Y$1,0))</f>
        <v>0.12839260964867227</v>
      </c>
      <c r="F110" s="150">
        <f>-INDEX('Exposure Data'!$A$1:$Y$391,MATCH($B110&amp;$B$104,'Exposure Data'!$A$1:$A$391,0),MATCH(F$3,'Exposure Data'!$A$1:$Y$1,0))</f>
        <v>0.14664659655776682</v>
      </c>
      <c r="G110" s="150">
        <f>-INDEX('Exposure Data'!$A$1:$Y$391,MATCH($B110&amp;$B$104,'Exposure Data'!$A$1:$A$391,0),MATCH(G$3,'Exposure Data'!$A$1:$Y$1,0))</f>
        <v>1.5984923247427323E-2</v>
      </c>
      <c r="H110" s="150">
        <f>-INDEX('Exposure Data'!$A$1:$Y$391,MATCH($B110&amp;$B$104,'Exposure Data'!$A$1:$A$391,0),MATCH(H$3,'Exposure Data'!$A$1:$Y$1,0))</f>
        <v>0.15725694234828505</v>
      </c>
      <c r="I110" s="150">
        <f>-INDEX('Exposure Data'!$A$1:$Y$391,MATCH($B110&amp;$B$104,'Exposure Data'!$A$1:$A$391,0),MATCH(I$3,'Exposure Data'!$A$1:$Y$1,0))</f>
        <v>8.0646052444736466E-2</v>
      </c>
      <c r="J110" s="150">
        <f>-INDEX('Exposure Data'!$A$1:$Y$391,MATCH($B110&amp;$B$104,'Exposure Data'!$A$1:$A$391,0),MATCH(J$3,'Exposure Data'!$A$1:$Y$1,0))</f>
        <v>0</v>
      </c>
      <c r="K110" s="150">
        <f>-INDEX('Exposure Data'!$A$1:$Y$391,MATCH($B110&amp;$B$104,'Exposure Data'!$A$1:$A$391,0),MATCH(K$3,'Exposure Data'!$A$1:$Y$1,0))</f>
        <v>0</v>
      </c>
      <c r="L110" s="99"/>
      <c r="N110" s="95">
        <f t="shared" si="7"/>
        <v>39021</v>
      </c>
      <c r="O110" s="107">
        <f>HLOOKUP($N110,'Perfattr Data'!$A$71:$CW$107,MATCH(O$3&amp;"Short",'Perfattr Data'!$B$71:$B$107,0),FALSE)</f>
        <v>-1.6041049779088646E-2</v>
      </c>
      <c r="P110" s="107">
        <f>HLOOKUP($N110,'Perfattr Data'!$A$71:$CW$107,MATCH(P$3&amp;"Short",'Perfattr Data'!$B$71:$B$107,0),FALSE)</f>
        <v>3.5426719453376043E-4</v>
      </c>
      <c r="Q110" s="107">
        <f>HLOOKUP($N110,'Perfattr Data'!$A$71:$CW$107,MATCH(Q$3&amp;"Short",'Perfattr Data'!$B$71:$B$107,0),FALSE)</f>
        <v>-8.3964375701357057E-3</v>
      </c>
      <c r="R110" s="107">
        <f>HLOOKUP($N110,'Perfattr Data'!$A$71:$CW$107,MATCH(R$3&amp;"Short",'Perfattr Data'!$B$71:$B$107,0),FALSE)</f>
        <v>-5.4105223299678873E-3</v>
      </c>
      <c r="S110" s="107">
        <f>HLOOKUP($N110,'Perfattr Data'!$A$71:$CW$107,MATCH(S$3&amp;"Short",'Perfattr Data'!$B$71:$B$107,0),FALSE)</f>
        <v>-2.6516077808853311E-3</v>
      </c>
      <c r="T110" s="107">
        <f>HLOOKUP($N110,'Perfattr Data'!$A$71:$CW$107,MATCH(T$3&amp;"Short",'Perfattr Data'!$B$71:$B$107,0),FALSE)</f>
        <v>4.5970849088690941E-3</v>
      </c>
      <c r="U110" s="107">
        <f>HLOOKUP($N110,'Perfattr Data'!$A$71:$CW$107,MATCH(U$3&amp;"Short",'Perfattr Data'!$B$71:$B$107,0),FALSE)</f>
        <v>-4.4308271526264801E-3</v>
      </c>
    </row>
    <row r="111" spans="2:21" outlineLevel="1" x14ac:dyDescent="0.25">
      <c r="B111" s="95">
        <f t="shared" si="6"/>
        <v>39051</v>
      </c>
      <c r="C111" s="150">
        <f>-INDEX('Exposure Data'!$A$1:$Y$391,MATCH($B111&amp;$B$104,'Exposure Data'!$A$1:$A$391,0),MATCH(C$3,'Exposure Data'!$A$1:$Y$1,0))</f>
        <v>0.45778618978190172</v>
      </c>
      <c r="D111" s="150">
        <f>-INDEX('Exposure Data'!$A$1:$Y$391,MATCH($B111&amp;$B$104,'Exposure Data'!$A$1:$A$391,0),MATCH(D$3,'Exposure Data'!$A$1:$Y$1,0))</f>
        <v>0</v>
      </c>
      <c r="E111" s="150">
        <f>-INDEX('Exposure Data'!$A$1:$Y$391,MATCH($B111&amp;$B$104,'Exposure Data'!$A$1:$A$391,0),MATCH(E$3,'Exposure Data'!$A$1:$Y$1,0))</f>
        <v>0.13184753519602713</v>
      </c>
      <c r="F111" s="150">
        <f>-INDEX('Exposure Data'!$A$1:$Y$391,MATCH($B111&amp;$B$104,'Exposure Data'!$A$1:$A$391,0),MATCH(F$3,'Exposure Data'!$A$1:$Y$1,0))</f>
        <v>0.1466683878876329</v>
      </c>
      <c r="G111" s="150">
        <f>-INDEX('Exposure Data'!$A$1:$Y$391,MATCH($B111&amp;$B$104,'Exposure Data'!$A$1:$A$391,0),MATCH(G$3,'Exposure Data'!$A$1:$Y$1,0))</f>
        <v>1.1910904460032455E-2</v>
      </c>
      <c r="H111" s="150">
        <f>-INDEX('Exposure Data'!$A$1:$Y$391,MATCH($B111&amp;$B$104,'Exposure Data'!$A$1:$A$391,0),MATCH(H$3,'Exposure Data'!$A$1:$Y$1,0))</f>
        <v>0.14286556226260702</v>
      </c>
      <c r="I111" s="150">
        <f>-INDEX('Exposure Data'!$A$1:$Y$391,MATCH($B111&amp;$B$104,'Exposure Data'!$A$1:$A$391,0),MATCH(I$3,'Exposure Data'!$A$1:$Y$1,0))</f>
        <v>8.6837184053399089E-2</v>
      </c>
      <c r="J111" s="150">
        <f>-INDEX('Exposure Data'!$A$1:$Y$391,MATCH($B111&amp;$B$104,'Exposure Data'!$A$1:$A$391,0),MATCH(J$3,'Exposure Data'!$A$1:$Y$1,0))</f>
        <v>0</v>
      </c>
      <c r="K111" s="150">
        <f>-INDEX('Exposure Data'!$A$1:$Y$391,MATCH($B111&amp;$B$104,'Exposure Data'!$A$1:$A$391,0),MATCH(K$3,'Exposure Data'!$A$1:$Y$1,0))</f>
        <v>0</v>
      </c>
      <c r="L111" s="99"/>
      <c r="N111" s="95">
        <f t="shared" si="7"/>
        <v>39051</v>
      </c>
      <c r="O111" s="107">
        <f>HLOOKUP($N111,'Perfattr Data'!$A$71:$CW$107,MATCH(O$3&amp;"Short",'Perfattr Data'!$B$71:$B$107,0),FALSE)</f>
        <v>-4.2902647632655659E-2</v>
      </c>
      <c r="P111" s="107">
        <f>HLOOKUP($N111,'Perfattr Data'!$A$71:$CW$107,MATCH(P$3&amp;"Short",'Perfattr Data'!$B$71:$B$107,0),FALSE)</f>
        <v>0</v>
      </c>
      <c r="Q111" s="107">
        <f>HLOOKUP($N111,'Perfattr Data'!$A$71:$CW$107,MATCH(Q$3&amp;"Short",'Perfattr Data'!$B$71:$B$107,0),FALSE)</f>
        <v>-7.1845944994452663E-3</v>
      </c>
      <c r="R111" s="107">
        <f>HLOOKUP($N111,'Perfattr Data'!$A$71:$CW$107,MATCH(R$3&amp;"Short",'Perfattr Data'!$B$71:$B$107,0),FALSE)</f>
        <v>-3.2822244967905282E-3</v>
      </c>
      <c r="S111" s="107">
        <f>HLOOKUP($N111,'Perfattr Data'!$A$71:$CW$107,MATCH(S$3&amp;"Short",'Perfattr Data'!$B$71:$B$107,0),FALSE)</f>
        <v>-7.4140300399011885E-4</v>
      </c>
      <c r="T111" s="107">
        <f>HLOOKUP($N111,'Perfattr Data'!$A$71:$CW$107,MATCH(T$3&amp;"Short",'Perfattr Data'!$B$71:$B$107,0),FALSE)</f>
        <v>-4.4582276817825512E-4</v>
      </c>
      <c r="U111" s="107">
        <f>HLOOKUP($N111,'Perfattr Data'!$A$71:$CW$107,MATCH(U$3&amp;"Short",'Perfattr Data'!$B$71:$B$107,0),FALSE)</f>
        <v>1.1748414789263824E-4</v>
      </c>
    </row>
    <row r="112" spans="2:21" outlineLevel="1" x14ac:dyDescent="0.25">
      <c r="B112" s="95">
        <f t="shared" si="6"/>
        <v>39082</v>
      </c>
      <c r="C112" s="150">
        <f>-INDEX('Exposure Data'!$A$1:$Y$391,MATCH($B112&amp;$B$104,'Exposure Data'!$A$1:$A$391,0),MATCH(C$3,'Exposure Data'!$A$1:$Y$1,0))</f>
        <v>0.47298301133682991</v>
      </c>
      <c r="D112" s="150">
        <f>-INDEX('Exposure Data'!$A$1:$Y$391,MATCH($B112&amp;$B$104,'Exposure Data'!$A$1:$A$391,0),MATCH(D$3,'Exposure Data'!$A$1:$Y$1,0))</f>
        <v>5.3064081975581594E-3</v>
      </c>
      <c r="E112" s="150">
        <f>-INDEX('Exposure Data'!$A$1:$Y$391,MATCH($B112&amp;$B$104,'Exposure Data'!$A$1:$A$391,0),MATCH(E$3,'Exposure Data'!$A$1:$Y$1,0))</f>
        <v>0.1360501966543021</v>
      </c>
      <c r="F112" s="150">
        <f>-INDEX('Exposure Data'!$A$1:$Y$391,MATCH($B112&amp;$B$104,'Exposure Data'!$A$1:$A$391,0),MATCH(F$3,'Exposure Data'!$A$1:$Y$1,0))</f>
        <v>0.14782480481516952</v>
      </c>
      <c r="G112" s="150">
        <f>-INDEX('Exposure Data'!$A$1:$Y$391,MATCH($B112&amp;$B$104,'Exposure Data'!$A$1:$A$391,0),MATCH(G$3,'Exposure Data'!$A$1:$Y$1,0))</f>
        <v>2.1122683270571124E-2</v>
      </c>
      <c r="H112" s="150">
        <f>-INDEX('Exposure Data'!$A$1:$Y$391,MATCH($B112&amp;$B$104,'Exposure Data'!$A$1:$A$391,0),MATCH(H$3,'Exposure Data'!$A$1:$Y$1,0))</f>
        <v>0.12447681611600876</v>
      </c>
      <c r="I112" s="150">
        <f>-INDEX('Exposure Data'!$A$1:$Y$391,MATCH($B112&amp;$B$104,'Exposure Data'!$A$1:$A$391,0),MATCH(I$3,'Exposure Data'!$A$1:$Y$1,0))</f>
        <v>8.2046396683380277E-2</v>
      </c>
      <c r="J112" s="150">
        <f>-INDEX('Exposure Data'!$A$1:$Y$391,MATCH($B112&amp;$B$104,'Exposure Data'!$A$1:$A$391,0),MATCH(J$3,'Exposure Data'!$A$1:$Y$1,0))</f>
        <v>0</v>
      </c>
      <c r="K112" s="150">
        <f>-INDEX('Exposure Data'!$A$1:$Y$391,MATCH($B112&amp;$B$104,'Exposure Data'!$A$1:$A$391,0),MATCH(K$3,'Exposure Data'!$A$1:$Y$1,0))</f>
        <v>0</v>
      </c>
      <c r="L112" s="99"/>
      <c r="N112" s="95">
        <f t="shared" si="7"/>
        <v>39082</v>
      </c>
      <c r="O112" s="107">
        <f>HLOOKUP($N112,'Perfattr Data'!$A$71:$CW$107,MATCH(O$3&amp;"Short",'Perfattr Data'!$B$71:$B$107,0),FALSE)</f>
        <v>-1.9982455101092863E-2</v>
      </c>
      <c r="P112" s="107">
        <f>HLOOKUP($N112,'Perfattr Data'!$A$71:$CW$107,MATCH(P$3&amp;"Short",'Perfattr Data'!$B$71:$B$107,0),FALSE)</f>
        <v>-3.1258194240826932E-5</v>
      </c>
      <c r="Q112" s="107">
        <f>HLOOKUP($N112,'Perfattr Data'!$A$71:$CW$107,MATCH(Q$3&amp;"Short",'Perfattr Data'!$B$71:$B$107,0),FALSE)</f>
        <v>-6.5995591398004616E-3</v>
      </c>
      <c r="R112" s="107">
        <f>HLOOKUP($N112,'Perfattr Data'!$A$71:$CW$107,MATCH(R$3&amp;"Short",'Perfattr Data'!$B$71:$B$107,0),FALSE)</f>
        <v>3.5183246296869176E-2</v>
      </c>
      <c r="S112" s="107">
        <f>HLOOKUP($N112,'Perfattr Data'!$A$71:$CW$107,MATCH(S$3&amp;"Short",'Perfattr Data'!$B$71:$B$107,0),FALSE)</f>
        <v>-4.3611267151133747E-3</v>
      </c>
      <c r="T112" s="107">
        <f>HLOOKUP($N112,'Perfattr Data'!$A$71:$CW$107,MATCH(T$3&amp;"Short",'Perfattr Data'!$B$71:$B$107,0),FALSE)</f>
        <v>1.5903980247392777E-3</v>
      </c>
      <c r="U112" s="107">
        <f>HLOOKUP($N112,'Perfattr Data'!$A$71:$CW$107,MATCH(U$3&amp;"Short",'Perfattr Data'!$B$71:$B$107,0),FALSE)</f>
        <v>9.1184499242958554E-4</v>
      </c>
    </row>
    <row r="113" spans="2:21" outlineLevel="1" x14ac:dyDescent="0.25">
      <c r="B113" s="95">
        <f t="shared" si="6"/>
        <v>39113</v>
      </c>
      <c r="C113" s="150">
        <f>-INDEX('Exposure Data'!$A$1:$Y$391,MATCH($B113&amp;$B$104,'Exposure Data'!$A$1:$A$391,0),MATCH(C$3,'Exposure Data'!$A$1:$Y$1,0))</f>
        <v>0.49900670636567646</v>
      </c>
      <c r="D113" s="150">
        <f>-INDEX('Exposure Data'!$A$1:$Y$391,MATCH($B113&amp;$B$104,'Exposure Data'!$A$1:$A$391,0),MATCH(D$3,'Exposure Data'!$A$1:$Y$1,0))</f>
        <v>5.9843912152096768E-3</v>
      </c>
      <c r="E113" s="150">
        <f>-INDEX('Exposure Data'!$A$1:$Y$391,MATCH($B113&amp;$B$104,'Exposure Data'!$A$1:$A$391,0),MATCH(E$3,'Exposure Data'!$A$1:$Y$1,0))</f>
        <v>0.12897733221355712</v>
      </c>
      <c r="F113" s="150">
        <f>-INDEX('Exposure Data'!$A$1:$Y$391,MATCH($B113&amp;$B$104,'Exposure Data'!$A$1:$A$391,0),MATCH(F$3,'Exposure Data'!$A$1:$Y$1,0))</f>
        <v>0.15298882922494905</v>
      </c>
      <c r="G113" s="150">
        <f>-INDEX('Exposure Data'!$A$1:$Y$391,MATCH($B113&amp;$B$104,'Exposure Data'!$A$1:$A$391,0),MATCH(G$3,'Exposure Data'!$A$1:$Y$1,0))</f>
        <v>3.1380098810883238E-2</v>
      </c>
      <c r="H113" s="150">
        <f>-INDEX('Exposure Data'!$A$1:$Y$391,MATCH($B113&amp;$B$104,'Exposure Data'!$A$1:$A$391,0),MATCH(H$3,'Exposure Data'!$A$1:$Y$1,0))</f>
        <v>0.15615828536742882</v>
      </c>
      <c r="I113" s="150">
        <f>-INDEX('Exposure Data'!$A$1:$Y$391,MATCH($B113&amp;$B$104,'Exposure Data'!$A$1:$A$391,0),MATCH(I$3,'Exposure Data'!$A$1:$Y$1,0))</f>
        <v>9.7283846579956451E-2</v>
      </c>
      <c r="J113" s="150">
        <f>-INDEX('Exposure Data'!$A$1:$Y$391,MATCH($B113&amp;$B$104,'Exposure Data'!$A$1:$A$391,0),MATCH(J$3,'Exposure Data'!$A$1:$Y$1,0))</f>
        <v>0</v>
      </c>
      <c r="K113" s="150">
        <f>-INDEX('Exposure Data'!$A$1:$Y$391,MATCH($B113&amp;$B$104,'Exposure Data'!$A$1:$A$391,0),MATCH(K$3,'Exposure Data'!$A$1:$Y$1,0))</f>
        <v>0</v>
      </c>
      <c r="L113" s="99"/>
      <c r="N113" s="95">
        <f t="shared" si="7"/>
        <v>39113</v>
      </c>
      <c r="O113" s="107">
        <f>HLOOKUP($N113,'Perfattr Data'!$A$71:$CW$107,MATCH(O$3&amp;"Short",'Perfattr Data'!$B$71:$B$107,0),FALSE)</f>
        <v>-2.6178430892164072E-3</v>
      </c>
      <c r="P113" s="107">
        <f>HLOOKUP($N113,'Perfattr Data'!$A$71:$CW$107,MATCH(P$3&amp;"Short",'Perfattr Data'!$B$71:$B$107,0),FALSE)</f>
        <v>1.1105401278705909E-4</v>
      </c>
      <c r="Q113" s="107">
        <f>HLOOKUP($N113,'Perfattr Data'!$A$71:$CW$107,MATCH(Q$3&amp;"Short",'Perfattr Data'!$B$71:$B$107,0),FALSE)</f>
        <v>1.7513514472223074E-4</v>
      </c>
      <c r="R113" s="107">
        <f>HLOOKUP($N113,'Perfattr Data'!$A$71:$CW$107,MATCH(R$3&amp;"Short",'Perfattr Data'!$B$71:$B$107,0),FALSE)</f>
        <v>-4.1654374086429668E-3</v>
      </c>
      <c r="S113" s="107">
        <f>HLOOKUP($N113,'Perfattr Data'!$A$71:$CW$107,MATCH(S$3&amp;"Short",'Perfattr Data'!$B$71:$B$107,0),FALSE)</f>
        <v>3.7965532710579136E-4</v>
      </c>
      <c r="T113" s="107">
        <f>HLOOKUP($N113,'Perfattr Data'!$A$71:$CW$107,MATCH(T$3&amp;"Short",'Perfattr Data'!$B$71:$B$107,0),FALSE)</f>
        <v>-1.0595207155397034E-3</v>
      </c>
      <c r="U113" s="107">
        <f>HLOOKUP($N113,'Perfattr Data'!$A$71:$CW$107,MATCH(U$3&amp;"Short",'Perfattr Data'!$B$71:$B$107,0),FALSE)</f>
        <v>-1.3149050854512543E-3</v>
      </c>
    </row>
    <row r="114" spans="2:21" outlineLevel="1" x14ac:dyDescent="0.25">
      <c r="B114" s="95">
        <f t="shared" si="6"/>
        <v>39141</v>
      </c>
      <c r="C114" s="150">
        <f>-INDEX('Exposure Data'!$A$1:$Y$391,MATCH($B114&amp;$B$104,'Exposure Data'!$A$1:$A$391,0),MATCH(C$3,'Exposure Data'!$A$1:$Y$1,0))</f>
        <v>0.28321042895919596</v>
      </c>
      <c r="D114" s="150">
        <f>-INDEX('Exposure Data'!$A$1:$Y$391,MATCH($B114&amp;$B$104,'Exposure Data'!$A$1:$A$391,0),MATCH(D$3,'Exposure Data'!$A$1:$Y$1,0))</f>
        <v>2.2365606219262447E-3</v>
      </c>
      <c r="E114" s="150">
        <f>-INDEX('Exposure Data'!$A$1:$Y$391,MATCH($B114&amp;$B$104,'Exposure Data'!$A$1:$A$391,0),MATCH(E$3,'Exposure Data'!$A$1:$Y$1,0))</f>
        <v>4.1895294230023097E-2</v>
      </c>
      <c r="F114" s="150">
        <f>-INDEX('Exposure Data'!$A$1:$Y$391,MATCH($B114&amp;$B$104,'Exposure Data'!$A$1:$A$391,0),MATCH(F$3,'Exposure Data'!$A$1:$Y$1,0))</f>
        <v>0.10042619925982865</v>
      </c>
      <c r="G114" s="150">
        <f>-INDEX('Exposure Data'!$A$1:$Y$391,MATCH($B114&amp;$B$104,'Exposure Data'!$A$1:$A$391,0),MATCH(G$3,'Exposure Data'!$A$1:$Y$1,0))</f>
        <v>1.2996406766580969E-2</v>
      </c>
      <c r="H114" s="150">
        <f>-INDEX('Exposure Data'!$A$1:$Y$391,MATCH($B114&amp;$B$104,'Exposure Data'!$A$1:$A$391,0),MATCH(H$3,'Exposure Data'!$A$1:$Y$1,0))</f>
        <v>7.574861791948384E-2</v>
      </c>
      <c r="I114" s="150">
        <f>-INDEX('Exposure Data'!$A$1:$Y$391,MATCH($B114&amp;$B$104,'Exposure Data'!$A$1:$A$391,0),MATCH(I$3,'Exposure Data'!$A$1:$Y$1,0))</f>
        <v>5.8674559488774543E-2</v>
      </c>
      <c r="J114" s="150">
        <f>-INDEX('Exposure Data'!$A$1:$Y$391,MATCH($B114&amp;$B$104,'Exposure Data'!$A$1:$A$391,0),MATCH(J$3,'Exposure Data'!$A$1:$Y$1,0))</f>
        <v>0</v>
      </c>
      <c r="K114" s="150">
        <f>-INDEX('Exposure Data'!$A$1:$Y$391,MATCH($B114&amp;$B$104,'Exposure Data'!$A$1:$A$391,0),MATCH(K$3,'Exposure Data'!$A$1:$Y$1,0))</f>
        <v>0</v>
      </c>
      <c r="L114" s="99"/>
      <c r="N114" s="95">
        <f t="shared" si="7"/>
        <v>39141</v>
      </c>
      <c r="O114" s="107">
        <f>HLOOKUP($N114,'Perfattr Data'!$A$71:$CW$107,MATCH(O$3&amp;"Short",'Perfattr Data'!$B$71:$B$107,0),FALSE)</f>
        <v>-5.1624569941929556E-3</v>
      </c>
      <c r="P114" s="107">
        <f>HLOOKUP($N114,'Perfattr Data'!$A$71:$CW$107,MATCH(P$3&amp;"Short",'Perfattr Data'!$B$71:$B$107,0),FALSE)</f>
        <v>1.631113334512729E-4</v>
      </c>
      <c r="Q114" s="107">
        <f>HLOOKUP($N114,'Perfattr Data'!$A$71:$CW$107,MATCH(Q$3&amp;"Short",'Perfattr Data'!$B$71:$B$107,0),FALSE)</f>
        <v>4.0868693958044204E-3</v>
      </c>
      <c r="R114" s="107">
        <f>HLOOKUP($N114,'Perfattr Data'!$A$71:$CW$107,MATCH(R$3&amp;"Short",'Perfattr Data'!$B$71:$B$107,0),FALSE)</f>
        <v>8.9421768782982185E-3</v>
      </c>
      <c r="S114" s="107">
        <f>HLOOKUP($N114,'Perfattr Data'!$A$71:$CW$107,MATCH(S$3&amp;"Short",'Perfattr Data'!$B$71:$B$107,0),FALSE)</f>
        <v>-3.6540087122573467E-4</v>
      </c>
      <c r="T114" s="107">
        <f>HLOOKUP($N114,'Perfattr Data'!$A$71:$CW$107,MATCH(T$3&amp;"Short",'Perfattr Data'!$B$71:$B$107,0),FALSE)</f>
        <v>2.0671670728268552E-3</v>
      </c>
      <c r="U114" s="107">
        <f>HLOOKUP($N114,'Perfattr Data'!$A$71:$CW$107,MATCH(U$3&amp;"Short",'Perfattr Data'!$B$71:$B$107,0),FALSE)</f>
        <v>-5.984119010344886E-3</v>
      </c>
    </row>
    <row r="115" spans="2:21" outlineLevel="1" x14ac:dyDescent="0.25">
      <c r="B115" s="95">
        <f t="shared" si="6"/>
        <v>39172</v>
      </c>
      <c r="C115" s="150">
        <f>-INDEX('Exposure Data'!$A$1:$Y$391,MATCH($B115&amp;$B$104,'Exposure Data'!$A$1:$A$391,0),MATCH(C$3,'Exposure Data'!$A$1:$Y$1,0))</f>
        <v>0.44867345006798159</v>
      </c>
      <c r="D115" s="150">
        <f>-INDEX('Exposure Data'!$A$1:$Y$391,MATCH($B115&amp;$B$104,'Exposure Data'!$A$1:$A$391,0),MATCH(D$3,'Exposure Data'!$A$1:$Y$1,0))</f>
        <v>1.5812577987371523E-2</v>
      </c>
      <c r="E115" s="150">
        <f>-INDEX('Exposure Data'!$A$1:$Y$391,MATCH($B115&amp;$B$104,'Exposure Data'!$A$1:$A$391,0),MATCH(E$3,'Exposure Data'!$A$1:$Y$1,0))</f>
        <v>7.554315322639181E-2</v>
      </c>
      <c r="F115" s="150">
        <f>-INDEX('Exposure Data'!$A$1:$Y$391,MATCH($B115&amp;$B$104,'Exposure Data'!$A$1:$A$391,0),MATCH(F$3,'Exposure Data'!$A$1:$Y$1,0))</f>
        <v>0.16833860725119343</v>
      </c>
      <c r="G115" s="150">
        <f>-INDEX('Exposure Data'!$A$1:$Y$391,MATCH($B115&amp;$B$104,'Exposure Data'!$A$1:$A$391,0),MATCH(G$3,'Exposure Data'!$A$1:$Y$1,0))</f>
        <v>2.2499747222277343E-2</v>
      </c>
      <c r="H115" s="150">
        <f>-INDEX('Exposure Data'!$A$1:$Y$391,MATCH($B115&amp;$B$104,'Exposure Data'!$A$1:$A$391,0),MATCH(H$3,'Exposure Data'!$A$1:$Y$1,0))</f>
        <v>8.3037847862379333E-2</v>
      </c>
      <c r="I115" s="150">
        <f>-INDEX('Exposure Data'!$A$1:$Y$391,MATCH($B115&amp;$B$104,'Exposure Data'!$A$1:$A$391,0),MATCH(I$3,'Exposure Data'!$A$1:$Y$1,0))</f>
        <v>9.4268278452614374E-2</v>
      </c>
      <c r="J115" s="150">
        <f>-INDEX('Exposure Data'!$A$1:$Y$391,MATCH($B115&amp;$B$104,'Exposure Data'!$A$1:$A$391,0),MATCH(J$3,'Exposure Data'!$A$1:$Y$1,0))</f>
        <v>0</v>
      </c>
      <c r="K115" s="150">
        <f>-INDEX('Exposure Data'!$A$1:$Y$391,MATCH($B115&amp;$B$104,'Exposure Data'!$A$1:$A$391,0),MATCH(K$3,'Exposure Data'!$A$1:$Y$1,0))</f>
        <v>0</v>
      </c>
      <c r="L115" s="99"/>
      <c r="N115" s="95">
        <f t="shared" si="7"/>
        <v>39172</v>
      </c>
      <c r="O115" s="107">
        <f>HLOOKUP($N115,'Perfattr Data'!$A$71:$CW$107,MATCH(O$3&amp;"Short",'Perfattr Data'!$B$71:$B$107,0),FALSE)</f>
        <v>-1.3932657768203434E-2</v>
      </c>
      <c r="P115" s="107">
        <f>HLOOKUP($N115,'Perfattr Data'!$A$71:$CW$107,MATCH(P$3&amp;"Short",'Perfattr Data'!$B$71:$B$107,0),FALSE)</f>
        <v>-1.7571229769097316E-3</v>
      </c>
      <c r="Q115" s="107">
        <f>HLOOKUP($N115,'Perfattr Data'!$A$71:$CW$107,MATCH(Q$3&amp;"Short",'Perfattr Data'!$B$71:$B$107,0),FALSE)</f>
        <v>-7.0785066380751127E-3</v>
      </c>
      <c r="R115" s="107">
        <f>HLOOKUP($N115,'Perfattr Data'!$A$71:$CW$107,MATCH(R$3&amp;"Short",'Perfattr Data'!$B$71:$B$107,0),FALSE)</f>
        <v>-1.6067419737922087E-2</v>
      </c>
      <c r="S115" s="107">
        <f>HLOOKUP($N115,'Perfattr Data'!$A$71:$CW$107,MATCH(S$3&amp;"Short",'Perfattr Data'!$B$71:$B$107,0),FALSE)</f>
        <v>-1.8186303123578448E-3</v>
      </c>
      <c r="T115" s="107">
        <f>HLOOKUP($N115,'Perfattr Data'!$A$71:$CW$107,MATCH(T$3&amp;"Short",'Perfattr Data'!$B$71:$B$107,0),FALSE)</f>
        <v>3.2443983149154694E-4</v>
      </c>
      <c r="U115" s="107">
        <f>HLOOKUP($N115,'Perfattr Data'!$A$71:$CW$107,MATCH(U$3&amp;"Short",'Perfattr Data'!$B$71:$B$107,0),FALSE)</f>
        <v>-3.6372993062225682E-3</v>
      </c>
    </row>
    <row r="116" spans="2:21" outlineLevel="1" x14ac:dyDescent="0.25">
      <c r="B116" s="95">
        <f t="shared" si="6"/>
        <v>39202</v>
      </c>
      <c r="C116" s="150">
        <f>-INDEX('Exposure Data'!$A$1:$Y$391,MATCH($B116&amp;$B$104,'Exposure Data'!$A$1:$A$391,0),MATCH(C$3,'Exposure Data'!$A$1:$Y$1,0))</f>
        <v>0.51689840862365743</v>
      </c>
      <c r="D116" s="150">
        <f>-INDEX('Exposure Data'!$A$1:$Y$391,MATCH($B116&amp;$B$104,'Exposure Data'!$A$1:$A$391,0),MATCH(D$3,'Exposure Data'!$A$1:$Y$1,0))</f>
        <v>2.0695598898070475E-2</v>
      </c>
      <c r="E116" s="150">
        <f>-INDEX('Exposure Data'!$A$1:$Y$391,MATCH($B116&amp;$B$104,'Exposure Data'!$A$1:$A$391,0),MATCH(E$3,'Exposure Data'!$A$1:$Y$1,0))</f>
        <v>0.14995170348323017</v>
      </c>
      <c r="F116" s="150">
        <f>-INDEX('Exposure Data'!$A$1:$Y$391,MATCH($B116&amp;$B$104,'Exposure Data'!$A$1:$A$391,0),MATCH(F$3,'Exposure Data'!$A$1:$Y$1,0))</f>
        <v>0.22386783387457465</v>
      </c>
      <c r="G116" s="150">
        <f>-INDEX('Exposure Data'!$A$1:$Y$391,MATCH($B116&amp;$B$104,'Exposure Data'!$A$1:$A$391,0),MATCH(G$3,'Exposure Data'!$A$1:$Y$1,0))</f>
        <v>1.9827246733451258E-2</v>
      </c>
      <c r="H116" s="150">
        <f>-INDEX('Exposure Data'!$A$1:$Y$391,MATCH($B116&amp;$B$104,'Exposure Data'!$A$1:$A$391,0),MATCH(H$3,'Exposure Data'!$A$1:$Y$1,0))</f>
        <v>0.10657770290495955</v>
      </c>
      <c r="I116" s="150">
        <f>-INDEX('Exposure Data'!$A$1:$Y$391,MATCH($B116&amp;$B$104,'Exposure Data'!$A$1:$A$391,0),MATCH(I$3,'Exposure Data'!$A$1:$Y$1,0))</f>
        <v>0.13266524657483714</v>
      </c>
      <c r="J116" s="150">
        <f>-INDEX('Exposure Data'!$A$1:$Y$391,MATCH($B116&amp;$B$104,'Exposure Data'!$A$1:$A$391,0),MATCH(J$3,'Exposure Data'!$A$1:$Y$1,0))</f>
        <v>0</v>
      </c>
      <c r="K116" s="150">
        <f>-INDEX('Exposure Data'!$A$1:$Y$391,MATCH($B116&amp;$B$104,'Exposure Data'!$A$1:$A$391,0),MATCH(K$3,'Exposure Data'!$A$1:$Y$1,0))</f>
        <v>0</v>
      </c>
      <c r="L116" s="99"/>
      <c r="N116" s="95">
        <f t="shared" si="7"/>
        <v>39202</v>
      </c>
      <c r="O116" s="107">
        <f>HLOOKUP($N116,'Perfattr Data'!$A$71:$CW$107,MATCH(O$3&amp;"Short",'Perfattr Data'!$B$71:$B$107,0),FALSE)</f>
        <v>-2.303891631809761E-2</v>
      </c>
      <c r="P116" s="107">
        <f>HLOOKUP($N116,'Perfattr Data'!$A$71:$CW$107,MATCH(P$3&amp;"Short",'Perfattr Data'!$B$71:$B$107,0),FALSE)</f>
        <v>-4.0843195669330987E-4</v>
      </c>
      <c r="Q116" s="107">
        <f>HLOOKUP($N116,'Perfattr Data'!$A$71:$CW$107,MATCH(Q$3&amp;"Short",'Perfattr Data'!$B$71:$B$107,0),FALSE)</f>
        <v>-3.2926990831740567E-3</v>
      </c>
      <c r="R116" s="107">
        <f>HLOOKUP($N116,'Perfattr Data'!$A$71:$CW$107,MATCH(R$3&amp;"Short",'Perfattr Data'!$B$71:$B$107,0),FALSE)</f>
        <v>-6.6566225854544385E-3</v>
      </c>
      <c r="S116" s="107">
        <f>HLOOKUP($N116,'Perfattr Data'!$A$71:$CW$107,MATCH(S$3&amp;"Short",'Perfattr Data'!$B$71:$B$107,0),FALSE)</f>
        <v>-3.7335096311035859E-3</v>
      </c>
      <c r="T116" s="107">
        <f>HLOOKUP($N116,'Perfattr Data'!$A$71:$CW$107,MATCH(T$3&amp;"Short",'Perfattr Data'!$B$71:$B$107,0),FALSE)</f>
        <v>-4.3318737751324643E-3</v>
      </c>
      <c r="U116" s="107">
        <f>HLOOKUP($N116,'Perfattr Data'!$A$71:$CW$107,MATCH(U$3&amp;"Short",'Perfattr Data'!$B$71:$B$107,0),FALSE)</f>
        <v>-9.9464004932830075E-3</v>
      </c>
    </row>
    <row r="117" spans="2:21" outlineLevel="1" x14ac:dyDescent="0.25">
      <c r="B117" s="95">
        <f t="shared" si="6"/>
        <v>39233</v>
      </c>
      <c r="C117" s="150">
        <f>-INDEX('Exposure Data'!$A$1:$Y$391,MATCH($B117&amp;$B$104,'Exposure Data'!$A$1:$A$391,0),MATCH(C$3,'Exposure Data'!$A$1:$Y$1,0))</f>
        <v>0.5846434797834299</v>
      </c>
      <c r="D117" s="150">
        <f>-INDEX('Exposure Data'!$A$1:$Y$391,MATCH($B117&amp;$B$104,'Exposure Data'!$A$1:$A$391,0),MATCH(D$3,'Exposure Data'!$A$1:$Y$1,0))</f>
        <v>1.1969807816154285E-2</v>
      </c>
      <c r="E117" s="150">
        <f>-INDEX('Exposure Data'!$A$1:$Y$391,MATCH($B117&amp;$B$104,'Exposure Data'!$A$1:$A$391,0),MATCH(E$3,'Exposure Data'!$A$1:$Y$1,0))</f>
        <v>0.16525473473884009</v>
      </c>
      <c r="F117" s="150">
        <f>-INDEX('Exposure Data'!$A$1:$Y$391,MATCH($B117&amp;$B$104,'Exposure Data'!$A$1:$A$391,0),MATCH(F$3,'Exposure Data'!$A$1:$Y$1,0))</f>
        <v>0.27327996636270774</v>
      </c>
      <c r="G117" s="150">
        <f>-INDEX('Exposure Data'!$A$1:$Y$391,MATCH($B117&amp;$B$104,'Exposure Data'!$A$1:$A$391,0),MATCH(G$3,'Exposure Data'!$A$1:$Y$1,0))</f>
        <v>2.1325971813456704E-2</v>
      </c>
      <c r="H117" s="150">
        <f>-INDEX('Exposure Data'!$A$1:$Y$391,MATCH($B117&amp;$B$104,'Exposure Data'!$A$1:$A$391,0),MATCH(H$3,'Exposure Data'!$A$1:$Y$1,0))</f>
        <v>0.12809001796427483</v>
      </c>
      <c r="I117" s="150">
        <f>-INDEX('Exposure Data'!$A$1:$Y$391,MATCH($B117&amp;$B$104,'Exposure Data'!$A$1:$A$391,0),MATCH(I$3,'Exposure Data'!$A$1:$Y$1,0))</f>
        <v>0.12605757225485761</v>
      </c>
      <c r="J117" s="150">
        <f>-INDEX('Exposure Data'!$A$1:$Y$391,MATCH($B117&amp;$B$104,'Exposure Data'!$A$1:$A$391,0),MATCH(J$3,'Exposure Data'!$A$1:$Y$1,0))</f>
        <v>0</v>
      </c>
      <c r="K117" s="150">
        <f>-INDEX('Exposure Data'!$A$1:$Y$391,MATCH($B117&amp;$B$104,'Exposure Data'!$A$1:$A$391,0),MATCH(K$3,'Exposure Data'!$A$1:$Y$1,0))</f>
        <v>0</v>
      </c>
      <c r="L117" s="99"/>
      <c r="N117" s="95">
        <f t="shared" si="7"/>
        <v>39233</v>
      </c>
      <c r="O117" s="107">
        <f>HLOOKUP($N117,'Perfattr Data'!$A$71:$CW$107,MATCH(O$3&amp;"Short",'Perfattr Data'!$B$71:$B$107,0),FALSE)</f>
        <v>-3.2881225575498059E-2</v>
      </c>
      <c r="P117" s="107">
        <f>HLOOKUP($N117,'Perfattr Data'!$A$71:$CW$107,MATCH(P$3&amp;"Short",'Perfattr Data'!$B$71:$B$107,0),FALSE)</f>
        <v>-5.2561076815171729E-4</v>
      </c>
      <c r="Q117" s="107">
        <f>HLOOKUP($N117,'Perfattr Data'!$A$71:$CW$107,MATCH(Q$3&amp;"Short",'Perfattr Data'!$B$71:$B$107,0),FALSE)</f>
        <v>-7.3304790691732513E-3</v>
      </c>
      <c r="R117" s="107">
        <f>HLOOKUP($N117,'Perfattr Data'!$A$71:$CW$107,MATCH(R$3&amp;"Short",'Perfattr Data'!$B$71:$B$107,0),FALSE)</f>
        <v>-2.7576620809939306E-2</v>
      </c>
      <c r="S117" s="107">
        <f>HLOOKUP($N117,'Perfattr Data'!$A$71:$CW$107,MATCH(S$3&amp;"Short",'Perfattr Data'!$B$71:$B$107,0),FALSE)</f>
        <v>-2.732393206077792E-3</v>
      </c>
      <c r="T117" s="107">
        <f>HLOOKUP($N117,'Perfattr Data'!$A$71:$CW$107,MATCH(T$3&amp;"Short",'Perfattr Data'!$B$71:$B$107,0),FALSE)</f>
        <v>-4.3469276821552511E-3</v>
      </c>
      <c r="U117" s="107">
        <f>HLOOKUP($N117,'Perfattr Data'!$A$71:$CW$107,MATCH(U$3&amp;"Short",'Perfattr Data'!$B$71:$B$107,0),FALSE)</f>
        <v>-1.2646278983812734E-3</v>
      </c>
    </row>
    <row r="118" spans="2:21" outlineLevel="1" x14ac:dyDescent="0.25">
      <c r="B118" s="95">
        <f t="shared" si="6"/>
        <v>39263</v>
      </c>
      <c r="C118" s="150">
        <f>-INDEX('Exposure Data'!$A$1:$Y$391,MATCH($B118&amp;$B$104,'Exposure Data'!$A$1:$A$391,0),MATCH(C$3,'Exposure Data'!$A$1:$Y$1,0))</f>
        <v>0.41317435688595305</v>
      </c>
      <c r="D118" s="150">
        <f>-INDEX('Exposure Data'!$A$1:$Y$391,MATCH($B118&amp;$B$104,'Exposure Data'!$A$1:$A$391,0),MATCH(D$3,'Exposure Data'!$A$1:$Y$1,0))</f>
        <v>1.0905867685608058E-2</v>
      </c>
      <c r="E118" s="150">
        <f>-INDEX('Exposure Data'!$A$1:$Y$391,MATCH($B118&amp;$B$104,'Exposure Data'!$A$1:$A$391,0),MATCH(E$3,'Exposure Data'!$A$1:$Y$1,0))</f>
        <v>0.10525233860739487</v>
      </c>
      <c r="F118" s="150">
        <f>-INDEX('Exposure Data'!$A$1:$Y$391,MATCH($B118&amp;$B$104,'Exposure Data'!$A$1:$A$391,0),MATCH(F$3,'Exposure Data'!$A$1:$Y$1,0))</f>
        <v>0.1206521644448485</v>
      </c>
      <c r="G118" s="150">
        <f>-INDEX('Exposure Data'!$A$1:$Y$391,MATCH($B118&amp;$B$104,'Exposure Data'!$A$1:$A$391,0),MATCH(G$3,'Exposure Data'!$A$1:$Y$1,0))</f>
        <v>7.6397486365188241E-2</v>
      </c>
      <c r="H118" s="150">
        <f>-INDEX('Exposure Data'!$A$1:$Y$391,MATCH($B118&amp;$B$104,'Exposure Data'!$A$1:$A$391,0),MATCH(H$3,'Exposure Data'!$A$1:$Y$1,0))</f>
        <v>9.1810230730984571E-2</v>
      </c>
      <c r="I118" s="150">
        <f>-INDEX('Exposure Data'!$A$1:$Y$391,MATCH($B118&amp;$B$104,'Exposure Data'!$A$1:$A$391,0),MATCH(I$3,'Exposure Data'!$A$1:$Y$1,0))</f>
        <v>7.5736533792843314E-2</v>
      </c>
      <c r="J118" s="150">
        <f>-INDEX('Exposure Data'!$A$1:$Y$391,MATCH($B118&amp;$B$104,'Exposure Data'!$A$1:$A$391,0),MATCH(J$3,'Exposure Data'!$A$1:$Y$1,0))</f>
        <v>0</v>
      </c>
      <c r="K118" s="150">
        <f>-INDEX('Exposure Data'!$A$1:$Y$391,MATCH($B118&amp;$B$104,'Exposure Data'!$A$1:$A$391,0),MATCH(K$3,'Exposure Data'!$A$1:$Y$1,0))</f>
        <v>0</v>
      </c>
      <c r="L118" s="99"/>
      <c r="N118" s="95">
        <f t="shared" si="7"/>
        <v>39263</v>
      </c>
      <c r="O118" s="107">
        <f>HLOOKUP($N118,'Perfattr Data'!$A$71:$CW$107,MATCH(O$3&amp;"Short",'Perfattr Data'!$B$71:$B$107,0),FALSE)</f>
        <v>-2.2791980886711666E-2</v>
      </c>
      <c r="P118" s="107">
        <f>HLOOKUP($N118,'Perfattr Data'!$A$71:$CW$107,MATCH(P$3&amp;"Short",'Perfattr Data'!$B$71:$B$107,0),FALSE)</f>
        <v>-1.3633450835508253E-3</v>
      </c>
      <c r="Q118" s="107">
        <f>HLOOKUP($N118,'Perfattr Data'!$A$71:$CW$107,MATCH(Q$3&amp;"Short",'Perfattr Data'!$B$71:$B$107,0),FALSE)</f>
        <v>-6.914962840389117E-3</v>
      </c>
      <c r="R118" s="107">
        <f>HLOOKUP($N118,'Perfattr Data'!$A$71:$CW$107,MATCH(R$3&amp;"Short",'Perfattr Data'!$B$71:$B$107,0),FALSE)</f>
        <v>5.4032904705028752E-3</v>
      </c>
      <c r="S118" s="107">
        <f>HLOOKUP($N118,'Perfattr Data'!$A$71:$CW$107,MATCH(S$3&amp;"Short",'Perfattr Data'!$B$71:$B$107,0),FALSE)</f>
        <v>1.7134727548455677E-4</v>
      </c>
      <c r="T118" s="107">
        <f>HLOOKUP($N118,'Perfattr Data'!$A$71:$CW$107,MATCH(T$3&amp;"Short",'Perfattr Data'!$B$71:$B$107,0),FALSE)</f>
        <v>-3.7995593668439906E-4</v>
      </c>
      <c r="U118" s="107">
        <f>HLOOKUP($N118,'Perfattr Data'!$A$71:$CW$107,MATCH(U$3&amp;"Short",'Perfattr Data'!$B$71:$B$107,0),FALSE)</f>
        <v>1.2715585808271178E-3</v>
      </c>
    </row>
    <row r="119" spans="2:21" outlineLevel="1" x14ac:dyDescent="0.25">
      <c r="B119" s="95">
        <f t="shared" si="6"/>
        <v>39294</v>
      </c>
      <c r="C119" s="150">
        <f>-INDEX('Exposure Data'!$A$1:$Y$391,MATCH($B119&amp;$B$104,'Exposure Data'!$A$1:$A$391,0),MATCH(C$3,'Exposure Data'!$A$1:$Y$1,0))</f>
        <v>0.54399262673205095</v>
      </c>
      <c r="D119" s="150">
        <f>-INDEX('Exposure Data'!$A$1:$Y$391,MATCH($B119&amp;$B$104,'Exposure Data'!$A$1:$A$391,0),MATCH(D$3,'Exposure Data'!$A$1:$Y$1,0))</f>
        <v>3.8820331856708336E-2</v>
      </c>
      <c r="E119" s="150">
        <f>-INDEX('Exposure Data'!$A$1:$Y$391,MATCH($B119&amp;$B$104,'Exposure Data'!$A$1:$A$391,0),MATCH(E$3,'Exposure Data'!$A$1:$Y$1,0))</f>
        <v>0.1656506545478722</v>
      </c>
      <c r="F119" s="150">
        <f>-INDEX('Exposure Data'!$A$1:$Y$391,MATCH($B119&amp;$B$104,'Exposure Data'!$A$1:$A$391,0),MATCH(F$3,'Exposure Data'!$A$1:$Y$1,0))</f>
        <v>0.15381323655743281</v>
      </c>
      <c r="G119" s="150">
        <f>-INDEX('Exposure Data'!$A$1:$Y$391,MATCH($B119&amp;$B$104,'Exposure Data'!$A$1:$A$391,0),MATCH(G$3,'Exposure Data'!$A$1:$Y$1,0))</f>
        <v>7.0846567919970557E-2</v>
      </c>
      <c r="H119" s="150">
        <f>-INDEX('Exposure Data'!$A$1:$Y$391,MATCH($B119&amp;$B$104,'Exposure Data'!$A$1:$A$391,0),MATCH(H$3,'Exposure Data'!$A$1:$Y$1,0))</f>
        <v>0.16307325402151043</v>
      </c>
      <c r="I119" s="150">
        <f>-INDEX('Exposure Data'!$A$1:$Y$391,MATCH($B119&amp;$B$104,'Exposure Data'!$A$1:$A$391,0),MATCH(I$3,'Exposure Data'!$A$1:$Y$1,0))</f>
        <v>9.9574225165171643E-2</v>
      </c>
      <c r="J119" s="150">
        <f>-INDEX('Exposure Data'!$A$1:$Y$391,MATCH($B119&amp;$B$104,'Exposure Data'!$A$1:$A$391,0),MATCH(J$3,'Exposure Data'!$A$1:$Y$1,0))</f>
        <v>0</v>
      </c>
      <c r="K119" s="150">
        <f>-INDEX('Exposure Data'!$A$1:$Y$391,MATCH($B119&amp;$B$104,'Exposure Data'!$A$1:$A$391,0),MATCH(K$3,'Exposure Data'!$A$1:$Y$1,0))</f>
        <v>0</v>
      </c>
      <c r="L119" s="99"/>
      <c r="N119" s="95">
        <f t="shared" si="7"/>
        <v>39294</v>
      </c>
      <c r="O119" s="107">
        <f>HLOOKUP($N119,'Perfattr Data'!$A$71:$CW$107,MATCH(O$3&amp;"Short",'Perfattr Data'!$B$71:$B$107,0),FALSE)</f>
        <v>-3.5596081984768047E-2</v>
      </c>
      <c r="P119" s="107">
        <f>HLOOKUP($N119,'Perfattr Data'!$A$71:$CW$107,MATCH(P$3&amp;"Short",'Perfattr Data'!$B$71:$B$107,0),FALSE)</f>
        <v>7.1879225476795743E-5</v>
      </c>
      <c r="Q119" s="107">
        <f>HLOOKUP($N119,'Perfattr Data'!$A$71:$CW$107,MATCH(Q$3&amp;"Short",'Perfattr Data'!$B$71:$B$107,0),FALSE)</f>
        <v>-2.4949590474845909E-7</v>
      </c>
      <c r="R119" s="107">
        <f>HLOOKUP($N119,'Perfattr Data'!$A$71:$CW$107,MATCH(R$3&amp;"Short",'Perfattr Data'!$B$71:$B$107,0),FALSE)</f>
        <v>2.933732243259924E-3</v>
      </c>
      <c r="S119" s="107">
        <f>HLOOKUP($N119,'Perfattr Data'!$A$71:$CW$107,MATCH(S$3&amp;"Short",'Perfattr Data'!$B$71:$B$107,0),FALSE)</f>
        <v>-6.6003140872835566E-3</v>
      </c>
      <c r="T119" s="107">
        <f>HLOOKUP($N119,'Perfattr Data'!$A$71:$CW$107,MATCH(T$3&amp;"Short",'Perfattr Data'!$B$71:$B$107,0),FALSE)</f>
        <v>1.3091456726456709E-2</v>
      </c>
      <c r="U119" s="107">
        <f>HLOOKUP($N119,'Perfattr Data'!$A$71:$CW$107,MATCH(U$3&amp;"Short",'Perfattr Data'!$B$71:$B$107,0),FALSE)</f>
        <v>-3.6603305724678645E-4</v>
      </c>
    </row>
    <row r="120" spans="2:21" outlineLevel="1" x14ac:dyDescent="0.25">
      <c r="B120" s="95">
        <f t="shared" si="6"/>
        <v>39325</v>
      </c>
      <c r="C120" s="150">
        <f>-INDEX('Exposure Data'!$A$1:$Y$391,MATCH($B120&amp;$B$104,'Exposure Data'!$A$1:$A$391,0),MATCH(C$3,'Exposure Data'!$A$1:$Y$1,0))</f>
        <v>0.55426981781907958</v>
      </c>
      <c r="D120" s="150">
        <f>-INDEX('Exposure Data'!$A$1:$Y$391,MATCH($B120&amp;$B$104,'Exposure Data'!$A$1:$A$391,0),MATCH(D$3,'Exposure Data'!$A$1:$Y$1,0))</f>
        <v>9.355657243338493E-2</v>
      </c>
      <c r="E120" s="150">
        <f>-INDEX('Exposure Data'!$A$1:$Y$391,MATCH($B120&amp;$B$104,'Exposure Data'!$A$1:$A$391,0),MATCH(E$3,'Exposure Data'!$A$1:$Y$1,0))</f>
        <v>0.18834209679234662</v>
      </c>
      <c r="F120" s="150">
        <f>-INDEX('Exposure Data'!$A$1:$Y$391,MATCH($B120&amp;$B$104,'Exposure Data'!$A$1:$A$391,0),MATCH(F$3,'Exposure Data'!$A$1:$Y$1,0))</f>
        <v>0.16467850134670059</v>
      </c>
      <c r="G120" s="150">
        <f>-INDEX('Exposure Data'!$A$1:$Y$391,MATCH($B120&amp;$B$104,'Exposure Data'!$A$1:$A$391,0),MATCH(G$3,'Exposure Data'!$A$1:$Y$1,0))</f>
        <v>5.8841411724552269E-2</v>
      </c>
      <c r="H120" s="150">
        <f>-INDEX('Exposure Data'!$A$1:$Y$391,MATCH($B120&amp;$B$104,'Exposure Data'!$A$1:$A$391,0),MATCH(H$3,'Exposure Data'!$A$1:$Y$1,0))</f>
        <v>0.23630932483854547</v>
      </c>
      <c r="I120" s="150">
        <f>-INDEX('Exposure Data'!$A$1:$Y$391,MATCH($B120&amp;$B$104,'Exposure Data'!$A$1:$A$391,0),MATCH(I$3,'Exposure Data'!$A$1:$Y$1,0))</f>
        <v>0.11724430921251475</v>
      </c>
      <c r="J120" s="150">
        <f>-INDEX('Exposure Data'!$A$1:$Y$391,MATCH($B120&amp;$B$104,'Exposure Data'!$A$1:$A$391,0),MATCH(J$3,'Exposure Data'!$A$1:$Y$1,0))</f>
        <v>0</v>
      </c>
      <c r="K120" s="150">
        <f>-INDEX('Exposure Data'!$A$1:$Y$391,MATCH($B120&amp;$B$104,'Exposure Data'!$A$1:$A$391,0),MATCH(K$3,'Exposure Data'!$A$1:$Y$1,0))</f>
        <v>0</v>
      </c>
      <c r="L120" s="99"/>
      <c r="N120" s="95">
        <f t="shared" si="7"/>
        <v>39325</v>
      </c>
      <c r="O120" s="107">
        <f>HLOOKUP($N120,'Perfattr Data'!$A$71:$CW$107,MATCH(O$3&amp;"Short",'Perfattr Data'!$B$71:$B$107,0),FALSE)</f>
        <v>1.9219077837519975E-2</v>
      </c>
      <c r="P120" s="107">
        <f>HLOOKUP($N120,'Perfattr Data'!$A$71:$CW$107,MATCH(P$3&amp;"Short",'Perfattr Data'!$B$71:$B$107,0),FALSE)</f>
        <v>-2.1224897923135962E-3</v>
      </c>
      <c r="Q120" s="107">
        <f>HLOOKUP($N120,'Perfattr Data'!$A$71:$CW$107,MATCH(Q$3&amp;"Short",'Perfattr Data'!$B$71:$B$107,0),FALSE)</f>
        <v>1.0490001350727011E-3</v>
      </c>
      <c r="R120" s="107">
        <f>HLOOKUP($N120,'Perfattr Data'!$A$71:$CW$107,MATCH(R$3&amp;"Short",'Perfattr Data'!$B$71:$B$107,0),FALSE)</f>
        <v>7.647036445687181E-3</v>
      </c>
      <c r="S120" s="107">
        <f>HLOOKUP($N120,'Perfattr Data'!$A$71:$CW$107,MATCH(S$3&amp;"Short",'Perfattr Data'!$B$71:$B$107,0),FALSE)</f>
        <v>4.6107067997132765E-3</v>
      </c>
      <c r="T120" s="107">
        <f>HLOOKUP($N120,'Perfattr Data'!$A$71:$CW$107,MATCH(T$3&amp;"Short",'Perfattr Data'!$B$71:$B$107,0),FALSE)</f>
        <v>-3.8541305396645503E-3</v>
      </c>
      <c r="U120" s="107">
        <f>HLOOKUP($N120,'Perfattr Data'!$A$71:$CW$107,MATCH(U$3&amp;"Short",'Perfattr Data'!$B$71:$B$107,0),FALSE)</f>
        <v>1.2864196733285678E-3</v>
      </c>
    </row>
    <row r="121" spans="2:21" outlineLevel="1" x14ac:dyDescent="0.25">
      <c r="B121" s="95">
        <f t="shared" si="6"/>
        <v>39355</v>
      </c>
      <c r="C121" s="150">
        <f>-INDEX('Exposure Data'!$A$1:$Y$391,MATCH($B121&amp;$B$104,'Exposure Data'!$A$1:$A$391,0),MATCH(C$3,'Exposure Data'!$A$1:$Y$1,0))</f>
        <v>0.55741074119731426</v>
      </c>
      <c r="D121" s="150">
        <f>-INDEX('Exposure Data'!$A$1:$Y$391,MATCH($B121&amp;$B$104,'Exposure Data'!$A$1:$A$391,0),MATCH(D$3,'Exposure Data'!$A$1:$Y$1,0))</f>
        <v>9.5906731356732833E-2</v>
      </c>
      <c r="E121" s="150">
        <f>-INDEX('Exposure Data'!$A$1:$Y$391,MATCH($B121&amp;$B$104,'Exposure Data'!$A$1:$A$391,0),MATCH(E$3,'Exposure Data'!$A$1:$Y$1,0))</f>
        <v>0.16515614233707634</v>
      </c>
      <c r="F121" s="150">
        <f>-INDEX('Exposure Data'!$A$1:$Y$391,MATCH($B121&amp;$B$104,'Exposure Data'!$A$1:$A$391,0),MATCH(F$3,'Exposure Data'!$A$1:$Y$1,0))</f>
        <v>0.17130522782379268</v>
      </c>
      <c r="G121" s="150">
        <f>-INDEX('Exposure Data'!$A$1:$Y$391,MATCH($B121&amp;$B$104,'Exposure Data'!$A$1:$A$391,0),MATCH(G$3,'Exposure Data'!$A$1:$Y$1,0))</f>
        <v>3.9606754389084384E-2</v>
      </c>
      <c r="H121" s="150">
        <f>-INDEX('Exposure Data'!$A$1:$Y$391,MATCH($B121&amp;$B$104,'Exposure Data'!$A$1:$A$391,0),MATCH(H$3,'Exposure Data'!$A$1:$Y$1,0))</f>
        <v>0.31154581397733683</v>
      </c>
      <c r="I121" s="150">
        <f>-INDEX('Exposure Data'!$A$1:$Y$391,MATCH($B121&amp;$B$104,'Exposure Data'!$A$1:$A$391,0),MATCH(I$3,'Exposure Data'!$A$1:$Y$1,0))</f>
        <v>0.1172363451057219</v>
      </c>
      <c r="J121" s="150">
        <f>-INDEX('Exposure Data'!$A$1:$Y$391,MATCH($B121&amp;$B$104,'Exposure Data'!$A$1:$A$391,0),MATCH(J$3,'Exposure Data'!$A$1:$Y$1,0))</f>
        <v>0</v>
      </c>
      <c r="K121" s="150">
        <f>-INDEX('Exposure Data'!$A$1:$Y$391,MATCH($B121&amp;$B$104,'Exposure Data'!$A$1:$A$391,0),MATCH(K$3,'Exposure Data'!$A$1:$Y$1,0))</f>
        <v>0</v>
      </c>
      <c r="L121" s="99"/>
      <c r="N121" s="95">
        <f t="shared" si="7"/>
        <v>39355</v>
      </c>
      <c r="O121" s="107">
        <f>HLOOKUP($N121,'Perfattr Data'!$A$71:$CW$107,MATCH(O$3&amp;"Short",'Perfattr Data'!$B$71:$B$107,0),FALSE)</f>
        <v>-5.6099116051147736E-2</v>
      </c>
      <c r="P121" s="107">
        <f>HLOOKUP($N121,'Perfattr Data'!$A$71:$CW$107,MATCH(P$3&amp;"Short",'Perfattr Data'!$B$71:$B$107,0),FALSE)</f>
        <v>-4.9617136418957201E-3</v>
      </c>
      <c r="Q121" s="107">
        <f>HLOOKUP($N121,'Perfattr Data'!$A$71:$CW$107,MATCH(Q$3&amp;"Short",'Perfattr Data'!$B$71:$B$107,0),FALSE)</f>
        <v>-1.9579298764638105E-2</v>
      </c>
      <c r="R121" s="107">
        <f>HLOOKUP($N121,'Perfattr Data'!$A$71:$CW$107,MATCH(R$3&amp;"Short",'Perfattr Data'!$B$71:$B$107,0),FALSE)</f>
        <v>-1.8934449855605752E-2</v>
      </c>
      <c r="S121" s="107">
        <f>HLOOKUP($N121,'Perfattr Data'!$A$71:$CW$107,MATCH(S$3&amp;"Short",'Perfattr Data'!$B$71:$B$107,0),FALSE)</f>
        <v>-6.0114832482051021E-3</v>
      </c>
      <c r="T121" s="107">
        <f>HLOOKUP($N121,'Perfattr Data'!$A$71:$CW$107,MATCH(T$3&amp;"Short",'Perfattr Data'!$B$71:$B$107,0),FALSE)</f>
        <v>-4.6714729734922958E-3</v>
      </c>
      <c r="U121" s="107">
        <f>HLOOKUP($N121,'Perfattr Data'!$A$71:$CW$107,MATCH(U$3&amp;"Short",'Perfattr Data'!$B$71:$B$107,0),FALSE)</f>
        <v>-4.453994413530794E-3</v>
      </c>
    </row>
    <row r="122" spans="2:21" outlineLevel="1" x14ac:dyDescent="0.25">
      <c r="B122" s="95">
        <f t="shared" si="6"/>
        <v>39386</v>
      </c>
      <c r="C122" s="150">
        <f>-INDEX('Exposure Data'!$A$1:$Y$391,MATCH($B122&amp;$B$104,'Exposure Data'!$A$1:$A$391,0),MATCH(C$3,'Exposure Data'!$A$1:$Y$1,0))</f>
        <v>0.67182499978676724</v>
      </c>
      <c r="D122" s="150">
        <f>-INDEX('Exposure Data'!$A$1:$Y$391,MATCH($B122&amp;$B$104,'Exposure Data'!$A$1:$A$391,0),MATCH(D$3,'Exposure Data'!$A$1:$Y$1,0))</f>
        <v>0.11393798207372931</v>
      </c>
      <c r="E122" s="150">
        <f>-INDEX('Exposure Data'!$A$1:$Y$391,MATCH($B122&amp;$B$104,'Exposure Data'!$A$1:$A$391,0),MATCH(E$3,'Exposure Data'!$A$1:$Y$1,0))</f>
        <v>0.14989857651345978</v>
      </c>
      <c r="F122" s="150">
        <f>-INDEX('Exposure Data'!$A$1:$Y$391,MATCH($B122&amp;$B$104,'Exposure Data'!$A$1:$A$391,0),MATCH(F$3,'Exposure Data'!$A$1:$Y$1,0))</f>
        <v>0.20168984169529597</v>
      </c>
      <c r="G122" s="150">
        <f>-INDEX('Exposure Data'!$A$1:$Y$391,MATCH($B122&amp;$B$104,'Exposure Data'!$A$1:$A$391,0),MATCH(G$3,'Exposure Data'!$A$1:$Y$1,0))</f>
        <v>4.5753093914062619E-2</v>
      </c>
      <c r="H122" s="150">
        <f>-INDEX('Exposure Data'!$A$1:$Y$391,MATCH($B122&amp;$B$104,'Exposure Data'!$A$1:$A$391,0),MATCH(H$3,'Exposure Data'!$A$1:$Y$1,0))</f>
        <v>0.29585841325545004</v>
      </c>
      <c r="I122" s="150">
        <f>-INDEX('Exposure Data'!$A$1:$Y$391,MATCH($B122&amp;$B$104,'Exposure Data'!$A$1:$A$391,0),MATCH(I$3,'Exposure Data'!$A$1:$Y$1,0))</f>
        <v>0.13531227082235378</v>
      </c>
      <c r="J122" s="150">
        <f>-INDEX('Exposure Data'!$A$1:$Y$391,MATCH($B122&amp;$B$104,'Exposure Data'!$A$1:$A$391,0),MATCH(J$3,'Exposure Data'!$A$1:$Y$1,0))</f>
        <v>0</v>
      </c>
      <c r="K122" s="150">
        <f>-INDEX('Exposure Data'!$A$1:$Y$391,MATCH($B122&amp;$B$104,'Exposure Data'!$A$1:$A$391,0),MATCH(K$3,'Exposure Data'!$A$1:$Y$1,0))</f>
        <v>0</v>
      </c>
      <c r="L122" s="99"/>
      <c r="N122" s="95">
        <f t="shared" si="7"/>
        <v>39386</v>
      </c>
      <c r="O122" s="107">
        <f>HLOOKUP($N122,'Perfattr Data'!$A$71:$CW$107,MATCH(O$3&amp;"Short",'Perfattr Data'!$B$71:$B$107,0),FALSE)</f>
        <v>-3.4963592641231014E-2</v>
      </c>
      <c r="P122" s="107">
        <f>HLOOKUP($N122,'Perfattr Data'!$A$71:$CW$107,MATCH(P$3&amp;"Short",'Perfattr Data'!$B$71:$B$107,0),FALSE)</f>
        <v>-1.8290379188063005E-2</v>
      </c>
      <c r="Q122" s="107">
        <f>HLOOKUP($N122,'Perfattr Data'!$A$71:$CW$107,MATCH(Q$3&amp;"Short",'Perfattr Data'!$B$71:$B$107,0),FALSE)</f>
        <v>-1.8160893542019187E-2</v>
      </c>
      <c r="R122" s="107">
        <f>HLOOKUP($N122,'Perfattr Data'!$A$71:$CW$107,MATCH(R$3&amp;"Short",'Perfattr Data'!$B$71:$B$107,0),FALSE)</f>
        <v>-1.4750219366163976E-2</v>
      </c>
      <c r="S122" s="107">
        <f>HLOOKUP($N122,'Perfattr Data'!$A$71:$CW$107,MATCH(S$3&amp;"Short",'Perfattr Data'!$B$71:$B$107,0),FALSE)</f>
        <v>-7.9918715822159397E-3</v>
      </c>
      <c r="T122" s="107">
        <f>HLOOKUP($N122,'Perfattr Data'!$A$71:$CW$107,MATCH(T$3&amp;"Short",'Perfattr Data'!$B$71:$B$107,0),FALSE)</f>
        <v>8.0637043251474851E-5</v>
      </c>
      <c r="U122" s="107">
        <f>HLOOKUP($N122,'Perfattr Data'!$A$71:$CW$107,MATCH(U$3&amp;"Short",'Perfattr Data'!$B$71:$B$107,0),FALSE)</f>
        <v>-1.0038181002781827E-2</v>
      </c>
    </row>
    <row r="123" spans="2:21" outlineLevel="1" x14ac:dyDescent="0.25">
      <c r="B123" s="95">
        <f t="shared" si="6"/>
        <v>39416</v>
      </c>
      <c r="C123" s="150">
        <f>-INDEX('Exposure Data'!$A$1:$Y$391,MATCH($B123&amp;$B$104,'Exposure Data'!$A$1:$A$391,0),MATCH(C$3,'Exposure Data'!$A$1:$Y$1,0))</f>
        <v>0.61769483844454298</v>
      </c>
      <c r="D123" s="150">
        <f>-INDEX('Exposure Data'!$A$1:$Y$391,MATCH($B123&amp;$B$104,'Exposure Data'!$A$1:$A$391,0),MATCH(D$3,'Exposure Data'!$A$1:$Y$1,0))</f>
        <v>0.12553202927785648</v>
      </c>
      <c r="E123" s="150">
        <f>-INDEX('Exposure Data'!$A$1:$Y$391,MATCH($B123&amp;$B$104,'Exposure Data'!$A$1:$A$391,0),MATCH(E$3,'Exposure Data'!$A$1:$Y$1,0))</f>
        <v>8.1999704508626439E-2</v>
      </c>
      <c r="F123" s="150">
        <f>-INDEX('Exposure Data'!$A$1:$Y$391,MATCH($B123&amp;$B$104,'Exposure Data'!$A$1:$A$391,0),MATCH(F$3,'Exposure Data'!$A$1:$Y$1,0))</f>
        <v>0.19747662604664765</v>
      </c>
      <c r="G123" s="150">
        <f>-INDEX('Exposure Data'!$A$1:$Y$391,MATCH($B123&amp;$B$104,'Exposure Data'!$A$1:$A$391,0),MATCH(G$3,'Exposure Data'!$A$1:$Y$1,0))</f>
        <v>4.569455556364873E-2</v>
      </c>
      <c r="H123" s="150">
        <f>-INDEX('Exposure Data'!$A$1:$Y$391,MATCH($B123&amp;$B$104,'Exposure Data'!$A$1:$A$391,0),MATCH(H$3,'Exposure Data'!$A$1:$Y$1,0))</f>
        <v>0.29624379825564773</v>
      </c>
      <c r="I123" s="150">
        <f>-INDEX('Exposure Data'!$A$1:$Y$391,MATCH($B123&amp;$B$104,'Exposure Data'!$A$1:$A$391,0),MATCH(I$3,'Exposure Data'!$A$1:$Y$1,0))</f>
        <v>0.17883782327328471</v>
      </c>
      <c r="J123" s="150">
        <f>-INDEX('Exposure Data'!$A$1:$Y$391,MATCH($B123&amp;$B$104,'Exposure Data'!$A$1:$A$391,0),MATCH(J$3,'Exposure Data'!$A$1:$Y$1,0))</f>
        <v>0</v>
      </c>
      <c r="K123" s="150">
        <f>-INDEX('Exposure Data'!$A$1:$Y$391,MATCH($B123&amp;$B$104,'Exposure Data'!$A$1:$A$391,0),MATCH(K$3,'Exposure Data'!$A$1:$Y$1,0))</f>
        <v>0</v>
      </c>
      <c r="L123" s="99"/>
      <c r="N123" s="95">
        <f t="shared" si="7"/>
        <v>39416</v>
      </c>
      <c r="O123" s="107">
        <f>HLOOKUP($N123,'Perfattr Data'!$A$71:$CW$107,MATCH(O$3&amp;"Short",'Perfattr Data'!$B$71:$B$107,0),FALSE)</f>
        <v>5.6173320630382995E-2</v>
      </c>
      <c r="P123" s="107">
        <f>HLOOKUP($N123,'Perfattr Data'!$A$71:$CW$107,MATCH(P$3&amp;"Short",'Perfattr Data'!$B$71:$B$107,0),FALSE)</f>
        <v>-8.7176307269148639E-3</v>
      </c>
      <c r="Q123" s="107">
        <f>HLOOKUP($N123,'Perfattr Data'!$A$71:$CW$107,MATCH(Q$3&amp;"Short",'Perfattr Data'!$B$71:$B$107,0),FALSE)</f>
        <v>1.2272409057446435E-2</v>
      </c>
      <c r="R123" s="107">
        <f>HLOOKUP($N123,'Perfattr Data'!$A$71:$CW$107,MATCH(R$3&amp;"Short",'Perfattr Data'!$B$71:$B$107,0),FALSE)</f>
        <v>1.4956200513501322E-2</v>
      </c>
      <c r="S123" s="107">
        <f>HLOOKUP($N123,'Perfattr Data'!$A$71:$CW$107,MATCH(S$3&amp;"Short",'Perfattr Data'!$B$71:$B$107,0),FALSE)</f>
        <v>5.5761794896643105E-3</v>
      </c>
      <c r="T123" s="107">
        <f>HLOOKUP($N123,'Perfattr Data'!$A$71:$CW$107,MATCH(T$3&amp;"Short",'Perfattr Data'!$B$71:$B$107,0),FALSE)</f>
        <v>1.751378935486245E-2</v>
      </c>
      <c r="U123" s="107">
        <f>HLOOKUP($N123,'Perfattr Data'!$A$71:$CW$107,MATCH(U$3&amp;"Short",'Perfattr Data'!$B$71:$B$107,0),FALSE)</f>
        <v>5.6638223440270176E-3</v>
      </c>
    </row>
    <row r="124" spans="2:21" outlineLevel="1" x14ac:dyDescent="0.25">
      <c r="B124" s="95">
        <f t="shared" si="6"/>
        <v>39447</v>
      </c>
      <c r="C124" s="150">
        <f>-INDEX('Exposure Data'!$A$1:$Y$391,MATCH($B124&amp;$B$104,'Exposure Data'!$A$1:$A$391,0),MATCH(C$3,'Exposure Data'!$A$1:$Y$1,0))</f>
        <v>0.41901911592795144</v>
      </c>
      <c r="D124" s="150">
        <f>-INDEX('Exposure Data'!$A$1:$Y$391,MATCH($B124&amp;$B$104,'Exposure Data'!$A$1:$A$391,0),MATCH(D$3,'Exposure Data'!$A$1:$Y$1,0))</f>
        <v>0.10290586533628257</v>
      </c>
      <c r="E124" s="150">
        <f>-INDEX('Exposure Data'!$A$1:$Y$391,MATCH($B124&amp;$B$104,'Exposure Data'!$A$1:$A$391,0),MATCH(E$3,'Exposure Data'!$A$1:$Y$1,0))</f>
        <v>4.2925113246816846E-2</v>
      </c>
      <c r="F124" s="150">
        <f>-INDEX('Exposure Data'!$A$1:$Y$391,MATCH($B124&amp;$B$104,'Exposure Data'!$A$1:$A$391,0),MATCH(F$3,'Exposure Data'!$A$1:$Y$1,0))</f>
        <v>0.12129797820865242</v>
      </c>
      <c r="G124" s="150">
        <f>-INDEX('Exposure Data'!$A$1:$Y$391,MATCH($B124&amp;$B$104,'Exposure Data'!$A$1:$A$391,0),MATCH(G$3,'Exposure Data'!$A$1:$Y$1,0))</f>
        <v>2.5096272101753209E-2</v>
      </c>
      <c r="H124" s="150">
        <f>-INDEX('Exposure Data'!$A$1:$Y$391,MATCH($B124&amp;$B$104,'Exposure Data'!$A$1:$A$391,0),MATCH(H$3,'Exposure Data'!$A$1:$Y$1,0))</f>
        <v>0.18237881794809013</v>
      </c>
      <c r="I124" s="150">
        <f>-INDEX('Exposure Data'!$A$1:$Y$391,MATCH($B124&amp;$B$104,'Exposure Data'!$A$1:$A$391,0),MATCH(I$3,'Exposure Data'!$A$1:$Y$1,0))</f>
        <v>0.12826825289312269</v>
      </c>
      <c r="J124" s="150">
        <f>-INDEX('Exposure Data'!$A$1:$Y$391,MATCH($B124&amp;$B$104,'Exposure Data'!$A$1:$A$391,0),MATCH(J$3,'Exposure Data'!$A$1:$Y$1,0))</f>
        <v>0</v>
      </c>
      <c r="K124" s="150">
        <f>-INDEX('Exposure Data'!$A$1:$Y$391,MATCH($B124&amp;$B$104,'Exposure Data'!$A$1:$A$391,0),MATCH(K$3,'Exposure Data'!$A$1:$Y$1,0))</f>
        <v>0</v>
      </c>
      <c r="L124" s="99"/>
      <c r="N124" s="95">
        <f t="shared" si="7"/>
        <v>39447</v>
      </c>
      <c r="O124" s="107">
        <f>HLOOKUP($N124,'Perfattr Data'!$A$71:$CW$107,MATCH(O$3&amp;"Short",'Perfattr Data'!$B$71:$B$107,0),FALSE)</f>
        <v>2.8311872664457606E-3</v>
      </c>
      <c r="P124" s="107">
        <f>HLOOKUP($N124,'Perfattr Data'!$A$71:$CW$107,MATCH(P$3&amp;"Short",'Perfattr Data'!$B$71:$B$107,0),FALSE)</f>
        <v>-1.403970321541576E-2</v>
      </c>
      <c r="Q124" s="107">
        <f>HLOOKUP($N124,'Perfattr Data'!$A$71:$CW$107,MATCH(Q$3&amp;"Short",'Perfattr Data'!$B$71:$B$107,0),FALSE)</f>
        <v>1.7195443713659297E-3</v>
      </c>
      <c r="R124" s="107">
        <f>HLOOKUP($N124,'Perfattr Data'!$A$71:$CW$107,MATCH(R$3&amp;"Short",'Perfattr Data'!$B$71:$B$107,0),FALSE)</f>
        <v>-2.1487662781608666E-3</v>
      </c>
      <c r="S124" s="107">
        <f>HLOOKUP($N124,'Perfattr Data'!$A$71:$CW$107,MATCH(S$3&amp;"Short",'Perfattr Data'!$B$71:$B$107,0),FALSE)</f>
        <v>1.153764734880577E-3</v>
      </c>
      <c r="T124" s="107">
        <f>HLOOKUP($N124,'Perfattr Data'!$A$71:$CW$107,MATCH(T$3&amp;"Short",'Perfattr Data'!$B$71:$B$107,0),FALSE)</f>
        <v>3.9518550424172951E-3</v>
      </c>
      <c r="U124" s="107">
        <f>HLOOKUP($N124,'Perfattr Data'!$A$71:$CW$107,MATCH(U$3&amp;"Short",'Perfattr Data'!$B$71:$B$107,0),FALSE)</f>
        <v>3.4292570157933777E-3</v>
      </c>
    </row>
    <row r="125" spans="2:21" outlineLevel="1" x14ac:dyDescent="0.25">
      <c r="B125" s="95">
        <f t="shared" si="6"/>
        <v>39478</v>
      </c>
      <c r="C125" s="150">
        <f>-INDEX('Exposure Data'!$A$1:$Y$391,MATCH($B125&amp;$B$104,'Exposure Data'!$A$1:$A$391,0),MATCH(C$3,'Exposure Data'!$A$1:$Y$1,0))</f>
        <v>0.53969235681468708</v>
      </c>
      <c r="D125" s="150">
        <f>-INDEX('Exposure Data'!$A$1:$Y$391,MATCH($B125&amp;$B$104,'Exposure Data'!$A$1:$A$391,0),MATCH(D$3,'Exposure Data'!$A$1:$Y$1,0))</f>
        <v>7.259530780593991E-2</v>
      </c>
      <c r="E125" s="150">
        <f>-INDEX('Exposure Data'!$A$1:$Y$391,MATCH($B125&amp;$B$104,'Exposure Data'!$A$1:$A$391,0),MATCH(E$3,'Exposure Data'!$A$1:$Y$1,0))</f>
        <v>4.2788049342914067E-2</v>
      </c>
      <c r="F125" s="150">
        <f>-INDEX('Exposure Data'!$A$1:$Y$391,MATCH($B125&amp;$B$104,'Exposure Data'!$A$1:$A$391,0),MATCH(F$3,'Exposure Data'!$A$1:$Y$1,0))</f>
        <v>0.15548149727458532</v>
      </c>
      <c r="G125" s="150">
        <f>-INDEX('Exposure Data'!$A$1:$Y$391,MATCH($B125&amp;$B$104,'Exposure Data'!$A$1:$A$391,0),MATCH(G$3,'Exposure Data'!$A$1:$Y$1,0))</f>
        <v>5.7652640646899789E-2</v>
      </c>
      <c r="H125" s="150">
        <f>-INDEX('Exposure Data'!$A$1:$Y$391,MATCH($B125&amp;$B$104,'Exposure Data'!$A$1:$A$391,0),MATCH(H$3,'Exposure Data'!$A$1:$Y$1,0))</f>
        <v>0.24029452525888537</v>
      </c>
      <c r="I125" s="150">
        <f>-INDEX('Exposure Data'!$A$1:$Y$391,MATCH($B125&amp;$B$104,'Exposure Data'!$A$1:$A$391,0),MATCH(I$3,'Exposure Data'!$A$1:$Y$1,0))</f>
        <v>0.18409972058083554</v>
      </c>
      <c r="J125" s="150">
        <f>-INDEX('Exposure Data'!$A$1:$Y$391,MATCH($B125&amp;$B$104,'Exposure Data'!$A$1:$A$391,0),MATCH(J$3,'Exposure Data'!$A$1:$Y$1,0))</f>
        <v>0</v>
      </c>
      <c r="K125" s="150">
        <f>-INDEX('Exposure Data'!$A$1:$Y$391,MATCH($B125&amp;$B$104,'Exposure Data'!$A$1:$A$391,0),MATCH(K$3,'Exposure Data'!$A$1:$Y$1,0))</f>
        <v>0</v>
      </c>
      <c r="L125" s="99"/>
      <c r="N125" s="95">
        <f t="shared" si="7"/>
        <v>39478</v>
      </c>
      <c r="O125" s="107">
        <f>HLOOKUP($N125,'Perfattr Data'!$A$71:$CW$107,MATCH(O$3&amp;"Short",'Perfattr Data'!$B$71:$B$107,0),FALSE)</f>
        <v>0.1112679645625517</v>
      </c>
      <c r="P125" s="107">
        <f>HLOOKUP($N125,'Perfattr Data'!$A$71:$CW$107,MATCH(P$3&amp;"Short",'Perfattr Data'!$B$71:$B$107,0),FALSE)</f>
        <v>2.8546290035151602E-2</v>
      </c>
      <c r="Q125" s="107">
        <f>HLOOKUP($N125,'Perfattr Data'!$A$71:$CW$107,MATCH(Q$3&amp;"Short",'Perfattr Data'!$B$71:$B$107,0),FALSE)</f>
        <v>6.4415200324436902E-3</v>
      </c>
      <c r="R125" s="107">
        <f>HLOOKUP($N125,'Perfattr Data'!$A$71:$CW$107,MATCH(R$3&amp;"Short",'Perfattr Data'!$B$71:$B$107,0),FALSE)</f>
        <v>6.0111184490736361E-3</v>
      </c>
      <c r="S125" s="107">
        <f>HLOOKUP($N125,'Perfattr Data'!$A$71:$CW$107,MATCH(S$3&amp;"Short",'Perfattr Data'!$B$71:$B$107,0),FALSE)</f>
        <v>9.8719798358553098E-3</v>
      </c>
      <c r="T125" s="107">
        <f>HLOOKUP($N125,'Perfattr Data'!$A$71:$CW$107,MATCH(T$3&amp;"Short",'Perfattr Data'!$B$71:$B$107,0),FALSE)</f>
        <v>1.6923901132100887E-2</v>
      </c>
      <c r="U125" s="107">
        <f>HLOOKUP($N125,'Perfattr Data'!$A$71:$CW$107,MATCH(U$3&amp;"Short",'Perfattr Data'!$B$71:$B$107,0),FALSE)</f>
        <v>2.2770437908285278E-2</v>
      </c>
    </row>
    <row r="126" spans="2:21" outlineLevel="1" x14ac:dyDescent="0.25">
      <c r="B126" s="95">
        <f t="shared" si="6"/>
        <v>39507</v>
      </c>
      <c r="C126" s="150">
        <f>-INDEX('Exposure Data'!$A$1:$Y$391,MATCH($B126&amp;$B$104,'Exposure Data'!$A$1:$A$391,0),MATCH(C$3,'Exposure Data'!$A$1:$Y$1,0))</f>
        <v>0.60432529924441392</v>
      </c>
      <c r="D126" s="150">
        <f>-INDEX('Exposure Data'!$A$1:$Y$391,MATCH($B126&amp;$B$104,'Exposure Data'!$A$1:$A$391,0),MATCH(D$3,'Exposure Data'!$A$1:$Y$1,0))</f>
        <v>6.5129141240212907E-2</v>
      </c>
      <c r="E126" s="150">
        <f>-INDEX('Exposure Data'!$A$1:$Y$391,MATCH($B126&amp;$B$104,'Exposure Data'!$A$1:$A$391,0),MATCH(E$3,'Exposure Data'!$A$1:$Y$1,0))</f>
        <v>5.0235835958980665E-2</v>
      </c>
      <c r="F126" s="150">
        <f>-INDEX('Exposure Data'!$A$1:$Y$391,MATCH($B126&amp;$B$104,'Exposure Data'!$A$1:$A$391,0),MATCH(F$3,'Exposure Data'!$A$1:$Y$1,0))</f>
        <v>0.18493596820138805</v>
      </c>
      <c r="G126" s="150">
        <f>-INDEX('Exposure Data'!$A$1:$Y$391,MATCH($B126&amp;$B$104,'Exposure Data'!$A$1:$A$391,0),MATCH(G$3,'Exposure Data'!$A$1:$Y$1,0))</f>
        <v>7.9277778861628345E-2</v>
      </c>
      <c r="H126" s="150">
        <f>-INDEX('Exposure Data'!$A$1:$Y$391,MATCH($B126&amp;$B$104,'Exposure Data'!$A$1:$A$391,0),MATCH(H$3,'Exposure Data'!$A$1:$Y$1,0))</f>
        <v>0.23509220552732202</v>
      </c>
      <c r="I126" s="150">
        <f>-INDEX('Exposure Data'!$A$1:$Y$391,MATCH($B126&amp;$B$104,'Exposure Data'!$A$1:$A$391,0),MATCH(I$3,'Exposure Data'!$A$1:$Y$1,0))</f>
        <v>0.2117773103511531</v>
      </c>
      <c r="J126" s="150">
        <f>-INDEX('Exposure Data'!$A$1:$Y$391,MATCH($B126&amp;$B$104,'Exposure Data'!$A$1:$A$391,0),MATCH(J$3,'Exposure Data'!$A$1:$Y$1,0))</f>
        <v>0</v>
      </c>
      <c r="K126" s="150">
        <f>-INDEX('Exposure Data'!$A$1:$Y$391,MATCH($B126&amp;$B$104,'Exposure Data'!$A$1:$A$391,0),MATCH(K$3,'Exposure Data'!$A$1:$Y$1,0))</f>
        <v>0</v>
      </c>
      <c r="L126" s="99"/>
      <c r="N126" s="95">
        <f t="shared" si="7"/>
        <v>39507</v>
      </c>
      <c r="O126" s="107">
        <f>HLOOKUP($N126,'Perfattr Data'!$A$71:$CW$107,MATCH(O$3&amp;"Short",'Perfattr Data'!$B$71:$B$107,0),FALSE)</f>
        <v>-3.1109680451720186E-2</v>
      </c>
      <c r="P126" s="107">
        <f>HLOOKUP($N126,'Perfattr Data'!$A$71:$CW$107,MATCH(P$3&amp;"Short",'Perfattr Data'!$B$71:$B$107,0),FALSE)</f>
        <v>1.6244412102915428E-3</v>
      </c>
      <c r="Q126" s="107">
        <f>HLOOKUP($N126,'Perfattr Data'!$A$71:$CW$107,MATCH(Q$3&amp;"Short",'Perfattr Data'!$B$71:$B$107,0),FALSE)</f>
        <v>-8.4402189771371871E-4</v>
      </c>
      <c r="R126" s="107">
        <f>HLOOKUP($N126,'Perfattr Data'!$A$71:$CW$107,MATCH(R$3&amp;"Short",'Perfattr Data'!$B$71:$B$107,0),FALSE)</f>
        <v>-1.9689976393170491E-2</v>
      </c>
      <c r="S126" s="107">
        <f>HLOOKUP($N126,'Perfattr Data'!$A$71:$CW$107,MATCH(S$3&amp;"Short",'Perfattr Data'!$B$71:$B$107,0),FALSE)</f>
        <v>-3.3507308860658341E-3</v>
      </c>
      <c r="T126" s="107">
        <f>HLOOKUP($N126,'Perfattr Data'!$A$71:$CW$107,MATCH(T$3&amp;"Short",'Perfattr Data'!$B$71:$B$107,0),FALSE)</f>
        <v>9.038095888455085E-3</v>
      </c>
      <c r="U126" s="107">
        <f>HLOOKUP($N126,'Perfattr Data'!$A$71:$CW$107,MATCH(U$3&amp;"Short",'Perfattr Data'!$B$71:$B$107,0),FALSE)</f>
        <v>-2.3009845465552241E-3</v>
      </c>
    </row>
    <row r="127" spans="2:21" outlineLevel="1" x14ac:dyDescent="0.25">
      <c r="B127" s="95">
        <f t="shared" si="6"/>
        <v>39538</v>
      </c>
      <c r="C127" s="150">
        <f>-INDEX('Exposure Data'!$A$1:$Y$391,MATCH($B127&amp;$B$104,'Exposure Data'!$A$1:$A$391,0),MATCH(C$3,'Exposure Data'!$A$1:$Y$1,0))</f>
        <v>0.64651139275888225</v>
      </c>
      <c r="D127" s="150">
        <f>-INDEX('Exposure Data'!$A$1:$Y$391,MATCH($B127&amp;$B$104,'Exposure Data'!$A$1:$A$391,0),MATCH(D$3,'Exposure Data'!$A$1:$Y$1,0))</f>
        <v>5.965700889064067E-2</v>
      </c>
      <c r="E127" s="150">
        <f>-INDEX('Exposure Data'!$A$1:$Y$391,MATCH($B127&amp;$B$104,'Exposure Data'!$A$1:$A$391,0),MATCH(E$3,'Exposure Data'!$A$1:$Y$1,0))</f>
        <v>4.3359391069865166E-2</v>
      </c>
      <c r="F127" s="150">
        <f>-INDEX('Exposure Data'!$A$1:$Y$391,MATCH($B127&amp;$B$104,'Exposure Data'!$A$1:$A$391,0),MATCH(F$3,'Exposure Data'!$A$1:$Y$1,0))</f>
        <v>0.21878557114052752</v>
      </c>
      <c r="G127" s="150">
        <f>-INDEX('Exposure Data'!$A$1:$Y$391,MATCH($B127&amp;$B$104,'Exposure Data'!$A$1:$A$391,0),MATCH(G$3,'Exposure Data'!$A$1:$Y$1,0))</f>
        <v>7.335588075558197E-2</v>
      </c>
      <c r="H127" s="150">
        <f>-INDEX('Exposure Data'!$A$1:$Y$391,MATCH($B127&amp;$B$104,'Exposure Data'!$A$1:$A$391,0),MATCH(H$3,'Exposure Data'!$A$1:$Y$1,0))</f>
        <v>0.17358440224519181</v>
      </c>
      <c r="I127" s="150">
        <f>-INDEX('Exposure Data'!$A$1:$Y$391,MATCH($B127&amp;$B$104,'Exposure Data'!$A$1:$A$391,0),MATCH(I$3,'Exposure Data'!$A$1:$Y$1,0))</f>
        <v>0.2022703450946344</v>
      </c>
      <c r="J127" s="150">
        <f>-INDEX('Exposure Data'!$A$1:$Y$391,MATCH($B127&amp;$B$104,'Exposure Data'!$A$1:$A$391,0),MATCH(J$3,'Exposure Data'!$A$1:$Y$1,0))</f>
        <v>0</v>
      </c>
      <c r="K127" s="150">
        <f>-INDEX('Exposure Data'!$A$1:$Y$391,MATCH($B127&amp;$B$104,'Exposure Data'!$A$1:$A$391,0),MATCH(K$3,'Exposure Data'!$A$1:$Y$1,0))</f>
        <v>0</v>
      </c>
      <c r="L127" s="99"/>
      <c r="N127" s="95">
        <f t="shared" si="7"/>
        <v>39538</v>
      </c>
      <c r="O127" s="107">
        <f>HLOOKUP($N127,'Perfattr Data'!$A$71:$CW$107,MATCH(O$3&amp;"Short",'Perfattr Data'!$B$71:$B$107,0),FALSE)</f>
        <v>3.6101542680193888E-2</v>
      </c>
      <c r="P127" s="107">
        <f>HLOOKUP($N127,'Perfattr Data'!$A$71:$CW$107,MATCH(P$3&amp;"Short",'Perfattr Data'!$B$71:$B$107,0),FALSE)</f>
        <v>4.2142205655675193E-3</v>
      </c>
      <c r="Q127" s="107">
        <f>HLOOKUP($N127,'Perfattr Data'!$A$71:$CW$107,MATCH(Q$3&amp;"Short",'Perfattr Data'!$B$71:$B$107,0),FALSE)</f>
        <v>1.9507079200223919E-3</v>
      </c>
      <c r="R127" s="107">
        <f>HLOOKUP($N127,'Perfattr Data'!$A$71:$CW$107,MATCH(R$3&amp;"Short",'Perfattr Data'!$B$71:$B$107,0),FALSE)</f>
        <v>3.0525684927128279E-3</v>
      </c>
      <c r="S127" s="107">
        <f>HLOOKUP($N127,'Perfattr Data'!$A$71:$CW$107,MATCH(S$3&amp;"Short",'Perfattr Data'!$B$71:$B$107,0),FALSE)</f>
        <v>6.8148860530480981E-3</v>
      </c>
      <c r="T127" s="107">
        <f>HLOOKUP($N127,'Perfattr Data'!$A$71:$CW$107,MATCH(T$3&amp;"Short",'Perfattr Data'!$B$71:$B$107,0),FALSE)</f>
        <v>5.5644628867442024E-3</v>
      </c>
      <c r="U127" s="107">
        <f>HLOOKUP($N127,'Perfattr Data'!$A$71:$CW$107,MATCH(U$3&amp;"Short",'Perfattr Data'!$B$71:$B$107,0),FALSE)</f>
        <v>2.1544468439380752E-3</v>
      </c>
    </row>
    <row r="128" spans="2:21" outlineLevel="1" x14ac:dyDescent="0.25">
      <c r="B128" s="95">
        <f t="shared" si="6"/>
        <v>39568</v>
      </c>
      <c r="C128" s="150">
        <f>-INDEX('Exposure Data'!$A$1:$Y$391,MATCH($B128&amp;$B$104,'Exposure Data'!$A$1:$A$391,0),MATCH(C$3,'Exposure Data'!$A$1:$Y$1,0))</f>
        <v>0.61661913613641783</v>
      </c>
      <c r="D128" s="150">
        <f>-INDEX('Exposure Data'!$A$1:$Y$391,MATCH($B128&amp;$B$104,'Exposure Data'!$A$1:$A$391,0),MATCH(D$3,'Exposure Data'!$A$1:$Y$1,0))</f>
        <v>7.4571177959369767E-2</v>
      </c>
      <c r="E128" s="150">
        <f>-INDEX('Exposure Data'!$A$1:$Y$391,MATCH($B128&amp;$B$104,'Exposure Data'!$A$1:$A$391,0),MATCH(E$3,'Exposure Data'!$A$1:$Y$1,0))</f>
        <v>4.8850230536640574E-2</v>
      </c>
      <c r="F128" s="150">
        <f>-INDEX('Exposure Data'!$A$1:$Y$391,MATCH($B128&amp;$B$104,'Exposure Data'!$A$1:$A$391,0),MATCH(F$3,'Exposure Data'!$A$1:$Y$1,0))</f>
        <v>0.23007868710360974</v>
      </c>
      <c r="G128" s="150">
        <f>-INDEX('Exposure Data'!$A$1:$Y$391,MATCH($B128&amp;$B$104,'Exposure Data'!$A$1:$A$391,0),MATCH(G$3,'Exposure Data'!$A$1:$Y$1,0))</f>
        <v>8.4761842804764204E-2</v>
      </c>
      <c r="H128" s="150">
        <f>-INDEX('Exposure Data'!$A$1:$Y$391,MATCH($B128&amp;$B$104,'Exposure Data'!$A$1:$A$391,0),MATCH(H$3,'Exposure Data'!$A$1:$Y$1,0))</f>
        <v>0.19341745716513639</v>
      </c>
      <c r="I128" s="150">
        <f>-INDEX('Exposure Data'!$A$1:$Y$391,MATCH($B128&amp;$B$104,'Exposure Data'!$A$1:$A$391,0),MATCH(I$3,'Exposure Data'!$A$1:$Y$1,0))</f>
        <v>0.18318176586507318</v>
      </c>
      <c r="J128" s="150">
        <f>-INDEX('Exposure Data'!$A$1:$Y$391,MATCH($B128&amp;$B$104,'Exposure Data'!$A$1:$A$391,0),MATCH(J$3,'Exposure Data'!$A$1:$Y$1,0))</f>
        <v>0</v>
      </c>
      <c r="K128" s="150">
        <f>-INDEX('Exposure Data'!$A$1:$Y$391,MATCH($B128&amp;$B$104,'Exposure Data'!$A$1:$A$391,0),MATCH(K$3,'Exposure Data'!$A$1:$Y$1,0))</f>
        <v>0</v>
      </c>
      <c r="L128" s="99"/>
      <c r="N128" s="95">
        <f t="shared" si="7"/>
        <v>39568</v>
      </c>
      <c r="O128" s="107">
        <f>HLOOKUP($N128,'Perfattr Data'!$A$71:$CW$107,MATCH(O$3&amp;"Short",'Perfattr Data'!$B$71:$B$107,0),FALSE)</f>
        <v>-4.815402677013101E-2</v>
      </c>
      <c r="P128" s="107">
        <f>HLOOKUP($N128,'Perfattr Data'!$A$71:$CW$107,MATCH(P$3&amp;"Short",'Perfattr Data'!$B$71:$B$107,0),FALSE)</f>
        <v>-9.2677539859558169E-4</v>
      </c>
      <c r="Q128" s="107">
        <f>HLOOKUP($N128,'Perfattr Data'!$A$71:$CW$107,MATCH(Q$3&amp;"Short",'Perfattr Data'!$B$71:$B$107,0),FALSE)</f>
        <v>-4.065029058866544E-3</v>
      </c>
      <c r="R128" s="107">
        <f>HLOOKUP($N128,'Perfattr Data'!$A$71:$CW$107,MATCH(R$3&amp;"Short",'Perfattr Data'!$B$71:$B$107,0),FALSE)</f>
        <v>-1.4794195216318416E-2</v>
      </c>
      <c r="S128" s="107">
        <f>HLOOKUP($N128,'Perfattr Data'!$A$71:$CW$107,MATCH(S$3&amp;"Short",'Perfattr Data'!$B$71:$B$107,0),FALSE)</f>
        <v>-6.5023655117978476E-3</v>
      </c>
      <c r="T128" s="107">
        <f>HLOOKUP($N128,'Perfattr Data'!$A$71:$CW$107,MATCH(T$3&amp;"Short",'Perfattr Data'!$B$71:$B$107,0),FALSE)</f>
        <v>-1.2626831489012424E-2</v>
      </c>
      <c r="U128" s="107">
        <f>HLOOKUP($N128,'Perfattr Data'!$A$71:$CW$107,MATCH(U$3&amp;"Short",'Perfattr Data'!$B$71:$B$107,0),FALSE)</f>
        <v>-1.2376414623534332E-2</v>
      </c>
    </row>
    <row r="129" spans="2:21" outlineLevel="1" x14ac:dyDescent="0.25">
      <c r="B129" s="95">
        <f t="shared" si="6"/>
        <v>39599</v>
      </c>
      <c r="C129" s="150">
        <f>-INDEX('Exposure Data'!$A$1:$Y$391,MATCH($B129&amp;$B$104,'Exposure Data'!$A$1:$A$391,0),MATCH(C$3,'Exposure Data'!$A$1:$Y$1,0))</f>
        <v>0.55390511806852849</v>
      </c>
      <c r="D129" s="150">
        <f>-INDEX('Exposure Data'!$A$1:$Y$391,MATCH($B129&amp;$B$104,'Exposure Data'!$A$1:$A$391,0),MATCH(D$3,'Exposure Data'!$A$1:$Y$1,0))</f>
        <v>8.7298886503083942E-2</v>
      </c>
      <c r="E129" s="150">
        <f>-INDEX('Exposure Data'!$A$1:$Y$391,MATCH($B129&amp;$B$104,'Exposure Data'!$A$1:$A$391,0),MATCH(E$3,'Exposure Data'!$A$1:$Y$1,0))</f>
        <v>4.4747976255104946E-2</v>
      </c>
      <c r="F129" s="150">
        <f>-INDEX('Exposure Data'!$A$1:$Y$391,MATCH($B129&amp;$B$104,'Exposure Data'!$A$1:$A$391,0),MATCH(F$3,'Exposure Data'!$A$1:$Y$1,0))</f>
        <v>0.22445860200843032</v>
      </c>
      <c r="G129" s="150">
        <f>-INDEX('Exposure Data'!$A$1:$Y$391,MATCH($B129&amp;$B$104,'Exposure Data'!$A$1:$A$391,0),MATCH(G$3,'Exposure Data'!$A$1:$Y$1,0))</f>
        <v>6.083197299585455E-2</v>
      </c>
      <c r="H129" s="150">
        <f>-INDEX('Exposure Data'!$A$1:$Y$391,MATCH($B129&amp;$B$104,'Exposure Data'!$A$1:$A$391,0),MATCH(H$3,'Exposure Data'!$A$1:$Y$1,0))</f>
        <v>0.16698887320688754</v>
      </c>
      <c r="I129" s="150">
        <f>-INDEX('Exposure Data'!$A$1:$Y$391,MATCH($B129&amp;$B$104,'Exposure Data'!$A$1:$A$391,0),MATCH(I$3,'Exposure Data'!$A$1:$Y$1,0))</f>
        <v>0.15787589068941443</v>
      </c>
      <c r="J129" s="150">
        <f>-INDEX('Exposure Data'!$A$1:$Y$391,MATCH($B129&amp;$B$104,'Exposure Data'!$A$1:$A$391,0),MATCH(J$3,'Exposure Data'!$A$1:$Y$1,0))</f>
        <v>0</v>
      </c>
      <c r="K129" s="150">
        <f>-INDEX('Exposure Data'!$A$1:$Y$391,MATCH($B129&amp;$B$104,'Exposure Data'!$A$1:$A$391,0),MATCH(K$3,'Exposure Data'!$A$1:$Y$1,0))</f>
        <v>0</v>
      </c>
      <c r="L129" s="99"/>
      <c r="N129" s="4">
        <f t="shared" si="7"/>
        <v>39599</v>
      </c>
      <c r="O129" s="107">
        <f>HLOOKUP($N129,'Perfattr Data'!$A$71:$CW$107,MATCH(O$3&amp;"Short",'Perfattr Data'!$B$71:$B$107,0),FALSE)</f>
        <v>8.5550558288054954E-3</v>
      </c>
      <c r="P129" s="107">
        <f>HLOOKUP($N129,'Perfattr Data'!$A$71:$CW$107,MATCH(P$3&amp;"Short",'Perfattr Data'!$B$71:$B$107,0),FALSE)</f>
        <v>-1.1946564467350223E-2</v>
      </c>
      <c r="Q129" s="107">
        <f>HLOOKUP($N129,'Perfattr Data'!$A$71:$CW$107,MATCH(Q$3&amp;"Short",'Perfattr Data'!$B$71:$B$107,0),FALSE)</f>
        <v>-1.4655774551581274E-3</v>
      </c>
      <c r="R129" s="107">
        <f>HLOOKUP($N129,'Perfattr Data'!$A$71:$CW$107,MATCH(R$3&amp;"Short",'Perfattr Data'!$B$71:$B$107,0),FALSE)</f>
        <v>-2.195650960419273E-2</v>
      </c>
      <c r="S129" s="107">
        <f>HLOOKUP($N129,'Perfattr Data'!$A$71:$CW$107,MATCH(S$3&amp;"Short",'Perfattr Data'!$B$71:$B$107,0),FALSE)</f>
        <v>-1.9582677309379539E-3</v>
      </c>
      <c r="T129" s="107">
        <f>HLOOKUP($N129,'Perfattr Data'!$A$71:$CW$107,MATCH(T$3&amp;"Short",'Perfattr Data'!$B$71:$B$107,0),FALSE)</f>
        <v>-2.2958024496100072E-3</v>
      </c>
      <c r="U129" s="107">
        <f>HLOOKUP($N129,'Perfattr Data'!$A$71:$CW$107,MATCH(U$3&amp;"Short",'Perfattr Data'!$B$71:$B$107,0),FALSE)</f>
        <v>3.6958803330173341E-3</v>
      </c>
    </row>
    <row r="130" spans="2:21" outlineLevel="1" x14ac:dyDescent="0.25">
      <c r="B130" s="95">
        <f t="shared" si="6"/>
        <v>39629</v>
      </c>
      <c r="C130" s="150">
        <f>-INDEX('Exposure Data'!$A$1:$Y$391,MATCH($B130&amp;$B$104,'Exposure Data'!$A$1:$A$391,0),MATCH(C$3,'Exposure Data'!$A$1:$Y$1,0))</f>
        <v>0.69270046988266953</v>
      </c>
      <c r="D130" s="150">
        <f>-INDEX('Exposure Data'!$A$1:$Y$391,MATCH($B130&amp;$B$104,'Exposure Data'!$A$1:$A$391,0),MATCH(D$3,'Exposure Data'!$A$1:$Y$1,0))</f>
        <v>5.1776473397185607E-2</v>
      </c>
      <c r="E130" s="150">
        <f>-INDEX('Exposure Data'!$A$1:$Y$391,MATCH($B130&amp;$B$104,'Exposure Data'!$A$1:$A$391,0),MATCH(E$3,'Exposure Data'!$A$1:$Y$1,0))</f>
        <v>3.3118642808343118E-2</v>
      </c>
      <c r="F130" s="150">
        <f>-INDEX('Exposure Data'!$A$1:$Y$391,MATCH($B130&amp;$B$104,'Exposure Data'!$A$1:$A$391,0),MATCH(F$3,'Exposure Data'!$A$1:$Y$1,0))</f>
        <v>0.17271203235551574</v>
      </c>
      <c r="G130" s="150">
        <f>-INDEX('Exposure Data'!$A$1:$Y$391,MATCH($B130&amp;$B$104,'Exposure Data'!$A$1:$A$391,0),MATCH(G$3,'Exposure Data'!$A$1:$Y$1,0))</f>
        <v>4.2838916345876013E-2</v>
      </c>
      <c r="H130" s="150">
        <f>-INDEX('Exposure Data'!$A$1:$Y$391,MATCH($B130&amp;$B$104,'Exposure Data'!$A$1:$A$391,0),MATCH(H$3,'Exposure Data'!$A$1:$Y$1,0))</f>
        <v>0.13519303205249697</v>
      </c>
      <c r="I130" s="150">
        <f>-INDEX('Exposure Data'!$A$1:$Y$391,MATCH($B130&amp;$B$104,'Exposure Data'!$A$1:$A$391,0),MATCH(I$3,'Exposure Data'!$A$1:$Y$1,0))</f>
        <v>8.5763590576711568E-2</v>
      </c>
      <c r="J130" s="150">
        <f>-INDEX('Exposure Data'!$A$1:$Y$391,MATCH($B130&amp;$B$104,'Exposure Data'!$A$1:$A$391,0),MATCH(J$3,'Exposure Data'!$A$1:$Y$1,0))</f>
        <v>0</v>
      </c>
      <c r="K130" s="150">
        <f>-INDEX('Exposure Data'!$A$1:$Y$391,MATCH($B130&amp;$B$104,'Exposure Data'!$A$1:$A$391,0),MATCH(K$3,'Exposure Data'!$A$1:$Y$1,0))</f>
        <v>0</v>
      </c>
      <c r="L130" s="99"/>
      <c r="N130" s="95">
        <f t="shared" si="7"/>
        <v>39629</v>
      </c>
      <c r="O130" s="107">
        <f>HLOOKUP($N130,'Perfattr Data'!$A$71:$CW$107,MATCH(O$3&amp;"Short",'Perfattr Data'!$B$71:$B$107,0),FALSE)</f>
        <v>7.4029187748876832E-2</v>
      </c>
      <c r="P130" s="107">
        <f>HLOOKUP($N130,'Perfattr Data'!$A$71:$CW$107,MATCH(P$3&amp;"Short",'Perfattr Data'!$B$71:$B$107,0),FALSE)</f>
        <v>1.1554502943282792E-2</v>
      </c>
      <c r="Q130" s="107">
        <f>HLOOKUP($N130,'Perfattr Data'!$A$71:$CW$107,MATCH(Q$3&amp;"Short",'Perfattr Data'!$B$71:$B$107,0),FALSE)</f>
        <v>3.8695439088958917E-3</v>
      </c>
      <c r="R130" s="107">
        <f>HLOOKUP($N130,'Perfattr Data'!$A$71:$CW$107,MATCH(R$3&amp;"Short",'Perfattr Data'!$B$71:$B$107,0),FALSE)</f>
        <v>1.6067153036168978E-2</v>
      </c>
      <c r="S130" s="107">
        <f>HLOOKUP($N130,'Perfattr Data'!$A$71:$CW$107,MATCH(S$3&amp;"Short",'Perfattr Data'!$B$71:$B$107,0),FALSE)</f>
        <v>2.3702526595985544E-3</v>
      </c>
      <c r="T130" s="107">
        <f>HLOOKUP($N130,'Perfattr Data'!$A$71:$CW$107,MATCH(T$3&amp;"Short",'Perfattr Data'!$B$71:$B$107,0),FALSE)</f>
        <v>1.3636377038403891E-2</v>
      </c>
      <c r="U130" s="107">
        <f>HLOOKUP($N130,'Perfattr Data'!$A$71:$CW$107,MATCH(U$3&amp;"Short",'Perfattr Data'!$B$71:$B$107,0),FALSE)</f>
        <v>9.6863254494022836E-3</v>
      </c>
    </row>
    <row r="131" spans="2:21" outlineLevel="1" x14ac:dyDescent="0.25">
      <c r="B131" s="95">
        <f t="shared" si="6"/>
        <v>39660</v>
      </c>
      <c r="C131" s="150">
        <f>-INDEX('Exposure Data'!$A$1:$Y$391,MATCH($B131&amp;$B$104,'Exposure Data'!$A$1:$A$391,0),MATCH(C$3,'Exposure Data'!$A$1:$Y$1,0))</f>
        <v>0.7686660484546366</v>
      </c>
      <c r="D131" s="150">
        <f>-INDEX('Exposure Data'!$A$1:$Y$391,MATCH($B131&amp;$B$104,'Exposure Data'!$A$1:$A$391,0),MATCH(D$3,'Exposure Data'!$A$1:$Y$1,0))</f>
        <v>4.5870474109210607E-2</v>
      </c>
      <c r="E131" s="150">
        <f>-INDEX('Exposure Data'!$A$1:$Y$391,MATCH($B131&amp;$B$104,'Exposure Data'!$A$1:$A$391,0),MATCH(E$3,'Exposure Data'!$A$1:$Y$1,0))</f>
        <v>6.1433293908618666E-2</v>
      </c>
      <c r="F131" s="150">
        <f>-INDEX('Exposure Data'!$A$1:$Y$391,MATCH($B131&amp;$B$104,'Exposure Data'!$A$1:$A$391,0),MATCH(F$3,'Exposure Data'!$A$1:$Y$1,0))</f>
        <v>0.17406081490888303</v>
      </c>
      <c r="G131" s="150">
        <f>-INDEX('Exposure Data'!$A$1:$Y$391,MATCH($B131&amp;$B$104,'Exposure Data'!$A$1:$A$391,0),MATCH(G$3,'Exposure Data'!$A$1:$Y$1,0))</f>
        <v>5.1216407796358193E-2</v>
      </c>
      <c r="H131" s="150">
        <f>-INDEX('Exposure Data'!$A$1:$Y$391,MATCH($B131&amp;$B$104,'Exposure Data'!$A$1:$A$391,0),MATCH(H$3,'Exposure Data'!$A$1:$Y$1,0))</f>
        <v>0.19748495173076855</v>
      </c>
      <c r="I131" s="150">
        <f>-INDEX('Exposure Data'!$A$1:$Y$391,MATCH($B131&amp;$B$104,'Exposure Data'!$A$1:$A$391,0),MATCH(I$3,'Exposure Data'!$A$1:$Y$1,0))</f>
        <v>9.060249989366756E-2</v>
      </c>
      <c r="J131" s="150">
        <f>-INDEX('Exposure Data'!$A$1:$Y$391,MATCH($B131&amp;$B$104,'Exposure Data'!$A$1:$A$391,0),MATCH(J$3,'Exposure Data'!$A$1:$Y$1,0))</f>
        <v>0</v>
      </c>
      <c r="K131" s="150">
        <f>-INDEX('Exposure Data'!$A$1:$Y$391,MATCH($B131&amp;$B$104,'Exposure Data'!$A$1:$A$391,0),MATCH(K$3,'Exposure Data'!$A$1:$Y$1,0))</f>
        <v>0</v>
      </c>
      <c r="L131" s="99"/>
      <c r="N131" s="95">
        <f t="shared" si="7"/>
        <v>39660</v>
      </c>
      <c r="O131" s="107">
        <f>HLOOKUP($N131,'Perfattr Data'!$A$71:$CW$107,MATCH(O$3&amp;"Short",'Perfattr Data'!$B$71:$B$107,0),FALSE)</f>
        <v>2.2475279045064564E-2</v>
      </c>
      <c r="P131" s="107">
        <f>HLOOKUP($N131,'Perfattr Data'!$A$71:$CW$107,MATCH(P$3&amp;"Short",'Perfattr Data'!$B$71:$B$107,0),FALSE)</f>
        <v>7.2556382161066066E-3</v>
      </c>
      <c r="Q131" s="107">
        <f>HLOOKUP($N131,'Perfattr Data'!$A$71:$CW$107,MATCH(Q$3&amp;"Short",'Perfattr Data'!$B$71:$B$107,0),FALSE)</f>
        <v>2.690415782075779E-3</v>
      </c>
      <c r="R131" s="107">
        <f>HLOOKUP($N131,'Perfattr Data'!$A$71:$CW$107,MATCH(R$3&amp;"Short",'Perfattr Data'!$B$71:$B$107,0),FALSE)</f>
        <v>2.1189488699620337E-2</v>
      </c>
      <c r="S131" s="107">
        <f>HLOOKUP($N131,'Perfattr Data'!$A$71:$CW$107,MATCH(S$3&amp;"Short",'Perfattr Data'!$B$71:$B$107,0),FALSE)</f>
        <v>-5.9184101282240044E-4</v>
      </c>
      <c r="T131" s="107">
        <f>HLOOKUP($N131,'Perfattr Data'!$A$71:$CW$107,MATCH(T$3&amp;"Short",'Perfattr Data'!$B$71:$B$107,0),FALSE)</f>
        <v>5.7688298335655257E-4</v>
      </c>
      <c r="U131" s="107">
        <f>HLOOKUP($N131,'Perfattr Data'!$A$71:$CW$107,MATCH(U$3&amp;"Short",'Perfattr Data'!$B$71:$B$107,0),FALSE)</f>
        <v>3.3663333984401589E-3</v>
      </c>
    </row>
    <row r="132" spans="2:21" outlineLevel="1" x14ac:dyDescent="0.25">
      <c r="B132" s="95">
        <f t="shared" si="6"/>
        <v>39691</v>
      </c>
      <c r="C132" s="150">
        <f>-INDEX('Exposure Data'!$A$1:$Y$391,MATCH($B132&amp;$B$104,'Exposure Data'!$A$1:$A$391,0),MATCH(C$3,'Exposure Data'!$A$1:$Y$1,0))</f>
        <v>0.66477892600518373</v>
      </c>
      <c r="D132" s="150">
        <f>-INDEX('Exposure Data'!$A$1:$Y$391,MATCH($B132&amp;$B$104,'Exposure Data'!$A$1:$A$391,0),MATCH(D$3,'Exposure Data'!$A$1:$Y$1,0))</f>
        <v>6.5116176355044755E-2</v>
      </c>
      <c r="E132" s="150">
        <f>-INDEX('Exposure Data'!$A$1:$Y$391,MATCH($B132&amp;$B$104,'Exposure Data'!$A$1:$A$391,0),MATCH(E$3,'Exposure Data'!$A$1:$Y$1,0))</f>
        <v>5.3849880432352101E-2</v>
      </c>
      <c r="F132" s="150">
        <f>-INDEX('Exposure Data'!$A$1:$Y$391,MATCH($B132&amp;$B$104,'Exposure Data'!$A$1:$A$391,0),MATCH(F$3,'Exposure Data'!$A$1:$Y$1,0))</f>
        <v>0.17122208059363592</v>
      </c>
      <c r="G132" s="150">
        <f>-INDEX('Exposure Data'!$A$1:$Y$391,MATCH($B132&amp;$B$104,'Exposure Data'!$A$1:$A$391,0),MATCH(G$3,'Exposure Data'!$A$1:$Y$1,0))</f>
        <v>4.1606575059672725E-2</v>
      </c>
      <c r="H132" s="150">
        <f>-INDEX('Exposure Data'!$A$1:$Y$391,MATCH($B132&amp;$B$104,'Exposure Data'!$A$1:$A$391,0),MATCH(H$3,'Exposure Data'!$A$1:$Y$1,0))</f>
        <v>0.27720008446549793</v>
      </c>
      <c r="I132" s="150">
        <f>-INDEX('Exposure Data'!$A$1:$Y$391,MATCH($B132&amp;$B$104,'Exposure Data'!$A$1:$A$391,0),MATCH(I$3,'Exposure Data'!$A$1:$Y$1,0))</f>
        <v>0.14681388093153908</v>
      </c>
      <c r="J132" s="150">
        <f>-INDEX('Exposure Data'!$A$1:$Y$391,MATCH($B132&amp;$B$104,'Exposure Data'!$A$1:$A$391,0),MATCH(J$3,'Exposure Data'!$A$1:$Y$1,0))</f>
        <v>0</v>
      </c>
      <c r="K132" s="150">
        <f>-INDEX('Exposure Data'!$A$1:$Y$391,MATCH($B132&amp;$B$104,'Exposure Data'!$A$1:$A$391,0),MATCH(K$3,'Exposure Data'!$A$1:$Y$1,0))</f>
        <v>0</v>
      </c>
      <c r="L132" s="99"/>
      <c r="N132" s="4">
        <f t="shared" si="7"/>
        <v>39691</v>
      </c>
      <c r="O132" s="107">
        <f>HLOOKUP($N132,'Perfattr Data'!$A$71:$CW$107,MATCH(O$3&amp;"Short",'Perfattr Data'!$B$71:$B$107,0),FALSE)</f>
        <v>3.5336418101265442E-2</v>
      </c>
      <c r="P132" s="107">
        <f>HLOOKUP($N132,'Perfattr Data'!$A$71:$CW$107,MATCH(P$3&amp;"Short",'Perfattr Data'!$B$71:$B$107,0),FALSE)</f>
        <v>6.4441632401929794E-3</v>
      </c>
      <c r="Q132" s="107">
        <f>HLOOKUP($N132,'Perfattr Data'!$A$71:$CW$107,MATCH(Q$3&amp;"Short",'Perfattr Data'!$B$71:$B$107,0),FALSE)</f>
        <v>3.6734148876718482E-3</v>
      </c>
      <c r="R132" s="107">
        <f>HLOOKUP($N132,'Perfattr Data'!$A$71:$CW$107,MATCH(R$3&amp;"Short",'Perfattr Data'!$B$71:$B$107,0),FALSE)</f>
        <v>6.4452386827436913E-3</v>
      </c>
      <c r="S132" s="107">
        <f>HLOOKUP($N132,'Perfattr Data'!$A$71:$CW$107,MATCH(S$3&amp;"Short",'Perfattr Data'!$B$71:$B$107,0),FALSE)</f>
        <v>2.3792761013458376E-3</v>
      </c>
      <c r="T132" s="107">
        <f>HLOOKUP($N132,'Perfattr Data'!$A$71:$CW$107,MATCH(T$3&amp;"Short",'Perfattr Data'!$B$71:$B$107,0),FALSE)</f>
        <v>-9.1218482013154852E-3</v>
      </c>
      <c r="U132" s="107">
        <f>HLOOKUP($N132,'Perfattr Data'!$A$71:$CW$107,MATCH(U$3&amp;"Short",'Perfattr Data'!$B$71:$B$107,0),FALSE)</f>
        <v>3.2972741785302229E-3</v>
      </c>
    </row>
    <row r="133" spans="2:21" outlineLevel="1" x14ac:dyDescent="0.25">
      <c r="B133" s="95">
        <f t="shared" si="6"/>
        <v>39721</v>
      </c>
      <c r="C133" s="150">
        <f>-INDEX('Exposure Data'!$A$1:$Y$391,MATCH($B133&amp;$B$104,'Exposure Data'!$A$1:$A$391,0),MATCH(C$3,'Exposure Data'!$A$1:$Y$1,0))</f>
        <v>0.63072133089303917</v>
      </c>
      <c r="D133" s="150">
        <f>-INDEX('Exposure Data'!$A$1:$Y$391,MATCH($B133&amp;$B$104,'Exposure Data'!$A$1:$A$391,0),MATCH(D$3,'Exposure Data'!$A$1:$Y$1,0))</f>
        <v>7.8326227299438972E-2</v>
      </c>
      <c r="E133" s="150">
        <f>-INDEX('Exposure Data'!$A$1:$Y$391,MATCH($B133&amp;$B$104,'Exposure Data'!$A$1:$A$391,0),MATCH(E$3,'Exposure Data'!$A$1:$Y$1,0))</f>
        <v>2.9308846768400575E-2</v>
      </c>
      <c r="F133" s="150">
        <f>-INDEX('Exposure Data'!$A$1:$Y$391,MATCH($B133&amp;$B$104,'Exposure Data'!$A$1:$A$391,0),MATCH(F$3,'Exposure Data'!$A$1:$Y$1,0))</f>
        <v>0.13124114801978989</v>
      </c>
      <c r="G133" s="150">
        <f>-INDEX('Exposure Data'!$A$1:$Y$391,MATCH($B133&amp;$B$104,'Exposure Data'!$A$1:$A$391,0),MATCH(G$3,'Exposure Data'!$A$1:$Y$1,0))</f>
        <v>2.5732807828689939E-2</v>
      </c>
      <c r="H133" s="150">
        <f>-INDEX('Exposure Data'!$A$1:$Y$391,MATCH($B133&amp;$B$104,'Exposure Data'!$A$1:$A$391,0),MATCH(H$3,'Exposure Data'!$A$1:$Y$1,0))</f>
        <v>0.15669018688497283</v>
      </c>
      <c r="I133" s="150">
        <f>-INDEX('Exposure Data'!$A$1:$Y$391,MATCH($B133&amp;$B$104,'Exposure Data'!$A$1:$A$391,0),MATCH(I$3,'Exposure Data'!$A$1:$Y$1,0))</f>
        <v>0.10690996973492045</v>
      </c>
      <c r="J133" s="150">
        <f>-INDEX('Exposure Data'!$A$1:$Y$391,MATCH($B133&amp;$B$104,'Exposure Data'!$A$1:$A$391,0),MATCH(J$3,'Exposure Data'!$A$1:$Y$1,0))</f>
        <v>0</v>
      </c>
      <c r="K133" s="150">
        <f>-INDEX('Exposure Data'!$A$1:$Y$391,MATCH($B133&amp;$B$104,'Exposure Data'!$A$1:$A$391,0),MATCH(K$3,'Exposure Data'!$A$1:$Y$1,0))</f>
        <v>0</v>
      </c>
      <c r="L133" s="99"/>
      <c r="N133" s="95">
        <f t="shared" si="7"/>
        <v>39721</v>
      </c>
      <c r="O133" s="107">
        <f>HLOOKUP($N133,'Perfattr Data'!$A$71:$CW$107,MATCH(O$3&amp;"Short",'Perfattr Data'!$B$71:$B$107,0),FALSE)</f>
        <v>0.14104867401775373</v>
      </c>
      <c r="P133" s="107">
        <f>HLOOKUP($N133,'Perfattr Data'!$A$71:$CW$107,MATCH(P$3&amp;"Short",'Perfattr Data'!$B$71:$B$107,0),FALSE)</f>
        <v>1.8118709435905926E-2</v>
      </c>
      <c r="Q133" s="107">
        <f>HLOOKUP($N133,'Perfattr Data'!$A$71:$CW$107,MATCH(Q$3&amp;"Short",'Perfattr Data'!$B$71:$B$107,0),FALSE)</f>
        <v>7.4391443917996968E-3</v>
      </c>
      <c r="R133" s="107">
        <f>HLOOKUP($N133,'Perfattr Data'!$A$71:$CW$107,MATCH(R$3&amp;"Short",'Perfattr Data'!$B$71:$B$107,0),FALSE)</f>
        <v>2.0499471639619692E-2</v>
      </c>
      <c r="S133" s="107">
        <f>HLOOKUP($N133,'Perfattr Data'!$A$71:$CW$107,MATCH(S$3&amp;"Short",'Perfattr Data'!$B$71:$B$107,0),FALSE)</f>
        <v>4.7030082705621142E-3</v>
      </c>
      <c r="T133" s="107">
        <f>HLOOKUP($N133,'Perfattr Data'!$A$71:$CW$107,MATCH(T$3&amp;"Short",'Perfattr Data'!$B$71:$B$107,0),FALSE)</f>
        <v>3.8904183753299654E-2</v>
      </c>
      <c r="U133" s="107">
        <f>HLOOKUP($N133,'Perfattr Data'!$A$71:$CW$107,MATCH(U$3&amp;"Short",'Perfattr Data'!$B$71:$B$107,0),FALSE)</f>
        <v>4.3950236761183023E-4</v>
      </c>
    </row>
    <row r="134" spans="2:21" outlineLevel="1" x14ac:dyDescent="0.25">
      <c r="B134" s="95">
        <f t="shared" si="6"/>
        <v>39752</v>
      </c>
      <c r="C134" s="150">
        <f>-INDEX('Exposure Data'!$A$1:$Y$391,MATCH($B134&amp;$B$104,'Exposure Data'!$A$1:$A$391,0),MATCH(C$3,'Exposure Data'!$A$1:$Y$1,0))</f>
        <v>0.59267251578311941</v>
      </c>
      <c r="D134" s="150">
        <f>-INDEX('Exposure Data'!$A$1:$Y$391,MATCH($B134&amp;$B$104,'Exposure Data'!$A$1:$A$391,0),MATCH(D$3,'Exposure Data'!$A$1:$Y$1,0))</f>
        <v>5.1839079921496894E-3</v>
      </c>
      <c r="E134" s="150">
        <f>-INDEX('Exposure Data'!$A$1:$Y$391,MATCH($B134&amp;$B$104,'Exposure Data'!$A$1:$A$391,0),MATCH(E$3,'Exposure Data'!$A$1:$Y$1,0))</f>
        <v>2.5950982941841436E-2</v>
      </c>
      <c r="F134" s="150">
        <f>-INDEX('Exposure Data'!$A$1:$Y$391,MATCH($B134&amp;$B$104,'Exposure Data'!$A$1:$A$391,0),MATCH(F$3,'Exposure Data'!$A$1:$Y$1,0))</f>
        <v>0.1035433412280389</v>
      </c>
      <c r="G134" s="150">
        <f>-INDEX('Exposure Data'!$A$1:$Y$391,MATCH($B134&amp;$B$104,'Exposure Data'!$A$1:$A$391,0),MATCH(G$3,'Exposure Data'!$A$1:$Y$1,0))</f>
        <v>4.120787210803336E-2</v>
      </c>
      <c r="H134" s="150">
        <f>-INDEX('Exposure Data'!$A$1:$Y$391,MATCH($B134&amp;$B$104,'Exposure Data'!$A$1:$A$391,0),MATCH(H$3,'Exposure Data'!$A$1:$Y$1,0))</f>
        <v>0.10938370042887538</v>
      </c>
      <c r="I134" s="150">
        <f>-INDEX('Exposure Data'!$A$1:$Y$391,MATCH($B134&amp;$B$104,'Exposure Data'!$A$1:$A$391,0),MATCH(I$3,'Exposure Data'!$A$1:$Y$1,0))</f>
        <v>6.9760979930066302E-2</v>
      </c>
      <c r="J134" s="150">
        <f>-INDEX('Exposure Data'!$A$1:$Y$391,MATCH($B134&amp;$B$104,'Exposure Data'!$A$1:$A$391,0),MATCH(J$3,'Exposure Data'!$A$1:$Y$1,0))</f>
        <v>0</v>
      </c>
      <c r="K134" s="150">
        <f>-INDEX('Exposure Data'!$A$1:$Y$391,MATCH($B134&amp;$B$104,'Exposure Data'!$A$1:$A$391,0),MATCH(K$3,'Exposure Data'!$A$1:$Y$1,0))</f>
        <v>0</v>
      </c>
      <c r="L134" s="99"/>
      <c r="N134" s="95">
        <f t="shared" si="7"/>
        <v>39752</v>
      </c>
      <c r="O134" s="107">
        <f>HLOOKUP($N134,'Perfattr Data'!$A$71:$CW$107,MATCH(O$3&amp;"Short",'Perfattr Data'!$B$71:$B$107,0),FALSE)</f>
        <v>0.32722889522554399</v>
      </c>
      <c r="P134" s="107">
        <f>HLOOKUP($N134,'Perfattr Data'!$A$71:$CW$107,MATCH(P$3&amp;"Short",'Perfattr Data'!$B$71:$B$107,0),FALSE)</f>
        <v>2.25264867352412E-2</v>
      </c>
      <c r="Q134" s="107">
        <f>HLOOKUP($N134,'Perfattr Data'!$A$71:$CW$107,MATCH(Q$3&amp;"Short",'Perfattr Data'!$B$71:$B$107,0),FALSE)</f>
        <v>5.2835308768120611E-3</v>
      </c>
      <c r="R134" s="107">
        <f>HLOOKUP($N134,'Perfattr Data'!$A$71:$CW$107,MATCH(R$3&amp;"Short",'Perfattr Data'!$B$71:$B$107,0),FALSE)</f>
        <v>4.0911913637857476E-2</v>
      </c>
      <c r="S134" s="107">
        <f>HLOOKUP($N134,'Perfattr Data'!$A$71:$CW$107,MATCH(S$3&amp;"Short",'Perfattr Data'!$B$71:$B$107,0),FALSE)</f>
        <v>8.3156718372607973E-3</v>
      </c>
      <c r="T134" s="107">
        <f>HLOOKUP($N134,'Perfattr Data'!$A$71:$CW$107,MATCH(T$3&amp;"Short",'Perfattr Data'!$B$71:$B$107,0),FALSE)</f>
        <v>6.4159361678163773E-2</v>
      </c>
      <c r="U134" s="107">
        <f>HLOOKUP($N134,'Perfattr Data'!$A$71:$CW$107,MATCH(U$3&amp;"Short",'Perfattr Data'!$B$71:$B$107,0),FALSE)</f>
        <v>2.3351660445913719E-2</v>
      </c>
    </row>
    <row r="135" spans="2:21" outlineLevel="1" x14ac:dyDescent="0.25">
      <c r="B135" s="95">
        <f t="shared" si="6"/>
        <v>39782</v>
      </c>
      <c r="C135" s="150">
        <f>-INDEX('Exposure Data'!$A$1:$Y$391,MATCH($B135&amp;$B$104,'Exposure Data'!$A$1:$A$391,0),MATCH(C$3,'Exposure Data'!$A$1:$Y$1,0))</f>
        <v>0.54308709202044825</v>
      </c>
      <c r="D135" s="150">
        <f>-INDEX('Exposure Data'!$A$1:$Y$391,MATCH($B135&amp;$B$104,'Exposure Data'!$A$1:$A$391,0),MATCH(D$3,'Exposure Data'!$A$1:$Y$1,0))</f>
        <v>5.1942402769795965E-3</v>
      </c>
      <c r="E135" s="150">
        <f>-INDEX('Exposure Data'!$A$1:$Y$391,MATCH($B135&amp;$B$104,'Exposure Data'!$A$1:$A$391,0),MATCH(E$3,'Exposure Data'!$A$1:$Y$1,0))</f>
        <v>2.7773311754067543E-2</v>
      </c>
      <c r="F135" s="150">
        <f>-INDEX('Exposure Data'!$A$1:$Y$391,MATCH($B135&amp;$B$104,'Exposure Data'!$A$1:$A$391,0),MATCH(F$3,'Exposure Data'!$A$1:$Y$1,0))</f>
        <v>0.13438394978486182</v>
      </c>
      <c r="G135" s="150">
        <f>-INDEX('Exposure Data'!$A$1:$Y$391,MATCH($B135&amp;$B$104,'Exposure Data'!$A$1:$A$391,0),MATCH(G$3,'Exposure Data'!$A$1:$Y$1,0))</f>
        <v>4.1242125670408178E-2</v>
      </c>
      <c r="H135" s="150">
        <f>-INDEX('Exposure Data'!$A$1:$Y$391,MATCH($B135&amp;$B$104,'Exposure Data'!$A$1:$A$391,0),MATCH(H$3,'Exposure Data'!$A$1:$Y$1,0))</f>
        <v>8.9827951783967339E-2</v>
      </c>
      <c r="I135" s="150">
        <f>-INDEX('Exposure Data'!$A$1:$Y$391,MATCH($B135&amp;$B$104,'Exposure Data'!$A$1:$A$391,0),MATCH(I$3,'Exposure Data'!$A$1:$Y$1,0))</f>
        <v>8.1741988581961245E-2</v>
      </c>
      <c r="J135" s="150">
        <f>-INDEX('Exposure Data'!$A$1:$Y$391,MATCH($B135&amp;$B$104,'Exposure Data'!$A$1:$A$391,0),MATCH(J$3,'Exposure Data'!$A$1:$Y$1,0))</f>
        <v>0</v>
      </c>
      <c r="K135" s="150">
        <f>-INDEX('Exposure Data'!$A$1:$Y$391,MATCH($B135&amp;$B$104,'Exposure Data'!$A$1:$A$391,0),MATCH(K$3,'Exposure Data'!$A$1:$Y$1,0))</f>
        <v>0</v>
      </c>
      <c r="L135" s="99"/>
      <c r="N135" s="95">
        <f t="shared" si="7"/>
        <v>39782</v>
      </c>
      <c r="O135" s="107">
        <f>HLOOKUP($N135,'Perfattr Data'!$A$71:$CW$107,MATCH(O$3&amp;"Short",'Perfattr Data'!$B$71:$B$107,0),FALSE)</f>
        <v>-2.1996723985052834E-2</v>
      </c>
      <c r="P135" s="107">
        <f>HLOOKUP($N135,'Perfattr Data'!$A$71:$CW$107,MATCH(P$3&amp;"Short",'Perfattr Data'!$B$71:$B$107,0),FALSE)</f>
        <v>1.0604125795550177E-2</v>
      </c>
      <c r="Q135" s="107">
        <f>HLOOKUP($N135,'Perfattr Data'!$A$71:$CW$107,MATCH(Q$3&amp;"Short",'Perfattr Data'!$B$71:$B$107,0),FALSE)</f>
        <v>2.4610258729871556E-3</v>
      </c>
      <c r="R135" s="107">
        <f>HLOOKUP($N135,'Perfattr Data'!$A$71:$CW$107,MATCH(R$3&amp;"Short",'Perfattr Data'!$B$71:$B$107,0),FALSE)</f>
        <v>5.6240471883016261E-3</v>
      </c>
      <c r="S135" s="107">
        <f>HLOOKUP($N135,'Perfattr Data'!$A$71:$CW$107,MATCH(S$3&amp;"Short",'Perfattr Data'!$B$71:$B$107,0),FALSE)</f>
        <v>6.4862861173203045E-3</v>
      </c>
      <c r="T135" s="107">
        <f>HLOOKUP($N135,'Perfattr Data'!$A$71:$CW$107,MATCH(T$3&amp;"Short",'Perfattr Data'!$B$71:$B$107,0),FALSE)</f>
        <v>1.4562803965112822E-2</v>
      </c>
      <c r="U135" s="107">
        <f>HLOOKUP($N135,'Perfattr Data'!$A$71:$CW$107,MATCH(U$3&amp;"Short",'Perfattr Data'!$B$71:$B$107,0),FALSE)</f>
        <v>1.2942922565232122E-2</v>
      </c>
    </row>
    <row r="136" spans="2:21" outlineLevel="1" x14ac:dyDescent="0.25">
      <c r="B136" s="95">
        <f t="shared" si="6"/>
        <v>39813</v>
      </c>
      <c r="C136" s="150">
        <f>-INDEX('Exposure Data'!$A$1:$Y$391,MATCH($B136&amp;$B$104,'Exposure Data'!$A$1:$A$391,0),MATCH(C$3,'Exposure Data'!$A$1:$Y$1,0))</f>
        <v>0.51507462480628607</v>
      </c>
      <c r="D136" s="150">
        <f>-INDEX('Exposure Data'!$A$1:$Y$391,MATCH($B136&amp;$B$104,'Exposure Data'!$A$1:$A$391,0),MATCH(D$3,'Exposure Data'!$A$1:$Y$1,0))</f>
        <v>2.2366044295659324E-3</v>
      </c>
      <c r="E136" s="150">
        <f>-INDEX('Exposure Data'!$A$1:$Y$391,MATCH($B136&amp;$B$104,'Exposure Data'!$A$1:$A$391,0),MATCH(E$3,'Exposure Data'!$A$1:$Y$1,0))</f>
        <v>2.294956363701052E-2</v>
      </c>
      <c r="F136" s="150">
        <f>-INDEX('Exposure Data'!$A$1:$Y$391,MATCH($B136&amp;$B$104,'Exposure Data'!$A$1:$A$391,0),MATCH(F$3,'Exposure Data'!$A$1:$Y$1,0))</f>
        <v>0.14613273678472116</v>
      </c>
      <c r="G136" s="150">
        <f>-INDEX('Exposure Data'!$A$1:$Y$391,MATCH($B136&amp;$B$104,'Exposure Data'!$A$1:$A$391,0),MATCH(G$3,'Exposure Data'!$A$1:$Y$1,0))</f>
        <v>3.0143528864974466E-2</v>
      </c>
      <c r="H136" s="150">
        <f>-INDEX('Exposure Data'!$A$1:$Y$391,MATCH($B136&amp;$B$104,'Exposure Data'!$A$1:$A$391,0),MATCH(H$3,'Exposure Data'!$A$1:$Y$1,0))</f>
        <v>7.4231894259762884E-2</v>
      </c>
      <c r="I136" s="150">
        <f>-INDEX('Exposure Data'!$A$1:$Y$391,MATCH($B136&amp;$B$104,'Exposure Data'!$A$1:$A$391,0),MATCH(I$3,'Exposure Data'!$A$1:$Y$1,0))</f>
        <v>9.2605923393553891E-2</v>
      </c>
      <c r="J136" s="150">
        <f>-INDEX('Exposure Data'!$A$1:$Y$391,MATCH($B136&amp;$B$104,'Exposure Data'!$A$1:$A$391,0),MATCH(J$3,'Exposure Data'!$A$1:$Y$1,0))</f>
        <v>0</v>
      </c>
      <c r="K136" s="150">
        <f>-INDEX('Exposure Data'!$A$1:$Y$391,MATCH($B136&amp;$B$104,'Exposure Data'!$A$1:$A$391,0),MATCH(K$3,'Exposure Data'!$A$1:$Y$1,0))</f>
        <v>0</v>
      </c>
      <c r="L136" s="99"/>
      <c r="N136" s="95">
        <f t="shared" si="7"/>
        <v>39813</v>
      </c>
      <c r="O136" s="107">
        <f>HLOOKUP($N136,'Perfattr Data'!$A$71:$CW$107,MATCH(O$3&amp;"Short",'Perfattr Data'!$B$71:$B$107,0),FALSE)</f>
        <v>-6.7775866162399834E-2</v>
      </c>
      <c r="P136" s="107">
        <f>HLOOKUP($N136,'Perfattr Data'!$A$71:$CW$107,MATCH(P$3&amp;"Short",'Perfattr Data'!$B$71:$B$107,0),FALSE)</f>
        <v>6.2050368161583171E-4</v>
      </c>
      <c r="Q136" s="107">
        <f>HLOOKUP($N136,'Perfattr Data'!$A$71:$CW$107,MATCH(Q$3&amp;"Short",'Perfattr Data'!$B$71:$B$107,0),FALSE)</f>
        <v>-2.0716795482196727E-3</v>
      </c>
      <c r="R136" s="107">
        <f>HLOOKUP($N136,'Perfattr Data'!$A$71:$CW$107,MATCH(R$3&amp;"Short",'Perfattr Data'!$B$71:$B$107,0),FALSE)</f>
        <v>-1.3793605813757874E-2</v>
      </c>
      <c r="S136" s="107">
        <f>HLOOKUP($N136,'Perfattr Data'!$A$71:$CW$107,MATCH(S$3&amp;"Short",'Perfattr Data'!$B$71:$B$107,0),FALSE)</f>
        <v>-9.7773548514248237E-4</v>
      </c>
      <c r="T136" s="107">
        <f>HLOOKUP($N136,'Perfattr Data'!$A$71:$CW$107,MATCH(T$3&amp;"Short",'Perfattr Data'!$B$71:$B$107,0),FALSE)</f>
        <v>2.9299127775121066E-3</v>
      </c>
      <c r="U136" s="107">
        <f>HLOOKUP($N136,'Perfattr Data'!$A$71:$CW$107,MATCH(U$3&amp;"Short",'Perfattr Data'!$B$71:$B$107,0),FALSE)</f>
        <v>-2.0199233926594732E-2</v>
      </c>
    </row>
    <row r="137" spans="2:21" outlineLevel="1" x14ac:dyDescent="0.25">
      <c r="B137" s="95">
        <f t="shared" si="6"/>
        <v>39844</v>
      </c>
      <c r="C137" s="150">
        <f>-INDEX('Exposure Data'!$A$1:$Y$391,MATCH($B137&amp;$B$104,'Exposure Data'!$A$1:$A$391,0),MATCH(C$3,'Exposure Data'!$A$1:$Y$1,0))</f>
        <v>0.50216004806592562</v>
      </c>
      <c r="D137" s="150">
        <f>-INDEX('Exposure Data'!$A$1:$Y$391,MATCH($B137&amp;$B$104,'Exposure Data'!$A$1:$A$391,0),MATCH(D$3,'Exposure Data'!$A$1:$Y$1,0))</f>
        <v>4.5558533213502913E-3</v>
      </c>
      <c r="E137" s="150">
        <f>-INDEX('Exposure Data'!$A$1:$Y$391,MATCH($B137&amp;$B$104,'Exposure Data'!$A$1:$A$391,0),MATCH(E$3,'Exposure Data'!$A$1:$Y$1,0))</f>
        <v>2.2889553042461291E-2</v>
      </c>
      <c r="F137" s="150">
        <f>-INDEX('Exposure Data'!$A$1:$Y$391,MATCH($B137&amp;$B$104,'Exposure Data'!$A$1:$A$391,0),MATCH(F$3,'Exposure Data'!$A$1:$Y$1,0))</f>
        <v>0.10983634776807352</v>
      </c>
      <c r="G137" s="150">
        <f>-INDEX('Exposure Data'!$A$1:$Y$391,MATCH($B137&amp;$B$104,'Exposure Data'!$A$1:$A$391,0),MATCH(G$3,'Exposure Data'!$A$1:$Y$1,0))</f>
        <v>2.0729641009230627E-2</v>
      </c>
      <c r="H137" s="150">
        <f>-INDEX('Exposure Data'!$A$1:$Y$391,MATCH($B137&amp;$B$104,'Exposure Data'!$A$1:$A$391,0),MATCH(H$3,'Exposure Data'!$A$1:$Y$1,0))</f>
        <v>7.1446158768580917E-2</v>
      </c>
      <c r="I137" s="150">
        <f>-INDEX('Exposure Data'!$A$1:$Y$391,MATCH($B137&amp;$B$104,'Exposure Data'!$A$1:$A$391,0),MATCH(I$3,'Exposure Data'!$A$1:$Y$1,0))</f>
        <v>7.4782418867341854E-2</v>
      </c>
      <c r="J137" s="150">
        <f>-INDEX('Exposure Data'!$A$1:$Y$391,MATCH($B137&amp;$B$104,'Exposure Data'!$A$1:$A$391,0),MATCH(J$3,'Exposure Data'!$A$1:$Y$1,0))</f>
        <v>0</v>
      </c>
      <c r="K137" s="150">
        <f>-INDEX('Exposure Data'!$A$1:$Y$391,MATCH($B137&amp;$B$104,'Exposure Data'!$A$1:$A$391,0),MATCH(K$3,'Exposure Data'!$A$1:$Y$1,0))</f>
        <v>0</v>
      </c>
      <c r="L137" s="99"/>
      <c r="N137" s="95">
        <f t="shared" si="7"/>
        <v>39844</v>
      </c>
      <c r="O137" s="107">
        <f>HLOOKUP($N137,'Perfattr Data'!$A$71:$CW$107,MATCH(O$3&amp;"Short",'Perfattr Data'!$B$71:$B$107,0),FALSE)</f>
        <v>3.4621331056138835E-2</v>
      </c>
      <c r="P137" s="107">
        <f>HLOOKUP($N137,'Perfattr Data'!$A$71:$CW$107,MATCH(P$3&amp;"Short",'Perfattr Data'!$B$71:$B$107,0),FALSE)</f>
        <v>9.7926708929332038E-4</v>
      </c>
      <c r="Q137" s="107">
        <f>HLOOKUP($N137,'Perfattr Data'!$A$71:$CW$107,MATCH(Q$3&amp;"Short",'Perfattr Data'!$B$71:$B$107,0),FALSE)</f>
        <v>2.1519534154929632E-3</v>
      </c>
      <c r="R137" s="107">
        <f>HLOOKUP($N137,'Perfattr Data'!$A$71:$CW$107,MATCH(R$3&amp;"Short",'Perfattr Data'!$B$71:$B$107,0),FALSE)</f>
        <v>2.0016520518825097E-2</v>
      </c>
      <c r="S137" s="107">
        <f>HLOOKUP($N137,'Perfattr Data'!$A$71:$CW$107,MATCH(S$3&amp;"Short",'Perfattr Data'!$B$71:$B$107,0),FALSE)</f>
        <v>5.4278656010149752E-3</v>
      </c>
      <c r="T137" s="107">
        <f>HLOOKUP($N137,'Perfattr Data'!$A$71:$CW$107,MATCH(T$3&amp;"Short",'Perfattr Data'!$B$71:$B$107,0),FALSE)</f>
        <v>6.749053798237069E-3</v>
      </c>
      <c r="U137" s="107">
        <f>HLOOKUP($N137,'Perfattr Data'!$A$71:$CW$107,MATCH(U$3&amp;"Short",'Perfattr Data'!$B$71:$B$107,0),FALSE)</f>
        <v>9.0273095881033202E-3</v>
      </c>
    </row>
    <row r="138" spans="2:21" outlineLevel="1" x14ac:dyDescent="0.25">
      <c r="B138" s="95">
        <f t="shared" ref="B138:B169" si="8">EOMONTH(B137,1)</f>
        <v>39872</v>
      </c>
      <c r="C138" s="150">
        <f>-INDEX('Exposure Data'!$A$1:$Y$391,MATCH($B138&amp;$B$104,'Exposure Data'!$A$1:$A$391,0),MATCH(C$3,'Exposure Data'!$A$1:$Y$1,0))</f>
        <v>0.43701576811496551</v>
      </c>
      <c r="D138" s="150">
        <f>-INDEX('Exposure Data'!$A$1:$Y$391,MATCH($B138&amp;$B$104,'Exposure Data'!$A$1:$A$391,0),MATCH(D$3,'Exposure Data'!$A$1:$Y$1,0))</f>
        <v>1.0113033409818317E-2</v>
      </c>
      <c r="E138" s="150">
        <f>-INDEX('Exposure Data'!$A$1:$Y$391,MATCH($B138&amp;$B$104,'Exposure Data'!$A$1:$A$391,0),MATCH(E$3,'Exposure Data'!$A$1:$Y$1,0))</f>
        <v>2.7300635602025294E-2</v>
      </c>
      <c r="F138" s="150">
        <f>-INDEX('Exposure Data'!$A$1:$Y$391,MATCH($B138&amp;$B$104,'Exposure Data'!$A$1:$A$391,0),MATCH(F$3,'Exposure Data'!$A$1:$Y$1,0))</f>
        <v>9.517776464298669E-2</v>
      </c>
      <c r="G138" s="150">
        <f>-INDEX('Exposure Data'!$A$1:$Y$391,MATCH($B138&amp;$B$104,'Exposure Data'!$A$1:$A$391,0),MATCH(G$3,'Exposure Data'!$A$1:$Y$1,0))</f>
        <v>5.0543387764853294E-3</v>
      </c>
      <c r="H138" s="150">
        <f>-INDEX('Exposure Data'!$A$1:$Y$391,MATCH($B138&amp;$B$104,'Exposure Data'!$A$1:$A$391,0),MATCH(H$3,'Exposure Data'!$A$1:$Y$1,0))</f>
        <v>9.4466787600165358E-2</v>
      </c>
      <c r="I138" s="150">
        <f>-INDEX('Exposure Data'!$A$1:$Y$391,MATCH($B138&amp;$B$104,'Exposure Data'!$A$1:$A$391,0),MATCH(I$3,'Exposure Data'!$A$1:$Y$1,0))</f>
        <v>6.8744745097118698E-2</v>
      </c>
      <c r="J138" s="150">
        <f>-INDEX('Exposure Data'!$A$1:$Y$391,MATCH($B138&amp;$B$104,'Exposure Data'!$A$1:$A$391,0),MATCH(J$3,'Exposure Data'!$A$1:$Y$1,0))</f>
        <v>0</v>
      </c>
      <c r="K138" s="150">
        <f>-INDEX('Exposure Data'!$A$1:$Y$391,MATCH($B138&amp;$B$104,'Exposure Data'!$A$1:$A$391,0),MATCH(K$3,'Exposure Data'!$A$1:$Y$1,0))</f>
        <v>0</v>
      </c>
      <c r="L138" s="99"/>
      <c r="N138" s="4">
        <f t="shared" ref="N138:N169" si="9">EOMONTH(N137,1)</f>
        <v>39872</v>
      </c>
      <c r="O138" s="107">
        <f>HLOOKUP($N138,'Perfattr Data'!$A$71:$CW$107,MATCH(O$3&amp;"Short",'Perfattr Data'!$B$71:$B$107,0),FALSE)</f>
        <v>4.6902463474822402E-2</v>
      </c>
      <c r="P138" s="107">
        <f>HLOOKUP($N138,'Perfattr Data'!$A$71:$CW$107,MATCH(P$3&amp;"Short",'Perfattr Data'!$B$71:$B$107,0),FALSE)</f>
        <v>3.5157958478699111E-4</v>
      </c>
      <c r="Q138" s="107">
        <f>HLOOKUP($N138,'Perfattr Data'!$A$71:$CW$107,MATCH(Q$3&amp;"Short",'Perfattr Data'!$B$71:$B$107,0),FALSE)</f>
        <v>1.8117300083262768E-3</v>
      </c>
      <c r="R138" s="107">
        <f>HLOOKUP($N138,'Perfattr Data'!$A$71:$CW$107,MATCH(R$3&amp;"Short",'Perfattr Data'!$B$71:$B$107,0),FALSE)</f>
        <v>1.3315306549158403E-2</v>
      </c>
      <c r="S138" s="107">
        <f>HLOOKUP($N138,'Perfattr Data'!$A$71:$CW$107,MATCH(S$3&amp;"Short",'Perfattr Data'!$B$71:$B$107,0),FALSE)</f>
        <v>2.786172723204554E-4</v>
      </c>
      <c r="T138" s="107">
        <f>HLOOKUP($N138,'Perfattr Data'!$A$71:$CW$107,MATCH(T$3&amp;"Short",'Perfattr Data'!$B$71:$B$107,0),FALSE)</f>
        <v>7.85568833925223E-3</v>
      </c>
      <c r="U138" s="107">
        <f>HLOOKUP($N138,'Perfattr Data'!$A$71:$CW$107,MATCH(U$3&amp;"Short",'Perfattr Data'!$B$71:$B$107,0),FALSE)</f>
        <v>6.1483380746134454E-3</v>
      </c>
    </row>
    <row r="139" spans="2:21" outlineLevel="1" x14ac:dyDescent="0.25">
      <c r="B139" s="95">
        <f t="shared" si="8"/>
        <v>39903</v>
      </c>
      <c r="C139" s="150">
        <f>-INDEX('Exposure Data'!$A$1:$Y$391,MATCH($B139&amp;$B$104,'Exposure Data'!$A$1:$A$391,0),MATCH(C$3,'Exposure Data'!$A$1:$Y$1,0))</f>
        <v>0.53134728512443818</v>
      </c>
      <c r="D139" s="150">
        <f>-INDEX('Exposure Data'!$A$1:$Y$391,MATCH($B139&amp;$B$104,'Exposure Data'!$A$1:$A$391,0),MATCH(D$3,'Exposure Data'!$A$1:$Y$1,0))</f>
        <v>4.4415397985507867E-3</v>
      </c>
      <c r="E139" s="150">
        <f>-INDEX('Exposure Data'!$A$1:$Y$391,MATCH($B139&amp;$B$104,'Exposure Data'!$A$1:$A$391,0),MATCH(E$3,'Exposure Data'!$A$1:$Y$1,0))</f>
        <v>2.6132397223549046E-2</v>
      </c>
      <c r="F139" s="150">
        <f>-INDEX('Exposure Data'!$A$1:$Y$391,MATCH($B139&amp;$B$104,'Exposure Data'!$A$1:$A$391,0),MATCH(F$3,'Exposure Data'!$A$1:$Y$1,0))</f>
        <v>9.2677860128223294E-2</v>
      </c>
      <c r="G139" s="150">
        <f>-INDEX('Exposure Data'!$A$1:$Y$391,MATCH($B139&amp;$B$104,'Exposure Data'!$A$1:$A$391,0),MATCH(G$3,'Exposure Data'!$A$1:$Y$1,0))</f>
        <v>2.4901305746575786E-2</v>
      </c>
      <c r="H139" s="150">
        <f>-INDEX('Exposure Data'!$A$1:$Y$391,MATCH($B139&amp;$B$104,'Exposure Data'!$A$1:$A$391,0),MATCH(H$3,'Exposure Data'!$A$1:$Y$1,0))</f>
        <v>0.11125195151014224</v>
      </c>
      <c r="I139" s="150">
        <f>-INDEX('Exposure Data'!$A$1:$Y$391,MATCH($B139&amp;$B$104,'Exposure Data'!$A$1:$A$391,0),MATCH(I$3,'Exposure Data'!$A$1:$Y$1,0))</f>
        <v>6.9695424887432161E-2</v>
      </c>
      <c r="J139" s="150">
        <f>-INDEX('Exposure Data'!$A$1:$Y$391,MATCH($B139&amp;$B$104,'Exposure Data'!$A$1:$A$391,0),MATCH(J$3,'Exposure Data'!$A$1:$Y$1,0))</f>
        <v>0</v>
      </c>
      <c r="K139" s="150">
        <f>-INDEX('Exposure Data'!$A$1:$Y$391,MATCH($B139&amp;$B$104,'Exposure Data'!$A$1:$A$391,0),MATCH(K$3,'Exposure Data'!$A$1:$Y$1,0))</f>
        <v>0</v>
      </c>
      <c r="L139" s="99"/>
      <c r="N139" s="4">
        <f t="shared" si="9"/>
        <v>39903</v>
      </c>
      <c r="O139" s="107">
        <f>HLOOKUP($N139,'Perfattr Data'!$A$71:$CW$107,MATCH(O$3&amp;"Short",'Perfattr Data'!$B$71:$B$107,0),FALSE)</f>
        <v>-7.6090630941359996E-2</v>
      </c>
      <c r="P139" s="107">
        <f>HLOOKUP($N139,'Perfattr Data'!$A$71:$CW$107,MATCH(P$3&amp;"Short",'Perfattr Data'!$B$71:$B$107,0),FALSE)</f>
        <v>-1.5356302013358992E-3</v>
      </c>
      <c r="Q139" s="107">
        <f>HLOOKUP($N139,'Perfattr Data'!$A$71:$CW$107,MATCH(Q$3&amp;"Short",'Perfattr Data'!$B$71:$B$107,0),FALSE)</f>
        <v>-3.9980696217534091E-3</v>
      </c>
      <c r="R139" s="107">
        <f>HLOOKUP($N139,'Perfattr Data'!$A$71:$CW$107,MATCH(R$3&amp;"Short",'Perfattr Data'!$B$71:$B$107,0),FALSE)</f>
        <v>-7.7100685084311024E-3</v>
      </c>
      <c r="S139" s="107">
        <f>HLOOKUP($N139,'Perfattr Data'!$A$71:$CW$107,MATCH(S$3&amp;"Short",'Perfattr Data'!$B$71:$B$107,0),FALSE)</f>
        <v>-1.0001477157105148E-3</v>
      </c>
      <c r="T139" s="107">
        <f>HLOOKUP($N139,'Perfattr Data'!$A$71:$CW$107,MATCH(T$3&amp;"Short",'Perfattr Data'!$B$71:$B$107,0),FALSE)</f>
        <v>-9.6412975207472891E-3</v>
      </c>
      <c r="U139" s="107">
        <f>HLOOKUP($N139,'Perfattr Data'!$A$71:$CW$107,MATCH(U$3&amp;"Short",'Perfattr Data'!$B$71:$B$107,0),FALSE)</f>
        <v>-4.2987010986924893E-3</v>
      </c>
    </row>
    <row r="140" spans="2:21" outlineLevel="1" x14ac:dyDescent="0.25">
      <c r="B140" s="95">
        <f t="shared" si="8"/>
        <v>39933</v>
      </c>
      <c r="C140" s="150">
        <f>-INDEX('Exposure Data'!$A$1:$Y$391,MATCH($B140&amp;$B$104,'Exposure Data'!$A$1:$A$391,0),MATCH(C$3,'Exposure Data'!$A$1:$Y$1,0))</f>
        <v>0.56302053426313481</v>
      </c>
      <c r="D140" s="150">
        <f>-INDEX('Exposure Data'!$A$1:$Y$391,MATCH($B140&amp;$B$104,'Exposure Data'!$A$1:$A$391,0),MATCH(D$3,'Exposure Data'!$A$1:$Y$1,0))</f>
        <v>1.3176905763848008E-2</v>
      </c>
      <c r="E140" s="150">
        <f>-INDEX('Exposure Data'!$A$1:$Y$391,MATCH($B140&amp;$B$104,'Exposure Data'!$A$1:$A$391,0),MATCH(E$3,'Exposure Data'!$A$1:$Y$1,0))</f>
        <v>3.2754273188692638E-2</v>
      </c>
      <c r="F140" s="150">
        <f>-INDEX('Exposure Data'!$A$1:$Y$391,MATCH($B140&amp;$B$104,'Exposure Data'!$A$1:$A$391,0),MATCH(F$3,'Exposure Data'!$A$1:$Y$1,0))</f>
        <v>0.1415448512014309</v>
      </c>
      <c r="G140" s="150">
        <f>-INDEX('Exposure Data'!$A$1:$Y$391,MATCH($B140&amp;$B$104,'Exposure Data'!$A$1:$A$391,0),MATCH(G$3,'Exposure Data'!$A$1:$Y$1,0))</f>
        <v>4.5629264889985463E-2</v>
      </c>
      <c r="H140" s="150">
        <f>-INDEX('Exposure Data'!$A$1:$Y$391,MATCH($B140&amp;$B$104,'Exposure Data'!$A$1:$A$391,0),MATCH(H$3,'Exposure Data'!$A$1:$Y$1,0))</f>
        <v>0.13577154156095853</v>
      </c>
      <c r="I140" s="150">
        <f>-INDEX('Exposure Data'!$A$1:$Y$391,MATCH($B140&amp;$B$104,'Exposure Data'!$A$1:$A$391,0),MATCH(I$3,'Exposure Data'!$A$1:$Y$1,0))</f>
        <v>8.4132800536678751E-2</v>
      </c>
      <c r="J140" s="150">
        <f>-INDEX('Exposure Data'!$A$1:$Y$391,MATCH($B140&amp;$B$104,'Exposure Data'!$A$1:$A$391,0),MATCH(J$3,'Exposure Data'!$A$1:$Y$1,0))</f>
        <v>0</v>
      </c>
      <c r="K140" s="150">
        <f>-INDEX('Exposure Data'!$A$1:$Y$391,MATCH($B140&amp;$B$104,'Exposure Data'!$A$1:$A$391,0),MATCH(K$3,'Exposure Data'!$A$1:$Y$1,0))</f>
        <v>0</v>
      </c>
      <c r="L140" s="99"/>
      <c r="N140" s="4">
        <f t="shared" si="9"/>
        <v>39933</v>
      </c>
      <c r="O140" s="107">
        <f>HLOOKUP($N140,'Perfattr Data'!$A$71:$CW$107,MATCH(O$3&amp;"Short",'Perfattr Data'!$B$71:$B$107,0),FALSE)</f>
        <v>-0.13823619369857809</v>
      </c>
      <c r="P140" s="107">
        <f>HLOOKUP($N140,'Perfattr Data'!$A$71:$CW$107,MATCH(P$3&amp;"Short",'Perfattr Data'!$B$71:$B$107,0),FALSE)</f>
        <v>-1.426230712936633E-3</v>
      </c>
      <c r="Q140" s="107">
        <f>HLOOKUP($N140,'Perfattr Data'!$A$71:$CW$107,MATCH(Q$3&amp;"Short",'Perfattr Data'!$B$71:$B$107,0),FALSE)</f>
        <v>-4.4519457920401753E-3</v>
      </c>
      <c r="R140" s="107">
        <f>HLOOKUP($N140,'Perfattr Data'!$A$71:$CW$107,MATCH(R$3&amp;"Short",'Perfattr Data'!$B$71:$B$107,0),FALSE)</f>
        <v>-2.030211443509862E-2</v>
      </c>
      <c r="S140" s="107">
        <f>HLOOKUP($N140,'Perfattr Data'!$A$71:$CW$107,MATCH(S$3&amp;"Short",'Perfattr Data'!$B$71:$B$107,0),FALSE)</f>
        <v>-6.0600034615497546E-3</v>
      </c>
      <c r="T140" s="107">
        <f>HLOOKUP($N140,'Perfattr Data'!$A$71:$CW$107,MATCH(T$3&amp;"Short",'Perfattr Data'!$B$71:$B$107,0),FALSE)</f>
        <v>-1.8323613768018669E-2</v>
      </c>
      <c r="U140" s="107">
        <f>HLOOKUP($N140,'Perfattr Data'!$A$71:$CW$107,MATCH(U$3&amp;"Short",'Perfattr Data'!$B$71:$B$107,0),FALSE)</f>
        <v>-1.6225670824488683E-2</v>
      </c>
    </row>
    <row r="141" spans="2:21" outlineLevel="1" x14ac:dyDescent="0.25">
      <c r="B141" s="95">
        <f t="shared" si="8"/>
        <v>39964</v>
      </c>
      <c r="C141" s="150">
        <f>-INDEX('Exposure Data'!$A$1:$Y$391,MATCH($B141&amp;$B$104,'Exposure Data'!$A$1:$A$391,0),MATCH(C$3,'Exposure Data'!$A$1:$Y$1,0))</f>
        <v>0.56009416652793598</v>
      </c>
      <c r="D141" s="150">
        <f>-INDEX('Exposure Data'!$A$1:$Y$391,MATCH($B141&amp;$B$104,'Exposure Data'!$A$1:$A$391,0),MATCH(D$3,'Exposure Data'!$A$1:$Y$1,0))</f>
        <v>5.4990081749645729E-3</v>
      </c>
      <c r="E141" s="150">
        <f>-INDEX('Exposure Data'!$A$1:$Y$391,MATCH($B141&amp;$B$104,'Exposure Data'!$A$1:$A$391,0),MATCH(E$3,'Exposure Data'!$A$1:$Y$1,0))</f>
        <v>3.6405798906672525E-2</v>
      </c>
      <c r="F141" s="150">
        <f>-INDEX('Exposure Data'!$A$1:$Y$391,MATCH($B141&amp;$B$104,'Exposure Data'!$A$1:$A$391,0),MATCH(F$3,'Exposure Data'!$A$1:$Y$1,0))</f>
        <v>0.143268023948464</v>
      </c>
      <c r="G141" s="150">
        <f>-INDEX('Exposure Data'!$A$1:$Y$391,MATCH($B141&amp;$B$104,'Exposure Data'!$A$1:$A$391,0),MATCH(G$3,'Exposure Data'!$A$1:$Y$1,0))</f>
        <v>3.8883964459489911E-2</v>
      </c>
      <c r="H141" s="150">
        <f>-INDEX('Exposure Data'!$A$1:$Y$391,MATCH($B141&amp;$B$104,'Exposure Data'!$A$1:$A$391,0),MATCH(H$3,'Exposure Data'!$A$1:$Y$1,0))</f>
        <v>0.12249022164970846</v>
      </c>
      <c r="I141" s="150">
        <f>-INDEX('Exposure Data'!$A$1:$Y$391,MATCH($B141&amp;$B$104,'Exposure Data'!$A$1:$A$391,0),MATCH(I$3,'Exposure Data'!$A$1:$Y$1,0))</f>
        <v>7.2187455747772314E-2</v>
      </c>
      <c r="J141" s="150">
        <f>-INDEX('Exposure Data'!$A$1:$Y$391,MATCH($B141&amp;$B$104,'Exposure Data'!$A$1:$A$391,0),MATCH(J$3,'Exposure Data'!$A$1:$Y$1,0))</f>
        <v>0</v>
      </c>
      <c r="K141" s="150">
        <f>-INDEX('Exposure Data'!$A$1:$Y$391,MATCH($B141&amp;$B$104,'Exposure Data'!$A$1:$A$391,0),MATCH(K$3,'Exposure Data'!$A$1:$Y$1,0))</f>
        <v>0</v>
      </c>
      <c r="L141" s="99"/>
      <c r="N141" s="95">
        <f t="shared" si="9"/>
        <v>39964</v>
      </c>
      <c r="O141" s="107">
        <f>HLOOKUP($N141,'Perfattr Data'!$A$71:$CW$107,MATCH(O$3&amp;"Short",'Perfattr Data'!$B$71:$B$107,0),FALSE)</f>
        <v>-8.1022511947137069E-2</v>
      </c>
      <c r="P141" s="107">
        <f>HLOOKUP($N141,'Perfattr Data'!$A$71:$CW$107,MATCH(P$3&amp;"Short",'Perfattr Data'!$B$71:$B$107,0),FALSE)</f>
        <v>-3.9407546409258812E-3</v>
      </c>
      <c r="Q141" s="107">
        <f>HLOOKUP($N141,'Perfattr Data'!$A$71:$CW$107,MATCH(Q$3&amp;"Short",'Perfattr Data'!$B$71:$B$107,0),FALSE)</f>
        <v>-5.3604233947417822E-3</v>
      </c>
      <c r="R141" s="107">
        <f>HLOOKUP($N141,'Perfattr Data'!$A$71:$CW$107,MATCH(R$3&amp;"Short",'Perfattr Data'!$B$71:$B$107,0),FALSE)</f>
        <v>-2.236854093244086E-2</v>
      </c>
      <c r="S141" s="107">
        <f>HLOOKUP($N141,'Perfattr Data'!$A$71:$CW$107,MATCH(S$3&amp;"Short",'Perfattr Data'!$B$71:$B$107,0),FALSE)</f>
        <v>-4.6464206884002665E-3</v>
      </c>
      <c r="T141" s="107">
        <f>HLOOKUP($N141,'Perfattr Data'!$A$71:$CW$107,MATCH(T$3&amp;"Short",'Perfattr Data'!$B$71:$B$107,0),FALSE)</f>
        <v>-2.3642776978266292E-4</v>
      </c>
      <c r="U141" s="107">
        <f>HLOOKUP($N141,'Perfattr Data'!$A$71:$CW$107,MATCH(U$3&amp;"Short",'Perfattr Data'!$B$71:$B$107,0),FALSE)</f>
        <v>-4.6815152270939624E-3</v>
      </c>
    </row>
    <row r="142" spans="2:21" outlineLevel="1" x14ac:dyDescent="0.25">
      <c r="B142" s="95">
        <f t="shared" si="8"/>
        <v>39994</v>
      </c>
      <c r="C142" s="150">
        <f>-INDEX('Exposure Data'!$A$1:$Y$391,MATCH($B142&amp;$B$104,'Exposure Data'!$A$1:$A$391,0),MATCH(C$3,'Exposure Data'!$A$1:$Y$1,0))</f>
        <v>0.55402734196804104</v>
      </c>
      <c r="D142" s="150">
        <f>-INDEX('Exposure Data'!$A$1:$Y$391,MATCH($B142&amp;$B$104,'Exposure Data'!$A$1:$A$391,0),MATCH(D$3,'Exposure Data'!$A$1:$Y$1,0))</f>
        <v>2.3873891022628893E-3</v>
      </c>
      <c r="E142" s="150">
        <f>-INDEX('Exposure Data'!$A$1:$Y$391,MATCH($B142&amp;$B$104,'Exposure Data'!$A$1:$A$391,0),MATCH(E$3,'Exposure Data'!$A$1:$Y$1,0))</f>
        <v>3.7247568913770686E-2</v>
      </c>
      <c r="F142" s="150">
        <f>-INDEX('Exposure Data'!$A$1:$Y$391,MATCH($B142&amp;$B$104,'Exposure Data'!$A$1:$A$391,0),MATCH(F$3,'Exposure Data'!$A$1:$Y$1,0))</f>
        <v>0.12954652405403133</v>
      </c>
      <c r="G142" s="150">
        <f>-INDEX('Exposure Data'!$A$1:$Y$391,MATCH($B142&amp;$B$104,'Exposure Data'!$A$1:$A$391,0),MATCH(G$3,'Exposure Data'!$A$1:$Y$1,0))</f>
        <v>3.388726246521015E-2</v>
      </c>
      <c r="H142" s="150">
        <f>-INDEX('Exposure Data'!$A$1:$Y$391,MATCH($B142&amp;$B$104,'Exposure Data'!$A$1:$A$391,0),MATCH(H$3,'Exposure Data'!$A$1:$Y$1,0))</f>
        <v>9.3482725553190038E-2</v>
      </c>
      <c r="I142" s="150">
        <f>-INDEX('Exposure Data'!$A$1:$Y$391,MATCH($B142&amp;$B$104,'Exposure Data'!$A$1:$A$391,0),MATCH(I$3,'Exposure Data'!$A$1:$Y$1,0))</f>
        <v>7.0178560667092257E-2</v>
      </c>
      <c r="J142" s="150">
        <f>-INDEX('Exposure Data'!$A$1:$Y$391,MATCH($B142&amp;$B$104,'Exposure Data'!$A$1:$A$391,0),MATCH(J$3,'Exposure Data'!$A$1:$Y$1,0))</f>
        <v>0</v>
      </c>
      <c r="K142" s="150">
        <f>-INDEX('Exposure Data'!$A$1:$Y$391,MATCH($B142&amp;$B$104,'Exposure Data'!$A$1:$A$391,0),MATCH(K$3,'Exposure Data'!$A$1:$Y$1,0))</f>
        <v>0</v>
      </c>
      <c r="L142" s="99"/>
      <c r="N142" s="95">
        <f t="shared" si="9"/>
        <v>39994</v>
      </c>
      <c r="O142" s="107">
        <f>HLOOKUP($N142,'Perfattr Data'!$A$71:$CW$107,MATCH(O$3&amp;"Short",'Perfattr Data'!$B$71:$B$107,0),FALSE)</f>
        <v>-2.329609223250088E-3</v>
      </c>
      <c r="P142" s="107">
        <f>HLOOKUP($N142,'Perfattr Data'!$A$71:$CW$107,MATCH(P$3&amp;"Short",'Perfattr Data'!$B$71:$B$107,0),FALSE)</f>
        <v>-1.08979382281627E-4</v>
      </c>
      <c r="Q142" s="107">
        <f>HLOOKUP($N142,'Perfattr Data'!$A$71:$CW$107,MATCH(Q$3&amp;"Short",'Perfattr Data'!$B$71:$B$107,0),FALSE)</f>
        <v>9.2765789413618114E-4</v>
      </c>
      <c r="R142" s="107">
        <f>HLOOKUP($N142,'Perfattr Data'!$A$71:$CW$107,MATCH(R$3&amp;"Short",'Perfattr Data'!$B$71:$B$107,0),FALSE)</f>
        <v>-1.4210294947772989E-3</v>
      </c>
      <c r="S142" s="107">
        <f>HLOOKUP($N142,'Perfattr Data'!$A$71:$CW$107,MATCH(S$3&amp;"Short",'Perfattr Data'!$B$71:$B$107,0),FALSE)</f>
        <v>-1.3148000186457781E-3</v>
      </c>
      <c r="T142" s="107">
        <f>HLOOKUP($N142,'Perfattr Data'!$A$71:$CW$107,MATCH(T$3&amp;"Short",'Perfattr Data'!$B$71:$B$107,0),FALSE)</f>
        <v>-1.7151471982561339E-3</v>
      </c>
      <c r="U142" s="107">
        <f>HLOOKUP($N142,'Perfattr Data'!$A$71:$CW$107,MATCH(U$3&amp;"Short",'Perfattr Data'!$B$71:$B$107,0),FALSE)</f>
        <v>-5.7498398293274859E-4</v>
      </c>
    </row>
    <row r="143" spans="2:21" outlineLevel="1" x14ac:dyDescent="0.25">
      <c r="B143" s="95">
        <f t="shared" si="8"/>
        <v>40025</v>
      </c>
      <c r="C143" s="150">
        <f>-INDEX('Exposure Data'!$A$1:$Y$391,MATCH($B143&amp;$B$104,'Exposure Data'!$A$1:$A$391,0),MATCH(C$3,'Exposure Data'!$A$1:$Y$1,0))</f>
        <v>0.55495007019096465</v>
      </c>
      <c r="D143" s="150">
        <f>-INDEX('Exposure Data'!$A$1:$Y$391,MATCH($B143&amp;$B$104,'Exposure Data'!$A$1:$A$391,0),MATCH(D$3,'Exposure Data'!$A$1:$Y$1,0))</f>
        <v>1.4644872891763127E-3</v>
      </c>
      <c r="E143" s="150">
        <f>-INDEX('Exposure Data'!$A$1:$Y$391,MATCH($B143&amp;$B$104,'Exposure Data'!$A$1:$A$391,0),MATCH(E$3,'Exposure Data'!$A$1:$Y$1,0))</f>
        <v>3.8799627610811779E-2</v>
      </c>
      <c r="F143" s="150">
        <f>-INDEX('Exposure Data'!$A$1:$Y$391,MATCH($B143&amp;$B$104,'Exposure Data'!$A$1:$A$391,0),MATCH(F$3,'Exposure Data'!$A$1:$Y$1,0))</f>
        <v>0.16795542922719664</v>
      </c>
      <c r="G143" s="150">
        <f>-INDEX('Exposure Data'!$A$1:$Y$391,MATCH($B143&amp;$B$104,'Exposure Data'!$A$1:$A$391,0),MATCH(G$3,'Exposure Data'!$A$1:$Y$1,0))</f>
        <v>1.4393810150688743E-2</v>
      </c>
      <c r="H143" s="150">
        <f>-INDEX('Exposure Data'!$A$1:$Y$391,MATCH($B143&amp;$B$104,'Exposure Data'!$A$1:$A$391,0),MATCH(H$3,'Exposure Data'!$A$1:$Y$1,0))</f>
        <v>0.11592398187058382</v>
      </c>
      <c r="I143" s="150">
        <f>-INDEX('Exposure Data'!$A$1:$Y$391,MATCH($B143&amp;$B$104,'Exposure Data'!$A$1:$A$391,0),MATCH(I$3,'Exposure Data'!$A$1:$Y$1,0))</f>
        <v>6.5874644207006977E-2</v>
      </c>
      <c r="J143" s="150">
        <f>-INDEX('Exposure Data'!$A$1:$Y$391,MATCH($B143&amp;$B$104,'Exposure Data'!$A$1:$A$391,0),MATCH(J$3,'Exposure Data'!$A$1:$Y$1,0))</f>
        <v>0</v>
      </c>
      <c r="K143" s="150">
        <f>-INDEX('Exposure Data'!$A$1:$Y$391,MATCH($B143&amp;$B$104,'Exposure Data'!$A$1:$A$391,0),MATCH(K$3,'Exposure Data'!$A$1:$Y$1,0))</f>
        <v>0</v>
      </c>
      <c r="L143" s="99"/>
      <c r="N143" s="95">
        <f t="shared" si="9"/>
        <v>40025</v>
      </c>
      <c r="O143" s="107">
        <f>HLOOKUP($N143,'Perfattr Data'!$A$71:$CW$107,MATCH(O$3&amp;"Short",'Perfattr Data'!$B$71:$B$107,0),FALSE)</f>
        <v>-6.4728274027019472E-2</v>
      </c>
      <c r="P143" s="107">
        <f>HLOOKUP($N143,'Perfattr Data'!$A$71:$CW$107,MATCH(P$3&amp;"Short",'Perfattr Data'!$B$71:$B$107,0),FALSE)</f>
        <v>-7.5069963331696925E-4</v>
      </c>
      <c r="Q143" s="107">
        <f>HLOOKUP($N143,'Perfattr Data'!$A$71:$CW$107,MATCH(Q$3&amp;"Short",'Perfattr Data'!$B$71:$B$107,0),FALSE)</f>
        <v>-4.4461272427876878E-3</v>
      </c>
      <c r="R143" s="107">
        <f>HLOOKUP($N143,'Perfattr Data'!$A$71:$CW$107,MATCH(R$3&amp;"Short",'Perfattr Data'!$B$71:$B$107,0),FALSE)</f>
        <v>-1.5866093095843813E-2</v>
      </c>
      <c r="S143" s="107">
        <f>HLOOKUP($N143,'Perfattr Data'!$A$71:$CW$107,MATCH(S$3&amp;"Short",'Perfattr Data'!$B$71:$B$107,0),FALSE)</f>
        <v>-1.7341930636716194E-3</v>
      </c>
      <c r="T143" s="107">
        <f>HLOOKUP($N143,'Perfattr Data'!$A$71:$CW$107,MATCH(T$3&amp;"Short",'Perfattr Data'!$B$71:$B$107,0),FALSE)</f>
        <v>-7.5648619993855647E-3</v>
      </c>
      <c r="U143" s="107">
        <f>HLOOKUP($N143,'Perfattr Data'!$A$71:$CW$107,MATCH(U$3&amp;"Short",'Perfattr Data'!$B$71:$B$107,0),FALSE)</f>
        <v>-1.0775764778881182E-2</v>
      </c>
    </row>
    <row r="144" spans="2:21" outlineLevel="1" x14ac:dyDescent="0.25">
      <c r="B144" s="95">
        <f t="shared" si="8"/>
        <v>40056</v>
      </c>
      <c r="C144" s="150">
        <f>-INDEX('Exposure Data'!$A$1:$Y$391,MATCH($B144&amp;$B$104,'Exposure Data'!$A$1:$A$391,0),MATCH(C$3,'Exposure Data'!$A$1:$Y$1,0))</f>
        <v>0.50117119265362142</v>
      </c>
      <c r="D144" s="150">
        <f>-INDEX('Exposure Data'!$A$1:$Y$391,MATCH($B144&amp;$B$104,'Exposure Data'!$A$1:$A$391,0),MATCH(D$3,'Exposure Data'!$A$1:$Y$1,0))</f>
        <v>2.1665312652249893E-3</v>
      </c>
      <c r="E144" s="150">
        <f>-INDEX('Exposure Data'!$A$1:$Y$391,MATCH($B144&amp;$B$104,'Exposure Data'!$A$1:$A$391,0),MATCH(E$3,'Exposure Data'!$A$1:$Y$1,0))</f>
        <v>3.7992514647731596E-2</v>
      </c>
      <c r="F144" s="150">
        <f>-INDEX('Exposure Data'!$A$1:$Y$391,MATCH($B144&amp;$B$104,'Exposure Data'!$A$1:$A$391,0),MATCH(F$3,'Exposure Data'!$A$1:$Y$1,0))</f>
        <v>0.18345620303834664</v>
      </c>
      <c r="G144" s="150">
        <f>-INDEX('Exposure Data'!$A$1:$Y$391,MATCH($B144&amp;$B$104,'Exposure Data'!$A$1:$A$391,0),MATCH(G$3,'Exposure Data'!$A$1:$Y$1,0))</f>
        <v>1.0500382870148907E-2</v>
      </c>
      <c r="H144" s="150">
        <f>-INDEX('Exposure Data'!$A$1:$Y$391,MATCH($B144&amp;$B$104,'Exposure Data'!$A$1:$A$391,0),MATCH(H$3,'Exposure Data'!$A$1:$Y$1,0))</f>
        <v>8.9390136893098909E-2</v>
      </c>
      <c r="I144" s="150">
        <f>-INDEX('Exposure Data'!$A$1:$Y$391,MATCH($B144&amp;$B$104,'Exposure Data'!$A$1:$A$391,0),MATCH(I$3,'Exposure Data'!$A$1:$Y$1,0))</f>
        <v>7.2512933406995106E-2</v>
      </c>
      <c r="J144" s="150">
        <f>-INDEX('Exposure Data'!$A$1:$Y$391,MATCH($B144&amp;$B$104,'Exposure Data'!$A$1:$A$391,0),MATCH(J$3,'Exposure Data'!$A$1:$Y$1,0))</f>
        <v>0</v>
      </c>
      <c r="K144" s="150">
        <f>-INDEX('Exposure Data'!$A$1:$Y$391,MATCH($B144&amp;$B$104,'Exposure Data'!$A$1:$A$391,0),MATCH(K$3,'Exposure Data'!$A$1:$Y$1,0))</f>
        <v>0</v>
      </c>
      <c r="L144" s="99"/>
      <c r="N144" s="95">
        <f t="shared" si="9"/>
        <v>40056</v>
      </c>
      <c r="O144" s="107">
        <f>HLOOKUP($N144,'Perfattr Data'!$A$71:$CW$107,MATCH(O$3&amp;"Short",'Perfattr Data'!$B$71:$B$107,0),FALSE)</f>
        <v>2.3080074688946222E-2</v>
      </c>
      <c r="P144" s="107">
        <f>HLOOKUP($N144,'Perfattr Data'!$A$71:$CW$107,MATCH(P$3&amp;"Short",'Perfattr Data'!$B$71:$B$107,0),FALSE)</f>
        <v>-7.326690231046892E-4</v>
      </c>
      <c r="Q144" s="107">
        <f>HLOOKUP($N144,'Perfattr Data'!$A$71:$CW$107,MATCH(Q$3&amp;"Short",'Perfattr Data'!$B$71:$B$107,0),FALSE)</f>
        <v>5.3486831527670413E-4</v>
      </c>
      <c r="R144" s="107">
        <f>HLOOKUP($N144,'Perfattr Data'!$A$71:$CW$107,MATCH(R$3&amp;"Short",'Perfattr Data'!$B$71:$B$107,0),FALSE)</f>
        <v>-8.7047836395205795E-3</v>
      </c>
      <c r="S144" s="107">
        <f>HLOOKUP($N144,'Perfattr Data'!$A$71:$CW$107,MATCH(S$3&amp;"Short",'Perfattr Data'!$B$71:$B$107,0),FALSE)</f>
        <v>2.2807142036805459E-4</v>
      </c>
      <c r="T144" s="107">
        <f>HLOOKUP($N144,'Perfattr Data'!$A$71:$CW$107,MATCH(T$3&amp;"Short",'Perfattr Data'!$B$71:$B$107,0),FALSE)</f>
        <v>-4.168567199194697E-3</v>
      </c>
      <c r="U144" s="107">
        <f>HLOOKUP($N144,'Perfattr Data'!$A$71:$CW$107,MATCH(U$3&amp;"Short",'Perfattr Data'!$B$71:$B$107,0),FALSE)</f>
        <v>2.7019452496769325E-4</v>
      </c>
    </row>
    <row r="145" spans="2:21" outlineLevel="1" x14ac:dyDescent="0.25">
      <c r="B145" s="4">
        <f t="shared" si="8"/>
        <v>40086</v>
      </c>
      <c r="C145" s="150">
        <f>-INDEX('Exposure Data'!$A$1:$Y$391,MATCH($B145&amp;$B$104,'Exposure Data'!$A$1:$A$391,0),MATCH(C$3,'Exposure Data'!$A$1:$Y$1,0))</f>
        <v>0.49016782932834951</v>
      </c>
      <c r="D145" s="150">
        <f>-INDEX('Exposure Data'!$A$1:$Y$391,MATCH($B145&amp;$B$104,'Exposure Data'!$A$1:$A$391,0),MATCH(D$3,'Exposure Data'!$A$1:$Y$1,0))</f>
        <v>1.0356110517670221E-2</v>
      </c>
      <c r="E145" s="150">
        <f>-INDEX('Exposure Data'!$A$1:$Y$391,MATCH($B145&amp;$B$104,'Exposure Data'!$A$1:$A$391,0),MATCH(E$3,'Exposure Data'!$A$1:$Y$1,0))</f>
        <v>4.7655535959438743E-2</v>
      </c>
      <c r="F145" s="150">
        <f>-INDEX('Exposure Data'!$A$1:$Y$391,MATCH($B145&amp;$B$104,'Exposure Data'!$A$1:$A$391,0),MATCH(F$3,'Exposure Data'!$A$1:$Y$1,0))</f>
        <v>0.19619447462449285</v>
      </c>
      <c r="G145" s="150">
        <f>-INDEX('Exposure Data'!$A$1:$Y$391,MATCH($B145&amp;$B$104,'Exposure Data'!$A$1:$A$391,0),MATCH(G$3,'Exposure Data'!$A$1:$Y$1,0))</f>
        <v>4.4785963936851041E-3</v>
      </c>
      <c r="H145" s="150">
        <f>-INDEX('Exposure Data'!$A$1:$Y$391,MATCH($B145&amp;$B$104,'Exposure Data'!$A$1:$A$391,0),MATCH(H$3,'Exposure Data'!$A$1:$Y$1,0))</f>
        <v>0.12646141237023684</v>
      </c>
      <c r="I145" s="150">
        <f>-INDEX('Exposure Data'!$A$1:$Y$391,MATCH($B145&amp;$B$104,'Exposure Data'!$A$1:$A$391,0),MATCH(I$3,'Exposure Data'!$A$1:$Y$1,0))</f>
        <v>6.5409325862823386E-2</v>
      </c>
      <c r="J145" s="150">
        <f>-INDEX('Exposure Data'!$A$1:$Y$391,MATCH($B145&amp;$B$104,'Exposure Data'!$A$1:$A$391,0),MATCH(J$3,'Exposure Data'!$A$1:$Y$1,0))</f>
        <v>4.6916973185565992E-4</v>
      </c>
      <c r="K145" s="150">
        <f>-INDEX('Exposure Data'!$A$1:$Y$391,MATCH($B145&amp;$B$104,'Exposure Data'!$A$1:$A$391,0),MATCH(K$3,'Exposure Data'!$A$1:$Y$1,0))</f>
        <v>0</v>
      </c>
      <c r="L145" s="99"/>
      <c r="N145" s="95">
        <f t="shared" si="9"/>
        <v>40086</v>
      </c>
      <c r="O145" s="107">
        <f>HLOOKUP($N145,'Perfattr Data'!$A$71:$CW$107,MATCH(O$3&amp;"Short",'Perfattr Data'!$B$71:$B$107,0),FALSE)</f>
        <v>-4.3467914512903071E-2</v>
      </c>
      <c r="P145" s="107">
        <f>HLOOKUP($N145,'Perfattr Data'!$A$71:$CW$107,MATCH(P$3&amp;"Short",'Perfattr Data'!$B$71:$B$107,0),FALSE)</f>
        <v>-1.7655381091064421E-3</v>
      </c>
      <c r="Q145" s="107">
        <f>HLOOKUP($N145,'Perfattr Data'!$A$71:$CW$107,MATCH(Q$3&amp;"Short",'Perfattr Data'!$B$71:$B$107,0),FALSE)</f>
        <v>-4.124886888618156E-3</v>
      </c>
      <c r="R145" s="107">
        <f>HLOOKUP($N145,'Perfattr Data'!$A$71:$CW$107,MATCH(R$3&amp;"Short",'Perfattr Data'!$B$71:$B$107,0),FALSE)</f>
        <v>-1.6124985272505492E-2</v>
      </c>
      <c r="S145" s="107">
        <f>HLOOKUP($N145,'Perfattr Data'!$A$71:$CW$107,MATCH(S$3&amp;"Short",'Perfattr Data'!$B$71:$B$107,0),FALSE)</f>
        <v>-3.5235169980124049E-4</v>
      </c>
      <c r="T145" s="107">
        <f>HLOOKUP($N145,'Perfattr Data'!$A$71:$CW$107,MATCH(T$3&amp;"Short",'Perfattr Data'!$B$71:$B$107,0),FALSE)</f>
        <v>-2.7127629779660368E-3</v>
      </c>
      <c r="U145" s="107">
        <f>HLOOKUP($N145,'Perfattr Data'!$A$71:$CW$107,MATCH(U$3&amp;"Short",'Perfattr Data'!$B$71:$B$107,0),FALSE)</f>
        <v>-2.7111837912550331E-3</v>
      </c>
    </row>
    <row r="146" spans="2:21" outlineLevel="1" x14ac:dyDescent="0.25">
      <c r="B146" s="4">
        <f t="shared" si="8"/>
        <v>40117</v>
      </c>
      <c r="C146" s="150">
        <f>-INDEX('Exposure Data'!$A$1:$Y$391,MATCH($B146&amp;$B$104,'Exposure Data'!$A$1:$A$391,0),MATCH(C$3,'Exposure Data'!$A$1:$Y$1,0))</f>
        <v>0.50158953399041606</v>
      </c>
      <c r="D146" s="150">
        <f>-INDEX('Exposure Data'!$A$1:$Y$391,MATCH($B146&amp;$B$104,'Exposure Data'!$A$1:$A$391,0),MATCH(D$3,'Exposure Data'!$A$1:$Y$1,0))</f>
        <v>6.6588800655652145E-3</v>
      </c>
      <c r="E146" s="150">
        <f>-INDEX('Exposure Data'!$A$1:$Y$391,MATCH($B146&amp;$B$104,'Exposure Data'!$A$1:$A$391,0),MATCH(E$3,'Exposure Data'!$A$1:$Y$1,0))</f>
        <v>4.7903842317474264E-2</v>
      </c>
      <c r="F146" s="150">
        <f>-INDEX('Exposure Data'!$A$1:$Y$391,MATCH($B146&amp;$B$104,'Exposure Data'!$A$1:$A$391,0),MATCH(F$3,'Exposure Data'!$A$1:$Y$1,0))</f>
        <v>0.17643243775314402</v>
      </c>
      <c r="G146" s="150">
        <f>-INDEX('Exposure Data'!$A$1:$Y$391,MATCH($B146&amp;$B$104,'Exposure Data'!$A$1:$A$391,0),MATCH(G$3,'Exposure Data'!$A$1:$Y$1,0))</f>
        <v>4.5921621201571771E-3</v>
      </c>
      <c r="H146" s="150">
        <f>-INDEX('Exposure Data'!$A$1:$Y$391,MATCH($B146&amp;$B$104,'Exposure Data'!$A$1:$A$391,0),MATCH(H$3,'Exposure Data'!$A$1:$Y$1,0))</f>
        <v>0.10730740615894296</v>
      </c>
      <c r="I146" s="150">
        <f>-INDEX('Exposure Data'!$A$1:$Y$391,MATCH($B146&amp;$B$104,'Exposure Data'!$A$1:$A$391,0),MATCH(I$3,'Exposure Data'!$A$1:$Y$1,0))</f>
        <v>4.9756576043341647E-2</v>
      </c>
      <c r="J146" s="150">
        <f>-INDEX('Exposure Data'!$A$1:$Y$391,MATCH($B146&amp;$B$104,'Exposure Data'!$A$1:$A$391,0),MATCH(J$3,'Exposure Data'!$A$1:$Y$1,0))</f>
        <v>1.8522429860505815E-3</v>
      </c>
      <c r="K146" s="150">
        <f>-INDEX('Exposure Data'!$A$1:$Y$391,MATCH($B146&amp;$B$104,'Exposure Data'!$A$1:$A$391,0),MATCH(K$3,'Exposure Data'!$A$1:$Y$1,0))</f>
        <v>0</v>
      </c>
      <c r="L146" s="99"/>
      <c r="N146" s="95">
        <f t="shared" si="9"/>
        <v>40117</v>
      </c>
      <c r="O146" s="107">
        <f>HLOOKUP($N146,'Perfattr Data'!$A$71:$CW$107,MATCH(O$3&amp;"Short",'Perfattr Data'!$B$71:$B$107,0),FALSE)</f>
        <v>1.3952780627372558E-2</v>
      </c>
      <c r="P146" s="107">
        <f>HLOOKUP($N146,'Perfattr Data'!$A$71:$CW$107,MATCH(P$3&amp;"Short",'Perfattr Data'!$B$71:$B$107,0),FALSE)</f>
        <v>7.1476063605269092E-4</v>
      </c>
      <c r="Q146" s="107">
        <f>HLOOKUP($N146,'Perfattr Data'!$A$71:$CW$107,MATCH(Q$3&amp;"Short",'Perfattr Data'!$B$71:$B$107,0),FALSE)</f>
        <v>1.7951899891378549E-3</v>
      </c>
      <c r="R146" s="107">
        <f>HLOOKUP($N146,'Perfattr Data'!$A$71:$CW$107,MATCH(R$3&amp;"Short",'Perfattr Data'!$B$71:$B$107,0),FALSE)</f>
        <v>1.9867571071885111E-3</v>
      </c>
      <c r="S146" s="107">
        <f>HLOOKUP($N146,'Perfattr Data'!$A$71:$CW$107,MATCH(S$3&amp;"Short",'Perfattr Data'!$B$71:$B$107,0),FALSE)</f>
        <v>2.8305243640153882E-4</v>
      </c>
      <c r="T146" s="107">
        <f>HLOOKUP($N146,'Perfattr Data'!$A$71:$CW$107,MATCH(T$3&amp;"Short",'Perfattr Data'!$B$71:$B$107,0),FALSE)</f>
        <v>5.0117658620989413E-3</v>
      </c>
      <c r="U146" s="107">
        <f>HLOOKUP($N146,'Perfattr Data'!$A$71:$CW$107,MATCH(U$3&amp;"Short",'Perfattr Data'!$B$71:$B$107,0),FALSE)</f>
        <v>3.0782943903012814E-3</v>
      </c>
    </row>
    <row r="147" spans="2:21" outlineLevel="1" x14ac:dyDescent="0.25">
      <c r="B147" s="4">
        <f t="shared" si="8"/>
        <v>40147</v>
      </c>
      <c r="C147" s="150">
        <f>-INDEX('Exposure Data'!$A$1:$Y$391,MATCH($B147&amp;$B$104,'Exposure Data'!$A$1:$A$391,0),MATCH(C$3,'Exposure Data'!$A$1:$Y$1,0))</f>
        <v>0.44327918233380115</v>
      </c>
      <c r="D147" s="150">
        <f>-INDEX('Exposure Data'!$A$1:$Y$391,MATCH($B147&amp;$B$104,'Exposure Data'!$A$1:$A$391,0),MATCH(D$3,'Exposure Data'!$A$1:$Y$1,0))</f>
        <v>2.2266462919060454E-3</v>
      </c>
      <c r="E147" s="150">
        <f>-INDEX('Exposure Data'!$A$1:$Y$391,MATCH($B147&amp;$B$104,'Exposure Data'!$A$1:$A$391,0),MATCH(E$3,'Exposure Data'!$A$1:$Y$1,0))</f>
        <v>5.6620124594930765E-2</v>
      </c>
      <c r="F147" s="150">
        <f>-INDEX('Exposure Data'!$A$1:$Y$391,MATCH($B147&amp;$B$104,'Exposure Data'!$A$1:$A$391,0),MATCH(F$3,'Exposure Data'!$A$1:$Y$1,0))</f>
        <v>0.23227047334588002</v>
      </c>
      <c r="G147" s="150">
        <f>-INDEX('Exposure Data'!$A$1:$Y$391,MATCH($B147&amp;$B$104,'Exposure Data'!$A$1:$A$391,0),MATCH(G$3,'Exposure Data'!$A$1:$Y$1,0))</f>
        <v>1.9804312058026414E-3</v>
      </c>
      <c r="H147" s="150">
        <f>-INDEX('Exposure Data'!$A$1:$Y$391,MATCH($B147&amp;$B$104,'Exposure Data'!$A$1:$A$391,0),MATCH(H$3,'Exposure Data'!$A$1:$Y$1,0))</f>
        <v>0.12283268999131397</v>
      </c>
      <c r="I147" s="150">
        <f>-INDEX('Exposure Data'!$A$1:$Y$391,MATCH($B147&amp;$B$104,'Exposure Data'!$A$1:$A$391,0),MATCH(I$3,'Exposure Data'!$A$1:$Y$1,0))</f>
        <v>5.4304563245244256E-2</v>
      </c>
      <c r="J147" s="150">
        <f>-INDEX('Exposure Data'!$A$1:$Y$391,MATCH($B147&amp;$B$104,'Exposure Data'!$A$1:$A$391,0),MATCH(J$3,'Exposure Data'!$A$1:$Y$1,0))</f>
        <v>3.0785237119037599E-2</v>
      </c>
      <c r="K147" s="150">
        <f>-INDEX('Exposure Data'!$A$1:$Y$391,MATCH($B147&amp;$B$104,'Exposure Data'!$A$1:$A$391,0),MATCH(K$3,'Exposure Data'!$A$1:$Y$1,0))</f>
        <v>0</v>
      </c>
      <c r="L147" s="99"/>
      <c r="N147" s="95">
        <f t="shared" si="9"/>
        <v>40147</v>
      </c>
      <c r="O147" s="107">
        <f>HLOOKUP($N147,'Perfattr Data'!$A$71:$CW$107,MATCH(O$3&amp;"Short",'Perfattr Data'!$B$71:$B$107,0),FALSE)</f>
        <v>-1.8470507487327557E-2</v>
      </c>
      <c r="P147" s="107">
        <f>HLOOKUP($N147,'Perfattr Data'!$A$71:$CW$107,MATCH(P$3&amp;"Short",'Perfattr Data'!$B$71:$B$107,0),FALSE)</f>
        <v>-1.7973652090537545E-3</v>
      </c>
      <c r="Q147" s="107">
        <f>HLOOKUP($N147,'Perfattr Data'!$A$71:$CW$107,MATCH(Q$3&amp;"Short",'Perfattr Data'!$B$71:$B$107,0),FALSE)</f>
        <v>-3.7108226611366041E-3</v>
      </c>
      <c r="R147" s="107">
        <f>HLOOKUP($N147,'Perfattr Data'!$A$71:$CW$107,MATCH(R$3&amp;"Short",'Perfattr Data'!$B$71:$B$107,0),FALSE)</f>
        <v>-2.4010513523917091E-2</v>
      </c>
      <c r="S147" s="107">
        <f>HLOOKUP($N147,'Perfattr Data'!$A$71:$CW$107,MATCH(S$3&amp;"Short",'Perfattr Data'!$B$71:$B$107,0),FALSE)</f>
        <v>7.321592159563881E-4</v>
      </c>
      <c r="T147" s="107">
        <f>HLOOKUP($N147,'Perfattr Data'!$A$71:$CW$107,MATCH(T$3&amp;"Short",'Perfattr Data'!$B$71:$B$107,0),FALSE)</f>
        <v>-8.2928543360347214E-3</v>
      </c>
      <c r="U147" s="107">
        <f>HLOOKUP($N147,'Perfattr Data'!$A$71:$CW$107,MATCH(U$3&amp;"Short",'Perfattr Data'!$B$71:$B$107,0),FALSE)</f>
        <v>1.1384837017633124E-3</v>
      </c>
    </row>
    <row r="148" spans="2:21" outlineLevel="1" x14ac:dyDescent="0.25">
      <c r="B148" s="4">
        <f t="shared" si="8"/>
        <v>40178</v>
      </c>
      <c r="C148" s="150">
        <f>-INDEX('Exposure Data'!$A$1:$Y$391,MATCH($B148&amp;$B$104,'Exposure Data'!$A$1:$A$391,0),MATCH(C$3,'Exposure Data'!$A$1:$Y$1,0))</f>
        <v>0.42255748708532237</v>
      </c>
      <c r="D148" s="150">
        <f>-INDEX('Exposure Data'!$A$1:$Y$391,MATCH($B148&amp;$B$104,'Exposure Data'!$A$1:$A$391,0),MATCH(D$3,'Exposure Data'!$A$1:$Y$1,0))</f>
        <v>0</v>
      </c>
      <c r="E148" s="150">
        <f>-INDEX('Exposure Data'!$A$1:$Y$391,MATCH($B148&amp;$B$104,'Exposure Data'!$A$1:$A$391,0),MATCH(E$3,'Exposure Data'!$A$1:$Y$1,0))</f>
        <v>6.0525479430592215E-2</v>
      </c>
      <c r="F148" s="150">
        <f>-INDEX('Exposure Data'!$A$1:$Y$391,MATCH($B148&amp;$B$104,'Exposure Data'!$A$1:$A$391,0),MATCH(F$3,'Exposure Data'!$A$1:$Y$1,0))</f>
        <v>0.20206404620102358</v>
      </c>
      <c r="G148" s="150">
        <f>-INDEX('Exposure Data'!$A$1:$Y$391,MATCH($B148&amp;$B$104,'Exposure Data'!$A$1:$A$391,0),MATCH(G$3,'Exposure Data'!$A$1:$Y$1,0))</f>
        <v>2.1595361242132084E-3</v>
      </c>
      <c r="H148" s="150">
        <f>-INDEX('Exposure Data'!$A$1:$Y$391,MATCH($B148&amp;$B$104,'Exposure Data'!$A$1:$A$391,0),MATCH(H$3,'Exposure Data'!$A$1:$Y$1,0))</f>
        <v>0.12513812483445191</v>
      </c>
      <c r="I148" s="150">
        <f>-INDEX('Exposure Data'!$A$1:$Y$391,MATCH($B148&amp;$B$104,'Exposure Data'!$A$1:$A$391,0),MATCH(I$3,'Exposure Data'!$A$1:$Y$1,0))</f>
        <v>4.0536798500655162E-2</v>
      </c>
      <c r="J148" s="150">
        <f>-INDEX('Exposure Data'!$A$1:$Y$391,MATCH($B148&amp;$B$104,'Exposure Data'!$A$1:$A$391,0),MATCH(J$3,'Exposure Data'!$A$1:$Y$1,0))</f>
        <v>2.5284757693631876E-2</v>
      </c>
      <c r="K148" s="150">
        <f>-INDEX('Exposure Data'!$A$1:$Y$391,MATCH($B148&amp;$B$104,'Exposure Data'!$A$1:$A$391,0),MATCH(K$3,'Exposure Data'!$A$1:$Y$1,0))</f>
        <v>0</v>
      </c>
      <c r="L148" s="99"/>
      <c r="N148" s="95">
        <f t="shared" si="9"/>
        <v>40178</v>
      </c>
      <c r="O148" s="107">
        <f>HLOOKUP($N148,'Perfattr Data'!$A$71:$CW$107,MATCH(O$3&amp;"Short",'Perfattr Data'!$B$71:$B$107,0),FALSE)</f>
        <v>-1.8311670779500234E-2</v>
      </c>
      <c r="P148" s="107">
        <f>HLOOKUP($N148,'Perfattr Data'!$A$71:$CW$107,MATCH(P$3&amp;"Short",'Perfattr Data'!$B$71:$B$107,0),FALSE)</f>
        <v>1.1557418362385253E-3</v>
      </c>
      <c r="Q148" s="107">
        <f>HLOOKUP($N148,'Perfattr Data'!$A$71:$CW$107,MATCH(Q$3&amp;"Short",'Perfattr Data'!$B$71:$B$107,0),FALSE)</f>
        <v>-1.904989759382318E-3</v>
      </c>
      <c r="R148" s="107">
        <f>HLOOKUP($N148,'Perfattr Data'!$A$71:$CW$107,MATCH(R$3&amp;"Short",'Perfattr Data'!$B$71:$B$107,0),FALSE)</f>
        <v>-9.4288718280837389E-3</v>
      </c>
      <c r="S148" s="107">
        <f>HLOOKUP($N148,'Perfattr Data'!$A$71:$CW$107,MATCH(S$3&amp;"Short",'Perfattr Data'!$B$71:$B$107,0),FALSE)</f>
        <v>-7.4091697849314945E-4</v>
      </c>
      <c r="T148" s="107">
        <f>HLOOKUP($N148,'Perfattr Data'!$A$71:$CW$107,MATCH(T$3&amp;"Short",'Perfattr Data'!$B$71:$B$107,0),FALSE)</f>
        <v>-1.1214267136571121E-2</v>
      </c>
      <c r="U148" s="107">
        <f>HLOOKUP($N148,'Perfattr Data'!$A$71:$CW$107,MATCH(U$3&amp;"Short",'Perfattr Data'!$B$71:$B$107,0),FALSE)</f>
        <v>-3.7781194185732931E-3</v>
      </c>
    </row>
    <row r="149" spans="2:21" outlineLevel="1" x14ac:dyDescent="0.25">
      <c r="B149" s="95">
        <f t="shared" si="8"/>
        <v>40209</v>
      </c>
      <c r="C149" s="150">
        <f>-INDEX('Exposure Data'!$A$1:$Y$391,MATCH($B149&amp;$B$104,'Exposure Data'!$A$1:$A$391,0),MATCH(C$3,'Exposure Data'!$A$1:$Y$1,0))</f>
        <v>0.46595095520269675</v>
      </c>
      <c r="D149" s="150">
        <f>-INDEX('Exposure Data'!$A$1:$Y$391,MATCH($B149&amp;$B$104,'Exposure Data'!$A$1:$A$391,0),MATCH(D$3,'Exposure Data'!$A$1:$Y$1,0))</f>
        <v>0</v>
      </c>
      <c r="E149" s="150">
        <f>-INDEX('Exposure Data'!$A$1:$Y$391,MATCH($B149&amp;$B$104,'Exposure Data'!$A$1:$A$391,0),MATCH(E$3,'Exposure Data'!$A$1:$Y$1,0))</f>
        <v>6.8424040080882639E-2</v>
      </c>
      <c r="F149" s="150">
        <f>-INDEX('Exposure Data'!$A$1:$Y$391,MATCH($B149&amp;$B$104,'Exposure Data'!$A$1:$A$391,0),MATCH(F$3,'Exposure Data'!$A$1:$Y$1,0))</f>
        <v>0.15988016818790871</v>
      </c>
      <c r="G149" s="150">
        <f>-INDEX('Exposure Data'!$A$1:$Y$391,MATCH($B149&amp;$B$104,'Exposure Data'!$A$1:$A$391,0),MATCH(G$3,'Exposure Data'!$A$1:$Y$1,0))</f>
        <v>4.6766147820112422E-3</v>
      </c>
      <c r="H149" s="150">
        <f>-INDEX('Exposure Data'!$A$1:$Y$391,MATCH($B149&amp;$B$104,'Exposure Data'!$A$1:$A$391,0),MATCH(H$3,'Exposure Data'!$A$1:$Y$1,0))</f>
        <v>0.11254215406956741</v>
      </c>
      <c r="I149" s="150">
        <f>-INDEX('Exposure Data'!$A$1:$Y$391,MATCH($B149&amp;$B$104,'Exposure Data'!$A$1:$A$391,0),MATCH(I$3,'Exposure Data'!$A$1:$Y$1,0))</f>
        <v>4.4330890309307425E-2</v>
      </c>
      <c r="J149" s="150">
        <f>-INDEX('Exposure Data'!$A$1:$Y$391,MATCH($B149&amp;$B$104,'Exposure Data'!$A$1:$A$391,0),MATCH(J$3,'Exposure Data'!$A$1:$Y$1,0))</f>
        <v>1.830079371789077E-2</v>
      </c>
      <c r="K149" s="150">
        <f>-INDEX('Exposure Data'!$A$1:$Y$391,MATCH($B149&amp;$B$104,'Exposure Data'!$A$1:$A$391,0),MATCH(K$3,'Exposure Data'!$A$1:$Y$1,0))</f>
        <v>0</v>
      </c>
      <c r="L149" s="99"/>
      <c r="N149" s="95">
        <f t="shared" si="9"/>
        <v>40209</v>
      </c>
      <c r="O149" s="107">
        <f>HLOOKUP($N149,'Perfattr Data'!$A$71:$CW$107,MATCH(O$3&amp;"Short",'Perfattr Data'!$B$71:$B$107,0),FALSE)</f>
        <v>2.9984928255934684E-2</v>
      </c>
      <c r="P149" s="107">
        <f>HLOOKUP($N149,'Perfattr Data'!$A$71:$CW$107,MATCH(P$3&amp;"Short",'Perfattr Data'!$B$71:$B$107,0),FALSE)</f>
        <v>-3.9364284749492592E-5</v>
      </c>
      <c r="Q149" s="107">
        <f>HLOOKUP($N149,'Perfattr Data'!$A$71:$CW$107,MATCH(Q$3&amp;"Short",'Perfattr Data'!$B$71:$B$107,0),FALSE)</f>
        <v>6.6999532074597879E-3</v>
      </c>
      <c r="R149" s="107">
        <f>HLOOKUP($N149,'Perfattr Data'!$A$71:$CW$107,MATCH(R$3&amp;"Short",'Perfattr Data'!$B$71:$B$107,0),FALSE)</f>
        <v>1.6443109514498181E-2</v>
      </c>
      <c r="S149" s="107">
        <f>HLOOKUP($N149,'Perfattr Data'!$A$71:$CW$107,MATCH(S$3&amp;"Short",'Perfattr Data'!$B$71:$B$107,0),FALSE)</f>
        <v>-4.3897520061357857E-4</v>
      </c>
      <c r="T149" s="107">
        <f>HLOOKUP($N149,'Perfattr Data'!$A$71:$CW$107,MATCH(T$3&amp;"Short",'Perfattr Data'!$B$71:$B$107,0),FALSE)</f>
        <v>7.1853210167578318E-3</v>
      </c>
      <c r="U149" s="107">
        <f>HLOOKUP($N149,'Perfattr Data'!$A$71:$CW$107,MATCH(U$3&amp;"Short",'Perfattr Data'!$B$71:$B$107,0),FALSE)</f>
        <v>2.8378541947518894E-3</v>
      </c>
    </row>
    <row r="150" spans="2:21" outlineLevel="1" x14ac:dyDescent="0.25">
      <c r="B150" s="95">
        <f t="shared" si="8"/>
        <v>40237</v>
      </c>
      <c r="C150" s="150">
        <f>-INDEX('Exposure Data'!$A$1:$Y$391,MATCH($B150&amp;$B$104,'Exposure Data'!$A$1:$A$391,0),MATCH(C$3,'Exposure Data'!$A$1:$Y$1,0))</f>
        <v>0.50675047745778712</v>
      </c>
      <c r="D150" s="150">
        <f>-INDEX('Exposure Data'!$A$1:$Y$391,MATCH($B150&amp;$B$104,'Exposure Data'!$A$1:$A$391,0),MATCH(D$3,'Exposure Data'!$A$1:$Y$1,0))</f>
        <v>0</v>
      </c>
      <c r="E150" s="150">
        <f>-INDEX('Exposure Data'!$A$1:$Y$391,MATCH($B150&amp;$B$104,'Exposure Data'!$A$1:$A$391,0),MATCH(E$3,'Exposure Data'!$A$1:$Y$1,0))</f>
        <v>6.7370187604857454E-2</v>
      </c>
      <c r="F150" s="150">
        <f>-INDEX('Exposure Data'!$A$1:$Y$391,MATCH($B150&amp;$B$104,'Exposure Data'!$A$1:$A$391,0),MATCH(F$3,'Exposure Data'!$A$1:$Y$1,0))</f>
        <v>0.15457951206096479</v>
      </c>
      <c r="G150" s="150">
        <f>-INDEX('Exposure Data'!$A$1:$Y$391,MATCH($B150&amp;$B$104,'Exposure Data'!$A$1:$A$391,0),MATCH(G$3,'Exposure Data'!$A$1:$Y$1,0))</f>
        <v>2.1823270679970547E-2</v>
      </c>
      <c r="H150" s="150">
        <f>-INDEX('Exposure Data'!$A$1:$Y$391,MATCH($B150&amp;$B$104,'Exposure Data'!$A$1:$A$391,0),MATCH(H$3,'Exposure Data'!$A$1:$Y$1,0))</f>
        <v>0.16266414402434209</v>
      </c>
      <c r="I150" s="150">
        <f>-INDEX('Exposure Data'!$A$1:$Y$391,MATCH($B150&amp;$B$104,'Exposure Data'!$A$1:$A$391,0),MATCH(I$3,'Exposure Data'!$A$1:$Y$1,0))</f>
        <v>4.8826912509808626E-2</v>
      </c>
      <c r="J150" s="150">
        <f>-INDEX('Exposure Data'!$A$1:$Y$391,MATCH($B150&amp;$B$104,'Exposure Data'!$A$1:$A$391,0),MATCH(J$3,'Exposure Data'!$A$1:$Y$1,0))</f>
        <v>1.710520950863045E-2</v>
      </c>
      <c r="K150" s="150">
        <f>-INDEX('Exposure Data'!$A$1:$Y$391,MATCH($B150&amp;$B$104,'Exposure Data'!$A$1:$A$391,0),MATCH(K$3,'Exposure Data'!$A$1:$Y$1,0))</f>
        <v>0</v>
      </c>
      <c r="L150" s="99"/>
      <c r="N150" s="95">
        <f t="shared" si="9"/>
        <v>40237</v>
      </c>
      <c r="O150" s="107">
        <f>HLOOKUP($N150,'Perfattr Data'!$A$71:$CW$107,MATCH(O$3&amp;"Short",'Perfattr Data'!$B$71:$B$107,0),FALSE)</f>
        <v>-1.1311947009370193E-2</v>
      </c>
      <c r="P150" s="107">
        <f>HLOOKUP($N150,'Perfattr Data'!$A$71:$CW$107,MATCH(P$3&amp;"Short",'Perfattr Data'!$B$71:$B$107,0),FALSE)</f>
        <v>-9.7446507195054986E-5</v>
      </c>
      <c r="Q150" s="107">
        <f>HLOOKUP($N150,'Perfattr Data'!$A$71:$CW$107,MATCH(Q$3&amp;"Short",'Perfattr Data'!$B$71:$B$107,0),FALSE)</f>
        <v>-1.1797158263633385E-3</v>
      </c>
      <c r="R150" s="107">
        <f>HLOOKUP($N150,'Perfattr Data'!$A$71:$CW$107,MATCH(R$3&amp;"Short",'Perfattr Data'!$B$71:$B$107,0),FALSE)</f>
        <v>-7.7487948257069852E-3</v>
      </c>
      <c r="S150" s="107">
        <f>HLOOKUP($N150,'Perfattr Data'!$A$71:$CW$107,MATCH(S$3&amp;"Short",'Perfattr Data'!$B$71:$B$107,0),FALSE)</f>
        <v>2.0499775218125208E-3</v>
      </c>
      <c r="T150" s="107">
        <f>HLOOKUP($N150,'Perfattr Data'!$A$71:$CW$107,MATCH(T$3&amp;"Short",'Perfattr Data'!$B$71:$B$107,0),FALSE)</f>
        <v>-7.4379838586186931E-3</v>
      </c>
      <c r="U150" s="107">
        <f>HLOOKUP($N150,'Perfattr Data'!$A$71:$CW$107,MATCH(U$3&amp;"Short",'Perfattr Data'!$B$71:$B$107,0),FALSE)</f>
        <v>3.6899075349085345E-4</v>
      </c>
    </row>
    <row r="151" spans="2:21" outlineLevel="1" x14ac:dyDescent="0.25">
      <c r="B151" s="95">
        <f t="shared" si="8"/>
        <v>40268</v>
      </c>
      <c r="C151" s="150">
        <f>-INDEX('Exposure Data'!$A$1:$Y$391,MATCH($B151&amp;$B$104,'Exposure Data'!$A$1:$A$391,0),MATCH(C$3,'Exposure Data'!$A$1:$Y$1,0))</f>
        <v>0.47177991189546042</v>
      </c>
      <c r="D151" s="150">
        <f>-INDEX('Exposure Data'!$A$1:$Y$391,MATCH($B151&amp;$B$104,'Exposure Data'!$A$1:$A$391,0),MATCH(D$3,'Exposure Data'!$A$1:$Y$1,0))</f>
        <v>0</v>
      </c>
      <c r="E151" s="150">
        <f>-INDEX('Exposure Data'!$A$1:$Y$391,MATCH($B151&amp;$B$104,'Exposure Data'!$A$1:$A$391,0),MATCH(E$3,'Exposure Data'!$A$1:$Y$1,0))</f>
        <v>5.7432342717505691E-2</v>
      </c>
      <c r="F151" s="150">
        <f>-INDEX('Exposure Data'!$A$1:$Y$391,MATCH($B151&amp;$B$104,'Exposure Data'!$A$1:$A$391,0),MATCH(F$3,'Exposure Data'!$A$1:$Y$1,0))</f>
        <v>0.15816713600008078</v>
      </c>
      <c r="G151" s="150">
        <f>-INDEX('Exposure Data'!$A$1:$Y$391,MATCH($B151&amp;$B$104,'Exposure Data'!$A$1:$A$391,0),MATCH(G$3,'Exposure Data'!$A$1:$Y$1,0))</f>
        <v>2.9698091672459272E-2</v>
      </c>
      <c r="H151" s="150">
        <f>-INDEX('Exposure Data'!$A$1:$Y$391,MATCH($B151&amp;$B$104,'Exposure Data'!$A$1:$A$391,0),MATCH(H$3,'Exposure Data'!$A$1:$Y$1,0))</f>
        <v>0.17213406652951668</v>
      </c>
      <c r="I151" s="150">
        <f>-INDEX('Exposure Data'!$A$1:$Y$391,MATCH($B151&amp;$B$104,'Exposure Data'!$A$1:$A$391,0),MATCH(I$3,'Exposure Data'!$A$1:$Y$1,0))</f>
        <v>5.7004798619692813E-2</v>
      </c>
      <c r="J151" s="150">
        <f>-INDEX('Exposure Data'!$A$1:$Y$391,MATCH($B151&amp;$B$104,'Exposure Data'!$A$1:$A$391,0),MATCH(J$3,'Exposure Data'!$A$1:$Y$1,0))</f>
        <v>3.2884110922895872E-2</v>
      </c>
      <c r="K151" s="150">
        <f>-INDEX('Exposure Data'!$A$1:$Y$391,MATCH($B151&amp;$B$104,'Exposure Data'!$A$1:$A$391,0),MATCH(K$3,'Exposure Data'!$A$1:$Y$1,0))</f>
        <v>0</v>
      </c>
      <c r="L151" s="99"/>
      <c r="N151" s="95">
        <f t="shared" si="9"/>
        <v>40268</v>
      </c>
      <c r="O151" s="107">
        <f>HLOOKUP($N151,'Perfattr Data'!$A$71:$CW$107,MATCH(O$3&amp;"Short",'Perfattr Data'!$B$71:$B$107,0),FALSE)</f>
        <v>-3.7930075751252464E-2</v>
      </c>
      <c r="P151" s="107">
        <f>HLOOKUP($N151,'Perfattr Data'!$A$71:$CW$107,MATCH(P$3&amp;"Short",'Perfattr Data'!$B$71:$B$107,0),FALSE)</f>
        <v>1.3743503466023658E-4</v>
      </c>
      <c r="Q151" s="107">
        <f>HLOOKUP($N151,'Perfattr Data'!$A$71:$CW$107,MATCH(Q$3&amp;"Short",'Perfattr Data'!$B$71:$B$107,0),FALSE)</f>
        <v>-5.2285879377069067E-3</v>
      </c>
      <c r="R151" s="107">
        <f>HLOOKUP($N151,'Perfattr Data'!$A$71:$CW$107,MATCH(R$3&amp;"Short",'Perfattr Data'!$B$71:$B$107,0),FALSE)</f>
        <v>-7.5217773764181435E-3</v>
      </c>
      <c r="S151" s="107">
        <f>HLOOKUP($N151,'Perfattr Data'!$A$71:$CW$107,MATCH(S$3&amp;"Short",'Perfattr Data'!$B$71:$B$107,0),FALSE)</f>
        <v>-3.4671176787615808E-3</v>
      </c>
      <c r="T151" s="107">
        <f>HLOOKUP($N151,'Perfattr Data'!$A$71:$CW$107,MATCH(T$3&amp;"Short",'Perfattr Data'!$B$71:$B$107,0),FALSE)</f>
        <v>-1.4641429438042112E-2</v>
      </c>
      <c r="U151" s="107">
        <f>HLOOKUP($N151,'Perfattr Data'!$A$71:$CW$107,MATCH(U$3&amp;"Short",'Perfattr Data'!$B$71:$B$107,0),FALSE)</f>
        <v>-5.2980217445816203E-3</v>
      </c>
    </row>
    <row r="152" spans="2:21" outlineLevel="1" x14ac:dyDescent="0.25">
      <c r="B152" s="95">
        <f t="shared" si="8"/>
        <v>40298</v>
      </c>
      <c r="C152" s="150">
        <f>-INDEX('Exposure Data'!$A$1:$Y$391,MATCH($B152&amp;$B$104,'Exposure Data'!$A$1:$A$391,0),MATCH(C$3,'Exposure Data'!$A$1:$Y$1,0))</f>
        <v>0.48798134874373067</v>
      </c>
      <c r="D152" s="150">
        <f>-INDEX('Exposure Data'!$A$1:$Y$391,MATCH($B152&amp;$B$104,'Exposure Data'!$A$1:$A$391,0),MATCH(D$3,'Exposure Data'!$A$1:$Y$1,0))</f>
        <v>1.2840405607464498E-2</v>
      </c>
      <c r="E152" s="150">
        <f>-INDEX('Exposure Data'!$A$1:$Y$391,MATCH($B152&amp;$B$104,'Exposure Data'!$A$1:$A$391,0),MATCH(E$3,'Exposure Data'!$A$1:$Y$1,0))</f>
        <v>5.9696269862553858E-2</v>
      </c>
      <c r="F152" s="150">
        <f>-INDEX('Exposure Data'!$A$1:$Y$391,MATCH($B152&amp;$B$104,'Exposure Data'!$A$1:$A$391,0),MATCH(F$3,'Exposure Data'!$A$1:$Y$1,0))</f>
        <v>0.13850578026692226</v>
      </c>
      <c r="G152" s="150">
        <f>-INDEX('Exposure Data'!$A$1:$Y$391,MATCH($B152&amp;$B$104,'Exposure Data'!$A$1:$A$391,0),MATCH(G$3,'Exposure Data'!$A$1:$Y$1,0))</f>
        <v>3.7617498800244044E-2</v>
      </c>
      <c r="H152" s="150">
        <f>-INDEX('Exposure Data'!$A$1:$Y$391,MATCH($B152&amp;$B$104,'Exposure Data'!$A$1:$A$391,0),MATCH(H$3,'Exposure Data'!$A$1:$Y$1,0))</f>
        <v>0.16222606493273167</v>
      </c>
      <c r="I152" s="150">
        <f>-INDEX('Exposure Data'!$A$1:$Y$391,MATCH($B152&amp;$B$104,'Exposure Data'!$A$1:$A$391,0),MATCH(I$3,'Exposure Data'!$A$1:$Y$1,0))</f>
        <v>6.977254320172066E-2</v>
      </c>
      <c r="J152" s="150">
        <f>-INDEX('Exposure Data'!$A$1:$Y$391,MATCH($B152&amp;$B$104,'Exposure Data'!$A$1:$A$391,0),MATCH(J$3,'Exposure Data'!$A$1:$Y$1,0))</f>
        <v>4.7745467162055605E-2</v>
      </c>
      <c r="K152" s="150">
        <f>-INDEX('Exposure Data'!$A$1:$Y$391,MATCH($B152&amp;$B$104,'Exposure Data'!$A$1:$A$391,0),MATCH(K$3,'Exposure Data'!$A$1:$Y$1,0))</f>
        <v>0</v>
      </c>
      <c r="L152" s="99"/>
      <c r="N152" s="95">
        <f t="shared" si="9"/>
        <v>40298</v>
      </c>
      <c r="O152" s="107">
        <f>HLOOKUP($N152,'Perfattr Data'!$A$71:$CW$107,MATCH(O$3&amp;"Short",'Perfattr Data'!$B$71:$B$107,0),FALSE)</f>
        <v>-2.8227408012593162E-2</v>
      </c>
      <c r="P152" s="107">
        <f>HLOOKUP($N152,'Perfattr Data'!$A$71:$CW$107,MATCH(P$3&amp;"Short",'Perfattr Data'!$B$71:$B$107,0),FALSE)</f>
        <v>9.7721641702009829E-4</v>
      </c>
      <c r="Q152" s="107">
        <f>HLOOKUP($N152,'Perfattr Data'!$A$71:$CW$107,MATCH(Q$3&amp;"Short",'Perfattr Data'!$B$71:$B$107,0),FALSE)</f>
        <v>8.9918736772000101E-5</v>
      </c>
      <c r="R152" s="107">
        <f>HLOOKUP($N152,'Perfattr Data'!$A$71:$CW$107,MATCH(R$3&amp;"Short",'Perfattr Data'!$B$71:$B$107,0),FALSE)</f>
        <v>-1.5282283933013084E-3</v>
      </c>
      <c r="S152" s="107">
        <f>HLOOKUP($N152,'Perfattr Data'!$A$71:$CW$107,MATCH(S$3&amp;"Short",'Perfattr Data'!$B$71:$B$107,0),FALSE)</f>
        <v>-1.4239648272356181E-3</v>
      </c>
      <c r="T152" s="107">
        <f>HLOOKUP($N152,'Perfattr Data'!$A$71:$CW$107,MATCH(T$3&amp;"Short",'Perfattr Data'!$B$71:$B$107,0),FALSE)</f>
        <v>-3.8570626471921745E-3</v>
      </c>
      <c r="U152" s="107">
        <f>HLOOKUP($N152,'Perfattr Data'!$A$71:$CW$107,MATCH(U$3&amp;"Short",'Perfattr Data'!$B$71:$B$107,0),FALSE)</f>
        <v>4.0899516031221825E-4</v>
      </c>
    </row>
    <row r="153" spans="2:21" outlineLevel="1" x14ac:dyDescent="0.25">
      <c r="B153" s="95">
        <f t="shared" si="8"/>
        <v>40329</v>
      </c>
      <c r="C153" s="150">
        <f>-INDEX('Exposure Data'!$A$1:$Y$391,MATCH($B153&amp;$B$104,'Exposure Data'!$A$1:$A$391,0),MATCH(C$3,'Exposure Data'!$A$1:$Y$1,0))</f>
        <v>0.39790921361058373</v>
      </c>
      <c r="D153" s="150">
        <f>-INDEX('Exposure Data'!$A$1:$Y$391,MATCH($B153&amp;$B$104,'Exposure Data'!$A$1:$A$391,0),MATCH(D$3,'Exposure Data'!$A$1:$Y$1,0))</f>
        <v>1.3345028364122838E-2</v>
      </c>
      <c r="E153" s="150">
        <f>-INDEX('Exposure Data'!$A$1:$Y$391,MATCH($B153&amp;$B$104,'Exposure Data'!$A$1:$A$391,0),MATCH(E$3,'Exposure Data'!$A$1:$Y$1,0))</f>
        <v>5.9282170100561367E-2</v>
      </c>
      <c r="F153" s="150">
        <f>-INDEX('Exposure Data'!$A$1:$Y$391,MATCH($B153&amp;$B$104,'Exposure Data'!$A$1:$A$391,0),MATCH(F$3,'Exposure Data'!$A$1:$Y$1,0))</f>
        <v>0.16968559541802805</v>
      </c>
      <c r="G153" s="150">
        <f>-INDEX('Exposure Data'!$A$1:$Y$391,MATCH($B153&amp;$B$104,'Exposure Data'!$A$1:$A$391,0),MATCH(G$3,'Exposure Data'!$A$1:$Y$1,0))</f>
        <v>4.7855093938480794E-2</v>
      </c>
      <c r="H153" s="150">
        <f>-INDEX('Exposure Data'!$A$1:$Y$391,MATCH($B153&amp;$B$104,'Exposure Data'!$A$1:$A$391,0),MATCH(H$3,'Exposure Data'!$A$1:$Y$1,0))</f>
        <v>0.14603918712744884</v>
      </c>
      <c r="I153" s="150">
        <f>-INDEX('Exposure Data'!$A$1:$Y$391,MATCH($B153&amp;$B$104,'Exposure Data'!$A$1:$A$391,0),MATCH(I$3,'Exposure Data'!$A$1:$Y$1,0))</f>
        <v>8.0306943721568602E-2</v>
      </c>
      <c r="J153" s="150">
        <f>-INDEX('Exposure Data'!$A$1:$Y$391,MATCH($B153&amp;$B$104,'Exposure Data'!$A$1:$A$391,0),MATCH(J$3,'Exposure Data'!$A$1:$Y$1,0))</f>
        <v>2.1339609460201022E-2</v>
      </c>
      <c r="K153" s="150">
        <f>-INDEX('Exposure Data'!$A$1:$Y$391,MATCH($B153&amp;$B$104,'Exposure Data'!$A$1:$A$391,0),MATCH(K$3,'Exposure Data'!$A$1:$Y$1,0))</f>
        <v>0</v>
      </c>
      <c r="L153" s="99"/>
      <c r="N153" s="95">
        <f t="shared" si="9"/>
        <v>40329</v>
      </c>
      <c r="O153" s="107">
        <f>HLOOKUP($N153,'Perfattr Data'!$A$71:$CW$107,MATCH(O$3&amp;"Short",'Perfattr Data'!$B$71:$B$107,0),FALSE)</f>
        <v>4.7914884232753786E-2</v>
      </c>
      <c r="P153" s="107">
        <f>HLOOKUP($N153,'Perfattr Data'!$A$71:$CW$107,MATCH(P$3&amp;"Short",'Perfattr Data'!$B$71:$B$107,0),FALSE)</f>
        <v>2.3182357367170872E-3</v>
      </c>
      <c r="Q153" s="107">
        <f>HLOOKUP($N153,'Perfattr Data'!$A$71:$CW$107,MATCH(Q$3&amp;"Short",'Perfattr Data'!$B$71:$B$107,0),FALSE)</f>
        <v>5.512113272835505E-3</v>
      </c>
      <c r="R153" s="107">
        <f>HLOOKUP($N153,'Perfattr Data'!$A$71:$CW$107,MATCH(R$3&amp;"Short",'Perfattr Data'!$B$71:$B$107,0),FALSE)</f>
        <v>1.3882878041082901E-2</v>
      </c>
      <c r="S153" s="107">
        <f>HLOOKUP($N153,'Perfattr Data'!$A$71:$CW$107,MATCH(S$3&amp;"Short",'Perfattr Data'!$B$71:$B$107,0),FALSE)</f>
        <v>4.9102102140056629E-3</v>
      </c>
      <c r="T153" s="107">
        <f>HLOOKUP($N153,'Perfattr Data'!$A$71:$CW$107,MATCH(T$3&amp;"Short",'Perfattr Data'!$B$71:$B$107,0),FALSE)</f>
        <v>1.0090092282645624E-2</v>
      </c>
      <c r="U153" s="107">
        <f>HLOOKUP($N153,'Perfattr Data'!$A$71:$CW$107,MATCH(U$3&amp;"Short",'Perfattr Data'!$B$71:$B$107,0),FALSE)</f>
        <v>1.2510369926411982E-2</v>
      </c>
    </row>
    <row r="154" spans="2:21" outlineLevel="1" x14ac:dyDescent="0.25">
      <c r="B154" s="95">
        <f t="shared" si="8"/>
        <v>40359</v>
      </c>
      <c r="C154" s="150">
        <f>-INDEX('Exposure Data'!$A$1:$Y$391,MATCH($B154&amp;$B$104,'Exposure Data'!$A$1:$A$391,0),MATCH(C$3,'Exposure Data'!$A$1:$Y$1,0))</f>
        <v>0.44880285968647876</v>
      </c>
      <c r="D154" s="150">
        <f>-INDEX('Exposure Data'!$A$1:$Y$391,MATCH($B154&amp;$B$104,'Exposure Data'!$A$1:$A$391,0),MATCH(D$3,'Exposure Data'!$A$1:$Y$1,0))</f>
        <v>4.0996017474277252E-3</v>
      </c>
      <c r="E154" s="150">
        <f>-INDEX('Exposure Data'!$A$1:$Y$391,MATCH($B154&amp;$B$104,'Exposure Data'!$A$1:$A$391,0),MATCH(E$3,'Exposure Data'!$A$1:$Y$1,0))</f>
        <v>5.2973965520941586E-2</v>
      </c>
      <c r="F154" s="150">
        <f>-INDEX('Exposure Data'!$A$1:$Y$391,MATCH($B154&amp;$B$104,'Exposure Data'!$A$1:$A$391,0),MATCH(F$3,'Exposure Data'!$A$1:$Y$1,0))</f>
        <v>0.17139648502293975</v>
      </c>
      <c r="G154" s="150">
        <f>-INDEX('Exposure Data'!$A$1:$Y$391,MATCH($B154&amp;$B$104,'Exposure Data'!$A$1:$A$391,0),MATCH(G$3,'Exposure Data'!$A$1:$Y$1,0))</f>
        <v>5.0800123511863048E-2</v>
      </c>
      <c r="H154" s="150">
        <f>-INDEX('Exposure Data'!$A$1:$Y$391,MATCH($B154&amp;$B$104,'Exposure Data'!$A$1:$A$391,0),MATCH(H$3,'Exposure Data'!$A$1:$Y$1,0))</f>
        <v>9.1542581717598798E-2</v>
      </c>
      <c r="I154" s="150">
        <f>-INDEX('Exposure Data'!$A$1:$Y$391,MATCH($B154&amp;$B$104,'Exposure Data'!$A$1:$A$391,0),MATCH(I$3,'Exposure Data'!$A$1:$Y$1,0))</f>
        <v>8.2139624005404671E-2</v>
      </c>
      <c r="J154" s="150">
        <f>-INDEX('Exposure Data'!$A$1:$Y$391,MATCH($B154&amp;$B$104,'Exposure Data'!$A$1:$A$391,0),MATCH(J$3,'Exposure Data'!$A$1:$Y$1,0))</f>
        <v>3.9105409015221027E-2</v>
      </c>
      <c r="K154" s="150">
        <f>-INDEX('Exposure Data'!$A$1:$Y$391,MATCH($B154&amp;$B$104,'Exposure Data'!$A$1:$A$391,0),MATCH(K$3,'Exposure Data'!$A$1:$Y$1,0))</f>
        <v>0</v>
      </c>
      <c r="L154" s="99"/>
      <c r="N154" s="95">
        <f t="shared" si="9"/>
        <v>40359</v>
      </c>
      <c r="O154" s="107">
        <f>HLOOKUP($N154,'Perfattr Data'!$A$71:$CW$107,MATCH(O$3&amp;"Short",'Perfattr Data'!$B$71:$B$107,0),FALSE)</f>
        <v>-7.3832980104031522E-3</v>
      </c>
      <c r="P154" s="107">
        <f>HLOOKUP($N154,'Perfattr Data'!$A$71:$CW$107,MATCH(P$3&amp;"Short",'Perfattr Data'!$B$71:$B$107,0),FALSE)</f>
        <v>4.1847824339968183E-4</v>
      </c>
      <c r="Q154" s="107">
        <f>HLOOKUP($N154,'Perfattr Data'!$A$71:$CW$107,MATCH(Q$3&amp;"Short",'Perfattr Data'!$B$71:$B$107,0),FALSE)</f>
        <v>5.9109599040617637E-4</v>
      </c>
      <c r="R154" s="107">
        <f>HLOOKUP($N154,'Perfattr Data'!$A$71:$CW$107,MATCH(R$3&amp;"Short",'Perfattr Data'!$B$71:$B$107,0),FALSE)</f>
        <v>-1.5276127985213539E-3</v>
      </c>
      <c r="S154" s="107">
        <f>HLOOKUP($N154,'Perfattr Data'!$A$71:$CW$107,MATCH(S$3&amp;"Short",'Perfattr Data'!$B$71:$B$107,0),FALSE)</f>
        <v>-1.4559219781398783E-3</v>
      </c>
      <c r="T154" s="107">
        <f>HLOOKUP($N154,'Perfattr Data'!$A$71:$CW$107,MATCH(T$3&amp;"Short",'Perfattr Data'!$B$71:$B$107,0),FALSE)</f>
        <v>7.1711385063752582E-3</v>
      </c>
      <c r="U154" s="107">
        <f>HLOOKUP($N154,'Perfattr Data'!$A$71:$CW$107,MATCH(U$3&amp;"Short",'Perfattr Data'!$B$71:$B$107,0),FALSE)</f>
        <v>-1.2156039623730035E-3</v>
      </c>
    </row>
    <row r="155" spans="2:21" outlineLevel="1" x14ac:dyDescent="0.25">
      <c r="B155" s="95">
        <f t="shared" si="8"/>
        <v>40390</v>
      </c>
      <c r="C155" s="150">
        <f>-INDEX('Exposure Data'!$A$1:$Y$391,MATCH($B155&amp;$B$104,'Exposure Data'!$A$1:$A$391,0),MATCH(C$3,'Exposure Data'!$A$1:$Y$1,0))</f>
        <v>0.42751266219587675</v>
      </c>
      <c r="D155" s="150">
        <f>-INDEX('Exposure Data'!$A$1:$Y$391,MATCH($B155&amp;$B$104,'Exposure Data'!$A$1:$A$391,0),MATCH(D$3,'Exposure Data'!$A$1:$Y$1,0))</f>
        <v>7.2768359314051567E-4</v>
      </c>
      <c r="E155" s="150">
        <f>-INDEX('Exposure Data'!$A$1:$Y$391,MATCH($B155&amp;$B$104,'Exposure Data'!$A$1:$A$391,0),MATCH(E$3,'Exposure Data'!$A$1:$Y$1,0))</f>
        <v>5.8853296255141005E-2</v>
      </c>
      <c r="F155" s="150">
        <f>-INDEX('Exposure Data'!$A$1:$Y$391,MATCH($B155&amp;$B$104,'Exposure Data'!$A$1:$A$391,0),MATCH(F$3,'Exposure Data'!$A$1:$Y$1,0))</f>
        <v>0.17849140760360396</v>
      </c>
      <c r="G155" s="150">
        <f>-INDEX('Exposure Data'!$A$1:$Y$391,MATCH($B155&amp;$B$104,'Exposure Data'!$A$1:$A$391,0),MATCH(G$3,'Exposure Data'!$A$1:$Y$1,0))</f>
        <v>6.2034144016080456E-2</v>
      </c>
      <c r="H155" s="150">
        <f>-INDEX('Exposure Data'!$A$1:$Y$391,MATCH($B155&amp;$B$104,'Exposure Data'!$A$1:$A$391,0),MATCH(H$3,'Exposure Data'!$A$1:$Y$1,0))</f>
        <v>8.9799854660565726E-2</v>
      </c>
      <c r="I155" s="150">
        <f>-INDEX('Exposure Data'!$A$1:$Y$391,MATCH($B155&amp;$B$104,'Exposure Data'!$A$1:$A$391,0),MATCH(I$3,'Exposure Data'!$A$1:$Y$1,0))</f>
        <v>8.1658942496016088E-2</v>
      </c>
      <c r="J155" s="150">
        <f>-INDEX('Exposure Data'!$A$1:$Y$391,MATCH($B155&amp;$B$104,'Exposure Data'!$A$1:$A$391,0),MATCH(J$3,'Exposure Data'!$A$1:$Y$1,0))</f>
        <v>3.7281457622903962E-2</v>
      </c>
      <c r="K155" s="150">
        <f>-INDEX('Exposure Data'!$A$1:$Y$391,MATCH($B155&amp;$B$104,'Exposure Data'!$A$1:$A$391,0),MATCH(K$3,'Exposure Data'!$A$1:$Y$1,0))</f>
        <v>0</v>
      </c>
      <c r="L155" s="99"/>
      <c r="N155" s="95">
        <f t="shared" si="9"/>
        <v>40390</v>
      </c>
      <c r="O155" s="107">
        <f>HLOOKUP($N155,'Perfattr Data'!$A$71:$CW$107,MATCH(O$3&amp;"Short",'Perfattr Data'!$B$71:$B$107,0),FALSE)</f>
        <v>-2.12838224887778E-2</v>
      </c>
      <c r="P155" s="107">
        <f>HLOOKUP($N155,'Perfattr Data'!$A$71:$CW$107,MATCH(P$3&amp;"Short",'Perfattr Data'!$B$71:$B$107,0),FALSE)</f>
        <v>-2.5189166169883905E-3</v>
      </c>
      <c r="Q155" s="107">
        <f>HLOOKUP($N155,'Perfattr Data'!$A$71:$CW$107,MATCH(Q$3&amp;"Short",'Perfattr Data'!$B$71:$B$107,0),FALSE)</f>
        <v>-5.7542011198720659E-3</v>
      </c>
      <c r="R155" s="107">
        <f>HLOOKUP($N155,'Perfattr Data'!$A$71:$CW$107,MATCH(R$3&amp;"Short",'Perfattr Data'!$B$71:$B$107,0),FALSE)</f>
        <v>-2.5884401648340251E-2</v>
      </c>
      <c r="S155" s="107">
        <f>HLOOKUP($N155,'Perfattr Data'!$A$71:$CW$107,MATCH(S$3&amp;"Short",'Perfattr Data'!$B$71:$B$107,0),FALSE)</f>
        <v>-6.8044793785909351E-3</v>
      </c>
      <c r="T155" s="107">
        <f>HLOOKUP($N155,'Perfattr Data'!$A$71:$CW$107,MATCH(T$3&amp;"Short",'Perfattr Data'!$B$71:$B$107,0),FALSE)</f>
        <v>-9.231145649516756E-3</v>
      </c>
      <c r="U155" s="107">
        <f>HLOOKUP($N155,'Perfattr Data'!$A$71:$CW$107,MATCH(U$3&amp;"Short",'Perfattr Data'!$B$71:$B$107,0),FALSE)</f>
        <v>-1.154720032803031E-2</v>
      </c>
    </row>
    <row r="156" spans="2:21" outlineLevel="1" x14ac:dyDescent="0.25">
      <c r="B156" s="95">
        <f t="shared" si="8"/>
        <v>40421</v>
      </c>
      <c r="C156" s="150">
        <f>-INDEX('Exposure Data'!$A$1:$Y$391,MATCH($B156&amp;$B$104,'Exposure Data'!$A$1:$A$391,0),MATCH(C$3,'Exposure Data'!$A$1:$Y$1,0))</f>
        <v>0.42483041682976969</v>
      </c>
      <c r="D156" s="150">
        <f>-INDEX('Exposure Data'!$A$1:$Y$391,MATCH($B156&amp;$B$104,'Exposure Data'!$A$1:$A$391,0),MATCH(D$3,'Exposure Data'!$A$1:$Y$1,0))</f>
        <v>1.4374722619813001E-2</v>
      </c>
      <c r="E156" s="150">
        <f>-INDEX('Exposure Data'!$A$1:$Y$391,MATCH($B156&amp;$B$104,'Exposure Data'!$A$1:$A$391,0),MATCH(E$3,'Exposure Data'!$A$1:$Y$1,0))</f>
        <v>5.584970275102611E-2</v>
      </c>
      <c r="F156" s="150">
        <f>-INDEX('Exposure Data'!$A$1:$Y$391,MATCH($B156&amp;$B$104,'Exposure Data'!$A$1:$A$391,0),MATCH(F$3,'Exposure Data'!$A$1:$Y$1,0))</f>
        <v>0.14529304507225449</v>
      </c>
      <c r="G156" s="150">
        <f>-INDEX('Exposure Data'!$A$1:$Y$391,MATCH($B156&amp;$B$104,'Exposure Data'!$A$1:$A$391,0),MATCH(G$3,'Exposure Data'!$A$1:$Y$1,0))</f>
        <v>5.1163908616928939E-2</v>
      </c>
      <c r="H156" s="150">
        <f>-INDEX('Exposure Data'!$A$1:$Y$391,MATCH($B156&amp;$B$104,'Exposure Data'!$A$1:$A$391,0),MATCH(H$3,'Exposure Data'!$A$1:$Y$1,0))</f>
        <v>9.6267149210747333E-2</v>
      </c>
      <c r="I156" s="150">
        <f>-INDEX('Exposure Data'!$A$1:$Y$391,MATCH($B156&amp;$B$104,'Exposure Data'!$A$1:$A$391,0),MATCH(I$3,'Exposure Data'!$A$1:$Y$1,0))</f>
        <v>7.6166959568239462E-2</v>
      </c>
      <c r="J156" s="150">
        <f>-INDEX('Exposure Data'!$A$1:$Y$391,MATCH($B156&amp;$B$104,'Exposure Data'!$A$1:$A$391,0),MATCH(J$3,'Exposure Data'!$A$1:$Y$1,0))</f>
        <v>2.4574630426518397E-2</v>
      </c>
      <c r="K156" s="150">
        <f>-INDEX('Exposure Data'!$A$1:$Y$391,MATCH($B156&amp;$B$104,'Exposure Data'!$A$1:$A$391,0),MATCH(K$3,'Exposure Data'!$A$1:$Y$1,0))</f>
        <v>0</v>
      </c>
      <c r="L156" s="99"/>
      <c r="N156" s="95">
        <f t="shared" si="9"/>
        <v>40421</v>
      </c>
      <c r="O156" s="107">
        <f>HLOOKUP($N156,'Perfattr Data'!$A$71:$CW$107,MATCH(O$3&amp;"Short",'Perfattr Data'!$B$71:$B$107,0),FALSE)</f>
        <v>7.1394506965138027E-3</v>
      </c>
      <c r="P156" s="107">
        <f>HLOOKUP($N156,'Perfattr Data'!$A$71:$CW$107,MATCH(P$3&amp;"Short",'Perfattr Data'!$B$71:$B$107,0),FALSE)</f>
        <v>1.1136478648328216E-3</v>
      </c>
      <c r="Q156" s="107">
        <f>HLOOKUP($N156,'Perfattr Data'!$A$71:$CW$107,MATCH(Q$3&amp;"Short",'Perfattr Data'!$B$71:$B$107,0),FALSE)</f>
        <v>1.8728733461037558E-3</v>
      </c>
      <c r="R156" s="107">
        <f>HLOOKUP($N156,'Perfattr Data'!$A$71:$CW$107,MATCH(R$3&amp;"Short",'Perfattr Data'!$B$71:$B$107,0),FALSE)</f>
        <v>4.3347836429251827E-3</v>
      </c>
      <c r="S156" s="107">
        <f>HLOOKUP($N156,'Perfattr Data'!$A$71:$CW$107,MATCH(S$3&amp;"Short",'Perfattr Data'!$B$71:$B$107,0),FALSE)</f>
        <v>3.6718763361290631E-3</v>
      </c>
      <c r="T156" s="107">
        <f>HLOOKUP($N156,'Perfattr Data'!$A$71:$CW$107,MATCH(T$3&amp;"Short",'Perfattr Data'!$B$71:$B$107,0),FALSE)</f>
        <v>5.9340804807439338E-3</v>
      </c>
      <c r="U156" s="107">
        <f>HLOOKUP($N156,'Perfattr Data'!$A$71:$CW$107,MATCH(U$3&amp;"Short",'Perfattr Data'!$B$71:$B$107,0),FALSE)</f>
        <v>2.7826296756926854E-3</v>
      </c>
    </row>
    <row r="157" spans="2:21" outlineLevel="1" x14ac:dyDescent="0.25">
      <c r="B157" s="95">
        <f t="shared" si="8"/>
        <v>40451</v>
      </c>
      <c r="C157" s="150">
        <f>-INDEX('Exposure Data'!$A$1:$Y$391,MATCH($B157&amp;$B$104,'Exposure Data'!$A$1:$A$391,0),MATCH(C$3,'Exposure Data'!$A$1:$Y$1,0))</f>
        <v>0.4392566165156237</v>
      </c>
      <c r="D157" s="150">
        <f>-INDEX('Exposure Data'!$A$1:$Y$391,MATCH($B157&amp;$B$104,'Exposure Data'!$A$1:$A$391,0),MATCH(D$3,'Exposure Data'!$A$1:$Y$1,0))</f>
        <v>1.3538143096094579E-2</v>
      </c>
      <c r="E157" s="150">
        <f>-INDEX('Exposure Data'!$A$1:$Y$391,MATCH($B157&amp;$B$104,'Exposure Data'!$A$1:$A$391,0),MATCH(E$3,'Exposure Data'!$A$1:$Y$1,0))</f>
        <v>7.7051900498083192E-2</v>
      </c>
      <c r="F157" s="150">
        <f>-INDEX('Exposure Data'!$A$1:$Y$391,MATCH($B157&amp;$B$104,'Exposure Data'!$A$1:$A$391,0),MATCH(F$3,'Exposure Data'!$A$1:$Y$1,0))</f>
        <v>0.15974162046763452</v>
      </c>
      <c r="G157" s="150">
        <f>-INDEX('Exposure Data'!$A$1:$Y$391,MATCH($B157&amp;$B$104,'Exposure Data'!$A$1:$A$391,0),MATCH(G$3,'Exposure Data'!$A$1:$Y$1,0))</f>
        <v>5.0554177024828027E-2</v>
      </c>
      <c r="H157" s="150">
        <f>-INDEX('Exposure Data'!$A$1:$Y$391,MATCH($B157&amp;$B$104,'Exposure Data'!$A$1:$A$391,0),MATCH(H$3,'Exposure Data'!$A$1:$Y$1,0))</f>
        <v>0.12308810686897564</v>
      </c>
      <c r="I157" s="150">
        <f>-INDEX('Exposure Data'!$A$1:$Y$391,MATCH($B157&amp;$B$104,'Exposure Data'!$A$1:$A$391,0),MATCH(I$3,'Exposure Data'!$A$1:$Y$1,0))</f>
        <v>8.5727151214916586E-2</v>
      </c>
      <c r="J157" s="150">
        <f>-INDEX('Exposure Data'!$A$1:$Y$391,MATCH($B157&amp;$B$104,'Exposure Data'!$A$1:$A$391,0),MATCH(J$3,'Exposure Data'!$A$1:$Y$1,0))</f>
        <v>1.1203177396369389E-2</v>
      </c>
      <c r="K157" s="150">
        <f>-INDEX('Exposure Data'!$A$1:$Y$391,MATCH($B157&amp;$B$104,'Exposure Data'!$A$1:$A$391,0),MATCH(K$3,'Exposure Data'!$A$1:$Y$1,0))</f>
        <v>0</v>
      </c>
      <c r="L157" s="99"/>
      <c r="N157" s="95">
        <f t="shared" si="9"/>
        <v>40451</v>
      </c>
      <c r="O157" s="107">
        <f>HLOOKUP($N157,'Perfattr Data'!$A$71:$CW$107,MATCH(O$3&amp;"Short",'Perfattr Data'!$B$71:$B$107,0),FALSE)</f>
        <v>-5.329415603968303E-2</v>
      </c>
      <c r="P157" s="107">
        <f>HLOOKUP($N157,'Perfattr Data'!$A$71:$CW$107,MATCH(P$3&amp;"Short",'Perfattr Data'!$B$71:$B$107,0),FALSE)</f>
        <v>-1.4861980344887263E-3</v>
      </c>
      <c r="Q157" s="107">
        <f>HLOOKUP($N157,'Perfattr Data'!$A$71:$CW$107,MATCH(Q$3&amp;"Short",'Perfattr Data'!$B$71:$B$107,0),FALSE)</f>
        <v>-6.8564505177835973E-3</v>
      </c>
      <c r="R157" s="107">
        <f>HLOOKUP($N157,'Perfattr Data'!$A$71:$CW$107,MATCH(R$3&amp;"Short",'Perfattr Data'!$B$71:$B$107,0),FALSE)</f>
        <v>-1.318759122092731E-2</v>
      </c>
      <c r="S157" s="107">
        <f>HLOOKUP($N157,'Perfattr Data'!$A$71:$CW$107,MATCH(S$3&amp;"Short",'Perfattr Data'!$B$71:$B$107,0),FALSE)</f>
        <v>-8.1582746706527834E-3</v>
      </c>
      <c r="T157" s="107">
        <f>HLOOKUP($N157,'Perfattr Data'!$A$71:$CW$107,MATCH(T$3&amp;"Short",'Perfattr Data'!$B$71:$B$107,0),FALSE)</f>
        <v>-1.6908502258911735E-2</v>
      </c>
      <c r="U157" s="107">
        <f>HLOOKUP($N157,'Perfattr Data'!$A$71:$CW$107,MATCH(U$3&amp;"Short",'Perfattr Data'!$B$71:$B$107,0),FALSE)</f>
        <v>-8.7886943615678916E-3</v>
      </c>
    </row>
    <row r="158" spans="2:21" outlineLevel="1" x14ac:dyDescent="0.25">
      <c r="B158" s="95">
        <f t="shared" si="8"/>
        <v>40482</v>
      </c>
      <c r="C158" s="150">
        <f>-INDEX('Exposure Data'!$A$1:$Y$391,MATCH($B158&amp;$B$104,'Exposure Data'!$A$1:$A$391,0),MATCH(C$3,'Exposure Data'!$A$1:$Y$1,0))</f>
        <v>0.34286264461451166</v>
      </c>
      <c r="D158" s="150">
        <f>-INDEX('Exposure Data'!$A$1:$Y$391,MATCH($B158&amp;$B$104,'Exposure Data'!$A$1:$A$391,0),MATCH(D$3,'Exposure Data'!$A$1:$Y$1,0))</f>
        <v>1.4214355966064773E-2</v>
      </c>
      <c r="E158" s="150">
        <f>-INDEX('Exposure Data'!$A$1:$Y$391,MATCH($B158&amp;$B$104,'Exposure Data'!$A$1:$A$391,0),MATCH(E$3,'Exposure Data'!$A$1:$Y$1,0))</f>
        <v>7.5260893808212895E-2</v>
      </c>
      <c r="F158" s="150">
        <f>-INDEX('Exposure Data'!$A$1:$Y$391,MATCH($B158&amp;$B$104,'Exposure Data'!$A$1:$A$391,0),MATCH(F$3,'Exposure Data'!$A$1:$Y$1,0))</f>
        <v>0.16438550492047749</v>
      </c>
      <c r="G158" s="150">
        <f>-INDEX('Exposure Data'!$A$1:$Y$391,MATCH($B158&amp;$B$104,'Exposure Data'!$A$1:$A$391,0),MATCH(G$3,'Exposure Data'!$A$1:$Y$1,0))</f>
        <v>7.4140816824349531E-2</v>
      </c>
      <c r="H158" s="150">
        <f>-INDEX('Exposure Data'!$A$1:$Y$391,MATCH($B158&amp;$B$104,'Exposure Data'!$A$1:$A$391,0),MATCH(H$3,'Exposure Data'!$A$1:$Y$1,0))</f>
        <v>0.11757898635050203</v>
      </c>
      <c r="I158" s="150">
        <f>-INDEX('Exposure Data'!$A$1:$Y$391,MATCH($B158&amp;$B$104,'Exposure Data'!$A$1:$A$391,0),MATCH(I$3,'Exposure Data'!$A$1:$Y$1,0))</f>
        <v>7.8710077109242882E-2</v>
      </c>
      <c r="J158" s="150">
        <f>-INDEX('Exposure Data'!$A$1:$Y$391,MATCH($B158&amp;$B$104,'Exposure Data'!$A$1:$A$391,0),MATCH(J$3,'Exposure Data'!$A$1:$Y$1,0))</f>
        <v>1.3263019640475422E-2</v>
      </c>
      <c r="K158" s="150">
        <f>-INDEX('Exposure Data'!$A$1:$Y$391,MATCH($B158&amp;$B$104,'Exposure Data'!$A$1:$A$391,0),MATCH(K$3,'Exposure Data'!$A$1:$Y$1,0))</f>
        <v>0</v>
      </c>
      <c r="L158" s="99"/>
      <c r="N158" s="95">
        <f t="shared" si="9"/>
        <v>40482</v>
      </c>
      <c r="O158" s="107">
        <f>HLOOKUP($N158,'Perfattr Data'!$A$71:$CW$107,MATCH(O$3&amp;"Short",'Perfattr Data'!$B$71:$B$107,0),FALSE)</f>
        <v>-1.0753776979674921E-2</v>
      </c>
      <c r="P158" s="107">
        <f>HLOOKUP($N158,'Perfattr Data'!$A$71:$CW$107,MATCH(P$3&amp;"Short",'Perfattr Data'!$B$71:$B$107,0),FALSE)</f>
        <v>-7.079304833761779E-4</v>
      </c>
      <c r="Q158" s="107">
        <f>HLOOKUP($N158,'Perfattr Data'!$A$71:$CW$107,MATCH(Q$3&amp;"Short",'Perfattr Data'!$B$71:$B$107,0),FALSE)</f>
        <v>-2.5328850406392076E-3</v>
      </c>
      <c r="R158" s="107">
        <f>HLOOKUP($N158,'Perfattr Data'!$A$71:$CW$107,MATCH(R$3&amp;"Short",'Perfattr Data'!$B$71:$B$107,0),FALSE)</f>
        <v>-1.0364161965921277E-2</v>
      </c>
      <c r="S158" s="107">
        <f>HLOOKUP($N158,'Perfattr Data'!$A$71:$CW$107,MATCH(S$3&amp;"Short",'Perfattr Data'!$B$71:$B$107,0),FALSE)</f>
        <v>-2.4434233952427623E-3</v>
      </c>
      <c r="T158" s="107">
        <f>HLOOKUP($N158,'Perfattr Data'!$A$71:$CW$107,MATCH(T$3&amp;"Short",'Perfattr Data'!$B$71:$B$107,0),FALSE)</f>
        <v>-2.7755747545137269E-3</v>
      </c>
      <c r="U158" s="107">
        <f>HLOOKUP($N158,'Perfattr Data'!$A$71:$CW$107,MATCH(U$3&amp;"Short",'Perfattr Data'!$B$71:$B$107,0),FALSE)</f>
        <v>-4.4885599739712671E-4</v>
      </c>
    </row>
    <row r="159" spans="2:21" outlineLevel="1" x14ac:dyDescent="0.25">
      <c r="B159" s="95">
        <f t="shared" si="8"/>
        <v>40512</v>
      </c>
      <c r="C159" s="150">
        <f>-INDEX('Exposure Data'!$A$1:$Y$391,MATCH($B159&amp;$B$104,'Exposure Data'!$A$1:$A$391,0),MATCH(C$3,'Exposure Data'!$A$1:$Y$1,0))</f>
        <v>0.35062856773972145</v>
      </c>
      <c r="D159" s="150">
        <f>-INDEX('Exposure Data'!$A$1:$Y$391,MATCH($B159&amp;$B$104,'Exposure Data'!$A$1:$A$391,0),MATCH(D$3,'Exposure Data'!$A$1:$Y$1,0))</f>
        <v>1.2215792367989125E-2</v>
      </c>
      <c r="E159" s="150">
        <f>-INDEX('Exposure Data'!$A$1:$Y$391,MATCH($B159&amp;$B$104,'Exposure Data'!$A$1:$A$391,0),MATCH(E$3,'Exposure Data'!$A$1:$Y$1,0))</f>
        <v>7.0375369606738208E-2</v>
      </c>
      <c r="F159" s="150">
        <f>-INDEX('Exposure Data'!$A$1:$Y$391,MATCH($B159&amp;$B$104,'Exposure Data'!$A$1:$A$391,0),MATCH(F$3,'Exposure Data'!$A$1:$Y$1,0))</f>
        <v>0.17524304234146976</v>
      </c>
      <c r="G159" s="150">
        <f>-INDEX('Exposure Data'!$A$1:$Y$391,MATCH($B159&amp;$B$104,'Exposure Data'!$A$1:$A$391,0),MATCH(G$3,'Exposure Data'!$A$1:$Y$1,0))</f>
        <v>6.1766616953122709E-2</v>
      </c>
      <c r="H159" s="150">
        <f>-INDEX('Exposure Data'!$A$1:$Y$391,MATCH($B159&amp;$B$104,'Exposure Data'!$A$1:$A$391,0),MATCH(H$3,'Exposure Data'!$A$1:$Y$1,0))</f>
        <v>9.8117300552291078E-2</v>
      </c>
      <c r="I159" s="150">
        <f>-INDEX('Exposure Data'!$A$1:$Y$391,MATCH($B159&amp;$B$104,'Exposure Data'!$A$1:$A$391,0),MATCH(I$3,'Exposure Data'!$A$1:$Y$1,0))</f>
        <v>5.5298451918913485E-2</v>
      </c>
      <c r="J159" s="150">
        <f>-INDEX('Exposure Data'!$A$1:$Y$391,MATCH($B159&amp;$B$104,'Exposure Data'!$A$1:$A$391,0),MATCH(J$3,'Exposure Data'!$A$1:$Y$1,0))</f>
        <v>1.0421802446681226E-2</v>
      </c>
      <c r="K159" s="150">
        <f>-INDEX('Exposure Data'!$A$1:$Y$391,MATCH($B159&amp;$B$104,'Exposure Data'!$A$1:$A$391,0),MATCH(K$3,'Exposure Data'!$A$1:$Y$1,0))</f>
        <v>0</v>
      </c>
      <c r="L159" s="99"/>
      <c r="N159" s="95">
        <f t="shared" si="9"/>
        <v>40512</v>
      </c>
      <c r="O159" s="107">
        <f>HLOOKUP($N159,'Perfattr Data'!$A$71:$CW$107,MATCH(O$3&amp;"Short",'Perfattr Data'!$B$71:$B$107,0),FALSE)</f>
        <v>-9.3936358053269909E-4</v>
      </c>
      <c r="P159" s="107">
        <f>HLOOKUP($N159,'Perfattr Data'!$A$71:$CW$107,MATCH(P$3&amp;"Short",'Perfattr Data'!$B$71:$B$107,0),FALSE)</f>
        <v>1.3004199147724743E-3</v>
      </c>
      <c r="Q159" s="107">
        <f>HLOOKUP($N159,'Perfattr Data'!$A$71:$CW$107,MATCH(Q$3&amp;"Short",'Perfattr Data'!$B$71:$B$107,0),FALSE)</f>
        <v>2.2474265625198604E-3</v>
      </c>
      <c r="R159" s="107">
        <f>HLOOKUP($N159,'Perfattr Data'!$A$71:$CW$107,MATCH(R$3&amp;"Short",'Perfattr Data'!$B$71:$B$107,0),FALSE)</f>
        <v>5.6331568309018224E-3</v>
      </c>
      <c r="S159" s="107">
        <f>HLOOKUP($N159,'Perfattr Data'!$A$71:$CW$107,MATCH(S$3&amp;"Short",'Perfattr Data'!$B$71:$B$107,0),FALSE)</f>
        <v>3.2662347168640831E-3</v>
      </c>
      <c r="T159" s="107">
        <f>HLOOKUP($N159,'Perfattr Data'!$A$71:$CW$107,MATCH(T$3&amp;"Short",'Perfattr Data'!$B$71:$B$107,0),FALSE)</f>
        <v>-7.0488053352382534E-4</v>
      </c>
      <c r="U159" s="107">
        <f>HLOOKUP($N159,'Perfattr Data'!$A$71:$CW$107,MATCH(U$3&amp;"Short",'Perfattr Data'!$B$71:$B$107,0),FALSE)</f>
        <v>7.7283249942480432E-3</v>
      </c>
    </row>
    <row r="160" spans="2:21" outlineLevel="1" x14ac:dyDescent="0.25">
      <c r="B160" s="95">
        <f t="shared" si="8"/>
        <v>40543</v>
      </c>
      <c r="C160" s="150">
        <f>-INDEX('Exposure Data'!$A$1:$Y$391,MATCH($B160&amp;$B$104,'Exposure Data'!$A$1:$A$391,0),MATCH(C$3,'Exposure Data'!$A$1:$Y$1,0))</f>
        <v>0.37261746739052715</v>
      </c>
      <c r="D160" s="150">
        <f>-INDEX('Exposure Data'!$A$1:$Y$391,MATCH($B160&amp;$B$104,'Exposure Data'!$A$1:$A$391,0),MATCH(D$3,'Exposure Data'!$A$1:$Y$1,0))</f>
        <v>1.0916868108903447E-2</v>
      </c>
      <c r="E160" s="150">
        <f>-INDEX('Exposure Data'!$A$1:$Y$391,MATCH($B160&amp;$B$104,'Exposure Data'!$A$1:$A$391,0),MATCH(E$3,'Exposure Data'!$A$1:$Y$1,0))</f>
        <v>7.0869591344265667E-2</v>
      </c>
      <c r="F160" s="150">
        <f>-INDEX('Exposure Data'!$A$1:$Y$391,MATCH($B160&amp;$B$104,'Exposure Data'!$A$1:$A$391,0),MATCH(F$3,'Exposure Data'!$A$1:$Y$1,0))</f>
        <v>0.18408039051260588</v>
      </c>
      <c r="G160" s="150">
        <f>-INDEX('Exposure Data'!$A$1:$Y$391,MATCH($B160&amp;$B$104,'Exposure Data'!$A$1:$A$391,0),MATCH(G$3,'Exposure Data'!$A$1:$Y$1,0))</f>
        <v>7.1619809871655116E-2</v>
      </c>
      <c r="H160" s="150">
        <f>-INDEX('Exposure Data'!$A$1:$Y$391,MATCH($B160&amp;$B$104,'Exposure Data'!$A$1:$A$391,0),MATCH(H$3,'Exposure Data'!$A$1:$Y$1,0))</f>
        <v>9.5119882692707519E-2</v>
      </c>
      <c r="I160" s="150">
        <f>-INDEX('Exposure Data'!$A$1:$Y$391,MATCH($B160&amp;$B$104,'Exposure Data'!$A$1:$A$391,0),MATCH(I$3,'Exposure Data'!$A$1:$Y$1,0))</f>
        <v>4.6549089727542771E-2</v>
      </c>
      <c r="J160" s="150">
        <f>-INDEX('Exposure Data'!$A$1:$Y$391,MATCH($B160&amp;$B$104,'Exposure Data'!$A$1:$A$391,0),MATCH(J$3,'Exposure Data'!$A$1:$Y$1,0))</f>
        <v>1.2518068343873865E-2</v>
      </c>
      <c r="K160" s="150">
        <f>-INDEX('Exposure Data'!$A$1:$Y$391,MATCH($B160&amp;$B$104,'Exposure Data'!$A$1:$A$391,0),MATCH(K$3,'Exposure Data'!$A$1:$Y$1,0))</f>
        <v>0</v>
      </c>
      <c r="L160" s="99"/>
      <c r="N160" s="95">
        <f t="shared" si="9"/>
        <v>40543</v>
      </c>
      <c r="O160" s="107">
        <f>HLOOKUP($N160,'Perfattr Data'!$A$71:$CW$107,MATCH(O$3&amp;"Short",'Perfattr Data'!$B$71:$B$107,0),FALSE)</f>
        <v>-1.0917768305231577E-2</v>
      </c>
      <c r="P160" s="107">
        <f>HLOOKUP($N160,'Perfattr Data'!$A$71:$CW$107,MATCH(P$3&amp;"Short",'Perfattr Data'!$B$71:$B$107,0),FALSE)</f>
        <v>-3.1696759651646982E-4</v>
      </c>
      <c r="Q160" s="107">
        <f>HLOOKUP($N160,'Perfattr Data'!$A$71:$CW$107,MATCH(Q$3&amp;"Short",'Perfattr Data'!$B$71:$B$107,0),FALSE)</f>
        <v>-5.1314998134319653E-3</v>
      </c>
      <c r="R160" s="107">
        <f>HLOOKUP($N160,'Perfattr Data'!$A$71:$CW$107,MATCH(R$3&amp;"Short",'Perfattr Data'!$B$71:$B$107,0),FALSE)</f>
        <v>-3.4363513277320952E-3</v>
      </c>
      <c r="S160" s="107">
        <f>HLOOKUP($N160,'Perfattr Data'!$A$71:$CW$107,MATCH(S$3&amp;"Short",'Perfattr Data'!$B$71:$B$107,0),FALSE)</f>
        <v>-1.9923537013860869E-3</v>
      </c>
      <c r="T160" s="107">
        <f>HLOOKUP($N160,'Perfattr Data'!$A$71:$CW$107,MATCH(T$3&amp;"Short",'Perfattr Data'!$B$71:$B$107,0),FALSE)</f>
        <v>-6.3968458248393643E-3</v>
      </c>
      <c r="U160" s="107">
        <f>HLOOKUP($N160,'Perfattr Data'!$A$71:$CW$107,MATCH(U$3&amp;"Short",'Perfattr Data'!$B$71:$B$107,0),FALSE)</f>
        <v>-3.9535770901270497E-3</v>
      </c>
    </row>
    <row r="161" spans="2:21" outlineLevel="1" x14ac:dyDescent="0.25">
      <c r="B161" s="95">
        <f t="shared" si="8"/>
        <v>40574</v>
      </c>
      <c r="C161" s="150">
        <f>-INDEX('Exposure Data'!$A$1:$Y$391,MATCH($B161&amp;$B$104,'Exposure Data'!$A$1:$A$391,0),MATCH(C$3,'Exposure Data'!$A$1:$Y$1,0))</f>
        <v>0.36215447157773745</v>
      </c>
      <c r="D161" s="150">
        <f>-INDEX('Exposure Data'!$A$1:$Y$391,MATCH($B161&amp;$B$104,'Exposure Data'!$A$1:$A$391,0),MATCH(D$3,'Exposure Data'!$A$1:$Y$1,0))</f>
        <v>1.0747766784766804E-2</v>
      </c>
      <c r="E161" s="150">
        <f>-INDEX('Exposure Data'!$A$1:$Y$391,MATCH($B161&amp;$B$104,'Exposure Data'!$A$1:$A$391,0),MATCH(E$3,'Exposure Data'!$A$1:$Y$1,0))</f>
        <v>8.4178735264677743E-2</v>
      </c>
      <c r="F161" s="150">
        <f>-INDEX('Exposure Data'!$A$1:$Y$391,MATCH($B161&amp;$B$104,'Exposure Data'!$A$1:$A$391,0),MATCH(F$3,'Exposure Data'!$A$1:$Y$1,0))</f>
        <v>0.17365184845180492</v>
      </c>
      <c r="G161" s="150">
        <f>-INDEX('Exposure Data'!$A$1:$Y$391,MATCH($B161&amp;$B$104,'Exposure Data'!$A$1:$A$391,0),MATCH(G$3,'Exposure Data'!$A$1:$Y$1,0))</f>
        <v>7.4248270252006976E-2</v>
      </c>
      <c r="H161" s="150">
        <f>-INDEX('Exposure Data'!$A$1:$Y$391,MATCH($B161&amp;$B$104,'Exposure Data'!$A$1:$A$391,0),MATCH(H$3,'Exposure Data'!$A$1:$Y$1,0))</f>
        <v>0.12149790606489098</v>
      </c>
      <c r="I161" s="150">
        <f>-INDEX('Exposure Data'!$A$1:$Y$391,MATCH($B161&amp;$B$104,'Exposure Data'!$A$1:$A$391,0),MATCH(I$3,'Exposure Data'!$A$1:$Y$1,0))</f>
        <v>4.4897402835342173E-2</v>
      </c>
      <c r="J161" s="150">
        <f>-INDEX('Exposure Data'!$A$1:$Y$391,MATCH($B161&amp;$B$104,'Exposure Data'!$A$1:$A$391,0),MATCH(J$3,'Exposure Data'!$A$1:$Y$1,0))</f>
        <v>1.2781462617130089E-2</v>
      </c>
      <c r="K161" s="150">
        <f>-INDEX('Exposure Data'!$A$1:$Y$391,MATCH($B161&amp;$B$104,'Exposure Data'!$A$1:$A$391,0),MATCH(K$3,'Exposure Data'!$A$1:$Y$1,0))</f>
        <v>0</v>
      </c>
      <c r="L161" s="99"/>
      <c r="N161" s="95">
        <f t="shared" si="9"/>
        <v>40574</v>
      </c>
      <c r="O161" s="107">
        <f>HLOOKUP($N161,'Perfattr Data'!$A$71:$CW$107,MATCH(O$3&amp;"Short",'Perfattr Data'!$B$71:$B$107,0),FALSE)</f>
        <v>6.6800852894812349E-5</v>
      </c>
      <c r="P161" s="107">
        <f>HLOOKUP($N161,'Perfattr Data'!$A$71:$CW$107,MATCH(P$3&amp;"Short",'Perfattr Data'!$B$71:$B$107,0),FALSE)</f>
        <v>2.7144490265999848E-4</v>
      </c>
      <c r="Q161" s="107">
        <f>HLOOKUP($N161,'Perfattr Data'!$A$71:$CW$107,MATCH(Q$3&amp;"Short",'Perfattr Data'!$B$71:$B$107,0),FALSE)</f>
        <v>2.6974278059943074E-3</v>
      </c>
      <c r="R161" s="107">
        <f>HLOOKUP($N161,'Perfattr Data'!$A$71:$CW$107,MATCH(R$3&amp;"Short",'Perfattr Data'!$B$71:$B$107,0),FALSE)</f>
        <v>9.6799529701914275E-3</v>
      </c>
      <c r="S161" s="107">
        <f>HLOOKUP($N161,'Perfattr Data'!$A$71:$CW$107,MATCH(S$3&amp;"Short",'Perfattr Data'!$B$71:$B$107,0),FALSE)</f>
        <v>6.2631954091451865E-3</v>
      </c>
      <c r="T161" s="107">
        <f>HLOOKUP($N161,'Perfattr Data'!$A$71:$CW$107,MATCH(T$3&amp;"Short",'Perfattr Data'!$B$71:$B$107,0),FALSE)</f>
        <v>-1.5662663186848014E-3</v>
      </c>
      <c r="U161" s="107">
        <f>HLOOKUP($N161,'Perfattr Data'!$A$71:$CW$107,MATCH(U$3&amp;"Short",'Perfattr Data'!$B$71:$B$107,0),FALSE)</f>
        <v>-2.3881733384784843E-3</v>
      </c>
    </row>
    <row r="162" spans="2:21" outlineLevel="1" x14ac:dyDescent="0.25">
      <c r="B162" s="95">
        <f t="shared" si="8"/>
        <v>40602</v>
      </c>
      <c r="C162" s="150">
        <f>-INDEX('Exposure Data'!$A$1:$Y$391,MATCH($B162&amp;$B$104,'Exposure Data'!$A$1:$A$391,0),MATCH(C$3,'Exposure Data'!$A$1:$Y$1,0))</f>
        <v>0.37711207634276628</v>
      </c>
      <c r="D162" s="150">
        <f>-INDEX('Exposure Data'!$A$1:$Y$391,MATCH($B162&amp;$B$104,'Exposure Data'!$A$1:$A$391,0),MATCH(D$3,'Exposure Data'!$A$1:$Y$1,0))</f>
        <v>1.0643137718152909E-2</v>
      </c>
      <c r="E162" s="150">
        <f>-INDEX('Exposure Data'!$A$1:$Y$391,MATCH($B162&amp;$B$104,'Exposure Data'!$A$1:$A$391,0),MATCH(E$3,'Exposure Data'!$A$1:$Y$1,0))</f>
        <v>8.8532799250705382E-2</v>
      </c>
      <c r="F162" s="150">
        <f>-INDEX('Exposure Data'!$A$1:$Y$391,MATCH($B162&amp;$B$104,'Exposure Data'!$A$1:$A$391,0),MATCH(F$3,'Exposure Data'!$A$1:$Y$1,0))</f>
        <v>0.18019735213697691</v>
      </c>
      <c r="G162" s="150">
        <f>-INDEX('Exposure Data'!$A$1:$Y$391,MATCH($B162&amp;$B$104,'Exposure Data'!$A$1:$A$391,0),MATCH(G$3,'Exposure Data'!$A$1:$Y$1,0))</f>
        <v>6.8238527888040149E-2</v>
      </c>
      <c r="H162" s="150">
        <f>-INDEX('Exposure Data'!$A$1:$Y$391,MATCH($B162&amp;$B$104,'Exposure Data'!$A$1:$A$391,0),MATCH(H$3,'Exposure Data'!$A$1:$Y$1,0))</f>
        <v>0.13221470956193798</v>
      </c>
      <c r="I162" s="150">
        <f>-INDEX('Exposure Data'!$A$1:$Y$391,MATCH($B162&amp;$B$104,'Exposure Data'!$A$1:$A$391,0),MATCH(I$3,'Exposure Data'!$A$1:$Y$1,0))</f>
        <v>6.7906492856823042E-2</v>
      </c>
      <c r="J162" s="150">
        <f>-INDEX('Exposure Data'!$A$1:$Y$391,MATCH($B162&amp;$B$104,'Exposure Data'!$A$1:$A$391,0),MATCH(J$3,'Exposure Data'!$A$1:$Y$1,0))</f>
        <v>6.7527069213291213E-3</v>
      </c>
      <c r="K162" s="150">
        <f>-INDEX('Exposure Data'!$A$1:$Y$391,MATCH($B162&amp;$B$104,'Exposure Data'!$A$1:$A$391,0),MATCH(K$3,'Exposure Data'!$A$1:$Y$1,0))</f>
        <v>0</v>
      </c>
      <c r="L162" s="99"/>
      <c r="N162" s="95">
        <f t="shared" si="9"/>
        <v>40602</v>
      </c>
      <c r="O162" s="107">
        <f>HLOOKUP($N162,'Perfattr Data'!$A$71:$CW$107,MATCH(O$3&amp;"Short",'Perfattr Data'!$B$71:$B$107,0),FALSE)</f>
        <v>1.6461790269691527E-2</v>
      </c>
      <c r="P162" s="107">
        <f>HLOOKUP($N162,'Perfattr Data'!$A$71:$CW$107,MATCH(P$3&amp;"Short",'Perfattr Data'!$B$71:$B$107,0),FALSE)</f>
        <v>-1.1507097610987552E-3</v>
      </c>
      <c r="Q162" s="107">
        <f>HLOOKUP($N162,'Perfattr Data'!$A$71:$CW$107,MATCH(Q$3&amp;"Short",'Perfattr Data'!$B$71:$B$107,0),FALSE)</f>
        <v>1.6993581519942445E-4</v>
      </c>
      <c r="R162" s="107">
        <f>HLOOKUP($N162,'Perfattr Data'!$A$71:$CW$107,MATCH(R$3&amp;"Short",'Perfattr Data'!$B$71:$B$107,0),FALSE)</f>
        <v>-3.9393632255761242E-3</v>
      </c>
      <c r="S162" s="107">
        <f>HLOOKUP($N162,'Perfattr Data'!$A$71:$CW$107,MATCH(S$3&amp;"Short",'Perfattr Data'!$B$71:$B$107,0),FALSE)</f>
        <v>1.209500580673059E-3</v>
      </c>
      <c r="T162" s="107">
        <f>HLOOKUP($N162,'Perfattr Data'!$A$71:$CW$107,MATCH(T$3&amp;"Short",'Perfattr Data'!$B$71:$B$107,0),FALSE)</f>
        <v>-3.8254922795722874E-3</v>
      </c>
      <c r="U162" s="107">
        <f>HLOOKUP($N162,'Perfattr Data'!$A$71:$CW$107,MATCH(U$3&amp;"Short",'Perfattr Data'!$B$71:$B$107,0),FALSE)</f>
        <v>2.1946976076017855E-3</v>
      </c>
    </row>
    <row r="163" spans="2:21" outlineLevel="1" x14ac:dyDescent="0.25">
      <c r="B163" s="95">
        <f t="shared" si="8"/>
        <v>40633</v>
      </c>
      <c r="C163" s="150">
        <f>-INDEX('Exposure Data'!$A$1:$Y$391,MATCH($B163&amp;$B$104,'Exposure Data'!$A$1:$A$391,0),MATCH(C$3,'Exposure Data'!$A$1:$Y$1,0))</f>
        <v>0.40795506814899746</v>
      </c>
      <c r="D163" s="150">
        <f>-INDEX('Exposure Data'!$A$1:$Y$391,MATCH($B163&amp;$B$104,'Exposure Data'!$A$1:$A$391,0),MATCH(D$3,'Exposure Data'!$A$1:$Y$1,0))</f>
        <v>1.4814563811832944E-2</v>
      </c>
      <c r="E163" s="150">
        <f>-INDEX('Exposure Data'!$A$1:$Y$391,MATCH($B163&amp;$B$104,'Exposure Data'!$A$1:$A$391,0),MATCH(E$3,'Exposure Data'!$A$1:$Y$1,0))</f>
        <v>0.11991938118382268</v>
      </c>
      <c r="F163" s="150">
        <f>-INDEX('Exposure Data'!$A$1:$Y$391,MATCH($B163&amp;$B$104,'Exposure Data'!$A$1:$A$391,0),MATCH(F$3,'Exposure Data'!$A$1:$Y$1,0))</f>
        <v>0.17938976980489674</v>
      </c>
      <c r="G163" s="150">
        <f>-INDEX('Exposure Data'!$A$1:$Y$391,MATCH($B163&amp;$B$104,'Exposure Data'!$A$1:$A$391,0),MATCH(G$3,'Exposure Data'!$A$1:$Y$1,0))</f>
        <v>8.6843192369034122E-2</v>
      </c>
      <c r="H163" s="150">
        <f>-INDEX('Exposure Data'!$A$1:$Y$391,MATCH($B163&amp;$B$104,'Exposure Data'!$A$1:$A$391,0),MATCH(H$3,'Exposure Data'!$A$1:$Y$1,0))</f>
        <v>0.14876724505688951</v>
      </c>
      <c r="I163" s="150">
        <f>-INDEX('Exposure Data'!$A$1:$Y$391,MATCH($B163&amp;$B$104,'Exposure Data'!$A$1:$A$391,0),MATCH(I$3,'Exposure Data'!$A$1:$Y$1,0))</f>
        <v>7.9108123465862351E-2</v>
      </c>
      <c r="J163" s="150">
        <f>-INDEX('Exposure Data'!$A$1:$Y$391,MATCH($B163&amp;$B$104,'Exposure Data'!$A$1:$A$391,0),MATCH(J$3,'Exposure Data'!$A$1:$Y$1,0))</f>
        <v>0</v>
      </c>
      <c r="K163" s="150">
        <f>-INDEX('Exposure Data'!$A$1:$Y$391,MATCH($B163&amp;$B$104,'Exposure Data'!$A$1:$A$391,0),MATCH(K$3,'Exposure Data'!$A$1:$Y$1,0))</f>
        <v>0</v>
      </c>
      <c r="L163" s="99"/>
      <c r="N163" s="95">
        <f t="shared" si="9"/>
        <v>40633</v>
      </c>
      <c r="O163" s="107">
        <f>HLOOKUP($N163,'Perfattr Data'!$A$71:$CW$107,MATCH(O$3&amp;"Short",'Perfattr Data'!$B$71:$B$107,0),FALSE)</f>
        <v>-7.4801433782560453E-3</v>
      </c>
      <c r="P163" s="107">
        <f>HLOOKUP($N163,'Perfattr Data'!$A$71:$CW$107,MATCH(P$3&amp;"Short",'Perfattr Data'!$B$71:$B$107,0),FALSE)</f>
        <v>-1.078721492773102E-3</v>
      </c>
      <c r="Q163" s="107">
        <f>HLOOKUP($N163,'Perfattr Data'!$A$71:$CW$107,MATCH(Q$3&amp;"Short",'Perfattr Data'!$B$71:$B$107,0),FALSE)</f>
        <v>-6.8328313462956945E-3</v>
      </c>
      <c r="R163" s="107">
        <f>HLOOKUP($N163,'Perfattr Data'!$A$71:$CW$107,MATCH(R$3&amp;"Short",'Perfattr Data'!$B$71:$B$107,0),FALSE)</f>
        <v>-1.0998185029132492E-2</v>
      </c>
      <c r="S163" s="107">
        <f>HLOOKUP($N163,'Perfattr Data'!$A$71:$CW$107,MATCH(S$3&amp;"Short",'Perfattr Data'!$B$71:$B$107,0),FALSE)</f>
        <v>-8.3679114403757485E-3</v>
      </c>
      <c r="T163" s="107">
        <f>HLOOKUP($N163,'Perfattr Data'!$A$71:$CW$107,MATCH(T$3&amp;"Short",'Perfattr Data'!$B$71:$B$107,0),FALSE)</f>
        <v>-1.8276459348323935E-3</v>
      </c>
      <c r="U163" s="107">
        <f>HLOOKUP($N163,'Perfattr Data'!$A$71:$CW$107,MATCH(U$3&amp;"Short",'Perfattr Data'!$B$71:$B$107,0),FALSE)</f>
        <v>-2.5596445602409628E-3</v>
      </c>
    </row>
    <row r="164" spans="2:21" outlineLevel="1" x14ac:dyDescent="0.25">
      <c r="B164" s="95">
        <f t="shared" si="8"/>
        <v>40663</v>
      </c>
      <c r="C164" s="150">
        <f>-INDEX('Exposure Data'!$A$1:$Y$391,MATCH($B164&amp;$B$104,'Exposure Data'!$A$1:$A$391,0),MATCH(C$3,'Exposure Data'!$A$1:$Y$1,0))</f>
        <v>0.42529646568427953</v>
      </c>
      <c r="D164" s="150">
        <f>-INDEX('Exposure Data'!$A$1:$Y$391,MATCH($B164&amp;$B$104,'Exposure Data'!$A$1:$A$391,0),MATCH(D$3,'Exposure Data'!$A$1:$Y$1,0))</f>
        <v>6.6844908634869551E-3</v>
      </c>
      <c r="E164" s="150">
        <f>-INDEX('Exposure Data'!$A$1:$Y$391,MATCH($B164&amp;$B$104,'Exposure Data'!$A$1:$A$391,0),MATCH(E$3,'Exposure Data'!$A$1:$Y$1,0))</f>
        <v>0.11418507386303105</v>
      </c>
      <c r="F164" s="150">
        <f>-INDEX('Exposure Data'!$A$1:$Y$391,MATCH($B164&amp;$B$104,'Exposure Data'!$A$1:$A$391,0),MATCH(F$3,'Exposure Data'!$A$1:$Y$1,0))</f>
        <v>0.17107113673806834</v>
      </c>
      <c r="G164" s="150">
        <f>-INDEX('Exposure Data'!$A$1:$Y$391,MATCH($B164&amp;$B$104,'Exposure Data'!$A$1:$A$391,0),MATCH(G$3,'Exposure Data'!$A$1:$Y$1,0))</f>
        <v>9.9080961764307418E-2</v>
      </c>
      <c r="H164" s="150">
        <f>-INDEX('Exposure Data'!$A$1:$Y$391,MATCH($B164&amp;$B$104,'Exposure Data'!$A$1:$A$391,0),MATCH(H$3,'Exposure Data'!$A$1:$Y$1,0))</f>
        <v>0.1070187996572554</v>
      </c>
      <c r="I164" s="150">
        <f>-INDEX('Exposure Data'!$A$1:$Y$391,MATCH($B164&amp;$B$104,'Exposure Data'!$A$1:$A$391,0),MATCH(I$3,'Exposure Data'!$A$1:$Y$1,0))</f>
        <v>9.512580988525568E-2</v>
      </c>
      <c r="J164" s="150">
        <f>-INDEX('Exposure Data'!$A$1:$Y$391,MATCH($B164&amp;$B$104,'Exposure Data'!$A$1:$A$391,0),MATCH(J$3,'Exposure Data'!$A$1:$Y$1,0))</f>
        <v>1.3918750164374299E-3</v>
      </c>
      <c r="K164" s="150">
        <f>-INDEX('Exposure Data'!$A$1:$Y$391,MATCH($B164&amp;$B$104,'Exposure Data'!$A$1:$A$391,0),MATCH(K$3,'Exposure Data'!$A$1:$Y$1,0))</f>
        <v>0</v>
      </c>
      <c r="L164" s="99"/>
      <c r="N164" s="95">
        <f t="shared" si="9"/>
        <v>40663</v>
      </c>
      <c r="O164" s="107">
        <f>HLOOKUP($N164,'Perfattr Data'!$A$71:$CW$107,MATCH(O$3&amp;"Short",'Perfattr Data'!$B$71:$B$107,0),FALSE)</f>
        <v>-3.0794537218138719E-2</v>
      </c>
      <c r="P164" s="107">
        <f>HLOOKUP($N164,'Perfattr Data'!$A$71:$CW$107,MATCH(P$3&amp;"Short",'Perfattr Data'!$B$71:$B$107,0),FALSE)</f>
        <v>-4.4585793859980966E-4</v>
      </c>
      <c r="Q164" s="107">
        <f>HLOOKUP($N164,'Perfattr Data'!$A$71:$CW$107,MATCH(Q$3&amp;"Short",'Perfattr Data'!$B$71:$B$107,0),FALSE)</f>
        <v>-3.7531969559536763E-3</v>
      </c>
      <c r="R164" s="107">
        <f>HLOOKUP($N164,'Perfattr Data'!$A$71:$CW$107,MATCH(R$3&amp;"Short",'Perfattr Data'!$B$71:$B$107,0),FALSE)</f>
        <v>-9.0029512583507405E-3</v>
      </c>
      <c r="S164" s="107">
        <f>HLOOKUP($N164,'Perfattr Data'!$A$71:$CW$107,MATCH(S$3&amp;"Short",'Perfattr Data'!$B$71:$B$107,0),FALSE)</f>
        <v>-8.3425079720041029E-3</v>
      </c>
      <c r="T164" s="107">
        <f>HLOOKUP($N164,'Perfattr Data'!$A$71:$CW$107,MATCH(T$3&amp;"Short",'Perfattr Data'!$B$71:$B$107,0),FALSE)</f>
        <v>1.5355819868291732E-4</v>
      </c>
      <c r="U164" s="107">
        <f>HLOOKUP($N164,'Perfattr Data'!$A$71:$CW$107,MATCH(U$3&amp;"Short",'Perfattr Data'!$B$71:$B$107,0),FALSE)</f>
        <v>-1.3904622372362705E-2</v>
      </c>
    </row>
    <row r="165" spans="2:21" outlineLevel="1" x14ac:dyDescent="0.25">
      <c r="B165" s="95">
        <f t="shared" si="8"/>
        <v>40694</v>
      </c>
      <c r="C165" s="150">
        <f>-INDEX('Exposure Data'!$A$1:$Y$391,MATCH($B165&amp;$B$104,'Exposure Data'!$A$1:$A$391,0),MATCH(C$3,'Exposure Data'!$A$1:$Y$1,0))</f>
        <v>0.4055205452975259</v>
      </c>
      <c r="D165" s="150">
        <f>-INDEX('Exposure Data'!$A$1:$Y$391,MATCH($B165&amp;$B$104,'Exposure Data'!$A$1:$A$391,0),MATCH(D$3,'Exposure Data'!$A$1:$Y$1,0))</f>
        <v>1.5382691050615429E-3</v>
      </c>
      <c r="E165" s="150">
        <f>-INDEX('Exposure Data'!$A$1:$Y$391,MATCH($B165&amp;$B$104,'Exposure Data'!$A$1:$A$391,0),MATCH(E$3,'Exposure Data'!$A$1:$Y$1,0))</f>
        <v>0.10076071351575093</v>
      </c>
      <c r="F165" s="150">
        <f>-INDEX('Exposure Data'!$A$1:$Y$391,MATCH($B165&amp;$B$104,'Exposure Data'!$A$1:$A$391,0),MATCH(F$3,'Exposure Data'!$A$1:$Y$1,0))</f>
        <v>0.16796310517089125</v>
      </c>
      <c r="G165" s="150">
        <f>-INDEX('Exposure Data'!$A$1:$Y$391,MATCH($B165&amp;$B$104,'Exposure Data'!$A$1:$A$391,0),MATCH(G$3,'Exposure Data'!$A$1:$Y$1,0))</f>
        <v>6.9956416536336233E-2</v>
      </c>
      <c r="H165" s="150">
        <f>-INDEX('Exposure Data'!$A$1:$Y$391,MATCH($B165&amp;$B$104,'Exposure Data'!$A$1:$A$391,0),MATCH(H$3,'Exposure Data'!$A$1:$Y$1,0))</f>
        <v>0.10141238713226416</v>
      </c>
      <c r="I165" s="150">
        <f>-INDEX('Exposure Data'!$A$1:$Y$391,MATCH($B165&amp;$B$104,'Exposure Data'!$A$1:$A$391,0),MATCH(I$3,'Exposure Data'!$A$1:$Y$1,0))</f>
        <v>9.2851903708258826E-2</v>
      </c>
      <c r="J165" s="150">
        <f>-INDEX('Exposure Data'!$A$1:$Y$391,MATCH($B165&amp;$B$104,'Exposure Data'!$A$1:$A$391,0),MATCH(J$3,'Exposure Data'!$A$1:$Y$1,0))</f>
        <v>0</v>
      </c>
      <c r="K165" s="150">
        <f>-INDEX('Exposure Data'!$A$1:$Y$391,MATCH($B165&amp;$B$104,'Exposure Data'!$A$1:$A$391,0),MATCH(K$3,'Exposure Data'!$A$1:$Y$1,0))</f>
        <v>0</v>
      </c>
      <c r="L165" s="99"/>
      <c r="N165" s="95">
        <f t="shared" si="9"/>
        <v>40694</v>
      </c>
      <c r="O165" s="107">
        <f>HLOOKUP($N165,'Perfattr Data'!$A$71:$CW$107,MATCH(O$3&amp;"Short",'Perfattr Data'!$B$71:$B$107,0),FALSE)</f>
        <v>1.9665953036044646E-2</v>
      </c>
      <c r="P165" s="107">
        <f>HLOOKUP($N165,'Perfattr Data'!$A$71:$CW$107,MATCH(P$3&amp;"Short",'Perfattr Data'!$B$71:$B$107,0),FALSE)</f>
        <v>1.0151217996862152E-3</v>
      </c>
      <c r="Q165" s="107">
        <f>HLOOKUP($N165,'Perfattr Data'!$A$71:$CW$107,MATCH(Q$3&amp;"Short",'Perfattr Data'!$B$71:$B$107,0),FALSE)</f>
        <v>3.175041457833077E-3</v>
      </c>
      <c r="R165" s="107">
        <f>HLOOKUP($N165,'Perfattr Data'!$A$71:$CW$107,MATCH(R$3&amp;"Short",'Perfattr Data'!$B$71:$B$107,0),FALSE)</f>
        <v>2.2960369633883699E-3</v>
      </c>
      <c r="S165" s="107">
        <f>HLOOKUP($N165,'Perfattr Data'!$A$71:$CW$107,MATCH(S$3&amp;"Short",'Perfattr Data'!$B$71:$B$107,0),FALSE)</f>
        <v>1.0254447642554794E-2</v>
      </c>
      <c r="T165" s="107">
        <f>HLOOKUP($N165,'Perfattr Data'!$A$71:$CW$107,MATCH(T$3&amp;"Short",'Perfattr Data'!$B$71:$B$107,0),FALSE)</f>
        <v>2.2076258785225507E-3</v>
      </c>
      <c r="U165" s="107">
        <f>HLOOKUP($N165,'Perfattr Data'!$A$71:$CW$107,MATCH(U$3&amp;"Short",'Perfattr Data'!$B$71:$B$107,0),FALSE)</f>
        <v>5.1393351848541945E-3</v>
      </c>
    </row>
    <row r="166" spans="2:21" outlineLevel="1" x14ac:dyDescent="0.25">
      <c r="B166" s="95">
        <f t="shared" si="8"/>
        <v>40724</v>
      </c>
      <c r="C166" s="150">
        <f>-INDEX('Exposure Data'!$A$1:$Y$391,MATCH($B166&amp;$B$104,'Exposure Data'!$A$1:$A$391,0),MATCH(C$3,'Exposure Data'!$A$1:$Y$1,0))</f>
        <v>0.50156330321357767</v>
      </c>
      <c r="D166" s="150">
        <f>-INDEX('Exposure Data'!$A$1:$Y$391,MATCH($B166&amp;$B$104,'Exposure Data'!$A$1:$A$391,0),MATCH(D$3,'Exposure Data'!$A$1:$Y$1,0))</f>
        <v>6.5280904043801677E-3</v>
      </c>
      <c r="E166" s="150">
        <f>-INDEX('Exposure Data'!$A$1:$Y$391,MATCH($B166&amp;$B$104,'Exposure Data'!$A$1:$A$391,0),MATCH(E$3,'Exposure Data'!$A$1:$Y$1,0))</f>
        <v>0.11083121672823286</v>
      </c>
      <c r="F166" s="150">
        <f>-INDEX('Exposure Data'!$A$1:$Y$391,MATCH($B166&amp;$B$104,'Exposure Data'!$A$1:$A$391,0),MATCH(F$3,'Exposure Data'!$A$1:$Y$1,0))</f>
        <v>0.16226968596295352</v>
      </c>
      <c r="G166" s="150">
        <f>-INDEX('Exposure Data'!$A$1:$Y$391,MATCH($B166&amp;$B$104,'Exposure Data'!$A$1:$A$391,0),MATCH(G$3,'Exposure Data'!$A$1:$Y$1,0))</f>
        <v>5.8154484201896166E-2</v>
      </c>
      <c r="H166" s="150">
        <f>-INDEX('Exposure Data'!$A$1:$Y$391,MATCH($B166&amp;$B$104,'Exposure Data'!$A$1:$A$391,0),MATCH(H$3,'Exposure Data'!$A$1:$Y$1,0))</f>
        <v>9.5002464952858356E-2</v>
      </c>
      <c r="I166" s="150">
        <f>-INDEX('Exposure Data'!$A$1:$Y$391,MATCH($B166&amp;$B$104,'Exposure Data'!$A$1:$A$391,0),MATCH(I$3,'Exposure Data'!$A$1:$Y$1,0))</f>
        <v>7.3079310582116946E-2</v>
      </c>
      <c r="J166" s="150">
        <f>-INDEX('Exposure Data'!$A$1:$Y$391,MATCH($B166&amp;$B$104,'Exposure Data'!$A$1:$A$391,0),MATCH(J$3,'Exposure Data'!$A$1:$Y$1,0))</f>
        <v>0</v>
      </c>
      <c r="K166" s="150">
        <f>-INDEX('Exposure Data'!$A$1:$Y$391,MATCH($B166&amp;$B$104,'Exposure Data'!$A$1:$A$391,0),MATCH(K$3,'Exposure Data'!$A$1:$Y$1,0))</f>
        <v>0</v>
      </c>
      <c r="L166" s="99"/>
      <c r="N166" s="95">
        <f t="shared" si="9"/>
        <v>40724</v>
      </c>
      <c r="O166" s="107">
        <f>HLOOKUP($N166,'Perfattr Data'!$A$71:$CW$107,MATCH(O$3&amp;"Short",'Perfattr Data'!$B$71:$B$107,0),FALSE)</f>
        <v>8.1031971536590156E-3</v>
      </c>
      <c r="P166" s="107">
        <f>HLOOKUP($N166,'Perfattr Data'!$A$71:$CW$107,MATCH(P$3&amp;"Short",'Perfattr Data'!$B$71:$B$107,0),FALSE)</f>
        <v>6.9820471772492321E-5</v>
      </c>
      <c r="Q166" s="107">
        <f>HLOOKUP($N166,'Perfattr Data'!$A$71:$CW$107,MATCH(Q$3&amp;"Short",'Perfattr Data'!$B$71:$B$107,0),FALSE)</f>
        <v>9.0739803906430823E-4</v>
      </c>
      <c r="R166" s="107">
        <f>HLOOKUP($N166,'Perfattr Data'!$A$71:$CW$107,MATCH(R$3&amp;"Short",'Perfattr Data'!$B$71:$B$107,0),FALSE)</f>
        <v>1.5679173155433174E-3</v>
      </c>
      <c r="S166" s="107">
        <f>HLOOKUP($N166,'Perfattr Data'!$A$71:$CW$107,MATCH(S$3&amp;"Short",'Perfattr Data'!$B$71:$B$107,0),FALSE)</f>
        <v>6.5151517241392978E-4</v>
      </c>
      <c r="T166" s="107">
        <f>HLOOKUP($N166,'Perfattr Data'!$A$71:$CW$107,MATCH(T$3&amp;"Short",'Perfattr Data'!$B$71:$B$107,0),FALSE)</f>
        <v>2.9888490768541299E-3</v>
      </c>
      <c r="U166" s="107">
        <f>HLOOKUP($N166,'Perfattr Data'!$A$71:$CW$107,MATCH(U$3&amp;"Short",'Perfattr Data'!$B$71:$B$107,0),FALSE)</f>
        <v>3.1314118201564048E-4</v>
      </c>
    </row>
    <row r="167" spans="2:21" outlineLevel="1" x14ac:dyDescent="0.25">
      <c r="B167" s="95">
        <f t="shared" si="8"/>
        <v>40755</v>
      </c>
      <c r="C167" s="150">
        <f>-INDEX('Exposure Data'!$A$1:$Y$391,MATCH($B167&amp;$B$104,'Exposure Data'!$A$1:$A$391,0),MATCH(C$3,'Exposure Data'!$A$1:$Y$1,0))</f>
        <v>0.52958557564602127</v>
      </c>
      <c r="D167" s="150">
        <f>-INDEX('Exposure Data'!$A$1:$Y$391,MATCH($B167&amp;$B$104,'Exposure Data'!$A$1:$A$391,0),MATCH(D$3,'Exposure Data'!$A$1:$Y$1,0))</f>
        <v>5.6740637611903642E-3</v>
      </c>
      <c r="E167" s="150">
        <f>-INDEX('Exposure Data'!$A$1:$Y$391,MATCH($B167&amp;$B$104,'Exposure Data'!$A$1:$A$391,0),MATCH(E$3,'Exposure Data'!$A$1:$Y$1,0))</f>
        <v>0.11578242182762276</v>
      </c>
      <c r="F167" s="150">
        <f>-INDEX('Exposure Data'!$A$1:$Y$391,MATCH($B167&amp;$B$104,'Exposure Data'!$A$1:$A$391,0),MATCH(F$3,'Exposure Data'!$A$1:$Y$1,0))</f>
        <v>0.15112495463868769</v>
      </c>
      <c r="G167" s="150">
        <f>-INDEX('Exposure Data'!$A$1:$Y$391,MATCH($B167&amp;$B$104,'Exposure Data'!$A$1:$A$391,0),MATCH(G$3,'Exposure Data'!$A$1:$Y$1,0))</f>
        <v>5.618620440399099E-2</v>
      </c>
      <c r="H167" s="150">
        <f>-INDEX('Exposure Data'!$A$1:$Y$391,MATCH($B167&amp;$B$104,'Exposure Data'!$A$1:$A$391,0),MATCH(H$3,'Exposure Data'!$A$1:$Y$1,0))</f>
        <v>8.2760320968035733E-2</v>
      </c>
      <c r="I167" s="150">
        <f>-INDEX('Exposure Data'!$A$1:$Y$391,MATCH($B167&amp;$B$104,'Exposure Data'!$A$1:$A$391,0),MATCH(I$3,'Exposure Data'!$A$1:$Y$1,0))</f>
        <v>7.7762912422290942E-2</v>
      </c>
      <c r="J167" s="150">
        <f>-INDEX('Exposure Data'!$A$1:$Y$391,MATCH($B167&amp;$B$104,'Exposure Data'!$A$1:$A$391,0),MATCH(J$3,'Exposure Data'!$A$1:$Y$1,0))</f>
        <v>0</v>
      </c>
      <c r="K167" s="150">
        <f>-INDEX('Exposure Data'!$A$1:$Y$391,MATCH($B167&amp;$B$104,'Exposure Data'!$A$1:$A$391,0),MATCH(K$3,'Exposure Data'!$A$1:$Y$1,0))</f>
        <v>0</v>
      </c>
      <c r="L167" s="99"/>
      <c r="N167" s="95">
        <f t="shared" si="9"/>
        <v>40755</v>
      </c>
      <c r="O167" s="107">
        <f>HLOOKUP($N167,'Perfattr Data'!$A$71:$CW$107,MATCH(O$3&amp;"Short",'Perfattr Data'!$B$71:$B$107,0),FALSE)</f>
        <v>4.380097132042556E-3</v>
      </c>
      <c r="P167" s="107">
        <f>HLOOKUP($N167,'Perfattr Data'!$A$71:$CW$107,MATCH(P$3&amp;"Short",'Perfattr Data'!$B$71:$B$107,0),FALSE)</f>
        <v>-1.6462675420741125E-4</v>
      </c>
      <c r="Q167" s="107">
        <f>HLOOKUP($N167,'Perfattr Data'!$A$71:$CW$107,MATCH(Q$3&amp;"Short",'Perfattr Data'!$B$71:$B$107,0),FALSE)</f>
        <v>6.5146547458092366E-4</v>
      </c>
      <c r="R167" s="107">
        <f>HLOOKUP($N167,'Perfattr Data'!$A$71:$CW$107,MATCH(R$3&amp;"Short",'Perfattr Data'!$B$71:$B$107,0),FALSE)</f>
        <v>4.6011631383089599E-3</v>
      </c>
      <c r="S167" s="107">
        <f>HLOOKUP($N167,'Perfattr Data'!$A$71:$CW$107,MATCH(S$3&amp;"Short",'Perfattr Data'!$B$71:$B$107,0),FALSE)</f>
        <v>3.7660315393351458E-4</v>
      </c>
      <c r="T167" s="107">
        <f>HLOOKUP($N167,'Perfattr Data'!$A$71:$CW$107,MATCH(T$3&amp;"Short",'Perfattr Data'!$B$71:$B$107,0),FALSE)</f>
        <v>2.9636731419067862E-3</v>
      </c>
      <c r="U167" s="107">
        <f>HLOOKUP($N167,'Perfattr Data'!$A$71:$CW$107,MATCH(U$3&amp;"Short",'Perfattr Data'!$B$71:$B$107,0),FALSE)</f>
        <v>5.6969209351822245E-3</v>
      </c>
    </row>
    <row r="168" spans="2:21" outlineLevel="1" x14ac:dyDescent="0.25">
      <c r="B168" s="95">
        <f t="shared" si="8"/>
        <v>40786</v>
      </c>
      <c r="C168" s="150">
        <f>-INDEX('Exposure Data'!$A$1:$Y$391,MATCH($B168&amp;$B$104,'Exposure Data'!$A$1:$A$391,0),MATCH(C$3,'Exposure Data'!$A$1:$Y$1,0))</f>
        <v>0.43183838678788927</v>
      </c>
      <c r="D168" s="150">
        <f>-INDEX('Exposure Data'!$A$1:$Y$391,MATCH($B168&amp;$B$104,'Exposure Data'!$A$1:$A$391,0),MATCH(D$3,'Exposure Data'!$A$1:$Y$1,0))</f>
        <v>2.4194420844191643E-3</v>
      </c>
      <c r="E168" s="150">
        <f>-INDEX('Exposure Data'!$A$1:$Y$391,MATCH($B168&amp;$B$104,'Exposure Data'!$A$1:$A$391,0),MATCH(E$3,'Exposure Data'!$A$1:$Y$1,0))</f>
        <v>8.3838614237163711E-2</v>
      </c>
      <c r="F168" s="150">
        <f>-INDEX('Exposure Data'!$A$1:$Y$391,MATCH($B168&amp;$B$104,'Exposure Data'!$A$1:$A$391,0),MATCH(F$3,'Exposure Data'!$A$1:$Y$1,0))</f>
        <v>0.16114007369345973</v>
      </c>
      <c r="G168" s="150">
        <f>-INDEX('Exposure Data'!$A$1:$Y$391,MATCH($B168&amp;$B$104,'Exposure Data'!$A$1:$A$391,0),MATCH(G$3,'Exposure Data'!$A$1:$Y$1,0))</f>
        <v>8.2356415637979546E-2</v>
      </c>
      <c r="H168" s="150">
        <f>-INDEX('Exposure Data'!$A$1:$Y$391,MATCH($B168&amp;$B$104,'Exposure Data'!$A$1:$A$391,0),MATCH(H$3,'Exposure Data'!$A$1:$Y$1,0))</f>
        <v>0.12631899923474682</v>
      </c>
      <c r="I168" s="150">
        <f>-INDEX('Exposure Data'!$A$1:$Y$391,MATCH($B168&amp;$B$104,'Exposure Data'!$A$1:$A$391,0),MATCH(I$3,'Exposure Data'!$A$1:$Y$1,0))</f>
        <v>7.6984273191803107E-2</v>
      </c>
      <c r="J168" s="150">
        <f>-INDEX('Exposure Data'!$A$1:$Y$391,MATCH($B168&amp;$B$104,'Exposure Data'!$A$1:$A$391,0),MATCH(J$3,'Exposure Data'!$A$1:$Y$1,0))</f>
        <v>0</v>
      </c>
      <c r="K168" s="150">
        <f>-INDEX('Exposure Data'!$A$1:$Y$391,MATCH($B168&amp;$B$104,'Exposure Data'!$A$1:$A$391,0),MATCH(K$3,'Exposure Data'!$A$1:$Y$1,0))</f>
        <v>0</v>
      </c>
      <c r="L168" s="99"/>
      <c r="N168" s="95">
        <f t="shared" si="9"/>
        <v>40786</v>
      </c>
      <c r="O168" s="107">
        <f>HLOOKUP($N168,'Perfattr Data'!$A$71:$CW$107,MATCH(O$3&amp;"Short",'Perfattr Data'!$B$71:$B$107,0),FALSE)</f>
        <v>5.7072009321830174E-2</v>
      </c>
      <c r="P168" s="107">
        <f>HLOOKUP($N168,'Perfattr Data'!$A$71:$CW$107,MATCH(P$3&amp;"Short",'Perfattr Data'!$B$71:$B$107,0),FALSE)</f>
        <v>1.0916186448587661E-3</v>
      </c>
      <c r="Q168" s="107">
        <f>HLOOKUP($N168,'Perfattr Data'!$A$71:$CW$107,MATCH(Q$3&amp;"Short",'Perfattr Data'!$B$71:$B$107,0),FALSE)</f>
        <v>1.1238053672931812E-2</v>
      </c>
      <c r="R168" s="107">
        <f>HLOOKUP($N168,'Perfattr Data'!$A$71:$CW$107,MATCH(R$3&amp;"Short",'Perfattr Data'!$B$71:$B$107,0),FALSE)</f>
        <v>-7.0011001724520547E-4</v>
      </c>
      <c r="S168" s="107">
        <f>HLOOKUP($N168,'Perfattr Data'!$A$71:$CW$107,MATCH(S$3&amp;"Short",'Perfattr Data'!$B$71:$B$107,0),FALSE)</f>
        <v>-1.0116113090574783E-4</v>
      </c>
      <c r="T168" s="107">
        <f>HLOOKUP($N168,'Perfattr Data'!$A$71:$CW$107,MATCH(T$3&amp;"Short",'Perfattr Data'!$B$71:$B$107,0),FALSE)</f>
        <v>1.9855560507716923E-3</v>
      </c>
      <c r="U168" s="107">
        <f>HLOOKUP($N168,'Perfattr Data'!$A$71:$CW$107,MATCH(U$3&amp;"Short",'Perfattr Data'!$B$71:$B$107,0),FALSE)</f>
        <v>1.4020514290529832E-2</v>
      </c>
    </row>
    <row r="169" spans="2:21" outlineLevel="1" x14ac:dyDescent="0.25">
      <c r="B169" s="95">
        <f t="shared" si="8"/>
        <v>40816</v>
      </c>
      <c r="C169" s="150">
        <f>-INDEX('Exposure Data'!$A$1:$Y$391,MATCH($B169&amp;$B$104,'Exposure Data'!$A$1:$A$391,0),MATCH(C$3,'Exposure Data'!$A$1:$Y$1,0))</f>
        <v>0.46272531408391115</v>
      </c>
      <c r="D169" s="150">
        <f>-INDEX('Exposure Data'!$A$1:$Y$391,MATCH($B169&amp;$B$104,'Exposure Data'!$A$1:$A$391,0),MATCH(D$3,'Exposure Data'!$A$1:$Y$1,0))</f>
        <v>1.3848429345568051E-2</v>
      </c>
      <c r="E169" s="150">
        <f>-INDEX('Exposure Data'!$A$1:$Y$391,MATCH($B169&amp;$B$104,'Exposure Data'!$A$1:$A$391,0),MATCH(E$3,'Exposure Data'!$A$1:$Y$1,0))</f>
        <v>7.2275031049938529E-2</v>
      </c>
      <c r="F169" s="150">
        <f>-INDEX('Exposure Data'!$A$1:$Y$391,MATCH($B169&amp;$B$104,'Exposure Data'!$A$1:$A$391,0),MATCH(F$3,'Exposure Data'!$A$1:$Y$1,0))</f>
        <v>0.126566182287461</v>
      </c>
      <c r="G169" s="150">
        <f>-INDEX('Exposure Data'!$A$1:$Y$391,MATCH($B169&amp;$B$104,'Exposure Data'!$A$1:$A$391,0),MATCH(G$3,'Exposure Data'!$A$1:$Y$1,0))</f>
        <v>0.10192344422589444</v>
      </c>
      <c r="H169" s="150">
        <f>-INDEX('Exposure Data'!$A$1:$Y$391,MATCH($B169&amp;$B$104,'Exposure Data'!$A$1:$A$391,0),MATCH(H$3,'Exposure Data'!$A$1:$Y$1,0))</f>
        <v>0.13015722445149253</v>
      </c>
      <c r="I169" s="150">
        <f>-INDEX('Exposure Data'!$A$1:$Y$391,MATCH($B169&amp;$B$104,'Exposure Data'!$A$1:$A$391,0),MATCH(I$3,'Exposure Data'!$A$1:$Y$1,0))</f>
        <v>8.2059063668226045E-2</v>
      </c>
      <c r="J169" s="150">
        <f>-INDEX('Exposure Data'!$A$1:$Y$391,MATCH($B169&amp;$B$104,'Exposure Data'!$A$1:$A$391,0),MATCH(J$3,'Exposure Data'!$A$1:$Y$1,0))</f>
        <v>1.8237670359774312E-2</v>
      </c>
      <c r="K169" s="150">
        <f>-INDEX('Exposure Data'!$A$1:$Y$391,MATCH($B169&amp;$B$104,'Exposure Data'!$A$1:$A$391,0),MATCH(K$3,'Exposure Data'!$A$1:$Y$1,0))</f>
        <v>0</v>
      </c>
      <c r="L169" s="99"/>
      <c r="N169" s="95">
        <f t="shared" si="9"/>
        <v>40816</v>
      </c>
      <c r="O169" s="107">
        <f>HLOOKUP($N169,'Perfattr Data'!$A$71:$CW$107,MATCH(O$3&amp;"Short",'Perfattr Data'!$B$71:$B$107,0),FALSE)</f>
        <v>5.4707601247335022E-2</v>
      </c>
      <c r="P169" s="107">
        <f>HLOOKUP($N169,'Perfattr Data'!$A$71:$CW$107,MATCH(P$3&amp;"Short",'Perfattr Data'!$B$71:$B$107,0),FALSE)</f>
        <v>5.9433634166543318E-3</v>
      </c>
      <c r="Q169" s="107">
        <f>HLOOKUP($N169,'Perfattr Data'!$A$71:$CW$107,MATCH(Q$3&amp;"Short",'Perfattr Data'!$B$71:$B$107,0),FALSE)</f>
        <v>1.5811921150363589E-2</v>
      </c>
      <c r="R169" s="107">
        <f>HLOOKUP($N169,'Perfattr Data'!$A$71:$CW$107,MATCH(R$3&amp;"Short",'Perfattr Data'!$B$71:$B$107,0),FALSE)</f>
        <v>2.9497031318622219E-2</v>
      </c>
      <c r="S169" s="107">
        <f>HLOOKUP($N169,'Perfattr Data'!$A$71:$CW$107,MATCH(S$3&amp;"Short",'Perfattr Data'!$B$71:$B$107,0),FALSE)</f>
        <v>1.5239394137303117E-2</v>
      </c>
      <c r="T169" s="107">
        <f>HLOOKUP($N169,'Perfattr Data'!$A$71:$CW$107,MATCH(T$3&amp;"Short",'Perfattr Data'!$B$71:$B$107,0),FALSE)</f>
        <v>1.1855551265171439E-2</v>
      </c>
      <c r="U169" s="107">
        <f>HLOOKUP($N169,'Perfattr Data'!$A$71:$CW$107,MATCH(U$3&amp;"Short",'Perfattr Data'!$B$71:$B$107,0),FALSE)</f>
        <v>1.8672368056797926E-2</v>
      </c>
    </row>
    <row r="170" spans="2:21" outlineLevel="1" x14ac:dyDescent="0.25">
      <c r="B170" s="95">
        <f t="shared" ref="B170:B202" si="10">EOMONTH(B169,1)</f>
        <v>40847</v>
      </c>
      <c r="C170" s="150">
        <f>-INDEX('Exposure Data'!$A$1:$Y$391,MATCH($B170&amp;$B$104,'Exposure Data'!$A$1:$A$391,0),MATCH(C$3,'Exposure Data'!$A$1:$Y$1,0))</f>
        <v>0.47337083557799742</v>
      </c>
      <c r="D170" s="150">
        <f>-INDEX('Exposure Data'!$A$1:$Y$391,MATCH($B170&amp;$B$104,'Exposure Data'!$A$1:$A$391,0),MATCH(D$3,'Exposure Data'!$A$1:$Y$1,0))</f>
        <v>1.7884292893226138E-2</v>
      </c>
      <c r="E170" s="150">
        <f>-INDEX('Exposure Data'!$A$1:$Y$391,MATCH($B170&amp;$B$104,'Exposure Data'!$A$1:$A$391,0),MATCH(E$3,'Exposure Data'!$A$1:$Y$1,0))</f>
        <v>6.080130102564809E-2</v>
      </c>
      <c r="F170" s="150">
        <f>-INDEX('Exposure Data'!$A$1:$Y$391,MATCH($B170&amp;$B$104,'Exposure Data'!$A$1:$A$391,0),MATCH(F$3,'Exposure Data'!$A$1:$Y$1,0))</f>
        <v>0.14451433695833837</v>
      </c>
      <c r="G170" s="150">
        <f>-INDEX('Exposure Data'!$A$1:$Y$391,MATCH($B170&amp;$B$104,'Exposure Data'!$A$1:$A$391,0),MATCH(G$3,'Exposure Data'!$A$1:$Y$1,0))</f>
        <v>9.7232011618277214E-2</v>
      </c>
      <c r="H170" s="150">
        <f>-INDEX('Exposure Data'!$A$1:$Y$391,MATCH($B170&amp;$B$104,'Exposure Data'!$A$1:$A$391,0),MATCH(H$3,'Exposure Data'!$A$1:$Y$1,0))</f>
        <v>0.13987158466775118</v>
      </c>
      <c r="I170" s="150">
        <f>-INDEX('Exposure Data'!$A$1:$Y$391,MATCH($B170&amp;$B$104,'Exposure Data'!$A$1:$A$391,0),MATCH(I$3,'Exposure Data'!$A$1:$Y$1,0))</f>
        <v>9.3996809627473588E-2</v>
      </c>
      <c r="J170" s="150">
        <f>-INDEX('Exposure Data'!$A$1:$Y$391,MATCH($B170&amp;$B$104,'Exposure Data'!$A$1:$A$391,0),MATCH(J$3,'Exposure Data'!$A$1:$Y$1,0))</f>
        <v>2.2139630391412233E-2</v>
      </c>
      <c r="K170" s="150">
        <f>-INDEX('Exposure Data'!$A$1:$Y$391,MATCH($B170&amp;$B$104,'Exposure Data'!$A$1:$A$391,0),MATCH(K$3,'Exposure Data'!$A$1:$Y$1,0))</f>
        <v>0</v>
      </c>
      <c r="L170" s="99"/>
      <c r="N170" s="95">
        <f t="shared" ref="N170:N202" si="11">EOMONTH(N169,1)</f>
        <v>40847</v>
      </c>
      <c r="O170" s="107">
        <f>HLOOKUP($N170,'Perfattr Data'!$A$71:$CW$107,MATCH(O$3&amp;"Short",'Perfattr Data'!$B$71:$B$107,0),FALSE)</f>
        <v>-4.7208936144281288E-2</v>
      </c>
      <c r="P170" s="107">
        <f>HLOOKUP($N170,'Perfattr Data'!$A$71:$CW$107,MATCH(P$3&amp;"Short",'Perfattr Data'!$B$71:$B$107,0),FALSE)</f>
        <v>-2.7666708060799217E-3</v>
      </c>
      <c r="Q170" s="107">
        <f>HLOOKUP($N170,'Perfattr Data'!$A$71:$CW$107,MATCH(Q$3&amp;"Short",'Perfattr Data'!$B$71:$B$107,0),FALSE)</f>
        <v>-9.1064911350377791E-3</v>
      </c>
      <c r="R170" s="107">
        <f>HLOOKUP($N170,'Perfattr Data'!$A$71:$CW$107,MATCH(R$3&amp;"Short",'Perfattr Data'!$B$71:$B$107,0),FALSE)</f>
        <v>-2.0833022204583676E-2</v>
      </c>
      <c r="S170" s="107">
        <f>HLOOKUP($N170,'Perfattr Data'!$A$71:$CW$107,MATCH(S$3&amp;"Short",'Perfattr Data'!$B$71:$B$107,0),FALSE)</f>
        <v>-4.1909320042981093E-3</v>
      </c>
      <c r="T170" s="107">
        <f>HLOOKUP($N170,'Perfattr Data'!$A$71:$CW$107,MATCH(T$3&amp;"Short",'Perfattr Data'!$B$71:$B$107,0),FALSE)</f>
        <v>-1.8330119817905485E-2</v>
      </c>
      <c r="U170" s="107">
        <f>HLOOKUP($N170,'Perfattr Data'!$A$71:$CW$107,MATCH(U$3&amp;"Short",'Perfattr Data'!$B$71:$B$107,0),FALSE)</f>
        <v>-1.2127481979766052E-2</v>
      </c>
    </row>
    <row r="171" spans="2:21" outlineLevel="1" x14ac:dyDescent="0.25">
      <c r="B171" s="95">
        <f t="shared" si="10"/>
        <v>40877</v>
      </c>
      <c r="C171" s="150">
        <f>-INDEX('Exposure Data'!$A$1:$Y$391,MATCH($B171&amp;$B$104,'Exposure Data'!$A$1:$A$391,0),MATCH(C$3,'Exposure Data'!$A$1:$Y$1,0))</f>
        <v>0.45744416385845366</v>
      </c>
      <c r="D171" s="150">
        <f>-INDEX('Exposure Data'!$A$1:$Y$391,MATCH($B171&amp;$B$104,'Exposure Data'!$A$1:$A$391,0),MATCH(D$3,'Exposure Data'!$A$1:$Y$1,0))</f>
        <v>2.14056894633801E-2</v>
      </c>
      <c r="E171" s="150">
        <f>-INDEX('Exposure Data'!$A$1:$Y$391,MATCH($B171&amp;$B$104,'Exposure Data'!$A$1:$A$391,0),MATCH(E$3,'Exposure Data'!$A$1:$Y$1,0))</f>
        <v>6.3584238684722558E-2</v>
      </c>
      <c r="F171" s="150">
        <f>-INDEX('Exposure Data'!$A$1:$Y$391,MATCH($B171&amp;$B$104,'Exposure Data'!$A$1:$A$391,0),MATCH(F$3,'Exposure Data'!$A$1:$Y$1,0))</f>
        <v>0.1481236474556531</v>
      </c>
      <c r="G171" s="150">
        <f>-INDEX('Exposure Data'!$A$1:$Y$391,MATCH($B171&amp;$B$104,'Exposure Data'!$A$1:$A$391,0),MATCH(G$3,'Exposure Data'!$A$1:$Y$1,0))</f>
        <v>9.3834439379960943E-2</v>
      </c>
      <c r="H171" s="150">
        <f>-INDEX('Exposure Data'!$A$1:$Y$391,MATCH($B171&amp;$B$104,'Exposure Data'!$A$1:$A$391,0),MATCH(H$3,'Exposure Data'!$A$1:$Y$1,0))</f>
        <v>0.16182101796569179</v>
      </c>
      <c r="I171" s="150">
        <f>-INDEX('Exposure Data'!$A$1:$Y$391,MATCH($B171&amp;$B$104,'Exposure Data'!$A$1:$A$391,0),MATCH(I$3,'Exposure Data'!$A$1:$Y$1,0))</f>
        <v>8.3185316295285333E-2</v>
      </c>
      <c r="J171" s="150">
        <f>-INDEX('Exposure Data'!$A$1:$Y$391,MATCH($B171&amp;$B$104,'Exposure Data'!$A$1:$A$391,0),MATCH(J$3,'Exposure Data'!$A$1:$Y$1,0))</f>
        <v>2.3655440628683692E-2</v>
      </c>
      <c r="K171" s="150">
        <f>-INDEX('Exposure Data'!$A$1:$Y$391,MATCH($B171&amp;$B$104,'Exposure Data'!$A$1:$A$391,0),MATCH(K$3,'Exposure Data'!$A$1:$Y$1,0))</f>
        <v>0</v>
      </c>
      <c r="L171" s="99"/>
      <c r="N171" s="95">
        <f t="shared" si="11"/>
        <v>40877</v>
      </c>
      <c r="O171" s="107">
        <f>HLOOKUP($N171,'Perfattr Data'!$A$71:$CW$107,MATCH(O$3&amp;"Short",'Perfattr Data'!$B$71:$B$107,0),FALSE)</f>
        <v>3.5314986624477289E-2</v>
      </c>
      <c r="P171" s="107">
        <f>HLOOKUP($N171,'Perfattr Data'!$A$71:$CW$107,MATCH(P$3&amp;"Short",'Perfattr Data'!$B$71:$B$107,0),FALSE)</f>
        <v>1.548898527800543E-3</v>
      </c>
      <c r="Q171" s="107">
        <f>HLOOKUP($N171,'Perfattr Data'!$A$71:$CW$107,MATCH(Q$3&amp;"Short",'Perfattr Data'!$B$71:$B$107,0),FALSE)</f>
        <v>4.2327353124985368E-4</v>
      </c>
      <c r="R171" s="107">
        <f>HLOOKUP($N171,'Perfattr Data'!$A$71:$CW$107,MATCH(R$3&amp;"Short",'Perfattr Data'!$B$71:$B$107,0),FALSE)</f>
        <v>2.2754302933699682E-3</v>
      </c>
      <c r="S171" s="107">
        <f>HLOOKUP($N171,'Perfattr Data'!$A$71:$CW$107,MATCH(S$3&amp;"Short",'Perfattr Data'!$B$71:$B$107,0),FALSE)</f>
        <v>-7.5700675669664887E-4</v>
      </c>
      <c r="T171" s="107">
        <f>HLOOKUP($N171,'Perfattr Data'!$A$71:$CW$107,MATCH(T$3&amp;"Short",'Perfattr Data'!$B$71:$B$107,0),FALSE)</f>
        <v>3.6395719361701851E-3</v>
      </c>
      <c r="U171" s="107">
        <f>HLOOKUP($N171,'Perfattr Data'!$A$71:$CW$107,MATCH(U$3&amp;"Short",'Perfattr Data'!$B$71:$B$107,0),FALSE)</f>
        <v>1.0529574822786041E-2</v>
      </c>
    </row>
    <row r="172" spans="2:21" outlineLevel="1" x14ac:dyDescent="0.25">
      <c r="B172" s="95">
        <f t="shared" si="10"/>
        <v>40908</v>
      </c>
      <c r="C172" s="150">
        <f>-INDEX('Exposure Data'!$A$1:$Y$391,MATCH($B172&amp;$B$104,'Exposure Data'!$A$1:$A$391,0),MATCH(C$3,'Exposure Data'!$A$1:$Y$1,0))</f>
        <v>0.41381336467616697</v>
      </c>
      <c r="D172" s="150">
        <f>-INDEX('Exposure Data'!$A$1:$Y$391,MATCH($B172&amp;$B$104,'Exposure Data'!$A$1:$A$391,0),MATCH(D$3,'Exposure Data'!$A$1:$Y$1,0))</f>
        <v>2.4387364027115166E-2</v>
      </c>
      <c r="E172" s="150">
        <f>-INDEX('Exposure Data'!$A$1:$Y$391,MATCH($B172&amp;$B$104,'Exposure Data'!$A$1:$A$391,0),MATCH(E$3,'Exposure Data'!$A$1:$Y$1,0))</f>
        <v>6.0700198000779533E-2</v>
      </c>
      <c r="F172" s="150">
        <f>-INDEX('Exposure Data'!$A$1:$Y$391,MATCH($B172&amp;$B$104,'Exposure Data'!$A$1:$A$391,0),MATCH(F$3,'Exposure Data'!$A$1:$Y$1,0))</f>
        <v>0.15635025538366359</v>
      </c>
      <c r="G172" s="150">
        <f>-INDEX('Exposure Data'!$A$1:$Y$391,MATCH($B172&amp;$B$104,'Exposure Data'!$A$1:$A$391,0),MATCH(G$3,'Exposure Data'!$A$1:$Y$1,0))</f>
        <v>9.8935413164139507E-2</v>
      </c>
      <c r="H172" s="150">
        <f>-INDEX('Exposure Data'!$A$1:$Y$391,MATCH($B172&amp;$B$104,'Exposure Data'!$A$1:$A$391,0),MATCH(H$3,'Exposure Data'!$A$1:$Y$1,0))</f>
        <v>0.16166600661069572</v>
      </c>
      <c r="I172" s="150">
        <f>-INDEX('Exposure Data'!$A$1:$Y$391,MATCH($B172&amp;$B$104,'Exposure Data'!$A$1:$A$391,0),MATCH(I$3,'Exposure Data'!$A$1:$Y$1,0))</f>
        <v>6.3116149929890342E-2</v>
      </c>
      <c r="J172" s="150">
        <f>-INDEX('Exposure Data'!$A$1:$Y$391,MATCH($B172&amp;$B$104,'Exposure Data'!$A$1:$A$391,0),MATCH(J$3,'Exposure Data'!$A$1:$Y$1,0))</f>
        <v>1.7023385607950418E-2</v>
      </c>
      <c r="K172" s="150">
        <f>-INDEX('Exposure Data'!$A$1:$Y$391,MATCH($B172&amp;$B$104,'Exposure Data'!$A$1:$A$391,0),MATCH(K$3,'Exposure Data'!$A$1:$Y$1,0))</f>
        <v>0</v>
      </c>
      <c r="L172" s="99"/>
      <c r="N172" s="95">
        <f t="shared" si="11"/>
        <v>40908</v>
      </c>
      <c r="O172" s="107">
        <f>HLOOKUP($N172,'Perfattr Data'!$A$71:$CW$107,MATCH(O$3&amp;"Short",'Perfattr Data'!$B$71:$B$107,0),FALSE)</f>
        <v>2.3876481481870889E-3</v>
      </c>
      <c r="P172" s="107">
        <f>HLOOKUP($N172,'Perfattr Data'!$A$71:$CW$107,MATCH(P$3&amp;"Short",'Perfattr Data'!$B$71:$B$107,0),FALSE)</f>
        <v>2.5471050758644276E-3</v>
      </c>
      <c r="Q172" s="107">
        <f>HLOOKUP($N172,'Perfattr Data'!$A$71:$CW$107,MATCH(Q$3&amp;"Short",'Perfattr Data'!$B$71:$B$107,0),FALSE)</f>
        <v>2.5242261506979503E-3</v>
      </c>
      <c r="R172" s="107">
        <f>HLOOKUP($N172,'Perfattr Data'!$A$71:$CW$107,MATCH(R$3&amp;"Short",'Perfattr Data'!$B$71:$B$107,0),FALSE)</f>
        <v>1.1359952449534064E-3</v>
      </c>
      <c r="S172" s="107">
        <f>HLOOKUP($N172,'Perfattr Data'!$A$71:$CW$107,MATCH(S$3&amp;"Short",'Perfattr Data'!$B$71:$B$107,0),FALSE)</f>
        <v>2.9746971520577432E-3</v>
      </c>
      <c r="T172" s="107">
        <f>HLOOKUP($N172,'Perfattr Data'!$A$71:$CW$107,MATCH(T$3&amp;"Short",'Perfattr Data'!$B$71:$B$107,0),FALSE)</f>
        <v>-4.9253734180103636E-3</v>
      </c>
      <c r="U172" s="107">
        <f>HLOOKUP($N172,'Perfattr Data'!$A$71:$CW$107,MATCH(U$3&amp;"Short",'Perfattr Data'!$B$71:$B$107,0),FALSE)</f>
        <v>7.3724324330755623E-3</v>
      </c>
    </row>
    <row r="173" spans="2:21" outlineLevel="1" x14ac:dyDescent="0.25">
      <c r="B173" s="95">
        <f t="shared" si="10"/>
        <v>40939</v>
      </c>
      <c r="C173" s="150">
        <f>-INDEX('Exposure Data'!$A$1:$Y$391,MATCH($B173&amp;$B$104,'Exposure Data'!$A$1:$A$391,0),MATCH(C$3,'Exposure Data'!$A$1:$Y$1,0))</f>
        <v>0.4594188631790726</v>
      </c>
      <c r="D173" s="150">
        <f>-INDEX('Exposure Data'!$A$1:$Y$391,MATCH($B173&amp;$B$104,'Exposure Data'!$A$1:$A$391,0),MATCH(D$3,'Exposure Data'!$A$1:$Y$1,0))</f>
        <v>2.086675010259894E-2</v>
      </c>
      <c r="E173" s="150">
        <f>-INDEX('Exposure Data'!$A$1:$Y$391,MATCH($B173&amp;$B$104,'Exposure Data'!$A$1:$A$391,0),MATCH(E$3,'Exposure Data'!$A$1:$Y$1,0))</f>
        <v>6.0987611736633245E-2</v>
      </c>
      <c r="F173" s="150">
        <f>-INDEX('Exposure Data'!$A$1:$Y$391,MATCH($B173&amp;$B$104,'Exposure Data'!$A$1:$A$391,0),MATCH(F$3,'Exposure Data'!$A$1:$Y$1,0))</f>
        <v>0.17208888825532864</v>
      </c>
      <c r="G173" s="150">
        <f>-INDEX('Exposure Data'!$A$1:$Y$391,MATCH($B173&amp;$B$104,'Exposure Data'!$A$1:$A$391,0),MATCH(G$3,'Exposure Data'!$A$1:$Y$1,0))</f>
        <v>0.10566251084953579</v>
      </c>
      <c r="H173" s="150">
        <f>-INDEX('Exposure Data'!$A$1:$Y$391,MATCH($B173&amp;$B$104,'Exposure Data'!$A$1:$A$391,0),MATCH(H$3,'Exposure Data'!$A$1:$Y$1,0))</f>
        <v>0.16275776635906214</v>
      </c>
      <c r="I173" s="150">
        <f>-INDEX('Exposure Data'!$A$1:$Y$391,MATCH($B173&amp;$B$104,'Exposure Data'!$A$1:$A$391,0),MATCH(I$3,'Exposure Data'!$A$1:$Y$1,0))</f>
        <v>7.5151892009053228E-2</v>
      </c>
      <c r="J173" s="150">
        <f>-INDEX('Exposure Data'!$A$1:$Y$391,MATCH($B173&amp;$B$104,'Exposure Data'!$A$1:$A$391,0),MATCH(J$3,'Exposure Data'!$A$1:$Y$1,0))</f>
        <v>1.8155175883933516E-2</v>
      </c>
      <c r="K173" s="150">
        <f>-INDEX('Exposure Data'!$A$1:$Y$391,MATCH($B173&amp;$B$104,'Exposure Data'!$A$1:$A$391,0),MATCH(K$3,'Exposure Data'!$A$1:$Y$1,0))</f>
        <v>0</v>
      </c>
      <c r="L173" s="99"/>
      <c r="N173" s="95">
        <f t="shared" si="11"/>
        <v>40939</v>
      </c>
      <c r="O173" s="107">
        <f>HLOOKUP($N173,'Perfattr Data'!$A$71:$CW$107,MATCH(O$3&amp;"Short",'Perfattr Data'!$B$71:$B$107,0),FALSE)</f>
        <v>-4.1105378888427371E-2</v>
      </c>
      <c r="P173" s="107">
        <f>HLOOKUP($N173,'Perfattr Data'!$A$71:$CW$107,MATCH(P$3&amp;"Short",'Perfattr Data'!$B$71:$B$107,0),FALSE)</f>
        <v>1.2391965717916848E-4</v>
      </c>
      <c r="Q173" s="107">
        <f>HLOOKUP($N173,'Perfattr Data'!$A$71:$CW$107,MATCH(Q$3&amp;"Short",'Perfattr Data'!$B$71:$B$107,0),FALSE)</f>
        <v>-6.479758557532851E-3</v>
      </c>
      <c r="R173" s="107">
        <f>HLOOKUP($N173,'Perfattr Data'!$A$71:$CW$107,MATCH(R$3&amp;"Short",'Perfattr Data'!$B$71:$B$107,0),FALSE)</f>
        <v>-1.4291450888220815E-2</v>
      </c>
      <c r="S173" s="107">
        <f>HLOOKUP($N173,'Perfattr Data'!$A$71:$CW$107,MATCH(S$3&amp;"Short",'Perfattr Data'!$B$71:$B$107,0),FALSE)</f>
        <v>-1.0832721565868828E-2</v>
      </c>
      <c r="T173" s="107">
        <f>HLOOKUP($N173,'Perfattr Data'!$A$71:$CW$107,MATCH(T$3&amp;"Short",'Perfattr Data'!$B$71:$B$107,0),FALSE)</f>
        <v>-7.0843781753558632E-3</v>
      </c>
      <c r="U173" s="107">
        <f>HLOOKUP($N173,'Perfattr Data'!$A$71:$CW$107,MATCH(U$3&amp;"Short",'Perfattr Data'!$B$71:$B$107,0),FALSE)</f>
        <v>-7.0863459415890298E-3</v>
      </c>
    </row>
    <row r="174" spans="2:21" outlineLevel="1" x14ac:dyDescent="0.25">
      <c r="B174" s="95">
        <f t="shared" si="10"/>
        <v>40968</v>
      </c>
      <c r="C174" s="150">
        <f>-INDEX('Exposure Data'!$A$1:$Y$391,MATCH($B174&amp;$B$104,'Exposure Data'!$A$1:$A$391,0),MATCH(C$3,'Exposure Data'!$A$1:$Y$1,0))</f>
        <v>0.47416189858459373</v>
      </c>
      <c r="D174" s="150">
        <f>-INDEX('Exposure Data'!$A$1:$Y$391,MATCH($B174&amp;$B$104,'Exposure Data'!$A$1:$A$391,0),MATCH(D$3,'Exposure Data'!$A$1:$Y$1,0))</f>
        <v>2.9543327939009153E-2</v>
      </c>
      <c r="E174" s="150">
        <f>-INDEX('Exposure Data'!$A$1:$Y$391,MATCH($B174&amp;$B$104,'Exposure Data'!$A$1:$A$391,0),MATCH(E$3,'Exposure Data'!$A$1:$Y$1,0))</f>
        <v>5.9630739818335644E-2</v>
      </c>
      <c r="F174" s="150">
        <f>-INDEX('Exposure Data'!$A$1:$Y$391,MATCH($B174&amp;$B$104,'Exposure Data'!$A$1:$A$391,0),MATCH(F$3,'Exposure Data'!$A$1:$Y$1,0))</f>
        <v>0.17761787130823367</v>
      </c>
      <c r="G174" s="150">
        <f>-INDEX('Exposure Data'!$A$1:$Y$391,MATCH($B174&amp;$B$104,'Exposure Data'!$A$1:$A$391,0),MATCH(G$3,'Exposure Data'!$A$1:$Y$1,0))</f>
        <v>0.11548853405310883</v>
      </c>
      <c r="H174" s="150">
        <f>-INDEX('Exposure Data'!$A$1:$Y$391,MATCH($B174&amp;$B$104,'Exposure Data'!$A$1:$A$391,0),MATCH(H$3,'Exposure Data'!$A$1:$Y$1,0))</f>
        <v>0.16980950868492867</v>
      </c>
      <c r="I174" s="150">
        <f>-INDEX('Exposure Data'!$A$1:$Y$391,MATCH($B174&amp;$B$104,'Exposure Data'!$A$1:$A$391,0),MATCH(I$3,'Exposure Data'!$A$1:$Y$1,0))</f>
        <v>7.2085983301369713E-2</v>
      </c>
      <c r="J174" s="150">
        <f>-INDEX('Exposure Data'!$A$1:$Y$391,MATCH($B174&amp;$B$104,'Exposure Data'!$A$1:$A$391,0),MATCH(J$3,'Exposure Data'!$A$1:$Y$1,0))</f>
        <v>2.3127709051691793E-2</v>
      </c>
      <c r="K174" s="150">
        <f>-INDEX('Exposure Data'!$A$1:$Y$391,MATCH($B174&amp;$B$104,'Exposure Data'!$A$1:$A$391,0),MATCH(K$3,'Exposure Data'!$A$1:$Y$1,0))</f>
        <v>0</v>
      </c>
      <c r="L174" s="99"/>
      <c r="N174" s="95">
        <f t="shared" si="11"/>
        <v>40968</v>
      </c>
      <c r="O174" s="107">
        <f>HLOOKUP($N174,'Perfattr Data'!$A$71:$CW$107,MATCH(O$3&amp;"Short",'Perfattr Data'!$B$71:$B$107,0),FALSE)</f>
        <v>-2.7109776610211401E-2</v>
      </c>
      <c r="P174" s="107">
        <f>HLOOKUP($N174,'Perfattr Data'!$A$71:$CW$107,MATCH(P$3&amp;"Short",'Perfattr Data'!$B$71:$B$107,0),FALSE)</f>
        <v>-2.9342023107957458E-3</v>
      </c>
      <c r="Q174" s="107">
        <f>HLOOKUP($N174,'Perfattr Data'!$A$71:$CW$107,MATCH(Q$3&amp;"Short",'Perfattr Data'!$B$71:$B$107,0),FALSE)</f>
        <v>-3.2565668702067159E-3</v>
      </c>
      <c r="R174" s="107">
        <f>HLOOKUP($N174,'Perfattr Data'!$A$71:$CW$107,MATCH(R$3&amp;"Short",'Perfattr Data'!$B$71:$B$107,0),FALSE)</f>
        <v>-1.0709053964402753E-2</v>
      </c>
      <c r="S174" s="107">
        <f>HLOOKUP($N174,'Perfattr Data'!$A$71:$CW$107,MATCH(S$3&amp;"Short",'Perfattr Data'!$B$71:$B$107,0),FALSE)</f>
        <v>-1.4078323535710558E-2</v>
      </c>
      <c r="T174" s="107">
        <f>HLOOKUP($N174,'Perfattr Data'!$A$71:$CW$107,MATCH(T$3&amp;"Short",'Perfattr Data'!$B$71:$B$107,0),FALSE)</f>
        <v>-6.5640750960292175E-3</v>
      </c>
      <c r="U174" s="107">
        <f>HLOOKUP($N174,'Perfattr Data'!$A$71:$CW$107,MATCH(U$3&amp;"Short",'Perfattr Data'!$B$71:$B$107,0),FALSE)</f>
        <v>-7.5875225531688729E-3</v>
      </c>
    </row>
    <row r="175" spans="2:21" outlineLevel="1" x14ac:dyDescent="0.25">
      <c r="B175" s="95">
        <f t="shared" si="10"/>
        <v>40999</v>
      </c>
      <c r="C175" s="150">
        <f>-INDEX('Exposure Data'!$A$1:$Y$391,MATCH($B175&amp;$B$104,'Exposure Data'!$A$1:$A$391,0),MATCH(C$3,'Exposure Data'!$A$1:$Y$1,0))</f>
        <v>0.47089744987228033</v>
      </c>
      <c r="D175" s="150">
        <f>-INDEX('Exposure Data'!$A$1:$Y$391,MATCH($B175&amp;$B$104,'Exposure Data'!$A$1:$A$391,0),MATCH(D$3,'Exposure Data'!$A$1:$Y$1,0))</f>
        <v>1.6481117741236891E-2</v>
      </c>
      <c r="E175" s="150">
        <f>-INDEX('Exposure Data'!$A$1:$Y$391,MATCH($B175&amp;$B$104,'Exposure Data'!$A$1:$A$391,0),MATCH(E$3,'Exposure Data'!$A$1:$Y$1,0))</f>
        <v>4.5474177767244592E-2</v>
      </c>
      <c r="F175" s="150">
        <f>-INDEX('Exposure Data'!$A$1:$Y$391,MATCH($B175&amp;$B$104,'Exposure Data'!$A$1:$A$391,0),MATCH(F$3,'Exposure Data'!$A$1:$Y$1,0))</f>
        <v>0.20354478144359084</v>
      </c>
      <c r="G175" s="150">
        <f>-INDEX('Exposure Data'!$A$1:$Y$391,MATCH($B175&amp;$B$104,'Exposure Data'!$A$1:$A$391,0),MATCH(G$3,'Exposure Data'!$A$1:$Y$1,0))</f>
        <v>0.11205920299000829</v>
      </c>
      <c r="H175" s="150">
        <f>-INDEX('Exposure Data'!$A$1:$Y$391,MATCH($B175&amp;$B$104,'Exposure Data'!$A$1:$A$391,0),MATCH(H$3,'Exposure Data'!$A$1:$Y$1,0))</f>
        <v>0.16027952278099888</v>
      </c>
      <c r="I175" s="150">
        <f>-INDEX('Exposure Data'!$A$1:$Y$391,MATCH($B175&amp;$B$104,'Exposure Data'!$A$1:$A$391,0),MATCH(I$3,'Exposure Data'!$A$1:$Y$1,0))</f>
        <v>6.0165242842388084E-2</v>
      </c>
      <c r="J175" s="150">
        <f>-INDEX('Exposure Data'!$A$1:$Y$391,MATCH($B175&amp;$B$104,'Exposure Data'!$A$1:$A$391,0),MATCH(J$3,'Exposure Data'!$A$1:$Y$1,0))</f>
        <v>3.444773548083091E-2</v>
      </c>
      <c r="K175" s="150">
        <f>-INDEX('Exposure Data'!$A$1:$Y$391,MATCH($B175&amp;$B$104,'Exposure Data'!$A$1:$A$391,0),MATCH(K$3,'Exposure Data'!$A$1:$Y$1,0))</f>
        <v>0</v>
      </c>
      <c r="L175" s="99"/>
      <c r="N175" s="95">
        <f t="shared" si="11"/>
        <v>40999</v>
      </c>
      <c r="O175" s="107">
        <f>HLOOKUP($N175,'Perfattr Data'!$A$71:$CW$107,MATCH(O$3&amp;"Short",'Perfattr Data'!$B$71:$B$107,0),FALSE)</f>
        <v>7.3211462662253132E-3</v>
      </c>
      <c r="P175" s="107">
        <f>HLOOKUP($N175,'Perfattr Data'!$A$71:$CW$107,MATCH(P$3&amp;"Short",'Perfattr Data'!$B$71:$B$107,0),FALSE)</f>
        <v>1.7504628672740049E-3</v>
      </c>
      <c r="Q175" s="107">
        <f>HLOOKUP($N175,'Perfattr Data'!$A$71:$CW$107,MATCH(Q$3&amp;"Short",'Perfattr Data'!$B$71:$B$107,0),FALSE)</f>
        <v>1.4524442303444857E-3</v>
      </c>
      <c r="R175" s="107">
        <f>HLOOKUP($N175,'Perfattr Data'!$A$71:$CW$107,MATCH(R$3&amp;"Short",'Perfattr Data'!$B$71:$B$107,0),FALSE)</f>
        <v>-4.4892475584440445E-3</v>
      </c>
      <c r="S175" s="107">
        <f>HLOOKUP($N175,'Perfattr Data'!$A$71:$CW$107,MATCH(S$3&amp;"Short",'Perfattr Data'!$B$71:$B$107,0),FALSE)</f>
        <v>-1.3244066585250689E-3</v>
      </c>
      <c r="T175" s="107">
        <f>HLOOKUP($N175,'Perfattr Data'!$A$71:$CW$107,MATCH(T$3&amp;"Short",'Perfattr Data'!$B$71:$B$107,0),FALSE)</f>
        <v>-2.2195976600887564E-4</v>
      </c>
      <c r="U175" s="107">
        <f>HLOOKUP($N175,'Perfattr Data'!$A$71:$CW$107,MATCH(U$3&amp;"Short",'Perfattr Data'!$B$71:$B$107,0),FALSE)</f>
        <v>2.7911295353650917E-4</v>
      </c>
    </row>
    <row r="176" spans="2:21" outlineLevel="1" x14ac:dyDescent="0.25">
      <c r="B176" s="95">
        <f t="shared" si="10"/>
        <v>41029</v>
      </c>
      <c r="C176" s="150">
        <f>-INDEX('Exposure Data'!$A$1:$Y$391,MATCH($B176&amp;$B$104,'Exposure Data'!$A$1:$A$391,0),MATCH(C$3,'Exposure Data'!$A$1:$Y$1,0))</f>
        <v>0.4876985269781397</v>
      </c>
      <c r="D176" s="150">
        <f>-INDEX('Exposure Data'!$A$1:$Y$391,MATCH($B176&amp;$B$104,'Exposure Data'!$A$1:$A$391,0),MATCH(D$3,'Exposure Data'!$A$1:$Y$1,0))</f>
        <v>1.3076442692609129E-2</v>
      </c>
      <c r="E176" s="150">
        <f>-INDEX('Exposure Data'!$A$1:$Y$391,MATCH($B176&amp;$B$104,'Exposure Data'!$A$1:$A$391,0),MATCH(E$3,'Exposure Data'!$A$1:$Y$1,0))</f>
        <v>4.1239543819656922E-2</v>
      </c>
      <c r="F176" s="150">
        <f>-INDEX('Exposure Data'!$A$1:$Y$391,MATCH($B176&amp;$B$104,'Exposure Data'!$A$1:$A$391,0),MATCH(F$3,'Exposure Data'!$A$1:$Y$1,0))</f>
        <v>0.20233256554387796</v>
      </c>
      <c r="G176" s="150">
        <f>-INDEX('Exposure Data'!$A$1:$Y$391,MATCH($B176&amp;$B$104,'Exposure Data'!$A$1:$A$391,0),MATCH(G$3,'Exposure Data'!$A$1:$Y$1,0))</f>
        <v>0.12815770394150017</v>
      </c>
      <c r="H176" s="150">
        <f>-INDEX('Exposure Data'!$A$1:$Y$391,MATCH($B176&amp;$B$104,'Exposure Data'!$A$1:$A$391,0),MATCH(H$3,'Exposure Data'!$A$1:$Y$1,0))</f>
        <v>0.16471549056248896</v>
      </c>
      <c r="I176" s="150">
        <f>-INDEX('Exposure Data'!$A$1:$Y$391,MATCH($B176&amp;$B$104,'Exposure Data'!$A$1:$A$391,0),MATCH(I$3,'Exposure Data'!$A$1:$Y$1,0))</f>
        <v>5.9556959309338478E-2</v>
      </c>
      <c r="J176" s="150">
        <f>-INDEX('Exposure Data'!$A$1:$Y$391,MATCH($B176&amp;$B$104,'Exposure Data'!$A$1:$A$391,0),MATCH(J$3,'Exposure Data'!$A$1:$Y$1,0))</f>
        <v>4.5168214194800445E-2</v>
      </c>
      <c r="K176" s="150">
        <f>-INDEX('Exposure Data'!$A$1:$Y$391,MATCH($B176&amp;$B$104,'Exposure Data'!$A$1:$A$391,0),MATCH(K$3,'Exposure Data'!$A$1:$Y$1,0))</f>
        <v>0</v>
      </c>
      <c r="L176" s="99"/>
      <c r="N176" s="95">
        <f t="shared" si="11"/>
        <v>41029</v>
      </c>
      <c r="O176" s="107">
        <f>HLOOKUP($N176,'Perfattr Data'!$A$71:$CW$107,MATCH(O$3&amp;"Short",'Perfattr Data'!$B$71:$B$107,0),FALSE)</f>
        <v>4.182899015667112E-3</v>
      </c>
      <c r="P176" s="107">
        <f>HLOOKUP($N176,'Perfattr Data'!$A$71:$CW$107,MATCH(P$3&amp;"Short",'Perfattr Data'!$B$71:$B$107,0),FALSE)</f>
        <v>-4.355789666385614E-4</v>
      </c>
      <c r="Q176" s="107">
        <f>HLOOKUP($N176,'Perfattr Data'!$A$71:$CW$107,MATCH(Q$3&amp;"Short",'Perfattr Data'!$B$71:$B$107,0),FALSE)</f>
        <v>9.4272587884635588E-4</v>
      </c>
      <c r="R176" s="107">
        <f>HLOOKUP($N176,'Perfattr Data'!$A$71:$CW$107,MATCH(R$3&amp;"Short",'Perfattr Data'!$B$71:$B$107,0),FALSE)</f>
        <v>7.2670275326283014E-3</v>
      </c>
      <c r="S176" s="107">
        <f>HLOOKUP($N176,'Perfattr Data'!$A$71:$CW$107,MATCH(S$3&amp;"Short",'Perfattr Data'!$B$71:$B$107,0),FALSE)</f>
        <v>-1.1121426523725947E-3</v>
      </c>
      <c r="T176" s="107">
        <f>HLOOKUP($N176,'Perfattr Data'!$A$71:$CW$107,MATCH(T$3&amp;"Short",'Perfattr Data'!$B$71:$B$107,0),FALSE)</f>
        <v>3.4194165041242144E-3</v>
      </c>
      <c r="U176" s="107">
        <f>HLOOKUP($N176,'Perfattr Data'!$A$71:$CW$107,MATCH(U$3&amp;"Short",'Perfattr Data'!$B$71:$B$107,0),FALSE)</f>
        <v>2.938763012758922E-3</v>
      </c>
    </row>
    <row r="177" spans="2:21" outlineLevel="1" x14ac:dyDescent="0.25">
      <c r="B177" s="95">
        <f t="shared" si="10"/>
        <v>41060</v>
      </c>
      <c r="C177" s="150">
        <f>-INDEX('Exposure Data'!$A$1:$Y$391,MATCH($B177&amp;$B$104,'Exposure Data'!$A$1:$A$391,0),MATCH(C$3,'Exposure Data'!$A$1:$Y$1,0))</f>
        <v>0.46313261778779091</v>
      </c>
      <c r="D177" s="150">
        <f>-INDEX('Exposure Data'!$A$1:$Y$391,MATCH($B177&amp;$B$104,'Exposure Data'!$A$1:$A$391,0),MATCH(D$3,'Exposure Data'!$A$1:$Y$1,0))</f>
        <v>1.3358190251456415E-2</v>
      </c>
      <c r="E177" s="150">
        <f>-INDEX('Exposure Data'!$A$1:$Y$391,MATCH($B177&amp;$B$104,'Exposure Data'!$A$1:$A$391,0),MATCH(E$3,'Exposure Data'!$A$1:$Y$1,0))</f>
        <v>3.1312376507082608E-2</v>
      </c>
      <c r="F177" s="150">
        <f>-INDEX('Exposure Data'!$A$1:$Y$391,MATCH($B177&amp;$B$104,'Exposure Data'!$A$1:$A$391,0),MATCH(F$3,'Exposure Data'!$A$1:$Y$1,0))</f>
        <v>0.14155562230222951</v>
      </c>
      <c r="G177" s="150">
        <f>-INDEX('Exposure Data'!$A$1:$Y$391,MATCH($B177&amp;$B$104,'Exposure Data'!$A$1:$A$391,0),MATCH(G$3,'Exposure Data'!$A$1:$Y$1,0))</f>
        <v>0.11608097356333405</v>
      </c>
      <c r="H177" s="150">
        <f>-INDEX('Exposure Data'!$A$1:$Y$391,MATCH($B177&amp;$B$104,'Exposure Data'!$A$1:$A$391,0),MATCH(H$3,'Exposure Data'!$A$1:$Y$1,0))</f>
        <v>0.2174977855216062</v>
      </c>
      <c r="I177" s="150">
        <f>-INDEX('Exposure Data'!$A$1:$Y$391,MATCH($B177&amp;$B$104,'Exposure Data'!$A$1:$A$391,0),MATCH(I$3,'Exposure Data'!$A$1:$Y$1,0))</f>
        <v>6.9530032474586501E-2</v>
      </c>
      <c r="J177" s="150">
        <f>-INDEX('Exposure Data'!$A$1:$Y$391,MATCH($B177&amp;$B$104,'Exposure Data'!$A$1:$A$391,0),MATCH(J$3,'Exposure Data'!$A$1:$Y$1,0))</f>
        <v>4.3776851066301761E-2</v>
      </c>
      <c r="K177" s="150">
        <f>-INDEX('Exposure Data'!$A$1:$Y$391,MATCH($B177&amp;$B$104,'Exposure Data'!$A$1:$A$391,0),MATCH(K$3,'Exposure Data'!$A$1:$Y$1,0))</f>
        <v>0</v>
      </c>
      <c r="L177" s="99"/>
      <c r="N177" s="95">
        <f t="shared" si="11"/>
        <v>41060</v>
      </c>
      <c r="O177" s="107">
        <f>HLOOKUP($N177,'Perfattr Data'!$A$71:$CW$107,MATCH(O$3&amp;"Short",'Perfattr Data'!$B$71:$B$107,0),FALSE)</f>
        <v>5.1378814052082972E-2</v>
      </c>
      <c r="P177" s="107">
        <f>HLOOKUP($N177,'Perfattr Data'!$A$71:$CW$107,MATCH(P$3&amp;"Short",'Perfattr Data'!$B$71:$B$107,0),FALSE)</f>
        <v>2.3902879056424135E-3</v>
      </c>
      <c r="Q177" s="107">
        <f>HLOOKUP($N177,'Perfattr Data'!$A$71:$CW$107,MATCH(Q$3&amp;"Short",'Perfattr Data'!$B$71:$B$107,0),FALSE)</f>
        <v>5.3030816662900052E-3</v>
      </c>
      <c r="R177" s="107">
        <f>HLOOKUP($N177,'Perfattr Data'!$A$71:$CW$107,MATCH(R$3&amp;"Short",'Perfattr Data'!$B$71:$B$107,0),FALSE)</f>
        <v>3.4058567697972733E-2</v>
      </c>
      <c r="S177" s="107">
        <f>HLOOKUP($N177,'Perfattr Data'!$A$71:$CW$107,MATCH(S$3&amp;"Short",'Perfattr Data'!$B$71:$B$107,0),FALSE)</f>
        <v>1.3829497134093094E-2</v>
      </c>
      <c r="T177" s="107">
        <f>HLOOKUP($N177,'Perfattr Data'!$A$71:$CW$107,MATCH(T$3&amp;"Short",'Perfattr Data'!$B$71:$B$107,0),FALSE)</f>
        <v>8.2096298776057723E-3</v>
      </c>
      <c r="U177" s="107">
        <f>HLOOKUP($N177,'Perfattr Data'!$A$71:$CW$107,MATCH(U$3&amp;"Short",'Perfattr Data'!$B$71:$B$107,0),FALSE)</f>
        <v>8.591613786570201E-3</v>
      </c>
    </row>
    <row r="178" spans="2:21" outlineLevel="1" x14ac:dyDescent="0.25">
      <c r="B178" s="95">
        <f t="shared" si="10"/>
        <v>41090</v>
      </c>
      <c r="C178" s="150">
        <f>-INDEX('Exposure Data'!$A$1:$Y$391,MATCH($B178&amp;$B$104,'Exposure Data'!$A$1:$A$391,0),MATCH(C$3,'Exposure Data'!$A$1:$Y$1,0))</f>
        <v>0.50387887195979475</v>
      </c>
      <c r="D178" s="150">
        <f>-INDEX('Exposure Data'!$A$1:$Y$391,MATCH($B178&amp;$B$104,'Exposure Data'!$A$1:$A$391,0),MATCH(D$3,'Exposure Data'!$A$1:$Y$1,0))</f>
        <v>1.71588785937455E-2</v>
      </c>
      <c r="E178" s="150">
        <f>-INDEX('Exposure Data'!$A$1:$Y$391,MATCH($B178&amp;$B$104,'Exposure Data'!$A$1:$A$391,0),MATCH(E$3,'Exposure Data'!$A$1:$Y$1,0))</f>
        <v>2.8268680944107817E-2</v>
      </c>
      <c r="F178" s="150">
        <f>-INDEX('Exposure Data'!$A$1:$Y$391,MATCH($B178&amp;$B$104,'Exposure Data'!$A$1:$A$391,0),MATCH(F$3,'Exposure Data'!$A$1:$Y$1,0))</f>
        <v>0.16138202092338103</v>
      </c>
      <c r="G178" s="150">
        <f>-INDEX('Exposure Data'!$A$1:$Y$391,MATCH($B178&amp;$B$104,'Exposure Data'!$A$1:$A$391,0),MATCH(G$3,'Exposure Data'!$A$1:$Y$1,0))</f>
        <v>0.1105818983128744</v>
      </c>
      <c r="H178" s="150">
        <f>-INDEX('Exposure Data'!$A$1:$Y$391,MATCH($B178&amp;$B$104,'Exposure Data'!$A$1:$A$391,0),MATCH(H$3,'Exposure Data'!$A$1:$Y$1,0))</f>
        <v>0.2333014750987496</v>
      </c>
      <c r="I178" s="150">
        <f>-INDEX('Exposure Data'!$A$1:$Y$391,MATCH($B178&amp;$B$104,'Exposure Data'!$A$1:$A$391,0),MATCH(I$3,'Exposure Data'!$A$1:$Y$1,0))</f>
        <v>7.4111498774047338E-2</v>
      </c>
      <c r="J178" s="150">
        <f>-INDEX('Exposure Data'!$A$1:$Y$391,MATCH($B178&amp;$B$104,'Exposure Data'!$A$1:$A$391,0),MATCH(J$3,'Exposure Data'!$A$1:$Y$1,0))</f>
        <v>2.769026040672468E-2</v>
      </c>
      <c r="K178" s="150">
        <f>-INDEX('Exposure Data'!$A$1:$Y$391,MATCH($B178&amp;$B$104,'Exposure Data'!$A$1:$A$391,0),MATCH(K$3,'Exposure Data'!$A$1:$Y$1,0))</f>
        <v>0</v>
      </c>
      <c r="L178" s="99"/>
      <c r="N178" s="95">
        <f t="shared" si="11"/>
        <v>41090</v>
      </c>
      <c r="O178" s="107">
        <f>HLOOKUP($N178,'Perfattr Data'!$A$71:$CW$107,MATCH(O$3&amp;"Short",'Perfattr Data'!$B$71:$B$107,0),FALSE)</f>
        <v>-9.4229716523242298E-3</v>
      </c>
      <c r="P178" s="107">
        <f>HLOOKUP($N178,'Perfattr Data'!$A$71:$CW$107,MATCH(P$3&amp;"Short",'Perfattr Data'!$B$71:$B$107,0),FALSE)</f>
        <v>-5.6582815308049369E-4</v>
      </c>
      <c r="Q178" s="107">
        <f>HLOOKUP($N178,'Perfattr Data'!$A$71:$CW$107,MATCH(Q$3&amp;"Short",'Perfattr Data'!$B$71:$B$107,0),FALSE)</f>
        <v>-1.2094986503775804E-3</v>
      </c>
      <c r="R178" s="107">
        <f>HLOOKUP($N178,'Perfattr Data'!$A$71:$CW$107,MATCH(R$3&amp;"Short",'Perfattr Data'!$B$71:$B$107,0),FALSE)</f>
        <v>-9.5789562377959422E-3</v>
      </c>
      <c r="S178" s="107">
        <f>HLOOKUP($N178,'Perfattr Data'!$A$71:$CW$107,MATCH(S$3&amp;"Short",'Perfattr Data'!$B$71:$B$107,0),FALSE)</f>
        <v>-1.4992279939216419E-3</v>
      </c>
      <c r="T178" s="107">
        <f>HLOOKUP($N178,'Perfattr Data'!$A$71:$CW$107,MATCH(T$3&amp;"Short",'Perfattr Data'!$B$71:$B$107,0),FALSE)</f>
        <v>-3.6346881571377504E-3</v>
      </c>
      <c r="U178" s="107">
        <f>HLOOKUP($N178,'Perfattr Data'!$A$71:$CW$107,MATCH(U$3&amp;"Short",'Perfattr Data'!$B$71:$B$107,0),FALSE)</f>
        <v>-2.9922290824715061E-3</v>
      </c>
    </row>
    <row r="179" spans="2:21" outlineLevel="1" x14ac:dyDescent="0.25">
      <c r="B179" s="95">
        <f t="shared" si="10"/>
        <v>41121</v>
      </c>
      <c r="C179" s="150">
        <f>-INDEX('Exposure Data'!$A$1:$Y$391,MATCH($B179&amp;$B$104,'Exposure Data'!$A$1:$A$391,0),MATCH(C$3,'Exposure Data'!$A$1:$Y$1,0))</f>
        <v>0.45871338850770493</v>
      </c>
      <c r="D179" s="150">
        <f>-INDEX('Exposure Data'!$A$1:$Y$391,MATCH($B179&amp;$B$104,'Exposure Data'!$A$1:$A$391,0),MATCH(D$3,'Exposure Data'!$A$1:$Y$1,0))</f>
        <v>3.3671737511886506E-2</v>
      </c>
      <c r="E179" s="150">
        <f>-INDEX('Exposure Data'!$A$1:$Y$391,MATCH($B179&amp;$B$104,'Exposure Data'!$A$1:$A$391,0),MATCH(E$3,'Exposure Data'!$A$1:$Y$1,0))</f>
        <v>9.6613226155949205E-3</v>
      </c>
      <c r="F179" s="150">
        <f>-INDEX('Exposure Data'!$A$1:$Y$391,MATCH($B179&amp;$B$104,'Exposure Data'!$A$1:$A$391,0),MATCH(F$3,'Exposure Data'!$A$1:$Y$1,0))</f>
        <v>0.1318552201805166</v>
      </c>
      <c r="G179" s="150">
        <f>-INDEX('Exposure Data'!$A$1:$Y$391,MATCH($B179&amp;$B$104,'Exposure Data'!$A$1:$A$391,0),MATCH(G$3,'Exposure Data'!$A$1:$Y$1,0))</f>
        <v>0.1172951919336836</v>
      </c>
      <c r="H179" s="150">
        <f>-INDEX('Exposure Data'!$A$1:$Y$391,MATCH($B179&amp;$B$104,'Exposure Data'!$A$1:$A$391,0),MATCH(H$3,'Exposure Data'!$A$1:$Y$1,0))</f>
        <v>0.24138349615055271</v>
      </c>
      <c r="I179" s="150">
        <f>-INDEX('Exposure Data'!$A$1:$Y$391,MATCH($B179&amp;$B$104,'Exposure Data'!$A$1:$A$391,0),MATCH(I$3,'Exposure Data'!$A$1:$Y$1,0))</f>
        <v>8.0453254505962163E-2</v>
      </c>
      <c r="J179" s="150">
        <f>-INDEX('Exposure Data'!$A$1:$Y$391,MATCH($B179&amp;$B$104,'Exposure Data'!$A$1:$A$391,0),MATCH(J$3,'Exposure Data'!$A$1:$Y$1,0))</f>
        <v>4.0596673169943899E-2</v>
      </c>
      <c r="K179" s="150">
        <f>-INDEX('Exposure Data'!$A$1:$Y$391,MATCH($B179&amp;$B$104,'Exposure Data'!$A$1:$A$391,0),MATCH(K$3,'Exposure Data'!$A$1:$Y$1,0))</f>
        <v>0</v>
      </c>
      <c r="L179" s="99"/>
      <c r="N179" s="95">
        <f t="shared" si="11"/>
        <v>41121</v>
      </c>
      <c r="O179" s="107">
        <f>HLOOKUP($N179,'Perfattr Data'!$A$71:$CW$107,MATCH(O$3&amp;"Short",'Perfattr Data'!$B$71:$B$107,0),FALSE)</f>
        <v>2.258754448202405E-2</v>
      </c>
      <c r="P179" s="107">
        <f>HLOOKUP($N179,'Perfattr Data'!$A$71:$CW$107,MATCH(P$3&amp;"Short",'Perfattr Data'!$B$71:$B$107,0),FALSE)</f>
        <v>-1.6423414521583135E-3</v>
      </c>
      <c r="Q179" s="107">
        <f>HLOOKUP($N179,'Perfattr Data'!$A$71:$CW$107,MATCH(Q$3&amp;"Short",'Perfattr Data'!$B$71:$B$107,0),FALSE)</f>
        <v>2.1740344990465673E-4</v>
      </c>
      <c r="R179" s="107">
        <f>HLOOKUP($N179,'Perfattr Data'!$A$71:$CW$107,MATCH(R$3&amp;"Short",'Perfattr Data'!$B$71:$B$107,0),FALSE)</f>
        <v>1.9266397615028052E-3</v>
      </c>
      <c r="S179" s="107">
        <f>HLOOKUP($N179,'Perfattr Data'!$A$71:$CW$107,MATCH(S$3&amp;"Short",'Perfattr Data'!$B$71:$B$107,0),FALSE)</f>
        <v>-3.4430036171568894E-3</v>
      </c>
      <c r="T179" s="107">
        <f>HLOOKUP($N179,'Perfattr Data'!$A$71:$CW$107,MATCH(T$3&amp;"Short",'Perfattr Data'!$B$71:$B$107,0),FALSE)</f>
        <v>-6.7297287005054105E-3</v>
      </c>
      <c r="U179" s="107">
        <f>HLOOKUP($N179,'Perfattr Data'!$A$71:$CW$107,MATCH(U$3&amp;"Short",'Perfattr Data'!$B$71:$B$107,0),FALSE)</f>
        <v>-1.3293129829134668E-3</v>
      </c>
    </row>
    <row r="180" spans="2:21" outlineLevel="1" x14ac:dyDescent="0.25">
      <c r="B180" s="95">
        <f t="shared" si="10"/>
        <v>41152</v>
      </c>
      <c r="C180" s="150">
        <f>-INDEX('Exposure Data'!$A$1:$Y$391,MATCH($B180&amp;$B$104,'Exposure Data'!$A$1:$A$391,0),MATCH(C$3,'Exposure Data'!$A$1:$Y$1,0))</f>
        <v>0.46517939081518883</v>
      </c>
      <c r="D180" s="150">
        <f>-INDEX('Exposure Data'!$A$1:$Y$391,MATCH($B180&amp;$B$104,'Exposure Data'!$A$1:$A$391,0),MATCH(D$3,'Exposure Data'!$A$1:$Y$1,0))</f>
        <v>3.1431025262225014E-2</v>
      </c>
      <c r="E180" s="150">
        <f>-INDEX('Exposure Data'!$A$1:$Y$391,MATCH($B180&amp;$B$104,'Exposure Data'!$A$1:$A$391,0),MATCH(E$3,'Exposure Data'!$A$1:$Y$1,0))</f>
        <v>2.4765293635120117E-2</v>
      </c>
      <c r="F180" s="150">
        <f>-INDEX('Exposure Data'!$A$1:$Y$391,MATCH($B180&amp;$B$104,'Exposure Data'!$A$1:$A$391,0),MATCH(F$3,'Exposure Data'!$A$1:$Y$1,0))</f>
        <v>9.5586728933620649E-2</v>
      </c>
      <c r="G180" s="150">
        <f>-INDEX('Exposure Data'!$A$1:$Y$391,MATCH($B180&amp;$B$104,'Exposure Data'!$A$1:$A$391,0),MATCH(G$3,'Exposure Data'!$A$1:$Y$1,0))</f>
        <v>0.11591607123551491</v>
      </c>
      <c r="H180" s="150">
        <f>-INDEX('Exposure Data'!$A$1:$Y$391,MATCH($B180&amp;$B$104,'Exposure Data'!$A$1:$A$391,0),MATCH(H$3,'Exposure Data'!$A$1:$Y$1,0))</f>
        <v>0.23412321240443587</v>
      </c>
      <c r="I180" s="150">
        <f>-INDEX('Exposure Data'!$A$1:$Y$391,MATCH($B180&amp;$B$104,'Exposure Data'!$A$1:$A$391,0),MATCH(I$3,'Exposure Data'!$A$1:$Y$1,0))</f>
        <v>7.8902347007486565E-2</v>
      </c>
      <c r="J180" s="150">
        <f>-INDEX('Exposure Data'!$A$1:$Y$391,MATCH($B180&amp;$B$104,'Exposure Data'!$A$1:$A$391,0),MATCH(J$3,'Exposure Data'!$A$1:$Y$1,0))</f>
        <v>5.00080125765483E-2</v>
      </c>
      <c r="K180" s="150">
        <f>-INDEX('Exposure Data'!$A$1:$Y$391,MATCH($B180&amp;$B$104,'Exposure Data'!$A$1:$A$391,0),MATCH(K$3,'Exposure Data'!$A$1:$Y$1,0))</f>
        <v>0</v>
      </c>
      <c r="L180" s="99"/>
      <c r="N180" s="95">
        <f t="shared" si="11"/>
        <v>41152</v>
      </c>
      <c r="O180" s="107">
        <f>HLOOKUP($N180,'Perfattr Data'!$A$71:$CW$107,MATCH(O$3&amp;"Short",'Perfattr Data'!$B$71:$B$107,0),FALSE)</f>
        <v>-4.5227466758253369E-3</v>
      </c>
      <c r="P180" s="107">
        <f>HLOOKUP($N180,'Perfattr Data'!$A$71:$CW$107,MATCH(P$3&amp;"Short",'Perfattr Data'!$B$71:$B$107,0),FALSE)</f>
        <v>1.0801118994927846E-3</v>
      </c>
      <c r="Q180" s="107">
        <f>HLOOKUP($N180,'Perfattr Data'!$A$71:$CW$107,MATCH(Q$3&amp;"Short",'Perfattr Data'!$B$71:$B$107,0),FALSE)</f>
        <v>2.545152108094197E-4</v>
      </c>
      <c r="R180" s="107">
        <f>HLOOKUP($N180,'Perfattr Data'!$A$71:$CW$107,MATCH(R$3&amp;"Short",'Perfattr Data'!$B$71:$B$107,0),FALSE)</f>
        <v>6.7905557811561009E-3</v>
      </c>
      <c r="S180" s="107">
        <f>HLOOKUP($N180,'Perfattr Data'!$A$71:$CW$107,MATCH(S$3&amp;"Short",'Perfattr Data'!$B$71:$B$107,0),FALSE)</f>
        <v>-3.4749651049891311E-3</v>
      </c>
      <c r="T180" s="107">
        <f>HLOOKUP($N180,'Perfattr Data'!$A$71:$CW$107,MATCH(T$3&amp;"Short",'Perfattr Data'!$B$71:$B$107,0),FALSE)</f>
        <v>-1.092008112221916E-2</v>
      </c>
      <c r="U180" s="107">
        <f>HLOOKUP($N180,'Perfattr Data'!$A$71:$CW$107,MATCH(U$3&amp;"Short",'Perfattr Data'!$B$71:$B$107,0),FALSE)</f>
        <v>-2.827134548973625E-3</v>
      </c>
    </row>
    <row r="181" spans="2:21" outlineLevel="1" x14ac:dyDescent="0.25">
      <c r="B181" s="95">
        <f t="shared" si="10"/>
        <v>41182</v>
      </c>
      <c r="C181" s="150">
        <f>-INDEX('Exposure Data'!$A$1:$Y$391,MATCH($B181&amp;$B$104,'Exposure Data'!$A$1:$A$391,0),MATCH(C$3,'Exposure Data'!$A$1:$Y$1,0))</f>
        <v>0.51274247803960771</v>
      </c>
      <c r="D181" s="150">
        <f>-INDEX('Exposure Data'!$A$1:$Y$391,MATCH($B181&amp;$B$104,'Exposure Data'!$A$1:$A$391,0),MATCH(D$3,'Exposure Data'!$A$1:$Y$1,0))</f>
        <v>4.9601111421313879E-3</v>
      </c>
      <c r="E181" s="150">
        <f>-INDEX('Exposure Data'!$A$1:$Y$391,MATCH($B181&amp;$B$104,'Exposure Data'!$A$1:$A$391,0),MATCH(E$3,'Exposure Data'!$A$1:$Y$1,0))</f>
        <v>2.7005711571089452E-2</v>
      </c>
      <c r="F181" s="150">
        <f>-INDEX('Exposure Data'!$A$1:$Y$391,MATCH($B181&amp;$B$104,'Exposure Data'!$A$1:$A$391,0),MATCH(F$3,'Exposure Data'!$A$1:$Y$1,0))</f>
        <v>9.867619590375476E-2</v>
      </c>
      <c r="G181" s="150">
        <f>-INDEX('Exposure Data'!$A$1:$Y$391,MATCH($B181&amp;$B$104,'Exposure Data'!$A$1:$A$391,0),MATCH(G$3,'Exposure Data'!$A$1:$Y$1,0))</f>
        <v>0.12346078707249135</v>
      </c>
      <c r="H181" s="150">
        <f>-INDEX('Exposure Data'!$A$1:$Y$391,MATCH($B181&amp;$B$104,'Exposure Data'!$A$1:$A$391,0),MATCH(H$3,'Exposure Data'!$A$1:$Y$1,0))</f>
        <v>0.21440588374648478</v>
      </c>
      <c r="I181" s="150">
        <f>-INDEX('Exposure Data'!$A$1:$Y$391,MATCH($B181&amp;$B$104,'Exposure Data'!$A$1:$A$391,0),MATCH(I$3,'Exposure Data'!$A$1:$Y$1,0))</f>
        <v>6.9427615142203372E-2</v>
      </c>
      <c r="J181" s="150">
        <f>-INDEX('Exposure Data'!$A$1:$Y$391,MATCH($B181&amp;$B$104,'Exposure Data'!$A$1:$A$391,0),MATCH(J$3,'Exposure Data'!$A$1:$Y$1,0))</f>
        <v>4.8983146556858967E-2</v>
      </c>
      <c r="K181" s="150">
        <f>-INDEX('Exposure Data'!$A$1:$Y$391,MATCH($B181&amp;$B$104,'Exposure Data'!$A$1:$A$391,0),MATCH(K$3,'Exposure Data'!$A$1:$Y$1,0))</f>
        <v>0</v>
      </c>
      <c r="L181" s="99"/>
      <c r="N181" s="95">
        <f t="shared" si="11"/>
        <v>41182</v>
      </c>
      <c r="O181" s="107">
        <f>HLOOKUP($N181,'Perfattr Data'!$A$71:$CW$107,MATCH(O$3&amp;"Short",'Perfattr Data'!$B$71:$B$107,0),FALSE)</f>
        <v>-3.2690969201189399E-2</v>
      </c>
      <c r="P181" s="107">
        <f>HLOOKUP($N181,'Perfattr Data'!$A$71:$CW$107,MATCH(P$3&amp;"Short",'Perfattr Data'!$B$71:$B$107,0),FALSE)</f>
        <v>-1.0867741880178782E-3</v>
      </c>
      <c r="Q181" s="107">
        <f>HLOOKUP($N181,'Perfattr Data'!$A$71:$CW$107,MATCH(Q$3&amp;"Short",'Perfattr Data'!$B$71:$B$107,0),FALSE)</f>
        <v>-1.2865181569111889E-3</v>
      </c>
      <c r="R181" s="107">
        <f>HLOOKUP($N181,'Perfattr Data'!$A$71:$CW$107,MATCH(R$3&amp;"Short",'Perfattr Data'!$B$71:$B$107,0),FALSE)</f>
        <v>-6.8795059259404425E-3</v>
      </c>
      <c r="S181" s="107">
        <f>HLOOKUP($N181,'Perfattr Data'!$A$71:$CW$107,MATCH(S$3&amp;"Short",'Perfattr Data'!$B$71:$B$107,0),FALSE)</f>
        <v>5.30425793440755E-4</v>
      </c>
      <c r="T181" s="107">
        <f>HLOOKUP($N181,'Perfattr Data'!$A$71:$CW$107,MATCH(T$3&amp;"Short",'Perfattr Data'!$B$71:$B$107,0),FALSE)</f>
        <v>-3.3910097662607631E-3</v>
      </c>
      <c r="U181" s="107">
        <f>HLOOKUP($N181,'Perfattr Data'!$A$71:$CW$107,MATCH(U$3&amp;"Short",'Perfattr Data'!$B$71:$B$107,0),FALSE)</f>
        <v>-5.1865002932213094E-4</v>
      </c>
    </row>
    <row r="182" spans="2:21" outlineLevel="1" x14ac:dyDescent="0.25">
      <c r="B182" s="95">
        <f t="shared" si="10"/>
        <v>41213</v>
      </c>
      <c r="C182" s="150">
        <f>-INDEX('Exposure Data'!$A$1:$Y$391,MATCH($B182&amp;$B$104,'Exposure Data'!$A$1:$A$391,0),MATCH(C$3,'Exposure Data'!$A$1:$Y$1,0))</f>
        <v>0.4982645671473836</v>
      </c>
      <c r="D182" s="150">
        <f>-INDEX('Exposure Data'!$A$1:$Y$391,MATCH($B182&amp;$B$104,'Exposure Data'!$A$1:$A$391,0),MATCH(D$3,'Exposure Data'!$A$1:$Y$1,0))</f>
        <v>7.0966308009943883E-4</v>
      </c>
      <c r="E182" s="150">
        <f>-INDEX('Exposure Data'!$A$1:$Y$391,MATCH($B182&amp;$B$104,'Exposure Data'!$A$1:$A$391,0),MATCH(E$3,'Exposure Data'!$A$1:$Y$1,0))</f>
        <v>2.7590009165694228E-2</v>
      </c>
      <c r="F182" s="150">
        <f>-INDEX('Exposure Data'!$A$1:$Y$391,MATCH($B182&amp;$B$104,'Exposure Data'!$A$1:$A$391,0),MATCH(F$3,'Exposure Data'!$A$1:$Y$1,0))</f>
        <v>8.3888929560525849E-2</v>
      </c>
      <c r="G182" s="150">
        <f>-INDEX('Exposure Data'!$A$1:$Y$391,MATCH($B182&amp;$B$104,'Exposure Data'!$A$1:$A$391,0),MATCH(G$3,'Exposure Data'!$A$1:$Y$1,0))</f>
        <v>0.13506656762663882</v>
      </c>
      <c r="H182" s="150">
        <f>-INDEX('Exposure Data'!$A$1:$Y$391,MATCH($B182&amp;$B$104,'Exposure Data'!$A$1:$A$391,0),MATCH(H$3,'Exposure Data'!$A$1:$Y$1,0))</f>
        <v>0.22861748032910745</v>
      </c>
      <c r="I182" s="150">
        <f>-INDEX('Exposure Data'!$A$1:$Y$391,MATCH($B182&amp;$B$104,'Exposure Data'!$A$1:$A$391,0),MATCH(I$3,'Exposure Data'!$A$1:$Y$1,0))</f>
        <v>5.2750412272673457E-2</v>
      </c>
      <c r="J182" s="150">
        <f>-INDEX('Exposure Data'!$A$1:$Y$391,MATCH($B182&amp;$B$104,'Exposure Data'!$A$1:$A$391,0),MATCH(J$3,'Exposure Data'!$A$1:$Y$1,0))</f>
        <v>5.0666116581230859E-2</v>
      </c>
      <c r="K182" s="150">
        <f>-INDEX('Exposure Data'!$A$1:$Y$391,MATCH($B182&amp;$B$104,'Exposure Data'!$A$1:$A$391,0),MATCH(K$3,'Exposure Data'!$A$1:$Y$1,0))</f>
        <v>3.2871750510972838E-3</v>
      </c>
      <c r="L182" s="99"/>
      <c r="N182" s="4">
        <f t="shared" si="11"/>
        <v>41213</v>
      </c>
      <c r="O182" s="107">
        <f>HLOOKUP($N182,'Perfattr Data'!$A$71:$CW$107,MATCH(O$3&amp;"Short",'Perfattr Data'!$B$71:$B$107,0),FALSE)</f>
        <v>-1.2785042884023814E-2</v>
      </c>
      <c r="P182" s="107">
        <f>HLOOKUP($N182,'Perfattr Data'!$A$71:$CW$107,MATCH(P$3&amp;"Short",'Perfattr Data'!$B$71:$B$107,0),FALSE)</f>
        <v>-7.8075597026293299E-5</v>
      </c>
      <c r="Q182" s="107">
        <f>HLOOKUP($N182,'Perfattr Data'!$A$71:$CW$107,MATCH(Q$3&amp;"Short",'Perfattr Data'!$B$71:$B$107,0),FALSE)</f>
        <v>1.5849568856374092E-4</v>
      </c>
      <c r="R182" s="107">
        <f>HLOOKUP($N182,'Perfattr Data'!$A$71:$CW$107,MATCH(R$3&amp;"Short",'Perfattr Data'!$B$71:$B$107,0),FALSE)</f>
        <v>2.5289441775568501E-4</v>
      </c>
      <c r="S182" s="107">
        <f>HLOOKUP($N182,'Perfattr Data'!$A$71:$CW$107,MATCH(S$3&amp;"Short",'Perfattr Data'!$B$71:$B$107,0),FALSE)</f>
        <v>-5.6725340470686067E-3</v>
      </c>
      <c r="T182" s="107">
        <f>HLOOKUP($N182,'Perfattr Data'!$A$71:$CW$107,MATCH(T$3&amp;"Short",'Perfattr Data'!$B$71:$B$107,0),FALSE)</f>
        <v>7.0923326203383603E-3</v>
      </c>
      <c r="U182" s="107">
        <f>HLOOKUP($N182,'Perfattr Data'!$A$71:$CW$107,MATCH(U$3&amp;"Short",'Perfattr Data'!$B$71:$B$107,0),FALSE)</f>
        <v>1.634696635062437E-3</v>
      </c>
    </row>
    <row r="183" spans="2:21" outlineLevel="1" x14ac:dyDescent="0.25">
      <c r="B183" s="95">
        <f t="shared" si="10"/>
        <v>41243</v>
      </c>
      <c r="C183" s="150">
        <f>-INDEX('Exposure Data'!$A$1:$Y$391,MATCH($B183&amp;$B$104,'Exposure Data'!$A$1:$A$391,0),MATCH(C$3,'Exposure Data'!$A$1:$Y$1,0))</f>
        <v>0.50951423084697045</v>
      </c>
      <c r="D183" s="150">
        <f>-INDEX('Exposure Data'!$A$1:$Y$391,MATCH($B183&amp;$B$104,'Exposure Data'!$A$1:$A$391,0),MATCH(D$3,'Exposure Data'!$A$1:$Y$1,0))</f>
        <v>1.0726149158345038E-4</v>
      </c>
      <c r="E183" s="150">
        <f>-INDEX('Exposure Data'!$A$1:$Y$391,MATCH($B183&amp;$B$104,'Exposure Data'!$A$1:$A$391,0),MATCH(E$3,'Exposure Data'!$A$1:$Y$1,0))</f>
        <v>2.7178736000947584E-2</v>
      </c>
      <c r="F183" s="150">
        <f>-INDEX('Exposure Data'!$A$1:$Y$391,MATCH($B183&amp;$B$104,'Exposure Data'!$A$1:$A$391,0),MATCH(F$3,'Exposure Data'!$A$1:$Y$1,0))</f>
        <v>8.7661289279796759E-2</v>
      </c>
      <c r="G183" s="150">
        <f>-INDEX('Exposure Data'!$A$1:$Y$391,MATCH($B183&amp;$B$104,'Exposure Data'!$A$1:$A$391,0),MATCH(G$3,'Exposure Data'!$A$1:$Y$1,0))</f>
        <v>0.16353321735528403</v>
      </c>
      <c r="H183" s="150">
        <f>-INDEX('Exposure Data'!$A$1:$Y$391,MATCH($B183&amp;$B$104,'Exposure Data'!$A$1:$A$391,0),MATCH(H$3,'Exposure Data'!$A$1:$Y$1,0))</f>
        <v>0.22799194697454397</v>
      </c>
      <c r="I183" s="150">
        <f>-INDEX('Exposure Data'!$A$1:$Y$391,MATCH($B183&amp;$B$104,'Exposure Data'!$A$1:$A$391,0),MATCH(I$3,'Exposure Data'!$A$1:$Y$1,0))</f>
        <v>5.87548788066935E-2</v>
      </c>
      <c r="J183" s="150">
        <f>-INDEX('Exposure Data'!$A$1:$Y$391,MATCH($B183&amp;$B$104,'Exposure Data'!$A$1:$A$391,0),MATCH(J$3,'Exposure Data'!$A$1:$Y$1,0))</f>
        <v>6.6589783787085258E-2</v>
      </c>
      <c r="K183" s="150">
        <f>-INDEX('Exposure Data'!$A$1:$Y$391,MATCH($B183&amp;$B$104,'Exposure Data'!$A$1:$A$391,0),MATCH(K$3,'Exposure Data'!$A$1:$Y$1,0))</f>
        <v>8.5089500028436519E-3</v>
      </c>
      <c r="L183" s="99"/>
      <c r="N183" s="4">
        <f t="shared" si="11"/>
        <v>41243</v>
      </c>
      <c r="O183" s="107">
        <f>HLOOKUP($N183,'Perfattr Data'!$A$71:$CW$107,MATCH(O$3&amp;"Short",'Perfattr Data'!$B$71:$B$107,0),FALSE)</f>
        <v>-2.1975883625173342E-2</v>
      </c>
      <c r="P183" s="107">
        <f>HLOOKUP($N183,'Perfattr Data'!$A$71:$CW$107,MATCH(P$3&amp;"Short",'Perfattr Data'!$B$71:$B$107,0),FALSE)</f>
        <v>-4.712882570280817E-4</v>
      </c>
      <c r="Q183" s="107">
        <f>HLOOKUP($N183,'Perfattr Data'!$A$71:$CW$107,MATCH(Q$3&amp;"Short",'Perfattr Data'!$B$71:$B$107,0),FALSE)</f>
        <v>-2.9700995240980319E-4</v>
      </c>
      <c r="R183" s="107">
        <f>HLOOKUP($N183,'Perfattr Data'!$A$71:$CW$107,MATCH(R$3&amp;"Short",'Perfattr Data'!$B$71:$B$107,0),FALSE)</f>
        <v>-3.5895348092950968E-3</v>
      </c>
      <c r="S183" s="107">
        <f>HLOOKUP($N183,'Perfattr Data'!$A$71:$CW$107,MATCH(S$3&amp;"Short",'Perfattr Data'!$B$71:$B$107,0),FALSE)</f>
        <v>-6.9281548974446331E-3</v>
      </c>
      <c r="T183" s="107">
        <f>HLOOKUP($N183,'Perfattr Data'!$A$71:$CW$107,MATCH(T$3&amp;"Short",'Perfattr Data'!$B$71:$B$107,0),FALSE)</f>
        <v>-2.2923423364828079E-3</v>
      </c>
      <c r="U183" s="107">
        <f>HLOOKUP($N183,'Perfattr Data'!$A$71:$CW$107,MATCH(U$3&amp;"Short",'Perfattr Data'!$B$71:$B$107,0),FALSE)</f>
        <v>1.902725028995416E-4</v>
      </c>
    </row>
    <row r="184" spans="2:21" outlineLevel="1" x14ac:dyDescent="0.25">
      <c r="B184" s="95">
        <f t="shared" si="10"/>
        <v>41274</v>
      </c>
      <c r="C184" s="150">
        <f>-INDEX('Exposure Data'!$A$1:$Y$391,MATCH($B184&amp;$B$104,'Exposure Data'!$A$1:$A$391,0),MATCH(C$3,'Exposure Data'!$A$1:$Y$1,0))</f>
        <v>0.49300883786598387</v>
      </c>
      <c r="D184" s="150">
        <f>-INDEX('Exposure Data'!$A$1:$Y$391,MATCH($B184&amp;$B$104,'Exposure Data'!$A$1:$A$391,0),MATCH(D$3,'Exposure Data'!$A$1:$Y$1,0))</f>
        <v>6.2263237803414427E-4</v>
      </c>
      <c r="E184" s="150">
        <f>-INDEX('Exposure Data'!$A$1:$Y$391,MATCH($B184&amp;$B$104,'Exposure Data'!$A$1:$A$391,0),MATCH(E$3,'Exposure Data'!$A$1:$Y$1,0))</f>
        <v>3.2234945923289016E-2</v>
      </c>
      <c r="F184" s="150">
        <f>-INDEX('Exposure Data'!$A$1:$Y$391,MATCH($B184&amp;$B$104,'Exposure Data'!$A$1:$A$391,0),MATCH(F$3,'Exposure Data'!$A$1:$Y$1,0))</f>
        <v>0.10732135280823388</v>
      </c>
      <c r="G184" s="150">
        <f>-INDEX('Exposure Data'!$A$1:$Y$391,MATCH($B184&amp;$B$104,'Exposure Data'!$A$1:$A$391,0),MATCH(G$3,'Exposure Data'!$A$1:$Y$1,0))</f>
        <v>0.19806646597890662</v>
      </c>
      <c r="H184" s="150">
        <f>-INDEX('Exposure Data'!$A$1:$Y$391,MATCH($B184&amp;$B$104,'Exposure Data'!$A$1:$A$391,0),MATCH(H$3,'Exposure Data'!$A$1:$Y$1,0))</f>
        <v>0.2054555791383525</v>
      </c>
      <c r="I184" s="150">
        <f>-INDEX('Exposure Data'!$A$1:$Y$391,MATCH($B184&amp;$B$104,'Exposure Data'!$A$1:$A$391,0),MATCH(I$3,'Exposure Data'!$A$1:$Y$1,0))</f>
        <v>5.2111349701397185E-2</v>
      </c>
      <c r="J184" s="150">
        <f>-INDEX('Exposure Data'!$A$1:$Y$391,MATCH($B184&amp;$B$104,'Exposure Data'!$A$1:$A$391,0),MATCH(J$3,'Exposure Data'!$A$1:$Y$1,0))</f>
        <v>6.9000140211714703E-2</v>
      </c>
      <c r="K184" s="150">
        <f>-INDEX('Exposure Data'!$A$1:$Y$391,MATCH($B184&amp;$B$104,'Exposure Data'!$A$1:$A$391,0),MATCH(K$3,'Exposure Data'!$A$1:$Y$1,0))</f>
        <v>1.130314035256375E-2</v>
      </c>
      <c r="L184" s="99"/>
      <c r="N184" s="4">
        <f t="shared" si="11"/>
        <v>41274</v>
      </c>
      <c r="O184" s="107">
        <f>HLOOKUP($N184,'Perfattr Data'!$A$71:$CW$107,MATCH(O$3&amp;"Short",'Perfattr Data'!$B$71:$B$107,0),FALSE)</f>
        <v>-1.8273988790209573E-2</v>
      </c>
      <c r="P184" s="107">
        <f>HLOOKUP($N184,'Perfattr Data'!$A$71:$CW$107,MATCH(P$3&amp;"Short",'Perfattr Data'!$B$71:$B$107,0),FALSE)</f>
        <v>-1.1087039716055516E-3</v>
      </c>
      <c r="Q184" s="107">
        <f>HLOOKUP($N184,'Perfattr Data'!$A$71:$CW$107,MATCH(Q$3&amp;"Short",'Perfattr Data'!$B$71:$B$107,0),FALSE)</f>
        <v>-2.0300186904315056E-3</v>
      </c>
      <c r="R184" s="107">
        <f>HLOOKUP($N184,'Perfattr Data'!$A$71:$CW$107,MATCH(R$3&amp;"Short",'Perfattr Data'!$B$71:$B$107,0),FALSE)</f>
        <v>-8.0986024228242894E-3</v>
      </c>
      <c r="S184" s="107">
        <f>HLOOKUP($N184,'Perfattr Data'!$A$71:$CW$107,MATCH(S$3&amp;"Short",'Perfattr Data'!$B$71:$B$107,0),FALSE)</f>
        <v>-1.4676964650017029E-2</v>
      </c>
      <c r="T184" s="107">
        <f>HLOOKUP($N184,'Perfattr Data'!$A$71:$CW$107,MATCH(T$3&amp;"Short",'Perfattr Data'!$B$71:$B$107,0),FALSE)</f>
        <v>-3.5287379657687229E-3</v>
      </c>
      <c r="U184" s="107">
        <f>HLOOKUP($N184,'Perfattr Data'!$A$71:$CW$107,MATCH(U$3&amp;"Short",'Perfattr Data'!$B$71:$B$107,0),FALSE)</f>
        <v>-2.6612964692060569E-3</v>
      </c>
    </row>
    <row r="185" spans="2:21" outlineLevel="1" x14ac:dyDescent="0.25">
      <c r="B185" s="4">
        <f t="shared" si="10"/>
        <v>41305</v>
      </c>
      <c r="C185" s="150">
        <f>-INDEX('Exposure Data'!$A$1:$Y$391,MATCH($B185&amp;$B$104,'Exposure Data'!$A$1:$A$391,0),MATCH(C$3,'Exposure Data'!$A$1:$Y$1,0))</f>
        <v>0.48221596751628948</v>
      </c>
      <c r="D185" s="150">
        <f>-INDEX('Exposure Data'!$A$1:$Y$391,MATCH($B185&amp;$B$104,'Exposure Data'!$A$1:$A$391,0),MATCH(D$3,'Exposure Data'!$A$1:$Y$1,0))</f>
        <v>3.2906866734605167E-3</v>
      </c>
      <c r="E185" s="150">
        <f>-INDEX('Exposure Data'!$A$1:$Y$391,MATCH($B185&amp;$B$104,'Exposure Data'!$A$1:$A$391,0),MATCH(E$3,'Exposure Data'!$A$1:$Y$1,0))</f>
        <v>2.3947321326324648E-2</v>
      </c>
      <c r="F185" s="150">
        <f>-INDEX('Exposure Data'!$A$1:$Y$391,MATCH($B185&amp;$B$104,'Exposure Data'!$A$1:$A$391,0),MATCH(F$3,'Exposure Data'!$A$1:$Y$1,0))</f>
        <v>0.13313305797700656</v>
      </c>
      <c r="G185" s="150">
        <f>-INDEX('Exposure Data'!$A$1:$Y$391,MATCH($B185&amp;$B$104,'Exposure Data'!$A$1:$A$391,0),MATCH(G$3,'Exposure Data'!$A$1:$Y$1,0))</f>
        <v>0.18211135205062501</v>
      </c>
      <c r="H185" s="150">
        <f>-INDEX('Exposure Data'!$A$1:$Y$391,MATCH($B185&amp;$B$104,'Exposure Data'!$A$1:$A$391,0),MATCH(H$3,'Exposure Data'!$A$1:$Y$1,0))</f>
        <v>0.20306272592623634</v>
      </c>
      <c r="I185" s="150">
        <f>-INDEX('Exposure Data'!$A$1:$Y$391,MATCH($B185&amp;$B$104,'Exposure Data'!$A$1:$A$391,0),MATCH(I$3,'Exposure Data'!$A$1:$Y$1,0))</f>
        <v>6.7459178724131319E-2</v>
      </c>
      <c r="J185" s="150">
        <f>-INDEX('Exposure Data'!$A$1:$Y$391,MATCH($B185&amp;$B$104,'Exposure Data'!$A$1:$A$391,0),MATCH(J$3,'Exposure Data'!$A$1:$Y$1,0))</f>
        <v>6.822033320052133E-2</v>
      </c>
      <c r="K185" s="150">
        <f>-INDEX('Exposure Data'!$A$1:$Y$391,MATCH($B185&amp;$B$104,'Exposure Data'!$A$1:$A$391,0),MATCH(K$3,'Exposure Data'!$A$1:$Y$1,0))</f>
        <v>1.2501947878164164E-2</v>
      </c>
      <c r="L185" s="99"/>
      <c r="N185" s="4">
        <f t="shared" si="11"/>
        <v>41305</v>
      </c>
      <c r="O185" s="107">
        <f>HLOOKUP($N185,'Perfattr Data'!$A$71:$CW$107,MATCH(O$3&amp;"Short",'Perfattr Data'!$B$71:$B$107,0),FALSE)</f>
        <v>-1.2471587152375643E-2</v>
      </c>
      <c r="P185" s="107">
        <f>HLOOKUP($N185,'Perfattr Data'!$A$71:$CW$107,MATCH(P$3&amp;"Short",'Perfattr Data'!$B$71:$B$107,0),FALSE)</f>
        <v>-1.4662449263239384E-3</v>
      </c>
      <c r="Q185" s="107">
        <f>HLOOKUP($N185,'Perfattr Data'!$A$71:$CW$107,MATCH(Q$3&amp;"Short",'Perfattr Data'!$B$71:$B$107,0),FALSE)</f>
        <v>-1.9950066364379072E-4</v>
      </c>
      <c r="R185" s="107">
        <f>HLOOKUP($N185,'Perfattr Data'!$A$71:$CW$107,MATCH(R$3&amp;"Short",'Perfattr Data'!$B$71:$B$107,0),FALSE)</f>
        <v>-4.387241130752134E-3</v>
      </c>
      <c r="S185" s="107">
        <f>HLOOKUP($N185,'Perfattr Data'!$A$71:$CW$107,MATCH(S$3&amp;"Short",'Perfattr Data'!$B$71:$B$107,0),FALSE)</f>
        <v>8.6301227521778257E-3</v>
      </c>
      <c r="T185" s="107">
        <f>HLOOKUP($N185,'Perfattr Data'!$A$71:$CW$107,MATCH(T$3&amp;"Short",'Perfattr Data'!$B$71:$B$107,0),FALSE)</f>
        <v>-2.6807048260332391E-3</v>
      </c>
      <c r="U185" s="107">
        <f>HLOOKUP($N185,'Perfattr Data'!$A$71:$CW$107,MATCH(U$3&amp;"Short",'Perfattr Data'!$B$71:$B$107,0),FALSE)</f>
        <v>-6.9984079980447231E-3</v>
      </c>
    </row>
    <row r="186" spans="2:21" outlineLevel="1" x14ac:dyDescent="0.25">
      <c r="B186" s="95">
        <f t="shared" si="10"/>
        <v>41333</v>
      </c>
      <c r="C186" s="150">
        <f>-INDEX('Exposure Data'!$A$1:$Y$391,MATCH($B186&amp;$B$104,'Exposure Data'!$A$1:$A$391,0),MATCH(C$3,'Exposure Data'!$A$1:$Y$1,0))</f>
        <v>0.46566698465983691</v>
      </c>
      <c r="D186" s="150">
        <f>-INDEX('Exposure Data'!$A$1:$Y$391,MATCH($B186&amp;$B$104,'Exposure Data'!$A$1:$A$391,0),MATCH(D$3,'Exposure Data'!$A$1:$Y$1,0))</f>
        <v>2.0041113688747426E-3</v>
      </c>
      <c r="E186" s="150">
        <f>-INDEX('Exposure Data'!$A$1:$Y$391,MATCH($B186&amp;$B$104,'Exposure Data'!$A$1:$A$391,0),MATCH(E$3,'Exposure Data'!$A$1:$Y$1,0))</f>
        <v>3.0060042714892151E-2</v>
      </c>
      <c r="F186" s="150">
        <f>-INDEX('Exposure Data'!$A$1:$Y$391,MATCH($B186&amp;$B$104,'Exposure Data'!$A$1:$A$391,0),MATCH(F$3,'Exposure Data'!$A$1:$Y$1,0))</f>
        <v>0.13757037615444567</v>
      </c>
      <c r="G186" s="150">
        <f>-INDEX('Exposure Data'!$A$1:$Y$391,MATCH($B186&amp;$B$104,'Exposure Data'!$A$1:$A$391,0),MATCH(G$3,'Exposure Data'!$A$1:$Y$1,0))</f>
        <v>0.16503805375910302</v>
      </c>
      <c r="H186" s="150">
        <f>-INDEX('Exposure Data'!$A$1:$Y$391,MATCH($B186&amp;$B$104,'Exposure Data'!$A$1:$A$391,0),MATCH(H$3,'Exposure Data'!$A$1:$Y$1,0))</f>
        <v>0.22992095618454558</v>
      </c>
      <c r="I186" s="150">
        <f>-INDEX('Exposure Data'!$A$1:$Y$391,MATCH($B186&amp;$B$104,'Exposure Data'!$A$1:$A$391,0),MATCH(I$3,'Exposure Data'!$A$1:$Y$1,0))</f>
        <v>5.14073317114472E-2</v>
      </c>
      <c r="J186" s="150">
        <f>-INDEX('Exposure Data'!$A$1:$Y$391,MATCH($B186&amp;$B$104,'Exposure Data'!$A$1:$A$391,0),MATCH(J$3,'Exposure Data'!$A$1:$Y$1,0))</f>
        <v>6.678964860665286E-2</v>
      </c>
      <c r="K186" s="150">
        <f>-INDEX('Exposure Data'!$A$1:$Y$391,MATCH($B186&amp;$B$104,'Exposure Data'!$A$1:$A$391,0),MATCH(K$3,'Exposure Data'!$A$1:$Y$1,0))</f>
        <v>1.0920780830465797E-2</v>
      </c>
      <c r="L186" s="99"/>
      <c r="N186" s="95">
        <f t="shared" si="11"/>
        <v>41333</v>
      </c>
      <c r="O186" s="107">
        <f>HLOOKUP($N186,'Perfattr Data'!$A$71:$CW$107,MATCH(O$3&amp;"Short",'Perfattr Data'!$B$71:$B$107,0),FALSE)</f>
        <v>-3.1995870051405693E-4</v>
      </c>
      <c r="P186" s="107">
        <f>HLOOKUP($N186,'Perfattr Data'!$A$71:$CW$107,MATCH(P$3&amp;"Short",'Perfattr Data'!$B$71:$B$107,0),FALSE)</f>
        <v>1.2836723075035361E-3</v>
      </c>
      <c r="Q186" s="107">
        <f>HLOOKUP($N186,'Perfattr Data'!$A$71:$CW$107,MATCH(Q$3&amp;"Short",'Perfattr Data'!$B$71:$B$107,0),FALSE)</f>
        <v>6.0361512645641451E-4</v>
      </c>
      <c r="R186" s="107">
        <f>HLOOKUP($N186,'Perfattr Data'!$A$71:$CW$107,MATCH(R$3&amp;"Short",'Perfattr Data'!$B$71:$B$107,0),FALSE)</f>
        <v>-1.0868014965916364E-3</v>
      </c>
      <c r="S186" s="107">
        <f>HLOOKUP($N186,'Perfattr Data'!$A$71:$CW$107,MATCH(S$3&amp;"Short",'Perfattr Data'!$B$71:$B$107,0),FALSE)</f>
        <v>6.1241866538221199E-3</v>
      </c>
      <c r="T186" s="107">
        <f>HLOOKUP($N186,'Perfattr Data'!$A$71:$CW$107,MATCH(T$3&amp;"Short",'Perfattr Data'!$B$71:$B$107,0),FALSE)</f>
        <v>-2.3218847595966145E-3</v>
      </c>
      <c r="U186" s="107">
        <f>HLOOKUP($N186,'Perfattr Data'!$A$71:$CW$107,MATCH(U$3&amp;"Short",'Perfattr Data'!$B$71:$B$107,0),FALSE)</f>
        <v>6.5114451684527043E-3</v>
      </c>
    </row>
    <row r="187" spans="2:21" outlineLevel="1" x14ac:dyDescent="0.25">
      <c r="B187" s="95">
        <f t="shared" si="10"/>
        <v>41364</v>
      </c>
      <c r="C187" s="150">
        <f>-INDEX('Exposure Data'!$A$1:$Y$391,MATCH($B187&amp;$B$104,'Exposure Data'!$A$1:$A$391,0),MATCH(C$3,'Exposure Data'!$A$1:$Y$1,0))</f>
        <v>0.47174963970519496</v>
      </c>
      <c r="D187" s="150">
        <f>-INDEX('Exposure Data'!$A$1:$Y$391,MATCH($B187&amp;$B$104,'Exposure Data'!$A$1:$A$391,0),MATCH(D$3,'Exposure Data'!$A$1:$Y$1,0))</f>
        <v>0</v>
      </c>
      <c r="E187" s="150">
        <f>-INDEX('Exposure Data'!$A$1:$Y$391,MATCH($B187&amp;$B$104,'Exposure Data'!$A$1:$A$391,0),MATCH(E$3,'Exposure Data'!$A$1:$Y$1,0))</f>
        <v>1.6323368005651887E-2</v>
      </c>
      <c r="F187" s="150">
        <f>-INDEX('Exposure Data'!$A$1:$Y$391,MATCH($B187&amp;$B$104,'Exposure Data'!$A$1:$A$391,0),MATCH(F$3,'Exposure Data'!$A$1:$Y$1,0))</f>
        <v>0.12799077966864655</v>
      </c>
      <c r="G187" s="150">
        <f>-INDEX('Exposure Data'!$A$1:$Y$391,MATCH($B187&amp;$B$104,'Exposure Data'!$A$1:$A$391,0),MATCH(G$3,'Exposure Data'!$A$1:$Y$1,0))</f>
        <v>0.19663757389414893</v>
      </c>
      <c r="H187" s="150">
        <f>-INDEX('Exposure Data'!$A$1:$Y$391,MATCH($B187&amp;$B$104,'Exposure Data'!$A$1:$A$391,0),MATCH(H$3,'Exposure Data'!$A$1:$Y$1,0))</f>
        <v>0.23226109016321012</v>
      </c>
      <c r="I187" s="150">
        <f>-INDEX('Exposure Data'!$A$1:$Y$391,MATCH($B187&amp;$B$104,'Exposure Data'!$A$1:$A$391,0),MATCH(I$3,'Exposure Data'!$A$1:$Y$1,0))</f>
        <v>4.0249721648569221E-2</v>
      </c>
      <c r="J187" s="150">
        <f>-INDEX('Exposure Data'!$A$1:$Y$391,MATCH($B187&amp;$B$104,'Exposure Data'!$A$1:$A$391,0),MATCH(J$3,'Exposure Data'!$A$1:$Y$1,0))</f>
        <v>6.0742676793632586E-2</v>
      </c>
      <c r="K187" s="150">
        <f>-INDEX('Exposure Data'!$A$1:$Y$391,MATCH($B187&amp;$B$104,'Exposure Data'!$A$1:$A$391,0),MATCH(K$3,'Exposure Data'!$A$1:$Y$1,0))</f>
        <v>1.3130184128518988E-2</v>
      </c>
      <c r="L187" s="99"/>
      <c r="N187" s="95">
        <f t="shared" si="11"/>
        <v>41364</v>
      </c>
      <c r="O187" s="107">
        <f>HLOOKUP($N187,'Perfattr Data'!$A$71:$CW$107,MATCH(O$3&amp;"Short",'Perfattr Data'!$B$71:$B$107,0),FALSE)</f>
        <v>4.9956541754292323E-3</v>
      </c>
      <c r="P187" s="107">
        <f>HLOOKUP($N187,'Perfattr Data'!$A$71:$CW$107,MATCH(P$3&amp;"Short",'Perfattr Data'!$B$71:$B$107,0),FALSE)</f>
        <v>8.1412819050811754E-4</v>
      </c>
      <c r="Q187" s="107">
        <f>HLOOKUP($N187,'Perfattr Data'!$A$71:$CW$107,MATCH(Q$3&amp;"Short",'Perfattr Data'!$B$71:$B$107,0),FALSE)</f>
        <v>6.8766854953519261E-5</v>
      </c>
      <c r="R187" s="107">
        <f>HLOOKUP($N187,'Perfattr Data'!$A$71:$CW$107,MATCH(R$3&amp;"Short",'Perfattr Data'!$B$71:$B$107,0),FALSE)</f>
        <v>-1.3414728282841195E-3</v>
      </c>
      <c r="S187" s="107">
        <f>HLOOKUP($N187,'Perfattr Data'!$A$71:$CW$107,MATCH(S$3&amp;"Short",'Perfattr Data'!$B$71:$B$107,0),FALSE)</f>
        <v>1.2596953006908402E-3</v>
      </c>
      <c r="T187" s="107">
        <f>HLOOKUP($N187,'Perfattr Data'!$A$71:$CW$107,MATCH(T$3&amp;"Short",'Perfattr Data'!$B$71:$B$107,0),FALSE)</f>
        <v>-1.0800779115710478E-2</v>
      </c>
      <c r="U187" s="107">
        <f>HLOOKUP($N187,'Perfattr Data'!$A$71:$CW$107,MATCH(U$3&amp;"Short",'Perfattr Data'!$B$71:$B$107,0),FALSE)</f>
        <v>2.2766141404976874E-3</v>
      </c>
    </row>
    <row r="188" spans="2:21" outlineLevel="1" x14ac:dyDescent="0.25">
      <c r="B188" s="95">
        <f t="shared" si="10"/>
        <v>41394</v>
      </c>
      <c r="C188" s="150">
        <f>-INDEX('Exposure Data'!$A$1:$Y$391,MATCH($B188&amp;$B$104,'Exposure Data'!$A$1:$A$391,0),MATCH(C$3,'Exposure Data'!$A$1:$Y$1,0))</f>
        <v>0.46843167906385963</v>
      </c>
      <c r="D188" s="150">
        <f>-INDEX('Exposure Data'!$A$1:$Y$391,MATCH($B188&amp;$B$104,'Exposure Data'!$A$1:$A$391,0),MATCH(D$3,'Exposure Data'!$A$1:$Y$1,0))</f>
        <v>0</v>
      </c>
      <c r="E188" s="150">
        <f>-INDEX('Exposure Data'!$A$1:$Y$391,MATCH($B188&amp;$B$104,'Exposure Data'!$A$1:$A$391,0),MATCH(E$3,'Exposure Data'!$A$1:$Y$1,0))</f>
        <v>2.1625464091547392E-2</v>
      </c>
      <c r="F188" s="150">
        <f>-INDEX('Exposure Data'!$A$1:$Y$391,MATCH($B188&amp;$B$104,'Exposure Data'!$A$1:$A$391,0),MATCH(F$3,'Exposure Data'!$A$1:$Y$1,0))</f>
        <v>0.12186981047695365</v>
      </c>
      <c r="G188" s="150">
        <f>-INDEX('Exposure Data'!$A$1:$Y$391,MATCH($B188&amp;$B$104,'Exposure Data'!$A$1:$A$391,0),MATCH(G$3,'Exposure Data'!$A$1:$Y$1,0))</f>
        <v>0.21430639148712433</v>
      </c>
      <c r="H188" s="150">
        <f>-INDEX('Exposure Data'!$A$1:$Y$391,MATCH($B188&amp;$B$104,'Exposure Data'!$A$1:$A$391,0),MATCH(H$3,'Exposure Data'!$A$1:$Y$1,0))</f>
        <v>0.3061088209301418</v>
      </c>
      <c r="I188" s="150">
        <f>-INDEX('Exposure Data'!$A$1:$Y$391,MATCH($B188&amp;$B$104,'Exposure Data'!$A$1:$A$391,0),MATCH(I$3,'Exposure Data'!$A$1:$Y$1,0))</f>
        <v>4.1775822015792587E-2</v>
      </c>
      <c r="J188" s="150">
        <f>-INDEX('Exposure Data'!$A$1:$Y$391,MATCH($B188&amp;$B$104,'Exposure Data'!$A$1:$A$391,0),MATCH(J$3,'Exposure Data'!$A$1:$Y$1,0))</f>
        <v>3.3631312277080973E-2</v>
      </c>
      <c r="K188" s="150">
        <f>-INDEX('Exposure Data'!$A$1:$Y$391,MATCH($B188&amp;$B$104,'Exposure Data'!$A$1:$A$391,0),MATCH(K$3,'Exposure Data'!$A$1:$Y$1,0))</f>
        <v>2.7980116269645094E-2</v>
      </c>
      <c r="L188" s="99"/>
      <c r="N188" s="95">
        <f t="shared" si="11"/>
        <v>41394</v>
      </c>
      <c r="O188" s="107">
        <f>HLOOKUP($N188,'Perfattr Data'!$A$71:$CW$107,MATCH(O$3&amp;"Short",'Perfattr Data'!$B$71:$B$107,0),FALSE)</f>
        <v>-1.7429054985665417E-2</v>
      </c>
      <c r="P188" s="107">
        <f>HLOOKUP($N188,'Perfattr Data'!$A$71:$CW$107,MATCH(P$3&amp;"Short",'Perfattr Data'!$B$71:$B$107,0),FALSE)</f>
        <v>-5.7840826279436318E-4</v>
      </c>
      <c r="Q188" s="107">
        <f>HLOOKUP($N188,'Perfattr Data'!$A$71:$CW$107,MATCH(Q$3&amp;"Short",'Perfattr Data'!$B$71:$B$107,0),FALSE)</f>
        <v>-6.0834633709272879E-4</v>
      </c>
      <c r="R188" s="107">
        <f>HLOOKUP($N188,'Perfattr Data'!$A$71:$CW$107,MATCH(R$3&amp;"Short",'Perfattr Data'!$B$71:$B$107,0),FALSE)</f>
        <v>-9.9819069153268239E-4</v>
      </c>
      <c r="S188" s="107">
        <f>HLOOKUP($N188,'Perfattr Data'!$A$71:$CW$107,MATCH(S$3&amp;"Short",'Perfattr Data'!$B$71:$B$107,0),FALSE)</f>
        <v>-4.4922144883205676E-3</v>
      </c>
      <c r="T188" s="107">
        <f>HLOOKUP($N188,'Perfattr Data'!$A$71:$CW$107,MATCH(T$3&amp;"Short",'Perfattr Data'!$B$71:$B$107,0),FALSE)</f>
        <v>-5.5487729286820518E-3</v>
      </c>
      <c r="U188" s="107">
        <f>HLOOKUP($N188,'Perfattr Data'!$A$71:$CW$107,MATCH(U$3&amp;"Short",'Perfattr Data'!$B$71:$B$107,0),FALSE)</f>
        <v>-4.5015610587180073E-3</v>
      </c>
    </row>
    <row r="189" spans="2:21" outlineLevel="1" x14ac:dyDescent="0.25">
      <c r="B189" s="95">
        <f t="shared" si="10"/>
        <v>41425</v>
      </c>
      <c r="C189" s="150">
        <f>-INDEX('Exposure Data'!$A$1:$Y$391,MATCH($B189&amp;$B$104,'Exposure Data'!$A$1:$A$391,0),MATCH(C$3,'Exposure Data'!$A$1:$Y$1,0))</f>
        <v>0.47795309446598622</v>
      </c>
      <c r="D189" s="150">
        <f>-INDEX('Exposure Data'!$A$1:$Y$391,MATCH($B189&amp;$B$104,'Exposure Data'!$A$1:$A$391,0),MATCH(D$3,'Exposure Data'!$A$1:$Y$1,0))</f>
        <v>1.2360306403397448E-4</v>
      </c>
      <c r="E189" s="150">
        <f>-INDEX('Exposure Data'!$A$1:$Y$391,MATCH($B189&amp;$B$104,'Exposure Data'!$A$1:$A$391,0),MATCH(E$3,'Exposure Data'!$A$1:$Y$1,0))</f>
        <v>2.2196531842239416E-2</v>
      </c>
      <c r="F189" s="150">
        <f>-INDEX('Exposure Data'!$A$1:$Y$391,MATCH($B189&amp;$B$104,'Exposure Data'!$A$1:$A$391,0),MATCH(F$3,'Exposure Data'!$A$1:$Y$1,0))</f>
        <v>7.9542701101273205E-2</v>
      </c>
      <c r="G189" s="150">
        <f>-INDEX('Exposure Data'!$A$1:$Y$391,MATCH($B189&amp;$B$104,'Exposure Data'!$A$1:$A$391,0),MATCH(G$3,'Exposure Data'!$A$1:$Y$1,0))</f>
        <v>0.21420949822922414</v>
      </c>
      <c r="H189" s="150">
        <f>-INDEX('Exposure Data'!$A$1:$Y$391,MATCH($B189&amp;$B$104,'Exposure Data'!$A$1:$A$391,0),MATCH(H$3,'Exposure Data'!$A$1:$Y$1,0))</f>
        <v>0.31011595222792021</v>
      </c>
      <c r="I189" s="150">
        <f>-INDEX('Exposure Data'!$A$1:$Y$391,MATCH($B189&amp;$B$104,'Exposure Data'!$A$1:$A$391,0),MATCH(I$3,'Exposure Data'!$A$1:$Y$1,0))</f>
        <v>5.4178361956337011E-2</v>
      </c>
      <c r="J189" s="150">
        <f>-INDEX('Exposure Data'!$A$1:$Y$391,MATCH($B189&amp;$B$104,'Exposure Data'!$A$1:$A$391,0),MATCH(J$3,'Exposure Data'!$A$1:$Y$1,0))</f>
        <v>3.3116347953246729E-2</v>
      </c>
      <c r="K189" s="150">
        <f>-INDEX('Exposure Data'!$A$1:$Y$391,MATCH($B189&amp;$B$104,'Exposure Data'!$A$1:$A$391,0),MATCH(K$3,'Exposure Data'!$A$1:$Y$1,0))</f>
        <v>3.3429612552377905E-2</v>
      </c>
      <c r="L189" s="99"/>
      <c r="N189" s="95">
        <f t="shared" si="11"/>
        <v>41425</v>
      </c>
      <c r="O189" s="107">
        <f>HLOOKUP($N189,'Perfattr Data'!$A$71:$CW$107,MATCH(O$3&amp;"Short",'Perfattr Data'!$B$71:$B$107,0),FALSE)</f>
        <v>-3.0547588678785714E-3</v>
      </c>
      <c r="P189" s="107">
        <f>HLOOKUP($N189,'Perfattr Data'!$A$71:$CW$107,MATCH(P$3&amp;"Short",'Perfattr Data'!$B$71:$B$107,0),FALSE)</f>
        <v>2.1854243785185759E-3</v>
      </c>
      <c r="Q189" s="107">
        <f>HLOOKUP($N189,'Perfattr Data'!$A$71:$CW$107,MATCH(Q$3&amp;"Short",'Perfattr Data'!$B$71:$B$107,0),FALSE)</f>
        <v>1.2306099381596248E-3</v>
      </c>
      <c r="R189" s="107">
        <f>HLOOKUP($N189,'Perfattr Data'!$A$71:$CW$107,MATCH(R$3&amp;"Short",'Perfattr Data'!$B$71:$B$107,0),FALSE)</f>
        <v>1.0710090465347853E-2</v>
      </c>
      <c r="S189" s="107">
        <f>HLOOKUP($N189,'Perfattr Data'!$A$71:$CW$107,MATCH(S$3&amp;"Short",'Perfattr Data'!$B$71:$B$107,0),FALSE)</f>
        <v>1.3482036441297623E-2</v>
      </c>
      <c r="T189" s="107">
        <f>HLOOKUP($N189,'Perfattr Data'!$A$71:$CW$107,MATCH(T$3&amp;"Short",'Perfattr Data'!$B$71:$B$107,0),FALSE)</f>
        <v>-4.7178538164671206E-3</v>
      </c>
      <c r="U189" s="107">
        <f>HLOOKUP($N189,'Perfattr Data'!$A$71:$CW$107,MATCH(U$3&amp;"Short",'Perfattr Data'!$B$71:$B$107,0),FALSE)</f>
        <v>-7.7147086411471447E-3</v>
      </c>
    </row>
    <row r="190" spans="2:21" outlineLevel="1" x14ac:dyDescent="0.25">
      <c r="B190" s="95">
        <f t="shared" si="10"/>
        <v>41455</v>
      </c>
      <c r="C190" s="150">
        <f>-INDEX('Exposure Data'!$A$1:$Y$391,MATCH($B190&amp;$B$104,'Exposure Data'!$A$1:$A$391,0),MATCH(C$3,'Exposure Data'!$A$1:$Y$1,0))</f>
        <v>0.45351226583346599</v>
      </c>
      <c r="D190" s="150">
        <f>-INDEX('Exposure Data'!$A$1:$Y$391,MATCH($B190&amp;$B$104,'Exposure Data'!$A$1:$A$391,0),MATCH(D$3,'Exposure Data'!$A$1:$Y$1,0))</f>
        <v>7.1507541094156649E-4</v>
      </c>
      <c r="E190" s="150">
        <f>-INDEX('Exposure Data'!$A$1:$Y$391,MATCH($B190&amp;$B$104,'Exposure Data'!$A$1:$A$391,0),MATCH(E$3,'Exposure Data'!$A$1:$Y$1,0))</f>
        <v>2.957292708839817E-2</v>
      </c>
      <c r="F190" s="150">
        <f>-INDEX('Exposure Data'!$A$1:$Y$391,MATCH($B190&amp;$B$104,'Exposure Data'!$A$1:$A$391,0),MATCH(F$3,'Exposure Data'!$A$1:$Y$1,0))</f>
        <v>9.1566551449650133E-2</v>
      </c>
      <c r="G190" s="150">
        <f>-INDEX('Exposure Data'!$A$1:$Y$391,MATCH($B190&amp;$B$104,'Exposure Data'!$A$1:$A$391,0),MATCH(G$3,'Exposure Data'!$A$1:$Y$1,0))</f>
        <v>0.16268381742834837</v>
      </c>
      <c r="H190" s="150">
        <f>-INDEX('Exposure Data'!$A$1:$Y$391,MATCH($B190&amp;$B$104,'Exposure Data'!$A$1:$A$391,0),MATCH(H$3,'Exposure Data'!$A$1:$Y$1,0))</f>
        <v>0.2561564763832494</v>
      </c>
      <c r="I190" s="150">
        <f>-INDEX('Exposure Data'!$A$1:$Y$391,MATCH($B190&amp;$B$104,'Exposure Data'!$A$1:$A$391,0),MATCH(I$3,'Exposure Data'!$A$1:$Y$1,0))</f>
        <v>4.3128058812617609E-2</v>
      </c>
      <c r="J190" s="150">
        <f>-INDEX('Exposure Data'!$A$1:$Y$391,MATCH($B190&amp;$B$104,'Exposure Data'!$A$1:$A$391,0),MATCH(J$3,'Exposure Data'!$A$1:$Y$1,0))</f>
        <v>6.0049099059750796E-2</v>
      </c>
      <c r="K190" s="150">
        <f>-INDEX('Exposure Data'!$A$1:$Y$391,MATCH($B190&amp;$B$104,'Exposure Data'!$A$1:$A$391,0),MATCH(K$3,'Exposure Data'!$A$1:$Y$1,0))</f>
        <v>2.5155583927791696E-2</v>
      </c>
      <c r="L190" s="99"/>
      <c r="N190" s="95">
        <f t="shared" si="11"/>
        <v>41455</v>
      </c>
      <c r="O190" s="107">
        <f>HLOOKUP($N190,'Perfattr Data'!$A$71:$CW$107,MATCH(O$3&amp;"Short",'Perfattr Data'!$B$71:$B$107,0),FALSE)</f>
        <v>3.233622600478589E-2</v>
      </c>
      <c r="P190" s="107">
        <f>HLOOKUP($N190,'Perfattr Data'!$A$71:$CW$107,MATCH(P$3&amp;"Short",'Perfattr Data'!$B$71:$B$107,0),FALSE)</f>
        <v>4.8373281111391134E-4</v>
      </c>
      <c r="Q190" s="107">
        <f>HLOOKUP($N190,'Perfattr Data'!$A$71:$CW$107,MATCH(Q$3&amp;"Short",'Perfattr Data'!$B$71:$B$107,0),FALSE)</f>
        <v>1.8481981348459076E-3</v>
      </c>
      <c r="R190" s="107">
        <f>HLOOKUP($N190,'Perfattr Data'!$A$71:$CW$107,MATCH(R$3&amp;"Short",'Perfattr Data'!$B$71:$B$107,0),FALSE)</f>
        <v>4.7518020756240073E-3</v>
      </c>
      <c r="S190" s="107">
        <f>HLOOKUP($N190,'Perfattr Data'!$A$71:$CW$107,MATCH(S$3&amp;"Short",'Perfattr Data'!$B$71:$B$107,0),FALSE)</f>
        <v>1.5307190522854244E-2</v>
      </c>
      <c r="T190" s="107">
        <f>HLOOKUP($N190,'Perfattr Data'!$A$71:$CW$107,MATCH(T$3&amp;"Short",'Perfattr Data'!$B$71:$B$107,0),FALSE)</f>
        <v>1.176778942128464E-2</v>
      </c>
      <c r="U190" s="107">
        <f>HLOOKUP($N190,'Perfattr Data'!$A$71:$CW$107,MATCH(U$3&amp;"Short",'Perfattr Data'!$B$71:$B$107,0),FALSE)</f>
        <v>5.42600316427013E-3</v>
      </c>
    </row>
    <row r="191" spans="2:21" outlineLevel="1" x14ac:dyDescent="0.25">
      <c r="B191" s="95">
        <f t="shared" si="10"/>
        <v>41486</v>
      </c>
      <c r="C191" s="150">
        <f>-INDEX('Exposure Data'!$A$1:$Y$391,MATCH($B191&amp;$B$104,'Exposure Data'!$A$1:$A$391,0),MATCH(C$3,'Exposure Data'!$A$1:$Y$1,0))</f>
        <v>0.4091771409859547</v>
      </c>
      <c r="D191" s="150">
        <f>-INDEX('Exposure Data'!$A$1:$Y$391,MATCH($B191&amp;$B$104,'Exposure Data'!$A$1:$A$391,0),MATCH(D$3,'Exposure Data'!$A$1:$Y$1,0))</f>
        <v>6.792967184931489E-3</v>
      </c>
      <c r="E191" s="150">
        <f>-INDEX('Exposure Data'!$A$1:$Y$391,MATCH($B191&amp;$B$104,'Exposure Data'!$A$1:$A$391,0),MATCH(E$3,'Exposure Data'!$A$1:$Y$1,0))</f>
        <v>1.8839842543514163E-2</v>
      </c>
      <c r="F191" s="150">
        <f>-INDEX('Exposure Data'!$A$1:$Y$391,MATCH($B191&amp;$B$104,'Exposure Data'!$A$1:$A$391,0),MATCH(F$3,'Exposure Data'!$A$1:$Y$1,0))</f>
        <v>0.11121006701709443</v>
      </c>
      <c r="G191" s="150">
        <f>-INDEX('Exposure Data'!$A$1:$Y$391,MATCH($B191&amp;$B$104,'Exposure Data'!$A$1:$A$391,0),MATCH(G$3,'Exposure Data'!$A$1:$Y$1,0))</f>
        <v>0.20556620582422025</v>
      </c>
      <c r="H191" s="150">
        <f>-INDEX('Exposure Data'!$A$1:$Y$391,MATCH($B191&amp;$B$104,'Exposure Data'!$A$1:$A$391,0),MATCH(H$3,'Exposure Data'!$A$1:$Y$1,0))</f>
        <v>0.2671294967227088</v>
      </c>
      <c r="I191" s="150">
        <f>-INDEX('Exposure Data'!$A$1:$Y$391,MATCH($B191&amp;$B$104,'Exposure Data'!$A$1:$A$391,0),MATCH(I$3,'Exposure Data'!$A$1:$Y$1,0))</f>
        <v>6.3443583457580638E-2</v>
      </c>
      <c r="J191" s="150">
        <f>-INDEX('Exposure Data'!$A$1:$Y$391,MATCH($B191&amp;$B$104,'Exposure Data'!$A$1:$A$391,0),MATCH(J$3,'Exposure Data'!$A$1:$Y$1,0))</f>
        <v>7.9491027014892468E-2</v>
      </c>
      <c r="K191" s="150">
        <f>-INDEX('Exposure Data'!$A$1:$Y$391,MATCH($B191&amp;$B$104,'Exposure Data'!$A$1:$A$391,0),MATCH(K$3,'Exposure Data'!$A$1:$Y$1,0))</f>
        <v>3.3157616913403694E-2</v>
      </c>
      <c r="L191" s="99"/>
      <c r="N191" s="95">
        <f t="shared" si="11"/>
        <v>41486</v>
      </c>
      <c r="O191" s="107">
        <f>HLOOKUP($N191,'Perfattr Data'!$A$71:$CW$107,MATCH(O$3&amp;"Short",'Perfattr Data'!$B$71:$B$107,0),FALSE)</f>
        <v>-1.6224788830875109E-2</v>
      </c>
      <c r="P191" s="107">
        <f>HLOOKUP($N191,'Perfattr Data'!$A$71:$CW$107,MATCH(P$3&amp;"Short",'Perfattr Data'!$B$71:$B$107,0),FALSE)</f>
        <v>3.3275880101451632E-3</v>
      </c>
      <c r="Q191" s="107">
        <f>HLOOKUP($N191,'Perfattr Data'!$A$71:$CW$107,MATCH(Q$3&amp;"Short",'Perfattr Data'!$B$71:$B$107,0),FALSE)</f>
        <v>-5.0671490118897123E-4</v>
      </c>
      <c r="R191" s="107">
        <f>HLOOKUP($N191,'Perfattr Data'!$A$71:$CW$107,MATCH(R$3&amp;"Short",'Perfattr Data'!$B$71:$B$107,0),FALSE)</f>
        <v>3.0881775960862418E-4</v>
      </c>
      <c r="S191" s="107">
        <f>HLOOKUP($N191,'Perfattr Data'!$A$71:$CW$107,MATCH(S$3&amp;"Short",'Perfattr Data'!$B$71:$B$107,0),FALSE)</f>
        <v>-1.0036754114937698E-2</v>
      </c>
      <c r="T191" s="107">
        <f>HLOOKUP($N191,'Perfattr Data'!$A$71:$CW$107,MATCH(T$3&amp;"Short",'Perfattr Data'!$B$71:$B$107,0),FALSE)</f>
        <v>-2.0229847757851749E-2</v>
      </c>
      <c r="U191" s="107">
        <f>HLOOKUP($N191,'Perfattr Data'!$A$71:$CW$107,MATCH(U$3&amp;"Short",'Perfattr Data'!$B$71:$B$107,0),FALSE)</f>
        <v>-6.709135360238397E-3</v>
      </c>
    </row>
    <row r="192" spans="2:21" outlineLevel="1" x14ac:dyDescent="0.25">
      <c r="B192" s="95">
        <f t="shared" si="10"/>
        <v>41517</v>
      </c>
      <c r="C192" s="150">
        <f>-INDEX('Exposure Data'!$A$1:$Y$391,MATCH($B192&amp;$B$104,'Exposure Data'!$A$1:$A$391,0),MATCH(C$3,'Exposure Data'!$A$1:$Y$1,0))</f>
        <v>0.36872141288466681</v>
      </c>
      <c r="D192" s="150">
        <f>-INDEX('Exposure Data'!$A$1:$Y$391,MATCH($B192&amp;$B$104,'Exposure Data'!$A$1:$A$391,0),MATCH(D$3,'Exposure Data'!$A$1:$Y$1,0))</f>
        <v>2.1802262751250093E-2</v>
      </c>
      <c r="E192" s="150">
        <f>-INDEX('Exposure Data'!$A$1:$Y$391,MATCH($B192&amp;$B$104,'Exposure Data'!$A$1:$A$391,0),MATCH(E$3,'Exposure Data'!$A$1:$Y$1,0))</f>
        <v>2.3641284721372634E-2</v>
      </c>
      <c r="F192" s="150">
        <f>-INDEX('Exposure Data'!$A$1:$Y$391,MATCH($B192&amp;$B$104,'Exposure Data'!$A$1:$A$391,0),MATCH(F$3,'Exposure Data'!$A$1:$Y$1,0))</f>
        <v>7.7823219499105228E-2</v>
      </c>
      <c r="G192" s="150">
        <f>-INDEX('Exposure Data'!$A$1:$Y$391,MATCH($B192&amp;$B$104,'Exposure Data'!$A$1:$A$391,0),MATCH(G$3,'Exposure Data'!$A$1:$Y$1,0))</f>
        <v>0.17066976227833808</v>
      </c>
      <c r="H192" s="150">
        <f>-INDEX('Exposure Data'!$A$1:$Y$391,MATCH($B192&amp;$B$104,'Exposure Data'!$A$1:$A$391,0),MATCH(H$3,'Exposure Data'!$A$1:$Y$1,0))</f>
        <v>0.30426600499644385</v>
      </c>
      <c r="I192" s="150">
        <f>-INDEX('Exposure Data'!$A$1:$Y$391,MATCH($B192&amp;$B$104,'Exposure Data'!$A$1:$A$391,0),MATCH(I$3,'Exposure Data'!$A$1:$Y$1,0))</f>
        <v>7.2542998672268141E-2</v>
      </c>
      <c r="J192" s="150">
        <f>-INDEX('Exposure Data'!$A$1:$Y$391,MATCH($B192&amp;$B$104,'Exposure Data'!$A$1:$A$391,0),MATCH(J$3,'Exposure Data'!$A$1:$Y$1,0))</f>
        <v>9.5055843689196631E-2</v>
      </c>
      <c r="K192" s="150">
        <f>-INDEX('Exposure Data'!$A$1:$Y$391,MATCH($B192&amp;$B$104,'Exposure Data'!$A$1:$A$391,0),MATCH(K$3,'Exposure Data'!$A$1:$Y$1,0))</f>
        <v>4.9861945572008938E-2</v>
      </c>
      <c r="L192" s="99"/>
      <c r="N192" s="95">
        <f t="shared" si="11"/>
        <v>41517</v>
      </c>
      <c r="O192" s="107">
        <f>HLOOKUP($N192,'Perfattr Data'!$A$71:$CW$107,MATCH(O$3&amp;"Short",'Perfattr Data'!$B$71:$B$107,0),FALSE)</f>
        <v>-6.4785562267724323E-4</v>
      </c>
      <c r="P192" s="107">
        <f>HLOOKUP($N192,'Perfattr Data'!$A$71:$CW$107,MATCH(P$3&amp;"Short",'Perfattr Data'!$B$71:$B$107,0),FALSE)</f>
        <v>9.6015103226950894E-5</v>
      </c>
      <c r="Q192" s="107">
        <f>HLOOKUP($N192,'Perfattr Data'!$A$71:$CW$107,MATCH(Q$3&amp;"Short",'Perfattr Data'!$B$71:$B$107,0),FALSE)</f>
        <v>5.5370454011435257E-4</v>
      </c>
      <c r="R192" s="107">
        <f>HLOOKUP($N192,'Perfattr Data'!$A$71:$CW$107,MATCH(R$3&amp;"Short",'Perfattr Data'!$B$71:$B$107,0),FALSE)</f>
        <v>1.2685178516932493E-2</v>
      </c>
      <c r="S192" s="107">
        <f>HLOOKUP($N192,'Perfattr Data'!$A$71:$CW$107,MATCH(S$3&amp;"Short",'Perfattr Data'!$B$71:$B$107,0),FALSE)</f>
        <v>1.9646061079670582E-2</v>
      </c>
      <c r="T192" s="107">
        <f>HLOOKUP($N192,'Perfattr Data'!$A$71:$CW$107,MATCH(T$3&amp;"Short",'Perfattr Data'!$B$71:$B$107,0),FALSE)</f>
        <v>-5.6991300296469751E-3</v>
      </c>
      <c r="U192" s="107">
        <f>HLOOKUP($N192,'Perfattr Data'!$A$71:$CW$107,MATCH(U$3&amp;"Short",'Perfattr Data'!$B$71:$B$107,0),FALSE)</f>
        <v>1.0306042629674795E-3</v>
      </c>
    </row>
    <row r="193" spans="2:21" outlineLevel="1" x14ac:dyDescent="0.25">
      <c r="B193" s="95">
        <f t="shared" si="10"/>
        <v>41547</v>
      </c>
      <c r="C193" s="150">
        <f>-INDEX('Exposure Data'!$A$1:$Y$391,MATCH($B193&amp;$B$104,'Exposure Data'!$A$1:$A$391,0),MATCH(C$3,'Exposure Data'!$A$1:$Y$1,0))</f>
        <v>0.41357289242617135</v>
      </c>
      <c r="D193" s="150">
        <f>-INDEX('Exposure Data'!$A$1:$Y$391,MATCH($B193&amp;$B$104,'Exposure Data'!$A$1:$A$391,0),MATCH(D$3,'Exposure Data'!$A$1:$Y$1,0))</f>
        <v>3.2269086107447699E-2</v>
      </c>
      <c r="E193" s="150">
        <f>-INDEX('Exposure Data'!$A$1:$Y$391,MATCH($B193&amp;$B$104,'Exposure Data'!$A$1:$A$391,0),MATCH(E$3,'Exposure Data'!$A$1:$Y$1,0))</f>
        <v>1.3056630422424307E-2</v>
      </c>
      <c r="F193" s="150">
        <f>-INDEX('Exposure Data'!$A$1:$Y$391,MATCH($B193&amp;$B$104,'Exposure Data'!$A$1:$A$391,0),MATCH(F$3,'Exposure Data'!$A$1:$Y$1,0))</f>
        <v>7.7084567625180012E-2</v>
      </c>
      <c r="G193" s="150">
        <f>-INDEX('Exposure Data'!$A$1:$Y$391,MATCH($B193&amp;$B$104,'Exposure Data'!$A$1:$A$391,0),MATCH(G$3,'Exposure Data'!$A$1:$Y$1,0))</f>
        <v>0.18964897376287271</v>
      </c>
      <c r="H193" s="150">
        <f>-INDEX('Exposure Data'!$A$1:$Y$391,MATCH($B193&amp;$B$104,'Exposure Data'!$A$1:$A$391,0),MATCH(H$3,'Exposure Data'!$A$1:$Y$1,0))</f>
        <v>0.27375414839999612</v>
      </c>
      <c r="I193" s="150">
        <f>-INDEX('Exposure Data'!$A$1:$Y$391,MATCH($B193&amp;$B$104,'Exposure Data'!$A$1:$A$391,0),MATCH(I$3,'Exposure Data'!$A$1:$Y$1,0))</f>
        <v>6.360013568542712E-2</v>
      </c>
      <c r="J193" s="150">
        <f>-INDEX('Exposure Data'!$A$1:$Y$391,MATCH($B193&amp;$B$104,'Exposure Data'!$A$1:$A$391,0),MATCH(J$3,'Exposure Data'!$A$1:$Y$1,0))</f>
        <v>8.3822212901659393E-2</v>
      </c>
      <c r="K193" s="150">
        <f>-INDEX('Exposure Data'!$A$1:$Y$391,MATCH($B193&amp;$B$104,'Exposure Data'!$A$1:$A$391,0),MATCH(K$3,'Exposure Data'!$A$1:$Y$1,0))</f>
        <v>4.5194259364453454E-2</v>
      </c>
      <c r="L193" s="99"/>
      <c r="N193" s="95">
        <f t="shared" si="11"/>
        <v>41547</v>
      </c>
      <c r="O193" s="107">
        <f>HLOOKUP($N193,'Perfattr Data'!$A$71:$CW$107,MATCH(O$3&amp;"Short",'Perfattr Data'!$B$71:$B$107,0),FALSE)</f>
        <v>-2.975325823536536E-2</v>
      </c>
      <c r="P193" s="107">
        <f>HLOOKUP($N193,'Perfattr Data'!$A$71:$CW$107,MATCH(P$3&amp;"Short",'Perfattr Data'!$B$71:$B$107,0),FALSE)</f>
        <v>-4.7256051362081107E-3</v>
      </c>
      <c r="Q193" s="107">
        <f>HLOOKUP($N193,'Perfattr Data'!$A$71:$CW$107,MATCH(Q$3&amp;"Short",'Perfattr Data'!$B$71:$B$107,0),FALSE)</f>
        <v>-2.07405230849749E-3</v>
      </c>
      <c r="R193" s="107">
        <f>HLOOKUP($N193,'Perfattr Data'!$A$71:$CW$107,MATCH(R$3&amp;"Short",'Perfattr Data'!$B$71:$B$107,0),FALSE)</f>
        <v>-1.0972954013274774E-2</v>
      </c>
      <c r="S193" s="107">
        <f>HLOOKUP($N193,'Perfattr Data'!$A$71:$CW$107,MATCH(S$3&amp;"Short",'Perfattr Data'!$B$71:$B$107,0),FALSE)</f>
        <v>-1.6051748787920542E-2</v>
      </c>
      <c r="T193" s="107">
        <f>HLOOKUP($N193,'Perfattr Data'!$A$71:$CW$107,MATCH(T$3&amp;"Short",'Perfattr Data'!$B$71:$B$107,0),FALSE)</f>
        <v>-1.6074006816241847E-2</v>
      </c>
      <c r="U193" s="107">
        <f>HLOOKUP($N193,'Perfattr Data'!$A$71:$CW$107,MATCH(U$3&amp;"Short",'Perfattr Data'!$B$71:$B$107,0),FALSE)</f>
        <v>-3.8911063826484304E-3</v>
      </c>
    </row>
    <row r="194" spans="2:21" outlineLevel="1" x14ac:dyDescent="0.25">
      <c r="B194" s="95">
        <f t="shared" si="10"/>
        <v>41578</v>
      </c>
      <c r="C194" s="150">
        <f>-INDEX('Exposure Data'!$A$1:$Y$391,MATCH($B194&amp;$B$104,'Exposure Data'!$A$1:$A$391,0),MATCH(C$3,'Exposure Data'!$A$1:$Y$1,0))</f>
        <v>0.40432476637914605</v>
      </c>
      <c r="D194" s="150">
        <f>-INDEX('Exposure Data'!$A$1:$Y$391,MATCH($B194&amp;$B$104,'Exposure Data'!$A$1:$A$391,0),MATCH(D$3,'Exposure Data'!$A$1:$Y$1,0))</f>
        <v>3.4162170288911428E-2</v>
      </c>
      <c r="E194" s="150">
        <f>-INDEX('Exposure Data'!$A$1:$Y$391,MATCH($B194&amp;$B$104,'Exposure Data'!$A$1:$A$391,0),MATCH(E$3,'Exposure Data'!$A$1:$Y$1,0))</f>
        <v>1.0723999181707279E-2</v>
      </c>
      <c r="F194" s="150">
        <f>-INDEX('Exposure Data'!$A$1:$Y$391,MATCH($B194&amp;$B$104,'Exposure Data'!$A$1:$A$391,0),MATCH(F$3,'Exposure Data'!$A$1:$Y$1,0))</f>
        <v>9.2502421405140173E-2</v>
      </c>
      <c r="G194" s="150">
        <f>-INDEX('Exposure Data'!$A$1:$Y$391,MATCH($B194&amp;$B$104,'Exposure Data'!$A$1:$A$391,0),MATCH(G$3,'Exposure Data'!$A$1:$Y$1,0))</f>
        <v>0.18717226159827782</v>
      </c>
      <c r="H194" s="150">
        <f>-INDEX('Exposure Data'!$A$1:$Y$391,MATCH($B194&amp;$B$104,'Exposure Data'!$A$1:$A$391,0),MATCH(H$3,'Exposure Data'!$A$1:$Y$1,0))</f>
        <v>0.27684733715433224</v>
      </c>
      <c r="I194" s="150">
        <f>-INDEX('Exposure Data'!$A$1:$Y$391,MATCH($B194&amp;$B$104,'Exposure Data'!$A$1:$A$391,0),MATCH(I$3,'Exposure Data'!$A$1:$Y$1,0))</f>
        <v>5.5136673017599572E-2</v>
      </c>
      <c r="J194" s="150">
        <f>-INDEX('Exposure Data'!$A$1:$Y$391,MATCH($B194&amp;$B$104,'Exposure Data'!$A$1:$A$391,0),MATCH(J$3,'Exposure Data'!$A$1:$Y$1,0))</f>
        <v>8.1467997857514657E-2</v>
      </c>
      <c r="K194" s="150">
        <f>-INDEX('Exposure Data'!$A$1:$Y$391,MATCH($B194&amp;$B$104,'Exposure Data'!$A$1:$A$391,0),MATCH(K$3,'Exposure Data'!$A$1:$Y$1,0))</f>
        <v>6.807302612287254E-2</v>
      </c>
      <c r="L194" s="99"/>
      <c r="N194" s="95">
        <f t="shared" si="11"/>
        <v>41578</v>
      </c>
      <c r="O194" s="107">
        <f>HLOOKUP($N194,'Perfattr Data'!$A$71:$CW$107,MATCH(O$3&amp;"Short",'Perfattr Data'!$B$71:$B$107,0),FALSE)</f>
        <v>-3.4214411359575359E-3</v>
      </c>
      <c r="P194" s="107">
        <f>HLOOKUP($N194,'Perfattr Data'!$A$71:$CW$107,MATCH(P$3&amp;"Short",'Perfattr Data'!$B$71:$B$107,0),FALSE)</f>
        <v>-2.6427251624235189E-3</v>
      </c>
      <c r="Q194" s="107">
        <f>HLOOKUP($N194,'Perfattr Data'!$A$71:$CW$107,MATCH(Q$3&amp;"Short",'Perfattr Data'!$B$71:$B$107,0),FALSE)</f>
        <v>-5.0791813508944083E-4</v>
      </c>
      <c r="R194" s="107">
        <f>HLOOKUP($N194,'Perfattr Data'!$A$71:$CW$107,MATCH(R$3&amp;"Short",'Perfattr Data'!$B$71:$B$107,0),FALSE)</f>
        <v>-1.1290145826781488E-3</v>
      </c>
      <c r="S194" s="107">
        <f>HLOOKUP($N194,'Perfattr Data'!$A$71:$CW$107,MATCH(S$3&amp;"Short",'Perfattr Data'!$B$71:$B$107,0),FALSE)</f>
        <v>3.9600338455445363E-3</v>
      </c>
      <c r="T194" s="107">
        <f>HLOOKUP($N194,'Perfattr Data'!$A$71:$CW$107,MATCH(T$3&amp;"Short",'Perfattr Data'!$B$71:$B$107,0),FALSE)</f>
        <v>-1.0153765194220166E-2</v>
      </c>
      <c r="U194" s="107">
        <f>HLOOKUP($N194,'Perfattr Data'!$A$71:$CW$107,MATCH(U$3&amp;"Short",'Perfattr Data'!$B$71:$B$107,0),FALSE)</f>
        <v>-1.0695555166766477E-3</v>
      </c>
    </row>
    <row r="195" spans="2:21" outlineLevel="1" x14ac:dyDescent="0.25">
      <c r="B195" s="95">
        <f t="shared" si="10"/>
        <v>41608</v>
      </c>
      <c r="C195" s="150">
        <f>-INDEX('Exposure Data'!$A$1:$Y$391,MATCH($B195&amp;$B$104,'Exposure Data'!$A$1:$A$391,0),MATCH(C$3,'Exposure Data'!$A$1:$Y$1,0))</f>
        <v>0.37453592622464355</v>
      </c>
      <c r="D195" s="150">
        <f>-INDEX('Exposure Data'!$A$1:$Y$391,MATCH($B195&amp;$B$104,'Exposure Data'!$A$1:$A$391,0),MATCH(D$3,'Exposure Data'!$A$1:$Y$1,0))</f>
        <v>2.4599997607083004E-2</v>
      </c>
      <c r="E195" s="150">
        <f>-INDEX('Exposure Data'!$A$1:$Y$391,MATCH($B195&amp;$B$104,'Exposure Data'!$A$1:$A$391,0),MATCH(E$3,'Exposure Data'!$A$1:$Y$1,0))</f>
        <v>1.0497857464914752E-2</v>
      </c>
      <c r="F195" s="150">
        <f>-INDEX('Exposure Data'!$A$1:$Y$391,MATCH($B195&amp;$B$104,'Exposure Data'!$A$1:$A$391,0),MATCH(F$3,'Exposure Data'!$A$1:$Y$1,0))</f>
        <v>8.8968515258683351E-2</v>
      </c>
      <c r="G195" s="150">
        <f>-INDEX('Exposure Data'!$A$1:$Y$391,MATCH($B195&amp;$B$104,'Exposure Data'!$A$1:$A$391,0),MATCH(G$3,'Exposure Data'!$A$1:$Y$1,0))</f>
        <v>0.17565182961756115</v>
      </c>
      <c r="H195" s="150">
        <f>-INDEX('Exposure Data'!$A$1:$Y$391,MATCH($B195&amp;$B$104,'Exposure Data'!$A$1:$A$391,0),MATCH(H$3,'Exposure Data'!$A$1:$Y$1,0))</f>
        <v>0.27617257675887136</v>
      </c>
      <c r="I195" s="150">
        <f>-INDEX('Exposure Data'!$A$1:$Y$391,MATCH($B195&amp;$B$104,'Exposure Data'!$A$1:$A$391,0),MATCH(I$3,'Exposure Data'!$A$1:$Y$1,0))</f>
        <v>6.1509364739439201E-2</v>
      </c>
      <c r="J195" s="150">
        <f>-INDEX('Exposure Data'!$A$1:$Y$391,MATCH($B195&amp;$B$104,'Exposure Data'!$A$1:$A$391,0),MATCH(J$3,'Exposure Data'!$A$1:$Y$1,0))</f>
        <v>7.3663926574483202E-2</v>
      </c>
      <c r="K195" s="150">
        <f>-INDEX('Exposure Data'!$A$1:$Y$391,MATCH($B195&amp;$B$104,'Exposure Data'!$A$1:$A$391,0),MATCH(K$3,'Exposure Data'!$A$1:$Y$1,0))</f>
        <v>6.203478529712738E-2</v>
      </c>
      <c r="L195" s="99"/>
      <c r="N195" s="95">
        <f t="shared" si="11"/>
        <v>41608</v>
      </c>
      <c r="O195" s="107">
        <f>HLOOKUP($N195,'Perfattr Data'!$A$71:$CW$107,MATCH(O$3&amp;"Short",'Perfattr Data'!$B$71:$B$107,0),FALSE)</f>
        <v>-8.6382048177057651E-4</v>
      </c>
      <c r="P195" s="107">
        <f>HLOOKUP($N195,'Perfattr Data'!$A$71:$CW$107,MATCH(P$3&amp;"Short",'Perfattr Data'!$B$71:$B$107,0),FALSE)</f>
        <v>1.8754868355324522E-3</v>
      </c>
      <c r="Q195" s="107">
        <f>HLOOKUP($N195,'Perfattr Data'!$A$71:$CW$107,MATCH(Q$3&amp;"Short",'Perfattr Data'!$B$71:$B$107,0),FALSE)</f>
        <v>9.7102648054031465E-5</v>
      </c>
      <c r="R195" s="107">
        <f>HLOOKUP($N195,'Perfattr Data'!$A$71:$CW$107,MATCH(R$3&amp;"Short",'Perfattr Data'!$B$71:$B$107,0),FALSE)</f>
        <v>9.6486645224459246E-3</v>
      </c>
      <c r="S195" s="107">
        <f>HLOOKUP($N195,'Perfattr Data'!$A$71:$CW$107,MATCH(S$3&amp;"Short",'Perfattr Data'!$B$71:$B$107,0),FALSE)</f>
        <v>-1.0199928000985448E-2</v>
      </c>
      <c r="T195" s="107">
        <f>HLOOKUP($N195,'Perfattr Data'!$A$71:$CW$107,MATCH(T$3&amp;"Short",'Perfattr Data'!$B$71:$B$107,0),FALSE)</f>
        <v>-4.983875925645454E-3</v>
      </c>
      <c r="U195" s="107">
        <f>HLOOKUP($N195,'Perfattr Data'!$A$71:$CW$107,MATCH(U$3&amp;"Short",'Perfattr Data'!$B$71:$B$107,0),FALSE)</f>
        <v>-1.4974471271606308E-3</v>
      </c>
    </row>
    <row r="196" spans="2:21" outlineLevel="1" x14ac:dyDescent="0.25">
      <c r="B196" s="95">
        <f t="shared" si="10"/>
        <v>41639</v>
      </c>
      <c r="C196" s="150">
        <f>-INDEX('Exposure Data'!$A$1:$Y$391,MATCH($B196&amp;$B$104,'Exposure Data'!$A$1:$A$391,0),MATCH(C$3,'Exposure Data'!$A$1:$Y$1,0))</f>
        <v>0.38896716385398455</v>
      </c>
      <c r="D196" s="150">
        <f>-INDEX('Exposure Data'!$A$1:$Y$391,MATCH($B196&amp;$B$104,'Exposure Data'!$A$1:$A$391,0),MATCH(D$3,'Exposure Data'!$A$1:$Y$1,0))</f>
        <v>2.3555157428291999E-2</v>
      </c>
      <c r="E196" s="150">
        <f>-INDEX('Exposure Data'!$A$1:$Y$391,MATCH($B196&amp;$B$104,'Exposure Data'!$A$1:$A$391,0),MATCH(E$3,'Exposure Data'!$A$1:$Y$1,0))</f>
        <v>3.5046397958103735E-2</v>
      </c>
      <c r="F196" s="150">
        <f>-INDEX('Exposure Data'!$A$1:$Y$391,MATCH($B196&amp;$B$104,'Exposure Data'!$A$1:$A$391,0),MATCH(F$3,'Exposure Data'!$A$1:$Y$1,0))</f>
        <v>7.6739064555209346E-2</v>
      </c>
      <c r="G196" s="150">
        <f>-INDEX('Exposure Data'!$A$1:$Y$391,MATCH($B196&amp;$B$104,'Exposure Data'!$A$1:$A$391,0),MATCH(G$3,'Exposure Data'!$A$1:$Y$1,0))</f>
        <v>0.16982213643223684</v>
      </c>
      <c r="H196" s="150">
        <f>-INDEX('Exposure Data'!$A$1:$Y$391,MATCH($B196&amp;$B$104,'Exposure Data'!$A$1:$A$391,0),MATCH(H$3,'Exposure Data'!$A$1:$Y$1,0))</f>
        <v>0.32695719656601574</v>
      </c>
      <c r="I196" s="150">
        <f>-INDEX('Exposure Data'!$A$1:$Y$391,MATCH($B196&amp;$B$104,'Exposure Data'!$A$1:$A$391,0),MATCH(I$3,'Exposure Data'!$A$1:$Y$1,0))</f>
        <v>5.6338490942900249E-2</v>
      </c>
      <c r="J196" s="150">
        <f>-INDEX('Exposure Data'!$A$1:$Y$391,MATCH($B196&amp;$B$104,'Exposure Data'!$A$1:$A$391,0),MATCH(J$3,'Exposure Data'!$A$1:$Y$1,0))</f>
        <v>7.9242956014730651E-2</v>
      </c>
      <c r="K196" s="150">
        <f>-INDEX('Exposure Data'!$A$1:$Y$391,MATCH($B196&amp;$B$104,'Exposure Data'!$A$1:$A$391,0),MATCH(K$3,'Exposure Data'!$A$1:$Y$1,0))</f>
        <v>0.10467644433079032</v>
      </c>
      <c r="L196" s="99"/>
      <c r="N196" s="95">
        <f t="shared" si="11"/>
        <v>41639</v>
      </c>
      <c r="O196" s="107">
        <f>HLOOKUP($N196,'Perfattr Data'!$A$71:$CW$107,MATCH(O$3&amp;"Short",'Perfattr Data'!$B$71:$B$107,0),FALSE)</f>
        <v>9.6751113399221132E-4</v>
      </c>
      <c r="P196" s="107">
        <f>HLOOKUP($N196,'Perfattr Data'!$A$71:$CW$107,MATCH(P$3&amp;"Short",'Perfattr Data'!$B$71:$B$107,0),FALSE)</f>
        <v>-9.7152137475713508E-4</v>
      </c>
      <c r="Q196" s="107">
        <f>HLOOKUP($N196,'Perfattr Data'!$A$71:$CW$107,MATCH(Q$3&amp;"Short",'Perfattr Data'!$B$71:$B$107,0),FALSE)</f>
        <v>-5.1701802095535003E-4</v>
      </c>
      <c r="R196" s="107">
        <f>HLOOKUP($N196,'Perfattr Data'!$A$71:$CW$107,MATCH(R$3&amp;"Short",'Perfattr Data'!$B$71:$B$107,0),FALSE)</f>
        <v>1.2757723013214976E-3</v>
      </c>
      <c r="S196" s="107">
        <f>HLOOKUP($N196,'Perfattr Data'!$A$71:$CW$107,MATCH(S$3&amp;"Short",'Perfattr Data'!$B$71:$B$107,0),FALSE)</f>
        <v>-2.1535992844099838E-4</v>
      </c>
      <c r="T196" s="107">
        <f>HLOOKUP($N196,'Perfattr Data'!$A$71:$CW$107,MATCH(T$3&amp;"Short",'Perfattr Data'!$B$71:$B$107,0),FALSE)</f>
        <v>-1.3877305852200929E-2</v>
      </c>
      <c r="U196" s="107">
        <f>HLOOKUP($N196,'Perfattr Data'!$A$71:$CW$107,MATCH(U$3&amp;"Short",'Perfattr Data'!$B$71:$B$107,0),FALSE)</f>
        <v>-1.831108577138319E-3</v>
      </c>
    </row>
    <row r="197" spans="2:21" outlineLevel="1" x14ac:dyDescent="0.25">
      <c r="B197" s="95">
        <f t="shared" si="10"/>
        <v>41670</v>
      </c>
      <c r="C197" s="150">
        <f>-INDEX('Exposure Data'!$A$1:$Y$391,MATCH($B197&amp;$B$104,'Exposure Data'!$A$1:$A$391,0),MATCH(C$3,'Exposure Data'!$A$1:$Y$1,0))</f>
        <v>0.33379182060137019</v>
      </c>
      <c r="D197" s="150">
        <f>-INDEX('Exposure Data'!$A$1:$Y$391,MATCH($B197&amp;$B$104,'Exposure Data'!$A$1:$A$391,0),MATCH(D$3,'Exposure Data'!$A$1:$Y$1,0))</f>
        <v>1.8409433945569507E-2</v>
      </c>
      <c r="E197" s="150">
        <f>-INDEX('Exposure Data'!$A$1:$Y$391,MATCH($B197&amp;$B$104,'Exposure Data'!$A$1:$A$391,0),MATCH(E$3,'Exposure Data'!$A$1:$Y$1,0))</f>
        <v>4.7451716564131295E-2</v>
      </c>
      <c r="F197" s="150">
        <f>-INDEX('Exposure Data'!$A$1:$Y$391,MATCH($B197&amp;$B$104,'Exposure Data'!$A$1:$A$391,0),MATCH(F$3,'Exposure Data'!$A$1:$Y$1,0))</f>
        <v>7.2013398603081619E-2</v>
      </c>
      <c r="G197" s="150">
        <f>-INDEX('Exposure Data'!$A$1:$Y$391,MATCH($B197&amp;$B$104,'Exposure Data'!$A$1:$A$391,0),MATCH(G$3,'Exposure Data'!$A$1:$Y$1,0))</f>
        <v>0.14271669043134866</v>
      </c>
      <c r="H197" s="150">
        <f>-INDEX('Exposure Data'!$A$1:$Y$391,MATCH($B197&amp;$B$104,'Exposure Data'!$A$1:$A$391,0),MATCH(H$3,'Exposure Data'!$A$1:$Y$1,0))</f>
        <v>0.27158768630272573</v>
      </c>
      <c r="I197" s="150">
        <f>-INDEX('Exposure Data'!$A$1:$Y$391,MATCH($B197&amp;$B$104,'Exposure Data'!$A$1:$A$391,0),MATCH(I$3,'Exposure Data'!$A$1:$Y$1,0))</f>
        <v>4.5476325972309189E-2</v>
      </c>
      <c r="J197" s="150">
        <f>-INDEX('Exposure Data'!$A$1:$Y$391,MATCH($B197&amp;$B$104,'Exposure Data'!$A$1:$A$391,0),MATCH(J$3,'Exposure Data'!$A$1:$Y$1,0))</f>
        <v>7.4682140960549093E-2</v>
      </c>
      <c r="K197" s="150">
        <f>-INDEX('Exposure Data'!$A$1:$Y$391,MATCH($B197&amp;$B$104,'Exposure Data'!$A$1:$A$391,0),MATCH(K$3,'Exposure Data'!$A$1:$Y$1,0))</f>
        <v>8.356741830832419E-2</v>
      </c>
      <c r="L197" s="99"/>
      <c r="N197" s="95">
        <f t="shared" si="11"/>
        <v>41670</v>
      </c>
      <c r="O197" s="107">
        <f>HLOOKUP($N197,'Perfattr Data'!$A$71:$CW$107,MATCH(O$3&amp;"Short",'Perfattr Data'!$B$71:$B$107,0),FALSE)</f>
        <v>2.3201054330490193E-2</v>
      </c>
      <c r="P197" s="107">
        <f>HLOOKUP($N197,'Perfattr Data'!$A$71:$CW$107,MATCH(P$3&amp;"Short",'Perfattr Data'!$B$71:$B$107,0),FALSE)</f>
        <v>5.2345397142091032E-3</v>
      </c>
      <c r="Q197" s="107">
        <f>HLOOKUP($N197,'Perfattr Data'!$A$71:$CW$107,MATCH(Q$3&amp;"Short",'Perfattr Data'!$B$71:$B$107,0),FALSE)</f>
        <v>3.1153262901956811E-3</v>
      </c>
      <c r="R197" s="107">
        <f>HLOOKUP($N197,'Perfattr Data'!$A$71:$CW$107,MATCH(R$3&amp;"Short",'Perfattr Data'!$B$71:$B$107,0),FALSE)</f>
        <v>8.7646090904719906E-3</v>
      </c>
      <c r="S197" s="107">
        <f>HLOOKUP($N197,'Perfattr Data'!$A$71:$CW$107,MATCH(S$3&amp;"Short",'Perfattr Data'!$B$71:$B$107,0),FALSE)</f>
        <v>2.3343369046083175E-2</v>
      </c>
      <c r="T197" s="107">
        <f>HLOOKUP($N197,'Perfattr Data'!$A$71:$CW$107,MATCH(T$3&amp;"Short",'Perfattr Data'!$B$71:$B$107,0),FALSE)</f>
        <v>4.7833746862374817E-3</v>
      </c>
      <c r="U197" s="107">
        <f>HLOOKUP($N197,'Perfattr Data'!$A$71:$CW$107,MATCH(U$3&amp;"Short",'Perfattr Data'!$B$71:$B$107,0),FALSE)</f>
        <v>1.9072048849494341E-3</v>
      </c>
    </row>
    <row r="198" spans="2:21" outlineLevel="1" x14ac:dyDescent="0.25">
      <c r="B198" s="95">
        <f t="shared" si="10"/>
        <v>41698</v>
      </c>
      <c r="C198" s="150">
        <f>-INDEX('Exposure Data'!$A$1:$Y$391,MATCH($B198&amp;$B$104,'Exposure Data'!$A$1:$A$391,0),MATCH(C$3,'Exposure Data'!$A$1:$Y$1,0))</f>
        <v>0.2803790699924692</v>
      </c>
      <c r="D198" s="150">
        <f>-INDEX('Exposure Data'!$A$1:$Y$391,MATCH($B198&amp;$B$104,'Exposure Data'!$A$1:$A$391,0),MATCH(D$3,'Exposure Data'!$A$1:$Y$1,0))</f>
        <v>7.8560030812512907E-3</v>
      </c>
      <c r="E198" s="150">
        <f>-INDEX('Exposure Data'!$A$1:$Y$391,MATCH($B198&amp;$B$104,'Exposure Data'!$A$1:$A$391,0),MATCH(E$3,'Exposure Data'!$A$1:$Y$1,0))</f>
        <v>4.814215593919817E-2</v>
      </c>
      <c r="F198" s="150">
        <f>-INDEX('Exposure Data'!$A$1:$Y$391,MATCH($B198&amp;$B$104,'Exposure Data'!$A$1:$A$391,0),MATCH(F$3,'Exposure Data'!$A$1:$Y$1,0))</f>
        <v>7.5357330011881843E-2</v>
      </c>
      <c r="G198" s="150">
        <f>-INDEX('Exposure Data'!$A$1:$Y$391,MATCH($B198&amp;$B$104,'Exposure Data'!$A$1:$A$391,0),MATCH(G$3,'Exposure Data'!$A$1:$Y$1,0))</f>
        <v>0.1564904750952163</v>
      </c>
      <c r="H198" s="150">
        <f>-INDEX('Exposure Data'!$A$1:$Y$391,MATCH($B198&amp;$B$104,'Exposure Data'!$A$1:$A$391,0),MATCH(H$3,'Exposure Data'!$A$1:$Y$1,0))</f>
        <v>0.26963335174299968</v>
      </c>
      <c r="I198" s="150">
        <f>-INDEX('Exposure Data'!$A$1:$Y$391,MATCH($B198&amp;$B$104,'Exposure Data'!$A$1:$A$391,0),MATCH(I$3,'Exposure Data'!$A$1:$Y$1,0))</f>
        <v>8.7905962638428717E-2</v>
      </c>
      <c r="J198" s="150">
        <f>-INDEX('Exposure Data'!$A$1:$Y$391,MATCH($B198&amp;$B$104,'Exposure Data'!$A$1:$A$391,0),MATCH(J$3,'Exposure Data'!$A$1:$Y$1,0))</f>
        <v>7.6517371754013519E-2</v>
      </c>
      <c r="K198" s="150">
        <f>-INDEX('Exposure Data'!$A$1:$Y$391,MATCH($B198&amp;$B$104,'Exposure Data'!$A$1:$A$391,0),MATCH(K$3,'Exposure Data'!$A$1:$Y$1,0))</f>
        <v>0.10591624063536127</v>
      </c>
      <c r="L198" s="99"/>
      <c r="N198" s="95">
        <f t="shared" si="11"/>
        <v>41698</v>
      </c>
      <c r="O198" s="107">
        <f>HLOOKUP($N198,'Perfattr Data'!$A$71:$CW$107,MATCH(O$3&amp;"Short",'Perfattr Data'!$B$71:$B$107,0),FALSE)</f>
        <v>-6.6529379300288372E-3</v>
      </c>
      <c r="P198" s="107">
        <f>HLOOKUP($N198,'Perfattr Data'!$A$71:$CW$107,MATCH(P$3&amp;"Short",'Perfattr Data'!$B$71:$B$107,0),FALSE)</f>
        <v>2.8789667170621923E-4</v>
      </c>
      <c r="Q198" s="107">
        <f>HLOOKUP($N198,'Perfattr Data'!$A$71:$CW$107,MATCH(Q$3&amp;"Short",'Perfattr Data'!$B$71:$B$107,0),FALSE)</f>
        <v>-1.3839868936018104E-3</v>
      </c>
      <c r="R198" s="107">
        <f>HLOOKUP($N198,'Perfattr Data'!$A$71:$CW$107,MATCH(R$3&amp;"Short",'Perfattr Data'!$B$71:$B$107,0),FALSE)</f>
        <v>-8.3660570459543598E-5</v>
      </c>
      <c r="S198" s="107">
        <f>HLOOKUP($N198,'Perfattr Data'!$A$71:$CW$107,MATCH(S$3&amp;"Short",'Perfattr Data'!$B$71:$B$107,0),FALSE)</f>
        <v>-7.457613429978637E-3</v>
      </c>
      <c r="T198" s="107">
        <f>HLOOKUP($N198,'Perfattr Data'!$A$71:$CW$107,MATCH(T$3&amp;"Short",'Perfattr Data'!$B$71:$B$107,0),FALSE)</f>
        <v>-2.1187930566451123E-2</v>
      </c>
      <c r="U198" s="107">
        <f>HLOOKUP($N198,'Perfattr Data'!$A$71:$CW$107,MATCH(U$3&amp;"Short",'Perfattr Data'!$B$71:$B$107,0),FALSE)</f>
        <v>-4.5837187729550252E-3</v>
      </c>
    </row>
    <row r="199" spans="2:21" outlineLevel="1" x14ac:dyDescent="0.25">
      <c r="B199" s="95">
        <f t="shared" si="10"/>
        <v>41729</v>
      </c>
      <c r="C199" s="150">
        <f>-INDEX('Exposure Data'!$A$1:$Y$391,MATCH($B199&amp;$B$104,'Exposure Data'!$A$1:$A$391,0),MATCH(C$3,'Exposure Data'!$A$1:$Y$1,0))</f>
        <v>0.32253779162763846</v>
      </c>
      <c r="D199" s="150">
        <f>-INDEX('Exposure Data'!$A$1:$Y$391,MATCH($B199&amp;$B$104,'Exposure Data'!$A$1:$A$391,0),MATCH(D$3,'Exposure Data'!$A$1:$Y$1,0))</f>
        <v>7.338268369522654E-3</v>
      </c>
      <c r="E199" s="150">
        <f>-INDEX('Exposure Data'!$A$1:$Y$391,MATCH($B199&amp;$B$104,'Exposure Data'!$A$1:$A$391,0),MATCH(E$3,'Exposure Data'!$A$1:$Y$1,0))</f>
        <v>3.0612873654608061E-2</v>
      </c>
      <c r="F199" s="150">
        <f>-INDEX('Exposure Data'!$A$1:$Y$391,MATCH($B199&amp;$B$104,'Exposure Data'!$A$1:$A$391,0),MATCH(F$3,'Exposure Data'!$A$1:$Y$1,0))</f>
        <v>5.7995636776302421E-2</v>
      </c>
      <c r="G199" s="150">
        <f>-INDEX('Exposure Data'!$A$1:$Y$391,MATCH($B199&amp;$B$104,'Exposure Data'!$A$1:$A$391,0),MATCH(G$3,'Exposure Data'!$A$1:$Y$1,0))</f>
        <v>0.20223642888881743</v>
      </c>
      <c r="H199" s="150">
        <f>-INDEX('Exposure Data'!$A$1:$Y$391,MATCH($B199&amp;$B$104,'Exposure Data'!$A$1:$A$391,0),MATCH(H$3,'Exposure Data'!$A$1:$Y$1,0))</f>
        <v>0.22585204591897812</v>
      </c>
      <c r="I199" s="150">
        <f>-INDEX('Exposure Data'!$A$1:$Y$391,MATCH($B199&amp;$B$104,'Exposure Data'!$A$1:$A$391,0),MATCH(I$3,'Exposure Data'!$A$1:$Y$1,0))</f>
        <v>9.3871728978184382E-2</v>
      </c>
      <c r="J199" s="150">
        <f>-INDEX('Exposure Data'!$A$1:$Y$391,MATCH($B199&amp;$B$104,'Exposure Data'!$A$1:$A$391,0),MATCH(J$3,'Exposure Data'!$A$1:$Y$1,0))</f>
        <v>7.6680520205361036E-2</v>
      </c>
      <c r="K199" s="150">
        <f>-INDEX('Exposure Data'!$A$1:$Y$391,MATCH($B199&amp;$B$104,'Exposure Data'!$A$1:$A$391,0),MATCH(K$3,'Exposure Data'!$A$1:$Y$1,0))</f>
        <v>0.14457934680000237</v>
      </c>
      <c r="L199" s="99"/>
      <c r="N199" s="95">
        <f t="shared" si="11"/>
        <v>41729</v>
      </c>
      <c r="O199" s="107">
        <f>HLOOKUP($N199,'Perfattr Data'!$A$71:$CW$107,MATCH(O$3&amp;"Short",'Perfattr Data'!$B$71:$B$107,0),FALSE)</f>
        <v>-3.2832379528540019E-3</v>
      </c>
      <c r="P199" s="107">
        <f>HLOOKUP($N199,'Perfattr Data'!$A$71:$CW$107,MATCH(P$3&amp;"Short",'Perfattr Data'!$B$71:$B$107,0),FALSE)</f>
        <v>-1.3677791753416129E-3</v>
      </c>
      <c r="Q199" s="107">
        <f>HLOOKUP($N199,'Perfattr Data'!$A$71:$CW$107,MATCH(Q$3&amp;"Short",'Perfattr Data'!$B$71:$B$107,0),FALSE)</f>
        <v>-1.5608838106092704E-3</v>
      </c>
      <c r="R199" s="107">
        <f>HLOOKUP($N199,'Perfattr Data'!$A$71:$CW$107,MATCH(R$3&amp;"Short",'Perfattr Data'!$B$71:$B$107,0),FALSE)</f>
        <v>-6.632436995528959E-3</v>
      </c>
      <c r="S199" s="107">
        <f>HLOOKUP($N199,'Perfattr Data'!$A$71:$CW$107,MATCH(S$3&amp;"Short",'Perfattr Data'!$B$71:$B$107,0),FALSE)</f>
        <v>-1.9244168255962195E-2</v>
      </c>
      <c r="T199" s="107">
        <f>HLOOKUP($N199,'Perfattr Data'!$A$71:$CW$107,MATCH(T$3&amp;"Short",'Perfattr Data'!$B$71:$B$107,0),FALSE)</f>
        <v>2.9948746384567738E-3</v>
      </c>
      <c r="U199" s="107">
        <f>HLOOKUP($N199,'Perfattr Data'!$A$71:$CW$107,MATCH(U$3&amp;"Short",'Perfattr Data'!$B$71:$B$107,0),FALSE)</f>
        <v>-1.0466629103889932E-3</v>
      </c>
    </row>
    <row r="200" spans="2:21" outlineLevel="1" x14ac:dyDescent="0.25">
      <c r="B200" s="95">
        <f t="shared" si="10"/>
        <v>41759</v>
      </c>
      <c r="C200" s="150">
        <f>-INDEX('Exposure Data'!$A$1:$Y$391,MATCH($B200&amp;$B$104,'Exposure Data'!$A$1:$A$391,0),MATCH(C$3,'Exposure Data'!$A$1:$Y$1,0))</f>
        <v>0.35672634415882026</v>
      </c>
      <c r="D200" s="150">
        <f>-INDEX('Exposure Data'!$A$1:$Y$391,MATCH($B200&amp;$B$104,'Exposure Data'!$A$1:$A$391,0),MATCH(D$3,'Exposure Data'!$A$1:$Y$1,0))</f>
        <v>1.3132492553205746E-3</v>
      </c>
      <c r="E200" s="150">
        <f>-INDEX('Exposure Data'!$A$1:$Y$391,MATCH($B200&amp;$B$104,'Exposure Data'!$A$1:$A$391,0),MATCH(E$3,'Exposure Data'!$A$1:$Y$1,0))</f>
        <v>3.7441145574011035E-2</v>
      </c>
      <c r="F200" s="150">
        <f>-INDEX('Exposure Data'!$A$1:$Y$391,MATCH($B200&amp;$B$104,'Exposure Data'!$A$1:$A$391,0),MATCH(F$3,'Exposure Data'!$A$1:$Y$1,0))</f>
        <v>4.3023858239678116E-2</v>
      </c>
      <c r="G200" s="150">
        <f>-INDEX('Exposure Data'!$A$1:$Y$391,MATCH($B200&amp;$B$104,'Exposure Data'!$A$1:$A$391,0),MATCH(G$3,'Exposure Data'!$A$1:$Y$1,0))</f>
        <v>0.19008514047811387</v>
      </c>
      <c r="H200" s="150">
        <f>-INDEX('Exposure Data'!$A$1:$Y$391,MATCH($B200&amp;$B$104,'Exposure Data'!$A$1:$A$391,0),MATCH(H$3,'Exposure Data'!$A$1:$Y$1,0))</f>
        <v>0.21604572946906647</v>
      </c>
      <c r="I200" s="150">
        <f>-INDEX('Exposure Data'!$A$1:$Y$391,MATCH($B200&amp;$B$104,'Exposure Data'!$A$1:$A$391,0),MATCH(I$3,'Exposure Data'!$A$1:$Y$1,0))</f>
        <v>0.11521734430382807</v>
      </c>
      <c r="J200" s="150">
        <f>-INDEX('Exposure Data'!$A$1:$Y$391,MATCH($B200&amp;$B$104,'Exposure Data'!$A$1:$A$391,0),MATCH(J$3,'Exposure Data'!$A$1:$Y$1,0))</f>
        <v>7.1089256170801571E-2</v>
      </c>
      <c r="K200" s="150">
        <f>-INDEX('Exposure Data'!$A$1:$Y$391,MATCH($B200&amp;$B$104,'Exposure Data'!$A$1:$A$391,0),MATCH(K$3,'Exposure Data'!$A$1:$Y$1,0))</f>
        <v>0.16313788360762557</v>
      </c>
      <c r="L200" s="99"/>
      <c r="N200" s="95">
        <f t="shared" si="11"/>
        <v>41759</v>
      </c>
      <c r="O200" s="107">
        <f>HLOOKUP($N200,'Perfattr Data'!$A$71:$CW$107,MATCH(O$3&amp;"Short",'Perfattr Data'!$B$71:$B$107,0),FALSE)</f>
        <v>6.5436473774909184E-3</v>
      </c>
      <c r="P200" s="107">
        <f>HLOOKUP($N200,'Perfattr Data'!$A$71:$CW$107,MATCH(P$3&amp;"Short",'Perfattr Data'!$B$71:$B$107,0),FALSE)</f>
        <v>4.4130019620075014E-4</v>
      </c>
      <c r="Q200" s="107">
        <f>HLOOKUP($N200,'Perfattr Data'!$A$71:$CW$107,MATCH(Q$3&amp;"Short",'Perfattr Data'!$B$71:$B$107,0),FALSE)</f>
        <v>-2.755298309193451E-4</v>
      </c>
      <c r="R200" s="107">
        <f>HLOOKUP($N200,'Perfattr Data'!$A$71:$CW$107,MATCH(R$3&amp;"Short",'Perfattr Data'!$B$71:$B$107,0),FALSE)</f>
        <v>-2.2688052210167089E-3</v>
      </c>
      <c r="S200" s="107">
        <f>HLOOKUP($N200,'Perfattr Data'!$A$71:$CW$107,MATCH(S$3&amp;"Short",'Perfattr Data'!$B$71:$B$107,0),FALSE)</f>
        <v>-1.0402774998440986E-4</v>
      </c>
      <c r="T200" s="107">
        <f>HLOOKUP($N200,'Perfattr Data'!$A$71:$CW$107,MATCH(T$3&amp;"Short",'Perfattr Data'!$B$71:$B$107,0),FALSE)</f>
        <v>-9.6229787734932587E-4</v>
      </c>
      <c r="U200" s="107">
        <f>HLOOKUP($N200,'Perfattr Data'!$A$71:$CW$107,MATCH(U$3&amp;"Short",'Perfattr Data'!$B$71:$B$107,0),FALSE)</f>
        <v>-3.1184291051769763E-3</v>
      </c>
    </row>
    <row r="201" spans="2:21" outlineLevel="1" x14ac:dyDescent="0.25">
      <c r="B201" s="95">
        <f t="shared" si="10"/>
        <v>41790</v>
      </c>
      <c r="C201" s="150">
        <f>-INDEX('Exposure Data'!$A$1:$Y$391,MATCH($B201&amp;$B$104,'Exposure Data'!$A$1:$A$391,0),MATCH(C$3,'Exposure Data'!$A$1:$Y$1,0))</f>
        <v>0.3165818664422117</v>
      </c>
      <c r="D201" s="150">
        <f>-INDEX('Exposure Data'!$A$1:$Y$391,MATCH($B201&amp;$B$104,'Exposure Data'!$A$1:$A$391,0),MATCH(D$3,'Exposure Data'!$A$1:$Y$1,0))</f>
        <v>2.3300212863595709E-3</v>
      </c>
      <c r="E201" s="150">
        <f>-INDEX('Exposure Data'!$A$1:$Y$391,MATCH($B201&amp;$B$104,'Exposure Data'!$A$1:$A$391,0),MATCH(E$3,'Exposure Data'!$A$1:$Y$1,0))</f>
        <v>3.4811548631821967E-2</v>
      </c>
      <c r="F201" s="150">
        <f>-INDEX('Exposure Data'!$A$1:$Y$391,MATCH($B201&amp;$B$104,'Exposure Data'!$A$1:$A$391,0),MATCH(F$3,'Exposure Data'!$A$1:$Y$1,0))</f>
        <v>5.5972079256952495E-2</v>
      </c>
      <c r="G201" s="150">
        <f>-INDEX('Exposure Data'!$A$1:$Y$391,MATCH($B201&amp;$B$104,'Exposure Data'!$A$1:$A$391,0),MATCH(G$3,'Exposure Data'!$A$1:$Y$1,0))</f>
        <v>0.19753833925362588</v>
      </c>
      <c r="H201" s="150">
        <f>-INDEX('Exposure Data'!$A$1:$Y$391,MATCH($B201&amp;$B$104,'Exposure Data'!$A$1:$A$391,0),MATCH(H$3,'Exposure Data'!$A$1:$Y$1,0))</f>
        <v>0.20590723797605434</v>
      </c>
      <c r="I201" s="150">
        <f>-INDEX('Exposure Data'!$A$1:$Y$391,MATCH($B201&amp;$B$104,'Exposure Data'!$A$1:$A$391,0),MATCH(I$3,'Exposure Data'!$A$1:$Y$1,0))</f>
        <v>0.12508252754015148</v>
      </c>
      <c r="J201" s="150">
        <f>-INDEX('Exposure Data'!$A$1:$Y$391,MATCH($B201&amp;$B$104,'Exposure Data'!$A$1:$A$391,0),MATCH(J$3,'Exposure Data'!$A$1:$Y$1,0))</f>
        <v>7.0616523602981263E-2</v>
      </c>
      <c r="K201" s="150">
        <f>-INDEX('Exposure Data'!$A$1:$Y$391,MATCH($B201&amp;$B$104,'Exposure Data'!$A$1:$A$391,0),MATCH(K$3,'Exposure Data'!$A$1:$Y$1,0))</f>
        <v>0.17710035220353748</v>
      </c>
      <c r="L201" s="99"/>
      <c r="N201" s="95">
        <f t="shared" si="11"/>
        <v>41790</v>
      </c>
      <c r="O201" s="107">
        <f>HLOOKUP($N201,'Perfattr Data'!$A$71:$CW$107,MATCH(O$3&amp;"Short",'Perfattr Data'!$B$71:$B$107,0),FALSE)</f>
        <v>-1.7002074792179789E-2</v>
      </c>
      <c r="P201" s="107">
        <f>HLOOKUP($N201,'Perfattr Data'!$A$71:$CW$107,MATCH(P$3&amp;"Short",'Perfattr Data'!$B$71:$B$107,0),FALSE)</f>
        <v>-2.3690882577040366E-3</v>
      </c>
      <c r="Q201" s="107">
        <f>HLOOKUP($N201,'Perfattr Data'!$A$71:$CW$107,MATCH(Q$3&amp;"Short",'Perfattr Data'!$B$71:$B$107,0),FALSE)</f>
        <v>-1.0781394349276315E-3</v>
      </c>
      <c r="R201" s="107">
        <f>HLOOKUP($N201,'Perfattr Data'!$A$71:$CW$107,MATCH(R$3&amp;"Short",'Perfattr Data'!$B$71:$B$107,0),FALSE)</f>
        <v>-3.1048793030414716E-4</v>
      </c>
      <c r="S201" s="107">
        <f>HLOOKUP($N201,'Perfattr Data'!$A$71:$CW$107,MATCH(S$3&amp;"Short",'Perfattr Data'!$B$71:$B$107,0),FALSE)</f>
        <v>-3.6490235273964329E-3</v>
      </c>
      <c r="T201" s="107">
        <f>HLOOKUP($N201,'Perfattr Data'!$A$71:$CW$107,MATCH(T$3&amp;"Short",'Perfattr Data'!$B$71:$B$107,0),FALSE)</f>
        <v>-5.7557031779016665E-3</v>
      </c>
      <c r="U201" s="107">
        <f>HLOOKUP($N201,'Perfattr Data'!$A$71:$CW$107,MATCH(U$3&amp;"Short",'Perfattr Data'!$B$71:$B$107,0),FALSE)</f>
        <v>1.900594700077292E-3</v>
      </c>
    </row>
    <row r="202" spans="2:21" outlineLevel="1" x14ac:dyDescent="0.25">
      <c r="B202" s="95">
        <f t="shared" si="10"/>
        <v>41820</v>
      </c>
      <c r="C202" s="150">
        <f>-INDEX('Exposure Data'!$A$1:$Y$391,MATCH($B202&amp;$B$104,'Exposure Data'!$A$1:$A$391,0),MATCH(C$3,'Exposure Data'!$A$1:$Y$1,0))</f>
        <v>0.29221922368406189</v>
      </c>
      <c r="D202" s="150">
        <f>-INDEX('Exposure Data'!$A$1:$Y$391,MATCH($B202&amp;$B$104,'Exposure Data'!$A$1:$A$391,0),MATCH(D$3,'Exposure Data'!$A$1:$Y$1,0))</f>
        <v>1.8792160014784302E-3</v>
      </c>
      <c r="E202" s="150">
        <f>-INDEX('Exposure Data'!$A$1:$Y$391,MATCH($B202&amp;$B$104,'Exposure Data'!$A$1:$A$391,0),MATCH(E$3,'Exposure Data'!$A$1:$Y$1,0))</f>
        <v>3.3196243632515061E-2</v>
      </c>
      <c r="F202" s="150">
        <f>-INDEX('Exposure Data'!$A$1:$Y$391,MATCH($B202&amp;$B$104,'Exposure Data'!$A$1:$A$391,0),MATCH(F$3,'Exposure Data'!$A$1:$Y$1,0))</f>
        <v>5.2764067209108104E-2</v>
      </c>
      <c r="G202" s="150">
        <f>-INDEX('Exposure Data'!$A$1:$Y$391,MATCH($B202&amp;$B$104,'Exposure Data'!$A$1:$A$391,0),MATCH(G$3,'Exposure Data'!$A$1:$Y$1,0))</f>
        <v>0.21578108525672784</v>
      </c>
      <c r="H202" s="150">
        <f>-INDEX('Exposure Data'!$A$1:$Y$391,MATCH($B202&amp;$B$104,'Exposure Data'!$A$1:$A$391,0),MATCH(H$3,'Exposure Data'!$A$1:$Y$1,0))</f>
        <v>0.22270169324221559</v>
      </c>
      <c r="I202" s="150">
        <f>-INDEX('Exposure Data'!$A$1:$Y$391,MATCH($B202&amp;$B$104,'Exposure Data'!$A$1:$A$391,0),MATCH(I$3,'Exposure Data'!$A$1:$Y$1,0))</f>
        <v>0.10657676834065165</v>
      </c>
      <c r="J202" s="150">
        <f>-INDEX('Exposure Data'!$A$1:$Y$391,MATCH($B202&amp;$B$104,'Exposure Data'!$A$1:$A$391,0),MATCH(J$3,'Exposure Data'!$A$1:$Y$1,0))</f>
        <v>7.4521079646107338E-2</v>
      </c>
      <c r="K202" s="150">
        <f>-INDEX('Exposure Data'!$A$1:$Y$391,MATCH($B202&amp;$B$104,'Exposure Data'!$A$1:$A$391,0),MATCH(K$3,'Exposure Data'!$A$1:$Y$1,0))</f>
        <v>0.20220638333353219</v>
      </c>
      <c r="L202" s="99"/>
      <c r="N202" s="95">
        <f t="shared" si="11"/>
        <v>41820</v>
      </c>
      <c r="O202" s="107">
        <f>HLOOKUP($N202,'Perfattr Data'!$A$71:$CW$107,MATCH(O$3&amp;"Short",'Perfattr Data'!$B$71:$B$107,0),FALSE)</f>
        <v>-7.5331833822400206E-3</v>
      </c>
      <c r="P202" s="107">
        <f>HLOOKUP($N202,'Perfattr Data'!$A$71:$CW$107,MATCH(P$3&amp;"Short",'Perfattr Data'!$B$71:$B$107,0),FALSE)</f>
        <v>-1.6549962076068232E-3</v>
      </c>
      <c r="Q202" s="107">
        <f>HLOOKUP($N202,'Perfattr Data'!$A$71:$CW$107,MATCH(Q$3&amp;"Short",'Perfattr Data'!$B$71:$B$107,0),FALSE)</f>
        <v>-9.9007715454411992E-4</v>
      </c>
      <c r="R202" s="107">
        <f>HLOOKUP($N202,'Perfattr Data'!$A$71:$CW$107,MATCH(R$3&amp;"Short",'Perfattr Data'!$B$71:$B$107,0),FALSE)</f>
        <v>-2.8978453921729829E-3</v>
      </c>
      <c r="S202" s="107">
        <f>HLOOKUP($N202,'Perfattr Data'!$A$71:$CW$107,MATCH(S$3&amp;"Short",'Perfattr Data'!$B$71:$B$107,0),FALSE)</f>
        <v>4.155485083716156E-3</v>
      </c>
      <c r="T202" s="107">
        <f>HLOOKUP($N202,'Perfattr Data'!$A$71:$CW$107,MATCH(T$3&amp;"Short",'Perfattr Data'!$B$71:$B$107,0),FALSE)</f>
        <v>-6.7011712354375207E-3</v>
      </c>
      <c r="U202" s="107">
        <f>HLOOKUP($N202,'Perfattr Data'!$A$71:$CW$107,MATCH(U$3&amp;"Short",'Perfattr Data'!$B$71:$B$107,0),FALSE)</f>
        <v>1.8794920202501978E-3</v>
      </c>
    </row>
    <row r="203" spans="2:21" x14ac:dyDescent="0.25">
      <c r="C203" s="151"/>
      <c r="D203" s="151"/>
      <c r="E203" s="151"/>
      <c r="F203" s="151"/>
      <c r="G203" s="151"/>
      <c r="H203" s="151"/>
      <c r="I203" s="151"/>
      <c r="J203" s="151"/>
      <c r="K203" s="151"/>
    </row>
    <row r="205" spans="2:21" x14ac:dyDescent="0.25">
      <c r="B205" s="1" t="s">
        <v>26</v>
      </c>
      <c r="C205" s="90" t="s">
        <v>17</v>
      </c>
      <c r="D205" s="90" t="s">
        <v>18</v>
      </c>
      <c r="E205" s="90" t="s">
        <v>19</v>
      </c>
      <c r="F205" s="90" t="s">
        <v>20</v>
      </c>
      <c r="G205" s="90" t="s">
        <v>21</v>
      </c>
      <c r="H205" s="90" t="s">
        <v>22</v>
      </c>
      <c r="I205" s="90" t="s">
        <v>23</v>
      </c>
      <c r="J205" s="90" t="s">
        <v>15</v>
      </c>
      <c r="K205" s="90" t="s">
        <v>16</v>
      </c>
      <c r="N205" s="1" t="s">
        <v>26</v>
      </c>
      <c r="O205" s="121" t="s">
        <v>17</v>
      </c>
      <c r="P205" s="121" t="s">
        <v>18</v>
      </c>
      <c r="Q205" s="121" t="s">
        <v>19</v>
      </c>
      <c r="R205" s="121" t="s">
        <v>20</v>
      </c>
      <c r="S205" s="121" t="s">
        <v>21</v>
      </c>
      <c r="T205" s="121" t="s">
        <v>22</v>
      </c>
      <c r="U205" s="121" t="s">
        <v>23</v>
      </c>
    </row>
    <row r="206" spans="2:21" outlineLevel="1" x14ac:dyDescent="0.25">
      <c r="B206" s="95">
        <v>38868</v>
      </c>
      <c r="C206" s="94">
        <f t="shared" ref="C206:K206" si="12">C4+C105</f>
        <v>1.0173025529003941</v>
      </c>
      <c r="D206" s="94">
        <f t="shared" si="12"/>
        <v>3.3686699280178437E-2</v>
      </c>
      <c r="E206" s="94">
        <f t="shared" si="12"/>
        <v>8.6749418356364724E-2</v>
      </c>
      <c r="F206" s="94">
        <f t="shared" si="12"/>
        <v>0.17112058940710753</v>
      </c>
      <c r="G206" s="94">
        <f t="shared" si="12"/>
        <v>0.46102494134437905</v>
      </c>
      <c r="H206" s="94">
        <f t="shared" si="12"/>
        <v>0.22640847165324085</v>
      </c>
      <c r="I206" s="94">
        <f t="shared" si="12"/>
        <v>0.12132963638858948</v>
      </c>
      <c r="J206" s="94">
        <f t="shared" si="12"/>
        <v>0</v>
      </c>
      <c r="K206" s="94">
        <f t="shared" si="12"/>
        <v>0</v>
      </c>
      <c r="N206" s="95">
        <v>38868</v>
      </c>
      <c r="O206" s="94">
        <f t="shared" ref="O206:U215" si="13">O4+O105</f>
        <v>-5.2637934616055274E-3</v>
      </c>
      <c r="P206" s="94">
        <f t="shared" si="13"/>
        <v>-2.9010828571881574E-3</v>
      </c>
      <c r="Q206" s="94">
        <f t="shared" si="13"/>
        <v>5.6619084840503018E-3</v>
      </c>
      <c r="R206" s="94">
        <f t="shared" si="13"/>
        <v>-9.2095065517577169E-3</v>
      </c>
      <c r="S206" s="94">
        <f t="shared" si="13"/>
        <v>-4.8477875044653881E-2</v>
      </c>
      <c r="T206" s="94">
        <f t="shared" si="13"/>
        <v>3.6768026601071376E-3</v>
      </c>
      <c r="U206" s="94">
        <f t="shared" si="13"/>
        <v>-2.2292749881839061E-3</v>
      </c>
    </row>
    <row r="207" spans="2:21" outlineLevel="1" x14ac:dyDescent="0.25">
      <c r="B207" s="95">
        <f t="shared" ref="B207:B238" si="14">EOMONTH(B206,1)</f>
        <v>38898</v>
      </c>
      <c r="C207" s="94">
        <f t="shared" ref="C207:K207" si="15">C5+C106</f>
        <v>1.1668665022519851</v>
      </c>
      <c r="D207" s="94">
        <f t="shared" si="15"/>
        <v>5.6124598152307047E-2</v>
      </c>
      <c r="E207" s="94">
        <f t="shared" si="15"/>
        <v>0.10086275995599443</v>
      </c>
      <c r="F207" s="94">
        <f t="shared" si="15"/>
        <v>0.19645277877737391</v>
      </c>
      <c r="G207" s="94">
        <f t="shared" si="15"/>
        <v>0.39928799926129971</v>
      </c>
      <c r="H207" s="94">
        <f t="shared" si="15"/>
        <v>0.23065291977602673</v>
      </c>
      <c r="I207" s="94">
        <f t="shared" si="15"/>
        <v>0.11835249839949202</v>
      </c>
      <c r="J207" s="94">
        <f t="shared" si="15"/>
        <v>0</v>
      </c>
      <c r="K207" s="94">
        <f t="shared" si="15"/>
        <v>0</v>
      </c>
      <c r="N207" s="95">
        <f t="shared" ref="N207:N238" si="16">EOMONTH(N206,1)</f>
        <v>38898</v>
      </c>
      <c r="O207" s="94">
        <f t="shared" si="13"/>
        <v>-2.1061839809262854E-2</v>
      </c>
      <c r="P207" s="94">
        <f t="shared" si="13"/>
        <v>-9.7859732043281992E-4</v>
      </c>
      <c r="Q207" s="94">
        <f t="shared" si="13"/>
        <v>4.1804876250093025E-4</v>
      </c>
      <c r="R207" s="94">
        <f t="shared" si="13"/>
        <v>-2.7293006701859935E-3</v>
      </c>
      <c r="S207" s="94">
        <f t="shared" si="13"/>
        <v>-1.7841667540949121E-2</v>
      </c>
      <c r="T207" s="94">
        <f t="shared" si="13"/>
        <v>5.343896314525011E-4</v>
      </c>
      <c r="U207" s="94">
        <f t="shared" si="13"/>
        <v>-1.0153170782034899E-3</v>
      </c>
    </row>
    <row r="208" spans="2:21" outlineLevel="1" x14ac:dyDescent="0.25">
      <c r="B208" s="95">
        <f t="shared" si="14"/>
        <v>38929</v>
      </c>
      <c r="C208" s="94">
        <f t="shared" ref="C208:K208" si="17">C6+C107</f>
        <v>1.0770253583307938</v>
      </c>
      <c r="D208" s="94">
        <f t="shared" si="17"/>
        <v>4.9299825285229242E-2</v>
      </c>
      <c r="E208" s="94">
        <f t="shared" si="17"/>
        <v>0.15535963470367217</v>
      </c>
      <c r="F208" s="94">
        <f t="shared" si="17"/>
        <v>0.19754805502566644</v>
      </c>
      <c r="G208" s="94">
        <f t="shared" si="17"/>
        <v>0.3555895892811316</v>
      </c>
      <c r="H208" s="94">
        <f t="shared" si="17"/>
        <v>0.19511216832160852</v>
      </c>
      <c r="I208" s="94">
        <f t="shared" si="17"/>
        <v>9.5935676852248478E-2</v>
      </c>
      <c r="J208" s="94">
        <f t="shared" si="17"/>
        <v>0</v>
      </c>
      <c r="K208" s="94">
        <f t="shared" si="17"/>
        <v>0</v>
      </c>
      <c r="N208" s="95">
        <f t="shared" si="16"/>
        <v>38929</v>
      </c>
      <c r="O208" s="94">
        <f t="shared" si="13"/>
        <v>1.172959034334997E-2</v>
      </c>
      <c r="P208" s="94">
        <f t="shared" si="13"/>
        <v>3.9900122056723154E-3</v>
      </c>
      <c r="Q208" s="94">
        <f t="shared" si="13"/>
        <v>-2.8906743513525952E-3</v>
      </c>
      <c r="R208" s="94">
        <f t="shared" si="13"/>
        <v>7.2640395590108358E-3</v>
      </c>
      <c r="S208" s="94">
        <f t="shared" si="13"/>
        <v>9.5108608915738489E-4</v>
      </c>
      <c r="T208" s="94">
        <f t="shared" si="13"/>
        <v>4.6033903199965993E-3</v>
      </c>
      <c r="U208" s="94">
        <f t="shared" si="13"/>
        <v>5.5038542732544675E-4</v>
      </c>
    </row>
    <row r="209" spans="2:21" outlineLevel="1" x14ac:dyDescent="0.25">
      <c r="B209" s="95">
        <f t="shared" si="14"/>
        <v>38960</v>
      </c>
      <c r="C209" s="94">
        <f t="shared" ref="C209:K209" si="18">C7+C108</f>
        <v>1.0612889821879175</v>
      </c>
      <c r="D209" s="94">
        <f t="shared" si="18"/>
        <v>4.6365374397076359E-2</v>
      </c>
      <c r="E209" s="94">
        <f t="shared" si="18"/>
        <v>0.15853034727630713</v>
      </c>
      <c r="F209" s="94">
        <f t="shared" si="18"/>
        <v>0.192649520447919</v>
      </c>
      <c r="G209" s="94">
        <f t="shared" si="18"/>
        <v>0.32085181474700342</v>
      </c>
      <c r="H209" s="94">
        <f t="shared" si="18"/>
        <v>0.23011357781000644</v>
      </c>
      <c r="I209" s="94">
        <f t="shared" si="18"/>
        <v>8.5103268288477515E-2</v>
      </c>
      <c r="J209" s="94">
        <f t="shared" si="18"/>
        <v>0</v>
      </c>
      <c r="K209" s="94">
        <f t="shared" si="18"/>
        <v>0</v>
      </c>
      <c r="N209" s="95">
        <f t="shared" si="16"/>
        <v>38960</v>
      </c>
      <c r="O209" s="94">
        <f t="shared" si="13"/>
        <v>-6.2516482851974683E-4</v>
      </c>
      <c r="P209" s="94">
        <f t="shared" si="13"/>
        <v>3.4482877185807491E-3</v>
      </c>
      <c r="Q209" s="94">
        <f t="shared" si="13"/>
        <v>-1.7240233230836532E-3</v>
      </c>
      <c r="R209" s="94">
        <f t="shared" si="13"/>
        <v>1.1256771142142727E-2</v>
      </c>
      <c r="S209" s="94">
        <f t="shared" si="13"/>
        <v>1.2144549530757227E-2</v>
      </c>
      <c r="T209" s="94">
        <f t="shared" si="13"/>
        <v>-1.0352428515024534E-2</v>
      </c>
      <c r="U209" s="94">
        <f t="shared" si="13"/>
        <v>4.3943319706779014E-3</v>
      </c>
    </row>
    <row r="210" spans="2:21" outlineLevel="1" x14ac:dyDescent="0.25">
      <c r="B210" s="95">
        <f t="shared" si="14"/>
        <v>38990</v>
      </c>
      <c r="C210" s="94">
        <f t="shared" ref="C210:K210" si="19">C8+C109</f>
        <v>1.1477196857439957</v>
      </c>
      <c r="D210" s="94">
        <f t="shared" si="19"/>
        <v>2.9790418783343015E-2</v>
      </c>
      <c r="E210" s="94">
        <f t="shared" si="19"/>
        <v>0.12717316898053924</v>
      </c>
      <c r="F210" s="94">
        <f t="shared" si="19"/>
        <v>0.2615451484874825</v>
      </c>
      <c r="G210" s="94">
        <f t="shared" si="19"/>
        <v>0.31527035825175365</v>
      </c>
      <c r="H210" s="94">
        <f t="shared" si="19"/>
        <v>0.25242939199013303</v>
      </c>
      <c r="I210" s="94">
        <f t="shared" si="19"/>
        <v>9.9192796290277788E-2</v>
      </c>
      <c r="J210" s="94">
        <f t="shared" si="19"/>
        <v>0</v>
      </c>
      <c r="K210" s="94">
        <f t="shared" si="19"/>
        <v>0</v>
      </c>
      <c r="N210" s="95">
        <f t="shared" si="16"/>
        <v>38990</v>
      </c>
      <c r="O210" s="94">
        <f t="shared" si="13"/>
        <v>9.5532918476225193E-3</v>
      </c>
      <c r="P210" s="94">
        <f t="shared" si="13"/>
        <v>7.6476141007091058E-4</v>
      </c>
      <c r="Q210" s="94">
        <f t="shared" si="13"/>
        <v>2.4655498219193638E-3</v>
      </c>
      <c r="R210" s="94">
        <f t="shared" si="13"/>
        <v>8.9945628804207704E-4</v>
      </c>
      <c r="S210" s="94">
        <f t="shared" si="13"/>
        <v>2.7084244524795548E-3</v>
      </c>
      <c r="T210" s="94">
        <f t="shared" si="13"/>
        <v>-7.6486083547370044E-5</v>
      </c>
      <c r="U210" s="94">
        <f t="shared" si="13"/>
        <v>-2.8522486612657908E-3</v>
      </c>
    </row>
    <row r="211" spans="2:21" outlineLevel="1" x14ac:dyDescent="0.25">
      <c r="B211" s="95">
        <f t="shared" si="14"/>
        <v>39021</v>
      </c>
      <c r="C211" s="94">
        <f t="shared" ref="C211:K211" si="20">C9+C110</f>
        <v>1.1148073274254608</v>
      </c>
      <c r="D211" s="94">
        <f t="shared" si="20"/>
        <v>3.454014290583271E-2</v>
      </c>
      <c r="E211" s="94">
        <f t="shared" si="20"/>
        <v>0.12839260964867227</v>
      </c>
      <c r="F211" s="94">
        <f t="shared" si="20"/>
        <v>0.34405430309875162</v>
      </c>
      <c r="G211" s="94">
        <f t="shared" si="20"/>
        <v>0.28211430006112947</v>
      </c>
      <c r="H211" s="94">
        <f t="shared" si="20"/>
        <v>0.21687806771148005</v>
      </c>
      <c r="I211" s="94">
        <f t="shared" si="20"/>
        <v>0.11913020802286428</v>
      </c>
      <c r="J211" s="94">
        <f t="shared" si="20"/>
        <v>0</v>
      </c>
      <c r="K211" s="94">
        <f t="shared" si="20"/>
        <v>0</v>
      </c>
      <c r="N211" s="95">
        <f t="shared" si="16"/>
        <v>39021</v>
      </c>
      <c r="O211" s="94">
        <f t="shared" si="13"/>
        <v>5.3011216633192734E-3</v>
      </c>
      <c r="P211" s="94">
        <f t="shared" si="13"/>
        <v>4.3933590329169568E-3</v>
      </c>
      <c r="Q211" s="94">
        <f t="shared" si="13"/>
        <v>-8.3964375701357057E-3</v>
      </c>
      <c r="R211" s="94">
        <f t="shared" si="13"/>
        <v>8.556639608957169E-3</v>
      </c>
      <c r="S211" s="94">
        <f t="shared" si="13"/>
        <v>8.4326649509019001E-3</v>
      </c>
      <c r="T211" s="94">
        <f t="shared" si="13"/>
        <v>9.0723890647091791E-3</v>
      </c>
      <c r="U211" s="94">
        <f t="shared" si="13"/>
        <v>-4.5941594087005357E-3</v>
      </c>
    </row>
    <row r="212" spans="2:21" outlineLevel="1" x14ac:dyDescent="0.25">
      <c r="B212" s="95">
        <f t="shared" si="14"/>
        <v>39051</v>
      </c>
      <c r="C212" s="94">
        <f t="shared" ref="C212:K212" si="21">C10+C111</f>
        <v>1.0083604115011193</v>
      </c>
      <c r="D212" s="94">
        <f t="shared" si="21"/>
        <v>4.8679525551807365E-2</v>
      </c>
      <c r="E212" s="94">
        <f t="shared" si="21"/>
        <v>0.13184753519602713</v>
      </c>
      <c r="F212" s="94">
        <f t="shared" si="21"/>
        <v>0.32387854541108746</v>
      </c>
      <c r="G212" s="94">
        <f t="shared" si="21"/>
        <v>0.26642877226354822</v>
      </c>
      <c r="H212" s="94">
        <f t="shared" si="21"/>
        <v>0.20162619561009437</v>
      </c>
      <c r="I212" s="94">
        <f t="shared" si="21"/>
        <v>0.13726868088744801</v>
      </c>
      <c r="J212" s="94">
        <f t="shared" si="21"/>
        <v>0</v>
      </c>
      <c r="K212" s="94">
        <f t="shared" si="21"/>
        <v>0</v>
      </c>
      <c r="N212" s="95">
        <f t="shared" si="16"/>
        <v>39051</v>
      </c>
      <c r="O212" s="94">
        <f t="shared" si="13"/>
        <v>2.0769276888043392E-3</v>
      </c>
      <c r="P212" s="94">
        <f t="shared" si="13"/>
        <v>4.7263234200555972E-3</v>
      </c>
      <c r="Q212" s="94">
        <f t="shared" si="13"/>
        <v>-7.1845944994452663E-3</v>
      </c>
      <c r="R212" s="94">
        <f t="shared" si="13"/>
        <v>1.1986623039111396E-2</v>
      </c>
      <c r="S212" s="94">
        <f t="shared" si="13"/>
        <v>-5.2685997166633796E-4</v>
      </c>
      <c r="T212" s="94">
        <f t="shared" si="13"/>
        <v>-4.8949788032453482E-8</v>
      </c>
      <c r="U212" s="94">
        <f t="shared" si="13"/>
        <v>6.0906113057370703E-3</v>
      </c>
    </row>
    <row r="213" spans="2:21" outlineLevel="1" x14ac:dyDescent="0.25">
      <c r="B213" s="95">
        <f t="shared" si="14"/>
        <v>39082</v>
      </c>
      <c r="C213" s="94">
        <f t="shared" ref="C213:K213" si="22">C11+C112</f>
        <v>1.0477287803281918</v>
      </c>
      <c r="D213" s="94">
        <f t="shared" si="22"/>
        <v>4.6940143175429952E-2</v>
      </c>
      <c r="E213" s="94">
        <f t="shared" si="22"/>
        <v>0.1360501966543021</v>
      </c>
      <c r="F213" s="94">
        <f t="shared" si="22"/>
        <v>0.31216480560333915</v>
      </c>
      <c r="G213" s="94">
        <f t="shared" si="22"/>
        <v>0.29847133493057354</v>
      </c>
      <c r="H213" s="94">
        <f t="shared" si="22"/>
        <v>0.21573050524833848</v>
      </c>
      <c r="I213" s="94">
        <f t="shared" si="22"/>
        <v>0.13465954811727554</v>
      </c>
      <c r="J213" s="94">
        <f t="shared" si="22"/>
        <v>0</v>
      </c>
      <c r="K213" s="94">
        <f t="shared" si="22"/>
        <v>0</v>
      </c>
      <c r="N213" s="95">
        <f t="shared" si="16"/>
        <v>39082</v>
      </c>
      <c r="O213" s="94">
        <f t="shared" si="13"/>
        <v>-6.3405885609006223E-3</v>
      </c>
      <c r="P213" s="94">
        <f t="shared" si="13"/>
        <v>6.3977368870455562E-3</v>
      </c>
      <c r="Q213" s="94">
        <f t="shared" si="13"/>
        <v>-6.5995591398004616E-3</v>
      </c>
      <c r="R213" s="94">
        <f t="shared" si="13"/>
        <v>1.5648766635119681E-2</v>
      </c>
      <c r="S213" s="94">
        <f t="shared" si="13"/>
        <v>-2.5134018164520719E-3</v>
      </c>
      <c r="T213" s="94">
        <f t="shared" si="13"/>
        <v>4.5945648311868613E-3</v>
      </c>
      <c r="U213" s="94">
        <f t="shared" si="13"/>
        <v>2.148573694647203E-3</v>
      </c>
    </row>
    <row r="214" spans="2:21" outlineLevel="1" x14ac:dyDescent="0.25">
      <c r="B214" s="95">
        <f t="shared" si="14"/>
        <v>39113</v>
      </c>
      <c r="C214" s="94">
        <f t="shared" ref="C214:K214" si="23">C12+C113</f>
        <v>1.1272040793511922</v>
      </c>
      <c r="D214" s="94">
        <f t="shared" si="23"/>
        <v>5.4773563831303149E-2</v>
      </c>
      <c r="E214" s="94">
        <f t="shared" si="23"/>
        <v>0.12897733221355712</v>
      </c>
      <c r="F214" s="94">
        <f t="shared" si="23"/>
        <v>0.32995483630586375</v>
      </c>
      <c r="G214" s="94">
        <f t="shared" si="23"/>
        <v>0.3139085569924569</v>
      </c>
      <c r="H214" s="94">
        <f t="shared" si="23"/>
        <v>0.2323114271625934</v>
      </c>
      <c r="I214" s="94">
        <f t="shared" si="23"/>
        <v>0.14744175849067384</v>
      </c>
      <c r="J214" s="94">
        <f t="shared" si="23"/>
        <v>0</v>
      </c>
      <c r="K214" s="94">
        <f t="shared" si="23"/>
        <v>0</v>
      </c>
      <c r="N214" s="95">
        <f t="shared" si="16"/>
        <v>39113</v>
      </c>
      <c r="O214" s="94">
        <f t="shared" si="13"/>
        <v>1.4988454957312065E-2</v>
      </c>
      <c r="P214" s="94">
        <f t="shared" si="13"/>
        <v>-1.0700293555126295E-4</v>
      </c>
      <c r="Q214" s="94">
        <f t="shared" si="13"/>
        <v>1.7513514472223074E-4</v>
      </c>
      <c r="R214" s="94">
        <f t="shared" si="13"/>
        <v>9.4106378550899636E-3</v>
      </c>
      <c r="S214" s="94">
        <f t="shared" si="13"/>
        <v>-1.6897972647719412E-3</v>
      </c>
      <c r="T214" s="94">
        <f t="shared" si="13"/>
        <v>4.9170069615571696E-3</v>
      </c>
      <c r="U214" s="94">
        <f t="shared" si="13"/>
        <v>-2.5600710147127923E-3</v>
      </c>
    </row>
    <row r="215" spans="2:21" outlineLevel="1" x14ac:dyDescent="0.25">
      <c r="B215" s="95">
        <f t="shared" si="14"/>
        <v>39141</v>
      </c>
      <c r="C215" s="94">
        <f t="shared" ref="C215:K215" si="24">C13+C114</f>
        <v>0.61843911894715253</v>
      </c>
      <c r="D215" s="94">
        <f t="shared" si="24"/>
        <v>3.6589759053995502E-2</v>
      </c>
      <c r="E215" s="94">
        <f t="shared" si="24"/>
        <v>4.1895294230023097E-2</v>
      </c>
      <c r="F215" s="94">
        <f t="shared" si="24"/>
        <v>0.19837811262529143</v>
      </c>
      <c r="G215" s="94">
        <f t="shared" si="24"/>
        <v>0.11885005104360033</v>
      </c>
      <c r="H215" s="94">
        <f t="shared" si="24"/>
        <v>0.10695634545824198</v>
      </c>
      <c r="I215" s="94">
        <f t="shared" si="24"/>
        <v>8.7203723993390159E-2</v>
      </c>
      <c r="J215" s="94">
        <f t="shared" si="24"/>
        <v>0</v>
      </c>
      <c r="K215" s="94">
        <f t="shared" si="24"/>
        <v>0</v>
      </c>
      <c r="N215" s="95">
        <f t="shared" si="16"/>
        <v>39141</v>
      </c>
      <c r="O215" s="94">
        <f t="shared" si="13"/>
        <v>-2.3403873269958182E-3</v>
      </c>
      <c r="P215" s="94">
        <f t="shared" si="13"/>
        <v>-2.6672718675424989E-3</v>
      </c>
      <c r="Q215" s="94">
        <f t="shared" si="13"/>
        <v>4.0868693958044204E-3</v>
      </c>
      <c r="R215" s="94">
        <f t="shared" si="13"/>
        <v>1.487420543347534E-2</v>
      </c>
      <c r="S215" s="94">
        <f t="shared" si="13"/>
        <v>4.6366065801894309E-3</v>
      </c>
      <c r="T215" s="94">
        <f t="shared" si="13"/>
        <v>4.349386319621092E-3</v>
      </c>
      <c r="U215" s="94">
        <f t="shared" si="13"/>
        <v>-6.9340142377992686E-3</v>
      </c>
    </row>
    <row r="216" spans="2:21" outlineLevel="1" x14ac:dyDescent="0.25">
      <c r="B216" s="95">
        <f t="shared" si="14"/>
        <v>39172</v>
      </c>
      <c r="C216" s="94">
        <f t="shared" ref="C216:K216" si="25">C14+C115</f>
        <v>1.0557765160904704</v>
      </c>
      <c r="D216" s="94">
        <f t="shared" si="25"/>
        <v>0.10021812435239759</v>
      </c>
      <c r="E216" s="94">
        <f t="shared" si="25"/>
        <v>7.554315322639181E-2</v>
      </c>
      <c r="F216" s="94">
        <f t="shared" si="25"/>
        <v>0.32550832050115175</v>
      </c>
      <c r="G216" s="94">
        <f t="shared" si="25"/>
        <v>0.21590659594343806</v>
      </c>
      <c r="H216" s="94">
        <f t="shared" si="25"/>
        <v>0.13138431773994247</v>
      </c>
      <c r="I216" s="94">
        <f t="shared" si="25"/>
        <v>0.14584732144722939</v>
      </c>
      <c r="J216" s="94">
        <f t="shared" si="25"/>
        <v>0</v>
      </c>
      <c r="K216" s="94">
        <f t="shared" si="25"/>
        <v>0</v>
      </c>
      <c r="N216" s="95">
        <f t="shared" si="16"/>
        <v>39172</v>
      </c>
      <c r="O216" s="94">
        <f t="shared" ref="O216:U225" si="26">O14+O115</f>
        <v>1.1615151862744715E-2</v>
      </c>
      <c r="P216" s="94">
        <f t="shared" si="26"/>
        <v>2.4355161560348235E-3</v>
      </c>
      <c r="Q216" s="94">
        <f t="shared" si="26"/>
        <v>-7.0785066380751127E-3</v>
      </c>
      <c r="R216" s="94">
        <f t="shared" si="26"/>
        <v>8.9402304795882515E-4</v>
      </c>
      <c r="S216" s="94">
        <f t="shared" si="26"/>
        <v>-1.3436546919158793E-3</v>
      </c>
      <c r="T216" s="94">
        <f t="shared" si="26"/>
        <v>4.3952274156767654E-3</v>
      </c>
      <c r="U216" s="94">
        <f t="shared" si="26"/>
        <v>2.354417826938549E-4</v>
      </c>
    </row>
    <row r="217" spans="2:21" outlineLevel="1" x14ac:dyDescent="0.25">
      <c r="B217" s="95">
        <f t="shared" si="14"/>
        <v>39202</v>
      </c>
      <c r="C217" s="94">
        <f t="shared" ref="C217:K217" si="27">C15+C116</f>
        <v>1.1827006300756793</v>
      </c>
      <c r="D217" s="94">
        <f t="shared" si="27"/>
        <v>0.13723290065198473</v>
      </c>
      <c r="E217" s="94">
        <f t="shared" si="27"/>
        <v>0.14995170348323017</v>
      </c>
      <c r="F217" s="94">
        <f t="shared" si="27"/>
        <v>0.4426725929256401</v>
      </c>
      <c r="G217" s="94">
        <f t="shared" si="27"/>
        <v>0.24881140951492003</v>
      </c>
      <c r="H217" s="94">
        <f t="shared" si="27"/>
        <v>0.16880220346955802</v>
      </c>
      <c r="I217" s="94">
        <f t="shared" si="27"/>
        <v>0.20768267204775889</v>
      </c>
      <c r="J217" s="94">
        <f t="shared" si="27"/>
        <v>0</v>
      </c>
      <c r="K217" s="94">
        <f t="shared" si="27"/>
        <v>0</v>
      </c>
      <c r="N217" s="95">
        <f t="shared" si="16"/>
        <v>39202</v>
      </c>
      <c r="O217" s="94">
        <f t="shared" si="26"/>
        <v>4.1245754365831527E-2</v>
      </c>
      <c r="P217" s="94">
        <f t="shared" si="26"/>
        <v>6.4478025620351639E-3</v>
      </c>
      <c r="Q217" s="94">
        <f t="shared" si="26"/>
        <v>-3.2926990831740567E-3</v>
      </c>
      <c r="R217" s="94">
        <f t="shared" si="26"/>
        <v>1.5642596041079804E-2</v>
      </c>
      <c r="S217" s="94">
        <f t="shared" si="26"/>
        <v>1.2177580121027695E-2</v>
      </c>
      <c r="T217" s="94">
        <f t="shared" si="26"/>
        <v>-1.4737048489623515E-3</v>
      </c>
      <c r="U217" s="94">
        <f t="shared" si="26"/>
        <v>-6.7832895086606297E-3</v>
      </c>
    </row>
    <row r="218" spans="2:21" outlineLevel="1" x14ac:dyDescent="0.25">
      <c r="B218" s="95">
        <f t="shared" si="14"/>
        <v>39233</v>
      </c>
      <c r="C218" s="94">
        <f t="shared" ref="C218:K218" si="28">C16+C117</f>
        <v>1.3543359175562506</v>
      </c>
      <c r="D218" s="94">
        <f t="shared" si="28"/>
        <v>0.15644752552447785</v>
      </c>
      <c r="E218" s="94">
        <f t="shared" si="28"/>
        <v>0.16525473473884009</v>
      </c>
      <c r="F218" s="94">
        <f t="shared" si="28"/>
        <v>0.50152478728817784</v>
      </c>
      <c r="G218" s="94">
        <f t="shared" si="28"/>
        <v>0.25243429059931816</v>
      </c>
      <c r="H218" s="94">
        <f t="shared" si="28"/>
        <v>0.18713906416566184</v>
      </c>
      <c r="I218" s="94">
        <f t="shared" si="28"/>
        <v>0.19963663413101163</v>
      </c>
      <c r="J218" s="94">
        <f t="shared" si="28"/>
        <v>0</v>
      </c>
      <c r="K218" s="94">
        <f t="shared" si="28"/>
        <v>0</v>
      </c>
      <c r="N218" s="95">
        <f t="shared" si="16"/>
        <v>39233</v>
      </c>
      <c r="O218" s="94">
        <f t="shared" si="26"/>
        <v>1.0152713368586842E-2</v>
      </c>
      <c r="P218" s="94">
        <f t="shared" si="26"/>
        <v>-3.8966615883124335E-3</v>
      </c>
      <c r="Q218" s="94">
        <f t="shared" si="26"/>
        <v>-7.3304790691732513E-3</v>
      </c>
      <c r="R218" s="94">
        <f t="shared" si="26"/>
        <v>-6.460700451104813E-3</v>
      </c>
      <c r="S218" s="94">
        <f t="shared" si="26"/>
        <v>8.0064594224734647E-3</v>
      </c>
      <c r="T218" s="94">
        <f t="shared" si="26"/>
        <v>-1.5539175290341161E-3</v>
      </c>
      <c r="U218" s="94">
        <f t="shared" si="26"/>
        <v>1.3220406928512438E-3</v>
      </c>
    </row>
    <row r="219" spans="2:21" outlineLevel="1" x14ac:dyDescent="0.25">
      <c r="B219" s="95">
        <f t="shared" si="14"/>
        <v>39263</v>
      </c>
      <c r="C219" s="94">
        <f t="shared" ref="C219:K219" si="29">C17+C118</f>
        <v>1.0675327556980778</v>
      </c>
      <c r="D219" s="94">
        <f t="shared" si="29"/>
        <v>0.11299216949641781</v>
      </c>
      <c r="E219" s="94">
        <f t="shared" si="29"/>
        <v>0.10525233860739489</v>
      </c>
      <c r="F219" s="94">
        <f t="shared" si="29"/>
        <v>0.2372282763313325</v>
      </c>
      <c r="G219" s="94">
        <f t="shared" si="29"/>
        <v>0.29045954191667889</v>
      </c>
      <c r="H219" s="94">
        <f t="shared" si="29"/>
        <v>0.1488738229797647</v>
      </c>
      <c r="I219" s="94">
        <f t="shared" si="29"/>
        <v>0.11908784049069872</v>
      </c>
      <c r="J219" s="94">
        <f t="shared" si="29"/>
        <v>0</v>
      </c>
      <c r="K219" s="94">
        <f t="shared" si="29"/>
        <v>0</v>
      </c>
      <c r="N219" s="95">
        <f t="shared" si="16"/>
        <v>39263</v>
      </c>
      <c r="O219" s="94">
        <f t="shared" si="26"/>
        <v>4.3142017677291089E-2</v>
      </c>
      <c r="P219" s="94">
        <f t="shared" si="26"/>
        <v>1.2799963332212727E-2</v>
      </c>
      <c r="Q219" s="94">
        <f t="shared" si="26"/>
        <v>-6.914962840389117E-3</v>
      </c>
      <c r="R219" s="94">
        <f t="shared" si="26"/>
        <v>2.5799193266175396E-2</v>
      </c>
      <c r="S219" s="94">
        <f t="shared" si="26"/>
        <v>2.1940280822271268E-2</v>
      </c>
      <c r="T219" s="94">
        <f t="shared" si="26"/>
        <v>1.8841342917599267E-3</v>
      </c>
      <c r="U219" s="94">
        <f t="shared" si="26"/>
        <v>1.2091903461266089E-3</v>
      </c>
    </row>
    <row r="220" spans="2:21" outlineLevel="1" x14ac:dyDescent="0.25">
      <c r="B220" s="95">
        <f t="shared" si="14"/>
        <v>39294</v>
      </c>
      <c r="C220" s="94">
        <f t="shared" ref="C220:K220" si="30">C18+C119</f>
        <v>1.3480464056197003</v>
      </c>
      <c r="D220" s="94">
        <f t="shared" si="30"/>
        <v>0.20235331243896093</v>
      </c>
      <c r="E220" s="94">
        <f t="shared" si="30"/>
        <v>0.1656506545478722</v>
      </c>
      <c r="F220" s="94">
        <f t="shared" si="30"/>
        <v>0.33418241522825076</v>
      </c>
      <c r="G220" s="94">
        <f t="shared" si="30"/>
        <v>0.31798705836449864</v>
      </c>
      <c r="H220" s="94">
        <f t="shared" si="30"/>
        <v>0.24717538271170519</v>
      </c>
      <c r="I220" s="94">
        <f t="shared" si="30"/>
        <v>0.16693177599886266</v>
      </c>
      <c r="J220" s="94">
        <f t="shared" si="30"/>
        <v>0</v>
      </c>
      <c r="K220" s="94">
        <f t="shared" si="30"/>
        <v>0</v>
      </c>
      <c r="N220" s="95">
        <f t="shared" si="16"/>
        <v>39294</v>
      </c>
      <c r="O220" s="94">
        <f t="shared" si="26"/>
        <v>6.9975920852596227E-3</v>
      </c>
      <c r="P220" s="94">
        <f t="shared" si="26"/>
        <v>8.743945485906823E-3</v>
      </c>
      <c r="Q220" s="94">
        <f t="shared" si="26"/>
        <v>-2.4949590474845909E-7</v>
      </c>
      <c r="R220" s="94">
        <f t="shared" si="26"/>
        <v>1.7269093045521138E-2</v>
      </c>
      <c r="S220" s="94">
        <f t="shared" si="26"/>
        <v>1.6272837803062538E-3</v>
      </c>
      <c r="T220" s="94">
        <f t="shared" si="26"/>
        <v>8.3502649875749034E-3</v>
      </c>
      <c r="U220" s="94">
        <f t="shared" si="26"/>
        <v>-3.4039709180302882E-3</v>
      </c>
    </row>
    <row r="221" spans="2:21" outlineLevel="1" x14ac:dyDescent="0.25">
      <c r="B221" s="95">
        <f t="shared" si="14"/>
        <v>39325</v>
      </c>
      <c r="C221" s="94">
        <f t="shared" ref="C221:K221" si="31">C19+C120</f>
        <v>1.2508643327263327</v>
      </c>
      <c r="D221" s="94">
        <f t="shared" si="31"/>
        <v>0.30880592647961419</v>
      </c>
      <c r="E221" s="94">
        <f t="shared" si="31"/>
        <v>0.18834209679234662</v>
      </c>
      <c r="F221" s="94">
        <f t="shared" si="31"/>
        <v>0.40037251487589631</v>
      </c>
      <c r="G221" s="94">
        <f t="shared" si="31"/>
        <v>0.31548138051372054</v>
      </c>
      <c r="H221" s="94">
        <f t="shared" si="31"/>
        <v>0.34808509524084552</v>
      </c>
      <c r="I221" s="94">
        <f t="shared" si="31"/>
        <v>0.15620423933743269</v>
      </c>
      <c r="J221" s="94">
        <f t="shared" si="31"/>
        <v>0</v>
      </c>
      <c r="K221" s="94">
        <f t="shared" si="31"/>
        <v>0</v>
      </c>
      <c r="N221" s="95">
        <f t="shared" si="16"/>
        <v>39325</v>
      </c>
      <c r="O221" s="94">
        <f t="shared" si="26"/>
        <v>-8.5931561847538557E-3</v>
      </c>
      <c r="P221" s="94">
        <f t="shared" si="26"/>
        <v>-3.3673250693787675E-3</v>
      </c>
      <c r="Q221" s="94">
        <f t="shared" si="26"/>
        <v>1.051135914804944E-3</v>
      </c>
      <c r="R221" s="94">
        <f t="shared" si="26"/>
        <v>5.9331557139381168E-3</v>
      </c>
      <c r="S221" s="94">
        <f t="shared" si="26"/>
        <v>8.5991049462200222E-3</v>
      </c>
      <c r="T221" s="94">
        <f t="shared" si="26"/>
        <v>-4.6981901407433897E-3</v>
      </c>
      <c r="U221" s="94">
        <f t="shared" si="26"/>
        <v>7.2914493368117169E-4</v>
      </c>
    </row>
    <row r="222" spans="2:21" outlineLevel="1" x14ac:dyDescent="0.25">
      <c r="B222" s="95">
        <f t="shared" si="14"/>
        <v>39355</v>
      </c>
      <c r="C222" s="94">
        <f t="shared" ref="C222:K222" si="32">C20+C121</f>
        <v>1.2935806309734321</v>
      </c>
      <c r="D222" s="94">
        <f t="shared" si="32"/>
        <v>0.31617309633170698</v>
      </c>
      <c r="E222" s="94">
        <f t="shared" si="32"/>
        <v>0.16515614233707634</v>
      </c>
      <c r="F222" s="94">
        <f t="shared" si="32"/>
        <v>0.39822798824261446</v>
      </c>
      <c r="G222" s="94">
        <f t="shared" si="32"/>
        <v>0.31802351139160767</v>
      </c>
      <c r="H222" s="94">
        <f t="shared" si="32"/>
        <v>0.43873690385912528</v>
      </c>
      <c r="I222" s="94">
        <f t="shared" si="32"/>
        <v>0.16060096457501638</v>
      </c>
      <c r="J222" s="94">
        <f t="shared" si="32"/>
        <v>0</v>
      </c>
      <c r="K222" s="94">
        <f t="shared" si="32"/>
        <v>0</v>
      </c>
      <c r="N222" s="95">
        <f t="shared" si="16"/>
        <v>39355</v>
      </c>
      <c r="O222" s="94">
        <f t="shared" si="26"/>
        <v>4.4918701883687878E-3</v>
      </c>
      <c r="P222" s="94">
        <f t="shared" si="26"/>
        <v>3.987926747809371E-3</v>
      </c>
      <c r="Q222" s="94">
        <f t="shared" si="26"/>
        <v>-1.9579786478012708E-2</v>
      </c>
      <c r="R222" s="94">
        <f t="shared" si="26"/>
        <v>5.6987381975747362E-3</v>
      </c>
      <c r="S222" s="94">
        <f t="shared" si="26"/>
        <v>2.1421961897158087E-2</v>
      </c>
      <c r="T222" s="94">
        <f t="shared" si="26"/>
        <v>-3.97073144439271E-3</v>
      </c>
      <c r="U222" s="94">
        <f t="shared" si="26"/>
        <v>-3.8856942628893304E-3</v>
      </c>
    </row>
    <row r="223" spans="2:21" outlineLevel="1" x14ac:dyDescent="0.25">
      <c r="B223" s="95">
        <f t="shared" si="14"/>
        <v>39386</v>
      </c>
      <c r="C223" s="94">
        <f t="shared" ref="C223:K223" si="33">C21+C122</f>
        <v>1.4554725975407856</v>
      </c>
      <c r="D223" s="94">
        <f t="shared" si="33"/>
        <v>0.35778508233993872</v>
      </c>
      <c r="E223" s="94">
        <f t="shared" si="33"/>
        <v>0.14989857651345978</v>
      </c>
      <c r="F223" s="94">
        <f t="shared" si="33"/>
        <v>0.45354125794712308</v>
      </c>
      <c r="G223" s="94">
        <f t="shared" si="33"/>
        <v>0.39070439674819407</v>
      </c>
      <c r="H223" s="94">
        <f t="shared" si="33"/>
        <v>0.40286338105706798</v>
      </c>
      <c r="I223" s="94">
        <f t="shared" si="33"/>
        <v>0.18341000934897478</v>
      </c>
      <c r="J223" s="94">
        <f t="shared" si="33"/>
        <v>0</v>
      </c>
      <c r="K223" s="94">
        <f t="shared" si="33"/>
        <v>0</v>
      </c>
      <c r="N223" s="95">
        <f t="shared" si="16"/>
        <v>39386</v>
      </c>
      <c r="O223" s="94">
        <f t="shared" si="26"/>
        <v>3.2203272129159979E-2</v>
      </c>
      <c r="P223" s="94">
        <f t="shared" si="26"/>
        <v>1.7559444879196598E-2</v>
      </c>
      <c r="Q223" s="94">
        <f t="shared" si="26"/>
        <v>-1.8160441944829013E-2</v>
      </c>
      <c r="R223" s="94">
        <f t="shared" si="26"/>
        <v>1.1272064978007083E-2</v>
      </c>
      <c r="S223" s="94">
        <f t="shared" si="26"/>
        <v>1.2620586959136971E-2</v>
      </c>
      <c r="T223" s="94">
        <f t="shared" si="26"/>
        <v>-3.4815989681392899E-3</v>
      </c>
      <c r="U223" s="94">
        <f t="shared" si="26"/>
        <v>-6.5200369991905809E-3</v>
      </c>
    </row>
    <row r="224" spans="2:21" outlineLevel="1" x14ac:dyDescent="0.25">
      <c r="B224" s="95">
        <f t="shared" si="14"/>
        <v>39416</v>
      </c>
      <c r="C224" s="94">
        <f t="shared" ref="C224:K224" si="34">C22+C123</f>
        <v>1.3362546257575301</v>
      </c>
      <c r="D224" s="94">
        <f t="shared" si="34"/>
        <v>0.40648219607686176</v>
      </c>
      <c r="E224" s="94">
        <f t="shared" si="34"/>
        <v>8.1999704508626439E-2</v>
      </c>
      <c r="F224" s="94">
        <f t="shared" si="34"/>
        <v>0.45531019329542477</v>
      </c>
      <c r="G224" s="94">
        <f t="shared" si="34"/>
        <v>0.40464414720831593</v>
      </c>
      <c r="H224" s="94">
        <f t="shared" si="34"/>
        <v>0.37436327786305368</v>
      </c>
      <c r="I224" s="94">
        <f t="shared" si="34"/>
        <v>0.2108712248823395</v>
      </c>
      <c r="J224" s="94">
        <f t="shared" si="34"/>
        <v>0</v>
      </c>
      <c r="K224" s="94">
        <f t="shared" si="34"/>
        <v>0</v>
      </c>
      <c r="N224" s="95">
        <f t="shared" si="16"/>
        <v>39416</v>
      </c>
      <c r="O224" s="94">
        <f t="shared" si="26"/>
        <v>1.0603922112002187E-2</v>
      </c>
      <c r="P224" s="94">
        <f t="shared" si="26"/>
        <v>-1.709684267791757E-2</v>
      </c>
      <c r="Q224" s="94">
        <f t="shared" si="26"/>
        <v>1.2270209847611093E-2</v>
      </c>
      <c r="R224" s="94">
        <f t="shared" si="26"/>
        <v>3.7384712057652869E-3</v>
      </c>
      <c r="S224" s="94">
        <f t="shared" si="26"/>
        <v>9.437910838694271E-3</v>
      </c>
      <c r="T224" s="94">
        <f t="shared" si="26"/>
        <v>9.5033668494503912E-3</v>
      </c>
      <c r="U224" s="94">
        <f t="shared" si="26"/>
        <v>5.4255438716972488E-3</v>
      </c>
    </row>
    <row r="225" spans="2:21" outlineLevel="1" x14ac:dyDescent="0.25">
      <c r="B225" s="95">
        <f t="shared" si="14"/>
        <v>39447</v>
      </c>
      <c r="C225" s="94">
        <f t="shared" ref="C225:K225" si="35">C23+C124</f>
        <v>0.89524343332997081</v>
      </c>
      <c r="D225" s="94">
        <f t="shared" si="35"/>
        <v>0.28354632080715114</v>
      </c>
      <c r="E225" s="94">
        <f t="shared" si="35"/>
        <v>4.2925113246816846E-2</v>
      </c>
      <c r="F225" s="94">
        <f t="shared" si="35"/>
        <v>0.2987668270942242</v>
      </c>
      <c r="G225" s="94">
        <f t="shared" si="35"/>
        <v>0.27288887658394984</v>
      </c>
      <c r="H225" s="94">
        <f t="shared" si="35"/>
        <v>0.23215715986078606</v>
      </c>
      <c r="I225" s="94">
        <f t="shared" si="35"/>
        <v>0.14964800474487419</v>
      </c>
      <c r="J225" s="94">
        <f t="shared" si="35"/>
        <v>0</v>
      </c>
      <c r="K225" s="94">
        <f t="shared" si="35"/>
        <v>0</v>
      </c>
      <c r="N225" s="95">
        <f t="shared" si="16"/>
        <v>39447</v>
      </c>
      <c r="O225" s="94">
        <f t="shared" si="26"/>
        <v>1.0337401002433013E-2</v>
      </c>
      <c r="P225" s="94">
        <f t="shared" si="26"/>
        <v>2.1191286845179003E-3</v>
      </c>
      <c r="Q225" s="94">
        <f t="shared" si="26"/>
        <v>1.7211468163187463E-3</v>
      </c>
      <c r="R225" s="94">
        <f t="shared" si="26"/>
        <v>-7.0233827405137856E-3</v>
      </c>
      <c r="S225" s="94">
        <f t="shared" si="26"/>
        <v>1.1944233252872605E-2</v>
      </c>
      <c r="T225" s="94">
        <f t="shared" si="26"/>
        <v>3.286667276857082E-3</v>
      </c>
      <c r="U225" s="94">
        <f t="shared" si="26"/>
        <v>3.4529308674049932E-3</v>
      </c>
    </row>
    <row r="226" spans="2:21" outlineLevel="1" x14ac:dyDescent="0.25">
      <c r="B226" s="95">
        <f t="shared" si="14"/>
        <v>39478</v>
      </c>
      <c r="C226" s="94">
        <f t="shared" ref="C226:K226" si="36">C24+C125</f>
        <v>1.0872920185342898</v>
      </c>
      <c r="D226" s="94">
        <f t="shared" si="36"/>
        <v>0.2507646965440512</v>
      </c>
      <c r="E226" s="94">
        <f t="shared" si="36"/>
        <v>4.2788049342914067E-2</v>
      </c>
      <c r="F226" s="94">
        <f t="shared" si="36"/>
        <v>0.38228470510201518</v>
      </c>
      <c r="G226" s="94">
        <f t="shared" si="36"/>
        <v>0.35726647088104579</v>
      </c>
      <c r="H226" s="94">
        <f t="shared" si="36"/>
        <v>0.3145760561900075</v>
      </c>
      <c r="I226" s="94">
        <f t="shared" si="36"/>
        <v>0.22310913134767735</v>
      </c>
      <c r="J226" s="94">
        <f t="shared" si="36"/>
        <v>0</v>
      </c>
      <c r="K226" s="94">
        <f t="shared" si="36"/>
        <v>0</v>
      </c>
      <c r="N226" s="95">
        <f t="shared" si="16"/>
        <v>39478</v>
      </c>
      <c r="O226" s="94">
        <f t="shared" ref="O226:U235" si="37">O24+O125</f>
        <v>-3.226056549465478E-3</v>
      </c>
      <c r="P226" s="94">
        <f t="shared" si="37"/>
        <v>-1.2650427670388171E-2</v>
      </c>
      <c r="Q226" s="94">
        <f t="shared" si="37"/>
        <v>6.5320239042605368E-3</v>
      </c>
      <c r="R226" s="94">
        <f t="shared" si="37"/>
        <v>7.4522451616579333E-3</v>
      </c>
      <c r="S226" s="94">
        <f t="shared" si="37"/>
        <v>-1.0285772378802275E-2</v>
      </c>
      <c r="T226" s="94">
        <f t="shared" si="37"/>
        <v>1.56257580930153E-2</v>
      </c>
      <c r="U226" s="94">
        <f t="shared" si="37"/>
        <v>1.9666767812042928E-2</v>
      </c>
    </row>
    <row r="227" spans="2:21" outlineLevel="1" x14ac:dyDescent="0.25">
      <c r="B227" s="95">
        <f t="shared" si="14"/>
        <v>39507</v>
      </c>
      <c r="C227" s="94">
        <f t="shared" ref="C227:K227" si="38">C25+C126</f>
        <v>1.2332134214512989</v>
      </c>
      <c r="D227" s="94">
        <f t="shared" si="38"/>
        <v>0.27455156973114009</v>
      </c>
      <c r="E227" s="94">
        <f t="shared" si="38"/>
        <v>5.0235835958980665E-2</v>
      </c>
      <c r="F227" s="94">
        <f t="shared" si="38"/>
        <v>0.4099588091621329</v>
      </c>
      <c r="G227" s="94">
        <f t="shared" si="38"/>
        <v>0.39593037140474696</v>
      </c>
      <c r="H227" s="94">
        <f t="shared" si="38"/>
        <v>0.2976610474775212</v>
      </c>
      <c r="I227" s="94">
        <f t="shared" si="38"/>
        <v>0.26206705516262818</v>
      </c>
      <c r="J227" s="94">
        <f t="shared" si="38"/>
        <v>0</v>
      </c>
      <c r="K227" s="94">
        <f t="shared" si="38"/>
        <v>0</v>
      </c>
      <c r="N227" s="95">
        <f t="shared" si="16"/>
        <v>39507</v>
      </c>
      <c r="O227" s="94">
        <f t="shared" si="37"/>
        <v>-1.1656190234797699E-3</v>
      </c>
      <c r="P227" s="94">
        <f t="shared" si="37"/>
        <v>4.8788716235689499E-3</v>
      </c>
      <c r="Q227" s="94">
        <f t="shared" si="37"/>
        <v>-8.5848530902530185E-4</v>
      </c>
      <c r="R227" s="94">
        <f t="shared" si="37"/>
        <v>1.1823378023142692E-4</v>
      </c>
      <c r="S227" s="94">
        <f t="shared" si="37"/>
        <v>4.4297128242732778E-3</v>
      </c>
      <c r="T227" s="94">
        <f t="shared" si="37"/>
        <v>1.2159768259566332E-2</v>
      </c>
      <c r="U227" s="94">
        <f t="shared" si="37"/>
        <v>5.4502372555430452E-4</v>
      </c>
    </row>
    <row r="228" spans="2:21" outlineLevel="1" x14ac:dyDescent="0.25">
      <c r="B228" s="95">
        <f t="shared" si="14"/>
        <v>39538</v>
      </c>
      <c r="C228" s="94">
        <f t="shared" ref="C228:K228" si="39">C26+C127</f>
        <v>1.235651355273079</v>
      </c>
      <c r="D228" s="94">
        <f t="shared" si="39"/>
        <v>0.27046183285340364</v>
      </c>
      <c r="E228" s="94">
        <f t="shared" si="39"/>
        <v>4.3359391069865166E-2</v>
      </c>
      <c r="F228" s="94">
        <f t="shared" si="39"/>
        <v>0.40992070334295383</v>
      </c>
      <c r="G228" s="94">
        <f t="shared" si="39"/>
        <v>0.35534549502232515</v>
      </c>
      <c r="H228" s="94">
        <f t="shared" si="39"/>
        <v>0.24466508243146473</v>
      </c>
      <c r="I228" s="94">
        <f t="shared" si="39"/>
        <v>0.2485471385646226</v>
      </c>
      <c r="J228" s="94">
        <f t="shared" si="39"/>
        <v>0</v>
      </c>
      <c r="K228" s="94">
        <f t="shared" si="39"/>
        <v>0</v>
      </c>
      <c r="N228" s="95">
        <f t="shared" si="16"/>
        <v>39538</v>
      </c>
      <c r="O228" s="94">
        <f t="shared" si="37"/>
        <v>-4.7039263467677506E-2</v>
      </c>
      <c r="P228" s="94">
        <f t="shared" si="37"/>
        <v>-1.3477780461348501E-2</v>
      </c>
      <c r="Q228" s="94">
        <f t="shared" si="37"/>
        <v>1.9583765042445376E-3</v>
      </c>
      <c r="R228" s="94">
        <f t="shared" si="37"/>
        <v>-9.5036675139382465E-3</v>
      </c>
      <c r="S228" s="94">
        <f t="shared" si="37"/>
        <v>1.2046715225279446E-3</v>
      </c>
      <c r="T228" s="94">
        <f t="shared" si="37"/>
        <v>5.9387703358917757E-3</v>
      </c>
      <c r="U228" s="94">
        <f t="shared" si="37"/>
        <v>5.6391744004653994E-4</v>
      </c>
    </row>
    <row r="229" spans="2:21" outlineLevel="1" x14ac:dyDescent="0.25">
      <c r="B229" s="95">
        <f t="shared" si="14"/>
        <v>39568</v>
      </c>
      <c r="C229" s="94">
        <f t="shared" ref="C229:K229" si="40">C27+C128</f>
        <v>1.1626164554373584</v>
      </c>
      <c r="D229" s="94">
        <f t="shared" si="40"/>
        <v>0.29270059933809311</v>
      </c>
      <c r="E229" s="94">
        <f t="shared" si="40"/>
        <v>4.8850230536640574E-2</v>
      </c>
      <c r="F229" s="94">
        <f t="shared" si="40"/>
        <v>0.41706105030428509</v>
      </c>
      <c r="G229" s="94">
        <f t="shared" si="40"/>
        <v>0.39510852568087462</v>
      </c>
      <c r="H229" s="94">
        <f t="shared" si="40"/>
        <v>0.24573546254536288</v>
      </c>
      <c r="I229" s="94">
        <f t="shared" si="40"/>
        <v>0.19817276824816143</v>
      </c>
      <c r="J229" s="94">
        <f t="shared" si="40"/>
        <v>0</v>
      </c>
      <c r="K229" s="94">
        <f t="shared" si="40"/>
        <v>0</v>
      </c>
      <c r="N229" s="95">
        <f t="shared" si="16"/>
        <v>39568</v>
      </c>
      <c r="O229" s="94">
        <f t="shared" si="37"/>
        <v>1.0611127677451121E-2</v>
      </c>
      <c r="P229" s="94">
        <f t="shared" si="37"/>
        <v>-9.9364842945459508E-3</v>
      </c>
      <c r="Q229" s="94">
        <f t="shared" si="37"/>
        <v>-4.0186249979021578E-3</v>
      </c>
      <c r="R229" s="94">
        <f t="shared" si="37"/>
        <v>9.8161212136703944E-4</v>
      </c>
      <c r="S229" s="94">
        <f t="shared" si="37"/>
        <v>2.4665906391374046E-2</v>
      </c>
      <c r="T229" s="94">
        <f t="shared" si="37"/>
        <v>-1.9326661847834069E-4</v>
      </c>
      <c r="U229" s="94">
        <f t="shared" si="37"/>
        <v>-1.170720795806676E-2</v>
      </c>
    </row>
    <row r="230" spans="2:21" outlineLevel="1" x14ac:dyDescent="0.25">
      <c r="B230" s="4">
        <f t="shared" si="14"/>
        <v>39599</v>
      </c>
      <c r="C230" s="94">
        <f t="shared" ref="C230:K230" si="41">C28+C129</f>
        <v>1.0599650753989467</v>
      </c>
      <c r="D230" s="94">
        <f t="shared" si="41"/>
        <v>0.31706124880413633</v>
      </c>
      <c r="E230" s="94">
        <f t="shared" si="41"/>
        <v>4.4747976255104946E-2</v>
      </c>
      <c r="F230" s="94">
        <f t="shared" si="41"/>
        <v>0.36836951177819466</v>
      </c>
      <c r="G230" s="94">
        <f t="shared" si="41"/>
        <v>0.3360973410711241</v>
      </c>
      <c r="H230" s="94">
        <f t="shared" si="41"/>
        <v>0.22337837245051126</v>
      </c>
      <c r="I230" s="94">
        <f t="shared" si="41"/>
        <v>0.1754586778550519</v>
      </c>
      <c r="J230" s="94">
        <f t="shared" si="41"/>
        <v>0</v>
      </c>
      <c r="K230" s="94">
        <f t="shared" si="41"/>
        <v>0</v>
      </c>
      <c r="N230" s="4">
        <f t="shared" si="16"/>
        <v>39599</v>
      </c>
      <c r="O230" s="94">
        <f t="shared" si="37"/>
        <v>2.0390894738407033E-2</v>
      </c>
      <c r="P230" s="94">
        <f t="shared" si="37"/>
        <v>1.5521984434092395E-2</v>
      </c>
      <c r="Q230" s="94">
        <f t="shared" si="37"/>
        <v>-1.4655774551581274E-3</v>
      </c>
      <c r="R230" s="94">
        <f t="shared" si="37"/>
        <v>-5.2203588172343926E-3</v>
      </c>
      <c r="S230" s="94">
        <f t="shared" si="37"/>
        <v>9.2491631033742687E-3</v>
      </c>
      <c r="T230" s="94">
        <f t="shared" si="37"/>
        <v>1.3969112457857006E-4</v>
      </c>
      <c r="U230" s="94">
        <f t="shared" si="37"/>
        <v>4.6256730506639872E-3</v>
      </c>
    </row>
    <row r="231" spans="2:21" outlineLevel="1" x14ac:dyDescent="0.25">
      <c r="B231" s="95">
        <f t="shared" si="14"/>
        <v>39629</v>
      </c>
      <c r="C231" s="94">
        <f t="shared" ref="C231:K231" si="42">C29+C130</f>
        <v>1.2469179698916388</v>
      </c>
      <c r="D231" s="94">
        <f t="shared" si="42"/>
        <v>0.24924681393534623</v>
      </c>
      <c r="E231" s="94">
        <f t="shared" si="42"/>
        <v>3.3118642808343118E-2</v>
      </c>
      <c r="F231" s="94">
        <f t="shared" si="42"/>
        <v>0.30336930708684196</v>
      </c>
      <c r="G231" s="94">
        <f t="shared" si="42"/>
        <v>0.29484893599046291</v>
      </c>
      <c r="H231" s="94">
        <f t="shared" si="42"/>
        <v>0.18468375904027659</v>
      </c>
      <c r="I231" s="94">
        <f t="shared" si="42"/>
        <v>0.1069005282555351</v>
      </c>
      <c r="J231" s="94">
        <f t="shared" si="42"/>
        <v>0</v>
      </c>
      <c r="K231" s="94">
        <f t="shared" si="42"/>
        <v>0</v>
      </c>
      <c r="N231" s="95">
        <f t="shared" si="16"/>
        <v>39629</v>
      </c>
      <c r="O231" s="94">
        <f t="shared" si="37"/>
        <v>2.6055415322481235E-3</v>
      </c>
      <c r="P231" s="94">
        <f t="shared" si="37"/>
        <v>-1.9435528805995313E-2</v>
      </c>
      <c r="Q231" s="94">
        <f t="shared" si="37"/>
        <v>3.8695439088958917E-3</v>
      </c>
      <c r="R231" s="94">
        <f t="shared" si="37"/>
        <v>4.2736936371616501E-3</v>
      </c>
      <c r="S231" s="94">
        <f t="shared" si="37"/>
        <v>-1.7419715293120631E-3</v>
      </c>
      <c r="T231" s="94">
        <f t="shared" si="37"/>
        <v>4.7826493399629327E-3</v>
      </c>
      <c r="U231" s="94">
        <f t="shared" si="37"/>
        <v>7.8233207829642871E-3</v>
      </c>
    </row>
    <row r="232" spans="2:21" outlineLevel="1" x14ac:dyDescent="0.25">
      <c r="B232" s="95">
        <f t="shared" si="14"/>
        <v>39660</v>
      </c>
      <c r="C232" s="94">
        <f t="shared" ref="C232:K232" si="43">C30+C131</f>
        <v>1.3776585191952568</v>
      </c>
      <c r="D232" s="94">
        <f t="shared" si="43"/>
        <v>0.29658503121965007</v>
      </c>
      <c r="E232" s="94">
        <f t="shared" si="43"/>
        <v>6.1433293908618666E-2</v>
      </c>
      <c r="F232" s="94">
        <f t="shared" si="43"/>
        <v>0.27647347203568645</v>
      </c>
      <c r="G232" s="94">
        <f t="shared" si="43"/>
        <v>0.27333157861062152</v>
      </c>
      <c r="H232" s="94">
        <f t="shared" si="43"/>
        <v>0.26340321046203446</v>
      </c>
      <c r="I232" s="94">
        <f t="shared" si="43"/>
        <v>0.12876224578676965</v>
      </c>
      <c r="J232" s="94">
        <f t="shared" si="43"/>
        <v>0</v>
      </c>
      <c r="K232" s="94">
        <f t="shared" si="43"/>
        <v>0</v>
      </c>
      <c r="N232" s="95">
        <f t="shared" si="16"/>
        <v>39660</v>
      </c>
      <c r="O232" s="94">
        <f t="shared" si="37"/>
        <v>-1.6356330874157554E-2</v>
      </c>
      <c r="P232" s="94">
        <f t="shared" si="37"/>
        <v>-2.7361906147424349E-2</v>
      </c>
      <c r="Q232" s="94">
        <f t="shared" si="37"/>
        <v>2.690415782075779E-3</v>
      </c>
      <c r="R232" s="94">
        <f t="shared" si="37"/>
        <v>1.5384450460582441E-2</v>
      </c>
      <c r="S232" s="94">
        <f t="shared" si="37"/>
        <v>-1.0520022777974234E-2</v>
      </c>
      <c r="T232" s="94">
        <f t="shared" si="37"/>
        <v>-8.3688967169602015E-4</v>
      </c>
      <c r="U232" s="94">
        <f t="shared" si="37"/>
        <v>3.2530352695907022E-3</v>
      </c>
    </row>
    <row r="233" spans="2:21" outlineLevel="1" x14ac:dyDescent="0.25">
      <c r="B233" s="4">
        <f t="shared" si="14"/>
        <v>39691</v>
      </c>
      <c r="C233" s="94">
        <f t="shared" ref="C233:K233" si="44">C31+C132</f>
        <v>1.21795530376433</v>
      </c>
      <c r="D233" s="94">
        <f t="shared" si="44"/>
        <v>0.31796404482929097</v>
      </c>
      <c r="E233" s="94">
        <f t="shared" si="44"/>
        <v>5.3849880432352101E-2</v>
      </c>
      <c r="F233" s="94">
        <f t="shared" si="44"/>
        <v>0.2794507273787088</v>
      </c>
      <c r="G233" s="94">
        <f t="shared" si="44"/>
        <v>0.25194980779538989</v>
      </c>
      <c r="H233" s="94">
        <f t="shared" si="44"/>
        <v>0.34094910119789745</v>
      </c>
      <c r="I233" s="94">
        <f t="shared" si="44"/>
        <v>0.24073262265337153</v>
      </c>
      <c r="J233" s="94">
        <f t="shared" si="44"/>
        <v>1.3373234024867054E-2</v>
      </c>
      <c r="K233" s="94">
        <f t="shared" si="44"/>
        <v>0</v>
      </c>
      <c r="N233" s="4">
        <f t="shared" si="16"/>
        <v>39691</v>
      </c>
      <c r="O233" s="94">
        <f t="shared" si="37"/>
        <v>-6.1980423753787567E-3</v>
      </c>
      <c r="P233" s="94">
        <f t="shared" si="37"/>
        <v>-1.2622532644283656E-2</v>
      </c>
      <c r="Q233" s="94">
        <f t="shared" si="37"/>
        <v>3.6734148876718482E-3</v>
      </c>
      <c r="R233" s="94">
        <f t="shared" si="37"/>
        <v>-2.9260593477623527E-3</v>
      </c>
      <c r="S233" s="94">
        <f t="shared" si="37"/>
        <v>-3.4829444507769331E-3</v>
      </c>
      <c r="T233" s="94">
        <f t="shared" si="37"/>
        <v>-8.3046263105300468E-3</v>
      </c>
      <c r="U233" s="94">
        <f t="shared" si="37"/>
        <v>2.069199789637384E-3</v>
      </c>
    </row>
    <row r="234" spans="2:21" outlineLevel="1" x14ac:dyDescent="0.25">
      <c r="B234" s="95">
        <f t="shared" si="14"/>
        <v>39721</v>
      </c>
      <c r="C234" s="94">
        <f t="shared" ref="C234:K234" si="45">C32+C133</f>
        <v>1.135992550685458</v>
      </c>
      <c r="D234" s="94">
        <f t="shared" si="45"/>
        <v>0.23767440698449535</v>
      </c>
      <c r="E234" s="94">
        <f t="shared" si="45"/>
        <v>2.9308846768400575E-2</v>
      </c>
      <c r="F234" s="94">
        <f t="shared" si="45"/>
        <v>0.24786413212903674</v>
      </c>
      <c r="G234" s="94">
        <f t="shared" si="45"/>
        <v>0.22238600098708522</v>
      </c>
      <c r="H234" s="94">
        <f t="shared" si="45"/>
        <v>0.21428556120247244</v>
      </c>
      <c r="I234" s="94">
        <f t="shared" si="45"/>
        <v>0.13112328058403142</v>
      </c>
      <c r="J234" s="94">
        <f t="shared" si="45"/>
        <v>1.4316920127672968E-2</v>
      </c>
      <c r="K234" s="94">
        <f t="shared" si="45"/>
        <v>0</v>
      </c>
      <c r="N234" s="95">
        <f t="shared" si="16"/>
        <v>39721</v>
      </c>
      <c r="O234" s="94">
        <f t="shared" si="37"/>
        <v>-1.7708013687192076E-2</v>
      </c>
      <c r="P234" s="94">
        <f t="shared" si="37"/>
        <v>-5.761593190297571E-2</v>
      </c>
      <c r="Q234" s="94">
        <f t="shared" si="37"/>
        <v>7.477014006827821E-3</v>
      </c>
      <c r="R234" s="94">
        <f t="shared" si="37"/>
        <v>-1.3937868658261941E-2</v>
      </c>
      <c r="S234" s="94">
        <f t="shared" si="37"/>
        <v>-2.485704704937404E-2</v>
      </c>
      <c r="T234" s="94">
        <f t="shared" si="37"/>
        <v>6.5372701800132382E-3</v>
      </c>
      <c r="U234" s="94">
        <f t="shared" si="37"/>
        <v>2.6639213643308321E-3</v>
      </c>
    </row>
    <row r="235" spans="2:21" outlineLevel="1" x14ac:dyDescent="0.25">
      <c r="B235" s="95">
        <f t="shared" si="14"/>
        <v>39752</v>
      </c>
      <c r="C235" s="94">
        <f t="shared" ref="C235:K235" si="46">C33+C134</f>
        <v>1.0710549555771309</v>
      </c>
      <c r="D235" s="94">
        <f t="shared" si="46"/>
        <v>0.10652237026414575</v>
      </c>
      <c r="E235" s="94">
        <f t="shared" si="46"/>
        <v>2.5950982941841436E-2</v>
      </c>
      <c r="F235" s="94">
        <f t="shared" si="46"/>
        <v>0.18955192240303559</v>
      </c>
      <c r="G235" s="94">
        <f t="shared" si="46"/>
        <v>0.19061585030005007</v>
      </c>
      <c r="H235" s="94">
        <f t="shared" si="46"/>
        <v>0.1921974954924453</v>
      </c>
      <c r="I235" s="94">
        <f t="shared" si="46"/>
        <v>9.4589438565214318E-2</v>
      </c>
      <c r="J235" s="94">
        <f t="shared" si="46"/>
        <v>1.2157133338591666E-2</v>
      </c>
      <c r="K235" s="94">
        <f t="shared" si="46"/>
        <v>0</v>
      </c>
      <c r="N235" s="95">
        <f t="shared" si="16"/>
        <v>39752</v>
      </c>
      <c r="O235" s="94">
        <f t="shared" si="37"/>
        <v>-7.2442333929834124E-4</v>
      </c>
      <c r="P235" s="94">
        <f t="shared" si="37"/>
        <v>-5.7860589054367223E-2</v>
      </c>
      <c r="Q235" s="94">
        <f t="shared" si="37"/>
        <v>5.3980185197011398E-3</v>
      </c>
      <c r="R235" s="94">
        <f t="shared" si="37"/>
        <v>-4.9915301899445819E-3</v>
      </c>
      <c r="S235" s="94">
        <f t="shared" si="37"/>
        <v>-3.1329477872704667E-2</v>
      </c>
      <c r="T235" s="94">
        <f t="shared" si="37"/>
        <v>-1.5422854804011399E-3</v>
      </c>
      <c r="U235" s="94">
        <f t="shared" si="37"/>
        <v>1.4377904460402111E-2</v>
      </c>
    </row>
    <row r="236" spans="2:21" outlineLevel="1" x14ac:dyDescent="0.25">
      <c r="B236" s="95">
        <f t="shared" si="14"/>
        <v>39782</v>
      </c>
      <c r="C236" s="94">
        <f t="shared" ref="C236:K236" si="47">C34+C135</f>
        <v>0.98345080212527547</v>
      </c>
      <c r="D236" s="94">
        <f t="shared" si="47"/>
        <v>8.9858514368430537E-2</v>
      </c>
      <c r="E236" s="94">
        <f t="shared" si="47"/>
        <v>2.7773311754067543E-2</v>
      </c>
      <c r="F236" s="94">
        <f t="shared" si="47"/>
        <v>0.25839522878647764</v>
      </c>
      <c r="G236" s="94">
        <f t="shared" si="47"/>
        <v>0.19037428805850143</v>
      </c>
      <c r="H236" s="94">
        <f t="shared" si="47"/>
        <v>0.14485878832834229</v>
      </c>
      <c r="I236" s="94">
        <f t="shared" si="47"/>
        <v>0.10490619309830923</v>
      </c>
      <c r="J236" s="94">
        <f t="shared" si="47"/>
        <v>1.4117754644258127E-2</v>
      </c>
      <c r="K236" s="94">
        <f t="shared" si="47"/>
        <v>0</v>
      </c>
      <c r="N236" s="95">
        <f t="shared" si="16"/>
        <v>39782</v>
      </c>
      <c r="O236" s="94">
        <f t="shared" ref="O236:U245" si="48">O34+O135</f>
        <v>6.6175733754939778E-3</v>
      </c>
      <c r="P236" s="94">
        <f t="shared" si="48"/>
        <v>-2.8016466935655449E-3</v>
      </c>
      <c r="Q236" s="94">
        <f t="shared" si="48"/>
        <v>2.4581352382012805E-3</v>
      </c>
      <c r="R236" s="94">
        <f t="shared" si="48"/>
        <v>-8.7769466151168749E-3</v>
      </c>
      <c r="S236" s="94">
        <f t="shared" si="48"/>
        <v>4.3184726096483564E-3</v>
      </c>
      <c r="T236" s="94">
        <f t="shared" si="48"/>
        <v>-1.0931802183117751E-2</v>
      </c>
      <c r="U236" s="94">
        <f t="shared" si="48"/>
        <v>3.9311500132380179E-3</v>
      </c>
    </row>
    <row r="237" spans="2:21" outlineLevel="1" x14ac:dyDescent="0.25">
      <c r="B237" s="95">
        <f t="shared" si="14"/>
        <v>39813</v>
      </c>
      <c r="C237" s="94">
        <f t="shared" ref="C237:K237" si="49">C35+C136</f>
        <v>0.94928845460655631</v>
      </c>
      <c r="D237" s="94">
        <f t="shared" si="49"/>
        <v>9.4782881273192426E-2</v>
      </c>
      <c r="E237" s="94">
        <f t="shared" si="49"/>
        <v>2.294956363701052E-2</v>
      </c>
      <c r="F237" s="94">
        <f t="shared" si="49"/>
        <v>0.26971057005617605</v>
      </c>
      <c r="G237" s="94">
        <f t="shared" si="49"/>
        <v>0.17547597463060402</v>
      </c>
      <c r="H237" s="94">
        <f t="shared" si="49"/>
        <v>0.21898195045919089</v>
      </c>
      <c r="I237" s="94">
        <f t="shared" si="49"/>
        <v>0.11713920792303022</v>
      </c>
      <c r="J237" s="94">
        <f t="shared" si="49"/>
        <v>1.4584312849456181E-2</v>
      </c>
      <c r="K237" s="94">
        <f t="shared" si="49"/>
        <v>0</v>
      </c>
      <c r="N237" s="95">
        <f t="shared" si="16"/>
        <v>39813</v>
      </c>
      <c r="O237" s="94">
        <f t="shared" si="48"/>
        <v>7.3909802062417929E-3</v>
      </c>
      <c r="P237" s="94">
        <f t="shared" si="48"/>
        <v>8.7871592174948252E-3</v>
      </c>
      <c r="Q237" s="94">
        <f t="shared" si="48"/>
        <v>-2.0383284690526251E-3</v>
      </c>
      <c r="R237" s="94">
        <f t="shared" si="48"/>
        <v>-2.7695114731110717E-3</v>
      </c>
      <c r="S237" s="94">
        <f t="shared" si="48"/>
        <v>1.1707812454958928E-2</v>
      </c>
      <c r="T237" s="94">
        <f t="shared" si="48"/>
        <v>4.7457876370313283E-3</v>
      </c>
      <c r="U237" s="94">
        <f t="shared" si="48"/>
        <v>-6.8629809900921015E-3</v>
      </c>
    </row>
    <row r="238" spans="2:21" outlineLevel="1" x14ac:dyDescent="0.25">
      <c r="B238" s="95">
        <f t="shared" si="14"/>
        <v>39844</v>
      </c>
      <c r="C238" s="94">
        <f t="shared" ref="C238:K238" si="50">C36+C137</f>
        <v>0.93138024456183</v>
      </c>
      <c r="D238" s="94">
        <f t="shared" si="50"/>
        <v>7.9379588386326791E-2</v>
      </c>
      <c r="E238" s="94">
        <f t="shared" si="50"/>
        <v>2.2889553042461291E-2</v>
      </c>
      <c r="F238" s="94">
        <f t="shared" si="50"/>
        <v>0.20169967058198435</v>
      </c>
      <c r="G238" s="94">
        <f t="shared" si="50"/>
        <v>0.13938749587505833</v>
      </c>
      <c r="H238" s="94">
        <f t="shared" si="50"/>
        <v>0.11838705140644538</v>
      </c>
      <c r="I238" s="94">
        <f t="shared" si="50"/>
        <v>9.6808341079940796E-2</v>
      </c>
      <c r="J238" s="94">
        <f t="shared" si="50"/>
        <v>1.5653165335036499E-2</v>
      </c>
      <c r="K238" s="94">
        <f t="shared" si="50"/>
        <v>0</v>
      </c>
      <c r="N238" s="95">
        <f t="shared" si="16"/>
        <v>39844</v>
      </c>
      <c r="O238" s="94">
        <f t="shared" si="48"/>
        <v>5.5168121368114158E-3</v>
      </c>
      <c r="P238" s="94">
        <f t="shared" si="48"/>
        <v>-2.7981423269939847E-2</v>
      </c>
      <c r="Q238" s="94">
        <f t="shared" si="48"/>
        <v>2.1789924812772115E-3</v>
      </c>
      <c r="R238" s="94">
        <f t="shared" si="48"/>
        <v>1.6248325081613415E-2</v>
      </c>
      <c r="S238" s="94">
        <f t="shared" si="48"/>
        <v>-9.6952243665214682E-3</v>
      </c>
      <c r="T238" s="94">
        <f t="shared" si="48"/>
        <v>7.0032606198201976E-3</v>
      </c>
      <c r="U238" s="94">
        <f t="shared" si="48"/>
        <v>6.0087034139415961E-3</v>
      </c>
    </row>
    <row r="239" spans="2:21" outlineLevel="1" x14ac:dyDescent="0.25">
      <c r="B239" s="4">
        <f t="shared" ref="B239:B270" si="51">EOMONTH(B238,1)</f>
        <v>39872</v>
      </c>
      <c r="C239" s="94">
        <f t="shared" ref="C239:K239" si="52">C37+C138</f>
        <v>0.84754708336014351</v>
      </c>
      <c r="D239" s="94">
        <f t="shared" si="52"/>
        <v>7.9496372681607086E-2</v>
      </c>
      <c r="E239" s="94">
        <f t="shared" si="52"/>
        <v>2.7300635602025294E-2</v>
      </c>
      <c r="F239" s="94">
        <f t="shared" si="52"/>
        <v>0.18665127758146838</v>
      </c>
      <c r="G239" s="94">
        <f t="shared" si="52"/>
        <v>0.10082882832804872</v>
      </c>
      <c r="H239" s="94">
        <f t="shared" si="52"/>
        <v>0.17108754541242305</v>
      </c>
      <c r="I239" s="94">
        <f t="shared" si="52"/>
        <v>8.640695797853673E-2</v>
      </c>
      <c r="J239" s="94">
        <f t="shared" si="52"/>
        <v>2.8990191600350327E-2</v>
      </c>
      <c r="K239" s="94">
        <f t="shared" si="52"/>
        <v>0</v>
      </c>
      <c r="N239" s="4">
        <f t="shared" ref="N239:N270" si="53">EOMONTH(N238,1)</f>
        <v>39872</v>
      </c>
      <c r="O239" s="94">
        <f t="shared" si="48"/>
        <v>-4.6378388097403633E-3</v>
      </c>
      <c r="P239" s="94">
        <f t="shared" si="48"/>
        <v>3.6775695964562701E-3</v>
      </c>
      <c r="Q239" s="94">
        <f t="shared" si="48"/>
        <v>1.8062482882957242E-3</v>
      </c>
      <c r="R239" s="94">
        <f t="shared" si="48"/>
        <v>1.6115112300260595E-2</v>
      </c>
      <c r="S239" s="94">
        <f t="shared" si="48"/>
        <v>-2.0911594930454022E-3</v>
      </c>
      <c r="T239" s="94">
        <f t="shared" si="48"/>
        <v>1.2606774897112377E-3</v>
      </c>
      <c r="U239" s="94">
        <f t="shared" si="48"/>
        <v>1.2849260953102844E-3</v>
      </c>
    </row>
    <row r="240" spans="2:21" outlineLevel="1" x14ac:dyDescent="0.25">
      <c r="B240" s="4">
        <f t="shared" si="51"/>
        <v>39903</v>
      </c>
      <c r="C240" s="94">
        <f t="shared" ref="C240:K240" si="54">C38+C139</f>
        <v>1.0553537263508563</v>
      </c>
      <c r="D240" s="94">
        <f t="shared" si="54"/>
        <v>8.2655930908548933E-2</v>
      </c>
      <c r="E240" s="94">
        <f t="shared" si="54"/>
        <v>2.6132397223549046E-2</v>
      </c>
      <c r="F240" s="94">
        <f t="shared" si="54"/>
        <v>0.18499114461705063</v>
      </c>
      <c r="G240" s="94">
        <f t="shared" si="54"/>
        <v>0.16517709724785942</v>
      </c>
      <c r="H240" s="94">
        <f t="shared" si="54"/>
        <v>0.1879968152865874</v>
      </c>
      <c r="I240" s="94">
        <f t="shared" si="54"/>
        <v>9.0437177570453442E-2</v>
      </c>
      <c r="J240" s="94">
        <f t="shared" si="54"/>
        <v>2.8540991014850664E-2</v>
      </c>
      <c r="K240" s="94">
        <f t="shared" si="54"/>
        <v>0</v>
      </c>
      <c r="N240" s="4">
        <f t="shared" si="53"/>
        <v>39903</v>
      </c>
      <c r="O240" s="94">
        <f t="shared" si="48"/>
        <v>-1.9020159310672628E-2</v>
      </c>
      <c r="P240" s="94">
        <f t="shared" si="48"/>
        <v>1.2729455450414854E-2</v>
      </c>
      <c r="Q240" s="94">
        <f t="shared" si="48"/>
        <v>-3.9694149199146628E-3</v>
      </c>
      <c r="R240" s="94">
        <f t="shared" si="48"/>
        <v>-5.0528188172367129E-4</v>
      </c>
      <c r="S240" s="94">
        <f t="shared" si="48"/>
        <v>4.8234924058971366E-3</v>
      </c>
      <c r="T240" s="94">
        <f t="shared" si="48"/>
        <v>-8.1586730879066802E-4</v>
      </c>
      <c r="U240" s="94">
        <f t="shared" si="48"/>
        <v>3.5205280443304302E-4</v>
      </c>
    </row>
    <row r="241" spans="2:21" outlineLevel="1" x14ac:dyDescent="0.25">
      <c r="B241" s="4">
        <f t="shared" si="51"/>
        <v>39933</v>
      </c>
      <c r="C241" s="94">
        <f t="shared" ref="C241:K241" si="55">C39+C140</f>
        <v>1.1552882439448706</v>
      </c>
      <c r="D241" s="94">
        <f t="shared" si="55"/>
        <v>0.11878607088510348</v>
      </c>
      <c r="E241" s="94">
        <f t="shared" si="55"/>
        <v>3.2754273188692638E-2</v>
      </c>
      <c r="F241" s="94">
        <f t="shared" si="55"/>
        <v>0.27365431858684353</v>
      </c>
      <c r="G241" s="94">
        <f t="shared" si="55"/>
        <v>0.22783128052665058</v>
      </c>
      <c r="H241" s="94">
        <f t="shared" si="55"/>
        <v>0.2163388168094505</v>
      </c>
      <c r="I241" s="94">
        <f t="shared" si="55"/>
        <v>9.8370140125243061E-2</v>
      </c>
      <c r="J241" s="94">
        <f t="shared" si="55"/>
        <v>2.9642836296842227E-2</v>
      </c>
      <c r="K241" s="94">
        <f t="shared" si="55"/>
        <v>0</v>
      </c>
      <c r="N241" s="4">
        <f t="shared" si="53"/>
        <v>39933</v>
      </c>
      <c r="O241" s="94">
        <f t="shared" si="48"/>
        <v>-1.5595792815590592E-2</v>
      </c>
      <c r="P241" s="94">
        <f t="shared" si="48"/>
        <v>2.521995223025511E-2</v>
      </c>
      <c r="Q241" s="94">
        <f t="shared" si="48"/>
        <v>-4.4370931680120787E-3</v>
      </c>
      <c r="R241" s="94">
        <f t="shared" si="48"/>
        <v>1.2678991839039866E-2</v>
      </c>
      <c r="S241" s="94">
        <f t="shared" si="48"/>
        <v>2.0395341632064402E-2</v>
      </c>
      <c r="T241" s="94">
        <f t="shared" si="48"/>
        <v>7.0577594055166622E-3</v>
      </c>
      <c r="U241" s="94">
        <f t="shared" si="48"/>
        <v>-7.6118893203508328E-3</v>
      </c>
    </row>
    <row r="242" spans="2:21" outlineLevel="1" x14ac:dyDescent="0.25">
      <c r="B242" s="95">
        <f t="shared" si="51"/>
        <v>39964</v>
      </c>
      <c r="C242" s="94">
        <f t="shared" ref="C242:K242" si="56">C40+C141</f>
        <v>1.1306037237965378</v>
      </c>
      <c r="D242" s="94">
        <f t="shared" si="56"/>
        <v>9.0116024224956723E-2</v>
      </c>
      <c r="E242" s="94">
        <f t="shared" si="56"/>
        <v>3.6405798906672525E-2</v>
      </c>
      <c r="F242" s="94">
        <f t="shared" si="56"/>
        <v>0.27024097810081127</v>
      </c>
      <c r="G242" s="94">
        <f t="shared" si="56"/>
        <v>0.22050783383561742</v>
      </c>
      <c r="H242" s="94">
        <f t="shared" si="56"/>
        <v>0.17103939454558931</v>
      </c>
      <c r="I242" s="94">
        <f t="shared" si="56"/>
        <v>8.6919559545375211E-2</v>
      </c>
      <c r="J242" s="94">
        <f t="shared" si="56"/>
        <v>3.0654773060850043E-2</v>
      </c>
      <c r="K242" s="94">
        <f t="shared" si="56"/>
        <v>0</v>
      </c>
      <c r="N242" s="95">
        <f t="shared" si="53"/>
        <v>39964</v>
      </c>
      <c r="O242" s="94">
        <f t="shared" si="48"/>
        <v>8.6659257663342135E-2</v>
      </c>
      <c r="P242" s="94">
        <f t="shared" si="48"/>
        <v>1.814462472995744E-2</v>
      </c>
      <c r="Q242" s="94">
        <f t="shared" si="48"/>
        <v>-5.3656194416215842E-3</v>
      </c>
      <c r="R242" s="94">
        <f t="shared" si="48"/>
        <v>1.1826944335213932E-2</v>
      </c>
      <c r="S242" s="94">
        <f t="shared" si="48"/>
        <v>3.6434677168206454E-2</v>
      </c>
      <c r="T242" s="94">
        <f t="shared" si="48"/>
        <v>5.4704447885907453E-3</v>
      </c>
      <c r="U242" s="94">
        <f t="shared" si="48"/>
        <v>-2.2159987736795981E-3</v>
      </c>
    </row>
    <row r="243" spans="2:21" outlineLevel="1" x14ac:dyDescent="0.25">
      <c r="B243" s="95">
        <f t="shared" si="51"/>
        <v>39994</v>
      </c>
      <c r="C243" s="94">
        <f t="shared" ref="C243:K243" si="57">C41+C142</f>
        <v>1.097958715907795</v>
      </c>
      <c r="D243" s="94">
        <f t="shared" si="57"/>
        <v>8.7389134001518931E-2</v>
      </c>
      <c r="E243" s="94">
        <f t="shared" si="57"/>
        <v>3.7247568913770686E-2</v>
      </c>
      <c r="F243" s="94">
        <f t="shared" si="57"/>
        <v>0.24173357348005176</v>
      </c>
      <c r="G243" s="94">
        <f t="shared" si="57"/>
        <v>0.22859249121566691</v>
      </c>
      <c r="H243" s="94">
        <f t="shared" si="57"/>
        <v>0.1332643707466597</v>
      </c>
      <c r="I243" s="94">
        <f t="shared" si="57"/>
        <v>9.13790236909236E-2</v>
      </c>
      <c r="J243" s="94">
        <f t="shared" si="57"/>
        <v>2.8192307392078161E-2</v>
      </c>
      <c r="K243" s="94">
        <f t="shared" si="57"/>
        <v>0</v>
      </c>
      <c r="N243" s="95">
        <f t="shared" si="53"/>
        <v>39994</v>
      </c>
      <c r="O243" s="94">
        <f t="shared" si="48"/>
        <v>7.5535026372387376E-3</v>
      </c>
      <c r="P243" s="94">
        <f t="shared" si="48"/>
        <v>-4.0020421700593259E-3</v>
      </c>
      <c r="Q243" s="94">
        <f t="shared" si="48"/>
        <v>9.7234661386410323E-4</v>
      </c>
      <c r="R243" s="94">
        <f t="shared" si="48"/>
        <v>1.2067640878207032E-2</v>
      </c>
      <c r="S243" s="94">
        <f t="shared" si="48"/>
        <v>1.2593779375791456E-2</v>
      </c>
      <c r="T243" s="94">
        <f t="shared" si="48"/>
        <v>1.6943791650840196E-3</v>
      </c>
      <c r="U243" s="94">
        <f t="shared" si="48"/>
        <v>-1.560688210367072E-3</v>
      </c>
    </row>
    <row r="244" spans="2:21" outlineLevel="1" x14ac:dyDescent="0.25">
      <c r="B244" s="95">
        <f t="shared" si="51"/>
        <v>40025</v>
      </c>
      <c r="C244" s="94">
        <f t="shared" ref="C244:K244" si="58">C42+C143</f>
        <v>1.190166016595283</v>
      </c>
      <c r="D244" s="94">
        <f t="shared" si="58"/>
        <v>9.9178962268511583E-2</v>
      </c>
      <c r="E244" s="94">
        <f t="shared" si="58"/>
        <v>3.8799627610811779E-2</v>
      </c>
      <c r="F244" s="94">
        <f t="shared" si="58"/>
        <v>0.31070716031772716</v>
      </c>
      <c r="G244" s="94">
        <f t="shared" si="58"/>
        <v>0.21165930106742831</v>
      </c>
      <c r="H244" s="94">
        <f t="shared" si="58"/>
        <v>0.1585003486034928</v>
      </c>
      <c r="I244" s="94">
        <f t="shared" si="58"/>
        <v>8.6985948132332597E-2</v>
      </c>
      <c r="J244" s="94">
        <f t="shared" si="58"/>
        <v>3.0460550650200237E-2</v>
      </c>
      <c r="K244" s="94">
        <f t="shared" si="58"/>
        <v>0</v>
      </c>
      <c r="N244" s="95">
        <f t="shared" si="53"/>
        <v>40025</v>
      </c>
      <c r="O244" s="94">
        <f t="shared" si="48"/>
        <v>3.0529328288481566E-2</v>
      </c>
      <c r="P244" s="94">
        <f t="shared" si="48"/>
        <v>1.1307646098317987E-2</v>
      </c>
      <c r="Q244" s="94">
        <f t="shared" si="48"/>
        <v>-4.4586265047221948E-3</v>
      </c>
      <c r="R244" s="94">
        <f t="shared" si="48"/>
        <v>7.0500874480512385E-3</v>
      </c>
      <c r="S244" s="94">
        <f t="shared" si="48"/>
        <v>1.7055330760275333E-2</v>
      </c>
      <c r="T244" s="94">
        <f t="shared" si="48"/>
        <v>2.7290446091300571E-3</v>
      </c>
      <c r="U244" s="94">
        <f t="shared" si="48"/>
        <v>-1.1765548582204691E-2</v>
      </c>
    </row>
    <row r="245" spans="2:21" outlineLevel="1" x14ac:dyDescent="0.25">
      <c r="B245" s="95">
        <f t="shared" si="51"/>
        <v>40056</v>
      </c>
      <c r="C245" s="94">
        <f t="shared" ref="C245:K245" si="59">C43+C144</f>
        <v>1.0484957743792966</v>
      </c>
      <c r="D245" s="94">
        <f t="shared" si="59"/>
        <v>0.10667035804727235</v>
      </c>
      <c r="E245" s="94">
        <f t="shared" si="59"/>
        <v>3.7992514647731596E-2</v>
      </c>
      <c r="F245" s="94">
        <f t="shared" si="59"/>
        <v>0.32323638569567742</v>
      </c>
      <c r="G245" s="94">
        <f t="shared" si="59"/>
        <v>0.21504634105094331</v>
      </c>
      <c r="H245" s="94">
        <f t="shared" si="59"/>
        <v>0.12236330815378607</v>
      </c>
      <c r="I245" s="94">
        <f t="shared" si="59"/>
        <v>0.10125875381150162</v>
      </c>
      <c r="J245" s="94">
        <f t="shared" si="59"/>
        <v>2.875307264136363E-2</v>
      </c>
      <c r="K245" s="94">
        <f t="shared" si="59"/>
        <v>0</v>
      </c>
      <c r="N245" s="95">
        <f t="shared" si="53"/>
        <v>40056</v>
      </c>
      <c r="O245" s="94">
        <f t="shared" si="48"/>
        <v>3.3845273718908601E-3</v>
      </c>
      <c r="P245" s="94">
        <f t="shared" si="48"/>
        <v>8.2521277889058692E-3</v>
      </c>
      <c r="Q245" s="94">
        <f t="shared" si="48"/>
        <v>5.2135640322623414E-4</v>
      </c>
      <c r="R245" s="94">
        <f t="shared" si="48"/>
        <v>-1.702875420433121E-3</v>
      </c>
      <c r="S245" s="94">
        <f t="shared" si="48"/>
        <v>8.5615748558413619E-3</v>
      </c>
      <c r="T245" s="94">
        <f t="shared" si="48"/>
        <v>-3.122937286857465E-3</v>
      </c>
      <c r="U245" s="94">
        <f t="shared" si="48"/>
        <v>2.771983236199134E-3</v>
      </c>
    </row>
    <row r="246" spans="2:21" outlineLevel="1" x14ac:dyDescent="0.25">
      <c r="B246" s="95">
        <f t="shared" si="51"/>
        <v>40086</v>
      </c>
      <c r="C246" s="94">
        <f t="shared" ref="C246:K246" si="60">C44+C145</f>
        <v>1.0337623225552457</v>
      </c>
      <c r="D246" s="94">
        <f t="shared" si="60"/>
        <v>0.1243150032587399</v>
      </c>
      <c r="E246" s="94">
        <f t="shared" si="60"/>
        <v>4.7655535959438743E-2</v>
      </c>
      <c r="F246" s="94">
        <f t="shared" si="60"/>
        <v>0.3515763316456888</v>
      </c>
      <c r="G246" s="94">
        <f t="shared" si="60"/>
        <v>0.23120061869234293</v>
      </c>
      <c r="H246" s="94">
        <f t="shared" si="60"/>
        <v>0.18781922703613285</v>
      </c>
      <c r="I246" s="94">
        <f t="shared" si="60"/>
        <v>9.6641480658470613E-2</v>
      </c>
      <c r="J246" s="94">
        <f t="shared" si="60"/>
        <v>3.0721812592352595E-2</v>
      </c>
      <c r="K246" s="94">
        <f t="shared" si="60"/>
        <v>0</v>
      </c>
      <c r="N246" s="95">
        <f t="shared" si="53"/>
        <v>40086</v>
      </c>
      <c r="O246" s="94">
        <f t="shared" ref="O246:U255" si="61">O44+O145</f>
        <v>1.1744958895250873E-2</v>
      </c>
      <c r="P246" s="94">
        <f t="shared" si="61"/>
        <v>7.2975996196905637E-3</v>
      </c>
      <c r="Q246" s="94">
        <f t="shared" si="61"/>
        <v>-4.1181102149858697E-3</v>
      </c>
      <c r="R246" s="94">
        <f t="shared" si="61"/>
        <v>6.0050331207954361E-3</v>
      </c>
      <c r="S246" s="94">
        <f t="shared" si="61"/>
        <v>1.5000683754459069E-2</v>
      </c>
      <c r="T246" s="94">
        <f t="shared" si="61"/>
        <v>1.645368455897969E-3</v>
      </c>
      <c r="U246" s="94">
        <f t="shared" si="61"/>
        <v>8.0922913861431519E-4</v>
      </c>
    </row>
    <row r="247" spans="2:21" outlineLevel="1" x14ac:dyDescent="0.25">
      <c r="B247" s="95">
        <f t="shared" si="51"/>
        <v>40117</v>
      </c>
      <c r="C247" s="94">
        <f t="shared" ref="C247:K247" si="62">C45+C146</f>
        <v>1.0511432474161579</v>
      </c>
      <c r="D247" s="94">
        <f t="shared" si="62"/>
        <v>0.12016109373163897</v>
      </c>
      <c r="E247" s="94">
        <f t="shared" si="62"/>
        <v>4.7903842317474264E-2</v>
      </c>
      <c r="F247" s="94">
        <f t="shared" si="62"/>
        <v>0.31985545369935214</v>
      </c>
      <c r="G247" s="94">
        <f t="shared" si="62"/>
        <v>0.23372166786601295</v>
      </c>
      <c r="H247" s="94">
        <f t="shared" si="62"/>
        <v>0.14432828014838622</v>
      </c>
      <c r="I247" s="94">
        <f t="shared" si="62"/>
        <v>8.0882347111078778E-2</v>
      </c>
      <c r="J247" s="94">
        <f t="shared" si="62"/>
        <v>3.4103529621116693E-2</v>
      </c>
      <c r="K247" s="94">
        <f t="shared" si="62"/>
        <v>0</v>
      </c>
      <c r="N247" s="95">
        <f t="shared" si="53"/>
        <v>40117</v>
      </c>
      <c r="O247" s="94">
        <f t="shared" si="61"/>
        <v>1.3600322033261251E-2</v>
      </c>
      <c r="P247" s="94">
        <f t="shared" si="61"/>
        <v>1.2972312259445617E-4</v>
      </c>
      <c r="Q247" s="94">
        <f t="shared" si="61"/>
        <v>1.7868790272241534E-3</v>
      </c>
      <c r="R247" s="94">
        <f t="shared" si="61"/>
        <v>9.6237644506421346E-3</v>
      </c>
      <c r="S247" s="94">
        <f t="shared" si="61"/>
        <v>-2.2771274999742589E-3</v>
      </c>
      <c r="T247" s="94">
        <f t="shared" si="61"/>
        <v>2.0288426373278423E-3</v>
      </c>
      <c r="U247" s="94">
        <f t="shared" si="61"/>
        <v>8.1751482218248104E-4</v>
      </c>
    </row>
    <row r="248" spans="2:21" outlineLevel="1" x14ac:dyDescent="0.25">
      <c r="B248" s="95">
        <f t="shared" si="51"/>
        <v>40147</v>
      </c>
      <c r="C248" s="94">
        <f t="shared" ref="C248:K248" si="63">C46+C147</f>
        <v>0.95693894388734235</v>
      </c>
      <c r="D248" s="94">
        <f t="shared" si="63"/>
        <v>0.12179779209025818</v>
      </c>
      <c r="E248" s="94">
        <f t="shared" si="63"/>
        <v>5.6620124594930765E-2</v>
      </c>
      <c r="F248" s="94">
        <f t="shared" si="63"/>
        <v>0.4191750139784009</v>
      </c>
      <c r="G248" s="94">
        <f t="shared" si="63"/>
        <v>0.2528396054993996</v>
      </c>
      <c r="H248" s="94">
        <f t="shared" si="63"/>
        <v>0.16321454396868218</v>
      </c>
      <c r="I248" s="94">
        <f t="shared" si="63"/>
        <v>9.2008322530437045E-2</v>
      </c>
      <c r="J248" s="94">
        <f t="shared" si="63"/>
        <v>7.2022183197786735E-2</v>
      </c>
      <c r="K248" s="94">
        <f t="shared" si="63"/>
        <v>0</v>
      </c>
      <c r="N248" s="95">
        <f t="shared" si="53"/>
        <v>40147</v>
      </c>
      <c r="O248" s="94">
        <f t="shared" si="61"/>
        <v>-4.8949625102632614E-3</v>
      </c>
      <c r="P248" s="94">
        <f t="shared" si="61"/>
        <v>9.9841527698944755E-4</v>
      </c>
      <c r="Q248" s="94">
        <f t="shared" si="61"/>
        <v>-3.6959867431680411E-3</v>
      </c>
      <c r="R248" s="94">
        <f t="shared" si="61"/>
        <v>-1.0710631975594621E-2</v>
      </c>
      <c r="S248" s="94">
        <f t="shared" si="61"/>
        <v>-1.0925272940366978E-2</v>
      </c>
      <c r="T248" s="94">
        <f t="shared" si="61"/>
        <v>-3.8727654898303735E-3</v>
      </c>
      <c r="U248" s="94">
        <f t="shared" si="61"/>
        <v>1.1357556872171938E-3</v>
      </c>
    </row>
    <row r="249" spans="2:21" outlineLevel="1" x14ac:dyDescent="0.25">
      <c r="B249" s="95">
        <f t="shared" si="51"/>
        <v>40178</v>
      </c>
      <c r="C249" s="94">
        <f t="shared" ref="C249:K249" si="64">C47+C148</f>
        <v>0.94135110334720751</v>
      </c>
      <c r="D249" s="94">
        <f t="shared" si="64"/>
        <v>0.12039648665324619</v>
      </c>
      <c r="E249" s="94">
        <f t="shared" si="64"/>
        <v>6.0525479430592215E-2</v>
      </c>
      <c r="F249" s="94">
        <f t="shared" si="64"/>
        <v>0.34267175590434995</v>
      </c>
      <c r="G249" s="94">
        <f t="shared" si="64"/>
        <v>0.2698545526409607</v>
      </c>
      <c r="H249" s="94">
        <f t="shared" si="64"/>
        <v>0.17442134347389676</v>
      </c>
      <c r="I249" s="94">
        <f t="shared" si="64"/>
        <v>7.1814681674633396E-2</v>
      </c>
      <c r="J249" s="94">
        <f t="shared" si="64"/>
        <v>5.7183350356301774E-2</v>
      </c>
      <c r="K249" s="94">
        <f t="shared" si="64"/>
        <v>0</v>
      </c>
      <c r="N249" s="95">
        <f t="shared" si="53"/>
        <v>40178</v>
      </c>
      <c r="O249" s="94">
        <f t="shared" si="61"/>
        <v>1.92358811196859E-2</v>
      </c>
      <c r="P249" s="94">
        <f t="shared" si="61"/>
        <v>5.0640431894787459E-3</v>
      </c>
      <c r="Q249" s="94">
        <f t="shared" si="61"/>
        <v>-1.898556932431566E-3</v>
      </c>
      <c r="R249" s="94">
        <f t="shared" si="61"/>
        <v>2.3672255627535683E-3</v>
      </c>
      <c r="S249" s="94">
        <f t="shared" si="61"/>
        <v>3.1548882885913399E-3</v>
      </c>
      <c r="T249" s="94">
        <f t="shared" si="61"/>
        <v>-3.7399090878176798E-3</v>
      </c>
      <c r="U249" s="94">
        <f t="shared" si="61"/>
        <v>2.2308633331129197E-3</v>
      </c>
    </row>
    <row r="250" spans="2:21" outlineLevel="1" x14ac:dyDescent="0.25">
      <c r="B250" s="95">
        <f t="shared" si="51"/>
        <v>40209</v>
      </c>
      <c r="C250" s="94">
        <f t="shared" ref="C250:K250" si="65">C48+C149</f>
        <v>0.96902552639887518</v>
      </c>
      <c r="D250" s="94">
        <f t="shared" si="65"/>
        <v>0.12663980882757214</v>
      </c>
      <c r="E250" s="94">
        <f t="shared" si="65"/>
        <v>6.8424040080882639E-2</v>
      </c>
      <c r="F250" s="94">
        <f t="shared" si="65"/>
        <v>0.30769627072202177</v>
      </c>
      <c r="G250" s="94">
        <f t="shared" si="65"/>
        <v>0.26559762776888962</v>
      </c>
      <c r="H250" s="94">
        <f t="shared" si="65"/>
        <v>0.15988520727732763</v>
      </c>
      <c r="I250" s="94">
        <f t="shared" si="65"/>
        <v>7.1315703933287997E-2</v>
      </c>
      <c r="J250" s="94">
        <f t="shared" si="65"/>
        <v>4.8896335694150458E-2</v>
      </c>
      <c r="K250" s="94">
        <f t="shared" si="65"/>
        <v>0</v>
      </c>
      <c r="N250" s="95">
        <f t="shared" si="53"/>
        <v>40209</v>
      </c>
      <c r="O250" s="94">
        <f t="shared" si="61"/>
        <v>1.9737689662575376E-2</v>
      </c>
      <c r="P250" s="94">
        <f t="shared" si="61"/>
        <v>5.4575741549783598E-3</v>
      </c>
      <c r="Q250" s="94">
        <f t="shared" si="61"/>
        <v>6.6987150864938356E-3</v>
      </c>
      <c r="R250" s="94">
        <f t="shared" si="61"/>
        <v>8.5277109103516682E-3</v>
      </c>
      <c r="S250" s="94">
        <f t="shared" si="61"/>
        <v>6.5660372486408963E-3</v>
      </c>
      <c r="T250" s="94">
        <f t="shared" si="61"/>
        <v>1.6636494936533375E-3</v>
      </c>
      <c r="U250" s="94">
        <f t="shared" si="61"/>
        <v>1.4216787452370721E-3</v>
      </c>
    </row>
    <row r="251" spans="2:21" outlineLevel="1" x14ac:dyDescent="0.25">
      <c r="B251" s="95">
        <f t="shared" si="51"/>
        <v>40237</v>
      </c>
      <c r="C251" s="94">
        <f t="shared" ref="C251:K251" si="66">C49+C150</f>
        <v>1.0146077823667348</v>
      </c>
      <c r="D251" s="94">
        <f t="shared" si="66"/>
        <v>0.12567727930139355</v>
      </c>
      <c r="E251" s="94">
        <f t="shared" si="66"/>
        <v>6.7370187604857454E-2</v>
      </c>
      <c r="F251" s="94">
        <f t="shared" si="66"/>
        <v>0.3041149482613405</v>
      </c>
      <c r="G251" s="94">
        <f t="shared" si="66"/>
        <v>0.29997397156371813</v>
      </c>
      <c r="H251" s="94">
        <f t="shared" si="66"/>
        <v>0.23590136889722318</v>
      </c>
      <c r="I251" s="94">
        <f t="shared" si="66"/>
        <v>8.8907575562859456E-2</v>
      </c>
      <c r="J251" s="94">
        <f t="shared" si="66"/>
        <v>4.8794559752663613E-2</v>
      </c>
      <c r="K251" s="94">
        <f t="shared" si="66"/>
        <v>0</v>
      </c>
      <c r="N251" s="95">
        <f t="shared" si="53"/>
        <v>40237</v>
      </c>
      <c r="O251" s="94">
        <f t="shared" si="61"/>
        <v>-9.1836528677689735E-3</v>
      </c>
      <c r="P251" s="94">
        <f t="shared" si="61"/>
        <v>1.9353449235924342E-4</v>
      </c>
      <c r="Q251" s="94">
        <f t="shared" si="61"/>
        <v>-1.1781677758946145E-3</v>
      </c>
      <c r="R251" s="94">
        <f t="shared" si="61"/>
        <v>-6.407252000333841E-3</v>
      </c>
      <c r="S251" s="94">
        <f t="shared" si="61"/>
        <v>6.4795202294464739E-3</v>
      </c>
      <c r="T251" s="94">
        <f t="shared" si="61"/>
        <v>-3.7121636467380738E-4</v>
      </c>
      <c r="U251" s="94">
        <f t="shared" si="61"/>
        <v>-3.4726219825140202E-3</v>
      </c>
    </row>
    <row r="252" spans="2:21" outlineLevel="1" x14ac:dyDescent="0.25">
      <c r="B252" s="95">
        <f t="shared" si="51"/>
        <v>40268</v>
      </c>
      <c r="C252" s="94">
        <f t="shared" ref="C252:K252" si="67">C50+C151</f>
        <v>1.0369738643705415</v>
      </c>
      <c r="D252" s="94">
        <f t="shared" si="67"/>
        <v>0.13334031026455603</v>
      </c>
      <c r="E252" s="94">
        <f t="shared" si="67"/>
        <v>5.7432342717505691E-2</v>
      </c>
      <c r="F252" s="94">
        <f t="shared" si="67"/>
        <v>0.29812524254192374</v>
      </c>
      <c r="G252" s="94">
        <f t="shared" si="67"/>
        <v>0.30453025364948383</v>
      </c>
      <c r="H252" s="94">
        <f t="shared" si="67"/>
        <v>0.24319089487777568</v>
      </c>
      <c r="I252" s="94">
        <f t="shared" si="67"/>
        <v>9.5149765154867644E-2</v>
      </c>
      <c r="J252" s="94">
        <f t="shared" si="67"/>
        <v>6.1369563223484962E-2</v>
      </c>
      <c r="K252" s="94">
        <f t="shared" si="67"/>
        <v>0</v>
      </c>
      <c r="N252" s="95">
        <f t="shared" si="53"/>
        <v>40268</v>
      </c>
      <c r="O252" s="94">
        <f t="shared" si="61"/>
        <v>-5.9220025499058179E-3</v>
      </c>
      <c r="P252" s="94">
        <f t="shared" si="61"/>
        <v>1.5982239498139518E-2</v>
      </c>
      <c r="Q252" s="94">
        <f t="shared" si="61"/>
        <v>-5.2225595421271052E-3</v>
      </c>
      <c r="R252" s="94">
        <f t="shared" si="61"/>
        <v>-3.5233093850546519E-3</v>
      </c>
      <c r="S252" s="94">
        <f t="shared" si="61"/>
        <v>1.7552666608693476E-2</v>
      </c>
      <c r="T252" s="94">
        <f t="shared" si="61"/>
        <v>-5.0403755258444406E-3</v>
      </c>
      <c r="U252" s="94">
        <f t="shared" si="61"/>
        <v>-2.5458645680206254E-4</v>
      </c>
    </row>
    <row r="253" spans="2:21" outlineLevel="1" x14ac:dyDescent="0.25">
      <c r="B253" s="95">
        <f t="shared" si="51"/>
        <v>40298</v>
      </c>
      <c r="C253" s="94">
        <f t="shared" ref="C253:K253" si="68">C51+C152</f>
        <v>1.0573292334317688</v>
      </c>
      <c r="D253" s="94">
        <f t="shared" si="68"/>
        <v>0.14510795970288887</v>
      </c>
      <c r="E253" s="94">
        <f t="shared" si="68"/>
        <v>5.9696269862553858E-2</v>
      </c>
      <c r="F253" s="94">
        <f t="shared" si="68"/>
        <v>0.28650770764312128</v>
      </c>
      <c r="G253" s="94">
        <f t="shared" si="68"/>
        <v>0.31096161482044049</v>
      </c>
      <c r="H253" s="94">
        <f t="shared" si="68"/>
        <v>0.22332539965576351</v>
      </c>
      <c r="I253" s="94">
        <f t="shared" si="68"/>
        <v>0.11694698462987793</v>
      </c>
      <c r="J253" s="94">
        <f t="shared" si="68"/>
        <v>9.0123016157805019E-2</v>
      </c>
      <c r="K253" s="94">
        <f t="shared" si="68"/>
        <v>0</v>
      </c>
      <c r="N253" s="95">
        <f t="shared" si="53"/>
        <v>40298</v>
      </c>
      <c r="O253" s="94">
        <f t="shared" si="61"/>
        <v>-1.0261440718258977E-2</v>
      </c>
      <c r="P253" s="94">
        <f t="shared" si="61"/>
        <v>-3.554858628917008E-3</v>
      </c>
      <c r="Q253" s="94">
        <f t="shared" si="61"/>
        <v>9.6847823705468975E-5</v>
      </c>
      <c r="R253" s="94">
        <f t="shared" si="61"/>
        <v>-1.7902586814416658E-3</v>
      </c>
      <c r="S253" s="94">
        <f t="shared" si="61"/>
        <v>1.2819320387241376E-2</v>
      </c>
      <c r="T253" s="94">
        <f t="shared" si="61"/>
        <v>-6.0874997990781905E-3</v>
      </c>
      <c r="U253" s="94">
        <f t="shared" si="61"/>
        <v>8.8221335013197481E-4</v>
      </c>
    </row>
    <row r="254" spans="2:21" outlineLevel="1" x14ac:dyDescent="0.25">
      <c r="B254" s="95">
        <f t="shared" si="51"/>
        <v>40329</v>
      </c>
      <c r="C254" s="94">
        <f t="shared" ref="C254:K254" si="69">C52+C153</f>
        <v>0.81965242473419253</v>
      </c>
      <c r="D254" s="94">
        <f t="shared" si="69"/>
        <v>0.13018434030890344</v>
      </c>
      <c r="E254" s="94">
        <f t="shared" si="69"/>
        <v>5.9282170100561367E-2</v>
      </c>
      <c r="F254" s="94">
        <f t="shared" si="69"/>
        <v>0.33697084991136678</v>
      </c>
      <c r="G254" s="94">
        <f t="shared" si="69"/>
        <v>0.29654481671129868</v>
      </c>
      <c r="H254" s="94">
        <f t="shared" si="69"/>
        <v>0.22303318097292174</v>
      </c>
      <c r="I254" s="94">
        <f t="shared" si="69"/>
        <v>0.11390371544877471</v>
      </c>
      <c r="J254" s="94">
        <f t="shared" si="69"/>
        <v>5.6387594674842501E-2</v>
      </c>
      <c r="K254" s="94">
        <f t="shared" si="69"/>
        <v>0</v>
      </c>
      <c r="N254" s="95">
        <f t="shared" si="53"/>
        <v>40329</v>
      </c>
      <c r="O254" s="94">
        <f t="shared" si="61"/>
        <v>8.099786058918923E-3</v>
      </c>
      <c r="P254" s="94">
        <f t="shared" si="61"/>
        <v>-7.8234081793497803E-3</v>
      </c>
      <c r="Q254" s="94">
        <f t="shared" si="61"/>
        <v>5.5523217486287135E-3</v>
      </c>
      <c r="R254" s="94">
        <f t="shared" si="61"/>
        <v>3.2450951557904187E-3</v>
      </c>
      <c r="S254" s="94">
        <f t="shared" si="61"/>
        <v>-1.5549668160361432E-2</v>
      </c>
      <c r="T254" s="94">
        <f t="shared" si="61"/>
        <v>4.0110357078110455E-4</v>
      </c>
      <c r="U254" s="94">
        <f t="shared" si="61"/>
        <v>5.9071867500784057E-3</v>
      </c>
    </row>
    <row r="255" spans="2:21" outlineLevel="1" x14ac:dyDescent="0.25">
      <c r="B255" s="95">
        <f t="shared" si="51"/>
        <v>40359</v>
      </c>
      <c r="C255" s="94">
        <f t="shared" ref="C255:K255" si="70">C53+C154</f>
        <v>0.91796283675609103</v>
      </c>
      <c r="D255" s="94">
        <f t="shared" si="70"/>
        <v>0.11182114585795545</v>
      </c>
      <c r="E255" s="94">
        <f t="shared" si="70"/>
        <v>5.2973965520941586E-2</v>
      </c>
      <c r="F255" s="94">
        <f t="shared" si="70"/>
        <v>0.32561047439705115</v>
      </c>
      <c r="G255" s="94">
        <f t="shared" si="70"/>
        <v>0.31765488197653147</v>
      </c>
      <c r="H255" s="94">
        <f t="shared" si="70"/>
        <v>0.15707936563835681</v>
      </c>
      <c r="I255" s="94">
        <f t="shared" si="70"/>
        <v>0.10806123237508238</v>
      </c>
      <c r="J255" s="94">
        <f t="shared" si="70"/>
        <v>7.4488585884353142E-2</v>
      </c>
      <c r="K255" s="94">
        <f t="shared" si="70"/>
        <v>0</v>
      </c>
      <c r="N255" s="95">
        <f t="shared" si="53"/>
        <v>40359</v>
      </c>
      <c r="O255" s="94">
        <f t="shared" si="61"/>
        <v>-2.6218122805120115E-3</v>
      </c>
      <c r="P255" s="94">
        <f t="shared" si="61"/>
        <v>-1.5355522297506117E-3</v>
      </c>
      <c r="Q255" s="94">
        <f t="shared" si="61"/>
        <v>6.4830661139788563E-4</v>
      </c>
      <c r="R255" s="94">
        <f t="shared" si="61"/>
        <v>1.2159630117944422E-3</v>
      </c>
      <c r="S255" s="94">
        <f t="shared" si="61"/>
        <v>-7.937342236037195E-3</v>
      </c>
      <c r="T255" s="94">
        <f t="shared" si="61"/>
        <v>1.8877765391211391E-3</v>
      </c>
      <c r="U255" s="94">
        <f t="shared" si="61"/>
        <v>9.2506015865992928E-4</v>
      </c>
    </row>
    <row r="256" spans="2:21" outlineLevel="1" x14ac:dyDescent="0.25">
      <c r="B256" s="95">
        <f t="shared" si="51"/>
        <v>40390</v>
      </c>
      <c r="C256" s="94">
        <f t="shared" ref="C256:K256" si="71">C54+C155</f>
        <v>0.87295650121094925</v>
      </c>
      <c r="D256" s="94">
        <f t="shared" si="71"/>
        <v>0.11297806927619217</v>
      </c>
      <c r="E256" s="94">
        <f t="shared" si="71"/>
        <v>5.8853296255141005E-2</v>
      </c>
      <c r="F256" s="94">
        <f t="shared" si="71"/>
        <v>0.32772178916704353</v>
      </c>
      <c r="G256" s="94">
        <f t="shared" si="71"/>
        <v>0.35845793482311128</v>
      </c>
      <c r="H256" s="94">
        <f t="shared" si="71"/>
        <v>0.12935712827655882</v>
      </c>
      <c r="I256" s="94">
        <f t="shared" si="71"/>
        <v>0.10653789645916317</v>
      </c>
      <c r="J256" s="94">
        <f t="shared" si="71"/>
        <v>7.2348654125904993E-2</v>
      </c>
      <c r="K256" s="94">
        <f t="shared" si="71"/>
        <v>0</v>
      </c>
      <c r="N256" s="95">
        <f t="shared" si="53"/>
        <v>40390</v>
      </c>
      <c r="O256" s="94">
        <f t="shared" ref="O256:U265" si="72">O54+O155</f>
        <v>1.0047500500141224E-2</v>
      </c>
      <c r="P256" s="94">
        <f t="shared" si="72"/>
        <v>6.0800942712263481E-3</v>
      </c>
      <c r="Q256" s="94">
        <f t="shared" si="72"/>
        <v>-5.7442768158072781E-3</v>
      </c>
      <c r="R256" s="94">
        <f t="shared" si="72"/>
        <v>-7.7036125063812307E-3</v>
      </c>
      <c r="S256" s="94">
        <f t="shared" si="72"/>
        <v>7.0251288623394276E-3</v>
      </c>
      <c r="T256" s="94">
        <f t="shared" si="72"/>
        <v>2.3289846743965725E-3</v>
      </c>
      <c r="U256" s="94">
        <f t="shared" si="72"/>
        <v>-8.2322171913711446E-3</v>
      </c>
    </row>
    <row r="257" spans="2:21" outlineLevel="1" x14ac:dyDescent="0.25">
      <c r="B257" s="95">
        <f t="shared" si="51"/>
        <v>40421</v>
      </c>
      <c r="C257" s="94">
        <f t="shared" ref="C257:K257" si="73">C55+C156</f>
        <v>0.84172653392130647</v>
      </c>
      <c r="D257" s="94">
        <f t="shared" si="73"/>
        <v>0.12126582329776069</v>
      </c>
      <c r="E257" s="94">
        <f t="shared" si="73"/>
        <v>5.584970275102611E-2</v>
      </c>
      <c r="F257" s="94">
        <f t="shared" si="73"/>
        <v>0.27009328661469689</v>
      </c>
      <c r="G257" s="94">
        <f t="shared" si="73"/>
        <v>0.33846279981020622</v>
      </c>
      <c r="H257" s="94">
        <f t="shared" si="73"/>
        <v>0.17277607418842419</v>
      </c>
      <c r="I257" s="94">
        <f t="shared" si="73"/>
        <v>0.10138964263599143</v>
      </c>
      <c r="J257" s="94">
        <f t="shared" si="73"/>
        <v>5.9409302250858491E-2</v>
      </c>
      <c r="K257" s="94">
        <f t="shared" si="73"/>
        <v>0</v>
      </c>
      <c r="N257" s="95">
        <f t="shared" si="53"/>
        <v>40421</v>
      </c>
      <c r="O257" s="94">
        <f t="shared" si="72"/>
        <v>1.5648487849920789E-3</v>
      </c>
      <c r="P257" s="94">
        <f t="shared" si="72"/>
        <v>-8.8090108683458782E-4</v>
      </c>
      <c r="Q257" s="94">
        <f t="shared" si="72"/>
        <v>1.8720119200529731E-3</v>
      </c>
      <c r="R257" s="94">
        <f t="shared" si="72"/>
        <v>-9.3512755552647726E-4</v>
      </c>
      <c r="S257" s="94">
        <f t="shared" si="72"/>
        <v>1.1971041651964456E-2</v>
      </c>
      <c r="T257" s="94">
        <f t="shared" si="72"/>
        <v>-6.0075631861382303E-3</v>
      </c>
      <c r="U257" s="94">
        <f t="shared" si="72"/>
        <v>1.1263613654897602E-3</v>
      </c>
    </row>
    <row r="258" spans="2:21" outlineLevel="1" x14ac:dyDescent="0.25">
      <c r="B258" s="95">
        <f t="shared" si="51"/>
        <v>40451</v>
      </c>
      <c r="C258" s="94">
        <f t="shared" ref="C258:K258" si="74">C56+C157</f>
        <v>0.87484972815542839</v>
      </c>
      <c r="D258" s="94">
        <f t="shared" si="74"/>
        <v>0.13661057154297784</v>
      </c>
      <c r="E258" s="94">
        <f t="shared" si="74"/>
        <v>7.7051900498083192E-2</v>
      </c>
      <c r="F258" s="94">
        <f t="shared" si="74"/>
        <v>0.2970105066719716</v>
      </c>
      <c r="G258" s="94">
        <f t="shared" si="74"/>
        <v>0.33688468832636892</v>
      </c>
      <c r="H258" s="94">
        <f t="shared" si="74"/>
        <v>0.19525517689504096</v>
      </c>
      <c r="I258" s="94">
        <f t="shared" si="74"/>
        <v>0.11701858421063116</v>
      </c>
      <c r="J258" s="94">
        <f t="shared" si="74"/>
        <v>4.713005336537985E-2</v>
      </c>
      <c r="K258" s="94">
        <f t="shared" si="74"/>
        <v>0</v>
      </c>
      <c r="N258" s="95">
        <f t="shared" si="53"/>
        <v>40451</v>
      </c>
      <c r="O258" s="94">
        <f t="shared" si="72"/>
        <v>5.5286604659479655E-4</v>
      </c>
      <c r="P258" s="94">
        <f t="shared" si="72"/>
        <v>1.4487746097586536E-3</v>
      </c>
      <c r="Q258" s="94">
        <f t="shared" si="72"/>
        <v>-6.8541997710435936E-3</v>
      </c>
      <c r="R258" s="94">
        <f t="shared" si="72"/>
        <v>3.1136114566211667E-3</v>
      </c>
      <c r="S258" s="94">
        <f t="shared" si="72"/>
        <v>1.9079369430862154E-2</v>
      </c>
      <c r="T258" s="94">
        <f t="shared" si="72"/>
        <v>-1.2890419711585402E-4</v>
      </c>
      <c r="U258" s="94">
        <f t="shared" si="72"/>
        <v>-3.5924756464874499E-3</v>
      </c>
    </row>
    <row r="259" spans="2:21" outlineLevel="1" x14ac:dyDescent="0.25">
      <c r="B259" s="95">
        <f t="shared" si="51"/>
        <v>40482</v>
      </c>
      <c r="C259" s="94">
        <f t="shared" ref="C259:K259" si="75">C57+C158</f>
        <v>0.75214134757837514</v>
      </c>
      <c r="D259" s="94">
        <f t="shared" si="75"/>
        <v>0.12933175569067046</v>
      </c>
      <c r="E259" s="94">
        <f t="shared" si="75"/>
        <v>7.5289822701999312E-2</v>
      </c>
      <c r="F259" s="94">
        <f t="shared" si="75"/>
        <v>0.32106466596011063</v>
      </c>
      <c r="G259" s="94">
        <f t="shared" si="75"/>
        <v>0.39913753900914578</v>
      </c>
      <c r="H259" s="94">
        <f t="shared" si="75"/>
        <v>0.19250542878008142</v>
      </c>
      <c r="I259" s="94">
        <f t="shared" si="75"/>
        <v>0.10268416295852362</v>
      </c>
      <c r="J259" s="94">
        <f t="shared" si="75"/>
        <v>5.0372951852052268E-2</v>
      </c>
      <c r="K259" s="94">
        <f t="shared" si="75"/>
        <v>0</v>
      </c>
      <c r="N259" s="95">
        <f t="shared" si="53"/>
        <v>40482</v>
      </c>
      <c r="O259" s="94">
        <f t="shared" si="72"/>
        <v>4.2074602072291727E-3</v>
      </c>
      <c r="P259" s="94">
        <f t="shared" si="72"/>
        <v>3.4233051305145412E-3</v>
      </c>
      <c r="Q259" s="94">
        <f t="shared" si="72"/>
        <v>-2.5258326675998556E-3</v>
      </c>
      <c r="R259" s="94">
        <f t="shared" si="72"/>
        <v>-8.2091963739309402E-3</v>
      </c>
      <c r="S259" s="94">
        <f t="shared" si="72"/>
        <v>1.781862073981845E-2</v>
      </c>
      <c r="T259" s="94">
        <f t="shared" si="72"/>
        <v>2.9752778339599533E-3</v>
      </c>
      <c r="U259" s="94">
        <f t="shared" si="72"/>
        <v>3.4211423239272642E-3</v>
      </c>
    </row>
    <row r="260" spans="2:21" outlineLevel="1" x14ac:dyDescent="0.25">
      <c r="B260" s="95">
        <f t="shared" si="51"/>
        <v>40512</v>
      </c>
      <c r="C260" s="94">
        <f t="shared" ref="C260:K260" si="76">C58+C159</f>
        <v>0.76412046616770546</v>
      </c>
      <c r="D260" s="94">
        <f t="shared" si="76"/>
        <v>0.12871668954136337</v>
      </c>
      <c r="E260" s="94">
        <f t="shared" si="76"/>
        <v>7.0375369606738208E-2</v>
      </c>
      <c r="F260" s="94">
        <f t="shared" si="76"/>
        <v>0.31457058713129232</v>
      </c>
      <c r="G260" s="94">
        <f t="shared" si="76"/>
        <v>0.37119939314049571</v>
      </c>
      <c r="H260" s="94">
        <f t="shared" si="76"/>
        <v>0.17505852878296635</v>
      </c>
      <c r="I260" s="94">
        <f t="shared" si="76"/>
        <v>8.4474498161912395E-2</v>
      </c>
      <c r="J260" s="94">
        <f t="shared" si="76"/>
        <v>4.6936147429372035E-2</v>
      </c>
      <c r="K260" s="94">
        <f t="shared" si="76"/>
        <v>0</v>
      </c>
      <c r="N260" s="95">
        <f t="shared" si="53"/>
        <v>40512</v>
      </c>
      <c r="O260" s="94">
        <f t="shared" si="72"/>
        <v>-5.3066539467837969E-3</v>
      </c>
      <c r="P260" s="94">
        <f t="shared" si="72"/>
        <v>-1.1102292724908876E-3</v>
      </c>
      <c r="Q260" s="94">
        <f t="shared" si="72"/>
        <v>2.2392760723715663E-3</v>
      </c>
      <c r="R260" s="94">
        <f t="shared" si="72"/>
        <v>1.1796921390844277E-2</v>
      </c>
      <c r="S260" s="94">
        <f t="shared" si="72"/>
        <v>-7.309116997048057E-4</v>
      </c>
      <c r="T260" s="94">
        <f t="shared" si="72"/>
        <v>-3.4111389087487342E-4</v>
      </c>
      <c r="U260" s="94">
        <f t="shared" si="72"/>
        <v>6.7719541138518431E-3</v>
      </c>
    </row>
    <row r="261" spans="2:21" outlineLevel="1" x14ac:dyDescent="0.25">
      <c r="B261" s="95">
        <f t="shared" si="51"/>
        <v>40543</v>
      </c>
      <c r="C261" s="94">
        <f t="shared" ref="C261:K261" si="77">C59+C160</f>
        <v>0.80941566225967532</v>
      </c>
      <c r="D261" s="94">
        <f t="shared" si="77"/>
        <v>0.1357432447255971</v>
      </c>
      <c r="E261" s="94">
        <f t="shared" si="77"/>
        <v>7.0869591344265667E-2</v>
      </c>
      <c r="F261" s="94">
        <f t="shared" si="77"/>
        <v>0.32046241893504068</v>
      </c>
      <c r="G261" s="94">
        <f t="shared" si="77"/>
        <v>0.37892350043917428</v>
      </c>
      <c r="H261" s="94">
        <f t="shared" si="77"/>
        <v>0.16911512777648188</v>
      </c>
      <c r="I261" s="94">
        <f t="shared" si="77"/>
        <v>8.2898377345813595E-2</v>
      </c>
      <c r="J261" s="94">
        <f t="shared" si="77"/>
        <v>4.8539068912860632E-2</v>
      </c>
      <c r="K261" s="94">
        <f t="shared" si="77"/>
        <v>0</v>
      </c>
      <c r="N261" s="95">
        <f t="shared" si="53"/>
        <v>40543</v>
      </c>
      <c r="O261" s="94">
        <f t="shared" si="72"/>
        <v>1.4345683775167449E-2</v>
      </c>
      <c r="P261" s="94">
        <f t="shared" si="72"/>
        <v>4.4093968927121181E-3</v>
      </c>
      <c r="Q261" s="94">
        <f t="shared" si="72"/>
        <v>-5.1303002330240367E-3</v>
      </c>
      <c r="R261" s="94">
        <f t="shared" si="72"/>
        <v>1.0684341597996783E-3</v>
      </c>
      <c r="S261" s="94">
        <f t="shared" si="72"/>
        <v>1.3675015061062463E-2</v>
      </c>
      <c r="T261" s="94">
        <f t="shared" si="72"/>
        <v>7.4365930903659387E-4</v>
      </c>
      <c r="U261" s="94">
        <f t="shared" si="72"/>
        <v>-2.5212878102442585E-3</v>
      </c>
    </row>
    <row r="262" spans="2:21" outlineLevel="1" x14ac:dyDescent="0.25">
      <c r="B262" s="95">
        <f t="shared" si="51"/>
        <v>40574</v>
      </c>
      <c r="C262" s="94">
        <f t="shared" ref="C262:K262" si="78">C60+C161</f>
        <v>0.78470918424876279</v>
      </c>
      <c r="D262" s="94">
        <f t="shared" si="78"/>
        <v>0.13828192628297653</v>
      </c>
      <c r="E262" s="94">
        <f t="shared" si="78"/>
        <v>8.4178735264677743E-2</v>
      </c>
      <c r="F262" s="94">
        <f t="shared" si="78"/>
        <v>0.32945987186376602</v>
      </c>
      <c r="G262" s="94">
        <f t="shared" si="78"/>
        <v>0.37538757623765995</v>
      </c>
      <c r="H262" s="94">
        <f t="shared" si="78"/>
        <v>0.18573765305782258</v>
      </c>
      <c r="I262" s="94">
        <f t="shared" si="78"/>
        <v>8.6060336369371271E-2</v>
      </c>
      <c r="J262" s="94">
        <f t="shared" si="78"/>
        <v>2.9862342722314375E-2</v>
      </c>
      <c r="K262" s="94">
        <f t="shared" si="78"/>
        <v>0</v>
      </c>
      <c r="N262" s="95">
        <f t="shared" si="53"/>
        <v>40574</v>
      </c>
      <c r="O262" s="94">
        <f t="shared" si="72"/>
        <v>-7.9133700949270101E-3</v>
      </c>
      <c r="P262" s="94">
        <f t="shared" si="72"/>
        <v>-1.3948934495678291E-3</v>
      </c>
      <c r="Q262" s="94">
        <f t="shared" si="72"/>
        <v>2.6916896004592606E-3</v>
      </c>
      <c r="R262" s="94">
        <f t="shared" si="72"/>
        <v>6.9749371921245876E-3</v>
      </c>
      <c r="S262" s="94">
        <f t="shared" si="72"/>
        <v>-9.1514564559553313E-3</v>
      </c>
      <c r="T262" s="94">
        <f t="shared" si="72"/>
        <v>2.637813671709162E-3</v>
      </c>
      <c r="U262" s="94">
        <f t="shared" si="72"/>
        <v>-2.0217037130233423E-3</v>
      </c>
    </row>
    <row r="263" spans="2:21" outlineLevel="1" x14ac:dyDescent="0.25">
      <c r="B263" s="95">
        <f t="shared" si="51"/>
        <v>40602</v>
      </c>
      <c r="C263" s="94">
        <f t="shared" ref="C263:K263" si="79">C61+C162</f>
        <v>0.80604796358417352</v>
      </c>
      <c r="D263" s="94">
        <f t="shared" si="79"/>
        <v>0.13642802477494242</v>
      </c>
      <c r="E263" s="94">
        <f t="shared" si="79"/>
        <v>8.8532799250705382E-2</v>
      </c>
      <c r="F263" s="94">
        <f t="shared" si="79"/>
        <v>0.35059878334727512</v>
      </c>
      <c r="G263" s="94">
        <f t="shared" si="79"/>
        <v>0.36787697860360052</v>
      </c>
      <c r="H263" s="94">
        <f t="shared" si="79"/>
        <v>0.20693567665553614</v>
      </c>
      <c r="I263" s="94">
        <f t="shared" si="79"/>
        <v>0.13691495400704576</v>
      </c>
      <c r="J263" s="94">
        <f t="shared" si="79"/>
        <v>2.4852786187737494E-2</v>
      </c>
      <c r="K263" s="94">
        <f t="shared" si="79"/>
        <v>0</v>
      </c>
      <c r="N263" s="95">
        <f t="shared" si="53"/>
        <v>40602</v>
      </c>
      <c r="O263" s="94">
        <f t="shared" si="72"/>
        <v>5.9922861218471291E-4</v>
      </c>
      <c r="P263" s="94">
        <f t="shared" si="72"/>
        <v>3.2766251948169126E-3</v>
      </c>
      <c r="Q263" s="94">
        <f t="shared" si="72"/>
        <v>1.4563216582352164E-4</v>
      </c>
      <c r="R263" s="94">
        <f t="shared" si="72"/>
        <v>-2.0084918184937114E-3</v>
      </c>
      <c r="S263" s="94">
        <f t="shared" si="72"/>
        <v>-7.9951436099373555E-3</v>
      </c>
      <c r="T263" s="94">
        <f t="shared" si="72"/>
        <v>-1.236739804467341E-3</v>
      </c>
      <c r="U263" s="94">
        <f t="shared" si="72"/>
        <v>4.2889180849265997E-3</v>
      </c>
    </row>
    <row r="264" spans="2:21" outlineLevel="1" x14ac:dyDescent="0.25">
      <c r="B264" s="95">
        <f t="shared" si="51"/>
        <v>40633</v>
      </c>
      <c r="C264" s="94">
        <f t="shared" ref="C264:K264" si="80">C62+C163</f>
        <v>0.84009009476568441</v>
      </c>
      <c r="D264" s="94">
        <f t="shared" si="80"/>
        <v>0.11272296344343211</v>
      </c>
      <c r="E264" s="94">
        <f t="shared" si="80"/>
        <v>0.11991938118382268</v>
      </c>
      <c r="F264" s="94">
        <f t="shared" si="80"/>
        <v>0.35073518726332154</v>
      </c>
      <c r="G264" s="94">
        <f t="shared" si="80"/>
        <v>0.37513184187248327</v>
      </c>
      <c r="H264" s="94">
        <f t="shared" si="80"/>
        <v>0.22926845304529009</v>
      </c>
      <c r="I264" s="94">
        <f t="shared" si="80"/>
        <v>0.17156129913002127</v>
      </c>
      <c r="J264" s="94">
        <f t="shared" si="80"/>
        <v>1.8442719415349206E-2</v>
      </c>
      <c r="K264" s="94">
        <f t="shared" si="80"/>
        <v>0</v>
      </c>
      <c r="N264" s="95">
        <f t="shared" si="53"/>
        <v>40633</v>
      </c>
      <c r="O264" s="94">
        <f t="shared" si="72"/>
        <v>6.9529662801930585E-3</v>
      </c>
      <c r="P264" s="94">
        <f t="shared" si="72"/>
        <v>1.1379801874253207E-4</v>
      </c>
      <c r="Q264" s="94">
        <f t="shared" si="72"/>
        <v>-6.8333254176021138E-3</v>
      </c>
      <c r="R264" s="94">
        <f t="shared" si="72"/>
        <v>-7.7047635406396649E-4</v>
      </c>
      <c r="S264" s="94">
        <f t="shared" si="72"/>
        <v>6.3333087826621115E-4</v>
      </c>
      <c r="T264" s="94">
        <f t="shared" si="72"/>
        <v>-3.4478862592479342E-3</v>
      </c>
      <c r="U264" s="94">
        <f t="shared" si="72"/>
        <v>-3.1964659205428255E-3</v>
      </c>
    </row>
    <row r="265" spans="2:21" outlineLevel="1" x14ac:dyDescent="0.25">
      <c r="B265" s="95">
        <f t="shared" si="51"/>
        <v>40663</v>
      </c>
      <c r="C265" s="94">
        <f t="shared" ref="C265:K265" si="81">C63+C164</f>
        <v>0.82110373854321195</v>
      </c>
      <c r="D265" s="94">
        <f t="shared" si="81"/>
        <v>0.10827676716578408</v>
      </c>
      <c r="E265" s="94">
        <f t="shared" si="81"/>
        <v>0.11437667607352106</v>
      </c>
      <c r="F265" s="94">
        <f t="shared" si="81"/>
        <v>0.33584419436675711</v>
      </c>
      <c r="G265" s="94">
        <f t="shared" si="81"/>
        <v>0.3947626621824416</v>
      </c>
      <c r="H265" s="94">
        <f t="shared" si="81"/>
        <v>0.17993166796435586</v>
      </c>
      <c r="I265" s="94">
        <f t="shared" si="81"/>
        <v>0.21109849319827259</v>
      </c>
      <c r="J265" s="94">
        <f t="shared" si="81"/>
        <v>2.0009916175097446E-2</v>
      </c>
      <c r="K265" s="94">
        <f t="shared" si="81"/>
        <v>0</v>
      </c>
      <c r="N265" s="95">
        <f t="shared" si="53"/>
        <v>40663</v>
      </c>
      <c r="O265" s="94">
        <f t="shared" si="72"/>
        <v>-6.9766386744877437E-3</v>
      </c>
      <c r="P265" s="94">
        <f t="shared" si="72"/>
        <v>3.6254279463836985E-3</v>
      </c>
      <c r="Q265" s="94">
        <f t="shared" si="72"/>
        <v>-3.7668247345480654E-3</v>
      </c>
      <c r="R265" s="94">
        <f t="shared" si="72"/>
        <v>1.033537790994906E-3</v>
      </c>
      <c r="S265" s="94">
        <f t="shared" si="72"/>
        <v>-5.6324546111456361E-5</v>
      </c>
      <c r="T265" s="94">
        <f t="shared" si="72"/>
        <v>5.4355676308434501E-3</v>
      </c>
      <c r="U265" s="94">
        <f t="shared" si="72"/>
        <v>1.0986402536174601E-3</v>
      </c>
    </row>
    <row r="266" spans="2:21" outlineLevel="1" x14ac:dyDescent="0.25">
      <c r="B266" s="95">
        <f t="shared" si="51"/>
        <v>40694</v>
      </c>
      <c r="C266" s="94">
        <f t="shared" ref="C266:K266" si="82">C64+C165</f>
        <v>0.82553518848391971</v>
      </c>
      <c r="D266" s="94">
        <f t="shared" si="82"/>
        <v>9.1739866866021466E-2</v>
      </c>
      <c r="E266" s="94">
        <f t="shared" si="82"/>
        <v>0.10076071351575093</v>
      </c>
      <c r="F266" s="94">
        <f t="shared" si="82"/>
        <v>0.31777938189398741</v>
      </c>
      <c r="G266" s="94">
        <f t="shared" si="82"/>
        <v>0.34235811897683588</v>
      </c>
      <c r="H266" s="94">
        <f t="shared" si="82"/>
        <v>0.17652527123305672</v>
      </c>
      <c r="I266" s="94">
        <f t="shared" si="82"/>
        <v>0.20892117409248995</v>
      </c>
      <c r="J266" s="94">
        <f t="shared" si="82"/>
        <v>1.9808494666761631E-2</v>
      </c>
      <c r="K266" s="94">
        <f t="shared" si="82"/>
        <v>0</v>
      </c>
      <c r="N266" s="95">
        <f t="shared" si="53"/>
        <v>40694</v>
      </c>
      <c r="O266" s="94">
        <f t="shared" ref="O266:U275" si="83">O64+O165</f>
        <v>1.7596419077760286E-2</v>
      </c>
      <c r="P266" s="94">
        <f t="shared" si="83"/>
        <v>-5.44310607016215E-3</v>
      </c>
      <c r="Q266" s="94">
        <f t="shared" si="83"/>
        <v>3.1587710109426156E-3</v>
      </c>
      <c r="R266" s="94">
        <f t="shared" si="83"/>
        <v>1.2418752451337459E-3</v>
      </c>
      <c r="S266" s="94">
        <f t="shared" si="83"/>
        <v>1.3560968033541794E-3</v>
      </c>
      <c r="T266" s="94">
        <f t="shared" si="83"/>
        <v>1.2025795019251053E-4</v>
      </c>
      <c r="U266" s="94">
        <f t="shared" si="83"/>
        <v>6.1392627221903886E-4</v>
      </c>
    </row>
    <row r="267" spans="2:21" outlineLevel="1" x14ac:dyDescent="0.25">
      <c r="B267" s="95">
        <f t="shared" si="51"/>
        <v>40724</v>
      </c>
      <c r="C267" s="94">
        <f t="shared" ref="C267:K267" si="84">C65+C166</f>
        <v>0.96320199816918661</v>
      </c>
      <c r="D267" s="94">
        <f t="shared" si="84"/>
        <v>0.11198048251215853</v>
      </c>
      <c r="E267" s="94">
        <f t="shared" si="84"/>
        <v>0.11083121672823286</v>
      </c>
      <c r="F267" s="94">
        <f t="shared" si="84"/>
        <v>0.30109708028308757</v>
      </c>
      <c r="G267" s="94">
        <f t="shared" si="84"/>
        <v>0.34266118861284151</v>
      </c>
      <c r="H267" s="94">
        <f t="shared" si="84"/>
        <v>0.1754035486507986</v>
      </c>
      <c r="I267" s="94">
        <f t="shared" si="84"/>
        <v>0.17219727944543761</v>
      </c>
      <c r="J267" s="94">
        <f t="shared" si="84"/>
        <v>2.077245967816865E-2</v>
      </c>
      <c r="K267" s="94">
        <f t="shared" si="84"/>
        <v>0</v>
      </c>
      <c r="N267" s="95">
        <f t="shared" si="53"/>
        <v>40724</v>
      </c>
      <c r="O267" s="94">
        <f t="shared" si="83"/>
        <v>4.4932722082028989E-3</v>
      </c>
      <c r="P267" s="94">
        <f t="shared" si="83"/>
        <v>-4.7196173751170543E-3</v>
      </c>
      <c r="Q267" s="94">
        <f t="shared" si="83"/>
        <v>9.1336476508550727E-4</v>
      </c>
      <c r="R267" s="94">
        <f t="shared" si="83"/>
        <v>-1.6476360797814593E-3</v>
      </c>
      <c r="S267" s="94">
        <f t="shared" si="83"/>
        <v>-5.1083585060239184E-3</v>
      </c>
      <c r="T267" s="94">
        <f t="shared" si="83"/>
        <v>8.1368171271469511E-4</v>
      </c>
      <c r="U267" s="94">
        <f t="shared" si="83"/>
        <v>6.8648421311782388E-3</v>
      </c>
    </row>
    <row r="268" spans="2:21" outlineLevel="1" x14ac:dyDescent="0.25">
      <c r="B268" s="95">
        <f t="shared" si="51"/>
        <v>40755</v>
      </c>
      <c r="C268" s="94">
        <f t="shared" ref="C268:K268" si="85">C66+C167</f>
        <v>0.97647732549064881</v>
      </c>
      <c r="D268" s="94">
        <f t="shared" si="85"/>
        <v>0.10560697005032879</v>
      </c>
      <c r="E268" s="94">
        <f t="shared" si="85"/>
        <v>0.11578242182762276</v>
      </c>
      <c r="F268" s="94">
        <f t="shared" si="85"/>
        <v>0.29035562739398535</v>
      </c>
      <c r="G268" s="94">
        <f t="shared" si="85"/>
        <v>0.34499954252072212</v>
      </c>
      <c r="H268" s="94">
        <f t="shared" si="85"/>
        <v>0.1724439750853845</v>
      </c>
      <c r="I268" s="94">
        <f t="shared" si="85"/>
        <v>0.17374989819447825</v>
      </c>
      <c r="J268" s="94">
        <f t="shared" si="85"/>
        <v>1.9768203581211116E-2</v>
      </c>
      <c r="K268" s="94">
        <f t="shared" si="85"/>
        <v>0</v>
      </c>
      <c r="N268" s="95">
        <f t="shared" si="53"/>
        <v>40755</v>
      </c>
      <c r="O268" s="94">
        <f t="shared" si="83"/>
        <v>1.1736626370498042E-2</v>
      </c>
      <c r="P268" s="94">
        <f t="shared" si="83"/>
        <v>-8.7790437850535227E-4</v>
      </c>
      <c r="Q268" s="94">
        <f t="shared" si="83"/>
        <v>6.5893642352598029E-4</v>
      </c>
      <c r="R268" s="94">
        <f t="shared" si="83"/>
        <v>-1.1611084777213444E-3</v>
      </c>
      <c r="S268" s="94">
        <f t="shared" si="83"/>
        <v>-9.9584421742644324E-3</v>
      </c>
      <c r="T268" s="94">
        <f t="shared" si="83"/>
        <v>-3.1469053611382796E-3</v>
      </c>
      <c r="U268" s="94">
        <f t="shared" si="83"/>
        <v>7.4281481336521508E-4</v>
      </c>
    </row>
    <row r="269" spans="2:21" outlineLevel="1" x14ac:dyDescent="0.25">
      <c r="B269" s="95">
        <f t="shared" si="51"/>
        <v>40786</v>
      </c>
      <c r="C269" s="94">
        <f t="shared" ref="C269:K269" si="86">C67+C168</f>
        <v>0.79731449621862938</v>
      </c>
      <c r="D269" s="94">
        <f t="shared" si="86"/>
        <v>9.8691662195763058E-2</v>
      </c>
      <c r="E269" s="94">
        <f t="shared" si="86"/>
        <v>8.3838614237163711E-2</v>
      </c>
      <c r="F269" s="94">
        <f t="shared" si="86"/>
        <v>0.28972933226878245</v>
      </c>
      <c r="G269" s="94">
        <f t="shared" si="86"/>
        <v>0.37870861341927109</v>
      </c>
      <c r="H269" s="94">
        <f t="shared" si="86"/>
        <v>0.25955778748966618</v>
      </c>
      <c r="I269" s="94">
        <f t="shared" si="86"/>
        <v>0.17143416632100689</v>
      </c>
      <c r="J269" s="94">
        <f t="shared" si="86"/>
        <v>2.1657089439975644E-2</v>
      </c>
      <c r="K269" s="94">
        <f t="shared" si="86"/>
        <v>0</v>
      </c>
      <c r="N269" s="95">
        <f t="shared" si="53"/>
        <v>40786</v>
      </c>
      <c r="O269" s="94">
        <f t="shared" si="83"/>
        <v>1.459769136177471E-2</v>
      </c>
      <c r="P269" s="94">
        <f t="shared" si="83"/>
        <v>-6.8552754525050223E-3</v>
      </c>
      <c r="Q269" s="94">
        <f t="shared" si="83"/>
        <v>1.123800772414886E-2</v>
      </c>
      <c r="R269" s="94">
        <f t="shared" si="83"/>
        <v>-9.7018965317298232E-3</v>
      </c>
      <c r="S269" s="94">
        <f t="shared" si="83"/>
        <v>-1.7200258820978198E-2</v>
      </c>
      <c r="T269" s="94">
        <f t="shared" si="83"/>
        <v>-4.3927061125786492E-3</v>
      </c>
      <c r="U269" s="94">
        <f t="shared" si="83"/>
        <v>2.3688476162837899E-3</v>
      </c>
    </row>
    <row r="270" spans="2:21" outlineLevel="1" x14ac:dyDescent="0.25">
      <c r="B270" s="95">
        <f t="shared" si="51"/>
        <v>40816</v>
      </c>
      <c r="C270" s="94">
        <f t="shared" ref="C270:K270" si="87">C68+C169</f>
        <v>0.85918490852121132</v>
      </c>
      <c r="D270" s="94">
        <f t="shared" si="87"/>
        <v>9.154364315169615E-2</v>
      </c>
      <c r="E270" s="94">
        <f t="shared" si="87"/>
        <v>7.2275031049938529E-2</v>
      </c>
      <c r="F270" s="94">
        <f t="shared" si="87"/>
        <v>0.21378575826422019</v>
      </c>
      <c r="G270" s="94">
        <f t="shared" si="87"/>
        <v>0.39233064791577221</v>
      </c>
      <c r="H270" s="94">
        <f t="shared" si="87"/>
        <v>0.26370506652173686</v>
      </c>
      <c r="I270" s="94">
        <f t="shared" si="87"/>
        <v>0.17687202074700414</v>
      </c>
      <c r="J270" s="94">
        <f t="shared" si="87"/>
        <v>3.8737095978717384E-2</v>
      </c>
      <c r="K270" s="94">
        <f t="shared" si="87"/>
        <v>0</v>
      </c>
      <c r="N270" s="95">
        <f t="shared" si="53"/>
        <v>40816</v>
      </c>
      <c r="O270" s="94">
        <f t="shared" si="83"/>
        <v>-1.3688480356531932E-2</v>
      </c>
      <c r="P270" s="94">
        <f t="shared" si="83"/>
        <v>-1.1959914894682937E-2</v>
      </c>
      <c r="Q270" s="94">
        <f t="shared" si="83"/>
        <v>1.5811921150363589E-2</v>
      </c>
      <c r="R270" s="94">
        <f t="shared" si="83"/>
        <v>-5.3029025042764591E-3</v>
      </c>
      <c r="S270" s="94">
        <f t="shared" si="83"/>
        <v>-1.4107259157354023E-3</v>
      </c>
      <c r="T270" s="94">
        <f t="shared" si="83"/>
        <v>-8.1409537887307051E-3</v>
      </c>
      <c r="U270" s="94">
        <f t="shared" si="83"/>
        <v>3.8991472436641361E-3</v>
      </c>
    </row>
    <row r="271" spans="2:21" outlineLevel="1" x14ac:dyDescent="0.25">
      <c r="B271" s="95">
        <f t="shared" ref="B271:B303" si="88">EOMONTH(B270,1)</f>
        <v>40847</v>
      </c>
      <c r="C271" s="94">
        <f t="shared" ref="C271:K271" si="89">C69+C170</f>
        <v>0.90610536056444602</v>
      </c>
      <c r="D271" s="94">
        <f t="shared" si="89"/>
        <v>7.7731614672716137E-2</v>
      </c>
      <c r="E271" s="94">
        <f t="shared" si="89"/>
        <v>6.080130102564809E-2</v>
      </c>
      <c r="F271" s="94">
        <f t="shared" si="89"/>
        <v>0.22351565591760209</v>
      </c>
      <c r="G271" s="94">
        <f t="shared" si="89"/>
        <v>0.40147130745237142</v>
      </c>
      <c r="H271" s="94">
        <f t="shared" si="89"/>
        <v>0.24375692789866868</v>
      </c>
      <c r="I271" s="94">
        <f t="shared" si="89"/>
        <v>0.17372996869167287</v>
      </c>
      <c r="J271" s="94">
        <f t="shared" si="89"/>
        <v>4.2505931428280172E-2</v>
      </c>
      <c r="K271" s="94">
        <f t="shared" si="89"/>
        <v>0</v>
      </c>
      <c r="N271" s="95">
        <f t="shared" ref="N271:N303" si="90">EOMONTH(N270,1)</f>
        <v>40847</v>
      </c>
      <c r="O271" s="94">
        <f t="shared" si="83"/>
        <v>1.769361627399739E-2</v>
      </c>
      <c r="P271" s="94">
        <f t="shared" si="83"/>
        <v>6.8284947425238419E-3</v>
      </c>
      <c r="Q271" s="94">
        <f t="shared" si="83"/>
        <v>-9.1064911350377791E-3</v>
      </c>
      <c r="R271" s="94">
        <f t="shared" si="83"/>
        <v>-5.4901859663761144E-3</v>
      </c>
      <c r="S271" s="94">
        <f t="shared" si="83"/>
        <v>5.992141328875762E-3</v>
      </c>
      <c r="T271" s="94">
        <f t="shared" si="83"/>
        <v>5.8822565556427009E-3</v>
      </c>
      <c r="U271" s="94">
        <f t="shared" si="83"/>
        <v>1.9245381385357037E-3</v>
      </c>
    </row>
    <row r="272" spans="2:21" outlineLevel="1" x14ac:dyDescent="0.25">
      <c r="B272" s="95">
        <f t="shared" si="88"/>
        <v>40877</v>
      </c>
      <c r="C272" s="94">
        <f t="shared" ref="C272:K272" si="91">C70+C171</f>
        <v>0.89100807790103675</v>
      </c>
      <c r="D272" s="94">
        <f t="shared" si="91"/>
        <v>6.0697302031854763E-2</v>
      </c>
      <c r="E272" s="94">
        <f t="shared" si="91"/>
        <v>6.3584238684722558E-2</v>
      </c>
      <c r="F272" s="94">
        <f t="shared" si="91"/>
        <v>0.22586764682130039</v>
      </c>
      <c r="G272" s="94">
        <f t="shared" si="91"/>
        <v>0.41291992364198671</v>
      </c>
      <c r="H272" s="94">
        <f t="shared" si="91"/>
        <v>0.29726533818686507</v>
      </c>
      <c r="I272" s="94">
        <f t="shared" si="91"/>
        <v>0.16371292628294665</v>
      </c>
      <c r="J272" s="94">
        <f t="shared" si="91"/>
        <v>4.4802823123756955E-2</v>
      </c>
      <c r="K272" s="94">
        <f t="shared" si="91"/>
        <v>0</v>
      </c>
      <c r="N272" s="95">
        <f t="shared" si="90"/>
        <v>40877</v>
      </c>
      <c r="O272" s="94">
        <f t="shared" si="83"/>
        <v>4.1156268526361707E-3</v>
      </c>
      <c r="P272" s="94">
        <f t="shared" si="83"/>
        <v>5.6227158924064581E-3</v>
      </c>
      <c r="Q272" s="94">
        <f t="shared" si="83"/>
        <v>4.2219011546983391E-4</v>
      </c>
      <c r="R272" s="94">
        <f t="shared" si="83"/>
        <v>-7.1517484278448987E-3</v>
      </c>
      <c r="S272" s="94">
        <f t="shared" si="83"/>
        <v>-1.6812293478669842E-2</v>
      </c>
      <c r="T272" s="94">
        <f t="shared" si="83"/>
        <v>-2.5603548563277222E-4</v>
      </c>
      <c r="U272" s="94">
        <f t="shared" si="83"/>
        <v>1.2288541598566016E-3</v>
      </c>
    </row>
    <row r="273" spans="2:21" outlineLevel="1" x14ac:dyDescent="0.25">
      <c r="B273" s="95">
        <f t="shared" si="88"/>
        <v>40908</v>
      </c>
      <c r="C273" s="94">
        <f t="shared" ref="C273:K273" si="92">C71+C172</f>
        <v>0.8104526032345245</v>
      </c>
      <c r="D273" s="94">
        <f t="shared" si="92"/>
        <v>5.3263610383589122E-2</v>
      </c>
      <c r="E273" s="94">
        <f t="shared" si="92"/>
        <v>6.0700198000779533E-2</v>
      </c>
      <c r="F273" s="94">
        <f t="shared" si="92"/>
        <v>0.23528111337723207</v>
      </c>
      <c r="G273" s="94">
        <f t="shared" si="92"/>
        <v>0.44452454249695639</v>
      </c>
      <c r="H273" s="94">
        <f t="shared" si="92"/>
        <v>0.28908955894752386</v>
      </c>
      <c r="I273" s="94">
        <f t="shared" si="92"/>
        <v>0.12627416464316527</v>
      </c>
      <c r="J273" s="94">
        <f t="shared" si="92"/>
        <v>4.1000399240353133E-2</v>
      </c>
      <c r="K273" s="94">
        <f t="shared" si="92"/>
        <v>0</v>
      </c>
      <c r="N273" s="95">
        <f t="shared" si="90"/>
        <v>40908</v>
      </c>
      <c r="O273" s="94">
        <f t="shared" si="83"/>
        <v>2.5811678240802664E-3</v>
      </c>
      <c r="P273" s="94">
        <f t="shared" si="83"/>
        <v>-1.6462032404848418E-3</v>
      </c>
      <c r="Q273" s="94">
        <f t="shared" si="83"/>
        <v>2.5242261506979503E-3</v>
      </c>
      <c r="R273" s="94">
        <f t="shared" si="83"/>
        <v>-5.8351259811699994E-4</v>
      </c>
      <c r="S273" s="94">
        <f t="shared" si="83"/>
        <v>7.7478311214419652E-3</v>
      </c>
      <c r="T273" s="94">
        <f t="shared" si="83"/>
        <v>-4.8745658506661052E-3</v>
      </c>
      <c r="U273" s="94">
        <f t="shared" si="83"/>
        <v>4.2736079453630383E-3</v>
      </c>
    </row>
    <row r="274" spans="2:21" outlineLevel="1" x14ac:dyDescent="0.25">
      <c r="B274" s="95">
        <f t="shared" si="88"/>
        <v>40939</v>
      </c>
      <c r="C274" s="94">
        <f t="shared" ref="C274:K274" si="93">C72+C173</f>
        <v>0.88406714801931785</v>
      </c>
      <c r="D274" s="94">
        <f t="shared" si="93"/>
        <v>5.3205682416461612E-2</v>
      </c>
      <c r="E274" s="94">
        <f t="shared" si="93"/>
        <v>6.0987611736633245E-2</v>
      </c>
      <c r="F274" s="94">
        <f t="shared" si="93"/>
        <v>0.25494396279041542</v>
      </c>
      <c r="G274" s="94">
        <f t="shared" si="93"/>
        <v>0.51027320932607911</v>
      </c>
      <c r="H274" s="94">
        <f t="shared" si="93"/>
        <v>0.26586581000430165</v>
      </c>
      <c r="I274" s="94">
        <f t="shared" si="93"/>
        <v>0.14774387096392902</v>
      </c>
      <c r="J274" s="94">
        <f t="shared" si="93"/>
        <v>4.2431572698931164E-2</v>
      </c>
      <c r="K274" s="94">
        <f t="shared" si="93"/>
        <v>0</v>
      </c>
      <c r="N274" s="95">
        <f t="shared" si="90"/>
        <v>40939</v>
      </c>
      <c r="O274" s="94">
        <f t="shared" si="83"/>
        <v>-5.4396021670742936E-3</v>
      </c>
      <c r="P274" s="94">
        <f t="shared" si="83"/>
        <v>4.1462197779380868E-3</v>
      </c>
      <c r="Q274" s="94">
        <f t="shared" si="83"/>
        <v>-6.479758557532851E-3</v>
      </c>
      <c r="R274" s="94">
        <f t="shared" si="83"/>
        <v>3.0195209257897152E-3</v>
      </c>
      <c r="S274" s="94">
        <f t="shared" si="83"/>
        <v>3.5437210116819974E-2</v>
      </c>
      <c r="T274" s="94">
        <f t="shared" si="83"/>
        <v>7.9698242124309898E-3</v>
      </c>
      <c r="U274" s="94">
        <f t="shared" si="83"/>
        <v>5.3023412635882436E-3</v>
      </c>
    </row>
    <row r="275" spans="2:21" outlineLevel="1" x14ac:dyDescent="0.25">
      <c r="B275" s="95">
        <f t="shared" si="88"/>
        <v>40968</v>
      </c>
      <c r="C275" s="94">
        <f t="shared" ref="C275:K275" si="94">C73+C174</f>
        <v>0.90865923284342753</v>
      </c>
      <c r="D275" s="94">
        <f t="shared" si="94"/>
        <v>6.6019543705952005E-2</v>
      </c>
      <c r="E275" s="94">
        <f t="shared" si="94"/>
        <v>5.9630739818335644E-2</v>
      </c>
      <c r="F275" s="94">
        <f t="shared" si="94"/>
        <v>0.24923650030230526</v>
      </c>
      <c r="G275" s="94">
        <f t="shared" si="94"/>
        <v>0.55159692822085349</v>
      </c>
      <c r="H275" s="94">
        <f t="shared" si="94"/>
        <v>0.2723433436474284</v>
      </c>
      <c r="I275" s="94">
        <f t="shared" si="94"/>
        <v>0.13587220769502945</v>
      </c>
      <c r="J275" s="94">
        <f t="shared" si="94"/>
        <v>4.6019862174668032E-2</v>
      </c>
      <c r="K275" s="94">
        <f t="shared" si="94"/>
        <v>0</v>
      </c>
      <c r="N275" s="95">
        <f t="shared" si="90"/>
        <v>40968</v>
      </c>
      <c r="O275" s="94">
        <f t="shared" si="83"/>
        <v>8.812669257798094E-3</v>
      </c>
      <c r="P275" s="94">
        <f t="shared" si="83"/>
        <v>8.7184197175086157E-4</v>
      </c>
      <c r="Q275" s="94">
        <f t="shared" si="83"/>
        <v>-3.2565668702067159E-3</v>
      </c>
      <c r="R275" s="94">
        <f t="shared" si="83"/>
        <v>-7.6487380091337532E-3</v>
      </c>
      <c r="S275" s="94">
        <f t="shared" si="83"/>
        <v>4.2979270723398931E-2</v>
      </c>
      <c r="T275" s="94">
        <f t="shared" si="83"/>
        <v>-6.9107741161488628E-5</v>
      </c>
      <c r="U275" s="94">
        <f t="shared" si="83"/>
        <v>-1.3190652234060943E-3</v>
      </c>
    </row>
    <row r="276" spans="2:21" outlineLevel="1" x14ac:dyDescent="0.25">
      <c r="B276" s="95">
        <f t="shared" si="88"/>
        <v>40999</v>
      </c>
      <c r="C276" s="94">
        <f t="shared" ref="C276:K276" si="95">C74+C175</f>
        <v>0.89882421245296373</v>
      </c>
      <c r="D276" s="94">
        <f t="shared" si="95"/>
        <v>4.5513857618568229E-2</v>
      </c>
      <c r="E276" s="94">
        <f t="shared" si="95"/>
        <v>4.5474177767244592E-2</v>
      </c>
      <c r="F276" s="94">
        <f t="shared" si="95"/>
        <v>0.26739593576001924</v>
      </c>
      <c r="G276" s="94">
        <f t="shared" si="95"/>
        <v>0.55077485930158876</v>
      </c>
      <c r="H276" s="94">
        <f t="shared" si="95"/>
        <v>0.28105159266432023</v>
      </c>
      <c r="I276" s="94">
        <f t="shared" si="95"/>
        <v>0.10660886326374663</v>
      </c>
      <c r="J276" s="94">
        <f t="shared" si="95"/>
        <v>5.7680054152324432E-2</v>
      </c>
      <c r="K276" s="94">
        <f t="shared" si="95"/>
        <v>0</v>
      </c>
      <c r="N276" s="95">
        <f t="shared" si="90"/>
        <v>40999</v>
      </c>
      <c r="O276" s="94">
        <f t="shared" ref="O276:U285" si="96">O74+O175</f>
        <v>-4.4177395704554194E-3</v>
      </c>
      <c r="P276" s="94">
        <f t="shared" si="96"/>
        <v>2.4016077814918409E-4</v>
      </c>
      <c r="Q276" s="94">
        <f t="shared" si="96"/>
        <v>1.4524442303444857E-3</v>
      </c>
      <c r="R276" s="94">
        <f t="shared" si="96"/>
        <v>-9.7219953892957491E-3</v>
      </c>
      <c r="S276" s="94">
        <f t="shared" si="96"/>
        <v>-4.6034006207365903E-3</v>
      </c>
      <c r="T276" s="94">
        <f t="shared" si="96"/>
        <v>-1.5803890775371084E-4</v>
      </c>
      <c r="U276" s="94">
        <f t="shared" si="96"/>
        <v>2.412347381718298E-3</v>
      </c>
    </row>
    <row r="277" spans="2:21" outlineLevel="1" x14ac:dyDescent="0.25">
      <c r="B277" s="95">
        <f t="shared" si="88"/>
        <v>41029</v>
      </c>
      <c r="C277" s="94">
        <f t="shared" ref="C277:K277" si="97">C75+C176</f>
        <v>0.90657479029317023</v>
      </c>
      <c r="D277" s="94">
        <f t="shared" si="97"/>
        <v>4.3393824743731109E-2</v>
      </c>
      <c r="E277" s="94">
        <f t="shared" si="97"/>
        <v>4.1239543819656922E-2</v>
      </c>
      <c r="F277" s="94">
        <f t="shared" si="97"/>
        <v>0.26843582801558685</v>
      </c>
      <c r="G277" s="94">
        <f t="shared" si="97"/>
        <v>0.58672589477497561</v>
      </c>
      <c r="H277" s="94">
        <f t="shared" si="97"/>
        <v>0.31488120635388972</v>
      </c>
      <c r="I277" s="94">
        <f t="shared" si="97"/>
        <v>0.12207959916330603</v>
      </c>
      <c r="J277" s="94">
        <f t="shared" si="97"/>
        <v>6.9024971265869678E-2</v>
      </c>
      <c r="K277" s="94">
        <f t="shared" si="97"/>
        <v>0</v>
      </c>
      <c r="N277" s="95">
        <f t="shared" si="90"/>
        <v>41029</v>
      </c>
      <c r="O277" s="94">
        <f t="shared" si="96"/>
        <v>-3.7811416875450019E-3</v>
      </c>
      <c r="P277" s="94">
        <f t="shared" si="96"/>
        <v>-1.9262061131175136E-3</v>
      </c>
      <c r="Q277" s="94">
        <f t="shared" si="96"/>
        <v>9.4272587884635588E-4</v>
      </c>
      <c r="R277" s="94">
        <f t="shared" si="96"/>
        <v>3.6116462236525679E-3</v>
      </c>
      <c r="S277" s="94">
        <f t="shared" si="96"/>
        <v>1.8725942797670424E-3</v>
      </c>
      <c r="T277" s="94">
        <f t="shared" si="96"/>
        <v>-2.5888480985436302E-3</v>
      </c>
      <c r="U277" s="94">
        <f t="shared" si="96"/>
        <v>1.5554632469000928E-3</v>
      </c>
    </row>
    <row r="278" spans="2:21" outlineLevel="1" x14ac:dyDescent="0.25">
      <c r="B278" s="95">
        <f t="shared" si="88"/>
        <v>41060</v>
      </c>
      <c r="C278" s="94">
        <f t="shared" ref="C278:K278" si="98">C76+C177</f>
        <v>0.890619987948574</v>
      </c>
      <c r="D278" s="94">
        <f t="shared" si="98"/>
        <v>3.7974336097963815E-2</v>
      </c>
      <c r="E278" s="94">
        <f t="shared" si="98"/>
        <v>3.1312376507082608E-2</v>
      </c>
      <c r="F278" s="94">
        <f t="shared" si="98"/>
        <v>0.18025502520178205</v>
      </c>
      <c r="G278" s="94">
        <f t="shared" si="98"/>
        <v>0.55287149386513235</v>
      </c>
      <c r="H278" s="94">
        <f t="shared" si="98"/>
        <v>0.36110003140086333</v>
      </c>
      <c r="I278" s="94">
        <f t="shared" si="98"/>
        <v>0.11682043886334516</v>
      </c>
      <c r="J278" s="94">
        <f t="shared" si="98"/>
        <v>7.0648040301981047E-2</v>
      </c>
      <c r="K278" s="94">
        <f t="shared" si="98"/>
        <v>0</v>
      </c>
      <c r="N278" s="95">
        <f t="shared" si="90"/>
        <v>41060</v>
      </c>
      <c r="O278" s="94">
        <f t="shared" si="96"/>
        <v>-1.9564812931657585E-3</v>
      </c>
      <c r="P278" s="94">
        <f t="shared" si="96"/>
        <v>-3.9261749445109843E-3</v>
      </c>
      <c r="Q278" s="94">
        <f t="shared" si="96"/>
        <v>5.3030816662900052E-3</v>
      </c>
      <c r="R278" s="94">
        <f t="shared" si="96"/>
        <v>1.8202366827888176E-2</v>
      </c>
      <c r="S278" s="94">
        <f t="shared" si="96"/>
        <v>-1.8375058388011553E-2</v>
      </c>
      <c r="T278" s="94">
        <f t="shared" si="96"/>
        <v>-7.8886666614983551E-3</v>
      </c>
      <c r="U278" s="94">
        <f t="shared" si="96"/>
        <v>2.2654572142548086E-3</v>
      </c>
    </row>
    <row r="279" spans="2:21" outlineLevel="1" x14ac:dyDescent="0.25">
      <c r="B279" s="95">
        <f t="shared" si="88"/>
        <v>41090</v>
      </c>
      <c r="C279" s="94">
        <f t="shared" ref="C279:K279" si="99">C77+C178</f>
        <v>0.9656622925158671</v>
      </c>
      <c r="D279" s="94">
        <f t="shared" si="99"/>
        <v>4.7020782084833838E-2</v>
      </c>
      <c r="E279" s="94">
        <f t="shared" si="99"/>
        <v>2.8268680944107817E-2</v>
      </c>
      <c r="F279" s="94">
        <f t="shared" si="99"/>
        <v>0.20647152009132205</v>
      </c>
      <c r="G279" s="94">
        <f t="shared" si="99"/>
        <v>0.54587522664399724</v>
      </c>
      <c r="H279" s="94">
        <f t="shared" si="99"/>
        <v>0.35355995684391128</v>
      </c>
      <c r="I279" s="94">
        <f t="shared" si="99"/>
        <v>0.12818308984402732</v>
      </c>
      <c r="J279" s="94">
        <f t="shared" si="99"/>
        <v>5.774147348981537E-2</v>
      </c>
      <c r="K279" s="94">
        <f t="shared" si="99"/>
        <v>0</v>
      </c>
      <c r="N279" s="95">
        <f t="shared" si="90"/>
        <v>41090</v>
      </c>
      <c r="O279" s="94">
        <f t="shared" si="96"/>
        <v>-1.3107885362469993E-2</v>
      </c>
      <c r="P279" s="94">
        <f t="shared" si="96"/>
        <v>8.2335713394643027E-4</v>
      </c>
      <c r="Q279" s="94">
        <f t="shared" si="96"/>
        <v>-1.2094986503775804E-3</v>
      </c>
      <c r="R279" s="94">
        <f t="shared" si="96"/>
        <v>-5.2757340116373497E-3</v>
      </c>
      <c r="S279" s="94">
        <f t="shared" si="96"/>
        <v>-7.0377923463242446E-3</v>
      </c>
      <c r="T279" s="94">
        <f t="shared" si="96"/>
        <v>-5.9384995174347616E-3</v>
      </c>
      <c r="U279" s="94">
        <f t="shared" si="96"/>
        <v>-3.0910856111484304E-3</v>
      </c>
    </row>
    <row r="280" spans="2:21" outlineLevel="1" x14ac:dyDescent="0.25">
      <c r="B280" s="95">
        <f t="shared" si="88"/>
        <v>41121</v>
      </c>
      <c r="C280" s="94">
        <f t="shared" ref="C280:K280" si="100">C78+C179</f>
        <v>0.88823676619431391</v>
      </c>
      <c r="D280" s="94">
        <f t="shared" si="100"/>
        <v>6.2853595239872939E-2</v>
      </c>
      <c r="E280" s="94">
        <f t="shared" si="100"/>
        <v>9.6613226155949205E-3</v>
      </c>
      <c r="F280" s="94">
        <f t="shared" si="100"/>
        <v>0.16338684395074637</v>
      </c>
      <c r="G280" s="94">
        <f t="shared" si="100"/>
        <v>0.54990318610177358</v>
      </c>
      <c r="H280" s="94">
        <f t="shared" si="100"/>
        <v>0.34633881739062755</v>
      </c>
      <c r="I280" s="94">
        <f t="shared" si="100"/>
        <v>0.14335601484528263</v>
      </c>
      <c r="J280" s="94">
        <f t="shared" si="100"/>
        <v>7.0692891866525595E-2</v>
      </c>
      <c r="K280" s="94">
        <f t="shared" si="100"/>
        <v>0</v>
      </c>
      <c r="N280" s="95">
        <f t="shared" si="90"/>
        <v>41121</v>
      </c>
      <c r="O280" s="94">
        <f t="shared" si="96"/>
        <v>1.175636598891967E-2</v>
      </c>
      <c r="P280" s="94">
        <f t="shared" si="96"/>
        <v>-5.8619343666539421E-4</v>
      </c>
      <c r="Q280" s="94">
        <f t="shared" si="96"/>
        <v>2.1740344990465673E-4</v>
      </c>
      <c r="R280" s="94">
        <f t="shared" si="96"/>
        <v>-2.9003158443453355E-3</v>
      </c>
      <c r="S280" s="94">
        <f t="shared" si="96"/>
        <v>1.0364278738320194E-2</v>
      </c>
      <c r="T280" s="94">
        <f t="shared" si="96"/>
        <v>-8.1894657681554454E-3</v>
      </c>
      <c r="U280" s="94">
        <f t="shared" si="96"/>
        <v>7.4041650934885805E-4</v>
      </c>
    </row>
    <row r="281" spans="2:21" outlineLevel="1" x14ac:dyDescent="0.25">
      <c r="B281" s="95">
        <f t="shared" si="88"/>
        <v>41152</v>
      </c>
      <c r="C281" s="94">
        <f t="shared" ref="C281:K281" si="101">C79+C180</f>
        <v>0.89459787379655853</v>
      </c>
      <c r="D281" s="94">
        <f t="shared" si="101"/>
        <v>7.0301189361216043E-2</v>
      </c>
      <c r="E281" s="94">
        <f t="shared" si="101"/>
        <v>2.4765293635120117E-2</v>
      </c>
      <c r="F281" s="94">
        <f t="shared" si="101"/>
        <v>0.12170566348799633</v>
      </c>
      <c r="G281" s="94">
        <f t="shared" si="101"/>
        <v>0.53775455251103044</v>
      </c>
      <c r="H281" s="94">
        <f t="shared" si="101"/>
        <v>0.3415174303308558</v>
      </c>
      <c r="I281" s="94">
        <f t="shared" si="101"/>
        <v>0.13793633662449406</v>
      </c>
      <c r="J281" s="94">
        <f t="shared" si="101"/>
        <v>8.0064065388000885E-2</v>
      </c>
      <c r="K281" s="94">
        <f t="shared" si="101"/>
        <v>0</v>
      </c>
      <c r="N281" s="95">
        <f t="shared" si="90"/>
        <v>41152</v>
      </c>
      <c r="O281" s="94">
        <f t="shared" si="96"/>
        <v>-6.9156825695707693E-3</v>
      </c>
      <c r="P281" s="94">
        <f t="shared" si="96"/>
        <v>2.7996724457975011E-4</v>
      </c>
      <c r="Q281" s="94">
        <f t="shared" si="96"/>
        <v>2.545152108094197E-4</v>
      </c>
      <c r="R281" s="94">
        <f t="shared" si="96"/>
        <v>1.0408138463277389E-2</v>
      </c>
      <c r="S281" s="94">
        <f t="shared" si="96"/>
        <v>2.1851900511072844E-2</v>
      </c>
      <c r="T281" s="94">
        <f t="shared" si="96"/>
        <v>-5.9720885403463089E-3</v>
      </c>
      <c r="U281" s="94">
        <f t="shared" si="96"/>
        <v>1.1333290126971465E-3</v>
      </c>
    </row>
    <row r="282" spans="2:21" outlineLevel="1" x14ac:dyDescent="0.25">
      <c r="B282" s="95">
        <f t="shared" si="88"/>
        <v>41182</v>
      </c>
      <c r="C282" s="94">
        <f t="shared" ref="C282:K282" si="102">C80+C181</f>
        <v>0.95154019520193578</v>
      </c>
      <c r="D282" s="94">
        <f t="shared" si="102"/>
        <v>2.528978692675838E-2</v>
      </c>
      <c r="E282" s="94">
        <f t="shared" si="102"/>
        <v>2.7005711571089452E-2</v>
      </c>
      <c r="F282" s="94">
        <f t="shared" si="102"/>
        <v>0.13170459869235848</v>
      </c>
      <c r="G282" s="94">
        <f t="shared" si="102"/>
        <v>0.54781191973309329</v>
      </c>
      <c r="H282" s="94">
        <f t="shared" si="102"/>
        <v>0.32397362761349402</v>
      </c>
      <c r="I282" s="94">
        <f t="shared" si="102"/>
        <v>0.12514327898337169</v>
      </c>
      <c r="J282" s="94">
        <f t="shared" si="102"/>
        <v>7.9829963383008989E-2</v>
      </c>
      <c r="K282" s="94">
        <f t="shared" si="102"/>
        <v>0</v>
      </c>
      <c r="N282" s="95">
        <f t="shared" si="90"/>
        <v>41182</v>
      </c>
      <c r="O282" s="94">
        <f t="shared" si="96"/>
        <v>-5.5835336294319041E-3</v>
      </c>
      <c r="P282" s="94">
        <f t="shared" si="96"/>
        <v>4.1277787347256765E-3</v>
      </c>
      <c r="Q282" s="94">
        <f t="shared" si="96"/>
        <v>-1.2865181569111889E-3</v>
      </c>
      <c r="R282" s="94">
        <f t="shared" si="96"/>
        <v>-3.2285885372872604E-3</v>
      </c>
      <c r="S282" s="94">
        <f t="shared" si="96"/>
        <v>2.4965468463761412E-2</v>
      </c>
      <c r="T282" s="94">
        <f t="shared" si="96"/>
        <v>3.1163225332141165E-4</v>
      </c>
      <c r="U282" s="94">
        <f t="shared" si="96"/>
        <v>3.1952209349842789E-4</v>
      </c>
    </row>
    <row r="283" spans="2:21" outlineLevel="1" x14ac:dyDescent="0.25">
      <c r="B283" s="4">
        <f t="shared" si="88"/>
        <v>41213</v>
      </c>
      <c r="C283" s="94">
        <f t="shared" ref="C283:K283" si="103">C81+C182</f>
        <v>0.92041797258555746</v>
      </c>
      <c r="D283" s="94">
        <f t="shared" si="103"/>
        <v>3.3307399044590714E-2</v>
      </c>
      <c r="E283" s="94">
        <f t="shared" si="103"/>
        <v>2.7590009165694228E-2</v>
      </c>
      <c r="F283" s="94">
        <f t="shared" si="103"/>
        <v>0.12325126034850716</v>
      </c>
      <c r="G283" s="94">
        <f t="shared" si="103"/>
        <v>0.57751017802289828</v>
      </c>
      <c r="H283" s="94">
        <f t="shared" si="103"/>
        <v>0.34748050318543566</v>
      </c>
      <c r="I283" s="94">
        <f t="shared" si="103"/>
        <v>9.99690562376849E-2</v>
      </c>
      <c r="J283" s="94">
        <f t="shared" si="103"/>
        <v>8.1785325317445867E-2</v>
      </c>
      <c r="K283" s="94">
        <f t="shared" si="103"/>
        <v>6.697542714073355E-3</v>
      </c>
      <c r="N283" s="4">
        <f t="shared" si="90"/>
        <v>41213</v>
      </c>
      <c r="O283" s="94">
        <f t="shared" si="96"/>
        <v>-2.6378054800225044E-3</v>
      </c>
      <c r="P283" s="94">
        <f t="shared" si="96"/>
        <v>-1.405041043540553E-3</v>
      </c>
      <c r="Q283" s="94">
        <f t="shared" si="96"/>
        <v>1.5849568856374092E-4</v>
      </c>
      <c r="R283" s="94">
        <f t="shared" si="96"/>
        <v>1.128457795961576E-3</v>
      </c>
      <c r="S283" s="94">
        <f t="shared" si="96"/>
        <v>5.227999453868864E-3</v>
      </c>
      <c r="T283" s="94">
        <f t="shared" si="96"/>
        <v>1.2517364370206792E-2</v>
      </c>
      <c r="U283" s="94">
        <f t="shared" si="96"/>
        <v>4.5113678552317852E-3</v>
      </c>
    </row>
    <row r="284" spans="2:21" outlineLevel="1" x14ac:dyDescent="0.25">
      <c r="B284" s="4">
        <f t="shared" si="88"/>
        <v>41243</v>
      </c>
      <c r="C284" s="94">
        <f t="shared" ref="C284:K284" si="104">C82+C183</f>
        <v>0.94695249473833765</v>
      </c>
      <c r="D284" s="94">
        <f t="shared" si="104"/>
        <v>8.027294393044071E-2</v>
      </c>
      <c r="E284" s="94">
        <f t="shared" si="104"/>
        <v>2.7178736000947584E-2</v>
      </c>
      <c r="F284" s="94">
        <f t="shared" si="104"/>
        <v>0.14583562515658022</v>
      </c>
      <c r="G284" s="94">
        <f t="shared" si="104"/>
        <v>0.58322377956073157</v>
      </c>
      <c r="H284" s="94">
        <f t="shared" si="104"/>
        <v>0.35690962803985549</v>
      </c>
      <c r="I284" s="94">
        <f t="shared" si="104"/>
        <v>0.10585713998781085</v>
      </c>
      <c r="J284" s="94">
        <f t="shared" si="104"/>
        <v>9.8051673829943703E-2</v>
      </c>
      <c r="K284" s="94">
        <f t="shared" si="104"/>
        <v>1.6980603960786794E-2</v>
      </c>
      <c r="N284" s="4">
        <f t="shared" si="90"/>
        <v>41243</v>
      </c>
      <c r="O284" s="94">
        <f t="shared" si="96"/>
        <v>-7.8739900507149175E-3</v>
      </c>
      <c r="P284" s="94">
        <f t="shared" si="96"/>
        <v>2.0879541112508375E-3</v>
      </c>
      <c r="Q284" s="94">
        <f t="shared" si="96"/>
        <v>-2.9700995240980319E-4</v>
      </c>
      <c r="R284" s="94">
        <f t="shared" si="96"/>
        <v>-3.2871332505598613E-3</v>
      </c>
      <c r="S284" s="94">
        <f t="shared" si="96"/>
        <v>-8.5960084720079002E-3</v>
      </c>
      <c r="T284" s="94">
        <f t="shared" si="96"/>
        <v>2.3659285800766957E-3</v>
      </c>
      <c r="U284" s="94">
        <f t="shared" si="96"/>
        <v>3.4441268950021458E-3</v>
      </c>
    </row>
    <row r="285" spans="2:21" outlineLevel="1" x14ac:dyDescent="0.25">
      <c r="B285" s="4">
        <f t="shared" si="88"/>
        <v>41274</v>
      </c>
      <c r="C285" s="94">
        <f t="shared" ref="C285:K285" si="105">C83+C184</f>
        <v>0.95998132435974659</v>
      </c>
      <c r="D285" s="94">
        <f t="shared" si="105"/>
        <v>9.6495301882213683E-2</v>
      </c>
      <c r="E285" s="94">
        <f t="shared" si="105"/>
        <v>3.2234945923289016E-2</v>
      </c>
      <c r="F285" s="94">
        <f t="shared" si="105"/>
        <v>0.18387586777348702</v>
      </c>
      <c r="G285" s="94">
        <f t="shared" si="105"/>
        <v>0.63778313418468568</v>
      </c>
      <c r="H285" s="94">
        <f t="shared" si="105"/>
        <v>0.3104700638672408</v>
      </c>
      <c r="I285" s="94">
        <f t="shared" si="105"/>
        <v>0.11284482489237097</v>
      </c>
      <c r="J285" s="94">
        <f t="shared" si="105"/>
        <v>0.10223486132797485</v>
      </c>
      <c r="K285" s="94">
        <f t="shared" si="105"/>
        <v>2.3205093506869424E-2</v>
      </c>
      <c r="N285" s="4">
        <f t="shared" si="90"/>
        <v>41274</v>
      </c>
      <c r="O285" s="94">
        <f t="shared" si="96"/>
        <v>1.6011293137786469E-2</v>
      </c>
      <c r="P285" s="94">
        <f t="shared" si="96"/>
        <v>4.9025601011756948E-3</v>
      </c>
      <c r="Q285" s="94">
        <f t="shared" si="96"/>
        <v>-2.0300186904315056E-3</v>
      </c>
      <c r="R285" s="94">
        <f t="shared" si="96"/>
        <v>-4.8584167308769136E-3</v>
      </c>
      <c r="S285" s="94">
        <f t="shared" si="96"/>
        <v>9.3546430310878278E-3</v>
      </c>
      <c r="T285" s="94">
        <f t="shared" si="96"/>
        <v>8.2187840928191602E-3</v>
      </c>
      <c r="U285" s="94">
        <f t="shared" si="96"/>
        <v>6.0299509685867283E-4</v>
      </c>
    </row>
    <row r="286" spans="2:21" outlineLevel="1" x14ac:dyDescent="0.25">
      <c r="B286" s="4">
        <f t="shared" si="88"/>
        <v>41305</v>
      </c>
      <c r="C286" s="94">
        <f t="shared" ref="C286:K286" si="106">C84+C185</f>
        <v>0.96808734754817105</v>
      </c>
      <c r="D286" s="94">
        <f t="shared" si="106"/>
        <v>0.10890017906362257</v>
      </c>
      <c r="E286" s="94">
        <f t="shared" si="106"/>
        <v>2.3947321326324648E-2</v>
      </c>
      <c r="F286" s="94">
        <f t="shared" si="106"/>
        <v>0.22901355401913312</v>
      </c>
      <c r="G286" s="94">
        <f t="shared" si="106"/>
        <v>0.60594119435728933</v>
      </c>
      <c r="H286" s="94">
        <f t="shared" si="106"/>
        <v>0.28383157485417998</v>
      </c>
      <c r="I286" s="94">
        <f t="shared" si="106"/>
        <v>0.14330346512523473</v>
      </c>
      <c r="J286" s="94">
        <f t="shared" si="106"/>
        <v>0.1029420383440488</v>
      </c>
      <c r="K286" s="94">
        <f t="shared" si="106"/>
        <v>3.1104729086023873E-2</v>
      </c>
      <c r="N286" s="4">
        <f t="shared" si="90"/>
        <v>41305</v>
      </c>
      <c r="O286" s="94">
        <f t="shared" ref="O286:U295" si="107">O84+O185</f>
        <v>1.8184444130369706E-2</v>
      </c>
      <c r="P286" s="94">
        <f t="shared" si="107"/>
        <v>8.8263060945437156E-3</v>
      </c>
      <c r="Q286" s="94">
        <f t="shared" si="107"/>
        <v>-1.9950066364379072E-4</v>
      </c>
      <c r="R286" s="94">
        <f t="shared" si="107"/>
        <v>1.0907073622382366E-3</v>
      </c>
      <c r="S286" s="94">
        <f t="shared" si="107"/>
        <v>4.2469797633283443E-2</v>
      </c>
      <c r="T286" s="94">
        <f t="shared" si="107"/>
        <v>3.8752155146771156E-3</v>
      </c>
      <c r="U286" s="94">
        <f t="shared" si="107"/>
        <v>-2.3223805220766985E-3</v>
      </c>
    </row>
    <row r="287" spans="2:21" outlineLevel="1" x14ac:dyDescent="0.25">
      <c r="B287" s="95">
        <f t="shared" si="88"/>
        <v>41333</v>
      </c>
      <c r="C287" s="94">
        <f t="shared" ref="C287:K287" si="108">C85+C186</f>
        <v>0.93558965988209275</v>
      </c>
      <c r="D287" s="94">
        <f t="shared" si="108"/>
        <v>0.11163339862057108</v>
      </c>
      <c r="E287" s="94">
        <f t="shared" si="108"/>
        <v>3.0060042714892151E-2</v>
      </c>
      <c r="F287" s="94">
        <f t="shared" si="108"/>
        <v>0.23169580336127768</v>
      </c>
      <c r="G287" s="94">
        <f t="shared" si="108"/>
        <v>0.57496295213079218</v>
      </c>
      <c r="H287" s="94">
        <f t="shared" si="108"/>
        <v>0.32335330346947067</v>
      </c>
      <c r="I287" s="94">
        <f t="shared" si="108"/>
        <v>0.12185624717850721</v>
      </c>
      <c r="J287" s="94">
        <f t="shared" si="108"/>
        <v>0.10426518971490956</v>
      </c>
      <c r="K287" s="94">
        <f t="shared" si="108"/>
        <v>2.9485021190240386E-2</v>
      </c>
      <c r="N287" s="95">
        <f t="shared" si="90"/>
        <v>41333</v>
      </c>
      <c r="O287" s="94">
        <f t="shared" si="107"/>
        <v>-5.919282443387539E-3</v>
      </c>
      <c r="P287" s="94">
        <f t="shared" si="107"/>
        <v>-4.3072661938812909E-4</v>
      </c>
      <c r="Q287" s="94">
        <f t="shared" si="107"/>
        <v>6.0361512645641451E-4</v>
      </c>
      <c r="R287" s="94">
        <f t="shared" si="107"/>
        <v>-7.725676044693373E-3</v>
      </c>
      <c r="S287" s="94">
        <f t="shared" si="107"/>
        <v>1.3559003139284993E-2</v>
      </c>
      <c r="T287" s="94">
        <f t="shared" si="107"/>
        <v>-9.5898105148356462E-4</v>
      </c>
      <c r="U287" s="94">
        <f t="shared" si="107"/>
        <v>1.001362097315861E-2</v>
      </c>
    </row>
    <row r="288" spans="2:21" outlineLevel="1" x14ac:dyDescent="0.25">
      <c r="B288" s="95">
        <f t="shared" si="88"/>
        <v>41364</v>
      </c>
      <c r="C288" s="94">
        <f t="shared" ref="C288:K288" si="109">C86+C187</f>
        <v>0.92163951148290191</v>
      </c>
      <c r="D288" s="94">
        <f t="shared" si="109"/>
        <v>0.10189359135664491</v>
      </c>
      <c r="E288" s="94">
        <f t="shared" si="109"/>
        <v>1.6323368005651887E-2</v>
      </c>
      <c r="F288" s="94">
        <f t="shared" si="109"/>
        <v>0.22004692038685919</v>
      </c>
      <c r="G288" s="94">
        <f t="shared" si="109"/>
        <v>0.61379618041491657</v>
      </c>
      <c r="H288" s="94">
        <f t="shared" si="109"/>
        <v>0.32637616416681947</v>
      </c>
      <c r="I288" s="94">
        <f t="shared" si="109"/>
        <v>9.3055477284710419E-2</v>
      </c>
      <c r="J288" s="94">
        <f t="shared" si="109"/>
        <v>9.8584619942669954E-2</v>
      </c>
      <c r="K288" s="94">
        <f t="shared" si="109"/>
        <v>5.3371689883959579E-2</v>
      </c>
      <c r="N288" s="95">
        <f t="shared" si="90"/>
        <v>41364</v>
      </c>
      <c r="O288" s="94">
        <f t="shared" si="107"/>
        <v>3.8704823274156161E-3</v>
      </c>
      <c r="P288" s="94">
        <f t="shared" si="107"/>
        <v>1.0700235306259987E-3</v>
      </c>
      <c r="Q288" s="94">
        <f t="shared" si="107"/>
        <v>6.8766854953519261E-5</v>
      </c>
      <c r="R288" s="94">
        <f t="shared" si="107"/>
        <v>-6.0868250851544084E-3</v>
      </c>
      <c r="S288" s="94">
        <f t="shared" si="107"/>
        <v>4.4985868549090261E-3</v>
      </c>
      <c r="T288" s="94">
        <f t="shared" si="107"/>
        <v>-6.1649987464001341E-3</v>
      </c>
      <c r="U288" s="94">
        <f t="shared" si="107"/>
        <v>1.2550996356134377E-5</v>
      </c>
    </row>
    <row r="289" spans="2:21" outlineLevel="1" x14ac:dyDescent="0.25">
      <c r="B289" s="95">
        <f t="shared" si="88"/>
        <v>41394</v>
      </c>
      <c r="C289" s="94">
        <f t="shared" ref="C289:K289" si="110">C87+C188</f>
        <v>0.96172284180652623</v>
      </c>
      <c r="D289" s="94">
        <f t="shared" si="110"/>
        <v>0.11951607102653873</v>
      </c>
      <c r="E289" s="94">
        <f t="shared" si="110"/>
        <v>2.1625464091547392E-2</v>
      </c>
      <c r="F289" s="94">
        <f t="shared" si="110"/>
        <v>0.22183330018715536</v>
      </c>
      <c r="G289" s="94">
        <f t="shared" si="110"/>
        <v>0.58872974852214643</v>
      </c>
      <c r="H289" s="94">
        <f t="shared" si="110"/>
        <v>0.39665995397666498</v>
      </c>
      <c r="I289" s="94">
        <f t="shared" si="110"/>
        <v>0.10858258404396098</v>
      </c>
      <c r="J289" s="94">
        <f t="shared" si="110"/>
        <v>7.3744813805624615E-2</v>
      </c>
      <c r="K289" s="94">
        <f t="shared" si="110"/>
        <v>9.6198627448586496E-2</v>
      </c>
      <c r="N289" s="95">
        <f t="shared" si="90"/>
        <v>41394</v>
      </c>
      <c r="O289" s="94">
        <f t="shared" si="107"/>
        <v>1.0806129634605876E-2</v>
      </c>
      <c r="P289" s="94">
        <f t="shared" si="107"/>
        <v>2.21397260871315E-3</v>
      </c>
      <c r="Q289" s="94">
        <f t="shared" si="107"/>
        <v>-6.0834633709272879E-4</v>
      </c>
      <c r="R289" s="94">
        <f t="shared" si="107"/>
        <v>8.761252240542021E-3</v>
      </c>
      <c r="S289" s="94">
        <f t="shared" si="107"/>
        <v>1.5298708896697122E-2</v>
      </c>
      <c r="T289" s="94">
        <f t="shared" si="107"/>
        <v>-3.0185130821025045E-3</v>
      </c>
      <c r="U289" s="94">
        <f t="shared" si="107"/>
        <v>-1.1488881373641958E-3</v>
      </c>
    </row>
    <row r="290" spans="2:21" outlineLevel="1" x14ac:dyDescent="0.25">
      <c r="B290" s="95">
        <f t="shared" si="88"/>
        <v>41425</v>
      </c>
      <c r="C290" s="94">
        <f t="shared" ref="C290:K290" si="111">C88+C189</f>
        <v>0.9950647046508303</v>
      </c>
      <c r="D290" s="94">
        <f t="shared" si="111"/>
        <v>0.12030919388846913</v>
      </c>
      <c r="E290" s="94">
        <f t="shared" si="111"/>
        <v>2.2196531842239416E-2</v>
      </c>
      <c r="F290" s="94">
        <f t="shared" si="111"/>
        <v>0.16650348104671725</v>
      </c>
      <c r="G290" s="94">
        <f t="shared" si="111"/>
        <v>0.55559623857374851</v>
      </c>
      <c r="H290" s="94">
        <f t="shared" si="111"/>
        <v>0.41615381523627726</v>
      </c>
      <c r="I290" s="94">
        <f t="shared" si="111"/>
        <v>0.12574843334708583</v>
      </c>
      <c r="J290" s="94">
        <f t="shared" si="111"/>
        <v>6.9871713791395978E-2</v>
      </c>
      <c r="K290" s="94">
        <f t="shared" si="111"/>
        <v>0.11808677100745253</v>
      </c>
      <c r="N290" s="95">
        <f t="shared" si="90"/>
        <v>41425</v>
      </c>
      <c r="O290" s="94">
        <f t="shared" si="107"/>
        <v>-8.3173436034877316E-4</v>
      </c>
      <c r="P290" s="94">
        <f t="shared" si="107"/>
        <v>4.8735147449013574E-3</v>
      </c>
      <c r="Q290" s="94">
        <f t="shared" si="107"/>
        <v>1.2306099381596248E-3</v>
      </c>
      <c r="R290" s="94">
        <f t="shared" si="107"/>
        <v>3.4602242845667552E-3</v>
      </c>
      <c r="S290" s="94">
        <f t="shared" si="107"/>
        <v>1.9549904966206282E-2</v>
      </c>
      <c r="T290" s="94">
        <f t="shared" si="107"/>
        <v>3.0786918388254958E-3</v>
      </c>
      <c r="U290" s="94">
        <f t="shared" si="107"/>
        <v>-2.2376821836165642E-3</v>
      </c>
    </row>
    <row r="291" spans="2:21" outlineLevel="1" x14ac:dyDescent="0.25">
      <c r="B291" s="95">
        <f t="shared" si="88"/>
        <v>41455</v>
      </c>
      <c r="C291" s="94">
        <f t="shared" ref="C291:K291" si="112">C89+C190</f>
        <v>0.92264826090671292</v>
      </c>
      <c r="D291" s="94">
        <f t="shared" si="112"/>
        <v>0.11926543463643061</v>
      </c>
      <c r="E291" s="94">
        <f t="shared" si="112"/>
        <v>2.957292708839817E-2</v>
      </c>
      <c r="F291" s="94">
        <f t="shared" si="112"/>
        <v>0.186224639227555</v>
      </c>
      <c r="G291" s="94">
        <f t="shared" si="112"/>
        <v>0.4869239629283153</v>
      </c>
      <c r="H291" s="94">
        <f t="shared" si="112"/>
        <v>0.34525868619210409</v>
      </c>
      <c r="I291" s="94">
        <f t="shared" si="112"/>
        <v>9.7648304240831679E-2</v>
      </c>
      <c r="J291" s="94">
        <f t="shared" si="112"/>
        <v>9.3975525250809974E-2</v>
      </c>
      <c r="K291" s="94">
        <f t="shared" si="112"/>
        <v>0.10248647496578926</v>
      </c>
      <c r="N291" s="95">
        <f t="shared" si="90"/>
        <v>41455</v>
      </c>
      <c r="O291" s="94">
        <f t="shared" si="107"/>
        <v>2.1158506528707738E-3</v>
      </c>
      <c r="P291" s="94">
        <f t="shared" si="107"/>
        <v>2.3890094187919734E-3</v>
      </c>
      <c r="Q291" s="94">
        <f t="shared" si="107"/>
        <v>1.8481981348459076E-3</v>
      </c>
      <c r="R291" s="94">
        <f t="shared" si="107"/>
        <v>-5.4996623440775319E-3</v>
      </c>
      <c r="S291" s="94">
        <f t="shared" si="107"/>
        <v>3.9768579332268884E-4</v>
      </c>
      <c r="T291" s="94">
        <f t="shared" si="107"/>
        <v>1.036702116329373E-2</v>
      </c>
      <c r="U291" s="94">
        <f t="shared" si="107"/>
        <v>3.4962052181145222E-3</v>
      </c>
    </row>
    <row r="292" spans="2:21" outlineLevel="1" x14ac:dyDescent="0.25">
      <c r="B292" s="95">
        <f t="shared" si="88"/>
        <v>41486</v>
      </c>
      <c r="C292" s="94">
        <f t="shared" ref="C292:K292" si="113">C90+C191</f>
        <v>0.84823429653111349</v>
      </c>
      <c r="D292" s="94">
        <f t="shared" si="113"/>
        <v>0.12814373545783467</v>
      </c>
      <c r="E292" s="94">
        <f t="shared" si="113"/>
        <v>1.8839842543514163E-2</v>
      </c>
      <c r="F292" s="94">
        <f t="shared" si="113"/>
        <v>0.21320831936249734</v>
      </c>
      <c r="G292" s="94">
        <f t="shared" si="113"/>
        <v>0.5499832439341501</v>
      </c>
      <c r="H292" s="94">
        <f t="shared" si="113"/>
        <v>0.34673522249328309</v>
      </c>
      <c r="I292" s="94">
        <f t="shared" si="113"/>
        <v>0.126831850674885</v>
      </c>
      <c r="J292" s="94">
        <f t="shared" si="113"/>
        <v>0.11775243031612093</v>
      </c>
      <c r="K292" s="94">
        <f t="shared" si="113"/>
        <v>0.10837424442020491</v>
      </c>
      <c r="N292" s="95">
        <f t="shared" si="90"/>
        <v>41486</v>
      </c>
      <c r="O292" s="94">
        <f t="shared" si="107"/>
        <v>1.988433510882754E-3</v>
      </c>
      <c r="P292" s="94">
        <f t="shared" si="107"/>
        <v>7.410877074083529E-3</v>
      </c>
      <c r="Q292" s="94">
        <f t="shared" si="107"/>
        <v>-5.0671490118897123E-4</v>
      </c>
      <c r="R292" s="94">
        <f t="shared" si="107"/>
        <v>-3.4993553459678108E-3</v>
      </c>
      <c r="S292" s="94">
        <f t="shared" si="107"/>
        <v>7.5128890377718551E-3</v>
      </c>
      <c r="T292" s="94">
        <f t="shared" si="107"/>
        <v>-1.1835191539459276E-2</v>
      </c>
      <c r="U292" s="94">
        <f t="shared" si="107"/>
        <v>2.8819967260421226E-3</v>
      </c>
    </row>
    <row r="293" spans="2:21" outlineLevel="1" x14ac:dyDescent="0.25">
      <c r="B293" s="95">
        <f t="shared" si="88"/>
        <v>41517</v>
      </c>
      <c r="C293" s="94">
        <f t="shared" ref="C293:K293" si="114">C91+C192</f>
        <v>0.81601338848075999</v>
      </c>
      <c r="D293" s="94">
        <f t="shared" si="114"/>
        <v>0.13478226785195885</v>
      </c>
      <c r="E293" s="94">
        <f t="shared" si="114"/>
        <v>2.3641284721372634E-2</v>
      </c>
      <c r="F293" s="94">
        <f t="shared" si="114"/>
        <v>0.18222690007657266</v>
      </c>
      <c r="G293" s="94">
        <f t="shared" si="114"/>
        <v>0.50073078039006313</v>
      </c>
      <c r="H293" s="94">
        <f t="shared" si="114"/>
        <v>0.38042073256591846</v>
      </c>
      <c r="I293" s="94">
        <f t="shared" si="114"/>
        <v>0.13424656044581731</v>
      </c>
      <c r="J293" s="94">
        <f t="shared" si="114"/>
        <v>0.13369705282730815</v>
      </c>
      <c r="K293" s="94">
        <f t="shared" si="114"/>
        <v>0.1406264308095023</v>
      </c>
      <c r="N293" s="95">
        <f t="shared" si="90"/>
        <v>41517</v>
      </c>
      <c r="O293" s="94">
        <f t="shared" si="107"/>
        <v>2.5406144243465174E-2</v>
      </c>
      <c r="P293" s="94">
        <f t="shared" si="107"/>
        <v>2.1681140552062181E-3</v>
      </c>
      <c r="Q293" s="94">
        <f t="shared" si="107"/>
        <v>5.5370454011435257E-4</v>
      </c>
      <c r="R293" s="94">
        <f t="shared" si="107"/>
        <v>8.2830050729057851E-3</v>
      </c>
      <c r="S293" s="94">
        <f t="shared" si="107"/>
        <v>1.4312299764520899E-2</v>
      </c>
      <c r="T293" s="94">
        <f t="shared" si="107"/>
        <v>-8.4104108413490357E-3</v>
      </c>
      <c r="U293" s="94">
        <f t="shared" si="107"/>
        <v>-2.308540838053061E-3</v>
      </c>
    </row>
    <row r="294" spans="2:21" outlineLevel="1" x14ac:dyDescent="0.25">
      <c r="B294" s="95">
        <f t="shared" si="88"/>
        <v>41547</v>
      </c>
      <c r="C294" s="94">
        <f t="shared" ref="C294:K294" si="115">C92+C193</f>
        <v>0.8656946036969897</v>
      </c>
      <c r="D294" s="94">
        <f t="shared" si="115"/>
        <v>0.11849493995521407</v>
      </c>
      <c r="E294" s="94">
        <f t="shared" si="115"/>
        <v>1.3056630422424307E-2</v>
      </c>
      <c r="F294" s="94">
        <f t="shared" si="115"/>
        <v>0.16527924910215663</v>
      </c>
      <c r="G294" s="94">
        <f t="shared" si="115"/>
        <v>0.52700739804603558</v>
      </c>
      <c r="H294" s="94">
        <f t="shared" si="115"/>
        <v>0.3503723135296542</v>
      </c>
      <c r="I294" s="94">
        <f t="shared" si="115"/>
        <v>0.13992486207103372</v>
      </c>
      <c r="J294" s="94">
        <f t="shared" si="115"/>
        <v>0.11715325461876774</v>
      </c>
      <c r="K294" s="94">
        <f t="shared" si="115"/>
        <v>0.12788211542880848</v>
      </c>
      <c r="N294" s="95">
        <f t="shared" si="90"/>
        <v>41547</v>
      </c>
      <c r="O294" s="94">
        <f t="shared" si="107"/>
        <v>1.2180000521625104E-2</v>
      </c>
      <c r="P294" s="94">
        <f t="shared" si="107"/>
        <v>7.1624971432134024E-3</v>
      </c>
      <c r="Q294" s="94">
        <f t="shared" si="107"/>
        <v>-2.07405230849749E-3</v>
      </c>
      <c r="R294" s="94">
        <f t="shared" si="107"/>
        <v>5.2838992121890076E-3</v>
      </c>
      <c r="S294" s="94">
        <f t="shared" si="107"/>
        <v>9.7913074722008261E-4</v>
      </c>
      <c r="T294" s="94">
        <f t="shared" si="107"/>
        <v>-1.2424069343171175E-2</v>
      </c>
      <c r="U294" s="94">
        <f t="shared" si="107"/>
        <v>3.6260439473906449E-3</v>
      </c>
    </row>
    <row r="295" spans="2:21" outlineLevel="1" x14ac:dyDescent="0.25">
      <c r="B295" s="95">
        <f t="shared" si="88"/>
        <v>41578</v>
      </c>
      <c r="C295" s="94">
        <f t="shared" ref="C295:K295" si="116">C93+C194</f>
        <v>0.86360585822689551</v>
      </c>
      <c r="D295" s="94">
        <f t="shared" si="116"/>
        <v>0.12032464817487987</v>
      </c>
      <c r="E295" s="94">
        <f t="shared" si="116"/>
        <v>1.0723999181707279E-2</v>
      </c>
      <c r="F295" s="94">
        <f t="shared" si="116"/>
        <v>0.19638238256017454</v>
      </c>
      <c r="G295" s="94">
        <f t="shared" si="116"/>
        <v>0.52192229270448132</v>
      </c>
      <c r="H295" s="94">
        <f t="shared" si="116"/>
        <v>0.36758163819278933</v>
      </c>
      <c r="I295" s="94">
        <f t="shared" si="116"/>
        <v>0.12967996046140512</v>
      </c>
      <c r="J295" s="94">
        <f t="shared" si="116"/>
        <v>0.1167731697936009</v>
      </c>
      <c r="K295" s="94">
        <f t="shared" si="116"/>
        <v>0.17574345935783936</v>
      </c>
      <c r="N295" s="95">
        <f t="shared" si="90"/>
        <v>41578</v>
      </c>
      <c r="O295" s="94">
        <f t="shared" si="107"/>
        <v>1.6586334069328301E-2</v>
      </c>
      <c r="P295" s="94">
        <f t="shared" si="107"/>
        <v>4.1172149193049613E-3</v>
      </c>
      <c r="Q295" s="94">
        <f t="shared" si="107"/>
        <v>-5.0791813508944083E-4</v>
      </c>
      <c r="R295" s="94">
        <f t="shared" si="107"/>
        <v>-7.3516181170407823E-3</v>
      </c>
      <c r="S295" s="94">
        <f t="shared" si="107"/>
        <v>2.1909294479010088E-2</v>
      </c>
      <c r="T295" s="94">
        <f t="shared" si="107"/>
        <v>-1.0074081013282785E-2</v>
      </c>
      <c r="U295" s="94">
        <f t="shared" si="107"/>
        <v>3.6917246262226271E-3</v>
      </c>
    </row>
    <row r="296" spans="2:21" outlineLevel="1" x14ac:dyDescent="0.25">
      <c r="B296" s="95">
        <f t="shared" si="88"/>
        <v>41608</v>
      </c>
      <c r="C296" s="94">
        <f t="shared" ref="C296:K296" si="117">C94+C195</f>
        <v>0.84852967170919347</v>
      </c>
      <c r="D296" s="94">
        <f t="shared" si="117"/>
        <v>9.8176869653738397E-2</v>
      </c>
      <c r="E296" s="94">
        <f t="shared" si="117"/>
        <v>1.0497857464914752E-2</v>
      </c>
      <c r="F296" s="94">
        <f t="shared" si="117"/>
        <v>0.19137541579660833</v>
      </c>
      <c r="G296" s="94">
        <f t="shared" si="117"/>
        <v>0.50689238892887412</v>
      </c>
      <c r="H296" s="94">
        <f t="shared" si="117"/>
        <v>0.36695482919737721</v>
      </c>
      <c r="I296" s="94">
        <f t="shared" si="117"/>
        <v>0.1157512028295041</v>
      </c>
      <c r="J296" s="94">
        <f t="shared" si="117"/>
        <v>0.10662309566764405</v>
      </c>
      <c r="K296" s="94">
        <f t="shared" si="117"/>
        <v>0.16190785462564672</v>
      </c>
      <c r="N296" s="95">
        <f t="shared" si="90"/>
        <v>41608</v>
      </c>
      <c r="O296" s="94">
        <f t="shared" ref="O296:U303" si="118">O94+O195</f>
        <v>8.2836228015158095E-3</v>
      </c>
      <c r="P296" s="94">
        <f t="shared" si="118"/>
        <v>3.4400542496242576E-3</v>
      </c>
      <c r="Q296" s="94">
        <f t="shared" si="118"/>
        <v>9.7102648054031465E-5</v>
      </c>
      <c r="R296" s="94">
        <f t="shared" si="118"/>
        <v>-1.5396339888452543E-3</v>
      </c>
      <c r="S296" s="94">
        <f t="shared" si="118"/>
        <v>-2.0108680629910176E-4</v>
      </c>
      <c r="T296" s="94">
        <f t="shared" si="118"/>
        <v>-2.124238134536854E-3</v>
      </c>
      <c r="U296" s="94">
        <f t="shared" si="118"/>
        <v>3.471679179764391E-3</v>
      </c>
    </row>
    <row r="297" spans="2:21" outlineLevel="1" x14ac:dyDescent="0.25">
      <c r="B297" s="95">
        <f t="shared" si="88"/>
        <v>41639</v>
      </c>
      <c r="C297" s="94">
        <f t="shared" ref="C297:K297" si="119">C95+C196</f>
        <v>0.88100054587135712</v>
      </c>
      <c r="D297" s="94">
        <f t="shared" si="119"/>
        <v>0.10531494840981259</v>
      </c>
      <c r="E297" s="94">
        <f t="shared" si="119"/>
        <v>3.5046397958103735E-2</v>
      </c>
      <c r="F297" s="94">
        <f t="shared" si="119"/>
        <v>0.17349764044090693</v>
      </c>
      <c r="G297" s="94">
        <f t="shared" si="119"/>
        <v>0.53309801456340167</v>
      </c>
      <c r="H297" s="94">
        <f t="shared" si="119"/>
        <v>0.41450942165131521</v>
      </c>
      <c r="I297" s="94">
        <f t="shared" si="119"/>
        <v>0.1033925324532235</v>
      </c>
      <c r="J297" s="94">
        <f t="shared" si="119"/>
        <v>0.11471607534630214</v>
      </c>
      <c r="K297" s="94">
        <f t="shared" si="119"/>
        <v>0.25222962399304649</v>
      </c>
      <c r="N297" s="95">
        <f t="shared" si="90"/>
        <v>41639</v>
      </c>
      <c r="O297" s="94">
        <f t="shared" si="118"/>
        <v>7.6999148019413575E-3</v>
      </c>
      <c r="P297" s="94">
        <f t="shared" si="118"/>
        <v>3.2533794724433833E-3</v>
      </c>
      <c r="Q297" s="94">
        <f t="shared" si="118"/>
        <v>-5.1701802095535003E-4</v>
      </c>
      <c r="R297" s="94">
        <f t="shared" si="118"/>
        <v>-1.3238062960083008E-3</v>
      </c>
      <c r="S297" s="94">
        <f t="shared" si="118"/>
        <v>1.1247486455649011E-2</v>
      </c>
      <c r="T297" s="94">
        <f t="shared" si="118"/>
        <v>-9.5212745099373716E-3</v>
      </c>
      <c r="U297" s="94">
        <f t="shared" si="118"/>
        <v>-9.8294892283316143E-4</v>
      </c>
    </row>
    <row r="298" spans="2:21" outlineLevel="1" x14ac:dyDescent="0.25">
      <c r="B298" s="95">
        <f t="shared" si="88"/>
        <v>41670</v>
      </c>
      <c r="C298" s="94">
        <f t="shared" ref="C298:K298" si="120">C96+C197</f>
        <v>0.81345179115301813</v>
      </c>
      <c r="D298" s="94">
        <f t="shared" si="120"/>
        <v>0.10126894384743512</v>
      </c>
      <c r="E298" s="94">
        <f t="shared" si="120"/>
        <v>4.7451716564131288E-2</v>
      </c>
      <c r="F298" s="94">
        <f t="shared" si="120"/>
        <v>0.17262366138528026</v>
      </c>
      <c r="G298" s="94">
        <f t="shared" si="120"/>
        <v>0.47944585751298574</v>
      </c>
      <c r="H298" s="94">
        <f t="shared" si="120"/>
        <v>0.36588436544490544</v>
      </c>
      <c r="I298" s="94">
        <f t="shared" si="120"/>
        <v>9.3440612691748332E-2</v>
      </c>
      <c r="J298" s="94">
        <f t="shared" si="120"/>
        <v>0.11220535738196888</v>
      </c>
      <c r="K298" s="94">
        <f t="shared" si="120"/>
        <v>0.21390703772365816</v>
      </c>
      <c r="N298" s="95">
        <f t="shared" si="90"/>
        <v>41670</v>
      </c>
      <c r="O298" s="94">
        <f t="shared" si="118"/>
        <v>1.29458644367203E-3</v>
      </c>
      <c r="P298" s="94">
        <f t="shared" si="118"/>
        <v>-8.7063193617999048E-4</v>
      </c>
      <c r="Q298" s="94">
        <f t="shared" si="118"/>
        <v>3.1153262901956811E-3</v>
      </c>
      <c r="R298" s="94">
        <f t="shared" si="118"/>
        <v>7.7881592492245674E-4</v>
      </c>
      <c r="S298" s="94">
        <f t="shared" si="118"/>
        <v>1.0353274574701038E-2</v>
      </c>
      <c r="T298" s="94">
        <f t="shared" si="118"/>
        <v>1.1863039674129151E-4</v>
      </c>
      <c r="U298" s="94">
        <f t="shared" si="118"/>
        <v>6.1513949532252064E-4</v>
      </c>
    </row>
    <row r="299" spans="2:21" outlineLevel="1" x14ac:dyDescent="0.25">
      <c r="B299" s="95">
        <f t="shared" si="88"/>
        <v>41698</v>
      </c>
      <c r="C299" s="94">
        <f t="shared" ref="C299:K299" si="121">C97+C198</f>
        <v>0.71051554965915154</v>
      </c>
      <c r="D299" s="94">
        <f t="shared" si="121"/>
        <v>9.6148400867963363E-2</v>
      </c>
      <c r="E299" s="94">
        <f t="shared" si="121"/>
        <v>4.814215593919817E-2</v>
      </c>
      <c r="F299" s="94">
        <f t="shared" si="121"/>
        <v>0.17236679601662375</v>
      </c>
      <c r="G299" s="94">
        <f t="shared" si="121"/>
        <v>0.51010071045463379</v>
      </c>
      <c r="H299" s="94">
        <f t="shared" si="121"/>
        <v>0.36286883123683944</v>
      </c>
      <c r="I299" s="94">
        <f t="shared" si="121"/>
        <v>0.14473924202074415</v>
      </c>
      <c r="J299" s="94">
        <f t="shared" si="121"/>
        <v>0.11738846914713502</v>
      </c>
      <c r="K299" s="94">
        <f t="shared" si="121"/>
        <v>0.26045846993391519</v>
      </c>
      <c r="N299" s="95">
        <f t="shared" si="90"/>
        <v>41698</v>
      </c>
      <c r="O299" s="94">
        <f t="shared" si="118"/>
        <v>-1.0074634051080852E-3</v>
      </c>
      <c r="P299" s="94">
        <f t="shared" si="118"/>
        <v>1.8070940186616219E-3</v>
      </c>
      <c r="Q299" s="94">
        <f t="shared" si="118"/>
        <v>-1.3839868936018104E-3</v>
      </c>
      <c r="R299" s="94">
        <f t="shared" si="118"/>
        <v>-1.8171764318422271E-3</v>
      </c>
      <c r="S299" s="94">
        <f t="shared" si="118"/>
        <v>3.5200749278134318E-4</v>
      </c>
      <c r="T299" s="94">
        <f t="shared" si="118"/>
        <v>-1.5852546663198554E-2</v>
      </c>
      <c r="U299" s="94">
        <f t="shared" si="118"/>
        <v>1.9238473581098554E-3</v>
      </c>
    </row>
    <row r="300" spans="2:21" outlineLevel="1" x14ac:dyDescent="0.25">
      <c r="B300" s="95">
        <f t="shared" si="88"/>
        <v>41729</v>
      </c>
      <c r="C300" s="94">
        <f t="shared" ref="C300:K300" si="122">C98+C199</f>
        <v>0.75194250936111595</v>
      </c>
      <c r="D300" s="94">
        <f t="shared" si="122"/>
        <v>9.0779611389090506E-2</v>
      </c>
      <c r="E300" s="94">
        <f t="shared" si="122"/>
        <v>3.0612873654608058E-2</v>
      </c>
      <c r="F300" s="94">
        <f t="shared" si="122"/>
        <v>0.14327858882245917</v>
      </c>
      <c r="G300" s="94">
        <f t="shared" si="122"/>
        <v>0.53676246534250116</v>
      </c>
      <c r="H300" s="94">
        <f t="shared" si="122"/>
        <v>0.31418650806914689</v>
      </c>
      <c r="I300" s="94">
        <f t="shared" si="122"/>
        <v>0.13215285374805669</v>
      </c>
      <c r="J300" s="94">
        <f t="shared" si="122"/>
        <v>0.11178417859324402</v>
      </c>
      <c r="K300" s="94">
        <f t="shared" si="122"/>
        <v>0.33700136964802785</v>
      </c>
      <c r="N300" s="95">
        <f t="shared" si="90"/>
        <v>41729</v>
      </c>
      <c r="O300" s="94">
        <f t="shared" si="118"/>
        <v>-2.4790188644144414E-3</v>
      </c>
      <c r="P300" s="94">
        <f t="shared" si="118"/>
        <v>-9.5255135657411581E-3</v>
      </c>
      <c r="Q300" s="94">
        <f t="shared" si="118"/>
        <v>-1.5608838106092704E-3</v>
      </c>
      <c r="R300" s="94">
        <f t="shared" si="118"/>
        <v>1.3533805070319775E-3</v>
      </c>
      <c r="S300" s="94">
        <f t="shared" si="118"/>
        <v>-1.9086458661254118E-2</v>
      </c>
      <c r="T300" s="94">
        <f t="shared" si="118"/>
        <v>5.4578957401510558E-3</v>
      </c>
      <c r="U300" s="94">
        <f t="shared" si="118"/>
        <v>-1.450579331659356E-3</v>
      </c>
    </row>
    <row r="301" spans="2:21" outlineLevel="1" x14ac:dyDescent="0.25">
      <c r="B301" s="95">
        <f t="shared" si="88"/>
        <v>41759</v>
      </c>
      <c r="C301" s="94">
        <f t="shared" ref="C301:K301" si="123">C99+C200</f>
        <v>0.78871819741184601</v>
      </c>
      <c r="D301" s="94">
        <f t="shared" si="123"/>
        <v>9.6896787198866977E-2</v>
      </c>
      <c r="E301" s="94">
        <f t="shared" si="123"/>
        <v>3.7441145574011035E-2</v>
      </c>
      <c r="F301" s="94">
        <f t="shared" si="123"/>
        <v>8.9599223769797093E-2</v>
      </c>
      <c r="G301" s="94">
        <f t="shared" si="123"/>
        <v>0.52520589968085907</v>
      </c>
      <c r="H301" s="94">
        <f t="shared" si="123"/>
        <v>0.32670105725721998</v>
      </c>
      <c r="I301" s="94">
        <f t="shared" si="123"/>
        <v>0.17027704200629021</v>
      </c>
      <c r="J301" s="94">
        <f t="shared" si="123"/>
        <v>0.11032305251295975</v>
      </c>
      <c r="K301" s="94">
        <f t="shared" si="123"/>
        <v>0.3806988762943696</v>
      </c>
      <c r="N301" s="95">
        <f t="shared" si="90"/>
        <v>41759</v>
      </c>
      <c r="O301" s="94">
        <f t="shared" si="118"/>
        <v>2.8737379972033038E-4</v>
      </c>
      <c r="P301" s="94">
        <f t="shared" si="118"/>
        <v>-6.2795733053535611E-3</v>
      </c>
      <c r="Q301" s="94">
        <f t="shared" si="118"/>
        <v>-2.755298309193451E-4</v>
      </c>
      <c r="R301" s="94">
        <f t="shared" si="118"/>
        <v>-5.1448325600017128E-3</v>
      </c>
      <c r="S301" s="94">
        <f t="shared" si="118"/>
        <v>2.230944236167668E-2</v>
      </c>
      <c r="T301" s="94">
        <f t="shared" si="118"/>
        <v>-3.3586359398330313E-4</v>
      </c>
      <c r="U301" s="94">
        <f t="shared" si="118"/>
        <v>-2.7362802785852237E-3</v>
      </c>
    </row>
    <row r="302" spans="2:21" outlineLevel="1" x14ac:dyDescent="0.25">
      <c r="B302" s="95">
        <f t="shared" si="88"/>
        <v>41790</v>
      </c>
      <c r="C302" s="94">
        <f t="shared" ref="C302:K302" si="124">C100+C201</f>
        <v>0.72738542505265691</v>
      </c>
      <c r="D302" s="94">
        <f t="shared" si="124"/>
        <v>0.11242739818112028</v>
      </c>
      <c r="E302" s="94">
        <f t="shared" si="124"/>
        <v>3.4811548631821967E-2</v>
      </c>
      <c r="F302" s="94">
        <f t="shared" si="124"/>
        <v>0.11128562396898203</v>
      </c>
      <c r="G302" s="94">
        <f t="shared" si="124"/>
        <v>0.5513394312066654</v>
      </c>
      <c r="H302" s="94">
        <f t="shared" si="124"/>
        <v>0.32080140498019788</v>
      </c>
      <c r="I302" s="94">
        <f t="shared" si="124"/>
        <v>0.17927410127839652</v>
      </c>
      <c r="J302" s="94">
        <f t="shared" si="124"/>
        <v>0.11076388417827293</v>
      </c>
      <c r="K302" s="94">
        <f t="shared" si="124"/>
        <v>0.4282055360658123</v>
      </c>
      <c r="N302" s="95">
        <f t="shared" si="90"/>
        <v>41790</v>
      </c>
      <c r="O302" s="94">
        <f t="shared" si="118"/>
        <v>-5.0343652990420106E-3</v>
      </c>
      <c r="P302" s="94">
        <f t="shared" si="118"/>
        <v>1.243909173792853E-2</v>
      </c>
      <c r="Q302" s="94">
        <f t="shared" si="118"/>
        <v>-1.0781394349276315E-3</v>
      </c>
      <c r="R302" s="94">
        <f t="shared" si="118"/>
        <v>1.1251486210362943E-3</v>
      </c>
      <c r="S302" s="94">
        <f t="shared" si="118"/>
        <v>2.212128202675475E-2</v>
      </c>
      <c r="T302" s="94">
        <f t="shared" si="118"/>
        <v>-1.9032210533147615E-3</v>
      </c>
      <c r="U302" s="94">
        <f t="shared" si="118"/>
        <v>1.7337193397165254E-3</v>
      </c>
    </row>
    <row r="303" spans="2:21" outlineLevel="1" x14ac:dyDescent="0.25">
      <c r="B303" s="95">
        <f t="shared" si="88"/>
        <v>41820</v>
      </c>
      <c r="C303" s="94">
        <f t="shared" ref="C303:K303" si="125">C101+C202</f>
        <v>0.66161683428972751</v>
      </c>
      <c r="D303" s="94">
        <f t="shared" si="125"/>
        <v>0.1243999588784023</v>
      </c>
      <c r="E303" s="94">
        <f t="shared" si="125"/>
        <v>3.3196243632515061E-2</v>
      </c>
      <c r="F303" s="94">
        <f t="shared" si="125"/>
        <v>0.10648842012864161</v>
      </c>
      <c r="G303" s="94">
        <f t="shared" si="125"/>
        <v>0.58286262409159839</v>
      </c>
      <c r="H303" s="94">
        <f t="shared" si="125"/>
        <v>0.33667576294846441</v>
      </c>
      <c r="I303" s="94">
        <f t="shared" si="125"/>
        <v>0.15240018101389055</v>
      </c>
      <c r="J303" s="94">
        <f t="shared" si="125"/>
        <v>0.11861355779100349</v>
      </c>
      <c r="K303" s="94">
        <f t="shared" si="125"/>
        <v>0.46487553976922402</v>
      </c>
      <c r="N303" s="95">
        <f t="shared" si="90"/>
        <v>41820</v>
      </c>
      <c r="O303" s="94">
        <f t="shared" si="118"/>
        <v>6.8542531447576055E-3</v>
      </c>
      <c r="P303" s="94">
        <f t="shared" si="118"/>
        <v>4.7791214435990801E-3</v>
      </c>
      <c r="Q303" s="94">
        <f t="shared" si="118"/>
        <v>-9.9007715454411992E-4</v>
      </c>
      <c r="R303" s="94">
        <f t="shared" si="118"/>
        <v>1.0323294332808724E-3</v>
      </c>
      <c r="S303" s="94">
        <f t="shared" si="118"/>
        <v>-1.9640915697921157E-3</v>
      </c>
      <c r="T303" s="94">
        <f t="shared" si="118"/>
        <v>4.3538573114716185E-4</v>
      </c>
      <c r="U303" s="94">
        <f t="shared" si="118"/>
        <v>-8.6979548391352777E-6</v>
      </c>
    </row>
    <row r="306" spans="2:11" x14ac:dyDescent="0.25">
      <c r="B306" s="1" t="s">
        <v>25</v>
      </c>
      <c r="C306" s="90" t="s">
        <v>17</v>
      </c>
      <c r="D306" s="90" t="s">
        <v>18</v>
      </c>
      <c r="E306" s="90" t="s">
        <v>19</v>
      </c>
      <c r="F306" s="90" t="s">
        <v>20</v>
      </c>
      <c r="G306" s="90" t="s">
        <v>21</v>
      </c>
      <c r="H306" s="90" t="s">
        <v>22</v>
      </c>
      <c r="I306" s="90" t="s">
        <v>23</v>
      </c>
      <c r="J306" s="90" t="s">
        <v>15</v>
      </c>
      <c r="K306" s="90" t="s">
        <v>16</v>
      </c>
    </row>
    <row r="307" spans="2:11" outlineLevel="1" x14ac:dyDescent="0.25">
      <c r="B307" s="95">
        <v>38868</v>
      </c>
      <c r="C307" s="94">
        <f t="shared" ref="C307:K307" si="126">C4-C105</f>
        <v>0.13761772520757826</v>
      </c>
      <c r="D307" s="94">
        <f t="shared" si="126"/>
        <v>2.6886218597646873E-2</v>
      </c>
      <c r="E307" s="94">
        <f t="shared" si="126"/>
        <v>-8.6749418356364724E-2</v>
      </c>
      <c r="F307" s="94">
        <f t="shared" si="126"/>
        <v>8.7814065752823328E-2</v>
      </c>
      <c r="G307" s="94">
        <f t="shared" si="126"/>
        <v>0.37663420390660091</v>
      </c>
      <c r="H307" s="94">
        <f t="shared" si="126"/>
        <v>-2.9806033187821865E-2</v>
      </c>
      <c r="I307" s="94">
        <f t="shared" si="126"/>
        <v>6.1858722954767284E-3</v>
      </c>
      <c r="J307" s="94">
        <f t="shared" si="126"/>
        <v>0</v>
      </c>
      <c r="K307" s="94">
        <f t="shared" si="126"/>
        <v>0</v>
      </c>
    </row>
    <row r="308" spans="2:11" outlineLevel="1" x14ac:dyDescent="0.25">
      <c r="B308" s="95">
        <f t="shared" ref="B308:B339" si="127">EOMONTH(B307,1)</f>
        <v>38898</v>
      </c>
      <c r="C308" s="94">
        <f t="shared" ref="C308:K308" si="128">C5-C106</f>
        <v>8.6607185165814449E-2</v>
      </c>
      <c r="D308" s="94">
        <f t="shared" si="128"/>
        <v>3.5906521100096213E-2</v>
      </c>
      <c r="E308" s="94">
        <f t="shared" si="128"/>
        <v>-0.10086275995599443</v>
      </c>
      <c r="F308" s="94">
        <f t="shared" si="128"/>
        <v>6.5901755979806104E-2</v>
      </c>
      <c r="G308" s="94">
        <f t="shared" si="128"/>
        <v>0.33215105867399969</v>
      </c>
      <c r="H308" s="94">
        <f t="shared" si="128"/>
        <v>-7.6185371680355024E-2</v>
      </c>
      <c r="I308" s="94">
        <f t="shared" si="128"/>
        <v>-1.2474532821020484E-2</v>
      </c>
      <c r="J308" s="94">
        <f t="shared" si="128"/>
        <v>0</v>
      </c>
      <c r="K308" s="94">
        <f t="shared" si="128"/>
        <v>0</v>
      </c>
    </row>
    <row r="309" spans="2:11" outlineLevel="1" x14ac:dyDescent="0.25">
      <c r="B309" s="95">
        <f t="shared" si="127"/>
        <v>38929</v>
      </c>
      <c r="C309" s="94">
        <f t="shared" ref="C309:K309" si="129">C6-C107</f>
        <v>4.5689262896171479E-2</v>
      </c>
      <c r="D309" s="94">
        <f t="shared" si="129"/>
        <v>3.9819817678507195E-2</v>
      </c>
      <c r="E309" s="94">
        <f t="shared" si="129"/>
        <v>-0.15535963470367217</v>
      </c>
      <c r="F309" s="94">
        <f t="shared" si="129"/>
        <v>8.5800406065993012E-2</v>
      </c>
      <c r="G309" s="94">
        <f t="shared" si="129"/>
        <v>0.32075363354719533</v>
      </c>
      <c r="H309" s="94">
        <f t="shared" si="129"/>
        <v>-7.635859920185642E-2</v>
      </c>
      <c r="I309" s="94">
        <f t="shared" si="129"/>
        <v>-1.9912413049056207E-2</v>
      </c>
      <c r="J309" s="94">
        <f t="shared" si="129"/>
        <v>0</v>
      </c>
      <c r="K309" s="94">
        <f t="shared" si="129"/>
        <v>0</v>
      </c>
    </row>
    <row r="310" spans="2:11" outlineLevel="1" x14ac:dyDescent="0.25">
      <c r="B310" s="95">
        <f t="shared" si="127"/>
        <v>38960</v>
      </c>
      <c r="C310" s="94">
        <f t="shared" ref="C310:K310" si="130">C7-C108</f>
        <v>5.076618242975095E-2</v>
      </c>
      <c r="D310" s="94">
        <f t="shared" si="130"/>
        <v>2.5150786950169739E-2</v>
      </c>
      <c r="E310" s="94">
        <f t="shared" si="130"/>
        <v>-0.15853034727630713</v>
      </c>
      <c r="F310" s="94">
        <f t="shared" si="130"/>
        <v>9.2690335920777397E-2</v>
      </c>
      <c r="G310" s="94">
        <f t="shared" si="130"/>
        <v>0.28995634134562398</v>
      </c>
      <c r="H310" s="94">
        <f t="shared" si="130"/>
        <v>-0.12478609461585086</v>
      </c>
      <c r="I310" s="94">
        <f t="shared" si="130"/>
        <v>-1.9270365577429935E-2</v>
      </c>
      <c r="J310" s="94">
        <f t="shared" si="130"/>
        <v>0</v>
      </c>
      <c r="K310" s="94">
        <f t="shared" si="130"/>
        <v>0</v>
      </c>
    </row>
    <row r="311" spans="2:11" outlineLevel="1" x14ac:dyDescent="0.25">
      <c r="B311" s="95">
        <f t="shared" si="127"/>
        <v>38990</v>
      </c>
      <c r="C311" s="94">
        <f t="shared" ref="C311:K311" si="131">C8-C109</f>
        <v>0.11130346810222047</v>
      </c>
      <c r="D311" s="94">
        <f t="shared" si="131"/>
        <v>2.2386039911863373E-2</v>
      </c>
      <c r="E311" s="94">
        <f t="shared" si="131"/>
        <v>-0.12717316898053924</v>
      </c>
      <c r="F311" s="94">
        <f t="shared" si="131"/>
        <v>5.7751546792130293E-2</v>
      </c>
      <c r="G311" s="94">
        <f t="shared" si="131"/>
        <v>0.27635016998539397</v>
      </c>
      <c r="H311" s="94">
        <f t="shared" si="131"/>
        <v>-0.14616191913231225</v>
      </c>
      <c r="I311" s="94">
        <f t="shared" si="131"/>
        <v>-2.3492548723209397E-2</v>
      </c>
      <c r="J311" s="94">
        <f t="shared" si="131"/>
        <v>0</v>
      </c>
      <c r="K311" s="94">
        <f t="shared" si="131"/>
        <v>0</v>
      </c>
    </row>
    <row r="312" spans="2:11" outlineLevel="1" x14ac:dyDescent="0.25">
      <c r="B312" s="95">
        <f t="shared" si="127"/>
        <v>39021</v>
      </c>
      <c r="C312" s="94">
        <f t="shared" ref="C312:K312" si="132">C9-C110</f>
        <v>9.3577136987354592E-2</v>
      </c>
      <c r="D312" s="94">
        <f t="shared" si="132"/>
        <v>3.454014290583271E-2</v>
      </c>
      <c r="E312" s="94">
        <f t="shared" si="132"/>
        <v>-0.12839260964867227</v>
      </c>
      <c r="F312" s="94">
        <f t="shared" si="132"/>
        <v>5.0761109983217978E-2</v>
      </c>
      <c r="G312" s="94">
        <f t="shared" si="132"/>
        <v>0.25014445356627479</v>
      </c>
      <c r="H312" s="94">
        <f t="shared" si="132"/>
        <v>-9.7635816985090038E-2</v>
      </c>
      <c r="I312" s="94">
        <f t="shared" si="132"/>
        <v>-4.2161896866608643E-2</v>
      </c>
      <c r="J312" s="94">
        <f t="shared" si="132"/>
        <v>0</v>
      </c>
      <c r="K312" s="94">
        <f t="shared" si="132"/>
        <v>0</v>
      </c>
    </row>
    <row r="313" spans="2:11" outlineLevel="1" x14ac:dyDescent="0.25">
      <c r="B313" s="95">
        <f t="shared" si="127"/>
        <v>39051</v>
      </c>
      <c r="C313" s="94">
        <f t="shared" ref="C313:K313" si="133">C10-C111</f>
        <v>9.2788031937315829E-2</v>
      </c>
      <c r="D313" s="94">
        <f t="shared" si="133"/>
        <v>4.8679525551807365E-2</v>
      </c>
      <c r="E313" s="94">
        <f t="shared" si="133"/>
        <v>-0.13184753519602713</v>
      </c>
      <c r="F313" s="94">
        <f t="shared" si="133"/>
        <v>3.0541769635821669E-2</v>
      </c>
      <c r="G313" s="94">
        <f t="shared" si="133"/>
        <v>0.24260696334348331</v>
      </c>
      <c r="H313" s="94">
        <f t="shared" si="133"/>
        <v>-8.4104928915119684E-2</v>
      </c>
      <c r="I313" s="94">
        <f t="shared" si="133"/>
        <v>-3.6405687219350169E-2</v>
      </c>
      <c r="J313" s="94">
        <f t="shared" si="133"/>
        <v>0</v>
      </c>
      <c r="K313" s="94">
        <f t="shared" si="133"/>
        <v>0</v>
      </c>
    </row>
    <row r="314" spans="2:11" outlineLevel="1" x14ac:dyDescent="0.25">
      <c r="B314" s="95">
        <f t="shared" si="127"/>
        <v>39082</v>
      </c>
      <c r="C314" s="94">
        <f t="shared" ref="C314:K314" si="134">C11-C112</f>
        <v>0.10176275765453208</v>
      </c>
      <c r="D314" s="94">
        <f t="shared" si="134"/>
        <v>3.632732678031364E-2</v>
      </c>
      <c r="E314" s="94">
        <f t="shared" si="134"/>
        <v>-0.1360501966543021</v>
      </c>
      <c r="F314" s="94">
        <f t="shared" si="134"/>
        <v>1.6515195973000135E-2</v>
      </c>
      <c r="G314" s="94">
        <f t="shared" si="134"/>
        <v>0.25622596838943135</v>
      </c>
      <c r="H314" s="94">
        <f t="shared" si="134"/>
        <v>-3.3223126983679047E-2</v>
      </c>
      <c r="I314" s="94">
        <f t="shared" si="134"/>
        <v>-2.9433245249485013E-2</v>
      </c>
      <c r="J314" s="94">
        <f t="shared" si="134"/>
        <v>0</v>
      </c>
      <c r="K314" s="94">
        <f t="shared" si="134"/>
        <v>0</v>
      </c>
    </row>
    <row r="315" spans="2:11" outlineLevel="1" x14ac:dyDescent="0.25">
      <c r="B315" s="95">
        <f t="shared" si="127"/>
        <v>39113</v>
      </c>
      <c r="C315" s="94">
        <f t="shared" ref="C315:K315" si="135">C12-C113</f>
        <v>0.12919066661983925</v>
      </c>
      <c r="D315" s="94">
        <f t="shared" si="135"/>
        <v>4.2804781400883798E-2</v>
      </c>
      <c r="E315" s="94">
        <f t="shared" si="135"/>
        <v>-0.12897733221355712</v>
      </c>
      <c r="F315" s="94">
        <f t="shared" si="135"/>
        <v>2.3977177855965648E-2</v>
      </c>
      <c r="G315" s="94">
        <f t="shared" si="135"/>
        <v>0.25114835937069047</v>
      </c>
      <c r="H315" s="94">
        <f t="shared" si="135"/>
        <v>-8.0005143572264237E-2</v>
      </c>
      <c r="I315" s="94">
        <f t="shared" si="135"/>
        <v>-4.7125934669239054E-2</v>
      </c>
      <c r="J315" s="94">
        <f t="shared" si="135"/>
        <v>0</v>
      </c>
      <c r="K315" s="94">
        <f t="shared" si="135"/>
        <v>0</v>
      </c>
    </row>
    <row r="316" spans="2:11" outlineLevel="1" x14ac:dyDescent="0.25">
      <c r="B316" s="95">
        <f t="shared" si="127"/>
        <v>39141</v>
      </c>
      <c r="C316" s="94">
        <f t="shared" ref="C316:K316" si="136">C13-C114</f>
        <v>5.201826102876056E-2</v>
      </c>
      <c r="D316" s="94">
        <f t="shared" si="136"/>
        <v>3.2116637810143012E-2</v>
      </c>
      <c r="E316" s="94">
        <f t="shared" si="136"/>
        <v>-4.1895294230023097E-2</v>
      </c>
      <c r="F316" s="94">
        <f t="shared" si="136"/>
        <v>-2.4742858943658658E-3</v>
      </c>
      <c r="G316" s="94">
        <f t="shared" si="136"/>
        <v>9.2857237510438395E-2</v>
      </c>
      <c r="H316" s="94">
        <f t="shared" si="136"/>
        <v>-4.4540890380725701E-2</v>
      </c>
      <c r="I316" s="94">
        <f t="shared" si="136"/>
        <v>-3.0145394984158923E-2</v>
      </c>
      <c r="J316" s="94">
        <f t="shared" si="136"/>
        <v>0</v>
      </c>
      <c r="K316" s="94">
        <f t="shared" si="136"/>
        <v>0</v>
      </c>
    </row>
    <row r="317" spans="2:11" outlineLevel="1" x14ac:dyDescent="0.25">
      <c r="B317" s="95">
        <f t="shared" si="127"/>
        <v>39172</v>
      </c>
      <c r="C317" s="94">
        <f t="shared" ref="C317:K317" si="137">C14-C115</f>
        <v>0.15842961595450716</v>
      </c>
      <c r="D317" s="94">
        <f t="shared" si="137"/>
        <v>6.8592968377654537E-2</v>
      </c>
      <c r="E317" s="94">
        <f t="shared" si="137"/>
        <v>-7.554315322639181E-2</v>
      </c>
      <c r="F317" s="94">
        <f t="shared" si="137"/>
        <v>-1.1168894001235136E-2</v>
      </c>
      <c r="G317" s="94">
        <f t="shared" si="137"/>
        <v>0.17090710149888336</v>
      </c>
      <c r="H317" s="94">
        <f t="shared" si="137"/>
        <v>-3.4691377984816196E-2</v>
      </c>
      <c r="I317" s="94">
        <f t="shared" si="137"/>
        <v>-4.2689235457999353E-2</v>
      </c>
      <c r="J317" s="94">
        <f t="shared" si="137"/>
        <v>0</v>
      </c>
      <c r="K317" s="94">
        <f t="shared" si="137"/>
        <v>0</v>
      </c>
    </row>
    <row r="318" spans="2:11" outlineLevel="1" x14ac:dyDescent="0.25">
      <c r="B318" s="95">
        <f t="shared" si="127"/>
        <v>39202</v>
      </c>
      <c r="C318" s="94">
        <f t="shared" ref="C318:K318" si="138">C15-C116</f>
        <v>0.14890381282836451</v>
      </c>
      <c r="D318" s="94">
        <f t="shared" si="138"/>
        <v>9.5841702855843799E-2</v>
      </c>
      <c r="E318" s="94">
        <f t="shared" si="138"/>
        <v>-0.14995170348323017</v>
      </c>
      <c r="F318" s="94">
        <f t="shared" si="138"/>
        <v>-5.0630748235091783E-3</v>
      </c>
      <c r="G318" s="94">
        <f t="shared" si="138"/>
        <v>0.2091569160480175</v>
      </c>
      <c r="H318" s="94">
        <f t="shared" si="138"/>
        <v>-4.4353202340361081E-2</v>
      </c>
      <c r="I318" s="94">
        <f t="shared" si="138"/>
        <v>-5.7647821101915381E-2</v>
      </c>
      <c r="J318" s="94">
        <f t="shared" si="138"/>
        <v>0</v>
      </c>
      <c r="K318" s="94">
        <f t="shared" si="138"/>
        <v>0</v>
      </c>
    </row>
    <row r="319" spans="2:11" outlineLevel="1" x14ac:dyDescent="0.25">
      <c r="B319" s="95">
        <f t="shared" si="127"/>
        <v>39233</v>
      </c>
      <c r="C319" s="94">
        <f t="shared" ref="C319:K319" si="139">C16-C117</f>
        <v>0.18504895798939081</v>
      </c>
      <c r="D319" s="94">
        <f t="shared" si="139"/>
        <v>0.13250790989216929</v>
      </c>
      <c r="E319" s="94">
        <f t="shared" si="139"/>
        <v>-0.16525473473884009</v>
      </c>
      <c r="F319" s="94">
        <f t="shared" si="139"/>
        <v>-4.5035145437237661E-2</v>
      </c>
      <c r="G319" s="94">
        <f t="shared" si="139"/>
        <v>0.20978234697240472</v>
      </c>
      <c r="H319" s="94">
        <f t="shared" si="139"/>
        <v>-6.9040971762887815E-2</v>
      </c>
      <c r="I319" s="94">
        <f t="shared" si="139"/>
        <v>-5.2478510378703616E-2</v>
      </c>
      <c r="J319" s="94">
        <f t="shared" si="139"/>
        <v>0</v>
      </c>
      <c r="K319" s="94">
        <f t="shared" si="139"/>
        <v>0</v>
      </c>
    </row>
    <row r="320" spans="2:11" outlineLevel="1" x14ac:dyDescent="0.25">
      <c r="B320" s="95">
        <f t="shared" si="127"/>
        <v>39263</v>
      </c>
      <c r="C320" s="94">
        <f t="shared" ref="C320:K320" si="140">C17-C118</f>
        <v>0.24118404192617182</v>
      </c>
      <c r="D320" s="94">
        <f t="shared" si="140"/>
        <v>9.1180434125201701E-2</v>
      </c>
      <c r="E320" s="94">
        <f t="shared" si="140"/>
        <v>-0.10525233860739486</v>
      </c>
      <c r="F320" s="94">
        <f t="shared" si="140"/>
        <v>-4.0760525583644902E-3</v>
      </c>
      <c r="G320" s="94">
        <f t="shared" si="140"/>
        <v>0.13766456918630243</v>
      </c>
      <c r="H320" s="94">
        <f t="shared" si="140"/>
        <v>-3.4746638482204439E-2</v>
      </c>
      <c r="I320" s="94">
        <f t="shared" si="140"/>
        <v>-3.2385227094987909E-2</v>
      </c>
      <c r="J320" s="94">
        <f t="shared" si="140"/>
        <v>0</v>
      </c>
      <c r="K320" s="94">
        <f t="shared" si="140"/>
        <v>0</v>
      </c>
    </row>
    <row r="321" spans="2:11" outlineLevel="1" x14ac:dyDescent="0.25">
      <c r="B321" s="95">
        <f t="shared" si="127"/>
        <v>39294</v>
      </c>
      <c r="C321" s="94">
        <f t="shared" ref="C321:K321" si="141">C18-C119</f>
        <v>0.26006115215559844</v>
      </c>
      <c r="D321" s="94">
        <f t="shared" si="141"/>
        <v>0.12471264872554427</v>
      </c>
      <c r="E321" s="94">
        <f t="shared" si="141"/>
        <v>-0.1656506545478722</v>
      </c>
      <c r="F321" s="94">
        <f t="shared" si="141"/>
        <v>2.6555942113385106E-2</v>
      </c>
      <c r="G321" s="94">
        <f t="shared" si="141"/>
        <v>0.17629392252455756</v>
      </c>
      <c r="H321" s="94">
        <f t="shared" si="141"/>
        <v>-7.8971125331315672E-2</v>
      </c>
      <c r="I321" s="94">
        <f t="shared" si="141"/>
        <v>-3.2216674331480608E-2</v>
      </c>
      <c r="J321" s="94">
        <f t="shared" si="141"/>
        <v>0</v>
      </c>
      <c r="K321" s="94">
        <f t="shared" si="141"/>
        <v>0</v>
      </c>
    </row>
    <row r="322" spans="2:11" outlineLevel="1" x14ac:dyDescent="0.25">
      <c r="B322" s="95">
        <f t="shared" si="127"/>
        <v>39325</v>
      </c>
      <c r="C322" s="94">
        <f t="shared" ref="C322:K322" si="142">C19-C120</f>
        <v>0.14232469708817352</v>
      </c>
      <c r="D322" s="94">
        <f t="shared" si="142"/>
        <v>0.12169278161284432</v>
      </c>
      <c r="E322" s="94">
        <f t="shared" si="142"/>
        <v>-0.18834209679234662</v>
      </c>
      <c r="F322" s="94">
        <f t="shared" si="142"/>
        <v>7.1015512182495133E-2</v>
      </c>
      <c r="G322" s="94">
        <f t="shared" si="142"/>
        <v>0.19779855706461602</v>
      </c>
      <c r="H322" s="94">
        <f t="shared" si="142"/>
        <v>-0.12453355443624539</v>
      </c>
      <c r="I322" s="94">
        <f t="shared" si="142"/>
        <v>-7.8284379087596806E-2</v>
      </c>
      <c r="J322" s="94">
        <f t="shared" si="142"/>
        <v>0</v>
      </c>
      <c r="K322" s="94">
        <f t="shared" si="142"/>
        <v>0</v>
      </c>
    </row>
    <row r="323" spans="2:11" outlineLevel="1" x14ac:dyDescent="0.25">
      <c r="B323" s="95">
        <f t="shared" si="127"/>
        <v>39355</v>
      </c>
      <c r="C323" s="94">
        <f t="shared" ref="C323:K323" si="143">C20-C121</f>
        <v>0.17875914857880359</v>
      </c>
      <c r="D323" s="94">
        <f t="shared" si="143"/>
        <v>0.12435963361824132</v>
      </c>
      <c r="E323" s="94">
        <f t="shared" si="143"/>
        <v>-0.16515614233707634</v>
      </c>
      <c r="F323" s="94">
        <f t="shared" si="143"/>
        <v>5.5617532595029107E-2</v>
      </c>
      <c r="G323" s="94">
        <f t="shared" si="143"/>
        <v>0.23881000261343888</v>
      </c>
      <c r="H323" s="94">
        <f t="shared" si="143"/>
        <v>-0.18435472409554837</v>
      </c>
      <c r="I323" s="94">
        <f t="shared" si="143"/>
        <v>-7.3871725636427424E-2</v>
      </c>
      <c r="J323" s="94">
        <f t="shared" si="143"/>
        <v>0</v>
      </c>
      <c r="K323" s="94">
        <f t="shared" si="143"/>
        <v>0</v>
      </c>
    </row>
    <row r="324" spans="2:11" outlineLevel="1" x14ac:dyDescent="0.25">
      <c r="B324" s="95">
        <f t="shared" si="127"/>
        <v>39386</v>
      </c>
      <c r="C324" s="94">
        <f t="shared" ref="C324:K324" si="144">C21-C122</f>
        <v>0.11182259796725103</v>
      </c>
      <c r="D324" s="94">
        <f t="shared" si="144"/>
        <v>0.12990911819248008</v>
      </c>
      <c r="E324" s="94">
        <f t="shared" si="144"/>
        <v>-0.14989857651345978</v>
      </c>
      <c r="F324" s="94">
        <f t="shared" si="144"/>
        <v>5.0161574556531141E-2</v>
      </c>
      <c r="G324" s="94">
        <f t="shared" si="144"/>
        <v>0.29919820892006882</v>
      </c>
      <c r="H324" s="94">
        <f t="shared" si="144"/>
        <v>-0.18885344545383209</v>
      </c>
      <c r="I324" s="94">
        <f t="shared" si="144"/>
        <v>-8.7214532295732797E-2</v>
      </c>
      <c r="J324" s="94">
        <f t="shared" si="144"/>
        <v>0</v>
      </c>
      <c r="K324" s="94">
        <f t="shared" si="144"/>
        <v>0</v>
      </c>
    </row>
    <row r="325" spans="2:11" outlineLevel="1" x14ac:dyDescent="0.25">
      <c r="B325" s="95">
        <f t="shared" si="127"/>
        <v>39416</v>
      </c>
      <c r="C325" s="94">
        <f t="shared" ref="C325:K325" si="145">C22-C123</f>
        <v>0.1008649488684441</v>
      </c>
      <c r="D325" s="94">
        <f t="shared" si="145"/>
        <v>0.15541813752114883</v>
      </c>
      <c r="E325" s="94">
        <f t="shared" si="145"/>
        <v>-8.1999704508626439E-2</v>
      </c>
      <c r="F325" s="94">
        <f t="shared" si="145"/>
        <v>6.0356941202129449E-2</v>
      </c>
      <c r="G325" s="94">
        <f t="shared" si="145"/>
        <v>0.31325503608101851</v>
      </c>
      <c r="H325" s="94">
        <f t="shared" si="145"/>
        <v>-0.21812431864824178</v>
      </c>
      <c r="I325" s="94">
        <f t="shared" si="145"/>
        <v>-0.14680442166422991</v>
      </c>
      <c r="J325" s="94">
        <f t="shared" si="145"/>
        <v>0</v>
      </c>
      <c r="K325" s="94">
        <f t="shared" si="145"/>
        <v>0</v>
      </c>
    </row>
    <row r="326" spans="2:11" outlineLevel="1" x14ac:dyDescent="0.25">
      <c r="B326" s="95">
        <f t="shared" si="127"/>
        <v>39447</v>
      </c>
      <c r="C326" s="94">
        <f t="shared" ref="C326:K326" si="146">C23-C124</f>
        <v>5.7205201474067935E-2</v>
      </c>
      <c r="D326" s="94">
        <f t="shared" si="146"/>
        <v>7.7734590134585974E-2</v>
      </c>
      <c r="E326" s="94">
        <f t="shared" si="146"/>
        <v>-4.2925113246816846E-2</v>
      </c>
      <c r="F326" s="94">
        <f t="shared" si="146"/>
        <v>5.6170870676919352E-2</v>
      </c>
      <c r="G326" s="94">
        <f t="shared" si="146"/>
        <v>0.22269633238044342</v>
      </c>
      <c r="H326" s="94">
        <f t="shared" si="146"/>
        <v>-0.13260047603539421</v>
      </c>
      <c r="I326" s="94">
        <f t="shared" si="146"/>
        <v>-0.10688850104137118</v>
      </c>
      <c r="J326" s="94">
        <f t="shared" si="146"/>
        <v>0</v>
      </c>
      <c r="K326" s="94">
        <f t="shared" si="146"/>
        <v>0</v>
      </c>
    </row>
    <row r="327" spans="2:11" outlineLevel="1" x14ac:dyDescent="0.25">
      <c r="B327" s="95">
        <f t="shared" si="127"/>
        <v>39478</v>
      </c>
      <c r="C327" s="94">
        <f t="shared" ref="C327:K327" si="147">C24-C125</f>
        <v>7.9073049049156463E-3</v>
      </c>
      <c r="D327" s="94">
        <f t="shared" si="147"/>
        <v>0.10557408093217137</v>
      </c>
      <c r="E327" s="94">
        <f t="shared" si="147"/>
        <v>-4.2788049342914067E-2</v>
      </c>
      <c r="F327" s="94">
        <f t="shared" si="147"/>
        <v>7.1321710552844503E-2</v>
      </c>
      <c r="G327" s="94">
        <f t="shared" si="147"/>
        <v>0.24196118958724622</v>
      </c>
      <c r="H327" s="94">
        <f t="shared" si="147"/>
        <v>-0.1660129943277632</v>
      </c>
      <c r="I327" s="94">
        <f t="shared" si="147"/>
        <v>-0.14509030981399373</v>
      </c>
      <c r="J327" s="94">
        <f t="shared" si="147"/>
        <v>0</v>
      </c>
      <c r="K327" s="94">
        <f t="shared" si="147"/>
        <v>0</v>
      </c>
    </row>
    <row r="328" spans="2:11" outlineLevel="1" x14ac:dyDescent="0.25">
      <c r="B328" s="95">
        <f t="shared" si="127"/>
        <v>39507</v>
      </c>
      <c r="C328" s="94">
        <f t="shared" ref="C328:K328" si="148">C25-C126</f>
        <v>2.4562822962471031E-2</v>
      </c>
      <c r="D328" s="94">
        <f t="shared" si="148"/>
        <v>0.14429328725071427</v>
      </c>
      <c r="E328" s="94">
        <f t="shared" si="148"/>
        <v>-5.0235835958980665E-2</v>
      </c>
      <c r="F328" s="94">
        <f t="shared" si="148"/>
        <v>4.0086872759356795E-2</v>
      </c>
      <c r="G328" s="94">
        <f t="shared" si="148"/>
        <v>0.23737481368149027</v>
      </c>
      <c r="H328" s="94">
        <f t="shared" si="148"/>
        <v>-0.17252336357712283</v>
      </c>
      <c r="I328" s="94">
        <f t="shared" si="148"/>
        <v>-0.16148756553967805</v>
      </c>
      <c r="J328" s="94">
        <f t="shared" si="148"/>
        <v>0</v>
      </c>
      <c r="K328" s="94">
        <f t="shared" si="148"/>
        <v>0</v>
      </c>
    </row>
    <row r="329" spans="2:11" outlineLevel="1" x14ac:dyDescent="0.25">
      <c r="B329" s="95">
        <f t="shared" si="127"/>
        <v>39538</v>
      </c>
      <c r="C329" s="94">
        <f t="shared" ref="C329:K329" si="149">C26-C127</f>
        <v>-5.7371430244685495E-2</v>
      </c>
      <c r="D329" s="94">
        <f t="shared" si="149"/>
        <v>0.15114781507212233</v>
      </c>
      <c r="E329" s="94">
        <f t="shared" si="149"/>
        <v>-4.3359391069865166E-2</v>
      </c>
      <c r="F329" s="94">
        <f t="shared" si="149"/>
        <v>-2.7650438938101235E-2</v>
      </c>
      <c r="G329" s="94">
        <f t="shared" si="149"/>
        <v>0.20863373351116121</v>
      </c>
      <c r="H329" s="94">
        <f t="shared" si="149"/>
        <v>-0.10250372205891888</v>
      </c>
      <c r="I329" s="94">
        <f t="shared" si="149"/>
        <v>-0.1559935516246462</v>
      </c>
      <c r="J329" s="94">
        <f t="shared" si="149"/>
        <v>0</v>
      </c>
      <c r="K329" s="94">
        <f t="shared" si="149"/>
        <v>0</v>
      </c>
    </row>
    <row r="330" spans="2:11" outlineLevel="1" x14ac:dyDescent="0.25">
      <c r="B330" s="95">
        <f t="shared" si="127"/>
        <v>39568</v>
      </c>
      <c r="C330" s="94">
        <f t="shared" ref="C330:K330" si="150">C27-C128</f>
        <v>-7.0621816835477302E-2</v>
      </c>
      <c r="D330" s="94">
        <f t="shared" si="150"/>
        <v>0.14355824341935355</v>
      </c>
      <c r="E330" s="94">
        <f t="shared" si="150"/>
        <v>-4.8850230536640574E-2</v>
      </c>
      <c r="F330" s="94">
        <f t="shared" si="150"/>
        <v>-4.3096323902934358E-2</v>
      </c>
      <c r="G330" s="94">
        <f t="shared" si="150"/>
        <v>0.22558484007134624</v>
      </c>
      <c r="H330" s="94">
        <f t="shared" si="150"/>
        <v>-0.1410994517849099</v>
      </c>
      <c r="I330" s="94">
        <f t="shared" si="150"/>
        <v>-0.16819076348198492</v>
      </c>
      <c r="J330" s="94">
        <f t="shared" si="150"/>
        <v>0</v>
      </c>
      <c r="K330" s="94">
        <f t="shared" si="150"/>
        <v>0</v>
      </c>
    </row>
    <row r="331" spans="2:11" outlineLevel="1" x14ac:dyDescent="0.25">
      <c r="B331" s="4">
        <f t="shared" si="127"/>
        <v>39599</v>
      </c>
      <c r="C331" s="94">
        <f t="shared" ref="C331:K331" si="151">C28-C129</f>
        <v>-4.7845160738110404E-2</v>
      </c>
      <c r="D331" s="94">
        <f t="shared" si="151"/>
        <v>0.14246347579796848</v>
      </c>
      <c r="E331" s="94">
        <f t="shared" si="151"/>
        <v>-4.4747976255104946E-2</v>
      </c>
      <c r="F331" s="94">
        <f t="shared" si="151"/>
        <v>-8.054769223866598E-2</v>
      </c>
      <c r="G331" s="94">
        <f t="shared" si="151"/>
        <v>0.21443339507941503</v>
      </c>
      <c r="H331" s="94">
        <f t="shared" si="151"/>
        <v>-0.11059937396326383</v>
      </c>
      <c r="I331" s="94">
        <f t="shared" si="151"/>
        <v>-0.14029310352377697</v>
      </c>
      <c r="J331" s="94">
        <f t="shared" si="151"/>
        <v>0</v>
      </c>
      <c r="K331" s="94">
        <f t="shared" si="151"/>
        <v>0</v>
      </c>
    </row>
    <row r="332" spans="2:11" outlineLevel="1" x14ac:dyDescent="0.25">
      <c r="B332" s="95">
        <f t="shared" si="127"/>
        <v>39629</v>
      </c>
      <c r="C332" s="94">
        <f t="shared" ref="C332:K332" si="152">C29-C130</f>
        <v>-0.13848296987370035</v>
      </c>
      <c r="D332" s="94">
        <f t="shared" si="152"/>
        <v>0.14569386714097501</v>
      </c>
      <c r="E332" s="94">
        <f t="shared" si="152"/>
        <v>-3.3118642808343118E-2</v>
      </c>
      <c r="F332" s="94">
        <f t="shared" si="152"/>
        <v>-4.2054757624189504E-2</v>
      </c>
      <c r="G332" s="94">
        <f t="shared" si="152"/>
        <v>0.20917110329871091</v>
      </c>
      <c r="H332" s="94">
        <f t="shared" si="152"/>
        <v>-8.5702305064717349E-2</v>
      </c>
      <c r="I332" s="94">
        <f t="shared" si="152"/>
        <v>-6.4626652897888034E-2</v>
      </c>
      <c r="J332" s="94">
        <f t="shared" si="152"/>
        <v>0</v>
      </c>
      <c r="K332" s="94">
        <f t="shared" si="152"/>
        <v>0</v>
      </c>
    </row>
    <row r="333" spans="2:11" outlineLevel="1" x14ac:dyDescent="0.25">
      <c r="B333" s="95">
        <f t="shared" si="127"/>
        <v>39660</v>
      </c>
      <c r="C333" s="94">
        <f t="shared" ref="C333:K333" si="153">C30-C131</f>
        <v>-0.15967357771401647</v>
      </c>
      <c r="D333" s="94">
        <f t="shared" si="153"/>
        <v>0.20484408300122883</v>
      </c>
      <c r="E333" s="94">
        <f t="shared" si="153"/>
        <v>-6.1433293908618666E-2</v>
      </c>
      <c r="F333" s="94">
        <f t="shared" si="153"/>
        <v>-7.16481577820796E-2</v>
      </c>
      <c r="G333" s="94">
        <f t="shared" si="153"/>
        <v>0.17089876301790516</v>
      </c>
      <c r="H333" s="94">
        <f t="shared" si="153"/>
        <v>-0.13156669299950263</v>
      </c>
      <c r="I333" s="94">
        <f t="shared" si="153"/>
        <v>-5.2442754000565479E-2</v>
      </c>
      <c r="J333" s="94">
        <f t="shared" si="153"/>
        <v>0</v>
      </c>
      <c r="K333" s="94">
        <f t="shared" si="153"/>
        <v>0</v>
      </c>
    </row>
    <row r="334" spans="2:11" outlineLevel="1" x14ac:dyDescent="0.25">
      <c r="B334" s="4">
        <f t="shared" si="127"/>
        <v>39691</v>
      </c>
      <c r="C334" s="94">
        <f t="shared" ref="C334:K334" si="154">C31-C132</f>
        <v>-0.11160254824603755</v>
      </c>
      <c r="D334" s="94">
        <f t="shared" si="154"/>
        <v>0.18773169211920149</v>
      </c>
      <c r="E334" s="94">
        <f t="shared" si="154"/>
        <v>-5.3849880432352101E-2</v>
      </c>
      <c r="F334" s="94">
        <f t="shared" si="154"/>
        <v>-6.2993433808563024E-2</v>
      </c>
      <c r="G334" s="94">
        <f t="shared" si="154"/>
        <v>0.16873665767604443</v>
      </c>
      <c r="H334" s="94">
        <f t="shared" si="154"/>
        <v>-0.21345106773309841</v>
      </c>
      <c r="I334" s="94">
        <f t="shared" si="154"/>
        <v>-5.2895139209706607E-2</v>
      </c>
      <c r="J334" s="94">
        <f t="shared" si="154"/>
        <v>1.3373234024867054E-2</v>
      </c>
      <c r="K334" s="94">
        <f t="shared" si="154"/>
        <v>0</v>
      </c>
    </row>
    <row r="335" spans="2:11" outlineLevel="1" x14ac:dyDescent="0.25">
      <c r="B335" s="95">
        <f t="shared" si="127"/>
        <v>39721</v>
      </c>
      <c r="C335" s="94">
        <f t="shared" ref="C335:K335" si="155">C32-C133</f>
        <v>-0.12545011110062021</v>
      </c>
      <c r="D335" s="94">
        <f t="shared" si="155"/>
        <v>8.1021952385617407E-2</v>
      </c>
      <c r="E335" s="94">
        <f t="shared" si="155"/>
        <v>-2.9308846768400575E-2</v>
      </c>
      <c r="F335" s="94">
        <f t="shared" si="155"/>
        <v>-1.4618163910543047E-2</v>
      </c>
      <c r="G335" s="94">
        <f t="shared" si="155"/>
        <v>0.17092038532970533</v>
      </c>
      <c r="H335" s="94">
        <f t="shared" si="155"/>
        <v>-9.9094812567473226E-2</v>
      </c>
      <c r="I335" s="94">
        <f t="shared" si="155"/>
        <v>-8.2696658885809488E-2</v>
      </c>
      <c r="J335" s="94">
        <f t="shared" si="155"/>
        <v>1.4316920127672968E-2</v>
      </c>
      <c r="K335" s="94">
        <f t="shared" si="155"/>
        <v>0</v>
      </c>
    </row>
    <row r="336" spans="2:11" outlineLevel="1" x14ac:dyDescent="0.25">
      <c r="B336" s="95">
        <f t="shared" si="127"/>
        <v>39752</v>
      </c>
      <c r="C336" s="94">
        <f t="shared" ref="C336:K336" si="156">C33-C134</f>
        <v>-0.1142900759891079</v>
      </c>
      <c r="D336" s="94">
        <f t="shared" si="156"/>
        <v>9.6154554279846385E-2</v>
      </c>
      <c r="E336" s="94">
        <f t="shared" si="156"/>
        <v>-2.5950982941841436E-2</v>
      </c>
      <c r="F336" s="94">
        <f t="shared" si="156"/>
        <v>-1.7534760053042206E-2</v>
      </c>
      <c r="G336" s="94">
        <f t="shared" si="156"/>
        <v>0.10820010608398334</v>
      </c>
      <c r="H336" s="94">
        <f t="shared" si="156"/>
        <v>-2.6569905365305457E-2</v>
      </c>
      <c r="I336" s="94">
        <f t="shared" si="156"/>
        <v>-4.493252129491828E-2</v>
      </c>
      <c r="J336" s="94">
        <f t="shared" si="156"/>
        <v>1.2157133338591666E-2</v>
      </c>
      <c r="K336" s="94">
        <f t="shared" si="156"/>
        <v>0</v>
      </c>
    </row>
    <row r="337" spans="2:11" outlineLevel="1" x14ac:dyDescent="0.25">
      <c r="B337" s="95">
        <f t="shared" si="127"/>
        <v>39782</v>
      </c>
      <c r="C337" s="94">
        <f t="shared" ref="C337:K337" si="157">C34-C135</f>
        <v>-0.10272338191562103</v>
      </c>
      <c r="D337" s="94">
        <f t="shared" si="157"/>
        <v>7.9470033814471347E-2</v>
      </c>
      <c r="E337" s="94">
        <f t="shared" si="157"/>
        <v>-2.7773311754067543E-2</v>
      </c>
      <c r="F337" s="94">
        <f t="shared" si="157"/>
        <v>-1.0372670783245996E-2</v>
      </c>
      <c r="G337" s="94">
        <f t="shared" si="157"/>
        <v>0.10789003671768506</v>
      </c>
      <c r="H337" s="94">
        <f t="shared" si="157"/>
        <v>-3.4797115239592391E-2</v>
      </c>
      <c r="I337" s="94">
        <f t="shared" si="157"/>
        <v>-5.8577784065613259E-2</v>
      </c>
      <c r="J337" s="94">
        <f t="shared" si="157"/>
        <v>1.4117754644258127E-2</v>
      </c>
      <c r="K337" s="94">
        <f t="shared" si="157"/>
        <v>0</v>
      </c>
    </row>
    <row r="338" spans="2:11" outlineLevel="1" x14ac:dyDescent="0.25">
      <c r="B338" s="95">
        <f t="shared" si="127"/>
        <v>39813</v>
      </c>
      <c r="C338" s="94">
        <f t="shared" ref="C338:K338" si="158">C35-C136</f>
        <v>-8.0860795006015784E-2</v>
      </c>
      <c r="D338" s="94">
        <f t="shared" si="158"/>
        <v>9.0309672414060571E-2</v>
      </c>
      <c r="E338" s="94">
        <f t="shared" si="158"/>
        <v>-2.294956363701052E-2</v>
      </c>
      <c r="F338" s="94">
        <f t="shared" si="158"/>
        <v>-2.2554903513266306E-2</v>
      </c>
      <c r="G338" s="94">
        <f t="shared" si="158"/>
        <v>0.11518891690065509</v>
      </c>
      <c r="H338" s="94">
        <f t="shared" si="158"/>
        <v>7.0518161939665105E-2</v>
      </c>
      <c r="I338" s="94">
        <f t="shared" si="158"/>
        <v>-6.8072638864077564E-2</v>
      </c>
      <c r="J338" s="94">
        <f t="shared" si="158"/>
        <v>1.4584312849456181E-2</v>
      </c>
      <c r="K338" s="94">
        <f t="shared" si="158"/>
        <v>0</v>
      </c>
    </row>
    <row r="339" spans="2:11" outlineLevel="1" x14ac:dyDescent="0.25">
      <c r="B339" s="95">
        <f t="shared" si="127"/>
        <v>39844</v>
      </c>
      <c r="C339" s="94">
        <f t="shared" ref="C339:K339" si="159">C36-C137</f>
        <v>-7.2939851570021308E-2</v>
      </c>
      <c r="D339" s="94">
        <f t="shared" si="159"/>
        <v>7.0267881743626207E-2</v>
      </c>
      <c r="E339" s="94">
        <f t="shared" si="159"/>
        <v>-2.2889553042461291E-2</v>
      </c>
      <c r="F339" s="94">
        <f t="shared" si="159"/>
        <v>-1.7973024954162697E-2</v>
      </c>
      <c r="G339" s="94">
        <f t="shared" si="159"/>
        <v>9.7928213856597071E-2</v>
      </c>
      <c r="H339" s="94">
        <f t="shared" si="159"/>
        <v>-2.4505266130716449E-2</v>
      </c>
      <c r="I339" s="94">
        <f t="shared" si="159"/>
        <v>-5.2756496654742906E-2</v>
      </c>
      <c r="J339" s="94">
        <f t="shared" si="159"/>
        <v>1.5653165335036499E-2</v>
      </c>
      <c r="K339" s="94">
        <f t="shared" si="159"/>
        <v>0</v>
      </c>
    </row>
    <row r="340" spans="2:11" outlineLevel="1" x14ac:dyDescent="0.25">
      <c r="B340" s="4">
        <f t="shared" ref="B340:B371" si="160">EOMONTH(B339,1)</f>
        <v>39872</v>
      </c>
      <c r="C340" s="94">
        <f t="shared" ref="C340:K340" si="161">C37-C138</f>
        <v>-2.6484452869787567E-2</v>
      </c>
      <c r="D340" s="94">
        <f t="shared" si="161"/>
        <v>5.9270305861970456E-2</v>
      </c>
      <c r="E340" s="94">
        <f t="shared" si="161"/>
        <v>-2.7300635602025294E-2</v>
      </c>
      <c r="F340" s="94">
        <f t="shared" si="161"/>
        <v>-3.7042517045049878E-3</v>
      </c>
      <c r="G340" s="94">
        <f t="shared" si="161"/>
        <v>9.0720150775078071E-2</v>
      </c>
      <c r="H340" s="94">
        <f t="shared" si="161"/>
        <v>-1.7846029787907655E-2</v>
      </c>
      <c r="I340" s="94">
        <f t="shared" si="161"/>
        <v>-5.1082532215700673E-2</v>
      </c>
      <c r="J340" s="94">
        <f t="shared" si="161"/>
        <v>2.8990191600350327E-2</v>
      </c>
      <c r="K340" s="94">
        <f t="shared" si="161"/>
        <v>0</v>
      </c>
    </row>
    <row r="341" spans="2:11" outlineLevel="1" x14ac:dyDescent="0.25">
      <c r="B341" s="4">
        <f t="shared" si="160"/>
        <v>39903</v>
      </c>
      <c r="C341" s="94">
        <f t="shared" ref="C341:K341" si="162">C38-C139</f>
        <v>-7.340843898020033E-3</v>
      </c>
      <c r="D341" s="94">
        <f t="shared" si="162"/>
        <v>7.3772851311447354E-2</v>
      </c>
      <c r="E341" s="94">
        <f t="shared" si="162"/>
        <v>-2.6132397223549046E-2</v>
      </c>
      <c r="F341" s="94">
        <f t="shared" si="162"/>
        <v>-3.6457563939595872E-4</v>
      </c>
      <c r="G341" s="94">
        <f t="shared" si="162"/>
        <v>0.11537448575470785</v>
      </c>
      <c r="H341" s="94">
        <f t="shared" si="162"/>
        <v>-3.4507087733697067E-2</v>
      </c>
      <c r="I341" s="94">
        <f t="shared" si="162"/>
        <v>-4.8953672204410888E-2</v>
      </c>
      <c r="J341" s="94">
        <f t="shared" si="162"/>
        <v>2.8540991014850664E-2</v>
      </c>
      <c r="K341" s="94">
        <f t="shared" si="162"/>
        <v>0</v>
      </c>
    </row>
    <row r="342" spans="2:11" outlineLevel="1" x14ac:dyDescent="0.25">
      <c r="B342" s="4">
        <f t="shared" si="160"/>
        <v>39933</v>
      </c>
      <c r="C342" s="94">
        <f t="shared" ref="C342:K342" si="163">C39-C140</f>
        <v>2.9247175418601112E-2</v>
      </c>
      <c r="D342" s="94">
        <f t="shared" si="163"/>
        <v>9.2432259357407454E-2</v>
      </c>
      <c r="E342" s="94">
        <f t="shared" si="163"/>
        <v>-3.2754273188692638E-2</v>
      </c>
      <c r="F342" s="94">
        <f t="shared" si="163"/>
        <v>-9.4353838160182446E-3</v>
      </c>
      <c r="G342" s="94">
        <f t="shared" si="163"/>
        <v>0.13657275074667963</v>
      </c>
      <c r="H342" s="94">
        <f t="shared" si="163"/>
        <v>-5.5204266312466554E-2</v>
      </c>
      <c r="I342" s="94">
        <f t="shared" si="163"/>
        <v>-6.9895460948114441E-2</v>
      </c>
      <c r="J342" s="94">
        <f t="shared" si="163"/>
        <v>2.9642836296842227E-2</v>
      </c>
      <c r="K342" s="94">
        <f t="shared" si="163"/>
        <v>0</v>
      </c>
    </row>
    <row r="343" spans="2:11" outlineLevel="1" x14ac:dyDescent="0.25">
      <c r="B343" s="95">
        <f t="shared" si="160"/>
        <v>39964</v>
      </c>
      <c r="C343" s="94">
        <f t="shared" ref="C343:K343" si="164">C40-C141</f>
        <v>1.0415390740665886E-2</v>
      </c>
      <c r="D343" s="94">
        <f t="shared" si="164"/>
        <v>7.9118007875027582E-2</v>
      </c>
      <c r="E343" s="94">
        <f t="shared" si="164"/>
        <v>-3.6405798906672525E-2</v>
      </c>
      <c r="F343" s="94">
        <f t="shared" si="164"/>
        <v>-1.6295069796116723E-2</v>
      </c>
      <c r="G343" s="94">
        <f t="shared" si="164"/>
        <v>0.1427399049166376</v>
      </c>
      <c r="H343" s="94">
        <f t="shared" si="164"/>
        <v>-7.3941048753827635E-2</v>
      </c>
      <c r="I343" s="94">
        <f t="shared" si="164"/>
        <v>-5.7455351950169417E-2</v>
      </c>
      <c r="J343" s="94">
        <f t="shared" si="164"/>
        <v>3.0654773060850043E-2</v>
      </c>
      <c r="K343" s="94">
        <f t="shared" si="164"/>
        <v>0</v>
      </c>
    </row>
    <row r="344" spans="2:11" outlineLevel="1" x14ac:dyDescent="0.25">
      <c r="B344" s="95">
        <f t="shared" si="160"/>
        <v>39994</v>
      </c>
      <c r="C344" s="94">
        <f t="shared" ref="C344:K344" si="165">C41-C142</f>
        <v>-1.009596802828705E-2</v>
      </c>
      <c r="D344" s="94">
        <f t="shared" si="165"/>
        <v>8.2614355796993166E-2</v>
      </c>
      <c r="E344" s="94">
        <f t="shared" si="165"/>
        <v>-3.7247568913770686E-2</v>
      </c>
      <c r="F344" s="94">
        <f t="shared" si="165"/>
        <v>-1.7359474628010893E-2</v>
      </c>
      <c r="G344" s="94">
        <f t="shared" si="165"/>
        <v>0.16081796628524661</v>
      </c>
      <c r="H344" s="94">
        <f t="shared" si="165"/>
        <v>-5.3701080359720391E-2</v>
      </c>
      <c r="I344" s="94">
        <f t="shared" si="165"/>
        <v>-4.8978097643260915E-2</v>
      </c>
      <c r="J344" s="94">
        <f t="shared" si="165"/>
        <v>2.8192307392078161E-2</v>
      </c>
      <c r="K344" s="94">
        <f t="shared" si="165"/>
        <v>0</v>
      </c>
    </row>
    <row r="345" spans="2:11" outlineLevel="1" x14ac:dyDescent="0.25">
      <c r="B345" s="95">
        <f t="shared" si="160"/>
        <v>40025</v>
      </c>
      <c r="C345" s="94">
        <f t="shared" ref="C345:K345" si="166">C42-C143</f>
        <v>8.0265876213353682E-2</v>
      </c>
      <c r="D345" s="94">
        <f t="shared" si="166"/>
        <v>9.6249987690158967E-2</v>
      </c>
      <c r="E345" s="94">
        <f t="shared" si="166"/>
        <v>-3.8799627610811779E-2</v>
      </c>
      <c r="F345" s="94">
        <f t="shared" si="166"/>
        <v>-2.5203698136666147E-2</v>
      </c>
      <c r="G345" s="94">
        <f t="shared" si="166"/>
        <v>0.18287168076605081</v>
      </c>
      <c r="H345" s="94">
        <f t="shared" si="166"/>
        <v>-7.3347615137674849E-2</v>
      </c>
      <c r="I345" s="94">
        <f t="shared" si="166"/>
        <v>-4.4763340281681364E-2</v>
      </c>
      <c r="J345" s="94">
        <f t="shared" si="166"/>
        <v>3.0460550650200237E-2</v>
      </c>
      <c r="K345" s="94">
        <f t="shared" si="166"/>
        <v>0</v>
      </c>
    </row>
    <row r="346" spans="2:11" outlineLevel="1" x14ac:dyDescent="0.25">
      <c r="B346" s="95">
        <f t="shared" si="160"/>
        <v>40056</v>
      </c>
      <c r="C346" s="94">
        <f t="shared" ref="C346:K346" si="167">C43-C144</f>
        <v>4.6153389072053685E-2</v>
      </c>
      <c r="D346" s="94">
        <f t="shared" si="167"/>
        <v>0.10233729551682236</v>
      </c>
      <c r="E346" s="94">
        <f t="shared" si="167"/>
        <v>-3.7992514647731596E-2</v>
      </c>
      <c r="F346" s="94">
        <f t="shared" si="167"/>
        <v>-4.3676020381015868E-2</v>
      </c>
      <c r="G346" s="94">
        <f t="shared" si="167"/>
        <v>0.19404557531064551</v>
      </c>
      <c r="H346" s="94">
        <f t="shared" si="167"/>
        <v>-5.6416965632411747E-2</v>
      </c>
      <c r="I346" s="94">
        <f t="shared" si="167"/>
        <v>-4.3767113002488596E-2</v>
      </c>
      <c r="J346" s="94">
        <f t="shared" si="167"/>
        <v>2.875307264136363E-2</v>
      </c>
      <c r="K346" s="94">
        <f t="shared" si="167"/>
        <v>0</v>
      </c>
    </row>
    <row r="347" spans="2:11" outlineLevel="1" x14ac:dyDescent="0.25">
      <c r="B347" s="95">
        <f t="shared" si="160"/>
        <v>40086</v>
      </c>
      <c r="C347" s="94">
        <f t="shared" ref="C347:K347" si="168">C44-C145</f>
        <v>5.3426663898546611E-2</v>
      </c>
      <c r="D347" s="94">
        <f t="shared" si="168"/>
        <v>0.10360278222339944</v>
      </c>
      <c r="E347" s="94">
        <f t="shared" si="168"/>
        <v>-4.7655535959438743E-2</v>
      </c>
      <c r="F347" s="94">
        <f t="shared" si="168"/>
        <v>-4.081261760329688E-2</v>
      </c>
      <c r="G347" s="94">
        <f t="shared" si="168"/>
        <v>0.2222434259049727</v>
      </c>
      <c r="H347" s="94">
        <f t="shared" si="168"/>
        <v>-6.5103597704340807E-2</v>
      </c>
      <c r="I347" s="94">
        <f t="shared" si="168"/>
        <v>-3.417717106717616E-2</v>
      </c>
      <c r="J347" s="94">
        <f t="shared" si="168"/>
        <v>2.9783473128641273E-2</v>
      </c>
      <c r="K347" s="94">
        <f t="shared" si="168"/>
        <v>0</v>
      </c>
    </row>
    <row r="348" spans="2:11" outlineLevel="1" x14ac:dyDescent="0.25">
      <c r="B348" s="95">
        <f t="shared" si="160"/>
        <v>40117</v>
      </c>
      <c r="C348" s="94">
        <f t="shared" ref="C348:K348" si="169">C45-C146</f>
        <v>4.7964179435325716E-2</v>
      </c>
      <c r="D348" s="94">
        <f t="shared" si="169"/>
        <v>0.10684333360050854</v>
      </c>
      <c r="E348" s="94">
        <f t="shared" si="169"/>
        <v>-4.7903842317474264E-2</v>
      </c>
      <c r="F348" s="94">
        <f t="shared" si="169"/>
        <v>-3.300942180693589E-2</v>
      </c>
      <c r="G348" s="94">
        <f t="shared" si="169"/>
        <v>0.2245373436256986</v>
      </c>
      <c r="H348" s="94">
        <f t="shared" si="169"/>
        <v>-7.0286532169499705E-2</v>
      </c>
      <c r="I348" s="94">
        <f t="shared" si="169"/>
        <v>-1.8630804975604518E-2</v>
      </c>
      <c r="J348" s="94">
        <f t="shared" si="169"/>
        <v>3.0399043649015533E-2</v>
      </c>
      <c r="K348" s="94">
        <f t="shared" si="169"/>
        <v>0</v>
      </c>
    </row>
    <row r="349" spans="2:11" outlineLevel="1" x14ac:dyDescent="0.25">
      <c r="B349" s="95">
        <f t="shared" si="160"/>
        <v>40147</v>
      </c>
      <c r="C349" s="94">
        <f t="shared" ref="C349:K349" si="170">C46-C147</f>
        <v>7.0380579219740058E-2</v>
      </c>
      <c r="D349" s="94">
        <f t="shared" si="170"/>
        <v>0.1173444995064461</v>
      </c>
      <c r="E349" s="94">
        <f t="shared" si="170"/>
        <v>-5.6620124594930765E-2</v>
      </c>
      <c r="F349" s="94">
        <f t="shared" si="170"/>
        <v>-4.5365932713359147E-2</v>
      </c>
      <c r="G349" s="94">
        <f t="shared" si="170"/>
        <v>0.24887874308779431</v>
      </c>
      <c r="H349" s="94">
        <f t="shared" si="170"/>
        <v>-8.2450836013945747E-2</v>
      </c>
      <c r="I349" s="94">
        <f t="shared" si="170"/>
        <v>-1.6600803960051466E-2</v>
      </c>
      <c r="J349" s="94">
        <f t="shared" si="170"/>
        <v>1.0451708959711536E-2</v>
      </c>
      <c r="K349" s="94">
        <f t="shared" si="170"/>
        <v>0</v>
      </c>
    </row>
    <row r="350" spans="2:11" outlineLevel="1" x14ac:dyDescent="0.25">
      <c r="B350" s="95">
        <f t="shared" si="160"/>
        <v>40178</v>
      </c>
      <c r="C350" s="94">
        <f t="shared" ref="C350:K350" si="171">C47-C148</f>
        <v>9.6236129176562768E-2</v>
      </c>
      <c r="D350" s="94">
        <f t="shared" si="171"/>
        <v>0.12039648665324619</v>
      </c>
      <c r="E350" s="94">
        <f t="shared" si="171"/>
        <v>-6.0525479430592215E-2</v>
      </c>
      <c r="F350" s="94">
        <f t="shared" si="171"/>
        <v>-6.1456336497697245E-2</v>
      </c>
      <c r="G350" s="94">
        <f t="shared" si="171"/>
        <v>0.26553548039253427</v>
      </c>
      <c r="H350" s="94">
        <f t="shared" si="171"/>
        <v>-7.585490619500708E-2</v>
      </c>
      <c r="I350" s="94">
        <f t="shared" si="171"/>
        <v>-9.258915326676935E-3</v>
      </c>
      <c r="J350" s="94">
        <f t="shared" si="171"/>
        <v>6.613834969038019E-3</v>
      </c>
      <c r="K350" s="94">
        <f t="shared" si="171"/>
        <v>0</v>
      </c>
    </row>
    <row r="351" spans="2:11" outlineLevel="1" x14ac:dyDescent="0.25">
      <c r="B351" s="95">
        <f t="shared" si="160"/>
        <v>40209</v>
      </c>
      <c r="C351" s="94">
        <f t="shared" ref="C351:K351" si="172">C48-C149</f>
        <v>3.712361599348174E-2</v>
      </c>
      <c r="D351" s="94">
        <f t="shared" si="172"/>
        <v>0.12663980882757214</v>
      </c>
      <c r="E351" s="94">
        <f t="shared" si="172"/>
        <v>-6.8424040080882639E-2</v>
      </c>
      <c r="F351" s="94">
        <f t="shared" si="172"/>
        <v>-1.2064065653795641E-2</v>
      </c>
      <c r="G351" s="94">
        <f t="shared" si="172"/>
        <v>0.25624439820486711</v>
      </c>
      <c r="H351" s="94">
        <f t="shared" si="172"/>
        <v>-6.5199100861807177E-2</v>
      </c>
      <c r="I351" s="94">
        <f t="shared" si="172"/>
        <v>-1.7346076685326853E-2</v>
      </c>
      <c r="J351" s="94">
        <f t="shared" si="172"/>
        <v>1.2294748258368921E-2</v>
      </c>
      <c r="K351" s="94">
        <f t="shared" si="172"/>
        <v>0</v>
      </c>
    </row>
    <row r="352" spans="2:11" outlineLevel="1" x14ac:dyDescent="0.25">
      <c r="B352" s="95">
        <f t="shared" si="160"/>
        <v>40237</v>
      </c>
      <c r="C352" s="94">
        <f t="shared" ref="C352:K352" si="173">C49-C150</f>
        <v>1.1068274511604193E-3</v>
      </c>
      <c r="D352" s="94">
        <f t="shared" si="173"/>
        <v>0.12567727930139355</v>
      </c>
      <c r="E352" s="94">
        <f t="shared" si="173"/>
        <v>-6.7370187604857454E-2</v>
      </c>
      <c r="F352" s="94">
        <f t="shared" si="173"/>
        <v>-5.0440758605890812E-3</v>
      </c>
      <c r="G352" s="94">
        <f t="shared" si="173"/>
        <v>0.25632743020377707</v>
      </c>
      <c r="H352" s="94">
        <f t="shared" si="173"/>
        <v>-8.9426919151461018E-2</v>
      </c>
      <c r="I352" s="94">
        <f t="shared" si="173"/>
        <v>-8.7462494567577959E-3</v>
      </c>
      <c r="J352" s="94">
        <f t="shared" si="173"/>
        <v>1.458414073540271E-2</v>
      </c>
      <c r="K352" s="94">
        <f t="shared" si="173"/>
        <v>0</v>
      </c>
    </row>
    <row r="353" spans="2:11" outlineLevel="1" x14ac:dyDescent="0.25">
      <c r="B353" s="95">
        <f t="shared" si="160"/>
        <v>40268</v>
      </c>
      <c r="C353" s="94">
        <f t="shared" ref="C353:K353" si="174">C50-C151</f>
        <v>9.3414040579620772E-2</v>
      </c>
      <c r="D353" s="94">
        <f t="shared" si="174"/>
        <v>0.13334031026455603</v>
      </c>
      <c r="E353" s="94">
        <f t="shared" si="174"/>
        <v>-5.7432342717505691E-2</v>
      </c>
      <c r="F353" s="94">
        <f t="shared" si="174"/>
        <v>-1.8209029458237852E-2</v>
      </c>
      <c r="G353" s="94">
        <f t="shared" si="174"/>
        <v>0.24513407030456527</v>
      </c>
      <c r="H353" s="94">
        <f t="shared" si="174"/>
        <v>-0.10107723818125769</v>
      </c>
      <c r="I353" s="94">
        <f t="shared" si="174"/>
        <v>-1.8859832084517976E-2</v>
      </c>
      <c r="J353" s="94">
        <f t="shared" si="174"/>
        <v>-4.3986586223067822E-3</v>
      </c>
      <c r="K353" s="94">
        <f t="shared" si="174"/>
        <v>0</v>
      </c>
    </row>
    <row r="354" spans="2:11" outlineLevel="1" x14ac:dyDescent="0.25">
      <c r="B354" s="95">
        <f t="shared" si="160"/>
        <v>40298</v>
      </c>
      <c r="C354" s="94">
        <f t="shared" ref="C354:K354" si="175">C51-C152</f>
        <v>8.1366535944307317E-2</v>
      </c>
      <c r="D354" s="94">
        <f t="shared" si="175"/>
        <v>0.11942714848795988</v>
      </c>
      <c r="E354" s="94">
        <f t="shared" si="175"/>
        <v>-5.9696269862553858E-2</v>
      </c>
      <c r="F354" s="94">
        <f t="shared" si="175"/>
        <v>9.4961471092767646E-3</v>
      </c>
      <c r="G354" s="94">
        <f t="shared" si="175"/>
        <v>0.23572661721995239</v>
      </c>
      <c r="H354" s="94">
        <f t="shared" si="175"/>
        <v>-0.10112673020969984</v>
      </c>
      <c r="I354" s="94">
        <f t="shared" si="175"/>
        <v>-2.2598101773563382E-2</v>
      </c>
      <c r="J354" s="94">
        <f t="shared" si="175"/>
        <v>-5.3679181663061973E-3</v>
      </c>
      <c r="K354" s="94">
        <f t="shared" si="175"/>
        <v>0</v>
      </c>
    </row>
    <row r="355" spans="2:11" outlineLevel="1" x14ac:dyDescent="0.25">
      <c r="B355" s="95">
        <f t="shared" si="160"/>
        <v>40329</v>
      </c>
      <c r="C355" s="94">
        <f t="shared" ref="C355:K355" si="176">C52-C153</f>
        <v>2.3833997513025007E-2</v>
      </c>
      <c r="D355" s="94">
        <f t="shared" si="176"/>
        <v>0.10349428358065776</v>
      </c>
      <c r="E355" s="94">
        <f t="shared" si="176"/>
        <v>-5.9282170100561367E-2</v>
      </c>
      <c r="F355" s="94">
        <f t="shared" si="176"/>
        <v>-2.4003409246893259E-3</v>
      </c>
      <c r="G355" s="94">
        <f t="shared" si="176"/>
        <v>0.20083462883433706</v>
      </c>
      <c r="H355" s="94">
        <f t="shared" si="176"/>
        <v>-6.9045193281975947E-2</v>
      </c>
      <c r="I355" s="94">
        <f t="shared" si="176"/>
        <v>-4.671017199436249E-2</v>
      </c>
      <c r="J355" s="94">
        <f t="shared" si="176"/>
        <v>1.370837575444046E-2</v>
      </c>
      <c r="K355" s="94">
        <f t="shared" si="176"/>
        <v>0</v>
      </c>
    </row>
    <row r="356" spans="2:11" outlineLevel="1" x14ac:dyDescent="0.25">
      <c r="B356" s="95">
        <f t="shared" si="160"/>
        <v>40359</v>
      </c>
      <c r="C356" s="94">
        <f t="shared" ref="C356:K356" si="177">C53-C154</f>
        <v>2.0357117383133561E-2</v>
      </c>
      <c r="D356" s="94">
        <f t="shared" si="177"/>
        <v>0.1036219423631</v>
      </c>
      <c r="E356" s="94">
        <f t="shared" si="177"/>
        <v>-5.2973965520941586E-2</v>
      </c>
      <c r="F356" s="94">
        <f t="shared" si="177"/>
        <v>-1.7182495648828344E-2</v>
      </c>
      <c r="G356" s="94">
        <f t="shared" si="177"/>
        <v>0.21605463495280539</v>
      </c>
      <c r="H356" s="94">
        <f t="shared" si="177"/>
        <v>-2.6005797796840785E-2</v>
      </c>
      <c r="I356" s="94">
        <f t="shared" si="177"/>
        <v>-5.6218015635726967E-2</v>
      </c>
      <c r="J356" s="94">
        <f t="shared" si="177"/>
        <v>-3.7222321460889107E-3</v>
      </c>
      <c r="K356" s="94">
        <f t="shared" si="177"/>
        <v>0</v>
      </c>
    </row>
    <row r="357" spans="2:11" outlineLevel="1" x14ac:dyDescent="0.25">
      <c r="B357" s="95">
        <f t="shared" si="160"/>
        <v>40390</v>
      </c>
      <c r="C357" s="94">
        <f t="shared" ref="C357:K357" si="178">C54-C155</f>
        <v>1.793117681919576E-2</v>
      </c>
      <c r="D357" s="94">
        <f t="shared" si="178"/>
        <v>0.11152270208991114</v>
      </c>
      <c r="E357" s="94">
        <f t="shared" si="178"/>
        <v>-5.8853296255141005E-2</v>
      </c>
      <c r="F357" s="94">
        <f t="shared" si="178"/>
        <v>-2.9261026040164423E-2</v>
      </c>
      <c r="G357" s="94">
        <f t="shared" si="178"/>
        <v>0.2343896467909504</v>
      </c>
      <c r="H357" s="94">
        <f t="shared" si="178"/>
        <v>-5.0242581044572646E-2</v>
      </c>
      <c r="I357" s="94">
        <f t="shared" si="178"/>
        <v>-5.6779988532869002E-2</v>
      </c>
      <c r="J357" s="94">
        <f t="shared" si="178"/>
        <v>-2.2142611199029369E-3</v>
      </c>
      <c r="K357" s="94">
        <f t="shared" si="178"/>
        <v>0</v>
      </c>
    </row>
    <row r="358" spans="2:11" outlineLevel="1" x14ac:dyDescent="0.25">
      <c r="B358" s="95">
        <f t="shared" si="160"/>
        <v>40421</v>
      </c>
      <c r="C358" s="94">
        <f t="shared" ref="C358:K358" si="179">C55-C156</f>
        <v>-7.9342997382329528E-3</v>
      </c>
      <c r="D358" s="94">
        <f t="shared" si="179"/>
        <v>9.2516378058134688E-2</v>
      </c>
      <c r="E358" s="94">
        <f t="shared" si="179"/>
        <v>-5.584970275102611E-2</v>
      </c>
      <c r="F358" s="94">
        <f t="shared" si="179"/>
        <v>-2.0492803529812115E-2</v>
      </c>
      <c r="G358" s="94">
        <f t="shared" si="179"/>
        <v>0.23613498257634835</v>
      </c>
      <c r="H358" s="94">
        <f t="shared" si="179"/>
        <v>-1.975822423307047E-2</v>
      </c>
      <c r="I358" s="94">
        <f t="shared" si="179"/>
        <v>-5.0944276500487488E-2</v>
      </c>
      <c r="J358" s="94">
        <f t="shared" si="179"/>
        <v>1.0260041397821697E-2</v>
      </c>
      <c r="K358" s="94">
        <f t="shared" si="179"/>
        <v>0</v>
      </c>
    </row>
    <row r="359" spans="2:11" outlineLevel="1" x14ac:dyDescent="0.25">
      <c r="B359" s="95">
        <f t="shared" si="160"/>
        <v>40451</v>
      </c>
      <c r="C359" s="94">
        <f t="shared" ref="C359:K359" si="180">C56-C157</f>
        <v>-3.663504875818957E-3</v>
      </c>
      <c r="D359" s="94">
        <f t="shared" si="180"/>
        <v>0.10953428535078868</v>
      </c>
      <c r="E359" s="94">
        <f t="shared" si="180"/>
        <v>-7.7051900498083192E-2</v>
      </c>
      <c r="F359" s="94">
        <f t="shared" si="180"/>
        <v>-2.2472734263297434E-2</v>
      </c>
      <c r="G359" s="94">
        <f t="shared" si="180"/>
        <v>0.23577633427671288</v>
      </c>
      <c r="H359" s="94">
        <f t="shared" si="180"/>
        <v>-5.0921036842910328E-2</v>
      </c>
      <c r="I359" s="94">
        <f t="shared" si="180"/>
        <v>-5.4435718219202012E-2</v>
      </c>
      <c r="J359" s="94">
        <f t="shared" si="180"/>
        <v>2.4723698572641069E-2</v>
      </c>
      <c r="K359" s="94">
        <f t="shared" si="180"/>
        <v>0</v>
      </c>
    </row>
    <row r="360" spans="2:11" outlineLevel="1" x14ac:dyDescent="0.25">
      <c r="B360" s="95">
        <f t="shared" si="160"/>
        <v>40482</v>
      </c>
      <c r="C360" s="94">
        <f t="shared" ref="C360:K360" si="181">C57-C158</f>
        <v>6.6416058349351825E-2</v>
      </c>
      <c r="D360" s="94">
        <f t="shared" si="181"/>
        <v>0.10090304375854091</v>
      </c>
      <c r="E360" s="94">
        <f t="shared" si="181"/>
        <v>-7.5231964914426477E-2</v>
      </c>
      <c r="F360" s="94">
        <f t="shared" si="181"/>
        <v>-7.7063438808443185E-3</v>
      </c>
      <c r="G360" s="94">
        <f t="shared" si="181"/>
        <v>0.25085590536044672</v>
      </c>
      <c r="H360" s="94">
        <f t="shared" si="181"/>
        <v>-4.2652543920922617E-2</v>
      </c>
      <c r="I360" s="94">
        <f t="shared" si="181"/>
        <v>-5.4735991259962147E-2</v>
      </c>
      <c r="J360" s="94">
        <f t="shared" si="181"/>
        <v>2.3846912571101421E-2</v>
      </c>
      <c r="K360" s="94">
        <f t="shared" si="181"/>
        <v>0</v>
      </c>
    </row>
    <row r="361" spans="2:11" outlineLevel="1" x14ac:dyDescent="0.25">
      <c r="B361" s="95">
        <f t="shared" si="160"/>
        <v>40512</v>
      </c>
      <c r="C361" s="94">
        <f t="shared" ref="C361:K361" si="182">C58-C159</f>
        <v>6.2863330688262498E-2</v>
      </c>
      <c r="D361" s="94">
        <f t="shared" si="182"/>
        <v>0.10428510480538512</v>
      </c>
      <c r="E361" s="94">
        <f t="shared" si="182"/>
        <v>-7.0375369606738208E-2</v>
      </c>
      <c r="F361" s="94">
        <f t="shared" si="182"/>
        <v>-3.5915497551647191E-2</v>
      </c>
      <c r="G361" s="94">
        <f t="shared" si="182"/>
        <v>0.24766615923425031</v>
      </c>
      <c r="H361" s="94">
        <f t="shared" si="182"/>
        <v>-2.1176072321615794E-2</v>
      </c>
      <c r="I361" s="94">
        <f t="shared" si="182"/>
        <v>-2.6122405675914579E-2</v>
      </c>
      <c r="J361" s="94">
        <f t="shared" si="182"/>
        <v>2.609254253600958E-2</v>
      </c>
      <c r="K361" s="94">
        <f t="shared" si="182"/>
        <v>0</v>
      </c>
    </row>
    <row r="362" spans="2:11" outlineLevel="1" x14ac:dyDescent="0.25">
      <c r="B362" s="95">
        <f t="shared" si="160"/>
        <v>40543</v>
      </c>
      <c r="C362" s="94">
        <f t="shared" ref="C362:K362" si="183">C59-C160</f>
        <v>6.418072747862108E-2</v>
      </c>
      <c r="D362" s="94">
        <f t="shared" si="183"/>
        <v>0.11390950850779021</v>
      </c>
      <c r="E362" s="94">
        <f t="shared" si="183"/>
        <v>-7.0869591344265667E-2</v>
      </c>
      <c r="F362" s="94">
        <f t="shared" si="183"/>
        <v>-4.7698362090171087E-2</v>
      </c>
      <c r="G362" s="94">
        <f t="shared" si="183"/>
        <v>0.23568388069586405</v>
      </c>
      <c r="H362" s="94">
        <f t="shared" si="183"/>
        <v>-2.1124637608933156E-2</v>
      </c>
      <c r="I362" s="94">
        <f t="shared" si="183"/>
        <v>-1.0199802109271953E-2</v>
      </c>
      <c r="J362" s="94">
        <f t="shared" si="183"/>
        <v>2.3502932225112898E-2</v>
      </c>
      <c r="K362" s="94">
        <f t="shared" si="183"/>
        <v>0</v>
      </c>
    </row>
    <row r="363" spans="2:11" outlineLevel="1" x14ac:dyDescent="0.25">
      <c r="B363" s="95">
        <f t="shared" si="160"/>
        <v>40574</v>
      </c>
      <c r="C363" s="94">
        <f t="shared" ref="C363:K363" si="184">C60-C161</f>
        <v>6.0400241093287843E-2</v>
      </c>
      <c r="D363" s="94">
        <f t="shared" si="184"/>
        <v>0.11678639271344293</v>
      </c>
      <c r="E363" s="94">
        <f t="shared" si="184"/>
        <v>-8.4178735264677743E-2</v>
      </c>
      <c r="F363" s="94">
        <f t="shared" si="184"/>
        <v>-1.7843825039843858E-2</v>
      </c>
      <c r="G363" s="94">
        <f t="shared" si="184"/>
        <v>0.226891035733646</v>
      </c>
      <c r="H363" s="94">
        <f t="shared" si="184"/>
        <v>-5.7258159071959372E-2</v>
      </c>
      <c r="I363" s="94">
        <f t="shared" si="184"/>
        <v>-3.7344693013130689E-3</v>
      </c>
      <c r="J363" s="94">
        <f t="shared" si="184"/>
        <v>4.2994174880541958E-3</v>
      </c>
      <c r="K363" s="94">
        <f t="shared" si="184"/>
        <v>0</v>
      </c>
    </row>
    <row r="364" spans="2:11" outlineLevel="1" x14ac:dyDescent="0.25">
      <c r="B364" s="95">
        <f t="shared" si="160"/>
        <v>40602</v>
      </c>
      <c r="C364" s="94">
        <f t="shared" ref="C364:K364" si="185">C61-C162</f>
        <v>5.182381089864091E-2</v>
      </c>
      <c r="D364" s="94">
        <f t="shared" si="185"/>
        <v>0.11514174933863659</v>
      </c>
      <c r="E364" s="94">
        <f t="shared" si="185"/>
        <v>-8.8532799250705382E-2</v>
      </c>
      <c r="F364" s="94">
        <f t="shared" si="185"/>
        <v>-9.795920926678664E-3</v>
      </c>
      <c r="G364" s="94">
        <f t="shared" si="185"/>
        <v>0.23139992282752025</v>
      </c>
      <c r="H364" s="94">
        <f t="shared" si="185"/>
        <v>-5.7493742468339826E-2</v>
      </c>
      <c r="I364" s="94">
        <f t="shared" si="185"/>
        <v>1.1019682933996744E-3</v>
      </c>
      <c r="J364" s="94">
        <f t="shared" si="185"/>
        <v>1.1347372345079251E-2</v>
      </c>
      <c r="K364" s="94">
        <f t="shared" si="185"/>
        <v>0</v>
      </c>
    </row>
    <row r="365" spans="2:11" outlineLevel="1" x14ac:dyDescent="0.25">
      <c r="B365" s="95">
        <f t="shared" si="160"/>
        <v>40633</v>
      </c>
      <c r="C365" s="94">
        <f t="shared" ref="C365:K365" si="186">C62-C163</f>
        <v>2.4179958467689555E-2</v>
      </c>
      <c r="D365" s="94">
        <f t="shared" si="186"/>
        <v>8.3093835819766204E-2</v>
      </c>
      <c r="E365" s="94">
        <f t="shared" si="186"/>
        <v>-0.11991938118382268</v>
      </c>
      <c r="F365" s="94">
        <f t="shared" si="186"/>
        <v>-8.0443523464719391E-3</v>
      </c>
      <c r="G365" s="94">
        <f t="shared" si="186"/>
        <v>0.201445457134415</v>
      </c>
      <c r="H365" s="94">
        <f t="shared" si="186"/>
        <v>-6.8266037068488938E-2</v>
      </c>
      <c r="I365" s="94">
        <f t="shared" si="186"/>
        <v>1.3345052198296556E-2</v>
      </c>
      <c r="J365" s="94">
        <f t="shared" si="186"/>
        <v>1.8442719415349206E-2</v>
      </c>
      <c r="K365" s="94">
        <f t="shared" si="186"/>
        <v>0</v>
      </c>
    </row>
    <row r="366" spans="2:11" outlineLevel="1" x14ac:dyDescent="0.25">
      <c r="B366" s="95">
        <f t="shared" si="160"/>
        <v>40663</v>
      </c>
      <c r="C366" s="94">
        <f t="shared" ref="C366:K366" si="187">C63-C164</f>
        <v>-2.9489192825347121E-2</v>
      </c>
      <c r="D366" s="94">
        <f t="shared" si="187"/>
        <v>9.4907785438810177E-2</v>
      </c>
      <c r="E366" s="94">
        <f t="shared" si="187"/>
        <v>-0.11399347165254103</v>
      </c>
      <c r="F366" s="94">
        <f t="shared" si="187"/>
        <v>-6.2980791093795729E-3</v>
      </c>
      <c r="G366" s="94">
        <f t="shared" si="187"/>
        <v>0.19660073865382677</v>
      </c>
      <c r="H366" s="94">
        <f t="shared" si="187"/>
        <v>-3.4105931350154939E-2</v>
      </c>
      <c r="I366" s="94">
        <f t="shared" si="187"/>
        <v>2.0846873427761231E-2</v>
      </c>
      <c r="J366" s="94">
        <f t="shared" si="187"/>
        <v>1.7226166142222589E-2</v>
      </c>
      <c r="K366" s="94">
        <f t="shared" si="187"/>
        <v>0</v>
      </c>
    </row>
    <row r="367" spans="2:11" outlineLevel="1" x14ac:dyDescent="0.25">
      <c r="B367" s="95">
        <f t="shared" si="160"/>
        <v>40694</v>
      </c>
      <c r="C367" s="94">
        <f t="shared" ref="C367:K367" si="188">C64-C165</f>
        <v>1.4494097888867852E-2</v>
      </c>
      <c r="D367" s="94">
        <f t="shared" si="188"/>
        <v>8.8663328655898391E-2</v>
      </c>
      <c r="E367" s="94">
        <f t="shared" si="188"/>
        <v>-0.10076071351575093</v>
      </c>
      <c r="F367" s="94">
        <f t="shared" si="188"/>
        <v>-1.8146828447795083E-2</v>
      </c>
      <c r="G367" s="94">
        <f t="shared" si="188"/>
        <v>0.20244528590416344</v>
      </c>
      <c r="H367" s="94">
        <f t="shared" si="188"/>
        <v>-2.6299503031471619E-2</v>
      </c>
      <c r="I367" s="94">
        <f t="shared" si="188"/>
        <v>2.3217366675972295E-2</v>
      </c>
      <c r="J367" s="94">
        <f t="shared" si="188"/>
        <v>1.9808494666761631E-2</v>
      </c>
      <c r="K367" s="94">
        <f t="shared" si="188"/>
        <v>0</v>
      </c>
    </row>
    <row r="368" spans="2:11" outlineLevel="1" x14ac:dyDescent="0.25">
      <c r="B368" s="95">
        <f t="shared" si="160"/>
        <v>40724</v>
      </c>
      <c r="C368" s="94">
        <f t="shared" ref="C368:K368" si="189">C65-C166</f>
        <v>-3.9924608257968675E-2</v>
      </c>
      <c r="D368" s="94">
        <f t="shared" si="189"/>
        <v>9.8924301703398193E-2</v>
      </c>
      <c r="E368" s="94">
        <f t="shared" si="189"/>
        <v>-0.11083121672823286</v>
      </c>
      <c r="F368" s="94">
        <f t="shared" si="189"/>
        <v>-2.3442291642819496E-2</v>
      </c>
      <c r="G368" s="94">
        <f t="shared" si="189"/>
        <v>0.22635222020904916</v>
      </c>
      <c r="H368" s="94">
        <f t="shared" si="189"/>
        <v>-1.4601381254918097E-2</v>
      </c>
      <c r="I368" s="94">
        <f t="shared" si="189"/>
        <v>2.6038658281203733E-2</v>
      </c>
      <c r="J368" s="94">
        <f t="shared" si="189"/>
        <v>2.077245967816865E-2</v>
      </c>
      <c r="K368" s="94">
        <f t="shared" si="189"/>
        <v>0</v>
      </c>
    </row>
    <row r="369" spans="2:11" outlineLevel="1" x14ac:dyDescent="0.25">
      <c r="B369" s="95">
        <f t="shared" si="160"/>
        <v>40755</v>
      </c>
      <c r="C369" s="94">
        <f t="shared" ref="C369:K369" si="190">C66-C167</f>
        <v>-8.2693825801393728E-2</v>
      </c>
      <c r="D369" s="94">
        <f t="shared" si="190"/>
        <v>9.4258842527948056E-2</v>
      </c>
      <c r="E369" s="94">
        <f t="shared" si="190"/>
        <v>-0.11578242182762276</v>
      </c>
      <c r="F369" s="94">
        <f t="shared" si="190"/>
        <v>-1.1894281883390007E-2</v>
      </c>
      <c r="G369" s="94">
        <f t="shared" si="190"/>
        <v>0.23262713371274016</v>
      </c>
      <c r="H369" s="94">
        <f t="shared" si="190"/>
        <v>6.9233331493130518E-3</v>
      </c>
      <c r="I369" s="94">
        <f t="shared" si="190"/>
        <v>1.8224073349896369E-2</v>
      </c>
      <c r="J369" s="94">
        <f t="shared" si="190"/>
        <v>1.9768203581211116E-2</v>
      </c>
      <c r="K369" s="94">
        <f t="shared" si="190"/>
        <v>0</v>
      </c>
    </row>
    <row r="370" spans="2:11" outlineLevel="1" x14ac:dyDescent="0.25">
      <c r="B370" s="95">
        <f t="shared" si="160"/>
        <v>40786</v>
      </c>
      <c r="C370" s="94">
        <f t="shared" ref="C370:K370" si="191">C67-C168</f>
        <v>-6.6362277357149169E-2</v>
      </c>
      <c r="D370" s="94">
        <f t="shared" si="191"/>
        <v>9.3852778026924738E-2</v>
      </c>
      <c r="E370" s="94">
        <f t="shared" si="191"/>
        <v>-8.3838614237163711E-2</v>
      </c>
      <c r="F370" s="94">
        <f t="shared" si="191"/>
        <v>-3.2550815118137011E-2</v>
      </c>
      <c r="G370" s="94">
        <f t="shared" si="191"/>
        <v>0.21399578214331197</v>
      </c>
      <c r="H370" s="94">
        <f t="shared" si="191"/>
        <v>6.9197890201725676E-3</v>
      </c>
      <c r="I370" s="94">
        <f t="shared" si="191"/>
        <v>1.7465619937400659E-2</v>
      </c>
      <c r="J370" s="94">
        <f t="shared" si="191"/>
        <v>2.1657089439975644E-2</v>
      </c>
      <c r="K370" s="94">
        <f t="shared" si="191"/>
        <v>0</v>
      </c>
    </row>
    <row r="371" spans="2:11" outlineLevel="1" x14ac:dyDescent="0.25">
      <c r="B371" s="95">
        <f t="shared" si="160"/>
        <v>40816</v>
      </c>
      <c r="C371" s="94">
        <f t="shared" ref="C371:K371" si="192">C68-C169</f>
        <v>-6.6265719646611043E-2</v>
      </c>
      <c r="D371" s="94">
        <f t="shared" si="192"/>
        <v>6.3846784460560038E-2</v>
      </c>
      <c r="E371" s="94">
        <f t="shared" si="192"/>
        <v>-7.2275031049938529E-2</v>
      </c>
      <c r="F371" s="94">
        <f t="shared" si="192"/>
        <v>-3.9346606310701818E-2</v>
      </c>
      <c r="G371" s="94">
        <f t="shared" si="192"/>
        <v>0.18848375946398332</v>
      </c>
      <c r="H371" s="94">
        <f t="shared" si="192"/>
        <v>3.3906176187517845E-3</v>
      </c>
      <c r="I371" s="94">
        <f t="shared" si="192"/>
        <v>1.2753893410552067E-2</v>
      </c>
      <c r="J371" s="94">
        <f t="shared" si="192"/>
        <v>2.2617552591687601E-3</v>
      </c>
      <c r="K371" s="94">
        <f t="shared" si="192"/>
        <v>0</v>
      </c>
    </row>
    <row r="372" spans="2:11" outlineLevel="1" x14ac:dyDescent="0.25">
      <c r="B372" s="95">
        <f t="shared" ref="B372:B404" si="193">EOMONTH(B371,1)</f>
        <v>40847</v>
      </c>
      <c r="C372" s="94">
        <f t="shared" ref="C372:K372" si="194">C69-C170</f>
        <v>-4.0636310591548763E-2</v>
      </c>
      <c r="D372" s="94">
        <f t="shared" si="194"/>
        <v>4.1963028886263853E-2</v>
      </c>
      <c r="E372" s="94">
        <f t="shared" si="194"/>
        <v>-6.080130102564809E-2</v>
      </c>
      <c r="F372" s="94">
        <f t="shared" si="194"/>
        <v>-6.5513017999074649E-2</v>
      </c>
      <c r="G372" s="94">
        <f t="shared" si="194"/>
        <v>0.20700728421581699</v>
      </c>
      <c r="H372" s="94">
        <f t="shared" si="194"/>
        <v>-3.5986241436833682E-2</v>
      </c>
      <c r="I372" s="94">
        <f t="shared" si="194"/>
        <v>-1.4263650563274305E-2</v>
      </c>
      <c r="J372" s="94">
        <f t="shared" si="194"/>
        <v>-1.7733293545442903E-3</v>
      </c>
      <c r="K372" s="94">
        <f t="shared" si="194"/>
        <v>0</v>
      </c>
    </row>
    <row r="373" spans="2:11" outlineLevel="1" x14ac:dyDescent="0.25">
      <c r="B373" s="95">
        <f t="shared" si="193"/>
        <v>40877</v>
      </c>
      <c r="C373" s="94">
        <f t="shared" ref="C373:K373" si="195">C70-C171</f>
        <v>-2.3880249815870558E-2</v>
      </c>
      <c r="D373" s="94">
        <f t="shared" si="195"/>
        <v>1.7885923105094566E-2</v>
      </c>
      <c r="E373" s="94">
        <f t="shared" si="195"/>
        <v>-6.3584238684722558E-2</v>
      </c>
      <c r="F373" s="94">
        <f t="shared" si="195"/>
        <v>-7.0379648090005811E-2</v>
      </c>
      <c r="G373" s="94">
        <f t="shared" si="195"/>
        <v>0.22525104488206482</v>
      </c>
      <c r="H373" s="94">
        <f t="shared" si="195"/>
        <v>-2.6376697744518507E-2</v>
      </c>
      <c r="I373" s="94">
        <f t="shared" si="195"/>
        <v>-2.6577063076240054E-3</v>
      </c>
      <c r="J373" s="94">
        <f t="shared" si="195"/>
        <v>-2.5080581336104253E-3</v>
      </c>
      <c r="K373" s="94">
        <f t="shared" si="195"/>
        <v>0</v>
      </c>
    </row>
    <row r="374" spans="2:11" outlineLevel="1" x14ac:dyDescent="0.25">
      <c r="B374" s="95">
        <f t="shared" si="193"/>
        <v>40908</v>
      </c>
      <c r="C374" s="94">
        <f t="shared" ref="C374:K374" si="196">C71-C172</f>
        <v>-1.7174126117809441E-2</v>
      </c>
      <c r="D374" s="94">
        <f t="shared" si="196"/>
        <v>4.4888823293587898E-3</v>
      </c>
      <c r="E374" s="94">
        <f t="shared" si="196"/>
        <v>-6.0700198000779533E-2</v>
      </c>
      <c r="F374" s="94">
        <f t="shared" si="196"/>
        <v>-7.7419397390095124E-2</v>
      </c>
      <c r="G374" s="94">
        <f t="shared" si="196"/>
        <v>0.24665371616867737</v>
      </c>
      <c r="H374" s="94">
        <f t="shared" si="196"/>
        <v>-3.4242454273867545E-2</v>
      </c>
      <c r="I374" s="94">
        <f t="shared" si="196"/>
        <v>4.1864783384581994E-5</v>
      </c>
      <c r="J374" s="94">
        <f t="shared" si="196"/>
        <v>6.9536280244522942E-3</v>
      </c>
      <c r="K374" s="94">
        <f t="shared" si="196"/>
        <v>0</v>
      </c>
    </row>
    <row r="375" spans="2:11" outlineLevel="1" x14ac:dyDescent="0.25">
      <c r="B375" s="95">
        <f t="shared" si="193"/>
        <v>40939</v>
      </c>
      <c r="C375" s="94">
        <f t="shared" ref="C375:K375" si="197">C72-C173</f>
        <v>-3.4770578338827351E-2</v>
      </c>
      <c r="D375" s="94">
        <f t="shared" si="197"/>
        <v>1.1472182211263733E-2</v>
      </c>
      <c r="E375" s="94">
        <f t="shared" si="197"/>
        <v>-6.0987611736633245E-2</v>
      </c>
      <c r="F375" s="94">
        <f t="shared" si="197"/>
        <v>-8.9233813720241875E-2</v>
      </c>
      <c r="G375" s="94">
        <f t="shared" si="197"/>
        <v>0.29894818762700748</v>
      </c>
      <c r="H375" s="94">
        <f t="shared" si="197"/>
        <v>-5.9649722713822614E-2</v>
      </c>
      <c r="I375" s="94">
        <f t="shared" si="197"/>
        <v>-2.5599130541774373E-3</v>
      </c>
      <c r="J375" s="94">
        <f t="shared" si="197"/>
        <v>6.1212209310641356E-3</v>
      </c>
      <c r="K375" s="94">
        <f t="shared" si="197"/>
        <v>0</v>
      </c>
    </row>
    <row r="376" spans="2:11" outlineLevel="1" x14ac:dyDescent="0.25">
      <c r="B376" s="95">
        <f t="shared" si="193"/>
        <v>40968</v>
      </c>
      <c r="C376" s="94">
        <f t="shared" ref="C376:K376" si="198">C73-C174</f>
        <v>-3.9664564325759988E-2</v>
      </c>
      <c r="D376" s="94">
        <f t="shared" si="198"/>
        <v>6.932887827933696E-3</v>
      </c>
      <c r="E376" s="94">
        <f t="shared" si="198"/>
        <v>-5.9630739818335644E-2</v>
      </c>
      <c r="F376" s="94">
        <f t="shared" si="198"/>
        <v>-0.10599924231416209</v>
      </c>
      <c r="G376" s="94">
        <f t="shared" si="198"/>
        <v>0.32061986011463589</v>
      </c>
      <c r="H376" s="94">
        <f t="shared" si="198"/>
        <v>-6.7275673722428958E-2</v>
      </c>
      <c r="I376" s="94">
        <f t="shared" si="198"/>
        <v>-8.2997589077099809E-3</v>
      </c>
      <c r="J376" s="94">
        <f t="shared" si="198"/>
        <v>-2.3555592871555425E-4</v>
      </c>
      <c r="K376" s="94">
        <f t="shared" si="198"/>
        <v>0</v>
      </c>
    </row>
    <row r="377" spans="2:11" outlineLevel="1" x14ac:dyDescent="0.25">
      <c r="B377" s="95">
        <f t="shared" si="193"/>
        <v>40999</v>
      </c>
      <c r="C377" s="94">
        <f t="shared" ref="C377:K377" si="199">C74-C175</f>
        <v>-4.2970687291596865E-2</v>
      </c>
      <c r="D377" s="94">
        <f t="shared" si="199"/>
        <v>1.255162213609445E-2</v>
      </c>
      <c r="E377" s="94">
        <f t="shared" si="199"/>
        <v>-4.5474177767244592E-2</v>
      </c>
      <c r="F377" s="94">
        <f t="shared" si="199"/>
        <v>-0.13969362712716243</v>
      </c>
      <c r="G377" s="94">
        <f t="shared" si="199"/>
        <v>0.32665645332157223</v>
      </c>
      <c r="H377" s="94">
        <f t="shared" si="199"/>
        <v>-3.9507452897677514E-2</v>
      </c>
      <c r="I377" s="94">
        <f t="shared" si="199"/>
        <v>-1.372162242102954E-2</v>
      </c>
      <c r="J377" s="94">
        <f t="shared" si="199"/>
        <v>-1.1215416809337388E-2</v>
      </c>
      <c r="K377" s="94">
        <f t="shared" si="199"/>
        <v>0</v>
      </c>
    </row>
    <row r="378" spans="2:11" outlineLevel="1" x14ac:dyDescent="0.25">
      <c r="B378" s="95">
        <f t="shared" si="193"/>
        <v>41029</v>
      </c>
      <c r="C378" s="94">
        <f t="shared" ref="C378:K378" si="200">C75-C176</f>
        <v>-6.8822263663109229E-2</v>
      </c>
      <c r="D378" s="94">
        <f t="shared" si="200"/>
        <v>1.7240939358512848E-2</v>
      </c>
      <c r="E378" s="94">
        <f t="shared" si="200"/>
        <v>-4.1239543819656922E-2</v>
      </c>
      <c r="F378" s="94">
        <f t="shared" si="200"/>
        <v>-0.13622930307216907</v>
      </c>
      <c r="G378" s="94">
        <f t="shared" si="200"/>
        <v>0.33041048689197522</v>
      </c>
      <c r="H378" s="94">
        <f t="shared" si="200"/>
        <v>-1.4549774771088209E-2</v>
      </c>
      <c r="I378" s="94">
        <f t="shared" si="200"/>
        <v>2.9656805446290763E-3</v>
      </c>
      <c r="J378" s="94">
        <f t="shared" si="200"/>
        <v>-2.1311457123731205E-2</v>
      </c>
      <c r="K378" s="94">
        <f t="shared" si="200"/>
        <v>0</v>
      </c>
    </row>
    <row r="379" spans="2:11" outlineLevel="1" x14ac:dyDescent="0.25">
      <c r="B379" s="95">
        <f t="shared" si="193"/>
        <v>41060</v>
      </c>
      <c r="C379" s="94">
        <f t="shared" ref="C379:K379" si="201">C76-C177</f>
        <v>-3.5645247627007826E-2</v>
      </c>
      <c r="D379" s="94">
        <f t="shared" si="201"/>
        <v>1.1257955595050982E-2</v>
      </c>
      <c r="E379" s="94">
        <f t="shared" si="201"/>
        <v>-3.1312376507082608E-2</v>
      </c>
      <c r="F379" s="94">
        <f t="shared" si="201"/>
        <v>-0.10285621940267696</v>
      </c>
      <c r="G379" s="94">
        <f t="shared" si="201"/>
        <v>0.3207095467384643</v>
      </c>
      <c r="H379" s="94">
        <f t="shared" si="201"/>
        <v>-7.3895539642349045E-2</v>
      </c>
      <c r="I379" s="94">
        <f t="shared" si="201"/>
        <v>-2.2239626085827843E-2</v>
      </c>
      <c r="J379" s="94">
        <f t="shared" si="201"/>
        <v>-1.6905661830622479E-2</v>
      </c>
      <c r="K379" s="94">
        <f t="shared" si="201"/>
        <v>0</v>
      </c>
    </row>
    <row r="380" spans="2:11" outlineLevel="1" x14ac:dyDescent="0.25">
      <c r="B380" s="95">
        <f t="shared" si="193"/>
        <v>41090</v>
      </c>
      <c r="C380" s="94">
        <f t="shared" ref="C380:K380" si="202">C77-C178</f>
        <v>-4.2095451403722395E-2</v>
      </c>
      <c r="D380" s="94">
        <f t="shared" si="202"/>
        <v>1.2703024897342839E-2</v>
      </c>
      <c r="E380" s="94">
        <f t="shared" si="202"/>
        <v>-2.8268680944107817E-2</v>
      </c>
      <c r="F380" s="94">
        <f t="shared" si="202"/>
        <v>-0.11629252175544</v>
      </c>
      <c r="G380" s="94">
        <f t="shared" si="202"/>
        <v>0.32471143001824837</v>
      </c>
      <c r="H380" s="94">
        <f t="shared" si="202"/>
        <v>-0.11304299335358794</v>
      </c>
      <c r="I380" s="94">
        <f t="shared" si="202"/>
        <v>-2.003990770406737E-2</v>
      </c>
      <c r="J380" s="94">
        <f t="shared" si="202"/>
        <v>2.3609526763660078E-3</v>
      </c>
      <c r="K380" s="94">
        <f t="shared" si="202"/>
        <v>0</v>
      </c>
    </row>
    <row r="381" spans="2:11" outlineLevel="1" x14ac:dyDescent="0.25">
      <c r="B381" s="95">
        <f t="shared" si="193"/>
        <v>41121</v>
      </c>
      <c r="C381" s="94">
        <f t="shared" ref="C381:K381" si="203">C78-C179</f>
        <v>-2.9190010821095957E-2</v>
      </c>
      <c r="D381" s="94">
        <f t="shared" si="203"/>
        <v>-4.489879783900079E-3</v>
      </c>
      <c r="E381" s="94">
        <f t="shared" si="203"/>
        <v>-9.6613226155949205E-3</v>
      </c>
      <c r="F381" s="94">
        <f t="shared" si="203"/>
        <v>-0.10032359641028682</v>
      </c>
      <c r="G381" s="94">
        <f t="shared" si="203"/>
        <v>0.31531280223440644</v>
      </c>
      <c r="H381" s="94">
        <f t="shared" si="203"/>
        <v>-0.13642817491047785</v>
      </c>
      <c r="I381" s="94">
        <f t="shared" si="203"/>
        <v>-1.75504941666417E-2</v>
      </c>
      <c r="J381" s="94">
        <f t="shared" si="203"/>
        <v>-1.0500454473362199E-2</v>
      </c>
      <c r="K381" s="94">
        <f t="shared" si="203"/>
        <v>0</v>
      </c>
    </row>
    <row r="382" spans="2:11" outlineLevel="1" x14ac:dyDescent="0.25">
      <c r="B382" s="95">
        <f t="shared" si="193"/>
        <v>41152</v>
      </c>
      <c r="C382" s="94">
        <f t="shared" ref="C382:K382" si="204">C79-C180</f>
        <v>-3.5760907833819078E-2</v>
      </c>
      <c r="D382" s="94">
        <f t="shared" si="204"/>
        <v>7.4391388367660224E-3</v>
      </c>
      <c r="E382" s="94">
        <f t="shared" si="204"/>
        <v>-2.4765293635120117E-2</v>
      </c>
      <c r="F382" s="94">
        <f t="shared" si="204"/>
        <v>-6.9467794379244968E-2</v>
      </c>
      <c r="G382" s="94">
        <f t="shared" si="204"/>
        <v>0.30592241004000065</v>
      </c>
      <c r="H382" s="94">
        <f t="shared" si="204"/>
        <v>-0.12672899447801594</v>
      </c>
      <c r="I382" s="94">
        <f t="shared" si="204"/>
        <v>-1.9868357390479055E-2</v>
      </c>
      <c r="J382" s="94">
        <f t="shared" si="204"/>
        <v>-1.9951959765095714E-2</v>
      </c>
      <c r="K382" s="94">
        <f t="shared" si="204"/>
        <v>0</v>
      </c>
    </row>
    <row r="383" spans="2:11" outlineLevel="1" x14ac:dyDescent="0.25">
      <c r="B383" s="95">
        <f t="shared" si="193"/>
        <v>41182</v>
      </c>
      <c r="C383" s="94">
        <f t="shared" ref="C383:K383" si="205">C80-C181</f>
        <v>-7.3944760877279581E-2</v>
      </c>
      <c r="D383" s="94">
        <f t="shared" si="205"/>
        <v>1.5369564642495602E-2</v>
      </c>
      <c r="E383" s="94">
        <f t="shared" si="205"/>
        <v>-2.7005711571089452E-2</v>
      </c>
      <c r="F383" s="94">
        <f t="shared" si="205"/>
        <v>-6.5647793115151037E-2</v>
      </c>
      <c r="G383" s="94">
        <f t="shared" si="205"/>
        <v>0.30089034558811056</v>
      </c>
      <c r="H383" s="94">
        <f t="shared" si="205"/>
        <v>-0.10483813987947552</v>
      </c>
      <c r="I383" s="94">
        <f t="shared" si="205"/>
        <v>-1.3711951301035058E-2</v>
      </c>
      <c r="J383" s="94">
        <f t="shared" si="205"/>
        <v>-1.8136329730708941E-2</v>
      </c>
      <c r="K383" s="94">
        <f t="shared" si="205"/>
        <v>0</v>
      </c>
    </row>
    <row r="384" spans="2:11" outlineLevel="1" x14ac:dyDescent="0.25">
      <c r="B384" s="4">
        <f t="shared" si="193"/>
        <v>41213</v>
      </c>
      <c r="C384" s="94">
        <f t="shared" ref="C384:K384" si="206">C81-C182</f>
        <v>-7.6111161709209729E-2</v>
      </c>
      <c r="D384" s="94">
        <f t="shared" si="206"/>
        <v>3.1888072884391834E-2</v>
      </c>
      <c r="E384" s="94">
        <f t="shared" si="206"/>
        <v>-2.7590009165694228E-2</v>
      </c>
      <c r="F384" s="94">
        <f t="shared" si="206"/>
        <v>-4.4526598772544543E-2</v>
      </c>
      <c r="G384" s="94">
        <f t="shared" si="206"/>
        <v>0.30737704276962063</v>
      </c>
      <c r="H384" s="94">
        <f t="shared" si="206"/>
        <v>-0.10975445747277923</v>
      </c>
      <c r="I384" s="94">
        <f t="shared" si="206"/>
        <v>-5.5317683076620203E-3</v>
      </c>
      <c r="J384" s="94">
        <f t="shared" si="206"/>
        <v>-1.9546907845015851E-2</v>
      </c>
      <c r="K384" s="94">
        <f t="shared" si="206"/>
        <v>1.2319261187878792E-4</v>
      </c>
    </row>
    <row r="385" spans="2:11" outlineLevel="1" x14ac:dyDescent="0.25">
      <c r="B385" s="4">
        <f t="shared" si="193"/>
        <v>41243</v>
      </c>
      <c r="C385" s="94">
        <f t="shared" ref="C385:K385" si="207">C82-C183</f>
        <v>-7.207596695560331E-2</v>
      </c>
      <c r="D385" s="94">
        <f t="shared" si="207"/>
        <v>8.0058420947273806E-2</v>
      </c>
      <c r="E385" s="94">
        <f t="shared" si="207"/>
        <v>-2.7178736000947584E-2</v>
      </c>
      <c r="F385" s="94">
        <f t="shared" si="207"/>
        <v>-2.94869534030133E-2</v>
      </c>
      <c r="G385" s="94">
        <f t="shared" si="207"/>
        <v>0.25615734485016356</v>
      </c>
      <c r="H385" s="94">
        <f t="shared" si="207"/>
        <v>-9.9074265909232434E-2</v>
      </c>
      <c r="I385" s="94">
        <f t="shared" si="207"/>
        <v>-1.1652617625576157E-2</v>
      </c>
      <c r="J385" s="94">
        <f t="shared" si="207"/>
        <v>-3.5127893744226819E-2</v>
      </c>
      <c r="K385" s="94">
        <f t="shared" si="207"/>
        <v>-3.7296044900507822E-5</v>
      </c>
    </row>
    <row r="386" spans="2:11" outlineLevel="1" x14ac:dyDescent="0.25">
      <c r="B386" s="4">
        <f t="shared" si="193"/>
        <v>41274</v>
      </c>
      <c r="C386" s="94">
        <f t="shared" ref="C386:K386" si="208">C83-C184</f>
        <v>-2.6036351372221156E-2</v>
      </c>
      <c r="D386" s="94">
        <f t="shared" si="208"/>
        <v>9.5250037126145395E-2</v>
      </c>
      <c r="E386" s="94">
        <f t="shared" si="208"/>
        <v>-3.2234945923289016E-2</v>
      </c>
      <c r="F386" s="94">
        <f t="shared" si="208"/>
        <v>-3.0766837842980718E-2</v>
      </c>
      <c r="G386" s="94">
        <f t="shared" si="208"/>
        <v>0.24165020222687242</v>
      </c>
      <c r="H386" s="94">
        <f t="shared" si="208"/>
        <v>-0.10044109440946419</v>
      </c>
      <c r="I386" s="94">
        <f t="shared" si="208"/>
        <v>8.6221254895765889E-3</v>
      </c>
      <c r="J386" s="94">
        <f t="shared" si="208"/>
        <v>-3.5765419095454561E-2</v>
      </c>
      <c r="K386" s="94">
        <f t="shared" si="208"/>
        <v>5.9881280174192524E-4</v>
      </c>
    </row>
    <row r="387" spans="2:11" outlineLevel="1" x14ac:dyDescent="0.25">
      <c r="B387" s="4">
        <f t="shared" si="193"/>
        <v>41305</v>
      </c>
      <c r="C387" s="94">
        <f t="shared" ref="C387:K387" si="209">C84-C185</f>
        <v>3.6554125155920381E-3</v>
      </c>
      <c r="D387" s="94">
        <f t="shared" si="209"/>
        <v>0.10231880571670154</v>
      </c>
      <c r="E387" s="94">
        <f t="shared" si="209"/>
        <v>-2.3947321326324648E-2</v>
      </c>
      <c r="F387" s="94">
        <f t="shared" si="209"/>
        <v>-3.7252561934879996E-2</v>
      </c>
      <c r="G387" s="94">
        <f t="shared" si="209"/>
        <v>0.24171849025603931</v>
      </c>
      <c r="H387" s="94">
        <f t="shared" si="209"/>
        <v>-0.12229387699829267</v>
      </c>
      <c r="I387" s="94">
        <f t="shared" si="209"/>
        <v>8.3851076769721061E-3</v>
      </c>
      <c r="J387" s="94">
        <f t="shared" si="209"/>
        <v>-3.3498628056993857E-2</v>
      </c>
      <c r="K387" s="94">
        <f t="shared" si="209"/>
        <v>6.1008333296955434E-3</v>
      </c>
    </row>
    <row r="388" spans="2:11" outlineLevel="1" x14ac:dyDescent="0.25">
      <c r="B388" s="95">
        <f t="shared" si="193"/>
        <v>41333</v>
      </c>
      <c r="C388" s="94">
        <f t="shared" ref="C388:K388" si="210">C85-C186</f>
        <v>4.2556905624188679E-3</v>
      </c>
      <c r="D388" s="94">
        <f t="shared" si="210"/>
        <v>0.1076251758828216</v>
      </c>
      <c r="E388" s="94">
        <f t="shared" si="210"/>
        <v>-3.0060042714892151E-2</v>
      </c>
      <c r="F388" s="94">
        <f t="shared" si="210"/>
        <v>-4.3444948947613665E-2</v>
      </c>
      <c r="G388" s="94">
        <f t="shared" si="210"/>
        <v>0.24488684461258614</v>
      </c>
      <c r="H388" s="94">
        <f t="shared" si="210"/>
        <v>-0.13648860889962053</v>
      </c>
      <c r="I388" s="94">
        <f t="shared" si="210"/>
        <v>1.9041583755612802E-2</v>
      </c>
      <c r="J388" s="94">
        <f t="shared" si="210"/>
        <v>-2.9314107498396164E-2</v>
      </c>
      <c r="K388" s="94">
        <f t="shared" si="210"/>
        <v>7.6434595293087947E-3</v>
      </c>
    </row>
    <row r="389" spans="2:11" outlineLevel="1" x14ac:dyDescent="0.25">
      <c r="B389" s="95">
        <f t="shared" si="193"/>
        <v>41364</v>
      </c>
      <c r="C389" s="94">
        <f t="shared" ref="C389:K389" si="211">C86-C187</f>
        <v>-2.1859767927488061E-2</v>
      </c>
      <c r="D389" s="94">
        <f t="shared" si="211"/>
        <v>0.10189359135664491</v>
      </c>
      <c r="E389" s="94">
        <f t="shared" si="211"/>
        <v>-1.6323368005651887E-2</v>
      </c>
      <c r="F389" s="94">
        <f t="shared" si="211"/>
        <v>-3.5934638950433931E-2</v>
      </c>
      <c r="G389" s="94">
        <f t="shared" si="211"/>
        <v>0.22052103262661871</v>
      </c>
      <c r="H389" s="94">
        <f t="shared" si="211"/>
        <v>-0.13814601615960076</v>
      </c>
      <c r="I389" s="94">
        <f t="shared" si="211"/>
        <v>1.2556033987571977E-2</v>
      </c>
      <c r="J389" s="94">
        <f t="shared" si="211"/>
        <v>-2.2900733644595217E-2</v>
      </c>
      <c r="K389" s="94">
        <f t="shared" si="211"/>
        <v>2.7111321626921599E-2</v>
      </c>
    </row>
    <row r="390" spans="2:11" outlineLevel="1" x14ac:dyDescent="0.25">
      <c r="B390" s="95">
        <f t="shared" si="193"/>
        <v>41394</v>
      </c>
      <c r="C390" s="94">
        <f t="shared" ref="C390:K390" si="212">C87-C188</f>
        <v>2.4859483678806915E-2</v>
      </c>
      <c r="D390" s="94">
        <f t="shared" si="212"/>
        <v>0.11951607102653873</v>
      </c>
      <c r="E390" s="94">
        <f t="shared" si="212"/>
        <v>-2.1625464091547392E-2</v>
      </c>
      <c r="F390" s="94">
        <f t="shared" si="212"/>
        <v>-2.1906320766751933E-2</v>
      </c>
      <c r="G390" s="94">
        <f t="shared" si="212"/>
        <v>0.16011696554789778</v>
      </c>
      <c r="H390" s="94">
        <f t="shared" si="212"/>
        <v>-0.21555768788361862</v>
      </c>
      <c r="I390" s="94">
        <f t="shared" si="212"/>
        <v>2.5030940012375817E-2</v>
      </c>
      <c r="J390" s="94">
        <f t="shared" si="212"/>
        <v>6.4821892514626694E-3</v>
      </c>
      <c r="K390" s="94">
        <f t="shared" si="212"/>
        <v>4.0238394909296302E-2</v>
      </c>
    </row>
    <row r="391" spans="2:11" outlineLevel="1" x14ac:dyDescent="0.25">
      <c r="B391" s="95">
        <f t="shared" si="193"/>
        <v>41425</v>
      </c>
      <c r="C391" s="94">
        <f t="shared" ref="C391:K391" si="213">C88-C189</f>
        <v>3.9158515718857867E-2</v>
      </c>
      <c r="D391" s="94">
        <f t="shared" si="213"/>
        <v>0.12006198776040118</v>
      </c>
      <c r="E391" s="94">
        <f t="shared" si="213"/>
        <v>-2.2196531842239416E-2</v>
      </c>
      <c r="F391" s="94">
        <f t="shared" si="213"/>
        <v>7.418078844170839E-3</v>
      </c>
      <c r="G391" s="94">
        <f t="shared" si="213"/>
        <v>0.12717724211530018</v>
      </c>
      <c r="H391" s="94">
        <f t="shared" si="213"/>
        <v>-0.20407808921956316</v>
      </c>
      <c r="I391" s="94">
        <f t="shared" si="213"/>
        <v>1.739170943441181E-2</v>
      </c>
      <c r="J391" s="94">
        <f t="shared" si="213"/>
        <v>3.6390178849025137E-3</v>
      </c>
      <c r="K391" s="94">
        <f t="shared" si="213"/>
        <v>5.1227545902696722E-2</v>
      </c>
    </row>
    <row r="392" spans="2:11" outlineLevel="1" x14ac:dyDescent="0.25">
      <c r="B392" s="95">
        <f t="shared" si="193"/>
        <v>41455</v>
      </c>
      <c r="C392" s="94">
        <f t="shared" ref="C392:K392" si="214">C89-C190</f>
        <v>1.5623729239780948E-2</v>
      </c>
      <c r="D392" s="94">
        <f t="shared" si="214"/>
        <v>0.11783528381454747</v>
      </c>
      <c r="E392" s="94">
        <f t="shared" si="214"/>
        <v>-2.957292708839817E-2</v>
      </c>
      <c r="F392" s="94">
        <f t="shared" si="214"/>
        <v>3.0915363282547209E-3</v>
      </c>
      <c r="G392" s="94">
        <f t="shared" si="214"/>
        <v>0.16155632807161857</v>
      </c>
      <c r="H392" s="94">
        <f t="shared" si="214"/>
        <v>-0.16705426657439471</v>
      </c>
      <c r="I392" s="94">
        <f t="shared" si="214"/>
        <v>1.1392186615596454E-2</v>
      </c>
      <c r="J392" s="94">
        <f t="shared" si="214"/>
        <v>-2.6122672868691618E-2</v>
      </c>
      <c r="K392" s="94">
        <f t="shared" si="214"/>
        <v>5.2175307110205862E-2</v>
      </c>
    </row>
    <row r="393" spans="2:11" outlineLevel="1" x14ac:dyDescent="0.25">
      <c r="B393" s="95">
        <f t="shared" si="193"/>
        <v>41486</v>
      </c>
      <c r="C393" s="94">
        <f t="shared" ref="C393:K393" si="215">C90-C191</f>
        <v>2.9880014559204082E-2</v>
      </c>
      <c r="D393" s="94">
        <f t="shared" si="215"/>
        <v>0.11455780108797169</v>
      </c>
      <c r="E393" s="94">
        <f t="shared" si="215"/>
        <v>-1.8839842543514163E-2</v>
      </c>
      <c r="F393" s="94">
        <f t="shared" si="215"/>
        <v>-9.2118146716915067E-3</v>
      </c>
      <c r="G393" s="94">
        <f t="shared" si="215"/>
        <v>0.13885083228570966</v>
      </c>
      <c r="H393" s="94">
        <f t="shared" si="215"/>
        <v>-0.18752377095213452</v>
      </c>
      <c r="I393" s="94">
        <f t="shared" si="215"/>
        <v>-5.5316240276256923E-5</v>
      </c>
      <c r="J393" s="94">
        <f t="shared" si="215"/>
        <v>-4.1229623713664003E-2</v>
      </c>
      <c r="K393" s="94">
        <f t="shared" si="215"/>
        <v>4.2059010593397513E-2</v>
      </c>
    </row>
    <row r="394" spans="2:11" outlineLevel="1" x14ac:dyDescent="0.25">
      <c r="B394" s="95">
        <f t="shared" si="193"/>
        <v>41517</v>
      </c>
      <c r="C394" s="94">
        <f t="shared" ref="C394:K394" si="216">C91-C192</f>
        <v>7.8570562711426373E-2</v>
      </c>
      <c r="D394" s="94">
        <f t="shared" si="216"/>
        <v>9.1177742349458663E-2</v>
      </c>
      <c r="E394" s="94">
        <f t="shared" si="216"/>
        <v>-2.3641284721372634E-2</v>
      </c>
      <c r="F394" s="94">
        <f t="shared" si="216"/>
        <v>2.6580461078362219E-2</v>
      </c>
      <c r="G394" s="94">
        <f t="shared" si="216"/>
        <v>0.15939125583338704</v>
      </c>
      <c r="H394" s="94">
        <f t="shared" si="216"/>
        <v>-0.22811127742696921</v>
      </c>
      <c r="I394" s="94">
        <f t="shared" si="216"/>
        <v>-1.0839436898718975E-2</v>
      </c>
      <c r="J394" s="94">
        <f t="shared" si="216"/>
        <v>-5.641463455108512E-2</v>
      </c>
      <c r="K394" s="94">
        <f t="shared" si="216"/>
        <v>4.0902539665484426E-2</v>
      </c>
    </row>
    <row r="395" spans="2:11" outlineLevel="1" x14ac:dyDescent="0.25">
      <c r="B395" s="95">
        <f t="shared" si="193"/>
        <v>41547</v>
      </c>
      <c r="C395" s="94">
        <f t="shared" ref="C395:K395" si="217">C92-C193</f>
        <v>3.8548818844646948E-2</v>
      </c>
      <c r="D395" s="94">
        <f t="shared" si="217"/>
        <v>5.3956767740318663E-2</v>
      </c>
      <c r="E395" s="94">
        <f t="shared" si="217"/>
        <v>-1.3056630422424307E-2</v>
      </c>
      <c r="F395" s="94">
        <f t="shared" si="217"/>
        <v>1.1110113851796624E-2</v>
      </c>
      <c r="G395" s="94">
        <f t="shared" si="217"/>
        <v>0.14770945052029016</v>
      </c>
      <c r="H395" s="94">
        <f t="shared" si="217"/>
        <v>-0.19713598327033804</v>
      </c>
      <c r="I395" s="94">
        <f t="shared" si="217"/>
        <v>1.2724590700179478E-2</v>
      </c>
      <c r="J395" s="94">
        <f t="shared" si="217"/>
        <v>-5.0491171184551042E-2</v>
      </c>
      <c r="K395" s="94">
        <f t="shared" si="217"/>
        <v>3.7493596699901571E-2</v>
      </c>
    </row>
    <row r="396" spans="2:11" outlineLevel="1" x14ac:dyDescent="0.25">
      <c r="B396" s="95">
        <f t="shared" si="193"/>
        <v>41578</v>
      </c>
      <c r="C396" s="94">
        <f t="shared" ref="C396:K396" si="218">C93-C194</f>
        <v>5.4956325468603406E-2</v>
      </c>
      <c r="D396" s="94">
        <f t="shared" si="218"/>
        <v>5.2000307597057011E-2</v>
      </c>
      <c r="E396" s="94">
        <f t="shared" si="218"/>
        <v>-1.0723999181707279E-2</v>
      </c>
      <c r="F396" s="94">
        <f t="shared" si="218"/>
        <v>1.1377539749894194E-2</v>
      </c>
      <c r="G396" s="94">
        <f t="shared" si="218"/>
        <v>0.14757776950792562</v>
      </c>
      <c r="H396" s="94">
        <f t="shared" si="218"/>
        <v>-0.18611303611587515</v>
      </c>
      <c r="I396" s="94">
        <f t="shared" si="218"/>
        <v>1.9406614426205962E-2</v>
      </c>
      <c r="J396" s="94">
        <f t="shared" si="218"/>
        <v>-4.616282592142841E-2</v>
      </c>
      <c r="K396" s="94">
        <f t="shared" si="218"/>
        <v>3.9597407112094266E-2</v>
      </c>
    </row>
    <row r="397" spans="2:11" outlineLevel="1" x14ac:dyDescent="0.25">
      <c r="B397" s="95">
        <f t="shared" si="193"/>
        <v>41608</v>
      </c>
      <c r="C397" s="94">
        <f t="shared" ref="C397:K397" si="219">C94-C195</f>
        <v>9.9457819259906433E-2</v>
      </c>
      <c r="D397" s="94">
        <f t="shared" si="219"/>
        <v>4.8976874439572382E-2</v>
      </c>
      <c r="E397" s="94">
        <f t="shared" si="219"/>
        <v>-1.0497857464914752E-2</v>
      </c>
      <c r="F397" s="94">
        <f t="shared" si="219"/>
        <v>1.3438385279241627E-2</v>
      </c>
      <c r="G397" s="94">
        <f t="shared" si="219"/>
        <v>0.15558872969375187</v>
      </c>
      <c r="H397" s="94">
        <f t="shared" si="219"/>
        <v>-0.18539032432036551</v>
      </c>
      <c r="I397" s="94">
        <f t="shared" si="219"/>
        <v>-7.2675266493743007E-3</v>
      </c>
      <c r="J397" s="94">
        <f t="shared" si="219"/>
        <v>-4.0704757481322344E-2</v>
      </c>
      <c r="K397" s="94">
        <f t="shared" si="219"/>
        <v>3.7838284031391951E-2</v>
      </c>
    </row>
    <row r="398" spans="2:11" outlineLevel="1" x14ac:dyDescent="0.25">
      <c r="B398" s="95">
        <f t="shared" si="193"/>
        <v>41639</v>
      </c>
      <c r="C398" s="94">
        <f t="shared" ref="C398:K398" si="220">C95-C196</f>
        <v>0.10306621816338801</v>
      </c>
      <c r="D398" s="94">
        <f t="shared" si="220"/>
        <v>5.8204633553228587E-2</v>
      </c>
      <c r="E398" s="94">
        <f t="shared" si="220"/>
        <v>-3.5046397958103735E-2</v>
      </c>
      <c r="F398" s="94">
        <f t="shared" si="220"/>
        <v>2.0019511330488252E-2</v>
      </c>
      <c r="G398" s="94">
        <f t="shared" si="220"/>
        <v>0.19345374169892801</v>
      </c>
      <c r="H398" s="94">
        <f t="shared" si="220"/>
        <v>-0.23940497148071627</v>
      </c>
      <c r="I398" s="94">
        <f t="shared" si="220"/>
        <v>-9.2844494325769952E-3</v>
      </c>
      <c r="J398" s="94">
        <f t="shared" si="220"/>
        <v>-4.3769836683159161E-2</v>
      </c>
      <c r="K398" s="94">
        <f t="shared" si="220"/>
        <v>4.2876735331465882E-2</v>
      </c>
    </row>
    <row r="399" spans="2:11" outlineLevel="1" x14ac:dyDescent="0.25">
      <c r="B399" s="95">
        <f t="shared" si="193"/>
        <v>41670</v>
      </c>
      <c r="C399" s="94">
        <f t="shared" ref="C399:K399" si="221">C96-C197</f>
        <v>0.14586814995027769</v>
      </c>
      <c r="D399" s="94">
        <f t="shared" si="221"/>
        <v>6.4450075956296093E-2</v>
      </c>
      <c r="E399" s="94">
        <f t="shared" si="221"/>
        <v>-4.7451716564131302E-2</v>
      </c>
      <c r="F399" s="94">
        <f t="shared" si="221"/>
        <v>2.8596864179117026E-2</v>
      </c>
      <c r="G399" s="94">
        <f t="shared" si="221"/>
        <v>0.19401247665028842</v>
      </c>
      <c r="H399" s="94">
        <f t="shared" si="221"/>
        <v>-0.17729100716054599</v>
      </c>
      <c r="I399" s="94">
        <f t="shared" si="221"/>
        <v>2.4879607471299456E-3</v>
      </c>
      <c r="J399" s="94">
        <f t="shared" si="221"/>
        <v>-3.7158924539129314E-2</v>
      </c>
      <c r="K399" s="94">
        <f t="shared" si="221"/>
        <v>4.6772201107009762E-2</v>
      </c>
    </row>
    <row r="400" spans="2:11" outlineLevel="1" x14ac:dyDescent="0.25">
      <c r="B400" s="95">
        <f t="shared" si="193"/>
        <v>41698</v>
      </c>
      <c r="C400" s="94">
        <f t="shared" ref="C400:K400" si="222">C97-C198</f>
        <v>0.14975740967421319</v>
      </c>
      <c r="D400" s="94">
        <f t="shared" si="222"/>
        <v>8.0436394705460768E-2</v>
      </c>
      <c r="E400" s="94">
        <f t="shared" si="222"/>
        <v>-4.814215593919817E-2</v>
      </c>
      <c r="F400" s="94">
        <f t="shared" si="222"/>
        <v>2.1652135992860075E-2</v>
      </c>
      <c r="G400" s="94">
        <f t="shared" si="222"/>
        <v>0.19711976026420125</v>
      </c>
      <c r="H400" s="94">
        <f t="shared" si="222"/>
        <v>-0.1763978722491599</v>
      </c>
      <c r="I400" s="94">
        <f t="shared" si="222"/>
        <v>-3.1072683256113294E-2</v>
      </c>
      <c r="J400" s="94">
        <f t="shared" si="222"/>
        <v>-3.5646274360892023E-2</v>
      </c>
      <c r="K400" s="94">
        <f t="shared" si="222"/>
        <v>4.8625988663192662E-2</v>
      </c>
    </row>
    <row r="401" spans="2:13" outlineLevel="1" x14ac:dyDescent="0.25">
      <c r="B401" s="95">
        <f t="shared" si="193"/>
        <v>41729</v>
      </c>
      <c r="C401" s="94">
        <f t="shared" ref="C401:K401" si="223">C98-C199</f>
        <v>0.10686692610583903</v>
      </c>
      <c r="D401" s="94">
        <f t="shared" si="223"/>
        <v>7.6103074650045191E-2</v>
      </c>
      <c r="E401" s="94">
        <f t="shared" si="223"/>
        <v>-3.0612873654608064E-2</v>
      </c>
      <c r="F401" s="94">
        <f t="shared" si="223"/>
        <v>2.7287315269854319E-2</v>
      </c>
      <c r="G401" s="94">
        <f t="shared" si="223"/>
        <v>0.13228960756486624</v>
      </c>
      <c r="H401" s="94">
        <f t="shared" si="223"/>
        <v>-0.13751758376880935</v>
      </c>
      <c r="I401" s="94">
        <f t="shared" si="223"/>
        <v>-5.5590604208312085E-2</v>
      </c>
      <c r="J401" s="94">
        <f t="shared" si="223"/>
        <v>-4.1576861817478043E-2</v>
      </c>
      <c r="K401" s="94">
        <f t="shared" si="223"/>
        <v>4.7842676048023114E-2</v>
      </c>
    </row>
    <row r="402" spans="2:13" outlineLevel="1" x14ac:dyDescent="0.25">
      <c r="B402" s="95">
        <f t="shared" si="193"/>
        <v>41759</v>
      </c>
      <c r="C402" s="94">
        <f t="shared" ref="C402:K402" si="224">C99-C200</f>
        <v>7.526550909420554E-2</v>
      </c>
      <c r="D402" s="94">
        <f t="shared" si="224"/>
        <v>9.4270288688225831E-2</v>
      </c>
      <c r="E402" s="94">
        <f t="shared" si="224"/>
        <v>-3.7441145574011035E-2</v>
      </c>
      <c r="F402" s="94">
        <f t="shared" si="224"/>
        <v>3.5515072904408682E-3</v>
      </c>
      <c r="G402" s="94">
        <f t="shared" si="224"/>
        <v>0.14503561872463139</v>
      </c>
      <c r="H402" s="94">
        <f t="shared" si="224"/>
        <v>-0.10539040168091297</v>
      </c>
      <c r="I402" s="94">
        <f t="shared" si="224"/>
        <v>-6.0157646601365945E-2</v>
      </c>
      <c r="J402" s="94">
        <f t="shared" si="224"/>
        <v>-3.1855459828643393E-2</v>
      </c>
      <c r="K402" s="94">
        <f t="shared" si="224"/>
        <v>5.4423109079118431E-2</v>
      </c>
    </row>
    <row r="403" spans="2:13" outlineLevel="1" x14ac:dyDescent="0.25">
      <c r="B403" s="95">
        <f t="shared" si="193"/>
        <v>41790</v>
      </c>
      <c r="C403" s="94">
        <f t="shared" ref="C403:K403" si="225">C100-C201</f>
        <v>9.4221692168233506E-2</v>
      </c>
      <c r="D403" s="94">
        <f t="shared" si="225"/>
        <v>0.10776735560840113</v>
      </c>
      <c r="E403" s="94">
        <f t="shared" si="225"/>
        <v>-3.4811548631821967E-2</v>
      </c>
      <c r="F403" s="94">
        <f t="shared" si="225"/>
        <v>-6.5853454492295627E-4</v>
      </c>
      <c r="G403" s="94">
        <f t="shared" si="225"/>
        <v>0.15626275269941362</v>
      </c>
      <c r="H403" s="94">
        <f t="shared" si="225"/>
        <v>-9.1013070971910803E-2</v>
      </c>
      <c r="I403" s="94">
        <f t="shared" si="225"/>
        <v>-7.0890953801906437E-2</v>
      </c>
      <c r="J403" s="94">
        <f t="shared" si="225"/>
        <v>-3.0469163027689594E-2</v>
      </c>
      <c r="K403" s="94">
        <f t="shared" si="225"/>
        <v>7.4004831658737336E-2</v>
      </c>
    </row>
    <row r="404" spans="2:13" outlineLevel="1" x14ac:dyDescent="0.25">
      <c r="B404" s="95">
        <f t="shared" si="193"/>
        <v>41820</v>
      </c>
      <c r="C404" s="94">
        <f t="shared" ref="C404:K404" si="226">C101-C202</f>
        <v>7.717838692160367E-2</v>
      </c>
      <c r="D404" s="94">
        <f t="shared" si="226"/>
        <v>0.12064152687544544</v>
      </c>
      <c r="E404" s="94">
        <f t="shared" si="226"/>
        <v>-3.3196243632515061E-2</v>
      </c>
      <c r="F404" s="94">
        <f t="shared" si="226"/>
        <v>9.6028571042540423E-4</v>
      </c>
      <c r="G404" s="94">
        <f t="shared" si="226"/>
        <v>0.15130045357814265</v>
      </c>
      <c r="H404" s="94">
        <f t="shared" si="226"/>
        <v>-0.10872762353596678</v>
      </c>
      <c r="I404" s="94">
        <f t="shared" si="226"/>
        <v>-6.0753355667412752E-2</v>
      </c>
      <c r="J404" s="94">
        <f t="shared" si="226"/>
        <v>-3.0428601501211176E-2</v>
      </c>
      <c r="K404" s="94">
        <f t="shared" si="226"/>
        <v>6.0462773102159639E-2</v>
      </c>
    </row>
    <row r="409" spans="2:13" s="90" customFormat="1" x14ac:dyDescent="0.25">
      <c r="B409" s="1" t="s">
        <v>64</v>
      </c>
      <c r="C409" s="90" t="s">
        <v>17</v>
      </c>
      <c r="D409" s="90" t="s">
        <v>18</v>
      </c>
      <c r="E409" s="90" t="s">
        <v>19</v>
      </c>
      <c r="F409" s="90" t="s">
        <v>20</v>
      </c>
      <c r="G409" s="90" t="s">
        <v>21</v>
      </c>
      <c r="H409" s="90" t="s">
        <v>22</v>
      </c>
      <c r="I409" s="90" t="s">
        <v>23</v>
      </c>
      <c r="K409" s="6"/>
      <c r="L409" s="6"/>
      <c r="M409" s="6"/>
    </row>
    <row r="410" spans="2:13" s="90" customFormat="1" x14ac:dyDescent="0.25">
      <c r="B410" s="90">
        <v>2006</v>
      </c>
      <c r="C410" s="94">
        <f t="shared" ref="C410:I418" si="227">AVERAGEIFS(C$206:C$303,$B$206:$B$303,"&gt;="&amp;DATE($B410,1,1),$B$206:$B$303,"&lt;="&amp;DATE($B410,12,31))</f>
        <v>1.0801374500837322</v>
      </c>
      <c r="D410" s="94">
        <f t="shared" si="227"/>
        <v>4.3178340941400516E-2</v>
      </c>
      <c r="E410" s="94">
        <f t="shared" si="227"/>
        <v>0.12812070884648488</v>
      </c>
      <c r="F410" s="94">
        <f t="shared" si="227"/>
        <v>0.24992671828234098</v>
      </c>
      <c r="G410" s="94">
        <f t="shared" si="227"/>
        <v>0.33737988876760228</v>
      </c>
      <c r="H410" s="94">
        <f t="shared" si="227"/>
        <v>0.22111891226511607</v>
      </c>
      <c r="I410" s="94">
        <f t="shared" si="227"/>
        <v>0.11387153915583414</v>
      </c>
      <c r="J410" s="94"/>
      <c r="K410" s="94"/>
      <c r="L410" s="94"/>
      <c r="M410" s="94"/>
    </row>
    <row r="411" spans="2:13" s="90" customFormat="1" x14ac:dyDescent="0.25">
      <c r="B411" s="90">
        <v>2007</v>
      </c>
      <c r="C411" s="94">
        <f t="shared" si="227"/>
        <v>1.165454253638881</v>
      </c>
      <c r="D411" s="94">
        <f t="shared" si="227"/>
        <v>0.2061166647820675</v>
      </c>
      <c r="E411" s="94">
        <f t="shared" si="227"/>
        <v>0.12173723703713629</v>
      </c>
      <c r="F411" s="94">
        <f t="shared" si="227"/>
        <v>0.36463901022174916</v>
      </c>
      <c r="G411" s="94">
        <f t="shared" si="227"/>
        <v>0.28834165140172496</v>
      </c>
      <c r="H411" s="94">
        <f t="shared" si="227"/>
        <v>0.25157069846402885</v>
      </c>
      <c r="I411" s="94">
        <f t="shared" si="227"/>
        <v>0.16121384745735526</v>
      </c>
      <c r="J411" s="94"/>
      <c r="K411" s="94"/>
      <c r="L411" s="94"/>
      <c r="M411" s="94"/>
    </row>
    <row r="412" spans="2:13" s="90" customFormat="1" x14ac:dyDescent="0.25">
      <c r="B412" s="90">
        <v>2008</v>
      </c>
      <c r="C412" s="94">
        <f t="shared" si="227"/>
        <v>1.1467547401617184</v>
      </c>
      <c r="D412" s="94">
        <f t="shared" si="227"/>
        <v>0.23318116751211462</v>
      </c>
      <c r="E412" s="94">
        <f t="shared" si="227"/>
        <v>4.0363833784511617E-2</v>
      </c>
      <c r="F412" s="94">
        <f t="shared" si="227"/>
        <v>0.31770084496379536</v>
      </c>
      <c r="G412" s="94">
        <f t="shared" si="227"/>
        <v>0.28656088670273594</v>
      </c>
      <c r="H412" s="94">
        <f t="shared" si="227"/>
        <v>0.24044799060646058</v>
      </c>
      <c r="I412" s="94">
        <f t="shared" si="227"/>
        <v>0.1692923573370336</v>
      </c>
      <c r="J412" s="94"/>
      <c r="K412" s="94"/>
      <c r="L412" s="94"/>
      <c r="M412" s="94"/>
    </row>
    <row r="413" spans="2:13" s="90" customFormat="1" x14ac:dyDescent="0.25">
      <c r="B413" s="90">
        <v>2009</v>
      </c>
      <c r="C413" s="94">
        <f t="shared" si="227"/>
        <v>1.0366657621752138</v>
      </c>
      <c r="D413" s="94">
        <f t="shared" si="227"/>
        <v>0.10252856809481074</v>
      </c>
      <c r="E413" s="94">
        <f t="shared" si="227"/>
        <v>3.9352279286512561E-2</v>
      </c>
      <c r="F413" s="94">
        <f t="shared" si="227"/>
        <v>0.28551608868245054</v>
      </c>
      <c r="G413" s="94">
        <f t="shared" si="227"/>
        <v>0.20805392615383245</v>
      </c>
      <c r="H413" s="94">
        <f t="shared" si="227"/>
        <v>0.16239675379929436</v>
      </c>
      <c r="I413" s="94">
        <f t="shared" si="227"/>
        <v>8.9992727825743912E-2</v>
      </c>
      <c r="J413" s="94"/>
      <c r="K413" s="94"/>
      <c r="L413" s="94"/>
      <c r="M413" s="94"/>
    </row>
    <row r="414" spans="2:13" s="90" customFormat="1" x14ac:dyDescent="0.25">
      <c r="B414" s="90">
        <v>2010</v>
      </c>
      <c r="C414" s="94">
        <f t="shared" si="227"/>
        <v>0.89423015894597035</v>
      </c>
      <c r="D414" s="94">
        <f t="shared" si="227"/>
        <v>0.12811808319481927</v>
      </c>
      <c r="E414" s="94">
        <f t="shared" si="227"/>
        <v>6.4455721587046336E-2</v>
      </c>
      <c r="F414" s="94">
        <f t="shared" si="227"/>
        <v>0.30916239566308179</v>
      </c>
      <c r="G414" s="94">
        <f t="shared" si="227"/>
        <v>0.33152741850323869</v>
      </c>
      <c r="H414" s="94">
        <f t="shared" si="227"/>
        <v>0.18970690683491021</v>
      </c>
      <c r="I414" s="94">
        <f t="shared" si="227"/>
        <v>9.9107344906398789E-2</v>
      </c>
      <c r="J414" s="94"/>
      <c r="K414" s="94"/>
      <c r="L414" s="94"/>
      <c r="M414" s="94"/>
    </row>
    <row r="415" spans="2:13" s="90" customFormat="1" x14ac:dyDescent="0.25">
      <c r="B415" s="90">
        <v>2011</v>
      </c>
      <c r="C415" s="94">
        <f t="shared" si="227"/>
        <v>0.85676924497711948</v>
      </c>
      <c r="D415" s="94">
        <f t="shared" si="227"/>
        <v>9.8913736127605276E-2</v>
      </c>
      <c r="E415" s="94">
        <f t="shared" si="227"/>
        <v>8.9631777236882135E-2</v>
      </c>
      <c r="F415" s="94">
        <f t="shared" si="227"/>
        <v>0.28867080275510981</v>
      </c>
      <c r="G415" s="94">
        <f t="shared" si="227"/>
        <v>0.38109441199441191</v>
      </c>
      <c r="H415" s="94">
        <f t="shared" si="227"/>
        <v>0.22330174372805878</v>
      </c>
      <c r="I415" s="94">
        <f t="shared" si="227"/>
        <v>0.16437722342690939</v>
      </c>
      <c r="J415" s="94"/>
      <c r="K415" s="94"/>
      <c r="L415" s="94"/>
      <c r="M415" s="94"/>
    </row>
    <row r="416" spans="2:13" s="90" customFormat="1" x14ac:dyDescent="0.25">
      <c r="B416" s="90">
        <v>2012</v>
      </c>
      <c r="C416" s="94">
        <f t="shared" si="227"/>
        <v>0.91801119091248085</v>
      </c>
      <c r="D416" s="94">
        <f t="shared" si="227"/>
        <v>5.5137353587716924E-2</v>
      </c>
      <c r="E416" s="94">
        <f t="shared" si="227"/>
        <v>3.461242912539967E-2</v>
      </c>
      <c r="F416" s="94">
        <f t="shared" si="227"/>
        <v>0.19137488596425886</v>
      </c>
      <c r="G416" s="94">
        <f t="shared" si="227"/>
        <v>0.56100869685390331</v>
      </c>
      <c r="H416" s="94">
        <f t="shared" si="227"/>
        <v>0.32295766761185202</v>
      </c>
      <c r="I416" s="94">
        <f t="shared" si="227"/>
        <v>0.1235345601136999</v>
      </c>
      <c r="J416" s="94"/>
      <c r="K416" s="94"/>
      <c r="L416" s="94"/>
      <c r="M416" s="94"/>
    </row>
    <row r="417" spans="2:14" s="90" customFormat="1" x14ac:dyDescent="0.25">
      <c r="B417" s="90">
        <v>2013</v>
      </c>
      <c r="C417" s="94">
        <f t="shared" si="227"/>
        <v>0.90231922423279531</v>
      </c>
      <c r="D417" s="94">
        <f t="shared" si="227"/>
        <v>0.11556293984130961</v>
      </c>
      <c r="E417" s="94">
        <f t="shared" si="227"/>
        <v>2.129430561342421E-2</v>
      </c>
      <c r="F417" s="94">
        <f t="shared" si="227"/>
        <v>0.19810730046396782</v>
      </c>
      <c r="G417" s="94">
        <f t="shared" si="227"/>
        <v>0.54713203295785118</v>
      </c>
      <c r="H417" s="94">
        <f t="shared" si="227"/>
        <v>0.35985063796048783</v>
      </c>
      <c r="I417" s="94">
        <f t="shared" si="227"/>
        <v>0.12000179001301663</v>
      </c>
      <c r="J417" s="94"/>
      <c r="K417" s="94"/>
      <c r="L417" s="94"/>
      <c r="M417" s="94"/>
    </row>
    <row r="418" spans="2:14" s="90" customFormat="1" x14ac:dyDescent="0.25">
      <c r="B418" s="90">
        <v>2014</v>
      </c>
      <c r="C418" s="94">
        <f t="shared" si="227"/>
        <v>0.74227171782125267</v>
      </c>
      <c r="D418" s="94">
        <f t="shared" si="227"/>
        <v>0.10365351672714641</v>
      </c>
      <c r="E418" s="94">
        <f t="shared" si="227"/>
        <v>3.8609280666047595E-2</v>
      </c>
      <c r="F418" s="94">
        <f t="shared" si="227"/>
        <v>0.13260705234863066</v>
      </c>
      <c r="G418" s="94">
        <f t="shared" si="227"/>
        <v>0.53095283138154059</v>
      </c>
      <c r="H418" s="94">
        <f t="shared" si="227"/>
        <v>0.33785298832279564</v>
      </c>
      <c r="I418" s="94">
        <f t="shared" si="227"/>
        <v>0.14538067212652106</v>
      </c>
      <c r="J418" s="94"/>
      <c r="K418" s="94"/>
      <c r="L418" s="94"/>
      <c r="M418" s="94"/>
    </row>
    <row r="419" spans="2:14" s="90" customFormat="1" x14ac:dyDescent="0.25"/>
    <row r="420" spans="2:14" s="90" customFormat="1" x14ac:dyDescent="0.25"/>
    <row r="421" spans="2:14" s="90" customFormat="1" x14ac:dyDescent="0.25">
      <c r="B421" s="1" t="s">
        <v>65</v>
      </c>
      <c r="C421" s="90" t="s">
        <v>17</v>
      </c>
      <c r="D421" s="90" t="s">
        <v>18</v>
      </c>
      <c r="E421" s="90" t="s">
        <v>19</v>
      </c>
      <c r="F421" s="90" t="s">
        <v>20</v>
      </c>
      <c r="G421" s="90" t="s">
        <v>21</v>
      </c>
      <c r="H421" s="90" t="s">
        <v>22</v>
      </c>
      <c r="I421" s="90" t="s">
        <v>23</v>
      </c>
      <c r="K421" s="6"/>
      <c r="L421" s="6"/>
      <c r="M421" s="6"/>
    </row>
    <row r="422" spans="2:14" s="90" customFormat="1" x14ac:dyDescent="0.25">
      <c r="B422" s="90">
        <v>2006</v>
      </c>
      <c r="C422" s="94">
        <f t="shared" ref="C422:C430" si="228">AVERAGEIFS(O$206:O$303,$N$206:$N$303,"&gt;="&amp;DATE($B422,1,1),$N$206:$N$303,"&lt;="&amp;DATE($B422,12,31))</f>
        <v>-5.7880688964908104E-4</v>
      </c>
      <c r="D422" s="94">
        <f t="shared" ref="D422:D430" si="229">AVERAGEIFS(P$206:P$303,$N$206:$N$303,"&gt;="&amp;DATE($B422,1,1),$N$206:$N$303,"&lt;="&amp;DATE($B422,12,31))</f>
        <v>2.4801000620901384E-3</v>
      </c>
      <c r="E422" s="94">
        <f t="shared" ref="E422:E430" si="230">AVERAGEIFS(Q$206:Q$303,$N$206:$N$303,"&gt;="&amp;DATE($B422,1,1),$N$206:$N$303,"&lt;="&amp;DATE($B422,12,31))</f>
        <v>-2.2812227269183856E-3</v>
      </c>
      <c r="F422" s="94">
        <f t="shared" ref="F422:F430" si="231">AVERAGEIFS(R$206:R$303,$N$206:$N$303,"&gt;="&amp;DATE($B422,1,1),$N$206:$N$303,"&lt;="&amp;DATE($B422,12,31))</f>
        <v>5.459186131305022E-3</v>
      </c>
      <c r="G422" s="94">
        <f t="shared" ref="G422:G430" si="232">AVERAGEIFS(S$206:S$303,$N$206:$N$303,"&gt;="&amp;DATE($B422,1,1),$N$206:$N$303,"&lt;="&amp;DATE($B422,12,31))</f>
        <v>-5.640384918803169E-3</v>
      </c>
      <c r="H422" s="94">
        <f t="shared" ref="H422:H430" si="233">AVERAGEIFS(T$206:T$303,$N$206:$N$303,"&gt;="&amp;DATE($B422,1,1),$N$206:$N$303,"&lt;="&amp;DATE($B422,12,31))</f>
        <v>1.5065716198865427E-3</v>
      </c>
      <c r="I422" s="94">
        <f t="shared" ref="I422:I430" si="234">AVERAGEIFS(U$206:U$303,$N$206:$N$303,"&gt;="&amp;DATE($B422,1,1),$N$206:$N$303,"&lt;="&amp;DATE($B422,12,31))</f>
        <v>3.1161278275423741E-4</v>
      </c>
      <c r="J422" s="94"/>
      <c r="K422" s="94"/>
      <c r="L422" s="94"/>
      <c r="M422" s="94"/>
      <c r="N422" s="99"/>
    </row>
    <row r="423" spans="2:14" s="90" customFormat="1" x14ac:dyDescent="0.25">
      <c r="B423" s="90">
        <v>2007</v>
      </c>
      <c r="C423" s="94">
        <f t="shared" si="228"/>
        <v>1.4570383853103344E-2</v>
      </c>
      <c r="D423" s="94">
        <f t="shared" si="229"/>
        <v>2.2465519757509061E-3</v>
      </c>
      <c r="E423" s="94">
        <f t="shared" si="230"/>
        <v>-3.5877190358580471E-3</v>
      </c>
      <c r="F423" s="94">
        <f t="shared" si="231"/>
        <v>8.0873412994139238E-3</v>
      </c>
      <c r="G423" s="94">
        <f t="shared" si="232"/>
        <v>9.1148797219718549E-3</v>
      </c>
      <c r="H423" s="94">
        <f t="shared" si="233"/>
        <v>1.7923259309354561E-3</v>
      </c>
      <c r="I423" s="94">
        <f t="shared" si="234"/>
        <v>-1.4760653705689804E-3</v>
      </c>
      <c r="J423" s="94"/>
      <c r="K423" s="94"/>
      <c r="L423" s="94"/>
      <c r="M423" s="94"/>
      <c r="N423" s="99"/>
    </row>
    <row r="424" spans="2:14" s="90" customFormat="1" x14ac:dyDescent="0.25">
      <c r="B424" s="90">
        <v>2008</v>
      </c>
      <c r="C424" s="94">
        <f t="shared" si="228"/>
        <v>-3.7334693155672855E-3</v>
      </c>
      <c r="D424" s="94">
        <f t="shared" si="229"/>
        <v>-1.5381234366644856E-2</v>
      </c>
      <c r="E424" s="94">
        <f t="shared" si="230"/>
        <v>2.1396605433950519E-3</v>
      </c>
      <c r="F424" s="94">
        <f t="shared" si="231"/>
        <v>-1.6596422878640809E-3</v>
      </c>
      <c r="G424" s="94">
        <f t="shared" si="232"/>
        <v>-2.2201247627322827E-3</v>
      </c>
      <c r="H424" s="94">
        <f t="shared" si="233"/>
        <v>2.343402058819681E-3</v>
      </c>
      <c r="I424" s="94">
        <f t="shared" si="234"/>
        <v>3.4124770633593526E-3</v>
      </c>
      <c r="J424" s="94"/>
      <c r="K424" s="94"/>
      <c r="L424" s="94"/>
      <c r="M424" s="94"/>
    </row>
    <row r="425" spans="2:14" s="90" customFormat="1" x14ac:dyDescent="0.25">
      <c r="B425" s="90">
        <v>2009</v>
      </c>
      <c r="C425" s="94">
        <f t="shared" si="228"/>
        <v>1.1172986391641325E-2</v>
      </c>
      <c r="D425" s="94">
        <f t="shared" si="229"/>
        <v>5.0698076385884651E-3</v>
      </c>
      <c r="E425" s="94">
        <f t="shared" si="230"/>
        <v>-1.7231320925807142E-3</v>
      </c>
      <c r="F425" s="94">
        <f t="shared" si="231"/>
        <v>6.7553613115688173E-3</v>
      </c>
      <c r="G425" s="94">
        <f t="shared" si="232"/>
        <v>7.7525819951015365E-3</v>
      </c>
      <c r="H425" s="94">
        <f t="shared" si="233"/>
        <v>1.4448581664818787E-3</v>
      </c>
      <c r="I425" s="94">
        <f t="shared" si="234"/>
        <v>-6.4525802963260237E-4</v>
      </c>
      <c r="J425" s="94"/>
      <c r="K425" s="94"/>
      <c r="L425" s="94"/>
      <c r="M425" s="94"/>
    </row>
    <row r="426" spans="2:14" s="90" customFormat="1" x14ac:dyDescent="0.25">
      <c r="B426" s="90">
        <v>2010</v>
      </c>
      <c r="C426" s="94">
        <f t="shared" si="228"/>
        <v>2.1050227226991204E-3</v>
      </c>
      <c r="D426" s="94">
        <f t="shared" si="229"/>
        <v>1.8408308043621586E-3</v>
      </c>
      <c r="E426" s="94">
        <f t="shared" si="230"/>
        <v>-7.9565479523717019E-4</v>
      </c>
      <c r="F426" s="94">
        <f t="shared" si="231"/>
        <v>3.3248298544403762E-5</v>
      </c>
      <c r="G426" s="94">
        <f t="shared" si="232"/>
        <v>7.3973998436638114E-3</v>
      </c>
      <c r="H426" s="94">
        <f t="shared" si="233"/>
        <v>-6.6468512856472466E-4</v>
      </c>
      <c r="I426" s="94">
        <f t="shared" si="234"/>
        <v>1.9853397666310941E-4</v>
      </c>
      <c r="J426" s="94"/>
      <c r="K426" s="94"/>
      <c r="L426" s="94"/>
      <c r="M426" s="94"/>
    </row>
    <row r="427" spans="2:14" s="90" customFormat="1" x14ac:dyDescent="0.25">
      <c r="B427" s="90">
        <v>2011</v>
      </c>
      <c r="C427" s="94">
        <f t="shared" si="228"/>
        <v>4.3156771446150712E-3</v>
      </c>
      <c r="D427" s="94">
        <f t="shared" si="229"/>
        <v>-1.1191544221793122E-3</v>
      </c>
      <c r="E427" s="94">
        <f t="shared" si="230"/>
        <v>1.4881748182774301E-3</v>
      </c>
      <c r="F427" s="94">
        <f t="shared" si="231"/>
        <v>-2.0473007108459617E-3</v>
      </c>
      <c r="G427" s="94">
        <f t="shared" si="232"/>
        <v>-4.3303002813114841E-3</v>
      </c>
      <c r="H427" s="94">
        <f t="shared" si="233"/>
        <v>-8.8385126177993893E-4</v>
      </c>
      <c r="I427" s="94">
        <f t="shared" si="234"/>
        <v>1.8404972521203044E-3</v>
      </c>
      <c r="J427" s="94"/>
      <c r="K427" s="94"/>
      <c r="L427" s="94"/>
      <c r="M427" s="94"/>
    </row>
    <row r="428" spans="2:14" s="90" customFormat="1" x14ac:dyDescent="0.25">
      <c r="B428" s="90">
        <v>2012</v>
      </c>
      <c r="C428" s="94">
        <f t="shared" si="228"/>
        <v>-1.2611277854955273E-3</v>
      </c>
      <c r="D428" s="94">
        <f t="shared" si="229"/>
        <v>8.0301869297350634E-4</v>
      </c>
      <c r="E428" s="94">
        <f t="shared" si="230"/>
        <v>-5.192253960925817E-4</v>
      </c>
      <c r="F428" s="94">
        <f t="shared" si="231"/>
        <v>-4.5899294713899913E-5</v>
      </c>
      <c r="G428" s="94">
        <f t="shared" si="232"/>
        <v>9.4534254575847337E-3</v>
      </c>
      <c r="H428" s="94">
        <f t="shared" si="233"/>
        <v>4.8234856163445633E-5</v>
      </c>
      <c r="I428" s="94">
        <f t="shared" si="234"/>
        <v>1.4897679778786629E-3</v>
      </c>
      <c r="J428" s="94"/>
      <c r="K428" s="94"/>
      <c r="L428" s="94"/>
      <c r="M428" s="94"/>
    </row>
    <row r="429" spans="2:14" s="90" customFormat="1" x14ac:dyDescent="0.25">
      <c r="B429" s="90">
        <v>2013</v>
      </c>
      <c r="C429" s="94">
        <f t="shared" si="228"/>
        <v>8.3641949908570146E-3</v>
      </c>
      <c r="D429" s="94">
        <f t="shared" si="229"/>
        <v>3.8745197243386514E-3</v>
      </c>
      <c r="E429" s="94">
        <f t="shared" si="230"/>
        <v>-9.6276032366010154E-7</v>
      </c>
      <c r="F429" s="94">
        <f t="shared" si="231"/>
        <v>-5.1229075411213796E-4</v>
      </c>
      <c r="G429" s="94">
        <f t="shared" si="232"/>
        <v>1.2627808413464699E-2</v>
      </c>
      <c r="H429" s="94">
        <f t="shared" si="233"/>
        <v>-3.9342358120771966E-3</v>
      </c>
      <c r="I429" s="94">
        <f t="shared" si="234"/>
        <v>1.5161150885921141E-3</v>
      </c>
      <c r="J429" s="94"/>
      <c r="K429" s="94"/>
      <c r="L429" s="94"/>
      <c r="M429" s="94"/>
    </row>
    <row r="430" spans="2:14" s="90" customFormat="1" x14ac:dyDescent="0.25">
      <c r="B430" s="90">
        <v>2014</v>
      </c>
      <c r="C430" s="94">
        <f t="shared" si="228"/>
        <v>-1.41056967357619E-5</v>
      </c>
      <c r="D430" s="94">
        <f t="shared" si="229"/>
        <v>3.9159806548575365E-4</v>
      </c>
      <c r="E430" s="94">
        <f t="shared" si="230"/>
        <v>-3.6221513906774938E-4</v>
      </c>
      <c r="F430" s="94">
        <f t="shared" si="231"/>
        <v>-4.4538908426205651E-4</v>
      </c>
      <c r="G430" s="94">
        <f t="shared" si="232"/>
        <v>5.6809093708112624E-3</v>
      </c>
      <c r="H430" s="94">
        <f t="shared" si="233"/>
        <v>-2.0132865737428518E-3</v>
      </c>
      <c r="I430" s="94">
        <f t="shared" si="234"/>
        <v>1.2858104677531071E-5</v>
      </c>
      <c r="J430" s="94"/>
      <c r="K430" s="94"/>
      <c r="L430" s="94"/>
      <c r="M430" s="94"/>
    </row>
  </sheetData>
  <mergeCells count="2">
    <mergeCell ref="B2:K2"/>
    <mergeCell ref="N2:U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BC1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4" sqref="B4"/>
    </sheetView>
  </sheetViews>
  <sheetFormatPr defaultRowHeight="15" x14ac:dyDescent="0.25"/>
  <cols>
    <col min="1" max="1" width="9.140625" style="122"/>
    <col min="2" max="2" width="7.42578125" style="122" bestFit="1" customWidth="1"/>
    <col min="3" max="3" width="7.85546875" style="122" bestFit="1" customWidth="1"/>
    <col min="4" max="4" width="11.28515625" style="122" bestFit="1" customWidth="1"/>
    <col min="5" max="5" width="7.85546875" style="122" bestFit="1" customWidth="1"/>
    <col min="6" max="6" width="11.28515625" style="122" bestFit="1" customWidth="1"/>
    <col min="7" max="7" width="7.85546875" style="122" bestFit="1" customWidth="1"/>
    <col min="8" max="8" width="11.28515625" style="122" bestFit="1" customWidth="1"/>
    <col min="9" max="9" width="7.85546875" style="122" bestFit="1" customWidth="1"/>
    <col min="10" max="10" width="11.28515625" style="122" bestFit="1" customWidth="1"/>
    <col min="11" max="11" width="9.140625" style="122"/>
    <col min="12" max="12" width="7.85546875" style="122" bestFit="1" customWidth="1"/>
    <col min="13" max="13" width="11.28515625" style="122" bestFit="1" customWidth="1"/>
    <col min="14" max="14" width="8.85546875" style="6" bestFit="1" customWidth="1"/>
    <col min="15" max="15" width="11.28515625" style="122" bestFit="1" customWidth="1"/>
    <col min="16" max="16" width="7.85546875" style="122" bestFit="1" customWidth="1"/>
    <col min="17" max="17" width="11.28515625" style="122" bestFit="1" customWidth="1"/>
    <col min="18" max="18" width="7.85546875" style="122" bestFit="1" customWidth="1"/>
    <col min="19" max="19" width="11.28515625" style="122" bestFit="1" customWidth="1"/>
    <col min="20" max="20" width="9.140625" style="122"/>
    <col min="21" max="21" width="7.85546875" style="122" bestFit="1" customWidth="1"/>
    <col min="22" max="22" width="11.28515625" style="122" bestFit="1" customWidth="1"/>
    <col min="23" max="23" width="7.85546875" style="122" bestFit="1" customWidth="1"/>
    <col min="24" max="24" width="11.28515625" style="122" bestFit="1" customWidth="1"/>
    <col min="25" max="25" width="7.85546875" style="122" bestFit="1" customWidth="1"/>
    <col min="26" max="26" width="11.28515625" style="122" bestFit="1" customWidth="1"/>
    <col min="27" max="27" width="7.85546875" style="122" bestFit="1" customWidth="1"/>
    <col min="28" max="28" width="11.28515625" style="122" bestFit="1" customWidth="1"/>
    <col min="29" max="29" width="9.140625" style="122"/>
    <col min="30" max="30" width="7.85546875" style="122" bestFit="1" customWidth="1"/>
    <col min="31" max="31" width="11.28515625" style="122" bestFit="1" customWidth="1"/>
    <col min="32" max="32" width="8.140625" style="122" bestFit="1" customWidth="1"/>
    <col min="33" max="33" width="11.28515625" style="122" bestFit="1" customWidth="1"/>
    <col min="34" max="34" width="7.85546875" style="122" bestFit="1" customWidth="1"/>
    <col min="35" max="35" width="11.28515625" style="122" bestFit="1" customWidth="1"/>
    <col min="36" max="36" width="7.85546875" style="122" bestFit="1" customWidth="1"/>
    <col min="37" max="37" width="11.28515625" style="122" bestFit="1" customWidth="1"/>
    <col min="38" max="38" width="9.140625" style="122"/>
    <col min="39" max="39" width="8.85546875" style="122" bestFit="1" customWidth="1"/>
    <col min="40" max="40" width="11.28515625" style="122" bestFit="1" customWidth="1"/>
    <col min="41" max="41" width="7.85546875" style="122" bestFit="1" customWidth="1"/>
    <col min="42" max="42" width="11.28515625" style="122" bestFit="1" customWidth="1"/>
    <col min="43" max="43" width="7.85546875" style="122" bestFit="1" customWidth="1"/>
    <col min="44" max="44" width="11.28515625" style="122" bestFit="1" customWidth="1"/>
    <col min="45" max="45" width="7.85546875" style="122" bestFit="1" customWidth="1"/>
    <col min="46" max="46" width="11.28515625" style="122" bestFit="1" customWidth="1"/>
    <col min="47" max="47" width="9.140625" style="122"/>
    <col min="48" max="48" width="7.85546875" style="122" bestFit="1" customWidth="1"/>
    <col min="49" max="49" width="11.28515625" style="122" bestFit="1" customWidth="1"/>
    <col min="50" max="50" width="7.85546875" style="122" bestFit="1" customWidth="1"/>
    <col min="51" max="51" width="11.28515625" style="122" bestFit="1" customWidth="1"/>
    <col min="52" max="52" width="7.85546875" style="122" bestFit="1" customWidth="1"/>
    <col min="53" max="53" width="11.28515625" style="122" bestFit="1" customWidth="1"/>
    <col min="54" max="54" width="7.85546875" style="122" bestFit="1" customWidth="1"/>
    <col min="55" max="55" width="11.28515625" style="122" bestFit="1" customWidth="1"/>
    <col min="56" max="16384" width="9.140625" style="122"/>
  </cols>
  <sheetData>
    <row r="2" spans="2:55" x14ac:dyDescent="0.25">
      <c r="B2" s="104"/>
      <c r="C2" s="650" t="s">
        <v>17</v>
      </c>
      <c r="D2" s="651"/>
      <c r="E2" s="651"/>
      <c r="F2" s="652"/>
      <c r="G2" s="653" t="s">
        <v>66</v>
      </c>
      <c r="H2" s="654"/>
      <c r="I2" s="654"/>
      <c r="J2" s="655"/>
      <c r="L2" s="650" t="s">
        <v>18</v>
      </c>
      <c r="M2" s="651"/>
      <c r="N2" s="651"/>
      <c r="O2" s="652"/>
      <c r="P2" s="653" t="s">
        <v>66</v>
      </c>
      <c r="Q2" s="654"/>
      <c r="R2" s="654"/>
      <c r="S2" s="655"/>
      <c r="U2" s="650" t="s">
        <v>20</v>
      </c>
      <c r="V2" s="651"/>
      <c r="W2" s="651"/>
      <c r="X2" s="652"/>
      <c r="Y2" s="653" t="s">
        <v>66</v>
      </c>
      <c r="Z2" s="654"/>
      <c r="AA2" s="654"/>
      <c r="AB2" s="655"/>
      <c r="AD2" s="650" t="s">
        <v>21</v>
      </c>
      <c r="AE2" s="651"/>
      <c r="AF2" s="651"/>
      <c r="AG2" s="652"/>
      <c r="AH2" s="653" t="s">
        <v>66</v>
      </c>
      <c r="AI2" s="654"/>
      <c r="AJ2" s="654"/>
      <c r="AK2" s="655"/>
      <c r="AM2" s="650" t="s">
        <v>22</v>
      </c>
      <c r="AN2" s="651"/>
      <c r="AO2" s="651"/>
      <c r="AP2" s="652"/>
      <c r="AQ2" s="653" t="s">
        <v>66</v>
      </c>
      <c r="AR2" s="654"/>
      <c r="AS2" s="654"/>
      <c r="AT2" s="655"/>
      <c r="AV2" s="650" t="s">
        <v>23</v>
      </c>
      <c r="AW2" s="651"/>
      <c r="AX2" s="651"/>
      <c r="AY2" s="652"/>
      <c r="AZ2" s="653" t="s">
        <v>66</v>
      </c>
      <c r="BA2" s="654"/>
      <c r="BB2" s="654"/>
      <c r="BC2" s="655"/>
    </row>
    <row r="3" spans="2:55" x14ac:dyDescent="0.25">
      <c r="B3" s="95">
        <v>38868</v>
      </c>
      <c r="C3" s="125" t="s">
        <v>12</v>
      </c>
      <c r="D3" s="124" t="s">
        <v>67</v>
      </c>
      <c r="E3" s="125" t="s">
        <v>13</v>
      </c>
      <c r="F3" s="124" t="s">
        <v>67</v>
      </c>
      <c r="G3" s="125" t="s">
        <v>12</v>
      </c>
      <c r="H3" s="124" t="s">
        <v>67</v>
      </c>
      <c r="I3" s="125" t="s">
        <v>13</v>
      </c>
      <c r="J3" s="124" t="s">
        <v>67</v>
      </c>
      <c r="L3" s="125" t="s">
        <v>12</v>
      </c>
      <c r="M3" s="124" t="s">
        <v>67</v>
      </c>
      <c r="N3" s="127" t="s">
        <v>13</v>
      </c>
      <c r="O3" s="124" t="s">
        <v>67</v>
      </c>
      <c r="P3" s="125" t="s">
        <v>12</v>
      </c>
      <c r="Q3" s="124" t="s">
        <v>67</v>
      </c>
      <c r="R3" s="125" t="s">
        <v>13</v>
      </c>
      <c r="S3" s="124" t="s">
        <v>67</v>
      </c>
      <c r="U3" s="125" t="s">
        <v>12</v>
      </c>
      <c r="V3" s="124" t="s">
        <v>67</v>
      </c>
      <c r="W3" s="125" t="s">
        <v>13</v>
      </c>
      <c r="X3" s="124" t="s">
        <v>67</v>
      </c>
      <c r="Y3" s="125" t="s">
        <v>12</v>
      </c>
      <c r="Z3" s="124" t="s">
        <v>67</v>
      </c>
      <c r="AA3" s="125" t="s">
        <v>13</v>
      </c>
      <c r="AB3" s="124" t="s">
        <v>67</v>
      </c>
      <c r="AD3" s="125" t="s">
        <v>12</v>
      </c>
      <c r="AE3" s="124" t="s">
        <v>67</v>
      </c>
      <c r="AF3" s="125" t="s">
        <v>13</v>
      </c>
      <c r="AG3" s="124" t="s">
        <v>67</v>
      </c>
      <c r="AH3" s="125" t="s">
        <v>12</v>
      </c>
      <c r="AI3" s="124" t="s">
        <v>67</v>
      </c>
      <c r="AJ3" s="125" t="s">
        <v>13</v>
      </c>
      <c r="AK3" s="124" t="s">
        <v>67</v>
      </c>
      <c r="AM3" s="127" t="s">
        <v>12</v>
      </c>
      <c r="AN3" s="124" t="s">
        <v>67</v>
      </c>
      <c r="AO3" s="125" t="s">
        <v>13</v>
      </c>
      <c r="AP3" s="124" t="s">
        <v>67</v>
      </c>
      <c r="AQ3" s="125" t="s">
        <v>12</v>
      </c>
      <c r="AR3" s="124" t="s">
        <v>67</v>
      </c>
      <c r="AS3" s="125" t="s">
        <v>13</v>
      </c>
      <c r="AT3" s="124" t="s">
        <v>67</v>
      </c>
      <c r="AV3" s="125" t="s">
        <v>12</v>
      </c>
      <c r="AW3" s="124" t="s">
        <v>67</v>
      </c>
      <c r="AX3" s="125" t="s">
        <v>13</v>
      </c>
      <c r="AY3" s="124" t="s">
        <v>67</v>
      </c>
      <c r="AZ3" s="125" t="s">
        <v>12</v>
      </c>
      <c r="BA3" s="124" t="s">
        <v>67</v>
      </c>
      <c r="BB3" s="125" t="s">
        <v>13</v>
      </c>
      <c r="BC3" s="124" t="s">
        <v>67</v>
      </c>
    </row>
    <row r="4" spans="2:55" x14ac:dyDescent="0.25">
      <c r="B4" s="95">
        <f t="shared" ref="B4:B67" si="0">EOMONTH(B3,1)</f>
        <v>38898</v>
      </c>
      <c r="C4" s="123">
        <f>VLOOKUP($B4,'Region --&gt;'!$N$3:$U$101,MATCH(C$2,'Region --&gt;'!$N$3:$U$3,0),FALSE)/VLOOKUP($B3,'Region --&gt;'!$B$3:$K$101,MATCH(C$2,'Region --&gt;'!$B$3:$K$3,FALSE))</f>
        <v>-3.7352011576013235E-2</v>
      </c>
      <c r="D4" s="123"/>
      <c r="E4" s="123">
        <f>VLOOKUP($B4,'Region --&gt;'!$N$104:$U$202,MATCH(C$2,'Region --&gt;'!$N$3:$U$3,0),FALSE)/VLOOKUP($B3,'Region --&gt;'!$B$104:$K$202,MATCH(C$2,'Region --&gt;'!$B$3:$K$3,FALSE))</f>
        <v>1.1537268198629303E-3</v>
      </c>
      <c r="F4" s="123"/>
      <c r="G4" s="612">
        <f>Benchmark!J5</f>
        <v>-1.6355280529605294E-3</v>
      </c>
      <c r="H4" s="123"/>
      <c r="I4" s="614">
        <f>-Benchmark!K5</f>
        <v>1.1004424287576987E-3</v>
      </c>
      <c r="J4" s="123"/>
      <c r="K4" s="613"/>
      <c r="L4" s="123">
        <f>VLOOKUP($B4,'Region --&gt;'!$N$3:$U$101,MATCH(L$2,'Region --&gt;'!$N$3:$U$3,0),FALSE)/VLOOKUP($B3,'Region --&gt;'!$B$3:$K$101,MATCH(L$2,'Region --&gt;'!$B$3:$K$3,FALSE))</f>
        <v>-3.5071936634787519E-2</v>
      </c>
      <c r="M4" s="123"/>
      <c r="N4" s="130">
        <f>IF(IFERROR(VLOOKUP($B4,'Region --&gt;'!$N$104:$U$202,MATCH(L$2,'Region --&gt;'!$N$3:$U$3,0),FALSE)/VLOOKUP($B3,'Region --&gt;'!$B$104:$K$202,MATCH(L$2,'Region --&gt;'!$B$3:$K$3,FALSE)),R4)&lt;-1,-1,IFERROR(VLOOKUP($B4,'Region --&gt;'!$N$104:$U$202,MATCH(L$2,'Region --&gt;'!$N$3:$U$3,0),FALSE)/VLOOKUP($B3,'Region --&gt;'!$B$104:$K$202,MATCH(L$2,'Region --&gt;'!$B$3:$K$3,FALSE)),R4))</f>
        <v>2.4588687849546213E-2</v>
      </c>
      <c r="O4" s="123"/>
      <c r="P4" s="615">
        <f>Benchmark!D5</f>
        <v>1.363346E-2</v>
      </c>
      <c r="Q4" s="123"/>
      <c r="R4" s="123">
        <f>-P4</f>
        <v>-1.363346E-2</v>
      </c>
      <c r="S4" s="123"/>
      <c r="U4" s="123">
        <f>VLOOKUP($B4,'Region --&gt;'!$N$3:$U$101,MATCH(U$2,'Region --&gt;'!$N$3:$U$3,0),FALSE)/VLOOKUP($B3,'Region --&gt;'!$B$3:$K$101,MATCH(U$2,'Region --&gt;'!$B$3:$K$3,FALSE))</f>
        <v>2.0092999600195061E-3</v>
      </c>
      <c r="V4" s="123"/>
      <c r="W4" s="123">
        <f>VLOOKUP($B4,'Region --&gt;'!$N$104:$U$202,MATCH(U$2,'Region --&gt;'!$N$3:$U$3,0),FALSE)/VLOOKUP($B3,'Region --&gt;'!$B$104:$K$202,MATCH(U$2,'Region --&gt;'!$B$3:$K$3,FALSE))</f>
        <v>-7.1769634241903996E-2</v>
      </c>
      <c r="X4" s="123"/>
      <c r="Y4" s="129">
        <f>Benchmark!E5</f>
        <v>4.2502760000000001E-2</v>
      </c>
      <c r="Z4" s="123"/>
      <c r="AA4" s="123">
        <f>-Y4</f>
        <v>-4.2502760000000001E-2</v>
      </c>
      <c r="AB4" s="123"/>
      <c r="AD4" s="123">
        <f>VLOOKUP($B4,'Region --&gt;'!$N$3:$U$101,MATCH(AD$2,'Region --&gt;'!$N$3:$U$3,0),FALSE)/VLOOKUP($B3,'Region --&gt;'!$B$3:$K$101,MATCH(AD$2,'Region --&gt;'!$B$3:$K$3,FALSE))</f>
        <v>-4.8546195804591512E-2</v>
      </c>
      <c r="AE4" s="123"/>
      <c r="AF4" s="123">
        <f>VLOOKUP($B4,'Region --&gt;'!$N$104:$U$202,MATCH(AD$2,'Region --&gt;'!$N$3:$U$3,0),FALSE)/VLOOKUP($B3,'Region --&gt;'!$B$104:$K$202,MATCH(AD$2,'Region --&gt;'!$B$3:$K$3,FALSE))</f>
        <v>5.9032898066991413E-2</v>
      </c>
      <c r="AG4" s="123"/>
      <c r="AH4" s="632">
        <f>Benchmark!H5</f>
        <v>-5.6234302725790088E-2</v>
      </c>
      <c r="AI4" s="123"/>
      <c r="AJ4" s="633">
        <f>-Benchmark!I5</f>
        <v>2.4016715079167705E-2</v>
      </c>
      <c r="AK4" s="123"/>
      <c r="AL4" s="633"/>
      <c r="AM4" s="123">
        <f>IF(VLOOKUP($B4,'Region --&gt;'!$N$3:$U$101,MATCH(AM$2,'Region --&gt;'!$N$3:$U$3,0),FALSE)/VLOOKUP($B3,'Region --&gt;'!$B$3:$K$101,MATCH(AM$2,'Region --&gt;'!$B$3:$K$3,FALSE))&lt;-1,-1,VLOOKUP($B4,'Region --&gt;'!$N$3:$U$101,MATCH(AM$2,'Region --&gt;'!$N$3:$U$3,0),FALSE)/VLOOKUP($B3,'Region --&gt;'!$B$3:$K$101,MATCH(AM$2,'Region --&gt;'!$B$3:$K$3,FALSE)))</f>
        <v>-4.7697070125853329E-2</v>
      </c>
      <c r="AN4" s="123"/>
      <c r="AO4" s="123">
        <f>VLOOKUP($B4,'Region --&gt;'!$N$104:$U$202,MATCH(AM$2,'Region --&gt;'!$N$3:$U$3,0),FALSE)/VLOOKUP($B3,'Region --&gt;'!$B$104:$K$202,MATCH(AM$2,'Region --&gt;'!$B$3:$K$3,FALSE))</f>
        <v>4.0771070177248153E-2</v>
      </c>
      <c r="AP4" s="123"/>
      <c r="AQ4" s="130">
        <f>Benchmark!F5</f>
        <v>-8.5582009999999995E-5</v>
      </c>
      <c r="AS4" s="123">
        <f>-AQ4</f>
        <v>8.5582009999999995E-5</v>
      </c>
      <c r="AT4" s="123"/>
      <c r="AV4" s="123">
        <f>VLOOKUP($B4,'Region --&gt;'!$N$3:$U$101,MATCH(AV$2,'Region --&gt;'!$N$3:$U$3,0),FALSE)/VLOOKUP($B3,'Region --&gt;'!$B$3:$K$101,MATCH(AV$2,'Region --&gt;'!$B$3:$K$3,FALSE))</f>
        <v>-4.2540215964441012E-2</v>
      </c>
      <c r="AW4" s="123"/>
      <c r="AX4" s="123">
        <f>VLOOKUP($B4,'Region --&gt;'!$N$104:$U$202,MATCH(AV$2,'Region --&gt;'!$N$3:$U$3,0),FALSE)/VLOOKUP($B3,'Region --&gt;'!$B$104:$K$202,MATCH(AV$2,'Region --&gt;'!$B$3:$K$3,FALSE))</f>
        <v>2.9475353255641525E-2</v>
      </c>
      <c r="AY4" s="123"/>
      <c r="AZ4" s="130">
        <f>Benchmark!G5</f>
        <v>8.5929769999999999E-3</v>
      </c>
      <c r="BA4" s="123"/>
      <c r="BB4" s="123">
        <f>-AZ4</f>
        <v>-8.5929769999999999E-3</v>
      </c>
      <c r="BC4" s="123"/>
    </row>
    <row r="5" spans="2:55" x14ac:dyDescent="0.25">
      <c r="B5" s="95">
        <f t="shared" si="0"/>
        <v>38929</v>
      </c>
      <c r="C5" s="123">
        <f>VLOOKUP($B5,'Region --&gt;'!$N$3:$U$101,MATCH(C$2,'Region --&gt;'!$N$3:$U$3,0),FALSE)/VLOOKUP($B4,'Region --&gt;'!$B$3:$K$101,MATCH(C$2,'Region --&gt;'!$B$3:$K$3,FALSE))</f>
        <v>1.2499566601898354E-2</v>
      </c>
      <c r="D5" s="123"/>
      <c r="E5" s="123">
        <f>VLOOKUP($B5,'Region --&gt;'!$N$104:$U$202,MATCH(C$2,'Region --&gt;'!$N$3:$U$3,0),FALSE)/VLOOKUP($B4,'Region --&gt;'!$B$104:$K$202,MATCH(C$2,'Region --&gt;'!$B$3:$K$3,FALSE))</f>
        <v>7.2124375359333632E-3</v>
      </c>
      <c r="F5" s="123"/>
      <c r="G5" s="637">
        <f>Benchmark!J6</f>
        <v>7.0307403478588526E-4</v>
      </c>
      <c r="H5" s="123"/>
      <c r="I5" s="637">
        <f>-Benchmark!K6</f>
        <v>-4.0017747266409145E-4</v>
      </c>
      <c r="J5" s="123"/>
      <c r="K5" s="613"/>
      <c r="L5" s="123">
        <f>VLOOKUP($B5,'Region --&gt;'!$N$3:$U$101,MATCH(L$2,'Region --&gt;'!$N$3:$U$3,0),FALSE)/VLOOKUP($B4,'Region --&gt;'!$B$3:$K$101,MATCH(L$2,'Region --&gt;'!$B$3:$K$3,FALSE))</f>
        <v>9.7626586641655952E-2</v>
      </c>
      <c r="M5" s="123"/>
      <c r="N5" s="130">
        <f>IF(IFERROR(VLOOKUP($B5,'Region --&gt;'!$N$104:$U$202,MATCH(L$2,'Region --&gt;'!$N$3:$U$3,0),FALSE)/VLOOKUP($B4,'Region --&gt;'!$B$104:$K$202,MATCH(L$2,'Region --&gt;'!$B$3:$K$3,FALSE)),R5)&lt;-1,-1,IFERROR(VLOOKUP($B5,'Region --&gt;'!$N$104:$U$202,MATCH(L$2,'Region --&gt;'!$N$3:$U$3,0),FALSE)/VLOOKUP($B4,'Region --&gt;'!$B$104:$K$202,MATCH(L$2,'Region --&gt;'!$B$3:$K$3,FALSE)),R5))</f>
        <v>-4.9691156260027597E-2</v>
      </c>
      <c r="O5" s="123"/>
      <c r="P5" s="637">
        <f>Benchmark!D6</f>
        <v>5.3792790000000007E-2</v>
      </c>
      <c r="Q5" s="123"/>
      <c r="R5" s="123">
        <f t="shared" ref="R5:R68" si="1">-P5</f>
        <v>-5.3792790000000007E-2</v>
      </c>
      <c r="S5" s="123"/>
      <c r="U5" s="123">
        <f>VLOOKUP($B5,'Region --&gt;'!$N$3:$U$101,MATCH(U$2,'Region --&gt;'!$N$3:$U$3,0),FALSE)/VLOOKUP($B4,'Region --&gt;'!$B$3:$K$101,MATCH(U$2,'Region --&gt;'!$B$3:$K$3,FALSE))</f>
        <v>3.8088499003688533E-2</v>
      </c>
      <c r="V5" s="123"/>
      <c r="W5" s="123">
        <f>VLOOKUP($B5,'Region --&gt;'!$N$104:$U$202,MATCH(U$2,'Region --&gt;'!$N$3:$U$3,0),FALSE)/VLOOKUP($B4,'Region --&gt;'!$B$104:$K$202,MATCH(U$2,'Region --&gt;'!$B$3:$K$3,FALSE))</f>
        <v>3.4740353504102511E-2</v>
      </c>
      <c r="X5" s="123"/>
      <c r="Y5" s="637">
        <f>Benchmark!E6</f>
        <v>2.9374880000000003E-2</v>
      </c>
      <c r="Z5" s="123"/>
      <c r="AA5" s="123">
        <f t="shared" ref="AA5:AA68" si="2">-Y5</f>
        <v>-2.9374880000000003E-2</v>
      </c>
      <c r="AB5" s="123"/>
      <c r="AD5" s="123">
        <f>VLOOKUP($B5,'Region --&gt;'!$N$3:$U$101,MATCH(AD$2,'Region --&gt;'!$N$3:$U$3,0),FALSE)/VLOOKUP($B4,'Region --&gt;'!$B$3:$K$101,MATCH(AD$2,'Region --&gt;'!$B$3:$K$3,FALSE))</f>
        <v>2.558248481604878E-2</v>
      </c>
      <c r="AE5" s="123"/>
      <c r="AF5" s="123">
        <f>VLOOKUP($B5,'Region --&gt;'!$N$104:$U$202,MATCH(AD$2,'Region --&gt;'!$N$3:$U$3,0),FALSE)/VLOOKUP($B4,'Region --&gt;'!$B$104:$K$202,MATCH(AD$2,'Region --&gt;'!$B$3:$K$3,FALSE))</f>
        <v>-0.25038162698703448</v>
      </c>
      <c r="AG5" s="123"/>
      <c r="AH5" s="637">
        <f>Benchmark!H6</f>
        <v>5.3200849183960258E-2</v>
      </c>
      <c r="AI5" s="123"/>
      <c r="AJ5" s="637">
        <f>-Benchmark!I6</f>
        <v>-1.470854284278722E-3</v>
      </c>
      <c r="AK5" s="123"/>
      <c r="AL5" s="633"/>
      <c r="AM5" s="150">
        <f>IF(VLOOKUP($B5,'Region --&gt;'!$N$3:$U$101,MATCH(AM$2,'Region --&gt;'!$N$3:$U$3,0),FALSE)/VLOOKUP($B4,'Region --&gt;'!$B$3:$K$101,MATCH(AM$2,'Region --&gt;'!$B$3:$K$3,FALSE))&lt;-1,-1,VLOOKUP($B5,'Region --&gt;'!$N$3:$U$101,MATCH(AM$2,'Region --&gt;'!$N$3:$U$3,0),FALSE)/VLOOKUP($B4,'Region --&gt;'!$B$3:$K$101,MATCH(AM$2,'Region --&gt;'!$B$3:$K$3,FALSE)))</f>
        <v>-4.5335707227214118E-2</v>
      </c>
      <c r="AN5" s="123"/>
      <c r="AO5" s="123">
        <f>VLOOKUP($B5,'Region --&gt;'!$N$104:$U$202,MATCH(AM$2,'Region --&gt;'!$N$3:$U$3,0),FALSE)/VLOOKUP($B4,'Region --&gt;'!$B$104:$K$202,MATCH(AM$2,'Region --&gt;'!$B$3:$K$3,FALSE))</f>
        <v>5.2828074682681692E-2</v>
      </c>
      <c r="AP5" s="123"/>
      <c r="AQ5" s="637">
        <f>Benchmark!F6</f>
        <v>3.3218950000000001E-3</v>
      </c>
      <c r="AS5" s="123">
        <f t="shared" ref="AS5:AS68" si="3">-AQ5</f>
        <v>-3.3218950000000001E-3</v>
      </c>
      <c r="AT5" s="123"/>
      <c r="AV5" s="123">
        <f>VLOOKUP($B5,'Region --&gt;'!$N$3:$U$101,MATCH(AV$2,'Region --&gt;'!$N$3:$U$3,0),FALSE)/VLOOKUP($B4,'Region --&gt;'!$B$3:$K$101,MATCH(AV$2,'Region --&gt;'!$B$3:$K$3,FALSE))</f>
        <v>-2.1727047896804613E-2</v>
      </c>
      <c r="AW5" s="123"/>
      <c r="AX5" s="123">
        <f>VLOOKUP($B5,'Region --&gt;'!$N$104:$U$202,MATCH(AV$2,'Region --&gt;'!$N$3:$U$3,0),FALSE)/VLOOKUP($B4,'Region --&gt;'!$B$104:$K$202,MATCH(AV$2,'Region --&gt;'!$B$3:$K$3,FALSE))</f>
        <v>2.5997582091867411E-2</v>
      </c>
      <c r="AY5" s="123"/>
      <c r="AZ5" s="637">
        <f>Benchmark!G6</f>
        <v>1.7428320000000001E-2</v>
      </c>
      <c r="BA5" s="123"/>
      <c r="BB5" s="123">
        <f t="shared" ref="BB5:BB68" si="4">-AZ5</f>
        <v>-1.7428320000000001E-2</v>
      </c>
      <c r="BC5" s="123"/>
    </row>
    <row r="6" spans="2:55" x14ac:dyDescent="0.25">
      <c r="B6" s="95">
        <f t="shared" si="0"/>
        <v>38960</v>
      </c>
      <c r="C6" s="123">
        <f>VLOOKUP($B6,'Region --&gt;'!$N$3:$U$101,MATCH(C$2,'Region --&gt;'!$N$3:$U$3,0),FALSE)/VLOOKUP($B5,'Region --&gt;'!$B$3:$K$101,MATCH(C$2,'Region --&gt;'!$B$3:$K$3,FALSE))</f>
        <v>2.4090369442611476E-2</v>
      </c>
      <c r="D6" s="123"/>
      <c r="E6" s="123">
        <f>VLOOKUP($B6,'Region --&gt;'!$N$104:$U$202,MATCH(C$2,'Region --&gt;'!$N$3:$U$3,0),FALSE)/VLOOKUP($B5,'Region --&gt;'!$B$104:$K$202,MATCH(C$2,'Region --&gt;'!$B$3:$K$3,FALSE))</f>
        <v>-2.7437166008520131E-2</v>
      </c>
      <c r="F6" s="123"/>
      <c r="G6" s="637">
        <f>Benchmark!J7</f>
        <v>3.6143898385229585E-2</v>
      </c>
      <c r="H6" s="123"/>
      <c r="I6" s="637">
        <f>-Benchmark!K7</f>
        <v>-3.6325121992594259E-2</v>
      </c>
      <c r="J6" s="123"/>
      <c r="K6" s="613"/>
      <c r="L6" s="123">
        <f>VLOOKUP($B6,'Region --&gt;'!$N$3:$U$101,MATCH(L$2,'Region --&gt;'!$N$3:$U$3,0),FALSE)/VLOOKUP($B5,'Region --&gt;'!$B$3:$K$101,MATCH(L$2,'Region --&gt;'!$B$3:$K$3,FALSE))</f>
        <v>8.5161155587770002E-2</v>
      </c>
      <c r="M6" s="123"/>
      <c r="N6" s="130">
        <f>IF(IFERROR(VLOOKUP($B6,'Region --&gt;'!$N$104:$U$202,MATCH(L$2,'Region --&gt;'!$N$3:$U$3,0),FALSE)/VLOOKUP($B5,'Region --&gt;'!$B$104:$K$202,MATCH(L$2,'Region --&gt;'!$B$3:$K$3,FALSE)),R6)&lt;-1,-1,IFERROR(VLOOKUP($B6,'Region --&gt;'!$N$104:$U$202,MATCH(L$2,'Region --&gt;'!$N$3:$U$3,0),FALSE)/VLOOKUP($B5,'Region --&gt;'!$B$104:$K$202,MATCH(L$2,'Region --&gt;'!$B$3:$K$3,FALSE)),R6))</f>
        <v>-7.3096602022598975E-2</v>
      </c>
      <c r="O6" s="123"/>
      <c r="P6" s="637">
        <f>Benchmark!D7</f>
        <v>1.5741430000000001E-2</v>
      </c>
      <c r="Q6" s="123"/>
      <c r="R6" s="123">
        <f t="shared" si="1"/>
        <v>-1.5741430000000001E-2</v>
      </c>
      <c r="S6" s="123"/>
      <c r="U6" s="123">
        <f>VLOOKUP($B6,'Region --&gt;'!$N$3:$U$101,MATCH(U$2,'Region --&gt;'!$N$3:$U$3,0),FALSE)/VLOOKUP($B5,'Region --&gt;'!$B$3:$K$101,MATCH(U$2,'Region --&gt;'!$B$3:$K$3,FALSE))</f>
        <v>7.6581135003186376E-2</v>
      </c>
      <c r="V6" s="123"/>
      <c r="W6" s="123">
        <f>VLOOKUP($B6,'Region --&gt;'!$N$104:$U$202,MATCH(U$2,'Region --&gt;'!$N$3:$U$3,0),FALSE)/VLOOKUP($B5,'Region --&gt;'!$B$104:$K$202,MATCH(U$2,'Region --&gt;'!$B$3:$K$3,FALSE))</f>
        <v>7.2878090954188301E-3</v>
      </c>
      <c r="X6" s="123"/>
      <c r="Y6" s="637">
        <f>Benchmark!E7</f>
        <v>1.0107919999999999E-2</v>
      </c>
      <c r="Z6" s="123"/>
      <c r="AA6" s="123">
        <f t="shared" si="2"/>
        <v>-1.0107919999999999E-2</v>
      </c>
      <c r="AB6" s="123"/>
      <c r="AD6" s="123">
        <f>VLOOKUP($B6,'Region --&gt;'!$N$3:$U$101,MATCH(AD$2,'Region --&gt;'!$N$3:$U$3,0),FALSE)/VLOOKUP($B5,'Region --&gt;'!$B$3:$K$101,MATCH(AD$2,'Region --&gt;'!$B$3:$K$3,FALSE))</f>
        <v>4.1982309643680903E-2</v>
      </c>
      <c r="AE6" s="123"/>
      <c r="AF6" s="123">
        <f>VLOOKUP($B6,'Region --&gt;'!$N$104:$U$202,MATCH(AD$2,'Region --&gt;'!$N$3:$U$3,0),FALSE)/VLOOKUP($B5,'Region --&gt;'!$B$104:$K$202,MATCH(AD$2,'Region --&gt;'!$B$3:$K$3,FALSE))</f>
        <v>-0.1178481100396539</v>
      </c>
      <c r="AG6" s="123"/>
      <c r="AH6" s="637">
        <f>Benchmark!H7</f>
        <v>5.4117640821452734E-2</v>
      </c>
      <c r="AI6" s="123"/>
      <c r="AJ6" s="637">
        <f>-Benchmark!I7</f>
        <v>-3.8533435994405486E-2</v>
      </c>
      <c r="AK6" s="123"/>
      <c r="AL6" s="633"/>
      <c r="AM6" s="150">
        <f>IF(VLOOKUP($B6,'Region --&gt;'!$N$3:$U$101,MATCH(AM$2,'Region --&gt;'!$N$3:$U$3,0),FALSE)/VLOOKUP($B5,'Region --&gt;'!$B$3:$K$101,MATCH(AM$2,'Region --&gt;'!$B$3:$K$3,FALSE))&lt;-1,-1,VLOOKUP($B6,'Region --&gt;'!$N$3:$U$101,MATCH(AM$2,'Region --&gt;'!$N$3:$U$3,0),FALSE)/VLOOKUP($B5,'Region --&gt;'!$B$3:$K$101,MATCH(AM$2,'Region --&gt;'!$B$3:$K$3,FALSE)))</f>
        <v>-2.4594211117993637E-2</v>
      </c>
      <c r="AN6" s="123"/>
      <c r="AO6" s="123">
        <f>VLOOKUP($B6,'Region --&gt;'!$N$104:$U$202,MATCH(AM$2,'Region --&gt;'!$N$3:$U$3,0),FALSE)/VLOOKUP($B5,'Region --&gt;'!$B$104:$K$202,MATCH(AM$2,'Region --&gt;'!$B$3:$K$3,FALSE))</f>
        <v>-6.5510577224729846E-2</v>
      </c>
      <c r="AP6" s="123"/>
      <c r="AQ6" s="637">
        <f>Benchmark!F7</f>
        <v>2.5312290000000001E-2</v>
      </c>
      <c r="AS6" s="123">
        <f t="shared" si="3"/>
        <v>-2.5312290000000001E-2</v>
      </c>
      <c r="AT6" s="123"/>
      <c r="AV6" s="123">
        <f>VLOOKUP($B6,'Region --&gt;'!$N$3:$U$101,MATCH(AV$2,'Region --&gt;'!$N$3:$U$3,0),FALSE)/VLOOKUP($B5,'Region --&gt;'!$B$3:$K$101,MATCH(AV$2,'Region --&gt;'!$B$3:$K$3,FALSE))</f>
        <v>0.10403709768223263</v>
      </c>
      <c r="AW6" s="123"/>
      <c r="AX6" s="123">
        <f>VLOOKUP($B6,'Region --&gt;'!$N$104:$U$202,MATCH(AV$2,'Region --&gt;'!$N$3:$U$3,0),FALSE)/VLOOKUP($B5,'Region --&gt;'!$B$104:$K$202,MATCH(AV$2,'Region --&gt;'!$B$3:$K$3,FALSE))</f>
        <v>7.5911844527619104E-3</v>
      </c>
      <c r="AY6" s="123"/>
      <c r="AZ6" s="637">
        <f>Benchmark!G7</f>
        <v>2.8915890000000003E-2</v>
      </c>
      <c r="BA6" s="123"/>
      <c r="BB6" s="123">
        <f t="shared" si="4"/>
        <v>-2.8915890000000003E-2</v>
      </c>
      <c r="BC6" s="123"/>
    </row>
    <row r="7" spans="2:55" x14ac:dyDescent="0.25">
      <c r="B7" s="95">
        <f t="shared" si="0"/>
        <v>38990</v>
      </c>
      <c r="C7" s="123">
        <f>VLOOKUP($B7,'Region --&gt;'!$N$3:$U$101,MATCH(C$2,'Region --&gt;'!$N$3:$U$3,0),FALSE)/VLOOKUP($B6,'Region --&gt;'!$B$3:$K$101,MATCH(C$2,'Region --&gt;'!$B$3:$K$3,FALSE))</f>
        <v>3.1727673646334477E-2</v>
      </c>
      <c r="D7" s="123"/>
      <c r="E7" s="123">
        <f>VLOOKUP($B7,'Region --&gt;'!$N$104:$U$202,MATCH(C$2,'Region --&gt;'!$N$3:$U$3,0),FALSE)/VLOOKUP($B6,'Region --&gt;'!$B$104:$K$202,MATCH(C$2,'Region --&gt;'!$B$3:$K$3,FALSE))</f>
        <v>-1.6007891804456421E-2</v>
      </c>
      <c r="F7" s="123"/>
      <c r="G7" s="637">
        <f>Benchmark!J8</f>
        <v>2.9821199476381097E-2</v>
      </c>
      <c r="H7" s="123"/>
      <c r="I7" s="637">
        <f>-Benchmark!K8</f>
        <v>-2.8079458699480222E-2</v>
      </c>
      <c r="J7" s="123"/>
      <c r="K7" s="613"/>
      <c r="L7" s="123">
        <f>VLOOKUP($B7,'Region --&gt;'!$N$3:$U$101,MATCH(L$2,'Region --&gt;'!$N$3:$U$3,0),FALSE)/VLOOKUP($B6,'Region --&gt;'!$B$3:$K$101,MATCH(L$2,'Region --&gt;'!$B$3:$K$3,FALSE))</f>
        <v>3.6421331327094401E-2</v>
      </c>
      <c r="M7" s="123"/>
      <c r="N7" s="130">
        <f>IF(IFERROR(VLOOKUP($B7,'Region --&gt;'!$N$104:$U$202,MATCH(L$2,'Region --&gt;'!$N$3:$U$3,0),FALSE)/VLOOKUP($B6,'Region --&gt;'!$B$104:$K$202,MATCH(L$2,'Region --&gt;'!$B$3:$K$3,FALSE)),R7)&lt;-1,-1,IFERROR(VLOOKUP($B7,'Region --&gt;'!$N$104:$U$202,MATCH(L$2,'Region --&gt;'!$N$3:$U$3,0),FALSE)/VLOOKUP($B6,'Region --&gt;'!$B$104:$K$202,MATCH(L$2,'Region --&gt;'!$B$3:$K$3,FALSE)),R7))</f>
        <v>-5.0681682602550383E-2</v>
      </c>
      <c r="O7" s="123"/>
      <c r="P7" s="637">
        <f>Benchmark!D8</f>
        <v>-5.5550780000000001E-2</v>
      </c>
      <c r="Q7" s="123"/>
      <c r="R7" s="123">
        <f t="shared" si="1"/>
        <v>5.5550780000000001E-2</v>
      </c>
      <c r="S7" s="123"/>
      <c r="U7" s="123">
        <f>VLOOKUP($B7,'Region --&gt;'!$N$3:$U$101,MATCH(U$2,'Region --&gt;'!$N$3:$U$3,0),FALSE)/VLOOKUP($B6,'Region --&gt;'!$B$3:$K$101,MATCH(U$2,'Region --&gt;'!$B$3:$K$3,FALSE))</f>
        <v>6.0631268905300191E-2</v>
      </c>
      <c r="V7" s="123"/>
      <c r="W7" s="123">
        <f>VLOOKUP($B7,'Region --&gt;'!$N$104:$U$202,MATCH(U$2,'Region --&gt;'!$N$3:$U$3,0),FALSE)/VLOOKUP($B6,'Region --&gt;'!$B$104:$K$202,MATCH(U$2,'Region --&gt;'!$B$3:$K$3,FALSE))</f>
        <v>-0.15507934621652408</v>
      </c>
      <c r="X7" s="123"/>
      <c r="Y7" s="637">
        <f>Benchmark!E8</f>
        <v>7.7750980000000003E-3</v>
      </c>
      <c r="Z7" s="123"/>
      <c r="AA7" s="123">
        <f t="shared" si="2"/>
        <v>-7.7750980000000003E-3</v>
      </c>
      <c r="AB7" s="123"/>
      <c r="AD7" s="123">
        <f>VLOOKUP($B7,'Region --&gt;'!$N$3:$U$101,MATCH(AD$2,'Region --&gt;'!$N$3:$U$3,0),FALSE)/VLOOKUP($B6,'Region --&gt;'!$B$3:$K$101,MATCH(AD$2,'Region --&gt;'!$B$3:$K$3,FALSE))</f>
        <v>-0.15355326062506214</v>
      </c>
      <c r="AE7" s="123"/>
      <c r="AF7" s="123">
        <f>VLOOKUP($B7,'Region --&gt;'!$N$104:$U$202,MATCH(AD$2,'Region --&gt;'!$N$3:$U$3,0),FALSE)/VLOOKUP($B6,'Region --&gt;'!$B$104:$K$202,MATCH(AD$2,'Region --&gt;'!$B$3:$K$3,FALSE))</f>
        <v>3.211099296019674</v>
      </c>
      <c r="AG7" s="123"/>
      <c r="AH7" s="637">
        <f>Benchmark!H8</f>
        <v>1.243297645074095E-2</v>
      </c>
      <c r="AI7" s="123"/>
      <c r="AJ7" s="637">
        <f>-Benchmark!I8</f>
        <v>-5.6048041352527883E-4</v>
      </c>
      <c r="AK7" s="123"/>
      <c r="AL7" s="633"/>
      <c r="AM7" s="150">
        <f>IF(VLOOKUP($B7,'Region --&gt;'!$N$3:$U$101,MATCH(AM$2,'Region --&gt;'!$N$3:$U$3,0),FALSE)/VLOOKUP($B6,'Region --&gt;'!$B$3:$K$101,MATCH(AM$2,'Region --&gt;'!$B$3:$K$3,FALSE))&lt;-1,-1,VLOOKUP($B7,'Region --&gt;'!$N$3:$U$101,MATCH(AM$2,'Region --&gt;'!$N$3:$U$3,0),FALSE)/VLOOKUP($B6,'Region --&gt;'!$B$3:$K$101,MATCH(AM$2,'Region --&gt;'!$B$3:$K$3,FALSE)))</f>
        <v>9.8996182753383812E-3</v>
      </c>
      <c r="AN7" s="123"/>
      <c r="AO7" s="123">
        <f>VLOOKUP($B7,'Region --&gt;'!$N$104:$U$202,MATCH(AM$2,'Region --&gt;'!$N$3:$U$3,0),FALSE)/VLOOKUP($B6,'Region --&gt;'!$B$104:$K$202,MATCH(AM$2,'Region --&gt;'!$B$3:$K$3,FALSE))</f>
        <v>-3.3690480367202622E-3</v>
      </c>
      <c r="AP7" s="123"/>
      <c r="AQ7" s="637">
        <f>Benchmark!F8</f>
        <v>2.1526070000000001E-2</v>
      </c>
      <c r="AS7" s="123">
        <f t="shared" si="3"/>
        <v>-2.1526070000000001E-2</v>
      </c>
      <c r="AT7" s="123"/>
      <c r="AV7" s="123">
        <f>VLOOKUP($B7,'Region --&gt;'!$N$3:$U$101,MATCH(AV$2,'Region --&gt;'!$N$3:$U$3,0),FALSE)/VLOOKUP($B6,'Region --&gt;'!$B$3:$K$101,MATCH(AV$2,'Region --&gt;'!$B$3:$K$3,FALSE))</f>
        <v>4.771161808784681E-4</v>
      </c>
      <c r="AW7" s="123"/>
      <c r="AX7" s="123">
        <f>VLOOKUP($B7,'Region --&gt;'!$N$104:$U$202,MATCH(AV$2,'Region --&gt;'!$N$3:$U$3,0),FALSE)/VLOOKUP($B6,'Region --&gt;'!$B$104:$K$202,MATCH(AV$2,'Region --&gt;'!$B$3:$K$3,FALSE))</f>
        <v>-5.4955519446782376E-2</v>
      </c>
      <c r="AY7" s="123"/>
      <c r="AZ7" s="637">
        <f>Benchmark!G8</f>
        <v>1.924203E-2</v>
      </c>
      <c r="BA7" s="123"/>
      <c r="BB7" s="123">
        <f t="shared" si="4"/>
        <v>-1.924203E-2</v>
      </c>
      <c r="BC7" s="123"/>
    </row>
    <row r="8" spans="2:55" x14ac:dyDescent="0.25">
      <c r="B8" s="95">
        <f t="shared" si="0"/>
        <v>39021</v>
      </c>
      <c r="C8" s="123">
        <f>VLOOKUP($B8,'Region --&gt;'!$N$3:$U$101,MATCH(C$2,'Region --&gt;'!$N$3:$U$3,0),FALSE)/VLOOKUP($B7,'Region --&gt;'!$B$3:$K$101,MATCH(C$2,'Region --&gt;'!$B$3:$K$3,FALSE))</f>
        <v>3.3902746549512253E-2</v>
      </c>
      <c r="D8" s="123"/>
      <c r="E8" s="123">
        <f>VLOOKUP($B8,'Region --&gt;'!$N$104:$U$202,MATCH(C$2,'Region --&gt;'!$N$3:$U$3,0),FALSE)/VLOOKUP($B7,'Region --&gt;'!$B$104:$K$202,MATCH(C$2,'Region --&gt;'!$B$3:$K$3,FALSE))</f>
        <v>-3.0954841319615553E-2</v>
      </c>
      <c r="F8" s="123"/>
      <c r="G8" s="637">
        <f>Benchmark!J9</f>
        <v>2.8333653783819683E-2</v>
      </c>
      <c r="H8" s="123"/>
      <c r="I8" s="637">
        <f>-Benchmark!K9</f>
        <v>-2.7596829772196983E-2</v>
      </c>
      <c r="J8" s="123"/>
      <c r="K8" s="613"/>
      <c r="L8" s="123">
        <f>VLOOKUP($B8,'Region --&gt;'!$N$3:$U$101,MATCH(L$2,'Region --&gt;'!$N$3:$U$3,0),FALSE)/VLOOKUP($B7,'Region --&gt;'!$B$3:$K$101,MATCH(L$2,'Region --&gt;'!$B$3:$K$3,FALSE))</f>
        <v>0.15482429967039063</v>
      </c>
      <c r="M8" s="123"/>
      <c r="N8" s="130">
        <f>IF(IFERROR(VLOOKUP($B8,'Region --&gt;'!$N$104:$U$202,MATCH(L$2,'Region --&gt;'!$N$3:$U$3,0),FALSE)/VLOOKUP($B7,'Region --&gt;'!$B$104:$K$202,MATCH(L$2,'Region --&gt;'!$B$3:$K$3,FALSE)),R8)&lt;-1,-1,IFERROR(VLOOKUP($B8,'Region --&gt;'!$N$104:$U$202,MATCH(L$2,'Region --&gt;'!$N$3:$U$3,0),FALSE)/VLOOKUP($B7,'Region --&gt;'!$B$104:$K$202,MATCH(L$2,'Region --&gt;'!$B$3:$K$3,FALSE)),R8))</f>
        <v>9.5691266123168001E-2</v>
      </c>
      <c r="O8" s="123"/>
      <c r="P8" s="637">
        <f>Benchmark!D9</f>
        <v>4.1509340000000006E-2</v>
      </c>
      <c r="Q8" s="123"/>
      <c r="R8" s="123">
        <f t="shared" si="1"/>
        <v>-4.1509340000000006E-2</v>
      </c>
      <c r="S8" s="123"/>
      <c r="U8" s="123">
        <f>VLOOKUP($B8,'Region --&gt;'!$N$3:$U$101,MATCH(U$2,'Region --&gt;'!$N$3:$U$3,0),FALSE)/VLOOKUP($B7,'Region --&gt;'!$B$3:$K$101,MATCH(U$2,'Region --&gt;'!$B$3:$K$3,FALSE))</f>
        <v>8.7487043526672317E-2</v>
      </c>
      <c r="V8" s="123"/>
      <c r="W8" s="123">
        <f>VLOOKUP($B8,'Region --&gt;'!$N$104:$U$202,MATCH(U$2,'Region --&gt;'!$N$3:$U$3,0),FALSE)/VLOOKUP($B7,'Region --&gt;'!$B$104:$K$202,MATCH(U$2,'Region --&gt;'!$B$3:$K$3,FALSE))</f>
        <v>-5.3098058868953017E-2</v>
      </c>
      <c r="X8" s="123"/>
      <c r="Y8" s="637">
        <f>Benchmark!E9</f>
        <v>7.9549919999999996E-2</v>
      </c>
      <c r="Z8" s="123"/>
      <c r="AA8" s="123">
        <f t="shared" si="2"/>
        <v>-7.9549919999999996E-2</v>
      </c>
      <c r="AB8" s="123"/>
      <c r="AD8" s="123">
        <f>VLOOKUP($B8,'Region --&gt;'!$N$3:$U$101,MATCH(AD$2,'Region --&gt;'!$N$3:$U$3,0),FALSE)/VLOOKUP($B7,'Region --&gt;'!$B$3:$K$101,MATCH(AD$2,'Region --&gt;'!$B$3:$K$3,FALSE))</f>
        <v>3.7470886160137315E-2</v>
      </c>
      <c r="AE8" s="123"/>
      <c r="AF8" s="123">
        <f>VLOOKUP($B8,'Region --&gt;'!$N$104:$U$202,MATCH(AD$2,'Region --&gt;'!$N$3:$U$3,0),FALSE)/VLOOKUP($B7,'Region --&gt;'!$B$104:$K$202,MATCH(AD$2,'Region --&gt;'!$B$3:$K$3,FALSE))</f>
        <v>-0.13625873352607726</v>
      </c>
      <c r="AG8" s="123"/>
      <c r="AH8" s="637">
        <f>Benchmark!H9</f>
        <v>1.8873523469180326E-2</v>
      </c>
      <c r="AI8" s="123"/>
      <c r="AJ8" s="637">
        <f>-Benchmark!I9</f>
        <v>-6.8901061872695457E-2</v>
      </c>
      <c r="AK8" s="123"/>
      <c r="AL8" s="633"/>
      <c r="AM8" s="150">
        <f>IF(VLOOKUP($B8,'Region --&gt;'!$N$3:$U$101,MATCH(AM$2,'Region --&gt;'!$N$3:$U$3,0),FALSE)/VLOOKUP($B7,'Region --&gt;'!$B$3:$K$101,MATCH(AM$2,'Region --&gt;'!$B$3:$K$3,FALSE))&lt;-1,-1,VLOOKUP($B8,'Region --&gt;'!$N$3:$U$101,MATCH(AM$2,'Region --&gt;'!$N$3:$U$3,0),FALSE)/VLOOKUP($B7,'Region --&gt;'!$B$3:$K$101,MATCH(AM$2,'Region --&gt;'!$B$3:$K$3,FALSE)))</f>
        <v>8.4227168210309511E-2</v>
      </c>
      <c r="AN8" s="123"/>
      <c r="AO8" s="123">
        <f>VLOOKUP($B8,'Region --&gt;'!$N$104:$U$202,MATCH(AM$2,'Region --&gt;'!$N$3:$U$3,0),FALSE)/VLOOKUP($B7,'Region --&gt;'!$B$104:$K$202,MATCH(AM$2,'Region --&gt;'!$B$3:$K$3,FALSE))</f>
        <v>2.3066658908963984E-2</v>
      </c>
      <c r="AP8" s="123"/>
      <c r="AQ8" s="637">
        <f>Benchmark!F9</f>
        <v>3.5095040000000001E-2</v>
      </c>
      <c r="AS8" s="123">
        <f t="shared" si="3"/>
        <v>-3.5095040000000001E-2</v>
      </c>
      <c r="AT8" s="123"/>
      <c r="AV8" s="123">
        <f>VLOOKUP($B8,'Region --&gt;'!$N$3:$U$101,MATCH(AV$2,'Region --&gt;'!$N$3:$U$3,0),FALSE)/VLOOKUP($B7,'Region --&gt;'!$B$3:$K$101,MATCH(AV$2,'Region --&gt;'!$B$3:$K$3,FALSE))</f>
        <v>-4.3152370388048616E-3</v>
      </c>
      <c r="AW8" s="123"/>
      <c r="AX8" s="123">
        <f>VLOOKUP($B8,'Region --&gt;'!$N$104:$U$202,MATCH(AV$2,'Region --&gt;'!$N$3:$U$3,0),FALSE)/VLOOKUP($B7,'Region --&gt;'!$B$104:$K$202,MATCH(AV$2,'Region --&gt;'!$B$3:$K$3,FALSE))</f>
        <v>-7.2230748540331124E-2</v>
      </c>
      <c r="AY8" s="123"/>
      <c r="AZ8" s="637">
        <f>Benchmark!G9</f>
        <v>3.5521469999999999E-2</v>
      </c>
      <c r="BA8" s="123"/>
      <c r="BB8" s="123">
        <f t="shared" si="4"/>
        <v>-3.5521469999999999E-2</v>
      </c>
      <c r="BC8" s="123"/>
    </row>
    <row r="9" spans="2:55" x14ac:dyDescent="0.25">
      <c r="B9" s="95">
        <f t="shared" si="0"/>
        <v>39051</v>
      </c>
      <c r="C9" s="123">
        <f>VLOOKUP($B9,'Region --&gt;'!$N$3:$U$101,MATCH(C$2,'Region --&gt;'!$N$3:$U$3,0),FALSE)/VLOOKUP($B8,'Region --&gt;'!$B$3:$K$101,MATCH(C$2,'Region --&gt;'!$B$3:$K$3,FALSE))</f>
        <v>7.4445802054094942E-2</v>
      </c>
      <c r="D9" s="123"/>
      <c r="E9" s="123">
        <f>VLOOKUP($B9,'Region --&gt;'!$N$104:$U$202,MATCH(C$2,'Region --&gt;'!$N$3:$U$3,0),FALSE)/VLOOKUP($B8,'Region --&gt;'!$B$104:$K$202,MATCH(C$2,'Region --&gt;'!$B$3:$K$3,FALSE))</f>
        <v>-8.4021502760803585E-2</v>
      </c>
      <c r="F9" s="123"/>
      <c r="G9" s="637">
        <f>Benchmark!J10</f>
        <v>6.7120076196740569E-2</v>
      </c>
      <c r="H9" s="123"/>
      <c r="I9" s="637">
        <f>-Benchmark!K10</f>
        <v>-6.3807780885986778E-2</v>
      </c>
      <c r="J9" s="123"/>
      <c r="K9" s="613"/>
      <c r="L9" s="123">
        <f>VLOOKUP($B9,'Region --&gt;'!$N$3:$U$101,MATCH(L$2,'Region --&gt;'!$N$3:$U$3,0),FALSE)/VLOOKUP($B8,'Region --&gt;'!$B$3:$K$101,MATCH(L$2,'Region --&gt;'!$B$3:$K$3,FALSE))</f>
        <v>0.13683566489406374</v>
      </c>
      <c r="M9" s="123"/>
      <c r="N9" s="130">
        <f>IF(IFERROR(VLOOKUP($B9,'Region --&gt;'!$N$104:$U$202,MATCH(L$2,'Region --&gt;'!$N$3:$U$3,0),FALSE)/VLOOKUP($B8,'Region --&gt;'!$B$104:$K$202,MATCH(L$2,'Region --&gt;'!$B$3:$K$3,FALSE)),R9)&lt;-1,-1,IFERROR(VLOOKUP($B9,'Region --&gt;'!$N$104:$U$202,MATCH(L$2,'Region --&gt;'!$N$3:$U$3,0),FALSE)/VLOOKUP($B8,'Region --&gt;'!$B$104:$K$202,MATCH(L$2,'Region --&gt;'!$B$3:$K$3,FALSE)),R9))</f>
        <v>-0.10545159999999999</v>
      </c>
      <c r="O9" s="123"/>
      <c r="P9" s="637">
        <f>Benchmark!D10</f>
        <v>0.10545159999999999</v>
      </c>
      <c r="Q9" s="123"/>
      <c r="R9" s="123">
        <f t="shared" si="1"/>
        <v>-0.10545159999999999</v>
      </c>
      <c r="S9" s="123"/>
      <c r="U9" s="123">
        <f>VLOOKUP($B9,'Region --&gt;'!$N$3:$U$101,MATCH(U$2,'Region --&gt;'!$N$3:$U$3,0),FALSE)/VLOOKUP($B8,'Region --&gt;'!$B$3:$K$101,MATCH(U$2,'Region --&gt;'!$B$3:$K$3,FALSE))</f>
        <v>7.7346765247646929E-2</v>
      </c>
      <c r="V9" s="123"/>
      <c r="W9" s="123">
        <f>VLOOKUP($B9,'Region --&gt;'!$N$104:$U$202,MATCH(U$2,'Region --&gt;'!$N$3:$U$3,0),FALSE)/VLOOKUP($B8,'Region --&gt;'!$B$104:$K$202,MATCH(U$2,'Region --&gt;'!$B$3:$K$3,FALSE))</f>
        <v>-2.238186615873897E-2</v>
      </c>
      <c r="X9" s="123"/>
      <c r="Y9" s="637">
        <f>Benchmark!E10</f>
        <v>5.7127749999999998E-2</v>
      </c>
      <c r="Z9" s="123"/>
      <c r="AA9" s="123">
        <f t="shared" si="2"/>
        <v>-5.7127749999999998E-2</v>
      </c>
      <c r="AB9" s="123"/>
      <c r="AD9" s="123">
        <f>VLOOKUP($B9,'Region --&gt;'!$N$3:$U$101,MATCH(AD$2,'Region --&gt;'!$N$3:$U$3,0),FALSE)/VLOOKUP($B8,'Region --&gt;'!$B$3:$K$101,MATCH(AD$2,'Region --&gt;'!$B$3:$K$3,FALSE))</f>
        <v>8.061606534853419E-4</v>
      </c>
      <c r="AE9" s="123"/>
      <c r="AF9" s="123">
        <f>VLOOKUP($B9,'Region --&gt;'!$N$104:$U$202,MATCH(AD$2,'Region --&gt;'!$N$3:$U$3,0),FALSE)/VLOOKUP($B8,'Region --&gt;'!$B$104:$K$202,MATCH(AD$2,'Region --&gt;'!$B$3:$K$3,FALSE))</f>
        <v>-4.6381392798332213E-2</v>
      </c>
      <c r="AG9" s="123"/>
      <c r="AH9" s="637">
        <f>Benchmark!H10</f>
        <v>-2.4935519111712247E-2</v>
      </c>
      <c r="AI9" s="123"/>
      <c r="AJ9" s="637">
        <f>-Benchmark!I10</f>
        <v>6.413612092720674E-3</v>
      </c>
      <c r="AK9" s="123"/>
      <c r="AL9" s="633"/>
      <c r="AM9" s="150">
        <f>IF(VLOOKUP($B9,'Region --&gt;'!$N$3:$U$101,MATCH(AM$2,'Region --&gt;'!$N$3:$U$3,0),FALSE)/VLOOKUP($B8,'Region --&gt;'!$B$3:$K$101,MATCH(AM$2,'Region --&gt;'!$B$3:$K$3,FALSE))&lt;-1,-1,VLOOKUP($B9,'Region --&gt;'!$N$3:$U$101,MATCH(AM$2,'Region --&gt;'!$N$3:$U$3,0),FALSE)/VLOOKUP($B8,'Region --&gt;'!$B$3:$K$101,MATCH(AM$2,'Region --&gt;'!$B$3:$K$3,FALSE)))</f>
        <v>7.4767763217264823E-3</v>
      </c>
      <c r="AN9" s="123"/>
      <c r="AO9" s="123">
        <f>VLOOKUP($B9,'Region --&gt;'!$N$104:$U$202,MATCH(AM$2,'Region --&gt;'!$N$3:$U$3,0),FALSE)/VLOOKUP($B8,'Region --&gt;'!$B$104:$K$202,MATCH(AM$2,'Region --&gt;'!$B$3:$K$3,FALSE))</f>
        <v>-2.834995781559001E-3</v>
      </c>
      <c r="AP9" s="123"/>
      <c r="AQ9" s="637">
        <f>Benchmark!F10</f>
        <v>2.0489210000000001E-2</v>
      </c>
      <c r="AS9" s="123">
        <f t="shared" si="3"/>
        <v>-2.0489210000000001E-2</v>
      </c>
      <c r="AT9" s="123"/>
      <c r="AV9" s="123">
        <f>VLOOKUP($B9,'Region --&gt;'!$N$3:$U$101,MATCH(AV$2,'Region --&gt;'!$N$3:$U$3,0),FALSE)/VLOOKUP($B8,'Region --&gt;'!$B$3:$K$101,MATCH(AV$2,'Region --&gt;'!$B$3:$K$3,FALSE))</f>
        <v>0.15521003561370106</v>
      </c>
      <c r="AW9" s="123"/>
      <c r="AX9" s="123">
        <f>VLOOKUP($B9,'Region --&gt;'!$N$104:$U$202,MATCH(AV$2,'Region --&gt;'!$N$3:$U$3,0),FALSE)/VLOOKUP($B8,'Region --&gt;'!$B$104:$K$202,MATCH(AV$2,'Region --&gt;'!$B$3:$K$3,FALSE))</f>
        <v>1.4567873359101545E-3</v>
      </c>
      <c r="AY9" s="123"/>
      <c r="AZ9" s="637">
        <f>Benchmark!G10</f>
        <v>-2.3477059999999998E-3</v>
      </c>
      <c r="BA9" s="123"/>
      <c r="BB9" s="123">
        <f t="shared" si="4"/>
        <v>2.3477059999999998E-3</v>
      </c>
      <c r="BC9" s="123"/>
    </row>
    <row r="10" spans="2:55" x14ac:dyDescent="0.25">
      <c r="B10" s="95">
        <f t="shared" si="0"/>
        <v>39082</v>
      </c>
      <c r="C10" s="123">
        <f>VLOOKUP($B10,'Region --&gt;'!$N$3:$U$101,MATCH(C$2,'Region --&gt;'!$N$3:$U$3,0),FALSE)/VLOOKUP($B9,'Region --&gt;'!$B$3:$K$101,MATCH(C$2,'Region --&gt;'!$B$3:$K$3,FALSE))</f>
        <v>2.477752499489403E-2</v>
      </c>
      <c r="D10" s="123"/>
      <c r="E10" s="123">
        <f>VLOOKUP($B10,'Region --&gt;'!$N$104:$U$202,MATCH(C$2,'Region --&gt;'!$N$3:$U$3,0),FALSE)/VLOOKUP($B9,'Region --&gt;'!$B$104:$K$202,MATCH(C$2,'Region --&gt;'!$B$3:$K$3,FALSE))</f>
        <v>-4.3650192048416518E-2</v>
      </c>
      <c r="F10" s="123"/>
      <c r="G10" s="637">
        <f>Benchmark!J11</f>
        <v>4.7625021308113989E-2</v>
      </c>
      <c r="H10" s="123"/>
      <c r="I10" s="637">
        <f>-Benchmark!K11</f>
        <v>-4.7929707203464893E-2</v>
      </c>
      <c r="J10" s="123"/>
      <c r="K10" s="613"/>
      <c r="L10" s="123">
        <f>VLOOKUP($B10,'Region --&gt;'!$N$3:$U$101,MATCH(L$2,'Region --&gt;'!$N$3:$U$3,0),FALSE)/VLOOKUP($B9,'Region --&gt;'!$B$3:$K$101,MATCH(L$2,'Region --&gt;'!$B$3:$K$3,FALSE))</f>
        <v>0.13206774323312376</v>
      </c>
      <c r="M10" s="123"/>
      <c r="N10" s="130">
        <f>IF(IFERROR(VLOOKUP($B10,'Region --&gt;'!$N$104:$U$202,MATCH(L$2,'Region --&gt;'!$N$3:$U$3,0),FALSE)/VLOOKUP($B9,'Region --&gt;'!$B$104:$K$202,MATCH(L$2,'Region --&gt;'!$B$3:$K$3,FALSE)),R10)&lt;-1,-1,IFERROR(VLOOKUP($B10,'Region --&gt;'!$N$104:$U$202,MATCH(L$2,'Region --&gt;'!$N$3:$U$3,0),FALSE)/VLOOKUP($B9,'Region --&gt;'!$B$104:$K$202,MATCH(L$2,'Region --&gt;'!$B$3:$K$3,FALSE)),R10))</f>
        <v>-3.3155230000000001E-2</v>
      </c>
      <c r="O10" s="123"/>
      <c r="P10" s="637">
        <f>Benchmark!D11</f>
        <v>3.3155230000000001E-2</v>
      </c>
      <c r="Q10" s="123"/>
      <c r="R10" s="123">
        <f t="shared" si="1"/>
        <v>-3.3155230000000001E-2</v>
      </c>
      <c r="S10" s="123"/>
      <c r="U10" s="123">
        <f>VLOOKUP($B10,'Region --&gt;'!$N$3:$U$101,MATCH(U$2,'Region --&gt;'!$N$3:$U$3,0),FALSE)/VLOOKUP($B9,'Region --&gt;'!$B$3:$K$101,MATCH(U$2,'Region --&gt;'!$B$3:$K$3,FALSE))</f>
        <v>-0.11023340837087185</v>
      </c>
      <c r="V10" s="123"/>
      <c r="W10" s="123">
        <f>VLOOKUP($B10,'Region --&gt;'!$N$104:$U$202,MATCH(U$2,'Region --&gt;'!$N$3:$U$3,0),FALSE)/VLOOKUP($B9,'Region --&gt;'!$B$104:$K$202,MATCH(U$2,'Region --&gt;'!$B$3:$K$3,FALSE))</f>
        <v>0.23988295503611951</v>
      </c>
      <c r="X10" s="123"/>
      <c r="Y10" s="637">
        <f>Benchmark!E11</f>
        <v>6.9726270000000007E-2</v>
      </c>
      <c r="Z10" s="123"/>
      <c r="AA10" s="123">
        <f t="shared" si="2"/>
        <v>-6.9726270000000007E-2</v>
      </c>
      <c r="AB10" s="123"/>
      <c r="AD10" s="123">
        <f>VLOOKUP($B10,'Region --&gt;'!$N$3:$U$101,MATCH(AD$2,'Region --&gt;'!$N$3:$U$3,0),FALSE)/VLOOKUP($B9,'Region --&gt;'!$B$3:$K$101,MATCH(AD$2,'Region --&gt;'!$B$3:$K$3,FALSE))</f>
        <v>7.2597060261707065E-3</v>
      </c>
      <c r="AE10" s="123"/>
      <c r="AF10" s="123">
        <f>VLOOKUP($B10,'Region --&gt;'!$N$104:$U$202,MATCH(AD$2,'Region --&gt;'!$N$3:$U$3,0),FALSE)/VLOOKUP($B9,'Region --&gt;'!$B$104:$K$202,MATCH(AD$2,'Region --&gt;'!$B$3:$K$3,FALSE))</f>
        <v>-0.36614572216134555</v>
      </c>
      <c r="AG10" s="123"/>
      <c r="AH10" s="637">
        <f>Benchmark!H11</f>
        <v>3.7138219031503043E-2</v>
      </c>
      <c r="AI10" s="123"/>
      <c r="AJ10" s="637">
        <f>-Benchmark!I11</f>
        <v>-3.4688996631364419E-2</v>
      </c>
      <c r="AK10" s="123"/>
      <c r="AL10" s="633"/>
      <c r="AM10" s="150">
        <f>IF(VLOOKUP($B10,'Region --&gt;'!$N$3:$U$101,MATCH(AM$2,'Region --&gt;'!$N$3:$U$3,0),FALSE)/VLOOKUP($B9,'Region --&gt;'!$B$3:$K$101,MATCH(AM$2,'Region --&gt;'!$B$3:$K$3,FALSE))&lt;-1,-1,VLOOKUP($B10,'Region --&gt;'!$N$3:$U$101,MATCH(AM$2,'Region --&gt;'!$N$3:$U$3,0),FALSE)/VLOOKUP($B9,'Region --&gt;'!$B$3:$K$101,MATCH(AM$2,'Region --&gt;'!$B$3:$K$3,FALSE)))</f>
        <v>5.1125500786931954E-2</v>
      </c>
      <c r="AN10" s="123"/>
      <c r="AO10" s="123">
        <f>VLOOKUP($B10,'Region --&gt;'!$N$104:$U$202,MATCH(AM$2,'Region --&gt;'!$N$3:$U$3,0),FALSE)/VLOOKUP($B9,'Region --&gt;'!$B$104:$K$202,MATCH(AM$2,'Region --&gt;'!$B$3:$K$3,FALSE))</f>
        <v>1.1132130091756488E-2</v>
      </c>
      <c r="AP10" s="123"/>
      <c r="AQ10" s="637">
        <f>Benchmark!F11</f>
        <v>1.0874200000000001E-2</v>
      </c>
      <c r="AS10" s="123">
        <f t="shared" si="3"/>
        <v>-1.0874200000000001E-2</v>
      </c>
      <c r="AT10" s="123"/>
      <c r="AV10" s="123">
        <f>VLOOKUP($B10,'Region --&gt;'!$N$3:$U$101,MATCH(AV$2,'Region --&gt;'!$N$3:$U$3,0),FALSE)/VLOOKUP($B9,'Region --&gt;'!$B$3:$K$101,MATCH(AV$2,'Region --&gt;'!$B$3:$K$3,FALSE))</f>
        <v>2.4522942602461836E-2</v>
      </c>
      <c r="AW10" s="123"/>
      <c r="AX10" s="123">
        <f>VLOOKUP($B10,'Region --&gt;'!$N$104:$U$202,MATCH(AV$2,'Region --&gt;'!$N$3:$U$3,0),FALSE)/VLOOKUP($B9,'Region --&gt;'!$B$104:$K$202,MATCH(AV$2,'Region --&gt;'!$B$3:$K$3,FALSE))</f>
        <v>1.0500628300761821E-2</v>
      </c>
      <c r="AY10" s="123"/>
      <c r="AZ10" s="637">
        <f>Benchmark!G11</f>
        <v>3.7637520000000001E-2</v>
      </c>
      <c r="BA10" s="123"/>
      <c r="BB10" s="123">
        <f t="shared" si="4"/>
        <v>-3.7637520000000001E-2</v>
      </c>
      <c r="BC10" s="123"/>
    </row>
    <row r="11" spans="2:55" x14ac:dyDescent="0.25">
      <c r="B11" s="95">
        <f t="shared" si="0"/>
        <v>39113</v>
      </c>
      <c r="C11" s="123">
        <f>VLOOKUP($B11,'Region --&gt;'!$N$3:$U$101,MATCH(C$2,'Region --&gt;'!$N$3:$U$3,0),FALSE)/VLOOKUP($B10,'Region --&gt;'!$B$3:$K$101,MATCH(C$2,'Region --&gt;'!$B$3:$K$3,FALSE))</f>
        <v>3.0633192963605935E-2</v>
      </c>
      <c r="D11" s="123"/>
      <c r="E11" s="123">
        <f>VLOOKUP($B11,'Region --&gt;'!$N$104:$U$202,MATCH(C$2,'Region --&gt;'!$N$3:$U$3,0),FALSE)/VLOOKUP($B10,'Region --&gt;'!$B$104:$K$202,MATCH(C$2,'Region --&gt;'!$B$3:$K$3,FALSE))</f>
        <v>-5.5347507763912852E-3</v>
      </c>
      <c r="F11" s="123"/>
      <c r="G11" s="637">
        <f>Benchmark!J12</f>
        <v>-8.3097760615206285E-3</v>
      </c>
      <c r="H11" s="123"/>
      <c r="I11" s="637">
        <f>-Benchmark!K12</f>
        <v>6.8228281409648825E-3</v>
      </c>
      <c r="J11" s="123"/>
      <c r="K11" s="613"/>
      <c r="L11" s="123">
        <f>VLOOKUP($B11,'Region --&gt;'!$N$3:$U$101,MATCH(L$2,'Region --&gt;'!$N$3:$U$3,0),FALSE)/VLOOKUP($B10,'Region --&gt;'!$B$3:$K$101,MATCH(L$2,'Region --&gt;'!$B$3:$K$3,FALSE))</f>
        <v>-5.2375062783634151E-3</v>
      </c>
      <c r="M11" s="123"/>
      <c r="N11" s="130">
        <f>IF(IFERROR(VLOOKUP($B11,'Region --&gt;'!$N$104:$U$202,MATCH(L$2,'Region --&gt;'!$N$3:$U$3,0),FALSE)/VLOOKUP($B10,'Region --&gt;'!$B$104:$K$202,MATCH(L$2,'Region --&gt;'!$B$3:$K$3,FALSE)),R11)&lt;-1,-1,IFERROR(VLOOKUP($B11,'Region --&gt;'!$N$104:$U$202,MATCH(L$2,'Region --&gt;'!$N$3:$U$3,0),FALSE)/VLOOKUP($B10,'Region --&gt;'!$B$104:$K$202,MATCH(L$2,'Region --&gt;'!$B$3:$K$3,FALSE)),R11))</f>
        <v>2.0928283059370105E-2</v>
      </c>
      <c r="O11" s="123"/>
      <c r="P11" s="637">
        <f>Benchmark!D12</f>
        <v>-3.9891950000000002E-2</v>
      </c>
      <c r="Q11" s="123"/>
      <c r="R11" s="123">
        <f t="shared" si="1"/>
        <v>3.9891950000000002E-2</v>
      </c>
      <c r="S11" s="123"/>
      <c r="U11" s="123">
        <f>VLOOKUP($B11,'Region --&gt;'!$N$3:$U$101,MATCH(U$2,'Region --&gt;'!$N$3:$U$3,0),FALSE)/VLOOKUP($B10,'Region --&gt;'!$B$3:$K$101,MATCH(U$2,'Region --&gt;'!$B$3:$K$3,FALSE))</f>
        <v>8.2609682357444841E-2</v>
      </c>
      <c r="V11" s="123"/>
      <c r="W11" s="123">
        <f>VLOOKUP($B11,'Region --&gt;'!$N$104:$U$202,MATCH(U$2,'Region --&gt;'!$N$3:$U$3,0),FALSE)/VLOOKUP($B10,'Region --&gt;'!$B$104:$K$202,MATCH(U$2,'Region --&gt;'!$B$3:$K$3,FALSE))</f>
        <v>-2.8178203339088846E-2</v>
      </c>
      <c r="X11" s="123"/>
      <c r="Y11" s="637">
        <f>Benchmark!E12</f>
        <v>1.778443E-2</v>
      </c>
      <c r="Z11" s="123"/>
      <c r="AA11" s="123">
        <f t="shared" si="2"/>
        <v>-1.778443E-2</v>
      </c>
      <c r="AB11" s="123"/>
      <c r="AD11" s="123">
        <f>VLOOKUP($B11,'Region --&gt;'!$N$3:$U$101,MATCH(AD$2,'Region --&gt;'!$N$3:$U$3,0),FALSE)/VLOOKUP($B10,'Region --&gt;'!$B$3:$K$101,MATCH(AD$2,'Region --&gt;'!$B$3:$K$3,FALSE))</f>
        <v>-7.4615563461063565E-3</v>
      </c>
      <c r="AE11" s="123"/>
      <c r="AF11" s="123">
        <f>VLOOKUP($B11,'Region --&gt;'!$N$104:$U$202,MATCH(AD$2,'Region --&gt;'!$N$3:$U$3,0),FALSE)/VLOOKUP($B10,'Region --&gt;'!$B$104:$K$202,MATCH(AD$2,'Region --&gt;'!$B$3:$K$3,FALSE))</f>
        <v>1.7973820950804138E-2</v>
      </c>
      <c r="AG11" s="123"/>
      <c r="AH11" s="637">
        <f>Benchmark!H12</f>
        <v>1.3358054010103872E-3</v>
      </c>
      <c r="AI11" s="123"/>
      <c r="AJ11" s="637">
        <f>-Benchmark!I12</f>
        <v>-4.4486042700077853E-2</v>
      </c>
      <c r="AK11" s="123"/>
      <c r="AL11" s="633"/>
      <c r="AM11" s="150">
        <f>IF(VLOOKUP($B11,'Region --&gt;'!$N$3:$U$101,MATCH(AM$2,'Region --&gt;'!$N$3:$U$3,0),FALSE)/VLOOKUP($B10,'Region --&gt;'!$B$3:$K$101,MATCH(AM$2,'Region --&gt;'!$B$3:$K$3,FALSE))&lt;-1,-1,VLOOKUP($B11,'Region --&gt;'!$N$3:$U$101,MATCH(AM$2,'Region --&gt;'!$N$3:$U$3,0),FALSE)/VLOOKUP($B10,'Region --&gt;'!$B$3:$K$101,MATCH(AM$2,'Region --&gt;'!$B$3:$K$3,FALSE)))</f>
        <v>6.5493545893033772E-2</v>
      </c>
      <c r="AN11" s="123"/>
      <c r="AO11" s="123">
        <f>VLOOKUP($B11,'Region --&gt;'!$N$104:$U$202,MATCH(AM$2,'Region --&gt;'!$N$3:$U$3,0),FALSE)/VLOOKUP($B10,'Region --&gt;'!$B$104:$K$202,MATCH(AM$2,'Region --&gt;'!$B$3:$K$3,FALSE))</f>
        <v>-8.5117915817533533E-3</v>
      </c>
      <c r="AP11" s="123"/>
      <c r="AQ11" s="637">
        <f>Benchmark!F12</f>
        <v>1.673649E-2</v>
      </c>
      <c r="AS11" s="123">
        <f t="shared" si="3"/>
        <v>-1.673649E-2</v>
      </c>
      <c r="AT11" s="123"/>
      <c r="AV11" s="123">
        <f>VLOOKUP($B11,'Region --&gt;'!$N$3:$U$101,MATCH(AV$2,'Region --&gt;'!$N$3:$U$3,0),FALSE)/VLOOKUP($B10,'Region --&gt;'!$B$3:$K$101,MATCH(AV$2,'Region --&gt;'!$B$3:$K$3,FALSE))</f>
        <v>-2.3666438814751507E-2</v>
      </c>
      <c r="AW11" s="123"/>
      <c r="AX11" s="123">
        <f>VLOOKUP($B11,'Region --&gt;'!$N$104:$U$202,MATCH(AV$2,'Region --&gt;'!$N$3:$U$3,0),FALSE)/VLOOKUP($B10,'Region --&gt;'!$B$104:$K$202,MATCH(AV$2,'Region --&gt;'!$B$3:$K$3,FALSE))</f>
        <v>-1.6026359945160249E-2</v>
      </c>
      <c r="AY11" s="123"/>
      <c r="AZ11" s="637">
        <f>Benchmark!G12</f>
        <v>2.086986E-2</v>
      </c>
      <c r="BA11" s="123"/>
      <c r="BB11" s="123">
        <f t="shared" si="4"/>
        <v>-2.086986E-2</v>
      </c>
      <c r="BC11" s="123"/>
    </row>
    <row r="12" spans="2:55" x14ac:dyDescent="0.25">
      <c r="B12" s="95">
        <f t="shared" si="0"/>
        <v>39141</v>
      </c>
      <c r="C12" s="123">
        <f>VLOOKUP($B12,'Region --&gt;'!$N$3:$U$101,MATCH(C$2,'Region --&gt;'!$N$3:$U$3,0),FALSE)/VLOOKUP($B11,'Region --&gt;'!$B$3:$K$101,MATCH(C$2,'Region --&gt;'!$B$3:$K$3,FALSE))</f>
        <v>4.4923296221141724E-3</v>
      </c>
      <c r="D12" s="123"/>
      <c r="E12" s="123">
        <f>VLOOKUP($B12,'Region --&gt;'!$N$104:$U$202,MATCH(C$2,'Region --&gt;'!$N$3:$U$3,0),FALSE)/VLOOKUP($B11,'Region --&gt;'!$B$104:$K$202,MATCH(C$2,'Region --&gt;'!$B$3:$K$3,FALSE))</f>
        <v>-1.0345466159747085E-2</v>
      </c>
      <c r="F12" s="123"/>
      <c r="G12" s="637">
        <f>Benchmark!J13</f>
        <v>5.7453560261497998E-4</v>
      </c>
      <c r="H12" s="123"/>
      <c r="I12" s="637">
        <f>-Benchmark!K13</f>
        <v>-1.4437056462506242E-3</v>
      </c>
      <c r="J12" s="123"/>
      <c r="K12" s="613"/>
      <c r="L12" s="123">
        <f>VLOOKUP($B12,'Region --&gt;'!$N$3:$U$101,MATCH(L$2,'Region --&gt;'!$N$3:$U$3,0),FALSE)/VLOOKUP($B11,'Region --&gt;'!$B$3:$K$101,MATCH(L$2,'Region --&gt;'!$B$3:$K$3,FALSE))</f>
        <v>-5.801252714952064E-2</v>
      </c>
      <c r="M12" s="123"/>
      <c r="N12" s="130">
        <f>IF(IFERROR(VLOOKUP($B12,'Region --&gt;'!$N$104:$U$202,MATCH(L$2,'Region --&gt;'!$N$3:$U$3,0),FALSE)/VLOOKUP($B11,'Region --&gt;'!$B$104:$K$202,MATCH(L$2,'Region --&gt;'!$B$3:$K$3,FALSE)),R12)&lt;-1,-1,IFERROR(VLOOKUP($B12,'Region --&gt;'!$N$104:$U$202,MATCH(L$2,'Region --&gt;'!$N$3:$U$3,0),FALSE)/VLOOKUP($B11,'Region --&gt;'!$B$104:$K$202,MATCH(L$2,'Region --&gt;'!$B$3:$K$3,FALSE)),R12))</f>
        <v>2.7256128081452297E-2</v>
      </c>
      <c r="O12" s="123"/>
      <c r="P12" s="637">
        <f>Benchmark!D13</f>
        <v>-2.2665210000000002E-2</v>
      </c>
      <c r="Q12" s="123"/>
      <c r="R12" s="123">
        <f t="shared" si="1"/>
        <v>2.2665210000000002E-2</v>
      </c>
      <c r="S12" s="123"/>
      <c r="U12" s="123">
        <f>VLOOKUP($B12,'Region --&gt;'!$N$3:$U$101,MATCH(U$2,'Region --&gt;'!$N$3:$U$3,0),FALSE)/VLOOKUP($B11,'Region --&gt;'!$B$3:$K$101,MATCH(U$2,'Region --&gt;'!$B$3:$K$3,FALSE))</f>
        <v>3.3520723290461102E-2</v>
      </c>
      <c r="V12" s="123"/>
      <c r="W12" s="123">
        <f>VLOOKUP($B12,'Region --&gt;'!$N$104:$U$202,MATCH(U$2,'Region --&gt;'!$N$3:$U$3,0),FALSE)/VLOOKUP($B11,'Region --&gt;'!$B$104:$K$202,MATCH(U$2,'Region --&gt;'!$B$3:$K$3,FALSE))</f>
        <v>5.8449868030233609E-2</v>
      </c>
      <c r="X12" s="123"/>
      <c r="Y12" s="637">
        <f>Benchmark!E13</f>
        <v>-2.6995760000000001E-2</v>
      </c>
      <c r="Z12" s="123"/>
      <c r="AA12" s="123">
        <f t="shared" si="2"/>
        <v>2.6995760000000001E-2</v>
      </c>
      <c r="AB12" s="123"/>
      <c r="AD12" s="123">
        <f>VLOOKUP($B12,'Region --&gt;'!$N$3:$U$101,MATCH(AD$2,'Region --&gt;'!$N$3:$U$3,0),FALSE)/VLOOKUP($B11,'Region --&gt;'!$B$3:$K$101,MATCH(AD$2,'Region --&gt;'!$B$3:$K$3,FALSE))</f>
        <v>1.7704437576339677E-2</v>
      </c>
      <c r="AE12" s="123"/>
      <c r="AF12" s="123">
        <f>VLOOKUP($B12,'Region --&gt;'!$N$104:$U$202,MATCH(AD$2,'Region --&gt;'!$N$3:$U$3,0),FALSE)/VLOOKUP($B11,'Region --&gt;'!$B$104:$K$202,MATCH(AD$2,'Region --&gt;'!$B$3:$K$3,FALSE))</f>
        <v>-1.1644350562051336E-2</v>
      </c>
      <c r="AG12" s="123"/>
      <c r="AH12" s="637">
        <f>Benchmark!H13</f>
        <v>2.8332789809491176E-2</v>
      </c>
      <c r="AI12" s="123"/>
      <c r="AJ12" s="637">
        <f>-Benchmark!I13</f>
        <v>-8.3197834019854734E-3</v>
      </c>
      <c r="AK12" s="123"/>
      <c r="AL12" s="633"/>
      <c r="AM12" s="150">
        <f>IF(VLOOKUP($B12,'Region --&gt;'!$N$3:$U$101,MATCH(AM$2,'Region --&gt;'!$N$3:$U$3,0),FALSE)/VLOOKUP($B11,'Region --&gt;'!$B$3:$K$101,MATCH(AM$2,'Region --&gt;'!$B$3:$K$3,FALSE))&lt;-1,-1,VLOOKUP($B12,'Region --&gt;'!$N$3:$U$101,MATCH(AM$2,'Region --&gt;'!$N$3:$U$3,0),FALSE)/VLOOKUP($B11,'Region --&gt;'!$B$3:$K$101,MATCH(AM$2,'Region --&gt;'!$B$3:$K$3,FALSE)))</f>
        <v>2.9968812750141172E-2</v>
      </c>
      <c r="AN12" s="123"/>
      <c r="AO12" s="123">
        <f>VLOOKUP($B12,'Region --&gt;'!$N$104:$U$202,MATCH(AM$2,'Region --&gt;'!$N$3:$U$3,0),FALSE)/VLOOKUP($B11,'Region --&gt;'!$B$104:$K$202,MATCH(AM$2,'Region --&gt;'!$B$3:$K$3,FALSE))</f>
        <v>1.3237639411594235E-2</v>
      </c>
      <c r="AP12" s="123"/>
      <c r="AQ12" s="637">
        <f>Benchmark!F13</f>
        <v>-1.6594439999999998E-2</v>
      </c>
      <c r="AS12" s="123">
        <f t="shared" si="3"/>
        <v>1.6594439999999998E-2</v>
      </c>
      <c r="AT12" s="123"/>
      <c r="AV12" s="123">
        <f>VLOOKUP($B12,'Region --&gt;'!$N$3:$U$101,MATCH(AV$2,'Region --&gt;'!$N$3:$U$3,0),FALSE)/VLOOKUP($B11,'Region --&gt;'!$B$3:$K$101,MATCH(AV$2,'Region --&gt;'!$B$3:$K$3,FALSE))</f>
        <v>-1.8938093538367881E-2</v>
      </c>
      <c r="AW12" s="123"/>
      <c r="AX12" s="123">
        <f>VLOOKUP($B12,'Region --&gt;'!$N$104:$U$202,MATCH(AV$2,'Region --&gt;'!$N$3:$U$3,0),FALSE)/VLOOKUP($B11,'Region --&gt;'!$B$104:$K$202,MATCH(AV$2,'Region --&gt;'!$B$3:$K$3,FALSE))</f>
        <v>-6.1511949010225546E-2</v>
      </c>
      <c r="AY12" s="123"/>
      <c r="AZ12" s="637">
        <f>Benchmark!G13</f>
        <v>-1.9688830000000001E-2</v>
      </c>
      <c r="BA12" s="123"/>
      <c r="BB12" s="123">
        <f t="shared" si="4"/>
        <v>1.9688830000000001E-2</v>
      </c>
      <c r="BC12" s="123"/>
    </row>
    <row r="13" spans="2:55" x14ac:dyDescent="0.25">
      <c r="B13" s="95">
        <f t="shared" si="0"/>
        <v>39172</v>
      </c>
      <c r="C13" s="123">
        <f>VLOOKUP($B13,'Region --&gt;'!$N$3:$U$101,MATCH(C$2,'Region --&gt;'!$N$3:$U$3,0),FALSE)/VLOOKUP($B12,'Region --&gt;'!$B$3:$K$101,MATCH(C$2,'Region --&gt;'!$B$3:$K$3,FALSE))</f>
        <v>7.6210092972251217E-2</v>
      </c>
      <c r="D13" s="123"/>
      <c r="E13" s="123">
        <f>VLOOKUP($B13,'Region --&gt;'!$N$104:$U$202,MATCH(C$2,'Region --&gt;'!$N$3:$U$3,0),FALSE)/VLOOKUP($B12,'Region --&gt;'!$B$104:$K$202,MATCH(C$2,'Region --&gt;'!$B$3:$K$3,FALSE))</f>
        <v>-4.9195426239797148E-2</v>
      </c>
      <c r="F13" s="123"/>
      <c r="G13" s="637">
        <f>Benchmark!J14</f>
        <v>1.8096721334605166E-2</v>
      </c>
      <c r="H13" s="123"/>
      <c r="I13" s="637">
        <f>-Benchmark!K14</f>
        <v>-1.6707326793445301E-2</v>
      </c>
      <c r="J13" s="123"/>
      <c r="K13" s="613"/>
      <c r="L13" s="123">
        <f>VLOOKUP($B13,'Region --&gt;'!$N$3:$U$101,MATCH(L$2,'Region --&gt;'!$N$3:$U$3,0),FALSE)/VLOOKUP($B12,'Region --&gt;'!$B$3:$K$101,MATCH(L$2,'Region --&gt;'!$B$3:$K$3,FALSE))</f>
        <v>0.12204508821020461</v>
      </c>
      <c r="M13" s="123"/>
      <c r="N13" s="130">
        <f>IF(IFERROR(VLOOKUP($B13,'Region --&gt;'!$N$104:$U$202,MATCH(L$2,'Region --&gt;'!$N$3:$U$3,0),FALSE)/VLOOKUP($B12,'Region --&gt;'!$B$104:$K$202,MATCH(L$2,'Region --&gt;'!$B$3:$K$3,FALSE)),R13)&lt;-1,-1,IFERROR(VLOOKUP($B13,'Region --&gt;'!$N$104:$U$202,MATCH(L$2,'Region --&gt;'!$N$3:$U$3,0),FALSE)/VLOOKUP($B12,'Region --&gt;'!$B$104:$K$202,MATCH(L$2,'Region --&gt;'!$B$3:$K$3,FALSE)),R13))</f>
        <v>-0.78563619500570658</v>
      </c>
      <c r="O13" s="123"/>
      <c r="P13" s="637">
        <f>Benchmark!D14</f>
        <v>5.5382830000000001E-2</v>
      </c>
      <c r="Q13" s="123"/>
      <c r="R13" s="123">
        <f t="shared" si="1"/>
        <v>-5.5382830000000001E-2</v>
      </c>
      <c r="S13" s="123"/>
      <c r="U13" s="123">
        <f>VLOOKUP($B13,'Region --&gt;'!$N$3:$U$101,MATCH(U$2,'Region --&gt;'!$N$3:$U$3,0),FALSE)/VLOOKUP($B12,'Region --&gt;'!$B$3:$K$101,MATCH(U$2,'Region --&gt;'!$B$3:$K$3,FALSE))</f>
        <v>0.17316091338202902</v>
      </c>
      <c r="V13" s="123"/>
      <c r="W13" s="123">
        <f>VLOOKUP($B13,'Region --&gt;'!$N$104:$U$202,MATCH(U$2,'Region --&gt;'!$N$3:$U$3,0),FALSE)/VLOOKUP($B12,'Region --&gt;'!$B$104:$K$202,MATCH(U$2,'Region --&gt;'!$B$3:$K$3,FALSE))</f>
        <v>-0.15999231133253883</v>
      </c>
      <c r="X13" s="123"/>
      <c r="Y13" s="637">
        <f>Benchmark!E14</f>
        <v>7.1210509999999991E-2</v>
      </c>
      <c r="Z13" s="123"/>
      <c r="AA13" s="123">
        <f t="shared" si="2"/>
        <v>-7.1210509999999991E-2</v>
      </c>
      <c r="AB13" s="123"/>
      <c r="AD13" s="123">
        <f>VLOOKUP($B13,'Region --&gt;'!$N$3:$U$101,MATCH(AD$2,'Region --&gt;'!$N$3:$U$3,0),FALSE)/VLOOKUP($B12,'Region --&gt;'!$B$3:$K$101,MATCH(AD$2,'Region --&gt;'!$B$3:$K$3,FALSE))</f>
        <v>4.487097479600727E-3</v>
      </c>
      <c r="AE13" s="123"/>
      <c r="AF13" s="123">
        <f>VLOOKUP($B13,'Region --&gt;'!$N$104:$U$202,MATCH(AD$2,'Region --&gt;'!$N$3:$U$3,0),FALSE)/VLOOKUP($B12,'Region --&gt;'!$B$104:$K$202,MATCH(AD$2,'Region --&gt;'!$B$3:$K$3,FALSE))</f>
        <v>-0.13993331734078074</v>
      </c>
      <c r="AG13" s="123"/>
      <c r="AH13" s="637">
        <f>Benchmark!H14</f>
        <v>-3.5504559471579889E-3</v>
      </c>
      <c r="AI13" s="123"/>
      <c r="AJ13" s="637">
        <f>-Benchmark!I14</f>
        <v>-4.5646109308324023E-2</v>
      </c>
      <c r="AK13" s="123"/>
      <c r="AL13" s="633"/>
      <c r="AM13" s="150">
        <f>IF(VLOOKUP($B13,'Region --&gt;'!$N$3:$U$101,MATCH(AM$2,'Region --&gt;'!$N$3:$U$3,0),FALSE)/VLOOKUP($B12,'Region --&gt;'!$B$3:$K$101,MATCH(AM$2,'Region --&gt;'!$B$3:$K$3,FALSE))&lt;-1,-1,VLOOKUP($B13,'Region --&gt;'!$N$3:$U$101,MATCH(AM$2,'Region --&gt;'!$N$3:$U$3,0),FALSE)/VLOOKUP($B12,'Region --&gt;'!$B$3:$K$101,MATCH(AM$2,'Region --&gt;'!$B$3:$K$3,FALSE)))</f>
        <v>0.13044165356575685</v>
      </c>
      <c r="AN13" s="123"/>
      <c r="AO13" s="123">
        <f>VLOOKUP($B13,'Region --&gt;'!$N$104:$U$202,MATCH(AM$2,'Region --&gt;'!$N$3:$U$3,0),FALSE)/VLOOKUP($B12,'Region --&gt;'!$B$104:$K$202,MATCH(AM$2,'Region --&gt;'!$B$3:$K$3,FALSE))</f>
        <v>4.2831122257096059E-3</v>
      </c>
      <c r="AP13" s="123"/>
      <c r="AQ13" s="637">
        <f>Benchmark!F14</f>
        <v>1.2140550000000002E-2</v>
      </c>
      <c r="AS13" s="123">
        <f t="shared" si="3"/>
        <v>-1.2140550000000002E-2</v>
      </c>
      <c r="AT13" s="123"/>
      <c r="AV13" s="123">
        <f>VLOOKUP($B13,'Region --&gt;'!$N$3:$U$101,MATCH(AV$2,'Region --&gt;'!$N$3:$U$3,0),FALSE)/VLOOKUP($B12,'Region --&gt;'!$B$3:$K$101,MATCH(AV$2,'Region --&gt;'!$B$3:$K$3,FALSE))</f>
        <v>0.13574674043783749</v>
      </c>
      <c r="AW13" s="123"/>
      <c r="AX13" s="123">
        <f>VLOOKUP($B13,'Region --&gt;'!$N$104:$U$202,MATCH(AV$2,'Region --&gt;'!$N$3:$U$3,0),FALSE)/VLOOKUP($B12,'Region --&gt;'!$B$104:$K$202,MATCH(AV$2,'Region --&gt;'!$B$3:$K$3,FALSE))</f>
        <v>-6.1991079914599893E-2</v>
      </c>
      <c r="AY13" s="123"/>
      <c r="AZ13" s="637">
        <f>Benchmark!G14</f>
        <v>2.9112040000000002E-2</v>
      </c>
      <c r="BA13" s="123"/>
      <c r="BB13" s="123">
        <f t="shared" si="4"/>
        <v>-2.9112040000000002E-2</v>
      </c>
      <c r="BC13" s="123"/>
    </row>
    <row r="14" spans="2:55" x14ac:dyDescent="0.25">
      <c r="B14" s="95">
        <f t="shared" si="0"/>
        <v>39202</v>
      </c>
      <c r="C14" s="123">
        <f>VLOOKUP($B14,'Region --&gt;'!$N$3:$U$101,MATCH(C$2,'Region --&gt;'!$N$3:$U$3,0),FALSE)/VLOOKUP($B13,'Region --&gt;'!$B$3:$K$101,MATCH(C$2,'Region --&gt;'!$B$3:$K$3,FALSE))</f>
        <v>0.10588757376090711</v>
      </c>
      <c r="D14" s="123"/>
      <c r="E14" s="123">
        <f>VLOOKUP($B14,'Region --&gt;'!$N$104:$U$202,MATCH(C$2,'Region --&gt;'!$N$3:$U$3,0),FALSE)/VLOOKUP($B13,'Region --&gt;'!$B$104:$K$202,MATCH(C$2,'Region --&gt;'!$B$3:$K$3,FALSE))</f>
        <v>-5.1348962847270828E-2</v>
      </c>
      <c r="F14" s="123"/>
      <c r="G14" s="637">
        <f>Benchmark!J15</f>
        <v>3.8838603022880801E-2</v>
      </c>
      <c r="H14" s="123"/>
      <c r="I14" s="637">
        <f>-Benchmark!K15</f>
        <v>-3.679729056152365E-2</v>
      </c>
      <c r="J14" s="123"/>
      <c r="K14" s="613"/>
      <c r="L14" s="123">
        <f>VLOOKUP($B14,'Region --&gt;'!$N$3:$U$101,MATCH(L$2,'Region --&gt;'!$N$3:$U$3,0),FALSE)/VLOOKUP($B13,'Region --&gt;'!$B$3:$K$101,MATCH(L$2,'Region --&gt;'!$B$3:$K$3,FALSE))</f>
        <v>8.1229668120120058E-2</v>
      </c>
      <c r="M14" s="123"/>
      <c r="N14" s="130">
        <f>IF(IFERROR(VLOOKUP($B14,'Region --&gt;'!$N$104:$U$202,MATCH(L$2,'Region --&gt;'!$N$3:$U$3,0),FALSE)/VLOOKUP($B13,'Region --&gt;'!$B$104:$K$202,MATCH(L$2,'Region --&gt;'!$B$3:$K$3,FALSE)),R14)&lt;-1,-1,IFERROR(VLOOKUP($B14,'Region --&gt;'!$N$104:$U$202,MATCH(L$2,'Region --&gt;'!$N$3:$U$3,0),FALSE)/VLOOKUP($B13,'Region --&gt;'!$B$104:$K$202,MATCH(L$2,'Region --&gt;'!$B$3:$K$3,FALSE)),R14))</f>
        <v>-2.5829561569245565E-2</v>
      </c>
      <c r="O14" s="123"/>
      <c r="P14" s="637">
        <f>Benchmark!D15</f>
        <v>9.4985539999999991E-4</v>
      </c>
      <c r="Q14" s="123"/>
      <c r="R14" s="123">
        <f t="shared" si="1"/>
        <v>-9.4985539999999991E-4</v>
      </c>
      <c r="S14" s="123"/>
      <c r="U14" s="123">
        <f>VLOOKUP($B14,'Region --&gt;'!$N$3:$U$101,MATCH(U$2,'Region --&gt;'!$N$3:$U$3,0),FALSE)/VLOOKUP($B13,'Region --&gt;'!$B$3:$K$101,MATCH(U$2,'Region --&gt;'!$B$3:$K$3,FALSE))</f>
        <v>0.14187987090789048</v>
      </c>
      <c r="V14" s="123"/>
      <c r="W14" s="123">
        <f>VLOOKUP($B14,'Region --&gt;'!$N$104:$U$202,MATCH(U$2,'Region --&gt;'!$N$3:$U$3,0),FALSE)/VLOOKUP($B13,'Region --&gt;'!$B$104:$K$202,MATCH(U$2,'Region --&gt;'!$B$3:$K$3,FALSE))</f>
        <v>-3.9543053694875138E-2</v>
      </c>
      <c r="X14" s="123"/>
      <c r="Y14" s="637">
        <f>Benchmark!E15</f>
        <v>5.3630409999999996E-2</v>
      </c>
      <c r="Z14" s="123"/>
      <c r="AA14" s="123">
        <f t="shared" si="2"/>
        <v>-5.3630409999999996E-2</v>
      </c>
      <c r="AB14" s="123"/>
      <c r="AD14" s="123">
        <f>VLOOKUP($B14,'Region --&gt;'!$N$3:$U$101,MATCH(AD$2,'Region --&gt;'!$N$3:$U$3,0),FALSE)/VLOOKUP($B13,'Region --&gt;'!$B$3:$K$101,MATCH(AD$2,'Region --&gt;'!$B$3:$K$3,FALSE))</f>
        <v>8.2267457731399582E-2</v>
      </c>
      <c r="AE14" s="123"/>
      <c r="AF14" s="123">
        <f>VLOOKUP($B14,'Region --&gt;'!$N$104:$U$202,MATCH(AD$2,'Region --&gt;'!$N$3:$U$3,0),FALSE)/VLOOKUP($B13,'Region --&gt;'!$B$104:$K$202,MATCH(AD$2,'Region --&gt;'!$B$3:$K$3,FALSE))</f>
        <v>-0.1659356255970281</v>
      </c>
      <c r="AG14" s="123"/>
      <c r="AH14" s="637">
        <f>Benchmark!H15</f>
        <v>3.0120381681274982E-2</v>
      </c>
      <c r="AI14" s="123"/>
      <c r="AJ14" s="637">
        <f>-Benchmark!I15</f>
        <v>-4.5459582067715838E-2</v>
      </c>
      <c r="AK14" s="123"/>
      <c r="AL14" s="633"/>
      <c r="AM14" s="150">
        <f>IF(VLOOKUP($B14,'Region --&gt;'!$N$3:$U$101,MATCH(AM$2,'Region --&gt;'!$N$3:$U$3,0),FALSE)/VLOOKUP($B13,'Region --&gt;'!$B$3:$K$101,MATCH(AM$2,'Region --&gt;'!$B$3:$K$3,FALSE))&lt;-1,-1,VLOOKUP($B14,'Region --&gt;'!$N$3:$U$101,MATCH(AM$2,'Region --&gt;'!$N$3:$U$3,0),FALSE)/VLOOKUP($B13,'Region --&gt;'!$B$3:$K$101,MATCH(AM$2,'Region --&gt;'!$B$3:$K$3,FALSE)))</f>
        <v>5.9118461666557903E-2</v>
      </c>
      <c r="AN14" s="123"/>
      <c r="AO14" s="123">
        <f>VLOOKUP($B14,'Region --&gt;'!$N$104:$U$202,MATCH(AM$2,'Region --&gt;'!$N$3:$U$3,0),FALSE)/VLOOKUP($B13,'Region --&gt;'!$B$104:$K$202,MATCH(AM$2,'Region --&gt;'!$B$3:$K$3,FALSE))</f>
        <v>-5.2167462026614479E-2</v>
      </c>
      <c r="AP14" s="123"/>
      <c r="AQ14" s="637">
        <f>Benchmark!F15</f>
        <v>4.4272410000000005E-2</v>
      </c>
      <c r="AS14" s="123">
        <f t="shared" si="3"/>
        <v>-4.4272410000000005E-2</v>
      </c>
      <c r="AT14" s="123"/>
      <c r="AV14" s="123">
        <f>VLOOKUP($B14,'Region --&gt;'!$N$3:$U$101,MATCH(AV$2,'Region --&gt;'!$N$3:$U$3,0),FALSE)/VLOOKUP($B13,'Region --&gt;'!$B$3:$K$101,MATCH(AV$2,'Region --&gt;'!$B$3:$K$3,FALSE))</f>
        <v>6.1325507434339455E-2</v>
      </c>
      <c r="AW14" s="123"/>
      <c r="AX14" s="123">
        <f>VLOOKUP($B14,'Region --&gt;'!$N$104:$U$202,MATCH(AV$2,'Region --&gt;'!$N$3:$U$3,0),FALSE)/VLOOKUP($B13,'Region --&gt;'!$B$104:$K$202,MATCH(AV$2,'Region --&gt;'!$B$3:$K$3,FALSE))</f>
        <v>-0.10551163823663909</v>
      </c>
      <c r="AY14" s="123"/>
      <c r="AZ14" s="637">
        <f>Benchmark!G15</f>
        <v>3.990345E-2</v>
      </c>
      <c r="BA14" s="123"/>
      <c r="BB14" s="123">
        <f t="shared" si="4"/>
        <v>-3.990345E-2</v>
      </c>
      <c r="BC14" s="123"/>
    </row>
    <row r="15" spans="2:55" x14ac:dyDescent="0.25">
      <c r="B15" s="95">
        <f t="shared" si="0"/>
        <v>39233</v>
      </c>
      <c r="C15" s="123">
        <f>VLOOKUP($B15,'Region --&gt;'!$N$3:$U$101,MATCH(C$2,'Region --&gt;'!$N$3:$U$3,0),FALSE)/VLOOKUP($B14,'Region --&gt;'!$B$3:$K$101,MATCH(C$2,'Region --&gt;'!$B$3:$K$3,FALSE))</f>
        <v>6.4634718175367256E-2</v>
      </c>
      <c r="D15" s="123">
        <f t="array" ref="D15">PRODUCT(1+C4:C15)-1</f>
        <v>0.53786751551271106</v>
      </c>
      <c r="E15" s="123">
        <f>VLOOKUP($B15,'Region --&gt;'!$N$104:$U$202,MATCH(C$2,'Region --&gt;'!$N$3:$U$3,0),FALSE)/VLOOKUP($B14,'Region --&gt;'!$B$104:$K$202,MATCH(C$2,'Region --&gt;'!$B$3:$K$3,FALSE))</f>
        <v>-6.3612549442840657E-2</v>
      </c>
      <c r="F15" s="123">
        <f t="array" ref="F15">PRODUCT(1+E4:E15)-1</f>
        <v>-0.31906796610114074</v>
      </c>
      <c r="G15" s="637">
        <f>Benchmark!J16</f>
        <v>5.4768813676113789E-2</v>
      </c>
      <c r="H15" s="123">
        <f t="array" ref="H15">PRODUCT(1+G4:G15)-1</f>
        <v>0.35659225164889286</v>
      </c>
      <c r="I15" s="637">
        <f>-Benchmark!K16</f>
        <v>-5.3819281318739302E-2</v>
      </c>
      <c r="J15" s="123">
        <f t="array" ref="J15">PRODUCT(1+I4:I15)-1</f>
        <v>-0.26811014111811926</v>
      </c>
      <c r="K15" s="613"/>
      <c r="L15" s="123">
        <f>VLOOKUP($B15,'Region --&gt;'!$N$3:$U$101,MATCH(L$2,'Region --&gt;'!$N$3:$U$3,0),FALSE)/VLOOKUP($B14,'Region --&gt;'!$B$3:$K$101,MATCH(L$2,'Region --&gt;'!$B$3:$K$3,FALSE))</f>
        <v>-2.8926796565782755E-2</v>
      </c>
      <c r="M15" s="123">
        <f t="array" ref="M15">PRODUCT(1+L4:L15)-1</f>
        <v>0.9543885948484967</v>
      </c>
      <c r="N15" s="130">
        <f>IF(IFERROR(VLOOKUP($B15,'Region --&gt;'!$N$104:$U$202,MATCH(L$2,'Region --&gt;'!$N$3:$U$3,0),FALSE)/VLOOKUP($B14,'Region --&gt;'!$B$104:$K$202,MATCH(L$2,'Region --&gt;'!$B$3:$K$3,FALSE)),R15)&lt;-1,-1,IFERROR(VLOOKUP($B15,'Region --&gt;'!$N$104:$U$202,MATCH(L$2,'Region --&gt;'!$N$3:$U$3,0),FALSE)/VLOOKUP($B14,'Region --&gt;'!$B$104:$K$202,MATCH(L$2,'Region --&gt;'!$B$3:$K$3,FALSE)),R15))</f>
        <v>-2.5397224344192421E-2</v>
      </c>
      <c r="O15" s="123">
        <f t="array" ref="O15">PRODUCT(1+N4:N15)-1</f>
        <v>-0.8267004312806272</v>
      </c>
      <c r="P15" s="637">
        <f>Benchmark!D16</f>
        <v>-3.21899E-2</v>
      </c>
      <c r="Q15" s="123">
        <f t="array" ref="Q15">PRODUCT(1+P4:P15)-1</f>
        <v>0.16934425226619521</v>
      </c>
      <c r="R15" s="123">
        <f t="shared" si="1"/>
        <v>3.21899E-2</v>
      </c>
      <c r="S15" s="123">
        <f t="array" ref="S15">PRODUCT(1+R4:R15)-1</f>
        <v>-0.16730524908868638</v>
      </c>
      <c r="U15" s="123">
        <f>VLOOKUP($B15,'Region --&gt;'!$N$3:$U$101,MATCH(U$2,'Region --&gt;'!$N$3:$U$3,0),FALSE)/VLOOKUP($B14,'Region --&gt;'!$B$3:$K$101,MATCH(U$2,'Region --&gt;'!$B$3:$K$3,FALSE))</f>
        <v>9.6505763633351227E-2</v>
      </c>
      <c r="V15" s="123">
        <f t="array" ref="V15">PRODUCT(1+U4:U15)-1</f>
        <v>1.0349467048475072</v>
      </c>
      <c r="W15" s="123">
        <f>VLOOKUP($B15,'Region --&gt;'!$N$104:$U$202,MATCH(U$2,'Region --&gt;'!$N$3:$U$3,0),FALSE)/VLOOKUP($B14,'Region --&gt;'!$B$104:$K$202,MATCH(U$2,'Region --&gt;'!$B$3:$K$3,FALSE))</f>
        <v>-0.12318259542989783</v>
      </c>
      <c r="X15" s="123">
        <f t="array" ref="X15">PRODUCT(1+W4:W15)-1</f>
        <v>-0.31728591792581851</v>
      </c>
      <c r="Y15" s="637">
        <f>Benchmark!E16</f>
        <v>0.1043342</v>
      </c>
      <c r="Z15" s="123">
        <f t="array" ref="Z15">PRODUCT(1+Y4:Y15)-1</f>
        <v>0.64611139741983381</v>
      </c>
      <c r="AA15" s="123">
        <f t="shared" si="2"/>
        <v>-0.1043342</v>
      </c>
      <c r="AB15" s="123">
        <f t="array" ref="AB15">PRODUCT(1+AA4:AA15)-1</f>
        <v>-0.41473789415046269</v>
      </c>
      <c r="AD15" s="123">
        <f>VLOOKUP($B15,'Region --&gt;'!$N$3:$U$101,MATCH(AD$2,'Region --&gt;'!$N$3:$U$3,0),FALSE)/VLOOKUP($B14,'Region --&gt;'!$B$3:$K$101,MATCH(AD$2,'Region --&gt;'!$B$3:$K$3,FALSE))</f>
        <v>4.6897796328385775E-2</v>
      </c>
      <c r="AE15" s="123">
        <f t="array" ref="AE15">PRODUCT(1+AD4:AD15)-1</f>
        <v>3.4755842461799968E-2</v>
      </c>
      <c r="AF15" s="123">
        <f>VLOOKUP($B15,'Region --&gt;'!$N$104:$U$202,MATCH(AD$2,'Region --&gt;'!$N$3:$U$3,0),FALSE)/VLOOKUP($B14,'Region --&gt;'!$B$104:$K$202,MATCH(AD$2,'Region --&gt;'!$B$3:$K$3,FALSE))</f>
        <v>-0.13781001683243663</v>
      </c>
      <c r="AG15" s="123">
        <f t="array" ref="AG15">PRODUCT(1+AF4:AF15)-1</f>
        <v>-4.1877887600460073E-2</v>
      </c>
      <c r="AH15" s="637">
        <f>Benchmark!H16</f>
        <v>5.0305230186662761E-2</v>
      </c>
      <c r="AI15" s="123">
        <f t="array" ref="AI15">PRODUCT(1+AH4:AH15)-1</f>
        <v>0.2133700058967265</v>
      </c>
      <c r="AJ15" s="637">
        <f>-Benchmark!I16</f>
        <v>-1.5761931202401557E-2</v>
      </c>
      <c r="AK15" s="123">
        <f t="array" ref="AK15">PRODUCT(1+AJ4:AJ15)-1</f>
        <v>-0.24488916849893483</v>
      </c>
      <c r="AL15" s="633"/>
      <c r="AM15" s="150">
        <f>IF(VLOOKUP($B15,'Region --&gt;'!$N$3:$U$101,MATCH(AM$2,'Region --&gt;'!$N$3:$U$3,0),FALSE)/VLOOKUP($B14,'Region --&gt;'!$B$3:$K$101,MATCH(AM$2,'Region --&gt;'!$B$3:$K$3,FALSE))&lt;-1,-1,VLOOKUP($B15,'Region --&gt;'!$N$3:$U$101,MATCH(AM$2,'Region --&gt;'!$N$3:$U$3,0),FALSE)/VLOOKUP($B14,'Region --&gt;'!$B$3:$K$101,MATCH(AM$2,'Region --&gt;'!$B$3:$K$3,FALSE)))</f>
        <v>4.4886019618937185E-2</v>
      </c>
      <c r="AN15" s="123">
        <f t="array" ref="AN15">PRODUCT(1+AM4:AM15)-1</f>
        <v>0.41167831787111675</v>
      </c>
      <c r="AO15" s="123">
        <f>VLOOKUP($B15,'Region --&gt;'!$N$104:$U$202,MATCH(AM$2,'Region --&gt;'!$N$3:$U$3,0),FALSE)/VLOOKUP($B14,'Region --&gt;'!$B$104:$K$202,MATCH(AM$2,'Region --&gt;'!$B$3:$K$3,FALSE))</f>
        <v>-4.078646436986557E-2</v>
      </c>
      <c r="AP15" s="123">
        <f t="array" ref="AP15">PRODUCT(1+AO4:AO15)-1</f>
        <v>-3.4388919725164002E-2</v>
      </c>
      <c r="AQ15" s="637">
        <f>Benchmark!F16</f>
        <v>3.8563939999999998E-2</v>
      </c>
      <c r="AR15" s="123">
        <f t="array" ref="AR15">PRODUCT(1+AQ4:AQ15)-1</f>
        <v>0.23146885566758679</v>
      </c>
      <c r="AS15" s="123">
        <f t="shared" si="3"/>
        <v>-3.8563939999999998E-2</v>
      </c>
      <c r="AT15" s="123">
        <f t="array" ref="AT15">PRODUCT(1+AS4:AS15)-1</f>
        <v>-0.19365765418370262</v>
      </c>
      <c r="AV15" s="123">
        <f>VLOOKUP($B15,'Region --&gt;'!$N$3:$U$101,MATCH(AV$2,'Region --&gt;'!$N$3:$U$3,0),FALSE)/VLOOKUP($B14,'Region --&gt;'!$B$3:$K$101,MATCH(AV$2,'Region --&gt;'!$B$3:$K$3,FALSE))</f>
        <v>3.4480903269150438E-2</v>
      </c>
      <c r="AW15" s="123">
        <f t="array" ref="AW15">PRODUCT(1+AV4:AV15)-1</f>
        <v>0.45620704004794743</v>
      </c>
      <c r="AX15" s="123">
        <f>VLOOKUP($B15,'Region --&gt;'!$N$104:$U$202,MATCH(AV$2,'Region --&gt;'!$N$3:$U$3,0),FALSE)/VLOOKUP($B14,'Region --&gt;'!$B$104:$K$202,MATCH(AV$2,'Region --&gt;'!$B$3:$K$3,FALSE))</f>
        <v>-9.5324731309182047E-3</v>
      </c>
      <c r="AY15" s="123">
        <f t="array" ref="AY15">PRODUCT(1+AX4:AX15)-1</f>
        <v>-0.27532748013457742</v>
      </c>
      <c r="AZ15" s="637">
        <f>Benchmark!G16</f>
        <v>3.432371E-2</v>
      </c>
      <c r="BA15" s="123">
        <f t="array" ref="BA15">PRODUCT(1+AZ4:AZ15)-1</f>
        <v>0.27793107870949929</v>
      </c>
      <c r="BB15" s="123">
        <f t="shared" si="4"/>
        <v>-3.432371E-2</v>
      </c>
      <c r="BC15" s="123">
        <f t="array" ref="BC15">PRODUCT(1+BB4:BB15)-1</f>
        <v>-0.2242741757024691</v>
      </c>
    </row>
    <row r="16" spans="2:55" x14ac:dyDescent="0.25">
      <c r="B16" s="95">
        <f t="shared" si="0"/>
        <v>39263</v>
      </c>
      <c r="C16" s="123">
        <f>VLOOKUP($B16,'Region --&gt;'!$N$3:$U$101,MATCH(C$2,'Region --&gt;'!$N$3:$U$3,0),FALSE)/VLOOKUP($B15,'Region --&gt;'!$B$3:$K$101,MATCH(C$2,'Region --&gt;'!$B$3:$K$3,FALSE))</f>
        <v>8.5662785975641309E-2</v>
      </c>
      <c r="D16" s="123">
        <f t="array" ref="D16">PRODUCT(1+C5:C16)-1</f>
        <v>0.73438842799265247</v>
      </c>
      <c r="E16" s="123">
        <f>VLOOKUP($B16,'Region --&gt;'!$N$104:$U$202,MATCH(C$2,'Region --&gt;'!$N$3:$U$3,0),FALSE)/VLOOKUP($B15,'Region --&gt;'!$B$104:$K$202,MATCH(C$2,'Region --&gt;'!$B$3:$K$3,FALSE))</f>
        <v>-3.8984409601479732E-2</v>
      </c>
      <c r="F16" s="123">
        <f t="array" ref="F16">PRODUCT(1+E5:E16)-1</f>
        <v>-0.34636781240657466</v>
      </c>
      <c r="G16" s="637">
        <f>Benchmark!J17</f>
        <v>4.6398991776484232E-2</v>
      </c>
      <c r="H16" s="123">
        <f t="array" ref="H16">PRODUCT(1+G5:G16)-1</f>
        <v>0.42186225999085258</v>
      </c>
      <c r="I16" s="637">
        <f>-Benchmark!K17</f>
        <v>-4.4711840844137006E-2</v>
      </c>
      <c r="J16" s="123">
        <f t="array" ref="J16">PRODUCT(1+I5:I16)-1</f>
        <v>-0.30160282988200593</v>
      </c>
      <c r="K16" s="613"/>
      <c r="L16" s="123">
        <f>VLOOKUP($B16,'Region --&gt;'!$N$3:$U$101,MATCH(L$2,'Region --&gt;'!$N$3:$U$3,0),FALSE)/VLOOKUP($B15,'Region --&gt;'!$B$3:$K$101,MATCH(L$2,'Region --&gt;'!$B$3:$K$3,FALSE))</f>
        <v>9.8031091855679153E-2</v>
      </c>
      <c r="M16" s="123">
        <f t="array" ref="M16">PRODUCT(1+L5:L16)-1</f>
        <v>1.2239786821285108</v>
      </c>
      <c r="N16" s="130">
        <f>IF(IFERROR(VLOOKUP($B16,'Region --&gt;'!$N$104:$U$202,MATCH(L$2,'Region --&gt;'!$N$3:$U$3,0),FALSE)/VLOOKUP($B15,'Region --&gt;'!$B$104:$K$202,MATCH(L$2,'Region --&gt;'!$B$3:$K$3,FALSE)),R16)&lt;-1,-1,IFERROR(VLOOKUP($B16,'Region --&gt;'!$N$104:$U$202,MATCH(L$2,'Region --&gt;'!$N$3:$U$3,0),FALSE)/VLOOKUP($B15,'Region --&gt;'!$B$104:$K$202,MATCH(L$2,'Region --&gt;'!$B$3:$K$3,FALSE)),R16))</f>
        <v>-0.11389866107214135</v>
      </c>
      <c r="O16" s="123">
        <f t="array" ref="O16">PRODUCT(1+N5:N16)-1</f>
        <v>-0.85012426771941274</v>
      </c>
      <c r="P16" s="637">
        <f>Benchmark!D17</f>
        <v>8.0929819999999986E-2</v>
      </c>
      <c r="Q16" s="123">
        <f t="array" ref="Q16">PRODUCT(1+P5:P16)-1</f>
        <v>0.24697844141819547</v>
      </c>
      <c r="R16" s="123">
        <f t="shared" si="1"/>
        <v>-8.0929819999999986E-2</v>
      </c>
      <c r="S16" s="123">
        <f t="array" ref="S16">PRODUCT(1+R5:R16)-1</f>
        <v>-0.22411711714682037</v>
      </c>
      <c r="U16" s="123">
        <f>VLOOKUP($B16,'Region --&gt;'!$N$3:$U$101,MATCH(U$2,'Region --&gt;'!$N$3:$U$3,0),FALSE)/VLOOKUP($B15,'Region --&gt;'!$B$3:$K$101,MATCH(U$2,'Region --&gt;'!$B$3:$K$3,FALSE))</f>
        <v>8.9359761649673963E-2</v>
      </c>
      <c r="V16" s="123">
        <f t="array" ref="V16">PRODUCT(1+U5:U16)-1</f>
        <v>1.2123437950634997</v>
      </c>
      <c r="W16" s="123">
        <f>VLOOKUP($B16,'Region --&gt;'!$N$104:$U$202,MATCH(U$2,'Region --&gt;'!$N$3:$U$3,0),FALSE)/VLOOKUP($B15,'Region --&gt;'!$B$104:$K$202,MATCH(U$2,'Region --&gt;'!$B$3:$K$3,FALSE))</f>
        <v>1.9771996251387924E-2</v>
      </c>
      <c r="X16" s="123">
        <f t="array" ref="X16">PRODUCT(1+W5:W16)-1</f>
        <v>-0.24995698478672657</v>
      </c>
      <c r="Y16" s="637">
        <f>Benchmark!E17</f>
        <v>2.7256249999999999E-2</v>
      </c>
      <c r="Z16" s="123">
        <f t="array" ref="Z16">PRODUCT(1+Y5:Y16)-1</f>
        <v>0.62203716486636318</v>
      </c>
      <c r="AA16" s="123">
        <f t="shared" si="2"/>
        <v>-2.7256249999999999E-2</v>
      </c>
      <c r="AB16" s="123">
        <f t="array" ref="AB16">PRODUCT(1+AA5:AA16)-1</f>
        <v>-0.40541859360662402</v>
      </c>
      <c r="AD16" s="123">
        <f>VLOOKUP($B16,'Region --&gt;'!$N$3:$U$101,MATCH(AD$2,'Region --&gt;'!$N$3:$U$3,0),FALSE)/VLOOKUP($B15,'Region --&gt;'!$B$3:$K$101,MATCH(AD$2,'Region --&gt;'!$B$3:$K$3,FALSE))</f>
        <v>9.4193638987773526E-2</v>
      </c>
      <c r="AE16" s="123">
        <f t="array" ref="AE16">PRODUCT(1+AD5:AD16)-1</f>
        <v>0.18999288849824336</v>
      </c>
      <c r="AF16" s="123">
        <f>VLOOKUP($B16,'Region --&gt;'!$N$104:$U$202,MATCH(AD$2,'Region --&gt;'!$N$3:$U$3,0),FALSE)/VLOOKUP($B15,'Region --&gt;'!$B$104:$K$202,MATCH(AD$2,'Region --&gt;'!$B$3:$K$3,FALSE))</f>
        <v>8.0346760740083369E-3</v>
      </c>
      <c r="AG16" s="123">
        <f t="array" ref="AG16">PRODUCT(1+AF5:AF16)-1</f>
        <v>-8.8016703754070225E-2</v>
      </c>
      <c r="AH16" s="637">
        <f>Benchmark!H17</f>
        <v>-4.8109523141177087E-3</v>
      </c>
      <c r="AI16" s="123">
        <f t="array" ref="AI16">PRODUCT(1+AH5:AH16)-1</f>
        <v>0.27948339735866656</v>
      </c>
      <c r="AJ16" s="637">
        <f>-Benchmark!I17</f>
        <v>1.3556622577335406E-2</v>
      </c>
      <c r="AK16" s="123">
        <f t="array" ref="AK16">PRODUCT(1+AJ5:AJ16)-1</f>
        <v>-0.25260244996233938</v>
      </c>
      <c r="AL16" s="633"/>
      <c r="AM16" s="150">
        <f>IF(VLOOKUP($B16,'Region --&gt;'!$N$3:$U$101,MATCH(AM$2,'Region --&gt;'!$N$3:$U$3,0),FALSE)/VLOOKUP($B15,'Region --&gt;'!$B$3:$K$101,MATCH(AM$2,'Region --&gt;'!$B$3:$K$3,FALSE))&lt;-1,-1,VLOOKUP($B16,'Region --&gt;'!$N$3:$U$101,MATCH(AM$2,'Region --&gt;'!$N$3:$U$3,0),FALSE)/VLOOKUP($B15,'Region --&gt;'!$B$3:$K$101,MATCH(AM$2,'Region --&gt;'!$B$3:$K$3,FALSE)))</f>
        <v>3.8342536824771678E-2</v>
      </c>
      <c r="AN16" s="123">
        <f t="array" ref="AN16">PRODUCT(1+AM5:AM16)-1</f>
        <v>0.53922202670586961</v>
      </c>
      <c r="AO16" s="123">
        <f>VLOOKUP($B16,'Region --&gt;'!$N$104:$U$202,MATCH(AM$2,'Region --&gt;'!$N$3:$U$3,0),FALSE)/VLOOKUP($B15,'Region --&gt;'!$B$104:$K$202,MATCH(AM$2,'Region --&gt;'!$B$3:$K$3,FALSE))</f>
        <v>-2.966319645535309E-3</v>
      </c>
      <c r="AP16" s="123">
        <f t="array" ref="AP16">PRODUCT(1+AO5:AO16)-1</f>
        <v>-7.4967784227985779E-2</v>
      </c>
      <c r="AQ16" s="637">
        <f>Benchmark!F17</f>
        <v>-1.5583590000000001E-2</v>
      </c>
      <c r="AR16" s="123">
        <f t="array" ref="AR16">PRODUCT(1+AQ5:AQ16)-1</f>
        <v>0.21238190800366841</v>
      </c>
      <c r="AS16" s="123">
        <f t="shared" si="3"/>
        <v>1.5583590000000001E-2</v>
      </c>
      <c r="AT16" s="123">
        <f t="array" ref="AT16">PRODUCT(1+AS5:AS16)-1</f>
        <v>-0.18116202346675936</v>
      </c>
      <c r="AV16" s="123">
        <f>VLOOKUP($B16,'Region --&gt;'!$N$3:$U$101,MATCH(AV$2,'Region --&gt;'!$N$3:$U$3,0),FALSE)/VLOOKUP($B15,'Region --&gt;'!$B$3:$K$101,MATCH(AV$2,'Region --&gt;'!$B$3:$K$3,FALSE))</f>
        <v>-8.4763563315723325E-4</v>
      </c>
      <c r="AW16" s="123">
        <f t="array" ref="AW16">PRODUCT(1+AV5:AV16)-1</f>
        <v>0.51961756653531843</v>
      </c>
      <c r="AX16" s="123">
        <f>VLOOKUP($B16,'Region --&gt;'!$N$104:$U$202,MATCH(AV$2,'Region --&gt;'!$N$3:$U$3,0),FALSE)/VLOOKUP($B15,'Region --&gt;'!$B$104:$K$202,MATCH(AV$2,'Region --&gt;'!$B$3:$K$3,FALSE))</f>
        <v>1.0087125732172098E-2</v>
      </c>
      <c r="AY16" s="123">
        <f t="array" ref="AY16">PRODUCT(1+AX5:AX16)-1</f>
        <v>-0.28897532090193945</v>
      </c>
      <c r="AZ16" s="637">
        <f>Benchmark!G17</f>
        <v>-3.2308360000000004E-3</v>
      </c>
      <c r="BA16" s="123">
        <f t="array" ref="BA16">PRODUCT(1+AZ5:AZ16)-1</f>
        <v>0.26294979443911504</v>
      </c>
      <c r="BB16" s="123">
        <f t="shared" si="4"/>
        <v>3.2308360000000004E-3</v>
      </c>
      <c r="BC16" s="123">
        <f t="array" ref="BC16">PRODUCT(1+BB5:BB16)-1</f>
        <v>-0.21502264038651941</v>
      </c>
    </row>
    <row r="17" spans="2:55" x14ac:dyDescent="0.25">
      <c r="B17" s="95">
        <f t="shared" si="0"/>
        <v>39294</v>
      </c>
      <c r="C17" s="123">
        <f>VLOOKUP($B17,'Region --&gt;'!$N$3:$U$101,MATCH(C$2,'Region --&gt;'!$N$3:$U$3,0),FALSE)/VLOOKUP($B16,'Region --&gt;'!$B$3:$K$101,MATCH(C$2,'Region --&gt;'!$B$3:$K$3,FALSE))</f>
        <v>6.5092270760716386E-2</v>
      </c>
      <c r="D17" s="123">
        <f t="array" ref="D17">PRODUCT(1+C6:C17)-1</f>
        <v>0.82447851839736308</v>
      </c>
      <c r="E17" s="123">
        <f>VLOOKUP($B17,'Region --&gt;'!$N$104:$U$202,MATCH(C$2,'Region --&gt;'!$N$3:$U$3,0),FALSE)/VLOOKUP($B16,'Region --&gt;'!$B$104:$K$202,MATCH(C$2,'Region --&gt;'!$B$3:$K$3,FALSE))</f>
        <v>-8.6152689273970351E-2</v>
      </c>
      <c r="F17" s="123">
        <f t="array" ref="F17">PRODUCT(1+E6:E17)-1</f>
        <v>-0.40695726683288347</v>
      </c>
      <c r="G17" s="637">
        <f>Benchmark!J18</f>
        <v>5.924795124040972E-2</v>
      </c>
      <c r="H17" s="123">
        <f t="array" ref="H17">PRODUCT(1+G6:G17)-1</f>
        <v>0.50504652670729655</v>
      </c>
      <c r="I17" s="637">
        <f>-Benchmark!K18</f>
        <v>-5.4751018594210617E-2</v>
      </c>
      <c r="J17" s="123">
        <f t="array" ref="J17">PRODUCT(1+I6:I17)-1</f>
        <v>-0.33957649972205117</v>
      </c>
      <c r="K17" s="613"/>
      <c r="L17" s="123">
        <f>VLOOKUP($B17,'Region --&gt;'!$N$3:$U$101,MATCH(L$2,'Region --&gt;'!$N$3:$U$3,0),FALSE)/VLOOKUP($B16,'Region --&gt;'!$B$3:$K$101,MATCH(L$2,'Region --&gt;'!$B$3:$K$3,FALSE))</f>
        <v>8.4948382952508478E-2</v>
      </c>
      <c r="M17" s="123">
        <f t="array" ref="M17">PRODUCT(1+L6:L17)-1</f>
        <v>1.1982904789859314</v>
      </c>
      <c r="N17" s="130">
        <f>IF(IFERROR(VLOOKUP($B17,'Region --&gt;'!$N$104:$U$202,MATCH(L$2,'Region --&gt;'!$N$3:$U$3,0),FALSE)/VLOOKUP($B16,'Region --&gt;'!$B$104:$K$202,MATCH(L$2,'Region --&gt;'!$B$3:$K$3,FALSE)),R17)&lt;-1,-1,IFERROR(VLOOKUP($B17,'Region --&gt;'!$N$104:$U$202,MATCH(L$2,'Region --&gt;'!$N$3:$U$3,0),FALSE)/VLOOKUP($B16,'Region --&gt;'!$B$104:$K$202,MATCH(L$2,'Region --&gt;'!$B$3:$K$3,FALSE)),R17))</f>
        <v>6.5908763565554031E-3</v>
      </c>
      <c r="O17" s="123">
        <f t="array" ref="O17">PRODUCT(1+N6:N17)-1</f>
        <v>-0.84124787883992724</v>
      </c>
      <c r="P17" s="637">
        <f>Benchmark!D18</f>
        <v>3.4497589999999995E-2</v>
      </c>
      <c r="Q17" s="123">
        <f t="array" ref="Q17">PRODUCT(1+P6:P17)-1</f>
        <v>0.22414596557363042</v>
      </c>
      <c r="R17" s="123">
        <f t="shared" si="1"/>
        <v>-3.4497589999999995E-2</v>
      </c>
      <c r="S17" s="123">
        <f t="array" ref="S17">PRODUCT(1+R6:R17)-1</f>
        <v>-0.2082951964903198</v>
      </c>
      <c r="U17" s="123">
        <f>VLOOKUP($B17,'Region --&gt;'!$N$3:$U$101,MATCH(U$2,'Region --&gt;'!$N$3:$U$3,0),FALSE)/VLOOKUP($B16,'Region --&gt;'!$B$3:$K$101,MATCH(U$2,'Region --&gt;'!$B$3:$K$3,FALSE))</f>
        <v>0.1229699684633527</v>
      </c>
      <c r="V17" s="123">
        <f t="array" ref="V17">PRODUCT(1+U6:U17)-1</f>
        <v>1.3932406959107686</v>
      </c>
      <c r="W17" s="123">
        <f>VLOOKUP($B17,'Region --&gt;'!$N$104:$U$202,MATCH(U$2,'Region --&gt;'!$N$3:$U$3,0),FALSE)/VLOOKUP($B16,'Region --&gt;'!$B$104:$K$202,MATCH(U$2,'Region --&gt;'!$B$3:$K$3,FALSE))</f>
        <v>2.4315620500956425E-2</v>
      </c>
      <c r="X17" s="123">
        <f t="array" ref="X17">PRODUCT(1+W6:W17)-1</f>
        <v>-0.25751346806100317</v>
      </c>
      <c r="Y17" s="637">
        <f>Benchmark!E18</f>
        <v>1.4472540000000001E-2</v>
      </c>
      <c r="Z17" s="123">
        <f t="array" ref="Z17">PRODUCT(1+Y6:Y17)-1</f>
        <v>0.59855480698769203</v>
      </c>
      <c r="AA17" s="123">
        <f t="shared" si="2"/>
        <v>-1.4472540000000001E-2</v>
      </c>
      <c r="AB17" s="123">
        <f t="array" ref="AB17">PRODUCT(1+AA6:AA17)-1</f>
        <v>-0.39628978157283667</v>
      </c>
      <c r="AD17" s="123">
        <f>VLOOKUP($B17,'Region --&gt;'!$N$3:$U$101,MATCH(AD$2,'Region --&gt;'!$N$3:$U$3,0),FALSE)/VLOOKUP($B16,'Region --&gt;'!$B$3:$K$101,MATCH(AD$2,'Region --&gt;'!$B$3:$K$3,FALSE))</f>
        <v>3.8435573490093564E-2</v>
      </c>
      <c r="AE17" s="123">
        <f t="array" ref="AE17">PRODUCT(1+AD6:AD17)-1</f>
        <v>0.20490644673836278</v>
      </c>
      <c r="AF17" s="123">
        <f>VLOOKUP($B17,'Region --&gt;'!$N$104:$U$202,MATCH(AD$2,'Region --&gt;'!$N$3:$U$3,0),FALSE)/VLOOKUP($B16,'Region --&gt;'!$B$104:$K$202,MATCH(AD$2,'Region --&gt;'!$B$3:$K$3,FALSE))</f>
        <v>-8.6394388105039771E-2</v>
      </c>
      <c r="AG17" s="123">
        <f t="array" ref="AG17">PRODUCT(1+AF6:AF17)-1</f>
        <v>0.11148964246415893</v>
      </c>
      <c r="AH17" s="637">
        <f>Benchmark!H18</f>
        <v>2.9460673292143039E-2</v>
      </c>
      <c r="AI17" s="123">
        <f t="array" ref="AI17">PRODUCT(1+AH6:AH17)-1</f>
        <v>0.25064259180150228</v>
      </c>
      <c r="AJ17" s="637">
        <f>-Benchmark!I18</f>
        <v>-5.3628911029663343E-2</v>
      </c>
      <c r="AK17" s="123">
        <f t="array" ref="AK17">PRODUCT(1+AJ6:AJ17)-1</f>
        <v>-0.29164267627269291</v>
      </c>
      <c r="AL17" s="633"/>
      <c r="AM17" s="150">
        <f>IF(VLOOKUP($B17,'Region --&gt;'!$N$3:$U$101,MATCH(AM$2,'Region --&gt;'!$N$3:$U$3,0),FALSE)/VLOOKUP($B16,'Region --&gt;'!$B$3:$K$101,MATCH(AM$2,'Region --&gt;'!$B$3:$K$3,FALSE))&lt;-1,-1,VLOOKUP($B17,'Region --&gt;'!$N$3:$U$101,MATCH(AM$2,'Region --&gt;'!$N$3:$U$3,0),FALSE)/VLOOKUP($B16,'Region --&gt;'!$B$3:$K$101,MATCH(AM$2,'Region --&gt;'!$B$3:$K$3,FALSE)))</f>
        <v>-8.3086107131349771E-2</v>
      </c>
      <c r="AN17" s="123">
        <f t="array" ref="AN17">PRODUCT(1+AM6:AM17)-1</f>
        <v>0.47835639311164235</v>
      </c>
      <c r="AO17" s="123">
        <f>VLOOKUP($B17,'Region --&gt;'!$N$104:$U$202,MATCH(AM$2,'Region --&gt;'!$N$3:$U$3,0),FALSE)/VLOOKUP($B16,'Region --&gt;'!$B$104:$K$202,MATCH(AM$2,'Region --&gt;'!$B$3:$K$3,FALSE))</f>
        <v>0.14259256971934109</v>
      </c>
      <c r="AP17" s="123">
        <f t="array" ref="AP17">PRODUCT(1+AO6:AO17)-1</f>
        <v>3.900790554695055E-3</v>
      </c>
      <c r="AQ17" s="637">
        <f>Benchmark!F18</f>
        <v>-2.883703E-2</v>
      </c>
      <c r="AR17" s="123">
        <f t="array" ref="AR17">PRODUCT(1+AQ6:AQ17)-1</f>
        <v>0.17352209736348834</v>
      </c>
      <c r="AS17" s="123">
        <f t="shared" si="3"/>
        <v>2.883703E-2</v>
      </c>
      <c r="AT17" s="123">
        <f t="array" ref="AT17">PRODUCT(1+AS6:AS17)-1</f>
        <v>-0.15474130754816884</v>
      </c>
      <c r="AV17" s="123">
        <f>VLOOKUP($B17,'Region --&gt;'!$N$3:$U$101,MATCH(AV$2,'Region --&gt;'!$N$3:$U$3,0),FALSE)/VLOOKUP($B16,'Region --&gt;'!$B$3:$K$101,MATCH(AV$2,'Region --&gt;'!$B$3:$K$3,FALSE))</f>
        <v>-7.0077192412144496E-2</v>
      </c>
      <c r="AW17" s="123">
        <f t="array" ref="AW17">PRODUCT(1+AV6:AV17)-1</f>
        <v>0.44451201568463872</v>
      </c>
      <c r="AX17" s="123">
        <f>VLOOKUP($B17,'Region --&gt;'!$N$104:$U$202,MATCH(AV$2,'Region --&gt;'!$N$3:$U$3,0),FALSE)/VLOOKUP($B16,'Region --&gt;'!$B$104:$K$202,MATCH(AV$2,'Region --&gt;'!$B$3:$K$3,FALSE))</f>
        <v>-4.8329787345162941E-3</v>
      </c>
      <c r="AY17" s="123">
        <f t="array" ref="AY17">PRODUCT(1+AX6:AX17)-1</f>
        <v>-0.31034115060818324</v>
      </c>
      <c r="AZ17" s="637">
        <f>Benchmark!G18</f>
        <v>-3.4030870000000005E-2</v>
      </c>
      <c r="BA17" s="123">
        <f t="array" ref="BA17">PRODUCT(1+AZ6:AZ17)-1</f>
        <v>0.19907269159564089</v>
      </c>
      <c r="BB17" s="123">
        <f t="shared" si="4"/>
        <v>3.4030870000000005E-2</v>
      </c>
      <c r="BC17" s="123">
        <f t="array" ref="BC17">PRODUCT(1+BB6:BB17)-1</f>
        <v>-0.17391184926942915</v>
      </c>
    </row>
    <row r="18" spans="2:55" x14ac:dyDescent="0.25">
      <c r="B18" s="95">
        <f t="shared" si="0"/>
        <v>39325</v>
      </c>
      <c r="C18" s="123">
        <f>VLOOKUP($B18,'Region --&gt;'!$N$3:$U$101,MATCH(C$2,'Region --&gt;'!$N$3:$U$3,0),FALSE)/VLOOKUP($B17,'Region --&gt;'!$B$3:$K$101,MATCH(C$2,'Region --&gt;'!$B$3:$K$3,FALSE))</f>
        <v>-3.4590017176152142E-2</v>
      </c>
      <c r="D18" s="123">
        <f t="array" ref="D18">PRODUCT(1+C7:C18)-1</f>
        <v>0.71993588423954225</v>
      </c>
      <c r="E18" s="123">
        <f>VLOOKUP($B18,'Region --&gt;'!$N$104:$U$202,MATCH(C$2,'Region --&gt;'!$N$3:$U$3,0),FALSE)/VLOOKUP($B17,'Region --&gt;'!$B$104:$K$202,MATCH(C$2,'Region --&gt;'!$B$3:$K$3,FALSE))</f>
        <v>3.5329666052599872E-2</v>
      </c>
      <c r="F18" s="123">
        <f t="array" ref="F18">PRODUCT(1+E7:E18)-1</f>
        <v>-0.36868373597524218</v>
      </c>
      <c r="G18" s="637">
        <f>Benchmark!J19</f>
        <v>-1.6531635527448633E-2</v>
      </c>
      <c r="H18" s="123">
        <f t="array" ref="H18">PRODUCT(1+G7:G18)-1</f>
        <v>0.42853289816469675</v>
      </c>
      <c r="I18" s="637">
        <f>-Benchmark!K19</f>
        <v>1.7950530776036717E-2</v>
      </c>
      <c r="J18" s="123">
        <f t="array" ref="J18">PRODUCT(1+I7:I18)-1</f>
        <v>-0.30238043142207993</v>
      </c>
      <c r="K18" s="613"/>
      <c r="L18" s="123">
        <f>VLOOKUP($B18,'Region --&gt;'!$N$3:$U$101,MATCH(L$2,'Region --&gt;'!$N$3:$U$3,0),FALSE)/VLOOKUP($B17,'Region --&gt;'!$B$3:$K$101,MATCH(L$2,'Region --&gt;'!$B$3:$K$3,FALSE))</f>
        <v>-7.612135928991114E-3</v>
      </c>
      <c r="M18" s="123">
        <f t="array" ref="M18">PRODUCT(1+L7:L18)-1</f>
        <v>1.01035282346322</v>
      </c>
      <c r="N18" s="130">
        <f>IF(IFERROR(VLOOKUP($B18,'Region --&gt;'!$N$104:$U$202,MATCH(L$2,'Region --&gt;'!$N$3:$U$3,0),FALSE)/VLOOKUP($B17,'Region --&gt;'!$B$104:$K$202,MATCH(L$2,'Region --&gt;'!$B$3:$K$3,FALSE)),R18)&lt;-1,-1,IFERROR(VLOOKUP($B18,'Region --&gt;'!$N$104:$U$202,MATCH(L$2,'Region --&gt;'!$N$3:$U$3,0),FALSE)/VLOOKUP($B17,'Region --&gt;'!$B$104:$K$202,MATCH(L$2,'Region --&gt;'!$B$3:$K$3,FALSE)),R18))</f>
        <v>-5.4674694697305119E-2</v>
      </c>
      <c r="O18" s="123">
        <f t="array" ref="O18">PRODUCT(1+N7:N18)-1</f>
        <v>-0.83809273142102014</v>
      </c>
      <c r="P18" s="637">
        <f>Benchmark!D19</f>
        <v>-4.0775199999999998E-2</v>
      </c>
      <c r="Q18" s="123">
        <f t="array" ref="Q18">PRODUCT(1+P7:P18)-1</f>
        <v>0.15603354782739554</v>
      </c>
      <c r="R18" s="123">
        <f t="shared" si="1"/>
        <v>4.0775199999999998E-2</v>
      </c>
      <c r="S18" s="123">
        <f t="array" ref="S18">PRODUCT(1+R7:R18)-1</f>
        <v>-0.16283510214826158</v>
      </c>
      <c r="U18" s="123">
        <f>VLOOKUP($B18,'Region --&gt;'!$N$3:$U$101,MATCH(U$2,'Region --&gt;'!$N$3:$U$3,0),FALSE)/VLOOKUP($B17,'Region --&gt;'!$B$3:$K$101,MATCH(U$2,'Region --&gt;'!$B$3:$K$3,FALSE))</f>
        <v>-9.5020709434896055E-3</v>
      </c>
      <c r="V18" s="123">
        <f t="array" ref="V18">PRODUCT(1+U7:U18)-1</f>
        <v>1.201877662500896</v>
      </c>
      <c r="W18" s="123">
        <f>VLOOKUP($B18,'Region --&gt;'!$N$104:$U$202,MATCH(U$2,'Region --&gt;'!$N$3:$U$3,0),FALSE)/VLOOKUP($B17,'Region --&gt;'!$B$104:$K$202,MATCH(U$2,'Region --&gt;'!$B$3:$K$3,FALSE))</f>
        <v>4.971637433057869E-2</v>
      </c>
      <c r="X18" s="123">
        <f t="array" ref="X18">PRODUCT(1+W7:W18)-1</f>
        <v>-0.22623875395035442</v>
      </c>
      <c r="Y18" s="637">
        <f>Benchmark!E19</f>
        <v>-2.9320560000000002E-2</v>
      </c>
      <c r="Z18" s="123">
        <f t="array" ref="Z18">PRODUCT(1+Y7:Y18)-1</f>
        <v>0.53615693346520898</v>
      </c>
      <c r="AA18" s="123">
        <f t="shared" si="2"/>
        <v>2.9320560000000002E-2</v>
      </c>
      <c r="AB18" s="123">
        <f t="array" ref="AB18">PRODUCT(1+AA7:AA18)-1</f>
        <v>-0.37224334585122643</v>
      </c>
      <c r="AD18" s="123">
        <f>VLOOKUP($B18,'Region --&gt;'!$N$3:$U$101,MATCH(AD$2,'Region --&gt;'!$N$3:$U$3,0),FALSE)/VLOOKUP($B17,'Region --&gt;'!$B$3:$K$101,MATCH(AD$2,'Region --&gt;'!$B$3:$K$3,FALSE))</f>
        <v>1.6138181725434273E-2</v>
      </c>
      <c r="AE18" s="123">
        <f t="array" ref="AE18">PRODUCT(1+AD7:AD18)-1</f>
        <v>0.17502133635709849</v>
      </c>
      <c r="AF18" s="123">
        <f>VLOOKUP($B18,'Region --&gt;'!$N$104:$U$202,MATCH(AD$2,'Region --&gt;'!$N$3:$U$3,0),FALSE)/VLOOKUP($B17,'Region --&gt;'!$B$104:$K$202,MATCH(AD$2,'Region --&gt;'!$B$3:$K$3,FALSE))</f>
        <v>6.5080171631201764E-2</v>
      </c>
      <c r="AG18" s="123">
        <f t="array" ref="AG18">PRODUCT(1+AF7:AF18)-1</f>
        <v>0.34197476946429739</v>
      </c>
      <c r="AH18" s="637">
        <f>Benchmark!H19</f>
        <v>-3.0494887672743262E-2</v>
      </c>
      <c r="AI18" s="123">
        <f t="array" ref="AI18">PRODUCT(1+AH7:AH18)-1</f>
        <v>0.15025528412643485</v>
      </c>
      <c r="AJ18" s="637">
        <f>-Benchmark!I19</f>
        <v>2.0956688763058128E-2</v>
      </c>
      <c r="AK18" s="123">
        <f t="array" ref="AK18">PRODUCT(1+AJ7:AJ18)-1</f>
        <v>-0.24781352283251656</v>
      </c>
      <c r="AL18" s="633"/>
      <c r="AM18" s="150">
        <f>IF(VLOOKUP($B18,'Region --&gt;'!$N$3:$U$101,MATCH(AM$2,'Region --&gt;'!$N$3:$U$3,0),FALSE)/VLOOKUP($B17,'Region --&gt;'!$B$3:$K$101,MATCH(AM$2,'Region --&gt;'!$B$3:$K$3,FALSE))&lt;-1,-1,VLOOKUP($B18,'Region --&gt;'!$N$3:$U$101,MATCH(AM$2,'Region --&gt;'!$N$3:$U$3,0),FALSE)/VLOOKUP($B17,'Region --&gt;'!$B$3:$K$101,MATCH(AM$2,'Region --&gt;'!$B$3:$K$3,FALSE)))</f>
        <v>-1.0036126483648038E-2</v>
      </c>
      <c r="AN18" s="123">
        <f t="array" ref="AN18">PRODUCT(1+AM7:AM18)-1</f>
        <v>0.50042109452715566</v>
      </c>
      <c r="AO18" s="123">
        <f>VLOOKUP($B18,'Region --&gt;'!$N$104:$U$202,MATCH(AM$2,'Region --&gt;'!$N$3:$U$3,0),FALSE)/VLOOKUP($B17,'Region --&gt;'!$B$104:$K$202,MATCH(AM$2,'Region --&gt;'!$B$3:$K$3,FALSE))</f>
        <v>-2.3634351094485213E-2</v>
      </c>
      <c r="AP18" s="123">
        <f t="array" ref="AP18">PRODUCT(1+AO7:AO18)-1</f>
        <v>4.8887470438935487E-2</v>
      </c>
      <c r="AQ18" s="637">
        <f>Benchmark!F19</f>
        <v>1.4182440000000001E-2</v>
      </c>
      <c r="AR18" s="123">
        <f t="array" ref="AR18">PRODUCT(1+AQ7:AQ18)-1</f>
        <v>0.16078341760442538</v>
      </c>
      <c r="AS18" s="123">
        <f t="shared" si="3"/>
        <v>-1.4182440000000001E-2</v>
      </c>
      <c r="AT18" s="123">
        <f t="array" ref="AT18">PRODUCT(1+AS7:AS18)-1</f>
        <v>-0.14508939303066137</v>
      </c>
      <c r="AV18" s="123">
        <f>VLOOKUP($B18,'Region --&gt;'!$N$3:$U$101,MATCH(AV$2,'Region --&gt;'!$N$3:$U$3,0),FALSE)/VLOOKUP($B17,'Region --&gt;'!$B$3:$K$101,MATCH(AV$2,'Region --&gt;'!$B$3:$K$3,FALSE))</f>
        <v>-8.2733818666200273E-3</v>
      </c>
      <c r="AW18" s="123">
        <f t="array" ref="AW18">PRODUCT(1+AV7:AV18)-1</f>
        <v>0.29756601401838267</v>
      </c>
      <c r="AX18" s="123">
        <f>VLOOKUP($B18,'Region --&gt;'!$N$104:$U$202,MATCH(AV$2,'Region --&gt;'!$N$3:$U$3,0),FALSE)/VLOOKUP($B17,'Region --&gt;'!$B$104:$K$202,MATCH(AV$2,'Region --&gt;'!$B$3:$K$3,FALSE))</f>
        <v>1.291920345043792E-2</v>
      </c>
      <c r="AY18" s="123">
        <f t="array" ref="AY18">PRODUCT(1+AX7:AX18)-1</f>
        <v>-0.30669431892865562</v>
      </c>
      <c r="AZ18" s="637">
        <f>Benchmark!G19</f>
        <v>-6.5811609999999994E-3</v>
      </c>
      <c r="BA18" s="123">
        <f t="array" ref="BA18">PRODUCT(1+AZ7:AZ18)-1</f>
        <v>0.1577053214345312</v>
      </c>
      <c r="BB18" s="123">
        <f t="shared" si="4"/>
        <v>6.5811609999999994E-3</v>
      </c>
      <c r="BC18" s="123">
        <f t="array" ref="BC18">PRODUCT(1+BB7:BB18)-1</f>
        <v>-0.14371498690188556</v>
      </c>
    </row>
    <row r="19" spans="2:55" x14ac:dyDescent="0.25">
      <c r="B19" s="95">
        <f t="shared" si="0"/>
        <v>39355</v>
      </c>
      <c r="C19" s="123">
        <f>VLOOKUP($B19,'Region --&gt;'!$N$3:$U$101,MATCH(C$2,'Region --&gt;'!$N$3:$U$3,0),FALSE)/VLOOKUP($B18,'Region --&gt;'!$B$3:$K$101,MATCH(C$2,'Region --&gt;'!$B$3:$K$3,FALSE))</f>
        <v>8.6981715966545914E-2</v>
      </c>
      <c r="D19" s="123">
        <f t="array" ref="D19">PRODUCT(1+C8:C19)-1</f>
        <v>0.81204682839979214</v>
      </c>
      <c r="E19" s="123">
        <f>VLOOKUP($B19,'Region --&gt;'!$N$104:$U$202,MATCH(C$2,'Region --&gt;'!$N$3:$U$3,0),FALSE)/VLOOKUP($B18,'Region --&gt;'!$B$104:$K$202,MATCH(C$2,'Region --&gt;'!$B$3:$K$3,FALSE))</f>
        <v>-0.1012126481501094</v>
      </c>
      <c r="F19" s="123">
        <f t="array" ref="F19">PRODUCT(1+E8:E19)-1</f>
        <v>-0.42334997567905475</v>
      </c>
      <c r="G19" s="637">
        <f>Benchmark!J20</f>
        <v>0.10959438460479171</v>
      </c>
      <c r="H19" s="123">
        <f t="array" ref="H19">PRODUCT(1+G8:G19)-1</f>
        <v>0.53919154396190994</v>
      </c>
      <c r="I19" s="637">
        <f>-Benchmark!K20</f>
        <v>-0.10536488914926713</v>
      </c>
      <c r="J19" s="123">
        <f t="array" ref="J19">PRODUCT(1+I8:I19)-1</f>
        <v>-0.35785392576308317</v>
      </c>
      <c r="K19" s="613"/>
      <c r="L19" s="123">
        <f>VLOOKUP($B19,'Region --&gt;'!$N$3:$U$101,MATCH(L$2,'Region --&gt;'!$N$3:$U$3,0),FALSE)/VLOOKUP($B18,'Region --&gt;'!$B$3:$K$101,MATCH(L$2,'Region --&gt;'!$B$3:$K$3,FALSE))</f>
        <v>4.1578012762737357E-2</v>
      </c>
      <c r="M19" s="123">
        <f t="array" ref="M19">PRODUCT(1+L8:L19)-1</f>
        <v>1.0203552701231806</v>
      </c>
      <c r="N19" s="130">
        <f>IF(IFERROR(VLOOKUP($B19,'Region --&gt;'!$N$104:$U$202,MATCH(L$2,'Region --&gt;'!$N$3:$U$3,0),FALSE)/VLOOKUP($B18,'Region --&gt;'!$B$104:$K$202,MATCH(L$2,'Region --&gt;'!$B$3:$K$3,FALSE)),R19)&lt;-1,-1,IFERROR(VLOOKUP($B19,'Region --&gt;'!$N$104:$U$202,MATCH(L$2,'Region --&gt;'!$N$3:$U$3,0),FALSE)/VLOOKUP($B18,'Region --&gt;'!$B$104:$K$202,MATCH(L$2,'Region --&gt;'!$B$3:$K$3,FALSE)),R19))</f>
        <v>-5.3034367472457461E-2</v>
      </c>
      <c r="O19" s="123">
        <f t="array" ref="O19">PRODUCT(1+N8:N19)-1</f>
        <v>-0.8384939843770971</v>
      </c>
      <c r="P19" s="637">
        <f>Benchmark!D20</f>
        <v>8.1107589999999993E-2</v>
      </c>
      <c r="Q19" s="123">
        <f t="array" ref="Q19">PRODUCT(1+P8:P19)-1</f>
        <v>0.3233074011653323</v>
      </c>
      <c r="R19" s="123">
        <f t="shared" si="1"/>
        <v>-8.1107589999999993E-2</v>
      </c>
      <c r="S19" s="123">
        <f t="array" ref="S19">PRODUCT(1+R8:R19)-1</f>
        <v>-0.2712198360041117</v>
      </c>
      <c r="U19" s="123">
        <f>VLOOKUP($B19,'Region --&gt;'!$N$3:$U$101,MATCH(U$2,'Region --&gt;'!$N$3:$U$3,0),FALSE)/VLOOKUP($B18,'Region --&gt;'!$B$3:$K$101,MATCH(U$2,'Region --&gt;'!$B$3:$K$3,FALSE))</f>
        <v>0.10451342265478943</v>
      </c>
      <c r="V19" s="123">
        <f t="array" ref="V19">PRODUCT(1+U8:U19)-1</f>
        <v>1.2929773094339509</v>
      </c>
      <c r="W19" s="123">
        <f>VLOOKUP($B19,'Region --&gt;'!$N$104:$U$202,MATCH(U$2,'Region --&gt;'!$N$3:$U$3,0),FALSE)/VLOOKUP($B18,'Region --&gt;'!$B$104:$K$202,MATCH(U$2,'Region --&gt;'!$B$3:$K$3,FALSE))</f>
        <v>-0.11497827403555681</v>
      </c>
      <c r="X19" s="123">
        <f t="array" ref="X19">PRODUCT(1+W8:W19)-1</f>
        <v>-0.18951500309904246</v>
      </c>
      <c r="Y19" s="637">
        <f>Benchmark!E20</f>
        <v>0.1248394</v>
      </c>
      <c r="Z19" s="123">
        <f t="array" ref="Z19">PRODUCT(1+Y8:Y19)-1</f>
        <v>0.71459867064987259</v>
      </c>
      <c r="AA19" s="123">
        <f t="shared" si="2"/>
        <v>-0.1248394</v>
      </c>
      <c r="AB19" s="123">
        <f t="array" ref="AB19">PRODUCT(1+AA8:AA19)-1</f>
        <v>-0.44630709328958862</v>
      </c>
      <c r="AD19" s="123">
        <f>VLOOKUP($B19,'Region --&gt;'!$N$3:$U$101,MATCH(AD$2,'Region --&gt;'!$N$3:$U$3,0),FALSE)/VLOOKUP($B18,'Region --&gt;'!$B$3:$K$101,MATCH(AD$2,'Region --&gt;'!$B$3:$K$3,FALSE))</f>
        <v>0.10689467145275401</v>
      </c>
      <c r="AE19" s="123">
        <f t="array" ref="AE19">PRODUCT(1+AD8:AD19)-1</f>
        <v>0.53657022415541311</v>
      </c>
      <c r="AF19" s="123">
        <f>VLOOKUP($B19,'Region --&gt;'!$N$104:$U$202,MATCH(AD$2,'Region --&gt;'!$N$3:$U$3,0),FALSE)/VLOOKUP($B18,'Region --&gt;'!$B$104:$K$202,MATCH(AD$2,'Region --&gt;'!$B$3:$K$3,FALSE))</f>
        <v>-0.10216415738538</v>
      </c>
      <c r="AG19" s="123">
        <f t="array" ref="AG19">PRODUCT(1+AF8:AF19)-1</f>
        <v>-0.7138815869176055</v>
      </c>
      <c r="AH19" s="637">
        <f>Benchmark!H20</f>
        <v>5.9515413326698512E-2</v>
      </c>
      <c r="AI19" s="123">
        <f t="array" ref="AI19">PRODUCT(1+AH8:AH19)-1</f>
        <v>0.20374704413999689</v>
      </c>
      <c r="AJ19" s="637">
        <f>-Benchmark!I20</f>
        <v>-5.4505117950390695E-2</v>
      </c>
      <c r="AK19" s="123">
        <f t="array" ref="AK19">PRODUCT(1+AJ8:AJ19)-1</f>
        <v>-0.2884127047497177</v>
      </c>
      <c r="AL19" s="633"/>
      <c r="AM19" s="150">
        <f>IF(VLOOKUP($B19,'Region --&gt;'!$N$3:$U$101,MATCH(AM$2,'Region --&gt;'!$N$3:$U$3,0),FALSE)/VLOOKUP($B18,'Region --&gt;'!$B$3:$K$101,MATCH(AM$2,'Region --&gt;'!$B$3:$K$3,FALSE))&lt;-1,-1,VLOOKUP($B19,'Region --&gt;'!$N$3:$U$101,MATCH(AM$2,'Region --&gt;'!$N$3:$U$3,0),FALSE)/VLOOKUP($B18,'Region --&gt;'!$B$3:$K$101,MATCH(AM$2,'Region --&gt;'!$B$3:$K$3,FALSE)))</f>
        <v>6.2691719911882231E-3</v>
      </c>
      <c r="AN19" s="123">
        <f t="array" ref="AN19">PRODUCT(1+AM8:AM19)-1</f>
        <v>0.4950272929168642</v>
      </c>
      <c r="AO19" s="123">
        <f>VLOOKUP($B19,'Region --&gt;'!$N$104:$U$202,MATCH(AM$2,'Region --&gt;'!$N$3:$U$3,0),FALSE)/VLOOKUP($B18,'Region --&gt;'!$B$104:$K$202,MATCH(AM$2,'Region --&gt;'!$B$3:$K$3,FALSE))</f>
        <v>-1.976846650754897E-2</v>
      </c>
      <c r="AP19" s="123">
        <f t="array" ref="AP19">PRODUCT(1+AO8:AO19)-1</f>
        <v>3.1628178498772419E-2</v>
      </c>
      <c r="AQ19" s="637">
        <f>Benchmark!F20</f>
        <v>4.248482E-2</v>
      </c>
      <c r="AR19" s="123">
        <f t="array" ref="AR19">PRODUCT(1+AQ8:AQ19)-1</f>
        <v>0.18459932418595471</v>
      </c>
      <c r="AS19" s="123">
        <f t="shared" si="3"/>
        <v>-4.248482E-2</v>
      </c>
      <c r="AT19" s="123">
        <f t="array" ref="AT19">PRODUCT(1+AS8:AS19)-1</f>
        <v>-0.16340143705601262</v>
      </c>
      <c r="AV19" s="123">
        <f>VLOOKUP($B19,'Region --&gt;'!$N$3:$U$101,MATCH(AV$2,'Region --&gt;'!$N$3:$U$3,0),FALSE)/VLOOKUP($B18,'Region --&gt;'!$B$3:$K$101,MATCH(AV$2,'Region --&gt;'!$B$3:$K$3,FALSE))</f>
        <v>1.4586785674905274E-2</v>
      </c>
      <c r="AW19" s="123">
        <f t="array" ref="AW19">PRODUCT(1+AV8:AV19)-1</f>
        <v>0.31586551063692547</v>
      </c>
      <c r="AX19" s="123">
        <f>VLOOKUP($B19,'Region --&gt;'!$N$104:$U$202,MATCH(AV$2,'Region --&gt;'!$N$3:$U$3,0),FALSE)/VLOOKUP($B18,'Region --&gt;'!$B$104:$K$202,MATCH(AV$2,'Region --&gt;'!$B$3:$K$3,FALSE))</f>
        <v>-3.7989002992525382E-2</v>
      </c>
      <c r="AY19" s="123">
        <f t="array" ref="AY19">PRODUCT(1+AX8:AX19)-1</f>
        <v>-0.29424730454173387</v>
      </c>
      <c r="AZ19" s="637">
        <f>Benchmark!G20</f>
        <v>7.1885330000000004E-3</v>
      </c>
      <c r="BA19" s="123">
        <f t="array" ref="BA19">PRODUCT(1+AZ8:AZ19)-1</f>
        <v>0.14401436559865899</v>
      </c>
      <c r="BB19" s="123">
        <f t="shared" si="4"/>
        <v>-7.1885330000000004E-3</v>
      </c>
      <c r="BC19" s="123">
        <f t="array" ref="BC19">PRODUCT(1+BB8:BB19)-1</f>
        <v>-0.13319126020046201</v>
      </c>
    </row>
    <row r="20" spans="2:55" x14ac:dyDescent="0.25">
      <c r="B20" s="95">
        <f t="shared" si="0"/>
        <v>39386</v>
      </c>
      <c r="C20" s="123">
        <f>VLOOKUP($B20,'Region --&gt;'!$N$3:$U$101,MATCH(C$2,'Region --&gt;'!$N$3:$U$3,0),FALSE)/VLOOKUP($B19,'Region --&gt;'!$B$3:$K$101,MATCH(C$2,'Region --&gt;'!$B$3:$K$3,FALSE))</f>
        <v>9.1238266741414289E-2</v>
      </c>
      <c r="D20" s="123">
        <f t="array" ref="D20">PRODUCT(1+C9:C20)-1</f>
        <v>0.91253466235237513</v>
      </c>
      <c r="E20" s="123">
        <f>VLOOKUP($B20,'Region --&gt;'!$N$104:$U$202,MATCH(C$2,'Region --&gt;'!$N$3:$U$3,0),FALSE)/VLOOKUP($B19,'Region --&gt;'!$B$104:$K$202,MATCH(C$2,'Region --&gt;'!$B$3:$K$3,FALSE))</f>
        <v>-6.272500699597118E-2</v>
      </c>
      <c r="F20" s="123">
        <f t="array" ref="F20">PRODUCT(1+E9:E20)-1</f>
        <v>-0.4422554587165004</v>
      </c>
      <c r="G20" s="637">
        <f>Benchmark!J21</f>
        <v>9.3909271399655561E-2</v>
      </c>
      <c r="H20" s="123">
        <f t="array" ref="H20">PRODUCT(1+G9:G20)-1</f>
        <v>0.63734396341544297</v>
      </c>
      <c r="I20" s="637">
        <f>-Benchmark!K21</f>
        <v>-8.9548977153207865E-2</v>
      </c>
      <c r="J20" s="123">
        <f t="array" ref="J20">PRODUCT(1+I9:I20)-1</f>
        <v>-0.39876527760693126</v>
      </c>
      <c r="K20" s="613"/>
      <c r="L20" s="123">
        <f>VLOOKUP($B20,'Region --&gt;'!$N$3:$U$101,MATCH(L$2,'Region --&gt;'!$N$3:$U$3,0),FALSE)/VLOOKUP($B19,'Region --&gt;'!$B$3:$K$101,MATCH(L$2,'Region --&gt;'!$B$3:$K$3,FALSE))</f>
        <v>0.16275668811864547</v>
      </c>
      <c r="M20" s="123">
        <f t="array" ref="M20">PRODUCT(1+L9:L20)-1</f>
        <v>1.0342329161085222</v>
      </c>
      <c r="N20" s="130">
        <f>IF(IFERROR(VLOOKUP($B20,'Region --&gt;'!$N$104:$U$202,MATCH(L$2,'Region --&gt;'!$N$3:$U$3,0),FALSE)/VLOOKUP($B19,'Region --&gt;'!$B$104:$K$202,MATCH(L$2,'Region --&gt;'!$B$3:$K$3,FALSE)),R20)&lt;-1,-1,IFERROR(VLOOKUP($B20,'Region --&gt;'!$N$104:$U$202,MATCH(L$2,'Region --&gt;'!$N$3:$U$3,0),FALSE)/VLOOKUP($B19,'Region --&gt;'!$B$104:$K$202,MATCH(L$2,'Region --&gt;'!$B$3:$K$3,FALSE)),R20))</f>
        <v>-0.1907100672634798</v>
      </c>
      <c r="O20" s="123">
        <f t="array" ref="O20">PRODUCT(1+N9:N20)-1</f>
        <v>-0.88070983445686268</v>
      </c>
      <c r="P20" s="637">
        <f>Benchmark!D21</f>
        <v>9.8154740000000004E-2</v>
      </c>
      <c r="Q20" s="123">
        <f t="array" ref="Q20">PRODUCT(1+P9:P20)-1</f>
        <v>0.39527917730127227</v>
      </c>
      <c r="R20" s="123">
        <f t="shared" si="1"/>
        <v>-9.8154740000000004E-2</v>
      </c>
      <c r="S20" s="123">
        <f t="array" ref="S20">PRODUCT(1+R9:R20)-1</f>
        <v>-0.31428968073438024</v>
      </c>
      <c r="U20" s="123">
        <f>VLOOKUP($B20,'Region --&gt;'!$N$3:$U$101,MATCH(U$2,'Region --&gt;'!$N$3:$U$3,0),FALSE)/VLOOKUP($B19,'Region --&gt;'!$B$3:$K$101,MATCH(U$2,'Region --&gt;'!$B$3:$K$3,FALSE))</f>
        <v>0.11467463332520204</v>
      </c>
      <c r="V20" s="123">
        <f t="array" ref="V20">PRODUCT(1+U9:U20)-1</f>
        <v>1.3503026144822381</v>
      </c>
      <c r="W20" s="123">
        <f>VLOOKUP($B20,'Region --&gt;'!$N$104:$U$202,MATCH(U$2,'Region --&gt;'!$N$3:$U$3,0),FALSE)/VLOOKUP($B19,'Region --&gt;'!$B$104:$K$202,MATCH(U$2,'Region --&gt;'!$B$3:$K$3,FALSE))</f>
        <v>-8.6104899153085335E-2</v>
      </c>
      <c r="X20" s="123">
        <f t="array" ref="X20">PRODUCT(1+W9:W20)-1</f>
        <v>-0.21776666009051637</v>
      </c>
      <c r="Y20" s="637">
        <f>Benchmark!E21</f>
        <v>0.12050959999999999</v>
      </c>
      <c r="Z20" s="123">
        <f t="array" ref="Z20">PRODUCT(1+Y9:Y20)-1</f>
        <v>0.77965301559229516</v>
      </c>
      <c r="AA20" s="123">
        <f t="shared" si="2"/>
        <v>-0.12050959999999999</v>
      </c>
      <c r="AB20" s="123">
        <f t="array" ref="AB20">PRODUCT(1+AA9:AA20)-1</f>
        <v>-0.47094621796338754</v>
      </c>
      <c r="AD20" s="123">
        <f>VLOOKUP($B20,'Region --&gt;'!$N$3:$U$101,MATCH(AD$2,'Region --&gt;'!$N$3:$U$3,0),FALSE)/VLOOKUP($B19,'Region --&gt;'!$B$3:$K$101,MATCH(AD$2,'Region --&gt;'!$B$3:$K$3,FALSE))</f>
        <v>7.4034547213572E-2</v>
      </c>
      <c r="AE20" s="123">
        <f t="array" ref="AE20">PRODUCT(1+AD9:AD20)-1</f>
        <v>0.59072367907187862</v>
      </c>
      <c r="AF20" s="123">
        <f>VLOOKUP($B20,'Region --&gt;'!$N$104:$U$202,MATCH(AD$2,'Region --&gt;'!$N$3:$U$3,0),FALSE)/VLOOKUP($B19,'Region --&gt;'!$B$104:$K$202,MATCH(AD$2,'Region --&gt;'!$B$3:$K$3,FALSE))</f>
        <v>-0.20178052217322048</v>
      </c>
      <c r="AG20" s="123">
        <f t="array" ref="AG20">PRODUCT(1+AF9:AF20)-1</f>
        <v>-0.73558599183341089</v>
      </c>
      <c r="AH20" s="637">
        <f>Benchmark!H21</f>
        <v>7.3427197584593526E-2</v>
      </c>
      <c r="AI20" s="123">
        <f t="array" ref="AI20">PRODUCT(1+AH9:AH20)-1</f>
        <v>0.26819942458836521</v>
      </c>
      <c r="AJ20" s="637">
        <f>-Benchmark!I21</f>
        <v>-7.0801924144999015E-2</v>
      </c>
      <c r="AK20" s="123">
        <f t="array" ref="AK20">PRODUCT(1+AJ9:AJ20)-1</f>
        <v>-0.2898654283944383</v>
      </c>
      <c r="AL20" s="633"/>
      <c r="AM20" s="150">
        <f>IF(VLOOKUP($B20,'Region --&gt;'!$N$3:$U$101,MATCH(AM$2,'Region --&gt;'!$N$3:$U$3,0),FALSE)/VLOOKUP($B19,'Region --&gt;'!$B$3:$K$101,MATCH(AM$2,'Region --&gt;'!$B$3:$K$3,FALSE))&lt;-1,-1,VLOOKUP($B20,'Region --&gt;'!$N$3:$U$101,MATCH(AM$2,'Region --&gt;'!$N$3:$U$3,0),FALSE)/VLOOKUP($B19,'Region --&gt;'!$B$3:$K$101,MATCH(AM$2,'Region --&gt;'!$B$3:$K$3,FALSE)))</f>
        <v>-2.8006961923995707E-2</v>
      </c>
      <c r="AN20" s="123">
        <f t="array" ref="AN20">PRODUCT(1+AM9:AM20)-1</f>
        <v>0.34026905343782743</v>
      </c>
      <c r="AO20" s="123">
        <f>VLOOKUP($B20,'Region --&gt;'!$N$104:$U$202,MATCH(AM$2,'Region --&gt;'!$N$3:$U$3,0),FALSE)/VLOOKUP($B19,'Region --&gt;'!$B$104:$K$202,MATCH(AM$2,'Region --&gt;'!$B$3:$K$3,FALSE))</f>
        <v>2.5882884517697529E-4</v>
      </c>
      <c r="AP20" s="123">
        <f t="array" ref="AP20">PRODUCT(1+AO9:AO20)-1</f>
        <v>8.6294814155278843E-3</v>
      </c>
      <c r="AQ20" s="637">
        <f>Benchmark!F21</f>
        <v>2.2899349999999999E-2</v>
      </c>
      <c r="AR20" s="123">
        <f t="array" ref="AR20">PRODUCT(1+AQ9:AQ20)-1</f>
        <v>0.17064214578813219</v>
      </c>
      <c r="AS20" s="123">
        <f t="shared" si="3"/>
        <v>-2.2899349999999999E-2</v>
      </c>
      <c r="AT20" s="123">
        <f t="array" ref="AT20">PRODUCT(1+AS9:AS20)-1</f>
        <v>-0.15282744567751427</v>
      </c>
      <c r="AV20" s="123">
        <f>VLOOKUP($B20,'Region --&gt;'!$N$3:$U$101,MATCH(AV$2,'Region --&gt;'!$N$3:$U$3,0),FALSE)/VLOOKUP($B19,'Region --&gt;'!$B$3:$K$101,MATCH(AV$2,'Region --&gt;'!$B$3:$K$3,FALSE))</f>
        <v>8.1129364137101811E-2</v>
      </c>
      <c r="AW20" s="123">
        <f t="array" ref="AW20">PRODUCT(1+AV9:AV20)-1</f>
        <v>0.42878639477612013</v>
      </c>
      <c r="AX20" s="123">
        <f>VLOOKUP($B20,'Region --&gt;'!$N$104:$U$202,MATCH(AV$2,'Region --&gt;'!$N$3:$U$3,0),FALSE)/VLOOKUP($B19,'Region --&gt;'!$B$104:$K$202,MATCH(AV$2,'Region --&gt;'!$B$3:$K$3,FALSE))</f>
        <v>-8.5623455710168661E-2</v>
      </c>
      <c r="AY20" s="123">
        <f t="array" ref="AY20">PRODUCT(1+AX9:AX20)-1</f>
        <v>-0.30443511704977433</v>
      </c>
      <c r="AZ20" s="637">
        <f>Benchmark!G21</f>
        <v>2.8984429999999999E-2</v>
      </c>
      <c r="BA20" s="123">
        <f t="array" ref="BA20">PRODUCT(1+AZ9:AZ20)-1</f>
        <v>0.13679243164059907</v>
      </c>
      <c r="BB20" s="123">
        <f t="shared" si="4"/>
        <v>-2.8984429999999999E-2</v>
      </c>
      <c r="BC20" s="123">
        <f t="array" ref="BC20">PRODUCT(1+BB9:BB20)-1</f>
        <v>-0.12731620624314954</v>
      </c>
    </row>
    <row r="21" spans="2:55" x14ac:dyDescent="0.25">
      <c r="B21" s="95">
        <f t="shared" si="0"/>
        <v>39416</v>
      </c>
      <c r="C21" s="123">
        <f>VLOOKUP($B21,'Region --&gt;'!$N$3:$U$101,MATCH(C$2,'Region --&gt;'!$N$3:$U$3,0),FALSE)/VLOOKUP($B20,'Region --&gt;'!$B$3:$K$101,MATCH(C$2,'Region --&gt;'!$B$3:$K$3,FALSE))</f>
        <v>-5.8150370969024187E-2</v>
      </c>
      <c r="D21" s="123">
        <f t="array" ref="D21">PRODUCT(1+C10:C21)-1</f>
        <v>0.6765108661616579</v>
      </c>
      <c r="E21" s="123">
        <f>VLOOKUP($B21,'Region --&gt;'!$N$104:$U$202,MATCH(C$2,'Region --&gt;'!$N$3:$U$3,0),FALSE)/VLOOKUP($B20,'Region --&gt;'!$B$104:$K$202,MATCH(C$2,'Region --&gt;'!$B$3:$K$3,FALSE))</f>
        <v>8.3613025189911108E-2</v>
      </c>
      <c r="F21" s="123">
        <f t="array" ref="F21">PRODUCT(1+E10:E21)-1</f>
        <v>-0.34018183670795699</v>
      </c>
      <c r="G21" s="637">
        <f>Benchmark!J22</f>
        <v>-8.1305904507054383E-2</v>
      </c>
      <c r="H21" s="123">
        <f t="array" ref="H21">PRODUCT(1+G10:G21)-1</f>
        <v>0.40960540902002363</v>
      </c>
      <c r="I21" s="637">
        <f>-Benchmark!K22</f>
        <v>7.9983295615805999E-2</v>
      </c>
      <c r="J21" s="123">
        <f t="array" ref="J21">PRODUCT(1+I10:I21)-1</f>
        <v>-0.30642079300421587</v>
      </c>
      <c r="K21" s="613"/>
      <c r="L21" s="123">
        <f>VLOOKUP($B21,'Region --&gt;'!$N$3:$U$101,MATCH(L$2,'Region --&gt;'!$N$3:$U$3,0),FALSE)/VLOOKUP($B20,'Region --&gt;'!$B$3:$K$101,MATCH(L$2,'Region --&gt;'!$B$3:$K$3,FALSE))</f>
        <v>-3.4362565484088475E-2</v>
      </c>
      <c r="M21" s="123">
        <f t="array" ref="M21">PRODUCT(1+L10:L21)-1</f>
        <v>0.72789393839249561</v>
      </c>
      <c r="N21" s="130">
        <f>IF(IFERROR(VLOOKUP($B21,'Region --&gt;'!$N$104:$U$202,MATCH(L$2,'Region --&gt;'!$N$3:$U$3,0),FALSE)/VLOOKUP($B20,'Region --&gt;'!$B$104:$K$202,MATCH(L$2,'Region --&gt;'!$B$3:$K$3,FALSE)),R21)&lt;-1,-1,IFERROR(VLOOKUP($B21,'Region --&gt;'!$N$104:$U$202,MATCH(L$2,'Region --&gt;'!$N$3:$U$3,0),FALSE)/VLOOKUP($B20,'Region --&gt;'!$B$104:$K$202,MATCH(L$2,'Region --&gt;'!$B$3:$K$3,FALSE)),R21))</f>
        <v>-7.651206883121453E-2</v>
      </c>
      <c r="O21" s="123">
        <f t="array" ref="O21">PRODUCT(1+N10:N21)-1</f>
        <v>-0.87685067886073709</v>
      </c>
      <c r="P21" s="637">
        <f>Benchmark!D22</f>
        <v>-2.5786990000000002E-4</v>
      </c>
      <c r="Q21" s="123">
        <f t="array" ref="Q21">PRODUCT(1+P10:P21)-1</f>
        <v>0.26185477211245622</v>
      </c>
      <c r="R21" s="123">
        <f t="shared" si="1"/>
        <v>2.5786990000000002E-4</v>
      </c>
      <c r="S21" s="123">
        <f t="array" ref="S21">PRODUCT(1+R10:R21)-1</f>
        <v>-0.23325876686261171</v>
      </c>
      <c r="U21" s="123">
        <f>VLOOKUP($B21,'Region --&gt;'!$N$3:$U$101,MATCH(U$2,'Region --&gt;'!$N$3:$U$3,0),FALSE)/VLOOKUP($B20,'Region --&gt;'!$B$3:$K$101,MATCH(U$2,'Region --&gt;'!$B$3:$K$3,FALSE))</f>
        <v>-4.4541061053710293E-2</v>
      </c>
      <c r="V21" s="123">
        <f t="array" ref="V21">PRODUCT(1+U10:U21)-1</f>
        <v>1.0843963287156622</v>
      </c>
      <c r="W21" s="123">
        <f>VLOOKUP($B21,'Region --&gt;'!$N$104:$U$202,MATCH(U$2,'Region --&gt;'!$N$3:$U$3,0),FALSE)/VLOOKUP($B20,'Region --&gt;'!$B$104:$K$202,MATCH(U$2,'Region --&gt;'!$B$3:$K$3,FALSE))</f>
        <v>7.4154456108386876E-2</v>
      </c>
      <c r="X21" s="123">
        <f t="array" ref="X21">PRODUCT(1+W10:W21)-1</f>
        <v>-0.14052389302677315</v>
      </c>
      <c r="Y21" s="637">
        <f>Benchmark!E22</f>
        <v>-5.7025079999999999E-2</v>
      </c>
      <c r="Z21" s="123">
        <f t="array" ref="Z21">PRODUCT(1+Y10:Y21)-1</f>
        <v>0.58747905350692364</v>
      </c>
      <c r="AA21" s="123">
        <f t="shared" si="2"/>
        <v>5.7025079999999999E-2</v>
      </c>
      <c r="AB21" s="123">
        <f t="array" ref="AB21">PRODUCT(1+AA10:AA21)-1</f>
        <v>-0.40689407681522816</v>
      </c>
      <c r="AD21" s="123">
        <f>VLOOKUP($B21,'Region --&gt;'!$N$3:$U$101,MATCH(AD$2,'Region --&gt;'!$N$3:$U$3,0),FALSE)/VLOOKUP($B20,'Region --&gt;'!$B$3:$K$101,MATCH(AD$2,'Region --&gt;'!$B$3:$K$3,FALSE))</f>
        <v>1.1195004388450914E-2</v>
      </c>
      <c r="AE21" s="123">
        <f t="array" ref="AE21">PRODUCT(1+AD10:AD21)-1</f>
        <v>0.60723614709725204</v>
      </c>
      <c r="AF21" s="123">
        <f>VLOOKUP($B21,'Region --&gt;'!$N$104:$U$202,MATCH(AD$2,'Region --&gt;'!$N$3:$U$3,0),FALSE)/VLOOKUP($B20,'Region --&gt;'!$B$104:$K$202,MATCH(AD$2,'Region --&gt;'!$B$3:$K$3,FALSE))</f>
        <v>0.12187546267664365</v>
      </c>
      <c r="AG21" s="123">
        <f t="array" ref="AG21">PRODUCT(1+AF10:AF21)-1</f>
        <v>-0.68893267653349644</v>
      </c>
      <c r="AH21" s="637">
        <f>Benchmark!H22</f>
        <v>-4.0411629000473475E-3</v>
      </c>
      <c r="AI21" s="123">
        <f t="array" ref="AI21">PRODUCT(1+AH10:AH21)-1</f>
        <v>0.29537527915404294</v>
      </c>
      <c r="AJ21" s="637">
        <f>-Benchmark!I22</f>
        <v>4.4692421865314504E-2</v>
      </c>
      <c r="AK21" s="123">
        <f t="array" ref="AK21">PRODUCT(1+AJ10:AJ21)-1</f>
        <v>-0.26285555307795938</v>
      </c>
      <c r="AL21" s="633"/>
      <c r="AM21" s="150">
        <f>IF(VLOOKUP($B21,'Region --&gt;'!$N$3:$U$101,MATCH(AM$2,'Region --&gt;'!$N$3:$U$3,0),FALSE)/VLOOKUP($B20,'Region --&gt;'!$B$3:$K$101,MATCH(AM$2,'Region --&gt;'!$B$3:$K$3,FALSE))&lt;-1,-1,VLOOKUP($B21,'Region --&gt;'!$N$3:$U$101,MATCH(AM$2,'Region --&gt;'!$N$3:$U$3,0),FALSE)/VLOOKUP($B20,'Region --&gt;'!$B$3:$K$101,MATCH(AM$2,'Region --&gt;'!$B$3:$K$3,FALSE)))</f>
        <v>-7.4860286115528737E-2</v>
      </c>
      <c r="AN21" s="123">
        <f t="array" ref="AN21">PRODUCT(1+AM10:AM21)-1</f>
        <v>0.23073420426886626</v>
      </c>
      <c r="AO21" s="123">
        <f>VLOOKUP($B21,'Region --&gt;'!$N$104:$U$202,MATCH(AM$2,'Region --&gt;'!$N$3:$U$3,0),FALSE)/VLOOKUP($B20,'Region --&gt;'!$B$104:$K$202,MATCH(AM$2,'Region --&gt;'!$B$3:$K$3,FALSE))</f>
        <v>5.9196522965668366E-2</v>
      </c>
      <c r="AP21" s="123">
        <f t="array" ref="AP21">PRODUCT(1+AO10:AO21)-1</f>
        <v>7.1374180959483446E-2</v>
      </c>
      <c r="AQ21" s="637">
        <f>Benchmark!F22</f>
        <v>-4.688026E-2</v>
      </c>
      <c r="AR21" s="123">
        <f t="array" ref="AR21">PRODUCT(1+AQ10:AQ21)-1</f>
        <v>9.336005387712687E-2</v>
      </c>
      <c r="AS21" s="123">
        <f t="shared" si="3"/>
        <v>4.688026E-2</v>
      </c>
      <c r="AT21" s="123">
        <f t="array" ref="AT21">PRODUCT(1+AS10:AS21)-1</f>
        <v>-9.456002630253002E-2</v>
      </c>
      <c r="AV21" s="123">
        <f>VLOOKUP($B21,'Region --&gt;'!$N$3:$U$101,MATCH(AV$2,'Region --&gt;'!$N$3:$U$3,0),FALSE)/VLOOKUP($B20,'Region --&gt;'!$B$3:$K$101,MATCH(AV$2,'Region --&gt;'!$B$3:$K$3,FALSE))</f>
        <v>-4.9540473134279993E-3</v>
      </c>
      <c r="AW21" s="123">
        <f t="array" ref="AW21">PRODUCT(1+AV10:AV21)-1</f>
        <v>0.23069232048381516</v>
      </c>
      <c r="AX21" s="123">
        <f>VLOOKUP($B21,'Region --&gt;'!$N$104:$U$202,MATCH(AV$2,'Region --&gt;'!$N$3:$U$3,0),FALSE)/VLOOKUP($B20,'Region --&gt;'!$B$104:$K$202,MATCH(AV$2,'Region --&gt;'!$B$3:$K$3,FALSE))</f>
        <v>4.1857418470663536E-2</v>
      </c>
      <c r="AY21" s="123">
        <f t="array" ref="AY21">PRODUCT(1+AX10:AX21)-1</f>
        <v>-0.27637473479292707</v>
      </c>
      <c r="AZ21" s="637">
        <f>Benchmark!G22</f>
        <v>-4.554333E-2</v>
      </c>
      <c r="BA21" s="123">
        <f t="array" ref="BA21">PRODUCT(1+AZ10:AZ21)-1</f>
        <v>8.7572419078594477E-2</v>
      </c>
      <c r="BB21" s="123">
        <f t="shared" si="4"/>
        <v>4.554333E-2</v>
      </c>
      <c r="BC21" s="123">
        <f t="array" ref="BC21">PRODUCT(1+BB10:BB21)-1</f>
        <v>-8.9708377342691659E-2</v>
      </c>
    </row>
    <row r="22" spans="2:55" x14ac:dyDescent="0.25">
      <c r="B22" s="95">
        <f t="shared" si="0"/>
        <v>39447</v>
      </c>
      <c r="C22" s="123">
        <f>VLOOKUP($B22,'Region --&gt;'!$N$3:$U$101,MATCH(C$2,'Region --&gt;'!$N$3:$U$3,0),FALSE)/VLOOKUP($B21,'Region --&gt;'!$B$3:$K$101,MATCH(C$2,'Region --&gt;'!$B$3:$K$3,FALSE))</f>
        <v>1.0446192325980704E-2</v>
      </c>
      <c r="D22" s="123">
        <f t="array" ref="D22">PRODUCT(1+C11:C22)-1</f>
        <v>0.65306515783961894</v>
      </c>
      <c r="E22" s="123">
        <f>VLOOKUP($B22,'Region --&gt;'!$N$104:$U$202,MATCH(C$2,'Region --&gt;'!$N$3:$U$3,0),FALSE)/VLOOKUP($B21,'Region --&gt;'!$B$104:$K$202,MATCH(C$2,'Region --&gt;'!$B$3:$K$3,FALSE))</f>
        <v>4.5834724369320538E-3</v>
      </c>
      <c r="F22" s="123">
        <f t="array" ref="F22">PRODUCT(1+E11:E22)-1</f>
        <v>-0.30690379592732009</v>
      </c>
      <c r="G22" s="637">
        <f>Benchmark!J23</f>
        <v>-4.7197322317392848E-3</v>
      </c>
      <c r="H22" s="123">
        <f t="array" ref="H22">PRODUCT(1+G11:G22)-1</f>
        <v>0.33917424689345888</v>
      </c>
      <c r="I22" s="637">
        <f>-Benchmark!K23</f>
        <v>6.0120447039986053E-3</v>
      </c>
      <c r="J22" s="123">
        <f t="array" ref="J22">PRODUCT(1+I11:I22)-1</f>
        <v>-0.2671244534429339</v>
      </c>
      <c r="K22" s="613"/>
      <c r="L22" s="123">
        <f>VLOOKUP($B22,'Region --&gt;'!$N$3:$U$101,MATCH(L$2,'Region --&gt;'!$N$3:$U$3,0),FALSE)/VLOOKUP($B21,'Region --&gt;'!$B$3:$K$101,MATCH(L$2,'Region --&gt;'!$B$3:$K$3,FALSE))</f>
        <v>5.7514939692112223E-2</v>
      </c>
      <c r="M22" s="123">
        <f t="array" ref="M22">PRODUCT(1+L11:L22)-1</f>
        <v>0.61410274692123323</v>
      </c>
      <c r="N22" s="130">
        <f>IF(IFERROR(VLOOKUP($B22,'Region --&gt;'!$N$104:$U$202,MATCH(L$2,'Region --&gt;'!$N$3:$U$3,0),FALSE)/VLOOKUP($B21,'Region --&gt;'!$B$104:$K$202,MATCH(L$2,'Region --&gt;'!$B$3:$K$3,FALSE)),R22)&lt;-1,-1,IFERROR(VLOOKUP($B22,'Region --&gt;'!$N$104:$U$202,MATCH(L$2,'Region --&gt;'!$N$3:$U$3,0),FALSE)/VLOOKUP($B21,'Region --&gt;'!$B$104:$K$202,MATCH(L$2,'Region --&gt;'!$B$3:$K$3,FALSE)),R22))</f>
        <v>-0.11184160167075645</v>
      </c>
      <c r="O22" s="123">
        <f t="array" ref="O22">PRODUCT(1+N11:N22)-1</f>
        <v>-0.88687314943185613</v>
      </c>
      <c r="P22" s="637">
        <f>Benchmark!D23</f>
        <v>3.3349549999999999E-2</v>
      </c>
      <c r="Q22" s="123">
        <f t="array" ref="Q22">PRODUCT(1+P11:P22)-1</f>
        <v>0.2620921068441564</v>
      </c>
      <c r="R22" s="123">
        <f t="shared" si="1"/>
        <v>-3.3349549999999999E-2</v>
      </c>
      <c r="S22" s="123">
        <f t="array" ref="S22">PRODUCT(1+R11:R22)-1</f>
        <v>-0.23341286932150307</v>
      </c>
      <c r="U22" s="123">
        <f>VLOOKUP($B22,'Region --&gt;'!$N$3:$U$101,MATCH(U$2,'Region --&gt;'!$N$3:$U$3,0),FALSE)/VLOOKUP($B21,'Region --&gt;'!$B$3:$K$101,MATCH(U$2,'Region --&gt;'!$B$3:$K$3,FALSE))</f>
        <v>-1.8906058331999591E-2</v>
      </c>
      <c r="V22" s="123">
        <f t="array" ref="V22">PRODUCT(1+U11:U22)-1</f>
        <v>1.2983427669425796</v>
      </c>
      <c r="W22" s="123">
        <f>VLOOKUP($B22,'Region --&gt;'!$N$104:$U$202,MATCH(U$2,'Region --&gt;'!$N$3:$U$3,0),FALSE)/VLOOKUP($B21,'Region --&gt;'!$B$104:$K$202,MATCH(U$2,'Region --&gt;'!$B$3:$K$3,FALSE))</f>
        <v>-1.0881117027254092E-2</v>
      </c>
      <c r="X22" s="123">
        <f t="array" ref="X22">PRODUCT(1+W11:W22)-1</f>
        <v>-0.31435137210483122</v>
      </c>
      <c r="Y22" s="637">
        <f>Benchmark!E23</f>
        <v>1.3462190000000001E-2</v>
      </c>
      <c r="Z22" s="123">
        <f t="array" ref="Z22">PRODUCT(1+Y11:Y22)-1</f>
        <v>0.50398288166397354</v>
      </c>
      <c r="AA22" s="123">
        <f t="shared" si="2"/>
        <v>-1.3462190000000001E-2</v>
      </c>
      <c r="AB22" s="123">
        <f t="array" ref="AB22">PRODUCT(1+AA11:AA22)-1</f>
        <v>-0.37102231344667458</v>
      </c>
      <c r="AD22" s="123">
        <f>VLOOKUP($B22,'Region --&gt;'!$N$3:$U$101,MATCH(AD$2,'Region --&gt;'!$N$3:$U$3,0),FALSE)/VLOOKUP($B21,'Region --&gt;'!$B$3:$K$101,MATCH(AD$2,'Region --&gt;'!$B$3:$K$3,FALSE))</f>
        <v>3.0061236366229861E-2</v>
      </c>
      <c r="AE22" s="123">
        <f t="array" ref="AE22">PRODUCT(1+AD11:AD22)-1</f>
        <v>0.64361945872227344</v>
      </c>
      <c r="AF22" s="123">
        <f>VLOOKUP($B22,'Region --&gt;'!$N$104:$U$202,MATCH(AD$2,'Region --&gt;'!$N$3:$U$3,0),FALSE)/VLOOKUP($B21,'Region --&gt;'!$B$104:$K$202,MATCH(AD$2,'Region --&gt;'!$B$3:$K$3,FALSE))</f>
        <v>2.5249501185616707E-2</v>
      </c>
      <c r="AG22" s="123">
        <f t="array" ref="AG22">PRODUCT(1+AF11:AF22)-1</f>
        <v>-0.49685341036641517</v>
      </c>
      <c r="AH22" s="637">
        <f>Benchmark!H23</f>
        <v>4.7920706621741048E-2</v>
      </c>
      <c r="AI22" s="123">
        <f t="array" ref="AI22">PRODUCT(1+AH11:AH22)-1</f>
        <v>0.3088424984849647</v>
      </c>
      <c r="AJ22" s="637">
        <f>-Benchmark!I23</f>
        <v>-2.1474974159073636E-3</v>
      </c>
      <c r="AK22" s="123">
        <f t="array" ref="AK22">PRODUCT(1+AJ11:AJ22)-1</f>
        <v>-0.23800575300577309</v>
      </c>
      <c r="AL22" s="633"/>
      <c r="AM22" s="150">
        <f>IF(VLOOKUP($B22,'Region --&gt;'!$N$3:$U$101,MATCH(AM$2,'Region --&gt;'!$N$3:$U$3,0),FALSE)/VLOOKUP($B21,'Region --&gt;'!$B$3:$K$101,MATCH(AM$2,'Region --&gt;'!$B$3:$K$3,FALSE))&lt;-1,-1,VLOOKUP($B22,'Region --&gt;'!$N$3:$U$101,MATCH(AM$2,'Region --&gt;'!$N$3:$U$3,0),FALSE)/VLOOKUP($B21,'Region --&gt;'!$B$3:$K$101,MATCH(AM$2,'Region --&gt;'!$B$3:$K$3,FALSE)))</f>
        <v>-8.5150050781591657E-3</v>
      </c>
      <c r="AN22" s="123">
        <f t="array" ref="AN22">PRODUCT(1+AM11:AM22)-1</f>
        <v>0.16090276123650415</v>
      </c>
      <c r="AO22" s="123">
        <f>VLOOKUP($B22,'Region --&gt;'!$N$104:$U$202,MATCH(AM$2,'Region --&gt;'!$N$3:$U$3,0),FALSE)/VLOOKUP($B21,'Region --&gt;'!$B$104:$K$202,MATCH(AM$2,'Region --&gt;'!$B$3:$K$3,FALSE))</f>
        <v>1.333987433892873E-2</v>
      </c>
      <c r="AP22" s="123">
        <f t="array" ref="AP22">PRODUCT(1+AO11:AO22)-1</f>
        <v>7.3713459985626173E-2</v>
      </c>
      <c r="AQ22" s="637">
        <f>Benchmark!F23</f>
        <v>-2.9490480000000001E-3</v>
      </c>
      <c r="AR22" s="123">
        <f t="array" ref="AR22">PRODUCT(1+AQ11:AQ22)-1</f>
        <v>7.8408849090184196E-2</v>
      </c>
      <c r="AS22" s="123">
        <f t="shared" si="3"/>
        <v>2.9490480000000001E-3</v>
      </c>
      <c r="AT22" s="123">
        <f t="array" ref="AT22">PRODUCT(1+AS11:AS22)-1</f>
        <v>-8.1906305910711907E-2</v>
      </c>
      <c r="AV22" s="123">
        <f>VLOOKUP($B22,'Region --&gt;'!$N$3:$U$101,MATCH(AV$2,'Region --&gt;'!$N$3:$U$3,0),FALSE)/VLOOKUP($B21,'Region --&gt;'!$B$3:$K$101,MATCH(AV$2,'Region --&gt;'!$B$3:$K$3,FALSE))</f>
        <v>7.3903645640067701E-4</v>
      </c>
      <c r="AW22" s="123">
        <f t="array" ref="AW22">PRODUCT(1+AV11:AV22)-1</f>
        <v>0.2021222715098876</v>
      </c>
      <c r="AX22" s="123">
        <f>VLOOKUP($B22,'Region --&gt;'!$N$104:$U$202,MATCH(AV$2,'Region --&gt;'!$N$3:$U$3,0),FALSE)/VLOOKUP($B21,'Region --&gt;'!$B$104:$K$202,MATCH(AV$2,'Region --&gt;'!$B$3:$K$3,FALSE))</f>
        <v>1.9175233477054122E-2</v>
      </c>
      <c r="AY22" s="123">
        <f t="array" ref="AY22">PRODUCT(1+AX11:AX22)-1</f>
        <v>-0.27016280053434405</v>
      </c>
      <c r="AZ22" s="637">
        <f>Benchmark!G23</f>
        <v>-1.356276E-2</v>
      </c>
      <c r="BA22" s="123">
        <f t="array" ref="BA22">PRODUCT(1+AZ11:AZ22)-1</f>
        <v>3.3908195008225617E-2</v>
      </c>
      <c r="BB22" s="123">
        <f t="shared" si="4"/>
        <v>1.356276E-2</v>
      </c>
      <c r="BC22" s="123">
        <f t="array" ref="BC22">PRODUCT(1+BB11:BB22)-1</f>
        <v>-4.1278407419395702E-2</v>
      </c>
    </row>
    <row r="23" spans="2:55" x14ac:dyDescent="0.25">
      <c r="B23" s="95">
        <f t="shared" si="0"/>
        <v>39478</v>
      </c>
      <c r="C23" s="123">
        <f>VLOOKUP($B23,'Region --&gt;'!$N$3:$U$101,MATCH(C$2,'Region --&gt;'!$N$3:$U$3,0),FALSE)/VLOOKUP($B22,'Region --&gt;'!$B$3:$K$101,MATCH(C$2,'Region --&gt;'!$B$3:$K$3,FALSE))</f>
        <v>-0.240420358491193</v>
      </c>
      <c r="D23" s="123">
        <f t="array" ref="D23">PRODUCT(1+C12:C23)-1</f>
        <v>0.21831379830870334</v>
      </c>
      <c r="E23" s="123">
        <f>VLOOKUP($B23,'Region --&gt;'!$N$104:$U$202,MATCH(C$2,'Region --&gt;'!$N$3:$U$3,0),FALSE)/VLOOKUP($B22,'Region --&gt;'!$B$104:$K$202,MATCH(C$2,'Region --&gt;'!$B$3:$K$3,FALSE))</f>
        <v>0.26554388650298177</v>
      </c>
      <c r="F23" s="123">
        <f t="array" ref="F23">PRODUCT(1+E12:E23)-1</f>
        <v>-0.11797454510612604</v>
      </c>
      <c r="G23" s="637">
        <f>Benchmark!J24</f>
        <v>-0.1337459781435193</v>
      </c>
      <c r="H23" s="123">
        <f t="array" ref="H23">PRODUCT(1+G12:G23)-1</f>
        <v>0.16978573483451909</v>
      </c>
      <c r="I23" s="637">
        <f>-Benchmark!K24</f>
        <v>0.13183680742759707</v>
      </c>
      <c r="J23" s="123">
        <f t="array" ref="J23">PRODUCT(1+I12:I23)-1</f>
        <v>-0.17612563434967354</v>
      </c>
      <c r="K23" s="613"/>
      <c r="L23" s="123">
        <f>VLOOKUP($B23,'Region --&gt;'!$N$3:$U$101,MATCH(L$2,'Region --&gt;'!$N$3:$U$3,0),FALSE)/VLOOKUP($B22,'Region --&gt;'!$B$3:$K$101,MATCH(L$2,'Region --&gt;'!$B$3:$K$3,FALSE))</f>
        <v>-0.22805919968566216</v>
      </c>
      <c r="M23" s="123">
        <f t="array" ref="M23">PRODUCT(1+L12:L23)-1</f>
        <v>0.25255201529201643</v>
      </c>
      <c r="N23" s="130">
        <f>IF(IFERROR(VLOOKUP($B23,'Region --&gt;'!$N$104:$U$202,MATCH(L$2,'Region --&gt;'!$N$3:$U$3,0),FALSE)/VLOOKUP($B22,'Region --&gt;'!$B$104:$K$202,MATCH(L$2,'Region --&gt;'!$B$3:$K$3,FALSE)),R23)&lt;-1,-1,IFERROR(VLOOKUP($B23,'Region --&gt;'!$N$104:$U$202,MATCH(L$2,'Region --&gt;'!$N$3:$U$3,0),FALSE)/VLOOKUP($B22,'Region --&gt;'!$B$104:$K$202,MATCH(L$2,'Region --&gt;'!$B$3:$K$3,FALSE)),R23))</f>
        <v>0.2774019725879196</v>
      </c>
      <c r="O23" s="123">
        <f t="array" ref="O23">PRODUCT(1+N12:N23)-1</f>
        <v>-0.85845385570535493</v>
      </c>
      <c r="P23" s="637">
        <f>Benchmark!D24</f>
        <v>-0.15326529999999999</v>
      </c>
      <c r="Q23" s="123">
        <f t="array" ref="Q23">PRODUCT(1+P12:P23)-1</f>
        <v>0.11305928688031974</v>
      </c>
      <c r="R23" s="123">
        <f t="shared" si="1"/>
        <v>0.15326529999999999</v>
      </c>
      <c r="S23" s="123">
        <f t="array" ref="S23">PRODUCT(1+R12:R23)-1</f>
        <v>-0.14983634863403272</v>
      </c>
      <c r="U23" s="123">
        <f>VLOOKUP($B23,'Region --&gt;'!$N$3:$U$101,MATCH(U$2,'Region --&gt;'!$N$3:$U$3,0),FALSE)/VLOOKUP($B22,'Region --&gt;'!$B$3:$K$101,MATCH(U$2,'Region --&gt;'!$B$3:$K$3,FALSE))</f>
        <v>8.1204488654428881E-3</v>
      </c>
      <c r="V23" s="123">
        <f t="array" ref="V23">PRODUCT(1+U12:U23)-1</f>
        <v>1.1402047105392423</v>
      </c>
      <c r="W23" s="123">
        <f>VLOOKUP($B23,'Region --&gt;'!$N$104:$U$202,MATCH(U$2,'Region --&gt;'!$N$3:$U$3,0),FALSE)/VLOOKUP($B22,'Region --&gt;'!$B$104:$K$202,MATCH(U$2,'Region --&gt;'!$B$3:$K$3,FALSE))</f>
        <v>4.9556625245092925E-2</v>
      </c>
      <c r="X23" s="123">
        <f t="array" ref="X23">PRODUCT(1+W12:W23)-1</f>
        <v>-0.25950718282904028</v>
      </c>
      <c r="Y23" s="637">
        <f>Benchmark!E24</f>
        <v>-6.2059410000000002E-2</v>
      </c>
      <c r="Z23" s="123">
        <f t="array" ref="Z23">PRODUCT(1+Y12:Y23)-1</f>
        <v>0.38599741732913673</v>
      </c>
      <c r="AA23" s="123">
        <f t="shared" si="2"/>
        <v>6.2059410000000002E-2</v>
      </c>
      <c r="AB23" s="123">
        <f t="array" ref="AB23">PRODUCT(1+AA12:AA23)-1</f>
        <v>-0.31989301423516481</v>
      </c>
      <c r="AD23" s="123">
        <f>VLOOKUP($B23,'Region --&gt;'!$N$3:$U$101,MATCH(AD$2,'Region --&gt;'!$N$3:$U$3,0),FALSE)/VLOOKUP($B22,'Region --&gt;'!$B$3:$K$101,MATCH(AD$2,'Region --&gt;'!$B$3:$K$3,FALSE))</f>
        <v>-8.134928908302376E-2</v>
      </c>
      <c r="AE23" s="123">
        <f t="array" ref="AE23">PRODUCT(1+AD12:AD23)-1</f>
        <v>0.52126317513068621</v>
      </c>
      <c r="AF23" s="123">
        <f>VLOOKUP($B23,'Region --&gt;'!$N$104:$U$202,MATCH(AD$2,'Region --&gt;'!$N$3:$U$3,0),FALSE)/VLOOKUP($B22,'Region --&gt;'!$B$104:$K$202,MATCH(AD$2,'Region --&gt;'!$B$3:$K$3,FALSE))</f>
        <v>0.39336439276037571</v>
      </c>
      <c r="AG23" s="123">
        <f t="array" ref="AG23">PRODUCT(1+AF12:AF23)-1</f>
        <v>-0.31131181577985356</v>
      </c>
      <c r="AH23" s="637">
        <f>Benchmark!H24</f>
        <v>-4.8691538002025435E-2</v>
      </c>
      <c r="AI23" s="123">
        <f t="array" ref="AI23">PRODUCT(1+AH12:AH23)-1</f>
        <v>0.24345193442142166</v>
      </c>
      <c r="AJ23" s="637">
        <f>-Benchmark!I24</f>
        <v>0.11457374047584654</v>
      </c>
      <c r="AK23" s="123">
        <f t="array" ref="AK23">PRODUCT(1+AJ12:AJ23)-1</f>
        <v>-0.11116025924585327</v>
      </c>
      <c r="AL23" s="633"/>
      <c r="AM23" s="150">
        <f>IF(VLOOKUP($B23,'Region --&gt;'!$N$3:$U$101,MATCH(AM$2,'Region --&gt;'!$N$3:$U$3,0),FALSE)/VLOOKUP($B22,'Region --&gt;'!$B$3:$K$101,MATCH(AM$2,'Region --&gt;'!$B$3:$K$3,FALSE))&lt;-1,-1,VLOOKUP($B23,'Region --&gt;'!$N$3:$U$101,MATCH(AM$2,'Region --&gt;'!$N$3:$U$3,0),FALSE)/VLOOKUP($B22,'Region --&gt;'!$B$3:$K$101,MATCH(AM$2,'Region --&gt;'!$B$3:$K$3,FALSE)))</f>
        <v>-2.6078470861129632E-2</v>
      </c>
      <c r="AN23" s="123">
        <f t="array" ref="AN23">PRODUCT(1+AM12:AM23)-1</f>
        <v>6.1130962982387294E-2</v>
      </c>
      <c r="AO23" s="123">
        <f>VLOOKUP($B23,'Region --&gt;'!$N$104:$U$202,MATCH(AM$2,'Region --&gt;'!$N$3:$U$3,0),FALSE)/VLOOKUP($B22,'Region --&gt;'!$B$104:$K$202,MATCH(AM$2,'Region --&gt;'!$B$3:$K$3,FALSE))</f>
        <v>9.2795321970547476E-2</v>
      </c>
      <c r="AP23" s="123">
        <f t="array" ref="AP23">PRODUCT(1+AO12:AO23)-1</f>
        <v>0.18342208837862461</v>
      </c>
      <c r="AQ23" s="637">
        <f>Benchmark!F24</f>
        <v>-6.093113E-2</v>
      </c>
      <c r="AR23" s="123">
        <f t="array" ref="AR23">PRODUCT(1+AQ12:AQ23)-1</f>
        <v>-3.9698690138283421E-3</v>
      </c>
      <c r="AS23" s="123">
        <f t="shared" si="3"/>
        <v>6.093113E-2</v>
      </c>
      <c r="AT23" s="123">
        <f t="array" ref="AT23">PRODUCT(1+AS12:AS23)-1</f>
        <v>-9.3864255005020603E-3</v>
      </c>
      <c r="AV23" s="123">
        <f>VLOOKUP($B23,'Region --&gt;'!$N$3:$U$101,MATCH(AV$2,'Region --&gt;'!$N$3:$U$3,0),FALSE)/VLOOKUP($B22,'Region --&gt;'!$B$3:$K$101,MATCH(AV$2,'Region --&gt;'!$B$3:$K$3,FALSE))</f>
        <v>-0.1451686678949029</v>
      </c>
      <c r="AW23" s="123">
        <f t="array" ref="AW23">PRODUCT(1+AV12:AV23)-1</f>
        <v>5.2521211562678083E-2</v>
      </c>
      <c r="AX23" s="123">
        <f>VLOOKUP($B23,'Region --&gt;'!$N$104:$U$202,MATCH(AV$2,'Region --&gt;'!$N$3:$U$3,0),FALSE)/VLOOKUP($B22,'Region --&gt;'!$B$104:$K$202,MATCH(AV$2,'Region --&gt;'!$B$3:$K$3,FALSE))</f>
        <v>0.17752200871760804</v>
      </c>
      <c r="AY23" s="123">
        <f t="array" ref="AY23">PRODUCT(1+AX12:AX23)-1</f>
        <v>-0.12660326438852987</v>
      </c>
      <c r="AZ23" s="637">
        <f>Benchmark!G24</f>
        <v>-0.11504429999999999</v>
      </c>
      <c r="BA23" s="123">
        <f t="array" ref="BA23">PRODUCT(1+AZ12:AZ23)-1</f>
        <v>-0.10374183203994214</v>
      </c>
      <c r="BB23" s="123">
        <f t="shared" si="4"/>
        <v>0.11504429999999999</v>
      </c>
      <c r="BC23" s="123">
        <f t="array" ref="BC23">PRODUCT(1+BB12:BB23)-1</f>
        <v>9.1802819075639031E-2</v>
      </c>
    </row>
    <row r="24" spans="2:55" x14ac:dyDescent="0.25">
      <c r="B24" s="95">
        <f t="shared" si="0"/>
        <v>39507</v>
      </c>
      <c r="C24" s="123">
        <f>VLOOKUP($B24,'Region --&gt;'!$N$3:$U$101,MATCH(C$2,'Region --&gt;'!$N$3:$U$3,0),FALSE)/VLOOKUP($B23,'Region --&gt;'!$B$3:$K$101,MATCH(C$2,'Region --&gt;'!$B$3:$K$3,FALSE))</f>
        <v>5.4682395774695004E-2</v>
      </c>
      <c r="D24" s="123">
        <f t="array" ref="D24">PRODUCT(1+C13:C24)-1</f>
        <v>0.27918758333274507</v>
      </c>
      <c r="E24" s="123">
        <f>VLOOKUP($B24,'Region --&gt;'!$N$104:$U$202,MATCH(C$2,'Region --&gt;'!$N$3:$U$3,0),FALSE)/VLOOKUP($B23,'Region --&gt;'!$B$104:$K$202,MATCH(C$2,'Region --&gt;'!$B$3:$K$3,FALSE))</f>
        <v>-5.764335933036429E-2</v>
      </c>
      <c r="F24" s="123">
        <f t="array" ref="F24">PRODUCT(1+E13:E24)-1</f>
        <v>-0.16012859413316716</v>
      </c>
      <c r="G24" s="637">
        <f>Benchmark!J25</f>
        <v>4.8190837879756712E-2</v>
      </c>
      <c r="H24" s="123">
        <f t="array" ref="H24">PRODUCT(1+G13:G24)-1</f>
        <v>0.22545462222612334</v>
      </c>
      <c r="I24" s="637">
        <f>-Benchmark!K25</f>
        <v>-4.5270434986594034E-2</v>
      </c>
      <c r="J24" s="123">
        <f t="array" ref="J24">PRODUCT(1+I13:I24)-1</f>
        <v>-0.21228555746865241</v>
      </c>
      <c r="K24" s="613"/>
      <c r="L24" s="123">
        <f>VLOOKUP($B24,'Region --&gt;'!$N$3:$U$101,MATCH(L$2,'Region --&gt;'!$N$3:$U$3,0),FALSE)/VLOOKUP($B23,'Region --&gt;'!$B$3:$K$101,MATCH(L$2,'Region --&gt;'!$B$3:$K$3,FALSE))</f>
        <v>1.8265934660981798E-2</v>
      </c>
      <c r="M24" s="123">
        <f t="array" ref="M24">PRODUCT(1+L13:L24)-1</f>
        <v>0.35397877925417909</v>
      </c>
      <c r="N24" s="130">
        <f>IF(IFERROR(VLOOKUP($B24,'Region --&gt;'!$N$104:$U$202,MATCH(L$2,'Region --&gt;'!$N$3:$U$3,0),FALSE)/VLOOKUP($B23,'Region --&gt;'!$B$104:$K$202,MATCH(L$2,'Region --&gt;'!$B$3:$K$3,FALSE)),R24)&lt;-1,-1,IFERROR(VLOOKUP($B24,'Region --&gt;'!$N$104:$U$202,MATCH(L$2,'Region --&gt;'!$N$3:$U$3,0),FALSE)/VLOOKUP($B23,'Region --&gt;'!$B$104:$K$202,MATCH(L$2,'Region --&gt;'!$B$3:$K$3,FALSE)),R24))</f>
        <v>2.2376669503681439E-2</v>
      </c>
      <c r="O24" s="123">
        <f t="array" ref="O24">PRODUCT(1+N13:N24)-1</f>
        <v>-0.85912619878421181</v>
      </c>
      <c r="P24" s="637">
        <f>Benchmark!D25</f>
        <v>6.7279859999999997E-2</v>
      </c>
      <c r="Q24" s="123">
        <f t="array" ref="Q24">PRODUCT(1+P13:P24)-1</f>
        <v>0.21549521415617257</v>
      </c>
      <c r="R24" s="123">
        <f t="shared" si="1"/>
        <v>-6.7279859999999997E-2</v>
      </c>
      <c r="S24" s="123">
        <f t="array" ref="S24">PRODUCT(1+R13:R24)-1</f>
        <v>-0.22460962573961407</v>
      </c>
      <c r="U24" s="123">
        <f>VLOOKUP($B24,'Region --&gt;'!$N$3:$U$101,MATCH(U$2,'Region --&gt;'!$N$3:$U$3,0),FALSE)/VLOOKUP($B23,'Region --&gt;'!$B$3:$K$101,MATCH(U$2,'Region --&gt;'!$B$3:$K$3,FALSE))</f>
        <v>8.7336552084720076E-2</v>
      </c>
      <c r="V24" s="123">
        <f t="array" ref="V24">PRODUCT(1+U13:U24)-1</f>
        <v>1.2516460079332159</v>
      </c>
      <c r="W24" s="123">
        <f>VLOOKUP($B24,'Region --&gt;'!$N$104:$U$202,MATCH(U$2,'Region --&gt;'!$N$3:$U$3,0),FALSE)/VLOOKUP($B23,'Region --&gt;'!$B$104:$K$202,MATCH(U$2,'Region --&gt;'!$B$3:$K$3,FALSE))</f>
        <v>-0.12663871096119791</v>
      </c>
      <c r="X24" s="123">
        <f t="array" ref="X24">PRODUCT(1+W13:W24)-1</f>
        <v>-0.38899537818268159</v>
      </c>
      <c r="Y24" s="637">
        <f>Benchmark!E25</f>
        <v>8.8253100000000001E-2</v>
      </c>
      <c r="Z24" s="123">
        <f t="array" ref="Z24">PRODUCT(1+Y13:Y24)-1</f>
        <v>0.55016383690211557</v>
      </c>
      <c r="AA24" s="123">
        <f t="shared" si="2"/>
        <v>-8.8253100000000001E-2</v>
      </c>
      <c r="AB24" s="123">
        <f t="array" ref="AB24">PRODUCT(1+AA13:AA24)-1</f>
        <v>-0.39621422006705009</v>
      </c>
      <c r="AD24" s="123">
        <f>VLOOKUP($B24,'Region --&gt;'!$N$3:$U$101,MATCH(AD$2,'Region --&gt;'!$N$3:$U$3,0),FALSE)/VLOOKUP($B23,'Region --&gt;'!$B$3:$K$101,MATCH(AD$2,'Region --&gt;'!$B$3:$K$3,FALSE))</f>
        <v>2.5968239531061543E-2</v>
      </c>
      <c r="AE24" s="123">
        <f t="array" ref="AE24">PRODUCT(1+AD13:AD24)-1</f>
        <v>0.53361589477709992</v>
      </c>
      <c r="AF24" s="123">
        <f>VLOOKUP($B24,'Region --&gt;'!$N$104:$U$202,MATCH(AD$2,'Region --&gt;'!$N$3:$U$3,0),FALSE)/VLOOKUP($B23,'Region --&gt;'!$B$104:$K$202,MATCH(AD$2,'Region --&gt;'!$B$3:$K$3,FALSE))</f>
        <v>-5.8119295984858176E-2</v>
      </c>
      <c r="AG24" s="123">
        <f t="array" ref="AG24">PRODUCT(1+AF13:AF24)-1</f>
        <v>-0.34369565027623605</v>
      </c>
      <c r="AH24" s="637">
        <f>Benchmark!H25</f>
        <v>4.7293464633918501E-2</v>
      </c>
      <c r="AI24" s="123">
        <f t="array" ref="AI24">PRODUCT(1+AH13:AH24)-1</f>
        <v>0.26637903352981196</v>
      </c>
      <c r="AJ24" s="637">
        <f>-Benchmark!I25</f>
        <v>-6.3721489234572562E-2</v>
      </c>
      <c r="AK24" s="123">
        <f t="array" ref="AK24">PRODUCT(1+AJ13:AJ24)-1</f>
        <v>-0.16081662732235336</v>
      </c>
      <c r="AL24" s="633"/>
      <c r="AM24" s="150">
        <f>IF(VLOOKUP($B24,'Region --&gt;'!$N$3:$U$101,MATCH(AM$2,'Region --&gt;'!$N$3:$U$3,0),FALSE)/VLOOKUP($B23,'Region --&gt;'!$B$3:$K$101,MATCH(AM$2,'Region --&gt;'!$B$3:$K$3,FALSE))&lt;-1,-1,VLOOKUP($B24,'Region --&gt;'!$N$3:$U$101,MATCH(AM$2,'Region --&gt;'!$N$3:$U$3,0),FALSE)/VLOOKUP($B23,'Region --&gt;'!$B$3:$K$101,MATCH(AM$2,'Region --&gt;'!$B$3:$K$3,FALSE)))</f>
        <v>4.2024879293425306E-2</v>
      </c>
      <c r="AN24" s="123">
        <f t="array" ref="AN24">PRODUCT(1+AM13:AM24)-1</f>
        <v>7.3551791013767742E-2</v>
      </c>
      <c r="AO24" s="123">
        <f>VLOOKUP($B24,'Region --&gt;'!$N$104:$U$202,MATCH(AM$2,'Region --&gt;'!$N$3:$U$3,0),FALSE)/VLOOKUP($B23,'Region --&gt;'!$B$104:$K$202,MATCH(AM$2,'Region --&gt;'!$B$3:$K$3,FALSE))</f>
        <v>3.7612575145928688E-2</v>
      </c>
      <c r="AP24" s="123">
        <f t="array" ref="AP24">PRODUCT(1+AO13:AO24)-1</f>
        <v>0.2118910636997271</v>
      </c>
      <c r="AQ24" s="637">
        <f>Benchmark!F25</f>
        <v>-2.3631880000000001E-2</v>
      </c>
      <c r="AR24" s="123">
        <f t="array" ref="AR24">PRODUCT(1+AQ13:AQ24)-1</f>
        <v>-1.1097652880545428E-2</v>
      </c>
      <c r="AS24" s="123">
        <f t="shared" si="3"/>
        <v>2.3631880000000001E-2</v>
      </c>
      <c r="AT24" s="123">
        <f t="array" ref="AT24">PRODUCT(1+AS13:AS24)-1</f>
        <v>-2.5288397028405685E-3</v>
      </c>
      <c r="AV24" s="123">
        <f>VLOOKUP($B24,'Region --&gt;'!$N$3:$U$101,MATCH(AV$2,'Region --&gt;'!$N$3:$U$3,0),FALSE)/VLOOKUP($B23,'Region --&gt;'!$B$3:$K$101,MATCH(AV$2,'Region --&gt;'!$B$3:$K$3,FALSE))</f>
        <v>7.2956966438689458E-2</v>
      </c>
      <c r="AW24" s="123">
        <f t="array" ref="AW24">PRODUCT(1+AV13:AV24)-1</f>
        <v>0.15110979116875045</v>
      </c>
      <c r="AX24" s="123">
        <f>VLOOKUP($B24,'Region --&gt;'!$N$104:$U$202,MATCH(AV$2,'Region --&gt;'!$N$3:$U$3,0),FALSE)/VLOOKUP($B23,'Region --&gt;'!$B$104:$K$202,MATCH(AV$2,'Region --&gt;'!$B$3:$K$3,FALSE))</f>
        <v>-1.2498577071684881E-2</v>
      </c>
      <c r="AY24" s="123">
        <f t="array" ref="AY24">PRODUCT(1+AX13:AX24)-1</f>
        <v>-8.0989344203520885E-2</v>
      </c>
      <c r="AZ24" s="637">
        <f>Benchmark!G25</f>
        <v>-8.6525560000000005E-3</v>
      </c>
      <c r="BA24" s="123">
        <f t="array" ref="BA24">PRODUCT(1+AZ13:AZ24)-1</f>
        <v>-9.3651820807748365E-2</v>
      </c>
      <c r="BB24" s="123">
        <f t="shared" si="4"/>
        <v>8.6525560000000005E-3</v>
      </c>
      <c r="BC24" s="123">
        <f t="array" ref="BC24">PRODUCT(1+BB13:BB24)-1</f>
        <v>7.9986042515194811E-2</v>
      </c>
    </row>
    <row r="25" spans="2:55" x14ac:dyDescent="0.25">
      <c r="B25" s="95">
        <f t="shared" si="0"/>
        <v>39538</v>
      </c>
      <c r="C25" s="123">
        <f>VLOOKUP($B25,'Region --&gt;'!$N$3:$U$101,MATCH(C$2,'Region --&gt;'!$N$3:$U$3,0),FALSE)/VLOOKUP($B24,'Region --&gt;'!$B$3:$K$101,MATCH(C$2,'Region --&gt;'!$B$3:$K$3,FALSE))</f>
        <v>-0.1322028564573853</v>
      </c>
      <c r="D25" s="123">
        <f t="array" ref="D25">PRODUCT(1+C14:C25)-1</f>
        <v>3.1467125350550518E-2</v>
      </c>
      <c r="E25" s="123">
        <f>VLOOKUP($B25,'Region --&gt;'!$N$104:$U$202,MATCH(C$2,'Region --&gt;'!$N$3:$U$3,0),FALSE)/VLOOKUP($B24,'Region --&gt;'!$B$104:$K$202,MATCH(C$2,'Region --&gt;'!$B$3:$K$3,FALSE))</f>
        <v>5.9738592319950094E-2</v>
      </c>
      <c r="F25" s="123">
        <f t="array" ref="F25">PRODUCT(1+E14:E25)-1</f>
        <v>-6.3904228117892647E-2</v>
      </c>
      <c r="G25" s="637">
        <f>Benchmark!J26</f>
        <v>-6.2863960979293795E-2</v>
      </c>
      <c r="H25" s="123">
        <f t="array" ref="H25">PRODUCT(1+G14:G25)-1</f>
        <v>0.12800450743733283</v>
      </c>
      <c r="I25" s="637">
        <f>-Benchmark!K26</f>
        <v>6.3533406186133942E-2</v>
      </c>
      <c r="J25" s="123">
        <f t="array" ref="J25">PRODUCT(1+I14:I25)-1</f>
        <v>-0.14800481383085373</v>
      </c>
      <c r="K25" s="613"/>
      <c r="L25" s="123">
        <f>VLOOKUP($B25,'Region --&gt;'!$N$3:$U$101,MATCH(L$2,'Region --&gt;'!$N$3:$U$3,0),FALSE)/VLOOKUP($B24,'Region --&gt;'!$B$3:$K$101,MATCH(L$2,'Region --&gt;'!$B$3:$K$3,FALSE))</f>
        <v>-8.4479972629495567E-2</v>
      </c>
      <c r="M25" s="123">
        <f t="array" ref="M25">PRODUCT(1+L14:L25)-1</f>
        <v>0.10476370519046552</v>
      </c>
      <c r="N25" s="130">
        <f>IF(IFERROR(VLOOKUP($B25,'Region --&gt;'!$N$104:$U$202,MATCH(L$2,'Region --&gt;'!$N$3:$U$3,0),FALSE)/VLOOKUP($B24,'Region --&gt;'!$B$104:$K$202,MATCH(L$2,'Region --&gt;'!$B$3:$K$3,FALSE)),R25)&lt;-1,-1,IFERROR(VLOOKUP($B25,'Region --&gt;'!$N$104:$U$202,MATCH(L$2,'Region --&gt;'!$N$3:$U$3,0),FALSE)/VLOOKUP($B24,'Region --&gt;'!$B$104:$K$202,MATCH(L$2,'Region --&gt;'!$B$3:$K$3,FALSE)),R25))</f>
        <v>6.4705606205130162E-2</v>
      </c>
      <c r="O25" s="123">
        <f t="array" ref="O25">PRODUCT(1+N14:N25)-1</f>
        <v>-0.30030573059724541</v>
      </c>
      <c r="P25" s="637">
        <f>Benchmark!D26</f>
        <v>-3.570803E-3</v>
      </c>
      <c r="Q25" s="123">
        <f t="array" ref="Q25">PRODUCT(1+P14:P25)-1</f>
        <v>0.14759771124851251</v>
      </c>
      <c r="R25" s="123">
        <f t="shared" si="1"/>
        <v>3.570803E-3</v>
      </c>
      <c r="S25" s="123">
        <f t="array" ref="S25">PRODUCT(1+R14:R25)-1</f>
        <v>-0.17621745057316063</v>
      </c>
      <c r="U25" s="123">
        <f>VLOOKUP($B25,'Region --&gt;'!$N$3:$U$101,MATCH(U$2,'Region --&gt;'!$N$3:$U$3,0),FALSE)/VLOOKUP($B24,'Region --&gt;'!$B$3:$K$101,MATCH(U$2,'Region --&gt;'!$B$3:$K$3,FALSE))</f>
        <v>-5.5799828822006139E-2</v>
      </c>
      <c r="V25" s="123">
        <f t="array" ref="V25">PRODUCT(1+U14:U25)-1</f>
        <v>0.81220199366672485</v>
      </c>
      <c r="W25" s="123">
        <f>VLOOKUP($B25,'Region --&gt;'!$N$104:$U$202,MATCH(U$2,'Region --&gt;'!$N$3:$U$3,0),FALSE)/VLOOKUP($B24,'Region --&gt;'!$B$104:$K$202,MATCH(U$2,'Region --&gt;'!$B$3:$K$3,FALSE))</f>
        <v>1.6506083280612562E-2</v>
      </c>
      <c r="X25" s="123">
        <f t="array" ref="X25">PRODUCT(1+W14:W25)-1</f>
        <v>-0.26061401178942212</v>
      </c>
      <c r="Y25" s="637">
        <f>Benchmark!E26</f>
        <v>-3.3607649999999996E-2</v>
      </c>
      <c r="Z25" s="123">
        <f t="array" ref="Z25">PRODUCT(1+Y14:Y25)-1</f>
        <v>0.39847999925696365</v>
      </c>
      <c r="AA25" s="123">
        <f t="shared" si="2"/>
        <v>3.3607649999999996E-2</v>
      </c>
      <c r="AB25" s="123">
        <f t="array" ref="AB25">PRODUCT(1+AA14:AA25)-1</f>
        <v>-0.32807422153332744</v>
      </c>
      <c r="AD25" s="123">
        <f>VLOOKUP($B25,'Region --&gt;'!$N$3:$U$101,MATCH(AD$2,'Region --&gt;'!$N$3:$U$3,0),FALSE)/VLOOKUP($B24,'Region --&gt;'!$B$3:$K$101,MATCH(AD$2,'Region --&gt;'!$B$3:$K$3,FALSE))</f>
        <v>-1.7717254374780493E-2</v>
      </c>
      <c r="AE25" s="123">
        <f t="array" ref="AE25">PRODUCT(1+AD14:AD25)-1</f>
        <v>0.49971506417156375</v>
      </c>
      <c r="AF25" s="123">
        <f>VLOOKUP($B25,'Region --&gt;'!$N$104:$U$202,MATCH(AD$2,'Region --&gt;'!$N$3:$U$3,0),FALSE)/VLOOKUP($B24,'Region --&gt;'!$B$104:$K$202,MATCH(AD$2,'Region --&gt;'!$B$3:$K$3,FALSE))</f>
        <v>8.596212142803368E-2</v>
      </c>
      <c r="AG25" s="123">
        <f t="array" ref="AG25">PRODUCT(1+AF14:AF25)-1</f>
        <v>-0.17131813346749125</v>
      </c>
      <c r="AH25" s="637">
        <f>Benchmark!H26</f>
        <v>2.6119513821998327E-2</v>
      </c>
      <c r="AI25" s="123">
        <f t="array" ref="AI25">PRODUCT(1+AH14:AH25)-1</f>
        <v>0.30408633929895412</v>
      </c>
      <c r="AJ25" s="637">
        <f>-Benchmark!I26</f>
        <v>5.9102554527438844E-2</v>
      </c>
      <c r="AK25" s="123">
        <f t="array" ref="AK25">PRODUCT(1+AJ14:AJ25)-1</f>
        <v>-6.8708932411125079E-2</v>
      </c>
      <c r="AL25" s="633"/>
      <c r="AM25" s="150">
        <f>IF(VLOOKUP($B25,'Region --&gt;'!$N$3:$U$101,MATCH(AM$2,'Region --&gt;'!$N$3:$U$3,0),FALSE)/VLOOKUP($B24,'Region --&gt;'!$B$3:$K$101,MATCH(AM$2,'Region --&gt;'!$B$3:$K$3,FALSE))&lt;-1,-1,VLOOKUP($B25,'Region --&gt;'!$N$3:$U$101,MATCH(AM$2,'Region --&gt;'!$N$3:$U$3,0),FALSE)/VLOOKUP($B24,'Region --&gt;'!$B$3:$K$101,MATCH(AM$2,'Region --&gt;'!$B$3:$K$3,FALSE)))</f>
        <v>5.9823298223339004E-3</v>
      </c>
      <c r="AN25" s="123">
        <f t="array" ref="AN25">PRODUCT(1+AM14:AM25)-1</f>
        <v>-4.4644074727428595E-2</v>
      </c>
      <c r="AO25" s="123">
        <f>VLOOKUP($B25,'Region --&gt;'!$N$104:$U$202,MATCH(AM$2,'Region --&gt;'!$N$3:$U$3,0),FALSE)/VLOOKUP($B24,'Region --&gt;'!$B$104:$K$202,MATCH(AM$2,'Region --&gt;'!$B$3:$K$3,FALSE))</f>
        <v>2.3669278503993234E-2</v>
      </c>
      <c r="AP25" s="123">
        <f t="array" ref="AP25">PRODUCT(1+AO14:AO25)-1</f>
        <v>0.23528478742767223</v>
      </c>
      <c r="AQ25" s="637">
        <f>Benchmark!F26</f>
        <v>-8.15514E-3</v>
      </c>
      <c r="AR25" s="123">
        <f t="array" ref="AR25">PRODUCT(1+AQ14:AQ25)-1</f>
        <v>-3.0927364749523067E-2</v>
      </c>
      <c r="AS25" s="123">
        <f t="shared" si="3"/>
        <v>8.15514E-3</v>
      </c>
      <c r="AT25" s="123">
        <f t="array" ref="AT25">PRODUCT(1+AS14:AS25)-1</f>
        <v>1.7964324029440704E-2</v>
      </c>
      <c r="AV25" s="123">
        <f>VLOOKUP($B25,'Region --&gt;'!$N$3:$U$101,MATCH(AV$2,'Region --&gt;'!$N$3:$U$3,0),FALSE)/VLOOKUP($B24,'Region --&gt;'!$B$3:$K$101,MATCH(AV$2,'Region --&gt;'!$B$3:$K$3,FALSE))</f>
        <v>-3.1627311092034219E-2</v>
      </c>
      <c r="AW25" s="123">
        <f t="array" ref="AW25">PRODUCT(1+AV14:AV25)-1</f>
        <v>-1.8528300356253191E-2</v>
      </c>
      <c r="AX25" s="123">
        <f>VLOOKUP($B25,'Region --&gt;'!$N$104:$U$202,MATCH(AV$2,'Region --&gt;'!$N$3:$U$3,0),FALSE)/VLOOKUP($B24,'Region --&gt;'!$B$104:$K$202,MATCH(AV$2,'Region --&gt;'!$B$3:$K$3,FALSE))</f>
        <v>1.0173171244670803E-2</v>
      </c>
      <c r="AY25" s="123">
        <f t="array" ref="AY25">PRODUCT(1+AX14:AX25)-1</f>
        <v>-1.028669483329403E-2</v>
      </c>
      <c r="AZ25" s="637">
        <f>Benchmark!G26</f>
        <v>-3.7151329999999996E-2</v>
      </c>
      <c r="BA25" s="123">
        <f t="array" ref="BA25">PRODUCT(1+AZ14:AZ25)-1</f>
        <v>-0.15201056350270536</v>
      </c>
      <c r="BB25" s="123">
        <f t="shared" si="4"/>
        <v>3.7151329999999996E-2</v>
      </c>
      <c r="BC25" s="123">
        <f t="array" ref="BC25">PRODUCT(1+BB14:BB25)-1</f>
        <v>0.15369538661914239</v>
      </c>
    </row>
    <row r="26" spans="2:55" x14ac:dyDescent="0.25">
      <c r="B26" s="95">
        <f t="shared" si="0"/>
        <v>39568</v>
      </c>
      <c r="C26" s="123">
        <f>VLOOKUP($B26,'Region --&gt;'!$N$3:$U$101,MATCH(C$2,'Region --&gt;'!$N$3:$U$3,0),FALSE)/VLOOKUP($B25,'Region --&gt;'!$B$3:$K$101,MATCH(C$2,'Region --&gt;'!$B$3:$K$3,FALSE))</f>
        <v>9.9747357481569654E-2</v>
      </c>
      <c r="D26" s="123">
        <f t="array" ref="D26">PRODUCT(1+C15:C26)-1</f>
        <v>2.5740113505087869E-2</v>
      </c>
      <c r="E26" s="123">
        <f>VLOOKUP($B26,'Region --&gt;'!$N$104:$U$202,MATCH(C$2,'Region --&gt;'!$N$3:$U$3,0),FALSE)/VLOOKUP($B25,'Region --&gt;'!$B$104:$K$202,MATCH(C$2,'Region --&gt;'!$B$3:$K$3,FALSE))</f>
        <v>-7.4482874253215453E-2</v>
      </c>
      <c r="F26" s="123">
        <f t="array" ref="F26">PRODUCT(1+E15:E26)-1</f>
        <v>-8.6731965405986489E-2</v>
      </c>
      <c r="G26" s="637">
        <f>Benchmark!J27</f>
        <v>8.5868906422151642E-2</v>
      </c>
      <c r="H26" s="123">
        <f t="array" ref="H26">PRODUCT(1+G15:G26)-1</f>
        <v>0.17907152984692898</v>
      </c>
      <c r="I26" s="637">
        <f>-Benchmark!K27</f>
        <v>-8.7443537851335296E-2</v>
      </c>
      <c r="J26" s="123">
        <f t="array" ref="J26">PRODUCT(1+I15:I26)-1</f>
        <v>-0.19280364845374165</v>
      </c>
      <c r="K26" s="613"/>
      <c r="L26" s="123">
        <f>VLOOKUP($B26,'Region --&gt;'!$N$3:$U$101,MATCH(L$2,'Region --&gt;'!$N$3:$U$3,0),FALSE)/VLOOKUP($B25,'Region --&gt;'!$B$3:$K$101,MATCH(L$2,'Region --&gt;'!$B$3:$K$3,FALSE))</f>
        <v>-4.2739576479245388E-2</v>
      </c>
      <c r="M26" s="123">
        <f t="array" ref="M26">PRODUCT(1+L15:L26)-1</f>
        <v>-2.1903853082679281E-2</v>
      </c>
      <c r="N26" s="130">
        <f>IF(IFERROR(VLOOKUP($B26,'Region --&gt;'!$N$104:$U$202,MATCH(L$2,'Region --&gt;'!$N$3:$U$3,0),FALSE)/VLOOKUP($B25,'Region --&gt;'!$B$104:$K$202,MATCH(L$2,'Region --&gt;'!$B$3:$K$3,FALSE)),R26)&lt;-1,-1,IFERROR(VLOOKUP($B26,'Region --&gt;'!$N$104:$U$202,MATCH(L$2,'Region --&gt;'!$N$3:$U$3,0),FALSE)/VLOOKUP($B25,'Region --&gt;'!$B$104:$K$202,MATCH(L$2,'Region --&gt;'!$B$3:$K$3,FALSE)),R26))</f>
        <v>-1.5535063118811166E-2</v>
      </c>
      <c r="O26" s="123">
        <f t="array" ref="O26">PRODUCT(1+N15:N26)-1</f>
        <v>-0.29291174563528377</v>
      </c>
      <c r="P26" s="637">
        <f>Benchmark!D27</f>
        <v>2.0525289999999998E-2</v>
      </c>
      <c r="Q26" s="123">
        <f t="array" ref="Q26">PRODUCT(1+P15:P26)-1</f>
        <v>0.17004111720182813</v>
      </c>
      <c r="R26" s="123">
        <f t="shared" si="1"/>
        <v>-2.0525289999999998E-2</v>
      </c>
      <c r="S26" s="123">
        <f t="array" ref="S26">PRODUCT(1+R15:R26)-1</f>
        <v>-0.19235868383166033</v>
      </c>
      <c r="U26" s="123">
        <f>VLOOKUP($B26,'Region --&gt;'!$N$3:$U$101,MATCH(U$2,'Region --&gt;'!$N$3:$U$3,0),FALSE)/VLOOKUP($B25,'Region --&gt;'!$B$3:$K$101,MATCH(U$2,'Region --&gt;'!$B$3:$K$3,FALSE))</f>
        <v>8.2537454814835945E-2</v>
      </c>
      <c r="V26" s="123">
        <f t="array" ref="V26">PRODUCT(1+U15:U26)-1</f>
        <v>0.71802357131890737</v>
      </c>
      <c r="W26" s="123">
        <f>VLOOKUP($B26,'Region --&gt;'!$N$104:$U$202,MATCH(U$2,'Region --&gt;'!$N$3:$U$3,0),FALSE)/VLOOKUP($B25,'Region --&gt;'!$B$104:$K$202,MATCH(U$2,'Region --&gt;'!$B$3:$K$3,FALSE))</f>
        <v>-6.7619611015463169E-2</v>
      </c>
      <c r="X26" s="123">
        <f t="array" ref="X26">PRODUCT(1+W15:W26)-1</f>
        <v>-0.28222811241089751</v>
      </c>
      <c r="Y26" s="637">
        <f>Benchmark!E27</f>
        <v>9.8623519999999992E-2</v>
      </c>
      <c r="Z26" s="123">
        <f t="array" ref="Z26">PRODUCT(1+Y15:Y26)-1</f>
        <v>0.45819919855320301</v>
      </c>
      <c r="AA26" s="123">
        <f t="shared" si="2"/>
        <v>-9.8623519999999992E-2</v>
      </c>
      <c r="AB26" s="123">
        <f t="array" ref="AB26">PRODUCT(1+AA15:AA26)-1</f>
        <v>-0.36001948983213938</v>
      </c>
      <c r="AD26" s="123">
        <f>VLOOKUP($B26,'Region --&gt;'!$N$3:$U$101,MATCH(AD$2,'Region --&gt;'!$N$3:$U$3,0),FALSE)/VLOOKUP($B25,'Region --&gt;'!$B$3:$K$101,MATCH(AD$2,'Region --&gt;'!$B$3:$K$3,FALSE))</f>
        <v>0.1105298575772681</v>
      </c>
      <c r="AE26" s="123">
        <f t="array" ref="AE26">PRODUCT(1+AD15:AD26)-1</f>
        <v>0.53887871683034017</v>
      </c>
      <c r="AF26" s="123">
        <f>VLOOKUP($B26,'Region --&gt;'!$N$104:$U$202,MATCH(AD$2,'Region --&gt;'!$N$3:$U$3,0),FALSE)/VLOOKUP($B25,'Region --&gt;'!$B$104:$K$202,MATCH(AD$2,'Region --&gt;'!$B$3:$K$3,FALSE))</f>
        <v>-8.864136651106945E-2</v>
      </c>
      <c r="AG26" s="123">
        <f t="array" ref="AG26">PRODUCT(1+AF15:AF26)-1</f>
        <v>-9.4522681153095589E-2</v>
      </c>
      <c r="AH26" s="637">
        <f>Benchmark!H27</f>
        <v>5.3429339313371467E-2</v>
      </c>
      <c r="AI26" s="123">
        <f t="array" ref="AI26">PRODUCT(1+AH15:AH26)-1</f>
        <v>0.33359443735415817</v>
      </c>
      <c r="AJ26" s="637">
        <f>-Benchmark!I27</f>
        <v>-7.4640427385529146E-2</v>
      </c>
      <c r="AK26" s="123">
        <f t="array" ref="AK26">PRODUCT(1+AJ15:AJ26)-1</f>
        <v>-9.7179031820891604E-2</v>
      </c>
      <c r="AL26" s="633"/>
      <c r="AM26" s="150">
        <f>IF(VLOOKUP($B26,'Region --&gt;'!$N$3:$U$101,MATCH(AM$2,'Region --&gt;'!$N$3:$U$3,0),FALSE)/VLOOKUP($B25,'Region --&gt;'!$B$3:$K$101,MATCH(AM$2,'Region --&gt;'!$B$3:$K$3,FALSE))&lt;-1,-1,VLOOKUP($B26,'Region --&gt;'!$N$3:$U$101,MATCH(AM$2,'Region --&gt;'!$N$3:$U$3,0),FALSE)/VLOOKUP($B25,'Region --&gt;'!$B$3:$K$101,MATCH(AM$2,'Region --&gt;'!$B$3:$K$3,FALSE)))</f>
        <v>0.17492186115764333</v>
      </c>
      <c r="AN26" s="123">
        <f t="array" ref="AN26">PRODUCT(1+AM15:AM26)-1</f>
        <v>5.9813989100889309E-2</v>
      </c>
      <c r="AO26" s="123">
        <f>VLOOKUP($B26,'Region --&gt;'!$N$104:$U$202,MATCH(AM$2,'Region --&gt;'!$N$3:$U$3,0),FALSE)/VLOOKUP($B25,'Region --&gt;'!$B$104:$K$202,MATCH(AM$2,'Region --&gt;'!$B$3:$K$3,FALSE))</f>
        <v>-7.2741740189171747E-2</v>
      </c>
      <c r="AP26" s="123">
        <f t="array" ref="AP26">PRODUCT(1+AO15:AO26)-1</f>
        <v>0.20847088116438428</v>
      </c>
      <c r="AQ26" s="637">
        <f>Benchmark!F27</f>
        <v>5.1282949999999994E-2</v>
      </c>
      <c r="AR26" s="123">
        <f t="array" ref="AR26">PRODUCT(1+AQ15:AQ26)-1</f>
        <v>-2.4421665271808446E-2</v>
      </c>
      <c r="AS26" s="123">
        <f t="shared" si="3"/>
        <v>-5.1282949999999994E-2</v>
      </c>
      <c r="AT26" s="123">
        <f t="array" ref="AT26">PRODUCT(1+AS15:AS26)-1</f>
        <v>1.0497259473753573E-2</v>
      </c>
      <c r="AV26" s="123">
        <f>VLOOKUP($B26,'Region --&gt;'!$N$3:$U$101,MATCH(AV$2,'Region --&gt;'!$N$3:$U$3,0),FALSE)/VLOOKUP($B25,'Region --&gt;'!$B$3:$K$101,MATCH(AV$2,'Region --&gt;'!$B$3:$K$3,FALSE))</f>
        <v>1.446095581150349E-2</v>
      </c>
      <c r="AW26" s="123">
        <f t="array" ref="AW26">PRODUCT(1+AV15:AV26)-1</f>
        <v>-6.1866777394743111E-2</v>
      </c>
      <c r="AX26" s="123">
        <f>VLOOKUP($B26,'Region --&gt;'!$N$104:$U$202,MATCH(AV$2,'Region --&gt;'!$N$3:$U$3,0),FALSE)/VLOOKUP($B25,'Region --&gt;'!$B$104:$K$202,MATCH(AV$2,'Region --&gt;'!$B$3:$K$3,FALSE))</f>
        <v>-6.1187489534088105E-2</v>
      </c>
      <c r="AY26" s="123">
        <f t="array" ref="AY26">PRODUCT(1+AX15:AX26)-1</f>
        <v>3.8756089384291537E-2</v>
      </c>
      <c r="AZ26" s="637">
        <f>Benchmark!G27</f>
        <v>6.5864890000000009E-2</v>
      </c>
      <c r="BA26" s="123">
        <f t="array" ref="BA26">PRODUCT(1+AZ15:AZ26)-1</f>
        <v>-0.13084030305568173</v>
      </c>
      <c r="BB26" s="123">
        <f t="shared" si="4"/>
        <v>-6.5864890000000009E-2</v>
      </c>
      <c r="BC26" s="123">
        <f t="array" ref="BC26">PRODUCT(1+BB15:BB26)-1</f>
        <v>0.12249894751310664</v>
      </c>
    </row>
    <row r="27" spans="2:55" x14ac:dyDescent="0.25">
      <c r="B27" s="95">
        <f t="shared" si="0"/>
        <v>39599</v>
      </c>
      <c r="C27" s="123">
        <f>VLOOKUP($B27,'Region --&gt;'!$N$3:$U$101,MATCH(C$2,'Region --&gt;'!$N$3:$U$3,0),FALSE)/VLOOKUP($B26,'Region --&gt;'!$B$3:$K$101,MATCH(C$2,'Region --&gt;'!$B$3:$K$3,FALSE))</f>
        <v>2.1677467070269459E-2</v>
      </c>
      <c r="D27" s="123">
        <f t="array" ref="D27">PRODUCT(1+C16:C27)-1</f>
        <v>-1.5647768058578593E-2</v>
      </c>
      <c r="E27" s="123">
        <f>VLOOKUP($B27,'Region --&gt;'!$N$104:$U$202,MATCH(C$2,'Region --&gt;'!$N$3:$U$3,0),FALSE)/VLOOKUP($B26,'Region --&gt;'!$B$104:$K$202,MATCH(C$2,'Region --&gt;'!$B$3:$K$3,FALSE))</f>
        <v>1.3874132876266779E-2</v>
      </c>
      <c r="F27" s="123">
        <f t="array" ref="F27">PRODUCT(1+E16:E27)-1</f>
        <v>-1.1158430085029813E-2</v>
      </c>
      <c r="G27" s="637">
        <f>Benchmark!J28</f>
        <v>-2.5243859089273471E-2</v>
      </c>
      <c r="H27" s="123">
        <f t="array" ref="H27">PRODUCT(1+G16:G27)-1</f>
        <v>8.9629499269793911E-2</v>
      </c>
      <c r="I27" s="637">
        <f>-Benchmark!K28</f>
        <v>2.2483918637456086E-2</v>
      </c>
      <c r="J27" s="123">
        <f t="array" ref="J27">PRODUCT(1+I16:I27)-1</f>
        <v>-0.12770861597222083</v>
      </c>
      <c r="K27" s="613"/>
      <c r="L27" s="123">
        <f>VLOOKUP($B27,'Region --&gt;'!$N$3:$U$101,MATCH(L$2,'Region --&gt;'!$N$3:$U$3,0),FALSE)/VLOOKUP($B26,'Region --&gt;'!$B$3:$K$101,MATCH(L$2,'Region --&gt;'!$B$3:$K$3,FALSE))</f>
        <v>0.12592775760290878</v>
      </c>
      <c r="M27" s="123">
        <f t="array" ref="M27">PRODUCT(1+L16:L27)-1</f>
        <v>0.13407063187823476</v>
      </c>
      <c r="N27" s="130">
        <f>IF(IFERROR(VLOOKUP($B27,'Region --&gt;'!$N$104:$U$202,MATCH(L$2,'Region --&gt;'!$N$3:$U$3,0),FALSE)/VLOOKUP($B26,'Region --&gt;'!$B$104:$K$202,MATCH(L$2,'Region --&gt;'!$B$3:$K$3,FALSE)),R27)&lt;-1,-1,IFERROR(VLOOKUP($B27,'Region --&gt;'!$N$104:$U$202,MATCH(L$2,'Region --&gt;'!$N$3:$U$3,0),FALSE)/VLOOKUP($B26,'Region --&gt;'!$B$104:$K$202,MATCH(L$2,'Region --&gt;'!$B$3:$K$3,FALSE)),R27))</f>
        <v>-0.1602035101800233</v>
      </c>
      <c r="O27" s="123">
        <f t="array" ref="O27">PRODUCT(1+N16:N27)-1</f>
        <v>-0.39071563426561129</v>
      </c>
      <c r="P27" s="637">
        <f>Benchmark!D28</f>
        <v>0.1403857</v>
      </c>
      <c r="Q27" s="123">
        <f t="array" ref="Q27">PRODUCT(1+P16:P27)-1</f>
        <v>0.37867765429291245</v>
      </c>
      <c r="R27" s="123">
        <f t="shared" si="1"/>
        <v>-0.1403857</v>
      </c>
      <c r="S27" s="123">
        <f t="array" ref="S27">PRODUCT(1+R16:R27)-1</f>
        <v>-0.32739118581849536</v>
      </c>
      <c r="U27" s="123">
        <f>VLOOKUP($B27,'Region --&gt;'!$N$3:$U$101,MATCH(U$2,'Region --&gt;'!$N$3:$U$3,0),FALSE)/VLOOKUP($B26,'Region --&gt;'!$B$3:$K$101,MATCH(U$2,'Region --&gt;'!$B$3:$K$3,FALSE))</f>
        <v>8.9506574312554668E-2</v>
      </c>
      <c r="V27" s="123">
        <f t="array" ref="V27">PRODUCT(1+U16:U27)-1</f>
        <v>0.70705712441815693</v>
      </c>
      <c r="W27" s="123">
        <f>VLOOKUP($B27,'Region --&gt;'!$N$104:$U$202,MATCH(U$2,'Region --&gt;'!$N$3:$U$3,0),FALSE)/VLOOKUP($B26,'Region --&gt;'!$B$104:$K$202,MATCH(U$2,'Region --&gt;'!$B$3:$K$3,FALSE))</f>
        <v>-9.5430436780548938E-2</v>
      </c>
      <c r="X27" s="123">
        <f t="array" ref="X27">PRODUCT(1+W16:W27)-1</f>
        <v>-0.25950990541068186</v>
      </c>
      <c r="Y27" s="637">
        <f>Benchmark!E28</f>
        <v>9.3387759999999986E-2</v>
      </c>
      <c r="Z27" s="123">
        <f t="array" ref="Z27">PRODUCT(1+Y16:Y27)-1</f>
        <v>0.44374515915551815</v>
      </c>
      <c r="AA27" s="123">
        <f t="shared" si="2"/>
        <v>-9.3387759999999986E-2</v>
      </c>
      <c r="AB27" s="123">
        <f t="array" ref="AB27">PRODUCT(1+AA16:AA27)-1</f>
        <v>-0.35219792485140455</v>
      </c>
      <c r="AD27" s="123">
        <f>VLOOKUP($B27,'Region --&gt;'!$N$3:$U$101,MATCH(AD$2,'Region --&gt;'!$N$3:$U$3,0),FALSE)/VLOOKUP($B26,'Region --&gt;'!$B$3:$K$101,MATCH(AD$2,'Region --&gt;'!$B$3:$K$3,FALSE))</f>
        <v>3.6112616801469724E-2</v>
      </c>
      <c r="AE27" s="123">
        <f t="array" ref="AE27">PRODUCT(1+AD16:AD27)-1</f>
        <v>0.52302513180095711</v>
      </c>
      <c r="AF27" s="123">
        <f>VLOOKUP($B27,'Region --&gt;'!$N$104:$U$202,MATCH(AD$2,'Region --&gt;'!$N$3:$U$3,0),FALSE)/VLOOKUP($B26,'Region --&gt;'!$B$104:$K$202,MATCH(AD$2,'Region --&gt;'!$B$3:$K$3,FALSE))</f>
        <v>-2.3103175510807625E-2</v>
      </c>
      <c r="AG27" s="123">
        <f t="array" ref="AG27">PRODUCT(1+AF16:AF27)-1</f>
        <v>2.5943161829355743E-2</v>
      </c>
      <c r="AH27" s="637">
        <f>Benchmark!H28</f>
        <v>-2.4841440174618847E-2</v>
      </c>
      <c r="AI27" s="123">
        <f t="array" ref="AI27">PRODUCT(1+AH16:AH27)-1</f>
        <v>0.23817914406681417</v>
      </c>
      <c r="AJ27" s="637">
        <f>-Benchmark!I28</f>
        <v>9.5965834423819198E-3</v>
      </c>
      <c r="AK27" s="123">
        <f t="array" ref="AK27">PRODUCT(1+AJ16:AJ27)-1</f>
        <v>-7.3918197405945185E-2</v>
      </c>
      <c r="AL27" s="633"/>
      <c r="AM27" s="150">
        <f>IF(VLOOKUP($B27,'Region --&gt;'!$N$3:$U$101,MATCH(AM$2,'Region --&gt;'!$N$3:$U$3,0),FALSE)/VLOOKUP($B26,'Region --&gt;'!$B$3:$K$101,MATCH(AM$2,'Region --&gt;'!$B$3:$K$3,FALSE))&lt;-1,-1,VLOOKUP($B27,'Region --&gt;'!$N$3:$U$101,MATCH(AM$2,'Region --&gt;'!$N$3:$U$3,0),FALSE)/VLOOKUP($B26,'Region --&gt;'!$B$3:$K$101,MATCH(AM$2,'Region --&gt;'!$B$3:$K$3,FALSE)))</f>
        <v>4.6551728348364525E-2</v>
      </c>
      <c r="AN27" s="123">
        <f t="array" ref="AN27">PRODUCT(1+AM16:AM27)-1</f>
        <v>6.1503495305459399E-2</v>
      </c>
      <c r="AO27" s="123">
        <f>VLOOKUP($B27,'Region --&gt;'!$N$104:$U$202,MATCH(AM$2,'Region --&gt;'!$N$3:$U$3,0),FALSE)/VLOOKUP($B26,'Region --&gt;'!$B$104:$K$202,MATCH(AM$2,'Region --&gt;'!$B$3:$K$3,FALSE))</f>
        <v>-1.186967548461715E-2</v>
      </c>
      <c r="AP27" s="123">
        <f t="array" ref="AP27">PRODUCT(1+AO16:AO27)-1</f>
        <v>0.24490186972590888</v>
      </c>
      <c r="AQ27" s="637">
        <f>Benchmark!F28</f>
        <v>2.1153390000000001E-2</v>
      </c>
      <c r="AR27" s="123">
        <f t="array" ref="AR27">PRODUCT(1+AQ16:AQ27)-1</f>
        <v>-4.0776320696973456E-2</v>
      </c>
      <c r="AS27" s="123">
        <f t="shared" si="3"/>
        <v>-2.1153390000000001E-2</v>
      </c>
      <c r="AT27" s="123">
        <f t="array" ref="AT27">PRODUCT(1+AS16:AS27)-1</f>
        <v>2.8796253856105514E-2</v>
      </c>
      <c r="AV27" s="123">
        <f>VLOOKUP($B27,'Region --&gt;'!$N$3:$U$101,MATCH(AV$2,'Region --&gt;'!$N$3:$U$3,0),FALSE)/VLOOKUP($B26,'Region --&gt;'!$B$3:$K$101,MATCH(AV$2,'Region --&gt;'!$B$3:$K$3,FALSE))</f>
        <v>6.2023385353842442E-2</v>
      </c>
      <c r="AW27" s="123">
        <f t="array" ref="AW27">PRODUCT(1+AV16:AV27)-1</f>
        <v>-3.688949903706118E-2</v>
      </c>
      <c r="AX27" s="123">
        <f>VLOOKUP($B27,'Region --&gt;'!$N$104:$U$202,MATCH(AV$2,'Region --&gt;'!$N$3:$U$3,0),FALSE)/VLOOKUP($B26,'Region --&gt;'!$B$104:$K$202,MATCH(AV$2,'Region --&gt;'!$B$3:$K$3,FALSE))</f>
        <v>2.0176027431352647E-2</v>
      </c>
      <c r="AY27" s="123">
        <f t="array" ref="AY27">PRODUCT(1+AX16:AX27)-1</f>
        <v>6.9912977448139291E-2</v>
      </c>
      <c r="AZ27" s="637">
        <f>Benchmark!G28</f>
        <v>8.9614459999999996E-3</v>
      </c>
      <c r="BA27" s="123">
        <f t="array" ref="BA27">PRODUCT(1+AZ16:AZ27)-1</f>
        <v>-0.15215264219954783</v>
      </c>
      <c r="BB27" s="123">
        <f t="shared" si="4"/>
        <v>-8.9614459999999996E-3</v>
      </c>
      <c r="BC27" s="123">
        <f t="array" ref="BC27">PRODUCT(1+BB16:BB27)-1</f>
        <v>0.15197995987859625</v>
      </c>
    </row>
    <row r="28" spans="2:55" x14ac:dyDescent="0.25">
      <c r="B28" s="95">
        <f t="shared" si="0"/>
        <v>39629</v>
      </c>
      <c r="C28" s="123">
        <f>VLOOKUP($B28,'Region --&gt;'!$N$3:$U$101,MATCH(C$2,'Region --&gt;'!$N$3:$U$3,0),FALSE)/VLOOKUP($B27,'Region --&gt;'!$B$3:$K$101,MATCH(C$2,'Region --&gt;'!$B$3:$K$3,FALSE))</f>
        <v>-0.14113672734235833</v>
      </c>
      <c r="D28" s="123">
        <f t="array" ref="D28">PRODUCT(1+C17:C28)-1</f>
        <v>-0.22128308136369013</v>
      </c>
      <c r="E28" s="123">
        <f>VLOOKUP($B28,'Region --&gt;'!$N$104:$U$202,MATCH(C$2,'Region --&gt;'!$N$3:$U$3,0),FALSE)/VLOOKUP($B27,'Region --&gt;'!$B$104:$K$202,MATCH(C$2,'Region --&gt;'!$B$3:$K$3,FALSE))</f>
        <v>0.13364958245379135</v>
      </c>
      <c r="F28" s="123">
        <f t="array" ref="F28">PRODUCT(1+E17:E28)-1</f>
        <v>0.16647413844992265</v>
      </c>
      <c r="G28" s="637">
        <f>Benchmark!J29</f>
        <v>-0.11205899877855946</v>
      </c>
      <c r="H28" s="123">
        <f t="array" ref="H28">PRODUCT(1+G17:G28)-1</f>
        <v>-7.5374961037131372E-2</v>
      </c>
      <c r="I28" s="637">
        <f>-Benchmark!K29</f>
        <v>0.10982789798220087</v>
      </c>
      <c r="J28" s="123">
        <f t="array" ref="J28">PRODUCT(1+I17:I28)-1</f>
        <v>1.3404493591742339E-2</v>
      </c>
      <c r="K28" s="613"/>
      <c r="L28" s="123">
        <f>VLOOKUP($B28,'Region --&gt;'!$N$3:$U$101,MATCH(L$2,'Region --&gt;'!$N$3:$U$3,0),FALSE)/VLOOKUP($B27,'Region --&gt;'!$B$3:$K$101,MATCH(L$2,'Region --&gt;'!$B$3:$K$3,FALSE))</f>
        <v>-0.13487862606788736</v>
      </c>
      <c r="M28" s="123">
        <f t="array" ref="M28">PRODUCT(1+L17:L28)-1</f>
        <v>-0.10648364107023789</v>
      </c>
      <c r="N28" s="130">
        <f>IF(IFERROR(VLOOKUP($B28,'Region --&gt;'!$N$104:$U$202,MATCH(L$2,'Region --&gt;'!$N$3:$U$3,0),FALSE)/VLOOKUP($B27,'Region --&gt;'!$B$104:$K$202,MATCH(L$2,'Region --&gt;'!$B$3:$K$3,FALSE)),R28)&lt;-1,-1,IFERROR(VLOOKUP($B28,'Region --&gt;'!$N$104:$U$202,MATCH(L$2,'Region --&gt;'!$N$3:$U$3,0),FALSE)/VLOOKUP($B27,'Region --&gt;'!$B$104:$K$202,MATCH(L$2,'Region --&gt;'!$B$3:$K$3,FALSE)),R28))</f>
        <v>0.13235567377912219</v>
      </c>
      <c r="O28" s="123">
        <f t="array" ref="O28">PRODUCT(1+N17:N28)-1</f>
        <v>-0.22139085206774667</v>
      </c>
      <c r="P28" s="637">
        <f>Benchmark!D29</f>
        <v>-7.0509219999999997E-2</v>
      </c>
      <c r="Q28" s="123">
        <f t="array" ref="Q28">PRODUCT(1+P17:P28)-1</f>
        <v>0.18552392999694423</v>
      </c>
      <c r="R28" s="123">
        <f t="shared" si="1"/>
        <v>7.0509219999999997E-2</v>
      </c>
      <c r="S28" s="123">
        <f t="array" ref="S28">PRODUCT(1+R17:R28)-1</f>
        <v>-0.21656261654080922</v>
      </c>
      <c r="U28" s="123">
        <f>VLOOKUP($B28,'Region --&gt;'!$N$3:$U$101,MATCH(U$2,'Region --&gt;'!$N$3:$U$3,0),FALSE)/VLOOKUP($B27,'Region --&gt;'!$B$3:$K$101,MATCH(U$2,'Region --&gt;'!$B$3:$K$3,FALSE))</f>
        <v>-8.1949724436285454E-2</v>
      </c>
      <c r="V28" s="123">
        <f t="array" ref="V28">PRODUCT(1+U17:U28)-1</f>
        <v>0.43861038258091423</v>
      </c>
      <c r="W28" s="123">
        <f>VLOOKUP($B28,'Region --&gt;'!$N$104:$U$202,MATCH(U$2,'Region --&gt;'!$N$3:$U$3,0),FALSE)/VLOOKUP($B27,'Region --&gt;'!$B$104:$K$202,MATCH(U$2,'Region --&gt;'!$B$3:$K$3,FALSE))</f>
        <v>7.1581810152972089E-2</v>
      </c>
      <c r="X28" s="123">
        <f t="array" ref="X28">PRODUCT(1+W17:W28)-1</f>
        <v>-0.2218890900346322</v>
      </c>
      <c r="Y28" s="637">
        <f>Benchmark!E29</f>
        <v>-7.6582689999999995E-2</v>
      </c>
      <c r="Z28" s="123">
        <f t="array" ref="Z28">PRODUCT(1+Y17:Y28)-1</f>
        <v>0.29780594782743885</v>
      </c>
      <c r="AA28" s="123">
        <f t="shared" si="2"/>
        <v>7.6582689999999995E-2</v>
      </c>
      <c r="AB28" s="123">
        <f t="array" ref="AB28">PRODUCT(1+AA17:AA28)-1</f>
        <v>-0.28304602249970023</v>
      </c>
      <c r="AD28" s="123">
        <f>VLOOKUP($B28,'Region --&gt;'!$N$3:$U$101,MATCH(AD$2,'Region --&gt;'!$N$3:$U$3,0),FALSE)/VLOOKUP($B27,'Region --&gt;'!$B$3:$K$101,MATCH(AD$2,'Region --&gt;'!$B$3:$K$3,FALSE))</f>
        <v>-1.493912662411697E-2</v>
      </c>
      <c r="AE28" s="123">
        <f t="array" ref="AE28">PRODUCT(1+AD17:AD28)-1</f>
        <v>0.37112153923062086</v>
      </c>
      <c r="AF28" s="123">
        <f>VLOOKUP($B28,'Region --&gt;'!$N$104:$U$202,MATCH(AD$2,'Region --&gt;'!$N$3:$U$3,0),FALSE)/VLOOKUP($B27,'Region --&gt;'!$B$104:$K$202,MATCH(AD$2,'Region --&gt;'!$B$3:$K$3,FALSE))</f>
        <v>3.8963928718210035E-2</v>
      </c>
      <c r="AG28" s="123">
        <f t="array" ref="AG28">PRODUCT(1+AF17:AF28)-1</f>
        <v>5.7421895650692445E-2</v>
      </c>
      <c r="AH28" s="637">
        <f>Benchmark!H29</f>
        <v>-5.2436992218669279E-2</v>
      </c>
      <c r="AI28" s="123">
        <f t="array" ref="AI28">PRODUCT(1+AH17:AH28)-1</f>
        <v>0.17892450349231059</v>
      </c>
      <c r="AJ28" s="637">
        <f>-Benchmark!I29</f>
        <v>8.1764581949163778E-2</v>
      </c>
      <c r="AK28" s="123">
        <f t="array" ref="AK28">PRODUCT(1+AJ17:AJ28)-1</f>
        <v>-1.1596913563211353E-2</v>
      </c>
      <c r="AL28" s="633"/>
      <c r="AM28" s="150">
        <f>IF(VLOOKUP($B28,'Region --&gt;'!$N$3:$U$101,MATCH(AM$2,'Region --&gt;'!$N$3:$U$3,0),FALSE)/VLOOKUP($B27,'Region --&gt;'!$B$3:$K$101,MATCH(AM$2,'Region --&gt;'!$B$3:$K$3,FALSE))&lt;-1,-1,VLOOKUP($B28,'Region --&gt;'!$N$3:$U$101,MATCH(AM$2,'Region --&gt;'!$N$3:$U$3,0),FALSE)/VLOOKUP($B27,'Region --&gt;'!$B$3:$K$101,MATCH(AM$2,'Region --&gt;'!$B$3:$K$3,FALSE)))</f>
        <v>-0.15701022029278086</v>
      </c>
      <c r="AN28" s="123">
        <f t="array" ref="AN28">PRODUCT(1+AM17:AM28)-1</f>
        <v>-0.13820674206184169</v>
      </c>
      <c r="AO28" s="123">
        <f>VLOOKUP($B28,'Region --&gt;'!$N$104:$U$202,MATCH(AM$2,'Region --&gt;'!$N$3:$U$3,0),FALSE)/VLOOKUP($B27,'Region --&gt;'!$B$104:$K$202,MATCH(AM$2,'Region --&gt;'!$B$3:$K$3,FALSE))</f>
        <v>8.1660393153916142E-2</v>
      </c>
      <c r="AP28" s="123">
        <f t="array" ref="AP28">PRODUCT(1+AO17:AO28)-1</f>
        <v>0.35056726004185057</v>
      </c>
      <c r="AQ28" s="637">
        <f>Benchmark!F29</f>
        <v>-7.7371079999999995E-2</v>
      </c>
      <c r="AR28" s="123">
        <f t="array" ref="AR28">PRODUCT(1+AQ17:AQ28)-1</f>
        <v>-0.10098257375272968</v>
      </c>
      <c r="AS28" s="123">
        <f t="shared" si="3"/>
        <v>7.7371079999999995E-2</v>
      </c>
      <c r="AT28" s="123">
        <f t="array" ref="AT28">PRODUCT(1+AS17:AS28)-1</f>
        <v>9.1387594315999188E-2</v>
      </c>
      <c r="AV28" s="123">
        <f>VLOOKUP($B28,'Region --&gt;'!$N$3:$U$101,MATCH(AV$2,'Region --&gt;'!$N$3:$U$3,0),FALSE)/VLOOKUP($B27,'Region --&gt;'!$B$3:$K$101,MATCH(AV$2,'Region --&gt;'!$B$3:$K$3,FALSE))</f>
        <v>-0.10595616320027582</v>
      </c>
      <c r="AW28" s="123">
        <f t="array" ref="AW28">PRODUCT(1+AV17:AV28)-1</f>
        <v>-0.13820650558269854</v>
      </c>
      <c r="AX28" s="123">
        <f>VLOOKUP($B28,'Region --&gt;'!$N$104:$U$202,MATCH(AV$2,'Region --&gt;'!$N$3:$U$3,0),FALSE)/VLOOKUP($B27,'Region --&gt;'!$B$104:$K$202,MATCH(AV$2,'Region --&gt;'!$B$3:$K$3,FALSE))</f>
        <v>6.1354051002365941E-2</v>
      </c>
      <c r="AY28" s="123">
        <f t="array" ref="AY28">PRODUCT(1+AX17:AX28)-1</f>
        <v>0.12421636105050426</v>
      </c>
      <c r="AZ28" s="637">
        <f>Benchmark!G29</f>
        <v>-9.9051539999999993E-2</v>
      </c>
      <c r="BA28" s="123">
        <f t="array" ref="BA28">PRODUCT(1+AZ17:AZ28)-1</f>
        <v>-0.23365730109465321</v>
      </c>
      <c r="BB28" s="123">
        <f t="shared" si="4"/>
        <v>9.9051539999999993E-2</v>
      </c>
      <c r="BC28" s="123">
        <f t="array" ref="BC28">PRODUCT(1+BB17:BB28)-1</f>
        <v>0.26200800804901614</v>
      </c>
    </row>
    <row r="29" spans="2:55" x14ac:dyDescent="0.25">
      <c r="B29" s="95">
        <f t="shared" si="0"/>
        <v>39660</v>
      </c>
      <c r="C29" s="123">
        <f>VLOOKUP($B29,'Region --&gt;'!$N$3:$U$101,MATCH(C$2,'Region --&gt;'!$N$3:$U$3,0),FALSE)/VLOOKUP($B28,'Region --&gt;'!$B$3:$K$101,MATCH(C$2,'Region --&gt;'!$B$3:$K$3,FALSE))</f>
        <v>-7.0065650973839128E-2</v>
      </c>
      <c r="D29" s="123">
        <f t="array" ref="D29">PRODUCT(1+C18:C29)-1</f>
        <v>-0.3201005859421886</v>
      </c>
      <c r="E29" s="123">
        <f>VLOOKUP($B29,'Region --&gt;'!$N$104:$U$202,MATCH(C$2,'Region --&gt;'!$N$3:$U$3,0),FALSE)/VLOOKUP($B28,'Region --&gt;'!$B$104:$K$202,MATCH(C$2,'Region --&gt;'!$B$3:$K$3,FALSE))</f>
        <v>3.2445883931436416E-2</v>
      </c>
      <c r="F29" s="123">
        <f t="array" ref="F29">PRODUCT(1+E18:E29)-1</f>
        <v>0.31785847462667105</v>
      </c>
      <c r="G29" s="637">
        <f>Benchmark!J30</f>
        <v>-9.4774855235964031E-3</v>
      </c>
      <c r="H29" s="123">
        <f t="array" ref="H29">PRODUCT(1+G18:G29)-1</f>
        <v>-0.13536588154941209</v>
      </c>
      <c r="I29" s="637">
        <f>-Benchmark!K30</f>
        <v>9.8932575596731662E-3</v>
      </c>
      <c r="J29" s="123">
        <f t="array" ref="J29">PRODUCT(1+I18:I29)-1</f>
        <v>8.270983136835941E-2</v>
      </c>
      <c r="K29" s="613"/>
      <c r="L29" s="123">
        <f>VLOOKUP($B29,'Region --&gt;'!$N$3:$U$101,MATCH(L$2,'Region --&gt;'!$N$3:$U$3,0),FALSE)/VLOOKUP($B28,'Region --&gt;'!$B$3:$K$101,MATCH(L$2,'Region --&gt;'!$B$3:$K$3,FALSE))</f>
        <v>-0.1753050319819609</v>
      </c>
      <c r="M29" s="123">
        <f t="array" ref="M29">PRODUCT(1+L18:L29)-1</f>
        <v>-0.320817048414892</v>
      </c>
      <c r="N29" s="130">
        <f>IF(IFERROR(VLOOKUP($B29,'Region --&gt;'!$N$104:$U$202,MATCH(L$2,'Region --&gt;'!$N$3:$U$3,0),FALSE)/VLOOKUP($B28,'Region --&gt;'!$B$104:$K$202,MATCH(L$2,'Region --&gt;'!$B$3:$K$3,FALSE)),R29)&lt;-1,-1,IFERROR(VLOOKUP($B29,'Region --&gt;'!$N$104:$U$202,MATCH(L$2,'Region --&gt;'!$N$3:$U$3,0),FALSE)/VLOOKUP($B28,'Region --&gt;'!$B$104:$K$202,MATCH(L$2,'Region --&gt;'!$B$3:$K$3,FALSE)),R29))</f>
        <v>0.1401338820519398</v>
      </c>
      <c r="O29" s="123">
        <f t="array" ref="O29">PRODUCT(1+N18:N29)-1</f>
        <v>-0.11809386386817922</v>
      </c>
      <c r="P29" s="637">
        <f>Benchmark!D30</f>
        <v>-0.10539809999999999</v>
      </c>
      <c r="Q29" s="123">
        <f t="array" ref="Q29">PRODUCT(1+P18:P29)-1</f>
        <v>2.520486323291804E-2</v>
      </c>
      <c r="R29" s="123">
        <f t="shared" si="1"/>
        <v>0.10539809999999999</v>
      </c>
      <c r="S29" s="123">
        <f t="array" ref="S29">PRODUCT(1+R18:R29)-1</f>
        <v>-0.10304709115665422</v>
      </c>
      <c r="U29" s="123">
        <f>VLOOKUP($B29,'Region --&gt;'!$N$3:$U$101,MATCH(U$2,'Region --&gt;'!$N$3:$U$3,0),FALSE)/VLOOKUP($B28,'Region --&gt;'!$B$3:$K$101,MATCH(U$2,'Region --&gt;'!$B$3:$K$3,FALSE))</f>
        <v>-4.4429506515997204E-2</v>
      </c>
      <c r="V29" s="123">
        <f t="array" ref="V29">PRODUCT(1+U18:U29)-1</f>
        <v>0.22415885715550754</v>
      </c>
      <c r="W29" s="123">
        <f>VLOOKUP($B29,'Region --&gt;'!$N$104:$U$202,MATCH(U$2,'Region --&gt;'!$N$3:$U$3,0),FALSE)/VLOOKUP($B28,'Region --&gt;'!$B$104:$K$202,MATCH(U$2,'Region --&gt;'!$B$3:$K$3,FALSE))</f>
        <v>0.12268681232355164</v>
      </c>
      <c r="X29" s="123">
        <f t="array" ref="X29">PRODUCT(1+W18:W29)-1</f>
        <v>-0.14716241785323736</v>
      </c>
      <c r="Y29" s="637">
        <f>Benchmark!E30</f>
        <v>-8.5932090000000003E-2</v>
      </c>
      <c r="Z29" s="123">
        <f t="array" ref="Z29">PRODUCT(1+Y18:Y29)-1</f>
        <v>0.1693591729118622</v>
      </c>
      <c r="AA29" s="123">
        <f t="shared" si="2"/>
        <v>8.5932090000000003E-2</v>
      </c>
      <c r="AB29" s="123">
        <f t="array" ref="AB29">PRODUCT(1+AA18:AA29)-1</f>
        <v>-0.21000341155312563</v>
      </c>
      <c r="AD29" s="123">
        <f>VLOOKUP($B29,'Region --&gt;'!$N$3:$U$101,MATCH(AD$2,'Region --&gt;'!$N$3:$U$3,0),FALSE)/VLOOKUP($B28,'Region --&gt;'!$B$3:$K$101,MATCH(AD$2,'Region --&gt;'!$B$3:$K$3,FALSE))</f>
        <v>-3.9395980283457303E-2</v>
      </c>
      <c r="AE29" s="123">
        <f t="array" ref="AE29">PRODUCT(1+AD18:AD29)-1</f>
        <v>0.26835491361124131</v>
      </c>
      <c r="AF29" s="123">
        <f>VLOOKUP($B29,'Region --&gt;'!$N$104:$U$202,MATCH(AD$2,'Region --&gt;'!$N$3:$U$3,0),FALSE)/VLOOKUP($B28,'Region --&gt;'!$B$104:$K$202,MATCH(AD$2,'Region --&gt;'!$B$3:$K$3,FALSE))</f>
        <v>-1.381549916071524E-2</v>
      </c>
      <c r="AG29" s="123">
        <f t="array" ref="AG29">PRODUCT(1+AF18:AF29)-1</f>
        <v>0.14142587431775033</v>
      </c>
      <c r="AH29" s="637">
        <f>Benchmark!H30</f>
        <v>8.8723285251263159E-5</v>
      </c>
      <c r="AI29" s="123">
        <f t="array" ref="AI29">PRODUCT(1+AH18:AH29)-1</f>
        <v>0.14528814177706417</v>
      </c>
      <c r="AJ29" s="637">
        <f>-Benchmark!I30</f>
        <v>-5.5713478030827865E-2</v>
      </c>
      <c r="AK29" s="123">
        <f t="array" ref="AK29">PRODUCT(1+AJ18:AJ29)-1</f>
        <v>-1.3774064241046102E-2</v>
      </c>
      <c r="AL29" s="633"/>
      <c r="AM29" s="150">
        <f>IF(VLOOKUP($B29,'Region --&gt;'!$N$3:$U$101,MATCH(AM$2,'Region --&gt;'!$N$3:$U$3,0),FALSE)/VLOOKUP($B28,'Region --&gt;'!$B$3:$K$101,MATCH(AM$2,'Region --&gt;'!$B$3:$K$3,FALSE))&lt;-1,-1,VLOOKUP($B29,'Region --&gt;'!$N$3:$U$101,MATCH(AM$2,'Region --&gt;'!$N$3:$U$3,0),FALSE)/VLOOKUP($B28,'Region --&gt;'!$B$3:$K$101,MATCH(AM$2,'Region --&gt;'!$B$3:$K$3,FALSE)))</f>
        <v>-2.8566415187266596E-2</v>
      </c>
      <c r="AN29" s="123">
        <f t="array" ref="AN29">PRODUCT(1+AM18:AM29)-1</f>
        <v>-8.6964522582234527E-2</v>
      </c>
      <c r="AO29" s="123">
        <f>VLOOKUP($B29,'Region --&gt;'!$N$104:$U$202,MATCH(AM$2,'Region --&gt;'!$N$3:$U$3,0),FALSE)/VLOOKUP($B28,'Region --&gt;'!$B$104:$K$202,MATCH(AM$2,'Region --&gt;'!$B$3:$K$3,FALSE))</f>
        <v>4.2671058899880461E-3</v>
      </c>
      <c r="AP29" s="123">
        <f t="array" ref="AP29">PRODUCT(1+AO18:AO29)-1</f>
        <v>0.18706379640221216</v>
      </c>
      <c r="AQ29" s="637">
        <f>Benchmark!F30</f>
        <v>-1.691643E-2</v>
      </c>
      <c r="AR29" s="123">
        <f t="array" ref="AR29">PRODUCT(1+AQ18:AQ29)-1</f>
        <v>-8.9947528696055823E-2</v>
      </c>
      <c r="AS29" s="123">
        <f t="shared" si="3"/>
        <v>1.691643E-2</v>
      </c>
      <c r="AT29" s="123">
        <f t="array" ref="AT29">PRODUCT(1+AS18:AS29)-1</f>
        <v>7.8742253433583098E-2</v>
      </c>
      <c r="AV29" s="123">
        <f>VLOOKUP($B29,'Region --&gt;'!$N$3:$U$101,MATCH(AV$2,'Region --&gt;'!$N$3:$U$3,0),FALSE)/VLOOKUP($B28,'Region --&gt;'!$B$3:$K$101,MATCH(AV$2,'Region --&gt;'!$B$3:$K$3,FALSE))</f>
        <v>-5.3601960024212345E-3</v>
      </c>
      <c r="AW29" s="123">
        <f t="array" ref="AW29">PRODUCT(1+AV18:AV29)-1</f>
        <v>-7.8230896823518914E-2</v>
      </c>
      <c r="AX29" s="123">
        <f>VLOOKUP($B29,'Region --&gt;'!$N$104:$U$202,MATCH(AV$2,'Region --&gt;'!$N$3:$U$3,0),FALSE)/VLOOKUP($B28,'Region --&gt;'!$B$104:$K$202,MATCH(AV$2,'Region --&gt;'!$B$3:$K$3,FALSE))</f>
        <v>3.9251311375881927E-2</v>
      </c>
      <c r="AY29" s="123">
        <f t="array" ref="AY29">PRODUCT(1+AX18:AX29)-1</f>
        <v>0.17401732827345762</v>
      </c>
      <c r="AZ29" s="637">
        <f>Benchmark!G30</f>
        <v>-1.9084380000000001E-2</v>
      </c>
      <c r="BA29" s="123">
        <f t="array" ref="BA29">PRODUCT(1+AZ18:AZ29)-1</f>
        <v>-0.22179964112392325</v>
      </c>
      <c r="BB29" s="123">
        <f t="shared" si="4"/>
        <v>1.9084380000000001E-2</v>
      </c>
      <c r="BC29" s="123">
        <f t="array" ref="BC29">PRODUCT(1+BB18:BB29)-1</f>
        <v>0.24376620249032444</v>
      </c>
    </row>
    <row r="30" spans="2:55" x14ac:dyDescent="0.25">
      <c r="B30" s="95">
        <f t="shared" si="0"/>
        <v>39691</v>
      </c>
      <c r="C30" s="123">
        <f>VLOOKUP($B30,'Region --&gt;'!$N$3:$U$101,MATCH(C$2,'Region --&gt;'!$N$3:$U$3,0),FALSE)/VLOOKUP($B29,'Region --&gt;'!$B$3:$K$101,MATCH(C$2,'Region --&gt;'!$B$3:$K$3,FALSE))</f>
        <v>-6.8201927728486489E-2</v>
      </c>
      <c r="D30" s="123">
        <f t="array" ref="D30">PRODUCT(1+C19:C30)-1</f>
        <v>-0.34377210239269274</v>
      </c>
      <c r="E30" s="123">
        <f>VLOOKUP($B30,'Region --&gt;'!$N$104:$U$202,MATCH(C$2,'Region --&gt;'!$N$3:$U$3,0),FALSE)/VLOOKUP($B29,'Region --&gt;'!$B$104:$K$202,MATCH(C$2,'Region --&gt;'!$B$3:$K$3,FALSE))</f>
        <v>4.59710926120745E-2</v>
      </c>
      <c r="F30" s="123">
        <f t="array" ref="F30">PRODUCT(1+E19:E30)-1</f>
        <v>0.33140381639881378</v>
      </c>
      <c r="G30" s="637">
        <f>Benchmark!J31</f>
        <v>-6.3379397036389951E-2</v>
      </c>
      <c r="H30" s="123">
        <f t="array" ref="H30">PRODUCT(1+G19:G30)-1</f>
        <v>-0.17655294402842825</v>
      </c>
      <c r="I30" s="637">
        <f>-Benchmark!K31</f>
        <v>6.1724906954381376E-2</v>
      </c>
      <c r="J30" s="123">
        <f t="array" ref="J30">PRODUCT(1+I19:I30)-1</f>
        <v>0.12926901672894742</v>
      </c>
      <c r="K30" s="613"/>
      <c r="L30" s="123">
        <f>VLOOKUP($B30,'Region --&gt;'!$N$3:$U$101,MATCH(L$2,'Region --&gt;'!$N$3:$U$3,0),FALSE)/VLOOKUP($B29,'Region --&gt;'!$B$3:$K$101,MATCH(L$2,'Region --&gt;'!$B$3:$K$3,FALSE))</f>
        <v>-7.6049416931453964E-2</v>
      </c>
      <c r="M30" s="123">
        <f t="array" ref="M30">PRODUCT(1+L19:L30)-1</f>
        <v>-0.36765501993041849</v>
      </c>
      <c r="N30" s="130">
        <f>IF(IFERROR(VLOOKUP($B30,'Region --&gt;'!$N$104:$U$202,MATCH(L$2,'Region --&gt;'!$N$3:$U$3,0),FALSE)/VLOOKUP($B29,'Region --&gt;'!$B$104:$K$202,MATCH(L$2,'Region --&gt;'!$B$3:$K$3,FALSE)),R30)&lt;-1,-1,IFERROR(VLOOKUP($B30,'Region --&gt;'!$N$104:$U$202,MATCH(L$2,'Region --&gt;'!$N$3:$U$3,0),FALSE)/VLOOKUP($B29,'Region --&gt;'!$B$104:$K$202,MATCH(L$2,'Region --&gt;'!$B$3:$K$3,FALSE)),R30))</f>
        <v>0.14048608315777178</v>
      </c>
      <c r="O30" s="123">
        <f t="array" ref="O30">PRODUCT(1+N19:N30)-1</f>
        <v>6.3974135959182554E-2</v>
      </c>
      <c r="P30" s="637">
        <f>Benchmark!D31</f>
        <v>-0.13764099999999999</v>
      </c>
      <c r="Q30" s="123">
        <f t="array" ref="Q30">PRODUCT(1+P19:P30)-1</f>
        <v>-7.8323829145497403E-2</v>
      </c>
      <c r="R30" s="123">
        <f t="shared" si="1"/>
        <v>0.13764099999999999</v>
      </c>
      <c r="S30" s="123">
        <f t="array" ref="S30">PRODUCT(1+R19:R30)-1</f>
        <v>-1.9566949549284951E-2</v>
      </c>
      <c r="U30" s="123">
        <f>VLOOKUP($B30,'Region --&gt;'!$N$3:$U$101,MATCH(U$2,'Region --&gt;'!$N$3:$U$3,0),FALSE)/VLOOKUP($B29,'Region --&gt;'!$B$3:$K$101,MATCH(U$2,'Region --&gt;'!$B$3:$K$3,FALSE))</f>
        <v>-9.1505271842550293E-2</v>
      </c>
      <c r="V30" s="123">
        <f t="array" ref="V30">PRODUCT(1+U19:U30)-1</f>
        <v>0.12281089695198832</v>
      </c>
      <c r="W30" s="123">
        <f>VLOOKUP($B30,'Region --&gt;'!$N$104:$U$202,MATCH(U$2,'Region --&gt;'!$N$3:$U$3,0),FALSE)/VLOOKUP($B29,'Region --&gt;'!$B$104:$K$202,MATCH(U$2,'Region --&gt;'!$B$3:$K$3,FALSE))</f>
        <v>3.7028659702171514E-2</v>
      </c>
      <c r="X30" s="123">
        <f t="array" ref="X30">PRODUCT(1+W19:W30)-1</f>
        <v>-0.157470497379537</v>
      </c>
      <c r="Y30" s="637">
        <f>Benchmark!E31</f>
        <v>-8.2672339999999997E-2</v>
      </c>
      <c r="Z30" s="123">
        <f t="array" ref="Z30">PRODUCT(1+Y19:Y30)-1</f>
        <v>0.10508729203821798</v>
      </c>
      <c r="AA30" s="123">
        <f t="shared" si="2"/>
        <v>8.2672339999999997E-2</v>
      </c>
      <c r="AB30" s="123">
        <f t="array" ref="AB30">PRODUCT(1+AA19:AA30)-1</f>
        <v>-0.16905628018758845</v>
      </c>
      <c r="AD30" s="123">
        <f>VLOOKUP($B30,'Region --&gt;'!$N$3:$U$101,MATCH(AD$2,'Region --&gt;'!$N$3:$U$3,0),FALSE)/VLOOKUP($B29,'Region --&gt;'!$B$3:$K$101,MATCH(AD$2,'Region --&gt;'!$B$3:$K$3,FALSE))</f>
        <v>-2.6392706678396424E-2</v>
      </c>
      <c r="AE30" s="123">
        <f t="array" ref="AE30">PRODUCT(1+AD19:AD30)-1</f>
        <v>0.21526738845235904</v>
      </c>
      <c r="AF30" s="123">
        <f>VLOOKUP($B30,'Region --&gt;'!$N$104:$U$202,MATCH(AD$2,'Region --&gt;'!$N$3:$U$3,0),FALSE)/VLOOKUP($B29,'Region --&gt;'!$B$104:$K$202,MATCH(AD$2,'Region --&gt;'!$B$3:$K$3,FALSE))</f>
        <v>4.6455349051540064E-2</v>
      </c>
      <c r="AG30" s="123">
        <f t="array" ref="AG30">PRODUCT(1+AF19:AF30)-1</f>
        <v>0.12146601123585254</v>
      </c>
      <c r="AH30" s="637">
        <f>Benchmark!H31</f>
        <v>-5.2005817557527215E-2</v>
      </c>
      <c r="AI30" s="123">
        <f t="array" ref="AI30">PRODUCT(1+AH19:AH30)-1</f>
        <v>0.11987701954326546</v>
      </c>
      <c r="AJ30" s="637">
        <f>-Benchmark!I31</f>
        <v>3.0471102147331681E-2</v>
      </c>
      <c r="AK30" s="123">
        <f t="array" ref="AK30">PRODUCT(1+AJ19:AJ30)-1</f>
        <v>-4.5833107581823018E-3</v>
      </c>
      <c r="AL30" s="633"/>
      <c r="AM30" s="150">
        <f>IF(VLOOKUP($B30,'Region --&gt;'!$N$3:$U$101,MATCH(AM$2,'Region --&gt;'!$N$3:$U$3,0),FALSE)/VLOOKUP($B29,'Region --&gt;'!$B$3:$K$101,MATCH(AM$2,'Region --&gt;'!$B$3:$K$3,FALSE))&lt;-1,-1,VLOOKUP($B30,'Region --&gt;'!$N$3:$U$101,MATCH(AM$2,'Region --&gt;'!$N$3:$U$3,0),FALSE)/VLOOKUP($B29,'Region --&gt;'!$B$3:$K$101,MATCH(AM$2,'Region --&gt;'!$B$3:$K$3,FALSE)))</f>
        <v>1.2397504219840984E-2</v>
      </c>
      <c r="AN30" s="123">
        <f t="array" ref="AN30">PRODUCT(1+AM19:AM30)-1</f>
        <v>-6.6274170875945226E-2</v>
      </c>
      <c r="AO30" s="123">
        <f>VLOOKUP($B30,'Region --&gt;'!$N$104:$U$202,MATCH(AM$2,'Region --&gt;'!$N$3:$U$3,0),FALSE)/VLOOKUP($B29,'Region --&gt;'!$B$104:$K$202,MATCH(AM$2,'Region --&gt;'!$B$3:$K$3,FALSE))</f>
        <v>-4.6190092568426738E-2</v>
      </c>
      <c r="AP30" s="123">
        <f t="array" ref="AP30">PRODUCT(1+AO19:AO30)-1</f>
        <v>0.15964056194620868</v>
      </c>
      <c r="AQ30" s="637">
        <f>Benchmark!F31</f>
        <v>1.074347E-2</v>
      </c>
      <c r="AR30" s="123">
        <f t="array" ref="AR30">PRODUCT(1+AQ19:AQ30)-1</f>
        <v>-9.3033406565564136E-2</v>
      </c>
      <c r="AS30" s="123">
        <f t="shared" si="3"/>
        <v>-1.074347E-2</v>
      </c>
      <c r="AT30" s="123">
        <f t="array" ref="AT30">PRODUCT(1+AS19:AS30)-1</f>
        <v>8.250538608389868E-2</v>
      </c>
      <c r="AV30" s="123">
        <f>VLOOKUP($B30,'Region --&gt;'!$N$3:$U$101,MATCH(AV$2,'Region --&gt;'!$N$3:$U$3,0),FALSE)/VLOOKUP($B29,'Region --&gt;'!$B$3:$K$101,MATCH(AV$2,'Region --&gt;'!$B$3:$K$3,FALSE))</f>
        <v>-3.2182457198039964E-2</v>
      </c>
      <c r="AW30" s="123">
        <f t="array" ref="AW30">PRODUCT(1+AV19:AV30)-1</f>
        <v>-0.10045339899604588</v>
      </c>
      <c r="AX30" s="123">
        <f>VLOOKUP($B30,'Region --&gt;'!$N$104:$U$202,MATCH(AV$2,'Region --&gt;'!$N$3:$U$3,0),FALSE)/VLOOKUP($B29,'Region --&gt;'!$B$104:$K$202,MATCH(AV$2,'Region --&gt;'!$B$3:$K$3,FALSE))</f>
        <v>3.6392750557655174E-2</v>
      </c>
      <c r="AY30" s="123">
        <f t="array" ref="AY30">PRODUCT(1+AX19:AX30)-1</f>
        <v>0.20122418837250633</v>
      </c>
      <c r="AZ30" s="637">
        <f>Benchmark!G31</f>
        <v>1.8398640000000001E-2</v>
      </c>
      <c r="BA30" s="123">
        <f t="array" ref="BA30">PRODUCT(1+AZ19:AZ30)-1</f>
        <v>-0.20223157039715811</v>
      </c>
      <c r="BB30" s="123">
        <f t="shared" si="4"/>
        <v>-1.8398640000000001E-2</v>
      </c>
      <c r="BC30" s="123">
        <f t="array" ref="BC30">PRODUCT(1+BB19:BB30)-1</f>
        <v>0.2129003037108681</v>
      </c>
    </row>
    <row r="31" spans="2:55" x14ac:dyDescent="0.25">
      <c r="B31" s="95">
        <f t="shared" si="0"/>
        <v>39721</v>
      </c>
      <c r="C31" s="123">
        <f>VLOOKUP($B31,'Region --&gt;'!$N$3:$U$101,MATCH(C$2,'Region --&gt;'!$N$3:$U$3,0),FALSE)/VLOOKUP($B30,'Region --&gt;'!$B$3:$K$101,MATCH(C$2,'Region --&gt;'!$B$3:$K$3,FALSE))</f>
        <v>-0.2869910829310009</v>
      </c>
      <c r="D31" s="123">
        <f t="array" ref="D31">PRODUCT(1+C20:C31)-1</f>
        <v>-0.56954534216116248</v>
      </c>
      <c r="E31" s="123">
        <f>VLOOKUP($B31,'Region --&gt;'!$N$104:$U$202,MATCH(C$2,'Region --&gt;'!$N$3:$U$3,0),FALSE)/VLOOKUP($B30,'Region --&gt;'!$B$104:$K$202,MATCH(C$2,'Region --&gt;'!$B$3:$K$3,FALSE))</f>
        <v>0.21217380470429334</v>
      </c>
      <c r="F31" s="123">
        <f t="array" ref="F31">PRODUCT(1+E20:E31)-1</f>
        <v>0.79563366840915228</v>
      </c>
      <c r="G31" s="637">
        <f>Benchmark!J32</f>
        <v>-0.16071625324286312</v>
      </c>
      <c r="H31" s="123">
        <f t="array" ref="H31">PRODUCT(1+G20:G31)-1</f>
        <v>-0.37715462516682774</v>
      </c>
      <c r="I31" s="637">
        <f>-Benchmark!K32</f>
        <v>0.15917272534721019</v>
      </c>
      <c r="J31" s="123">
        <f t="array" ref="J31">PRODUCT(1+I20:I31)-1</f>
        <v>0.46318630679169059</v>
      </c>
      <c r="K31" s="613"/>
      <c r="L31" s="123">
        <f>VLOOKUP($B31,'Region --&gt;'!$N$3:$U$101,MATCH(L$2,'Region --&gt;'!$N$3:$U$3,0),FALSE)/VLOOKUP($B30,'Region --&gt;'!$B$3:$K$101,MATCH(L$2,'Region --&gt;'!$B$3:$K$3,FALSE))</f>
        <v>-0.29952651685729187</v>
      </c>
      <c r="M31" s="123">
        <f t="array" ref="M31">PRODUCT(1+L20:L31)-1</f>
        <v>-0.57474055201850316</v>
      </c>
      <c r="N31" s="130">
        <f>IF(IFERROR(VLOOKUP($B31,'Region --&gt;'!$N$104:$U$202,MATCH(L$2,'Region --&gt;'!$N$3:$U$3,0),FALSE)/VLOOKUP($B30,'Region --&gt;'!$B$104:$K$202,MATCH(L$2,'Region --&gt;'!$B$3:$K$3,FALSE)),R31)&lt;-1,-1,IFERROR(VLOOKUP($B31,'Region --&gt;'!$N$104:$U$202,MATCH(L$2,'Region --&gt;'!$N$3:$U$3,0),FALSE)/VLOOKUP($B30,'Region --&gt;'!$B$104:$K$202,MATCH(L$2,'Region --&gt;'!$B$3:$K$3,FALSE)),R31))</f>
        <v>0.27825204811034965</v>
      </c>
      <c r="O31" s="123">
        <f t="array" ref="O31">PRODUCT(1+N20:N31)-1</f>
        <v>0.4361948012793464</v>
      </c>
      <c r="P31" s="637">
        <f>Benchmark!D32</f>
        <v>-0.21308270000000001</v>
      </c>
      <c r="Q31" s="123">
        <f t="array" ref="Q31">PRODUCT(1+P20:P31)-1</f>
        <v>-0.32912974568686215</v>
      </c>
      <c r="R31" s="123">
        <f t="shared" si="1"/>
        <v>0.21308270000000001</v>
      </c>
      <c r="S31" s="123">
        <f t="array" ref="S31">PRODUCT(1+R20:R31)-1</f>
        <v>0.29432603759344267</v>
      </c>
      <c r="U31" s="123">
        <f>VLOOKUP($B31,'Region --&gt;'!$N$3:$U$101,MATCH(U$2,'Region --&gt;'!$N$3:$U$3,0),FALSE)/VLOOKUP($B30,'Region --&gt;'!$B$3:$K$101,MATCH(U$2,'Region --&gt;'!$B$3:$K$3,FALSE))</f>
        <v>-0.31819062069832049</v>
      </c>
      <c r="V31" s="123">
        <f t="array" ref="V31">PRODUCT(1+U20:U31)-1</f>
        <v>-0.3068957017435322</v>
      </c>
      <c r="W31" s="123">
        <f>VLOOKUP($B31,'Region --&gt;'!$N$104:$U$202,MATCH(U$2,'Region --&gt;'!$N$3:$U$3,0),FALSE)/VLOOKUP($B30,'Region --&gt;'!$B$104:$K$202,MATCH(U$2,'Region --&gt;'!$B$3:$K$3,FALSE))</f>
        <v>0.11972446292292999</v>
      </c>
      <c r="X31" s="123">
        <f t="array" ref="X31">PRODUCT(1+W20:W31)-1</f>
        <v>6.5963543200433739E-2</v>
      </c>
      <c r="Y31" s="637">
        <f>Benchmark!E32</f>
        <v>-0.1943443</v>
      </c>
      <c r="Z31" s="123">
        <f t="array" ref="Z31">PRODUCT(1+Y20:Y31)-1</f>
        <v>-0.20849156259270851</v>
      </c>
      <c r="AA31" s="123">
        <f t="shared" si="2"/>
        <v>0.1943443</v>
      </c>
      <c r="AB31" s="123">
        <f t="array" ref="AB31">PRODUCT(1+AA20:AA31)-1</f>
        <v>0.13400088552746858</v>
      </c>
      <c r="AD31" s="123">
        <f>VLOOKUP($B31,'Region --&gt;'!$N$3:$U$101,MATCH(AD$2,'Region --&gt;'!$N$3:$U$3,0),FALSE)/VLOOKUP($B30,'Region --&gt;'!$B$3:$K$101,MATCH(AD$2,'Region --&gt;'!$B$3:$K$3,FALSE))</f>
        <v>-0.14053247606532926</v>
      </c>
      <c r="AE31" s="123">
        <f t="array" ref="AE31">PRODUCT(1+AD20:AD31)-1</f>
        <v>-5.6384604416911732E-2</v>
      </c>
      <c r="AF31" s="123">
        <f>VLOOKUP($B31,'Region --&gt;'!$N$104:$U$202,MATCH(AD$2,'Region --&gt;'!$N$3:$U$3,0),FALSE)/VLOOKUP($B30,'Region --&gt;'!$B$104:$K$202,MATCH(AD$2,'Region --&gt;'!$B$3:$K$3,FALSE))</f>
        <v>0.11303521772260743</v>
      </c>
      <c r="AG31" s="123">
        <f t="array" ref="AG31">PRODUCT(1+AF20:AF31)-1</f>
        <v>0.39026657963373568</v>
      </c>
      <c r="AH31" s="637">
        <f>Benchmark!H32</f>
        <v>-9.1080361888988368E-2</v>
      </c>
      <c r="AI31" s="123">
        <f t="array" ref="AI31">PRODUCT(1+AH20:AH31)-1</f>
        <v>-3.9298340987661828E-2</v>
      </c>
      <c r="AJ31" s="637">
        <f>-Benchmark!I32</f>
        <v>7.8383327098686811E-2</v>
      </c>
      <c r="AK31" s="123">
        <f t="array" ref="AK31">PRODUCT(1+AJ20:AJ31)-1</f>
        <v>0.13532159885116002</v>
      </c>
      <c r="AL31" s="633"/>
      <c r="AM31" s="150">
        <f>IF(VLOOKUP($B31,'Region --&gt;'!$N$3:$U$101,MATCH(AM$2,'Region --&gt;'!$N$3:$U$3,0),FALSE)/VLOOKUP($B30,'Region --&gt;'!$B$3:$K$101,MATCH(AM$2,'Region --&gt;'!$B$3:$K$3,FALSE))&lt;-1,-1,VLOOKUP($B31,'Region --&gt;'!$N$3:$U$101,MATCH(AM$2,'Region --&gt;'!$N$3:$U$3,0),FALSE)/VLOOKUP($B30,'Region --&gt;'!$B$3:$K$101,MATCH(AM$2,'Region --&gt;'!$B$3:$K$3,FALSE)))</f>
        <v>-0.50772412238377951</v>
      </c>
      <c r="AN31" s="123">
        <f t="array" ref="AN31">PRODUCT(1+AM20:AM31)-1</f>
        <v>-0.54321297444159167</v>
      </c>
      <c r="AO31" s="123">
        <f>VLOOKUP($B31,'Region --&gt;'!$N$104:$U$202,MATCH(AM$2,'Region --&gt;'!$N$3:$U$3,0),FALSE)/VLOOKUP($B30,'Region --&gt;'!$B$104:$K$202,MATCH(AM$2,'Region --&gt;'!$B$3:$K$3,FALSE))</f>
        <v>0.14034694047195326</v>
      </c>
      <c r="AP31" s="123">
        <f t="array" ref="AP31">PRODUCT(1+AO20:AO31)-1</f>
        <v>0.34906144281137808</v>
      </c>
      <c r="AQ31" s="637">
        <f>Benchmark!F32</f>
        <v>-9.717271999999999E-2</v>
      </c>
      <c r="AR31" s="123">
        <f t="array" ref="AR31">PRODUCT(1+AQ20:AQ31)-1</f>
        <v>-0.21453610940706325</v>
      </c>
      <c r="AS31" s="123">
        <f t="shared" si="3"/>
        <v>9.717271999999999E-2</v>
      </c>
      <c r="AT31" s="123">
        <f t="array" ref="AT31">PRODUCT(1+AS20:AS31)-1</f>
        <v>0.24039326338859812</v>
      </c>
      <c r="AV31" s="123">
        <f>VLOOKUP($B31,'Region --&gt;'!$N$3:$U$101,MATCH(AV$2,'Region --&gt;'!$N$3:$U$3,0),FALSE)/VLOOKUP($B30,'Region --&gt;'!$B$3:$K$101,MATCH(AV$2,'Region --&gt;'!$B$3:$K$3,FALSE))</f>
        <v>2.368450594565313E-2</v>
      </c>
      <c r="AW31" s="123">
        <f t="array" ref="AW31">PRODUCT(1+AV20:AV31)-1</f>
        <v>-9.2387235054247396E-2</v>
      </c>
      <c r="AX31" s="123">
        <f>VLOOKUP($B31,'Region --&gt;'!$N$104:$U$202,MATCH(AV$2,'Region --&gt;'!$N$3:$U$3,0),FALSE)/VLOOKUP($B30,'Region --&gt;'!$B$104:$K$202,MATCH(AV$2,'Region --&gt;'!$B$3:$K$3,FALSE))</f>
        <v>2.993602272640521E-3</v>
      </c>
      <c r="AY31" s="123">
        <f t="array" ref="AY31">PRODUCT(1+AX20:AX31)-1</f>
        <v>0.2523975085322312</v>
      </c>
      <c r="AZ31" s="637">
        <f>Benchmark!G32</f>
        <v>-0.10972989999999999</v>
      </c>
      <c r="BA31" s="123">
        <f t="array" ref="BA31">PRODUCT(1+AZ20:AZ31)-1</f>
        <v>-0.29483968856964249</v>
      </c>
      <c r="BB31" s="123">
        <f t="shared" si="4"/>
        <v>0.10972989999999999</v>
      </c>
      <c r="BC31" s="123">
        <f t="array" ref="BC31">PRODUCT(1+BB20:BB31)-1</f>
        <v>0.35573749647981345</v>
      </c>
    </row>
    <row r="32" spans="2:55" x14ac:dyDescent="0.25">
      <c r="B32" s="95">
        <f t="shared" si="0"/>
        <v>39752</v>
      </c>
      <c r="C32" s="123">
        <f>VLOOKUP($B32,'Region --&gt;'!$N$3:$U$101,MATCH(C$2,'Region --&gt;'!$N$3:$U$3,0),FALSE)/VLOOKUP($B31,'Region --&gt;'!$B$3:$K$101,MATCH(C$2,'Region --&gt;'!$B$3:$K$3,FALSE))</f>
        <v>-0.64906391996673729</v>
      </c>
      <c r="D32" s="123">
        <f t="array" ref="D32">PRODUCT(1+C21:C32)-1</f>
        <v>-0.86156820663454836</v>
      </c>
      <c r="E32" s="123">
        <f>VLOOKUP($B32,'Region --&gt;'!$N$104:$U$202,MATCH(C$2,'Region --&gt;'!$N$3:$U$3,0),FALSE)/VLOOKUP($B31,'Region --&gt;'!$B$104:$K$202,MATCH(C$2,'Region --&gt;'!$B$3:$K$3,FALSE))</f>
        <v>0.51881691516952533</v>
      </c>
      <c r="F32" s="123">
        <f t="array" ref="F32">PRODUCT(1+E21:E32)-1</f>
        <v>1.9097530707468726</v>
      </c>
      <c r="G32" s="637">
        <f>Benchmark!J33</f>
        <v>-0.23543763291352299</v>
      </c>
      <c r="H32" s="123">
        <f t="array" ref="H32">PRODUCT(1+G21:G32)-1</f>
        <v>-0.56467675468001888</v>
      </c>
      <c r="I32" s="637">
        <f>-Benchmark!K33</f>
        <v>0.23384837766915889</v>
      </c>
      <c r="J32" s="123">
        <f t="array" ref="J32">PRODUCT(1+I21:I32)-1</f>
        <v>0.98291836195394477</v>
      </c>
      <c r="K32" s="613"/>
      <c r="L32" s="123">
        <f>VLOOKUP($B32,'Region --&gt;'!$N$3:$U$101,MATCH(L$2,'Region --&gt;'!$N$3:$U$3,0),FALSE)/VLOOKUP($B31,'Region --&gt;'!$B$3:$K$101,MATCH(L$2,'Region --&gt;'!$B$3:$K$3,FALSE))</f>
        <v>-0.50447439028478025</v>
      </c>
      <c r="M32" s="123">
        <f t="array" ref="M32">PRODUCT(1+L21:L32)-1</f>
        <v>-0.81876952469811393</v>
      </c>
      <c r="N32" s="130">
        <f>IF(IFERROR(VLOOKUP($B32,'Region --&gt;'!$N$104:$U$202,MATCH(L$2,'Region --&gt;'!$N$3:$U$3,0),FALSE)/VLOOKUP($B31,'Region --&gt;'!$B$104:$K$202,MATCH(L$2,'Region --&gt;'!$B$3:$K$3,FALSE)),R32)&lt;-1,-1,IFERROR(VLOOKUP($B32,'Region --&gt;'!$N$104:$U$202,MATCH(L$2,'Region --&gt;'!$N$3:$U$3,0),FALSE)/VLOOKUP($B31,'Region --&gt;'!$B$104:$K$202,MATCH(L$2,'Region --&gt;'!$B$3:$K$3,FALSE)),R32))</f>
        <v>0.28759826065824762</v>
      </c>
      <c r="O32" s="123">
        <f t="array" ref="O32">PRODUCT(1+N21:N32)-1</f>
        <v>1.2850178326582005</v>
      </c>
      <c r="P32" s="637">
        <f>Benchmark!D33</f>
        <v>-0.35145730000000003</v>
      </c>
      <c r="Q32" s="123">
        <f t="array" ref="Q32">PRODUCT(1+P21:P32)-1</f>
        <v>-0.60380082129233514</v>
      </c>
      <c r="R32" s="123">
        <f t="shared" si="1"/>
        <v>0.35145730000000003</v>
      </c>
      <c r="S32" s="123">
        <f t="array" ref="S32">PRODUCT(1+R21:R32)-1</f>
        <v>0.93960810093489089</v>
      </c>
      <c r="U32" s="123">
        <f>VLOOKUP($B32,'Region --&gt;'!$N$3:$U$101,MATCH(U$2,'Region --&gt;'!$N$3:$U$3,0),FALSE)/VLOOKUP($B31,'Region --&gt;'!$B$3:$K$101,MATCH(U$2,'Region --&gt;'!$B$3:$K$3,FALSE))</f>
        <v>-0.39360546446660893</v>
      </c>
      <c r="V32" s="123">
        <f t="array" ref="V32">PRODUCT(1+U21:U32)-1</f>
        <v>-0.62294408928671796</v>
      </c>
      <c r="W32" s="123">
        <f>VLOOKUP($B32,'Region --&gt;'!$N$104:$U$202,MATCH(U$2,'Region --&gt;'!$N$3:$U$3,0),FALSE)/VLOOKUP($B31,'Region --&gt;'!$B$104:$K$202,MATCH(U$2,'Region --&gt;'!$B$3:$K$3,FALSE))</f>
        <v>0.31173084246175869</v>
      </c>
      <c r="X32" s="123">
        <f t="array" ref="X32">PRODUCT(1+W21:W32)-1</f>
        <v>0.52999754048363812</v>
      </c>
      <c r="Y32" s="637">
        <f>Benchmark!E33</f>
        <v>-0.31587700000000002</v>
      </c>
      <c r="Z32" s="123">
        <f t="array" ref="Z32">PRODUCT(1+Y21:Y32)-1</f>
        <v>-0.51674744533702488</v>
      </c>
      <c r="AA32" s="123">
        <f t="shared" si="2"/>
        <v>0.31587700000000002</v>
      </c>
      <c r="AB32" s="123">
        <f t="array" ref="AB32">PRODUCT(1+AA21:AA32)-1</f>
        <v>0.69667080305280082</v>
      </c>
      <c r="AD32" s="123">
        <f>VLOOKUP($B32,'Region --&gt;'!$N$3:$U$101,MATCH(AD$2,'Region --&gt;'!$N$3:$U$3,0),FALSE)/VLOOKUP($B31,'Region --&gt;'!$B$3:$K$101,MATCH(AD$2,'Region --&gt;'!$B$3:$K$3,FALSE))</f>
        <v>-0.20159931844093215</v>
      </c>
      <c r="AE32" s="123">
        <f t="array" ref="AE32">PRODUCT(1+AD21:AD32)-1</f>
        <v>-0.29854847135251728</v>
      </c>
      <c r="AF32" s="123">
        <f>VLOOKUP($B32,'Region --&gt;'!$N$104:$U$202,MATCH(AD$2,'Region --&gt;'!$N$3:$U$3,0),FALSE)/VLOOKUP($B31,'Region --&gt;'!$B$104:$K$202,MATCH(AD$2,'Region --&gt;'!$B$3:$K$3,FALSE))</f>
        <v>0.32315446851429541</v>
      </c>
      <c r="AG32" s="123">
        <f t="array" ref="AG32">PRODUCT(1+AF21:AF32)-1</f>
        <v>1.3045509266157729</v>
      </c>
      <c r="AH32" s="637">
        <f>Benchmark!H33</f>
        <v>-0.18843231328031884</v>
      </c>
      <c r="AI32" s="123">
        <f t="array" ref="AI32">PRODUCT(1+AH21:AH32)-1</f>
        <v>-0.2736587774310052</v>
      </c>
      <c r="AJ32" s="637">
        <f>-Benchmark!I33</f>
        <v>0.15857811682252154</v>
      </c>
      <c r="AK32" s="123">
        <f t="array" ref="AK32">PRODUCT(1+AJ21:AJ32)-1</f>
        <v>0.4155848942913325</v>
      </c>
      <c r="AL32" s="633"/>
      <c r="AM32" s="150">
        <f>IF(VLOOKUP($B32,'Region --&gt;'!$N$3:$U$101,MATCH(AM$2,'Region --&gt;'!$N$3:$U$3,0),FALSE)/VLOOKUP($B31,'Region --&gt;'!$B$3:$K$101,MATCH(AM$2,'Region --&gt;'!$B$3:$K$3,FALSE))&lt;-1,-1,VLOOKUP($B32,'Region --&gt;'!$N$3:$U$101,MATCH(AM$2,'Region --&gt;'!$N$3:$U$3,0),FALSE)/VLOOKUP($B31,'Region --&gt;'!$B$3:$K$101,MATCH(AM$2,'Region --&gt;'!$B$3:$K$3,FALSE)))</f>
        <v>-1</v>
      </c>
      <c r="AN32" s="123">
        <f t="array" ref="AN32">PRODUCT(1+AM21:AM32)-1</f>
        <v>-1</v>
      </c>
      <c r="AO32" s="123">
        <f>VLOOKUP($B32,'Region --&gt;'!$N$104:$U$202,MATCH(AM$2,'Region --&gt;'!$N$3:$U$3,0),FALSE)/VLOOKUP($B31,'Region --&gt;'!$B$104:$K$202,MATCH(AM$2,'Region --&gt;'!$B$3:$K$3,FALSE))</f>
        <v>0.40946636770089201</v>
      </c>
      <c r="AP32" s="123">
        <f t="array" ref="AP32">PRODUCT(1+AO21:AO32)-1</f>
        <v>0.90096470710481613</v>
      </c>
      <c r="AQ32" s="637">
        <f>Benchmark!F33</f>
        <v>-0.1781857</v>
      </c>
      <c r="AR32" s="123">
        <f t="array" ref="AR32">PRODUCT(1+AQ21:AQ32)-1</f>
        <v>-0.36894528535685278</v>
      </c>
      <c r="AS32" s="123">
        <f t="shared" si="3"/>
        <v>0.1781857</v>
      </c>
      <c r="AT32" s="123">
        <f t="array" ref="AT32">PRODUCT(1+AS21:AS32)-1</f>
        <v>0.49566332322139051</v>
      </c>
      <c r="AV32" s="123">
        <f>VLOOKUP($B32,'Region --&gt;'!$N$3:$U$101,MATCH(AV$2,'Region --&gt;'!$N$3:$U$3,0),FALSE)/VLOOKUP($B31,'Region --&gt;'!$B$3:$K$101,MATCH(AV$2,'Region --&gt;'!$B$3:$K$3,FALSE))</f>
        <v>-0.37061251315166976</v>
      </c>
      <c r="AW32" s="123">
        <f t="array" ref="AW32">PRODUCT(1+AV21:AV32)-1</f>
        <v>-0.47162648975258936</v>
      </c>
      <c r="AX32" s="123">
        <f>VLOOKUP($B32,'Region --&gt;'!$N$104:$U$202,MATCH(AV$2,'Region --&gt;'!$N$3:$U$3,0),FALSE)/VLOOKUP($B31,'Region --&gt;'!$B$104:$K$202,MATCH(AV$2,'Region --&gt;'!$B$3:$K$3,FALSE))</f>
        <v>0.21842359981780324</v>
      </c>
      <c r="AY32" s="123">
        <f t="array" ref="AY32">PRODUCT(1+AX21:AX32)-1</f>
        <v>0.66884276535532683</v>
      </c>
      <c r="AZ32" s="637">
        <f>Benchmark!G33</f>
        <v>-0.12750790000000001</v>
      </c>
      <c r="BA32" s="123">
        <f t="array" ref="BA32">PRODUCT(1+AZ21:AZ32)-1</f>
        <v>-0.40208346888540691</v>
      </c>
      <c r="BB32" s="123">
        <f t="shared" si="4"/>
        <v>0.12750790000000001</v>
      </c>
      <c r="BC32" s="123">
        <f t="array" ref="BC32">PRODUCT(1+BB21:BB32)-1</f>
        <v>0.57423298331582062</v>
      </c>
    </row>
    <row r="33" spans="2:55" x14ac:dyDescent="0.25">
      <c r="B33" s="95">
        <f t="shared" si="0"/>
        <v>39782</v>
      </c>
      <c r="C33" s="123">
        <f>VLOOKUP($B33,'Region --&gt;'!$N$3:$U$101,MATCH(C$2,'Region --&gt;'!$N$3:$U$3,0),FALSE)/VLOOKUP($B32,'Region --&gt;'!$B$3:$K$101,MATCH(C$2,'Region --&gt;'!$B$3:$K$3,FALSE))</f>
        <v>5.9814690047711512E-2</v>
      </c>
      <c r="D33" s="123">
        <f t="array" ref="D33">PRODUCT(1+C22:C33)-1</f>
        <v>-0.84422986041912018</v>
      </c>
      <c r="E33" s="123">
        <f>VLOOKUP($B33,'Region --&gt;'!$N$104:$U$202,MATCH(C$2,'Region --&gt;'!$N$3:$U$3,0),FALSE)/VLOOKUP($B32,'Region --&gt;'!$B$104:$K$202,MATCH(C$2,'Region --&gt;'!$B$3:$K$3,FALSE))</f>
        <v>-3.7114466082483637E-2</v>
      </c>
      <c r="F33" s="123">
        <f t="array" ref="F33">PRODUCT(1+E22:E33)-1</f>
        <v>1.5855716699263622</v>
      </c>
      <c r="G33" s="637">
        <f>Benchmark!J34</f>
        <v>-5.215411877707838E-2</v>
      </c>
      <c r="H33" s="123">
        <f t="array" ref="H33">PRODUCT(1+G22:G33)-1</f>
        <v>-0.55086317948333008</v>
      </c>
      <c r="I33" s="637">
        <f>-Benchmark!K34</f>
        <v>5.1807911115245853E-2</v>
      </c>
      <c r="J33" s="123">
        <f t="array" ref="J33">PRODUCT(1+I22:I33)-1</f>
        <v>0.93118655507500936</v>
      </c>
      <c r="K33" s="613"/>
      <c r="L33" s="123">
        <f>VLOOKUP($B33,'Region --&gt;'!$N$3:$U$101,MATCH(L$2,'Region --&gt;'!$N$3:$U$3,0),FALSE)/VLOOKUP($B32,'Region --&gt;'!$B$3:$K$101,MATCH(L$2,'Region --&gt;'!$B$3:$K$3,FALSE))</f>
        <v>-0.13228711180888209</v>
      </c>
      <c r="M33" s="123">
        <f t="array" ref="M33">PRODUCT(1+L22:L33)-1</f>
        <v>-0.83714796720646667</v>
      </c>
      <c r="N33" s="130">
        <f>IF(IFERROR(VLOOKUP($B33,'Region --&gt;'!$N$104:$U$202,MATCH(L$2,'Region --&gt;'!$N$3:$U$3,0),FALSE)/VLOOKUP($B32,'Region --&gt;'!$B$104:$K$202,MATCH(L$2,'Region --&gt;'!$B$3:$K$3,FALSE)),R33)&lt;-1,-1,IFERROR(VLOOKUP($B33,'Region --&gt;'!$N$104:$U$202,MATCH(L$2,'Region --&gt;'!$N$3:$U$3,0),FALSE)/VLOOKUP($B32,'Region --&gt;'!$B$104:$K$202,MATCH(L$2,'Region --&gt;'!$B$3:$K$3,FALSE)),R33))</f>
        <v>2.0455852633975482</v>
      </c>
      <c r="O33" s="123">
        <f t="array" ref="O33">PRODUCT(1+N22:N33)-1</f>
        <v>6.5357959783369255</v>
      </c>
      <c r="P33" s="637">
        <f>Benchmark!D34</f>
        <v>-0.15781580000000001</v>
      </c>
      <c r="Q33" s="123">
        <f t="array" ref="Q33">PRODUCT(1+P22:P33)-1</f>
        <v>-0.66624124530273043</v>
      </c>
      <c r="R33" s="123">
        <f t="shared" si="1"/>
        <v>0.15781580000000001</v>
      </c>
      <c r="S33" s="123">
        <f t="array" ref="S33">PRODUCT(1+R22:R33)-1</f>
        <v>1.2451299536337816</v>
      </c>
      <c r="U33" s="123">
        <f>VLOOKUP($B33,'Region --&gt;'!$N$3:$U$101,MATCH(U$2,'Region --&gt;'!$N$3:$U$3,0),FALSE)/VLOOKUP($B32,'Region --&gt;'!$B$3:$K$101,MATCH(U$2,'Region --&gt;'!$B$3:$K$3,FALSE))</f>
        <v>-0.16743670929901319</v>
      </c>
      <c r="V33" s="123">
        <f t="array" ref="V33">PRODUCT(1+U22:U33)-1</f>
        <v>-0.67144280407495938</v>
      </c>
      <c r="W33" s="123">
        <f>VLOOKUP($B33,'Region --&gt;'!$N$104:$U$202,MATCH(U$2,'Region --&gt;'!$N$3:$U$3,0),FALSE)/VLOOKUP($B32,'Region --&gt;'!$B$104:$K$202,MATCH(U$2,'Region --&gt;'!$B$3:$K$3,FALSE))</f>
        <v>5.4315875087664917E-2</v>
      </c>
      <c r="X33" s="123">
        <f t="array" ref="X33">PRODUCT(1+W22:W33)-1</f>
        <v>0.50173998404398312</v>
      </c>
      <c r="Y33" s="637">
        <f>Benchmark!E34</f>
        <v>-6.460863E-2</v>
      </c>
      <c r="Z33" s="123">
        <f t="array" ref="Z33">PRODUCT(1+Y22:Y33)-1</f>
        <v>-0.52063383704605815</v>
      </c>
      <c r="AA33" s="123">
        <f t="shared" si="2"/>
        <v>6.460863E-2</v>
      </c>
      <c r="AB33" s="123">
        <f t="array" ref="AB33">PRODUCT(1+AA22:AA33)-1</f>
        <v>0.70884344503825925</v>
      </c>
      <c r="AD33" s="123">
        <f>VLOOKUP($B33,'Region --&gt;'!$N$3:$U$101,MATCH(AD$2,'Region --&gt;'!$N$3:$U$3,0),FALSE)/VLOOKUP($B32,'Region --&gt;'!$B$3:$K$101,MATCH(AD$2,'Region --&gt;'!$B$3:$K$3,FALSE))</f>
        <v>-1.4509355751310073E-2</v>
      </c>
      <c r="AE33" s="123">
        <f t="array" ref="AE33">PRODUCT(1+AD22:AD33)-1</f>
        <v>-0.31637921876987141</v>
      </c>
      <c r="AF33" s="123">
        <f>VLOOKUP($B33,'Region --&gt;'!$N$104:$U$202,MATCH(AD$2,'Region --&gt;'!$N$3:$U$3,0),FALSE)/VLOOKUP($B32,'Region --&gt;'!$B$104:$K$202,MATCH(AD$2,'Region --&gt;'!$B$3:$K$3,FALSE))</f>
        <v>0.15740405377679817</v>
      </c>
      <c r="AG33" s="123">
        <f t="array" ref="AG33">PRODUCT(1+AF22:AF33)-1</f>
        <v>1.3775335795618191</v>
      </c>
      <c r="AH33" s="637">
        <f>Benchmark!H34</f>
        <v>-0.10080136611342626</v>
      </c>
      <c r="AI33" s="123">
        <f t="array" ref="AI33">PRODUCT(1+AH22:AH33)-1</f>
        <v>-0.34422487080759012</v>
      </c>
      <c r="AJ33" s="637">
        <f>-Benchmark!I34</f>
        <v>3.6422389779668801E-2</v>
      </c>
      <c r="AK33" s="123">
        <f t="array" ref="AK33">PRODUCT(1+AJ22:AJ33)-1</f>
        <v>0.40437878974733454</v>
      </c>
      <c r="AL33" s="633"/>
      <c r="AM33" s="150">
        <f>IF(VLOOKUP($B33,'Region --&gt;'!$N$3:$U$101,MATCH(AM$2,'Region --&gt;'!$N$3:$U$3,0),FALSE)/VLOOKUP($B32,'Region --&gt;'!$B$3:$K$101,MATCH(AM$2,'Region --&gt;'!$B$3:$K$3,FALSE))&lt;-1,-1,VLOOKUP($B33,'Region --&gt;'!$N$3:$U$101,MATCH(AM$2,'Region --&gt;'!$N$3:$U$3,0),FALSE)/VLOOKUP($B32,'Region --&gt;'!$B$3:$K$101,MATCH(AM$2,'Region --&gt;'!$B$3:$K$3,FALSE)))</f>
        <v>-0.30785458061256921</v>
      </c>
      <c r="AN33" s="123">
        <f t="array" ref="AN33">PRODUCT(1+AM22:AM33)-1</f>
        <v>-1</v>
      </c>
      <c r="AO33" s="123">
        <f>VLOOKUP($B33,'Region --&gt;'!$N$104:$U$202,MATCH(AM$2,'Region --&gt;'!$N$3:$U$3,0),FALSE)/VLOOKUP($B32,'Region --&gt;'!$B$104:$K$202,MATCH(AM$2,'Region --&gt;'!$B$3:$K$3,FALSE))</f>
        <v>0.13313504578849022</v>
      </c>
      <c r="AP33" s="123">
        <f t="array" ref="AP33">PRODUCT(1+AO22:AO33)-1</f>
        <v>1.0336638987412328</v>
      </c>
      <c r="AQ33" s="637">
        <f>Benchmark!F34</f>
        <v>-7.2495909999999997E-2</v>
      </c>
      <c r="AR33" s="123">
        <f t="array" ref="AR33">PRODUCT(1+AQ22:AQ33)-1</f>
        <v>-0.38590524959088346</v>
      </c>
      <c r="AS33" s="123">
        <f t="shared" si="3"/>
        <v>7.2495909999999997E-2</v>
      </c>
      <c r="AT33" s="123">
        <f t="array" ref="AT33">PRODUCT(1+AS22:AS33)-1</f>
        <v>0.53226004747854261</v>
      </c>
      <c r="AV33" s="123">
        <f>VLOOKUP($B33,'Region --&gt;'!$N$3:$U$101,MATCH(AV$2,'Region --&gt;'!$N$3:$U$3,0),FALSE)/VLOOKUP($B32,'Region --&gt;'!$B$3:$K$101,MATCH(AV$2,'Region --&gt;'!$B$3:$K$3,FALSE))</f>
        <v>-0.36296141796078829</v>
      </c>
      <c r="AW33" s="123">
        <f t="array" ref="AW33">PRODUCT(1+AV22:AV33)-1</f>
        <v>-0.66172988207599426</v>
      </c>
      <c r="AX33" s="123">
        <f>VLOOKUP($B33,'Region --&gt;'!$N$104:$U$202,MATCH(AV$2,'Region --&gt;'!$N$3:$U$3,0),FALSE)/VLOOKUP($B32,'Region --&gt;'!$B$104:$K$202,MATCH(AV$2,'Region --&gt;'!$B$3:$K$3,FALSE))</f>
        <v>0.18553240763256321</v>
      </c>
      <c r="AY33" s="123">
        <f t="array" ref="AY33">PRODUCT(1+AX22:AX33)-1</f>
        <v>0.89898074966540631</v>
      </c>
      <c r="AZ33" s="637">
        <f>Benchmark!G34</f>
        <v>-6.8565719999999997E-2</v>
      </c>
      <c r="BA33" s="123">
        <f t="array" ref="BA33">PRODUCT(1+AZ22:AZ33)-1</f>
        <v>-0.41650577636089181</v>
      </c>
      <c r="BB33" s="123">
        <f t="shared" si="4"/>
        <v>6.8565719999999997E-2</v>
      </c>
      <c r="BC33" s="123">
        <f t="array" ref="BC33">PRODUCT(1+BB22:BB33)-1</f>
        <v>0.60889687973488171</v>
      </c>
    </row>
    <row r="34" spans="2:55" x14ac:dyDescent="0.25">
      <c r="B34" s="95">
        <f t="shared" si="0"/>
        <v>39813</v>
      </c>
      <c r="C34" s="123">
        <f>VLOOKUP($B34,'Region --&gt;'!$N$3:$U$101,MATCH(C$2,'Region --&gt;'!$N$3:$U$3,0),FALSE)/VLOOKUP($B33,'Region --&gt;'!$B$3:$K$101,MATCH(C$2,'Region --&gt;'!$B$3:$K$3,FALSE))</f>
        <v>0.17069264483839594</v>
      </c>
      <c r="D34" s="123">
        <f t="array" ref="D34">PRODUCT(1+C23:C34)-1</f>
        <v>-0.8195263062221968</v>
      </c>
      <c r="E34" s="123">
        <f>VLOOKUP($B34,'Region --&gt;'!$N$104:$U$202,MATCH(C$2,'Region --&gt;'!$N$3:$U$3,0),FALSE)/VLOOKUP($B33,'Region --&gt;'!$B$104:$K$202,MATCH(C$2,'Region --&gt;'!$B$3:$K$3,FALSE))</f>
        <v>-0.12479741676469075</v>
      </c>
      <c r="F34" s="123">
        <f t="array" ref="F34">PRODUCT(1+E23:E34)-1</f>
        <v>1.2525743920216144</v>
      </c>
      <c r="G34" s="637">
        <f>Benchmark!J35</f>
        <v>9.2674137581116936E-2</v>
      </c>
      <c r="H34" s="123">
        <f t="array" ref="H34">PRODUCT(1+G23:G34)-1</f>
        <v>-0.50691257135598611</v>
      </c>
      <c r="I34" s="637">
        <f>-Benchmark!K35</f>
        <v>-8.9544327258555809E-2</v>
      </c>
      <c r="J34" s="123">
        <f t="array" ref="J34">PRODUCT(1+I23:I34)-1</f>
        <v>0.74775218989290226</v>
      </c>
      <c r="K34" s="613"/>
      <c r="L34" s="123">
        <f>VLOOKUP($B34,'Region --&gt;'!$N$3:$U$101,MATCH(L$2,'Region --&gt;'!$N$3:$U$3,0),FALSE)/VLOOKUP($B33,'Region --&gt;'!$B$3:$K$101,MATCH(L$2,'Region --&gt;'!$B$3:$K$3,FALSE))</f>
        <v>9.6459287267468941E-2</v>
      </c>
      <c r="M34" s="123">
        <f t="array" ref="M34">PRODUCT(1+L23:L34)-1</f>
        <v>-0.83115073167775511</v>
      </c>
      <c r="N34" s="130">
        <f>IF(IFERROR(VLOOKUP($B34,'Region --&gt;'!$N$104:$U$202,MATCH(L$2,'Region --&gt;'!$N$3:$U$3,0),FALSE)/VLOOKUP($B33,'Region --&gt;'!$B$104:$K$202,MATCH(L$2,'Region --&gt;'!$B$3:$K$3,FALSE)),R34)&lt;-1,-1,IFERROR(VLOOKUP($B34,'Region --&gt;'!$N$104:$U$202,MATCH(L$2,'Region --&gt;'!$N$3:$U$3,0),FALSE)/VLOOKUP($B33,'Region --&gt;'!$B$104:$K$202,MATCH(L$2,'Region --&gt;'!$B$3:$K$3,FALSE)),R34))</f>
        <v>0.11945994958412839</v>
      </c>
      <c r="O34" s="123">
        <f t="array" ref="O34">PRODUCT(1+N23:N34)-1</f>
        <v>8.498330254890039</v>
      </c>
      <c r="P34" s="637">
        <f>Benchmark!D35</f>
        <v>-3.8883839999999996E-2</v>
      </c>
      <c r="Q34" s="123">
        <f t="array" ref="Q34">PRODUCT(1+P23:P34)-1</f>
        <v>-0.68957171106231996</v>
      </c>
      <c r="R34" s="123">
        <f t="shared" si="1"/>
        <v>3.8883839999999996E-2</v>
      </c>
      <c r="S34" s="123">
        <f t="array" ref="S34">PRODUCT(1+R23:R34)-1</f>
        <v>1.4128983000319133</v>
      </c>
      <c r="U34" s="123">
        <f>VLOOKUP($B34,'Region --&gt;'!$N$3:$U$101,MATCH(U$2,'Region --&gt;'!$N$3:$U$3,0),FALSE)/VLOOKUP($B33,'Region --&gt;'!$B$3:$K$101,MATCH(U$2,'Region --&gt;'!$B$3:$K$3,FALSE))</f>
        <v>8.8895900674511738E-2</v>
      </c>
      <c r="V34" s="123">
        <f t="array" ref="V34">PRODUCT(1+U23:U34)-1</f>
        <v>-0.63534115482189391</v>
      </c>
      <c r="W34" s="123">
        <f>VLOOKUP($B34,'Region --&gt;'!$N$104:$U$202,MATCH(U$2,'Region --&gt;'!$N$3:$U$3,0),FALSE)/VLOOKUP($B33,'Region --&gt;'!$B$104:$K$202,MATCH(U$2,'Region --&gt;'!$B$3:$K$3,FALSE))</f>
        <v>-0.10264325342304909</v>
      </c>
      <c r="X34" s="123">
        <f t="array" ref="X34">PRODUCT(1+W23:W34)-1</f>
        <v>0.3624211704826612</v>
      </c>
      <c r="Y34" s="637">
        <f>Benchmark!E35</f>
        <v>3.2253520000000001E-2</v>
      </c>
      <c r="Z34" s="123">
        <f t="array" ref="Z34">PRODUCT(1+Y23:Y34)-1</f>
        <v>-0.51174556489561807</v>
      </c>
      <c r="AA34" s="123">
        <f t="shared" si="2"/>
        <v>-3.2253520000000001E-2</v>
      </c>
      <c r="AB34" s="123">
        <f t="array" ref="AB34">PRODUCT(1+AA23:AA34)-1</f>
        <v>0.67629381463529414</v>
      </c>
      <c r="AD34" s="123">
        <f>VLOOKUP($B34,'Region --&gt;'!$N$3:$U$101,MATCH(AD$2,'Region --&gt;'!$N$3:$U$3,0),FALSE)/VLOOKUP($B33,'Region --&gt;'!$B$3:$K$101,MATCH(AD$2,'Region --&gt;'!$B$3:$K$3,FALSE))</f>
        <v>8.506245558948744E-2</v>
      </c>
      <c r="AE34" s="123">
        <f t="array" ref="AE34">PRODUCT(1+AD23:AD34)-1</f>
        <v>-0.27987655744591455</v>
      </c>
      <c r="AF34" s="123">
        <f>VLOOKUP($B34,'Region --&gt;'!$N$104:$U$202,MATCH(AD$2,'Region --&gt;'!$N$3:$U$3,0),FALSE)/VLOOKUP($B33,'Region --&gt;'!$B$104:$K$202,MATCH(AD$2,'Region --&gt;'!$B$3:$K$3,FALSE))</f>
        <v>-2.3707203963156093E-2</v>
      </c>
      <c r="AG34" s="123">
        <f t="array" ref="AG34">PRODUCT(1+AF23:AF34)-1</f>
        <v>1.26400393599573</v>
      </c>
      <c r="AH34" s="637">
        <f>Benchmark!H35</f>
        <v>5.7697915193024966E-2</v>
      </c>
      <c r="AI34" s="123">
        <f t="array" ref="AI34">PRODUCT(1+AH23:AH34)-1</f>
        <v>-0.33810642103036925</v>
      </c>
      <c r="AJ34" s="637">
        <f>-Benchmark!I35</f>
        <v>-4.4879200824047026E-2</v>
      </c>
      <c r="AK34" s="123">
        <f t="array" ref="AK34">PRODUCT(1+AJ23:AJ34)-1</f>
        <v>0.34423813994111963</v>
      </c>
      <c r="AL34" s="633"/>
      <c r="AM34" s="150">
        <f>IF(VLOOKUP($B34,'Region --&gt;'!$N$3:$U$101,MATCH(AM$2,'Region --&gt;'!$N$3:$U$3,0),FALSE)/VLOOKUP($B33,'Region --&gt;'!$B$3:$K$101,MATCH(AM$2,'Region --&gt;'!$B$3:$K$3,FALSE))&lt;-1,-1,VLOOKUP($B34,'Region --&gt;'!$N$3:$U$101,MATCH(AM$2,'Region --&gt;'!$N$3:$U$3,0),FALSE)/VLOOKUP($B33,'Region --&gt;'!$B$3:$K$101,MATCH(AM$2,'Region --&gt;'!$B$3:$K$3,FALSE)))</f>
        <v>3.2997406064415605E-2</v>
      </c>
      <c r="AN34" s="123">
        <f t="array" ref="AN34">PRODUCT(1+AM23:AM34)-1</f>
        <v>-1</v>
      </c>
      <c r="AO34" s="123">
        <f>VLOOKUP($B34,'Region --&gt;'!$N$104:$U$202,MATCH(AM$2,'Region --&gt;'!$N$3:$U$3,0),FALSE)/VLOOKUP($B33,'Region --&gt;'!$B$104:$K$202,MATCH(AM$2,'Region --&gt;'!$B$3:$K$3,FALSE))</f>
        <v>3.2616938484342051E-2</v>
      </c>
      <c r="AP34" s="123">
        <f t="array" ref="AP34">PRODUCT(1+AO23:AO34)-1</f>
        <v>1.0723508885844191</v>
      </c>
      <c r="AQ34" s="637">
        <f>Benchmark!F35</f>
        <v>9.8970769999999989E-3</v>
      </c>
      <c r="AR34" s="123">
        <f t="array" ref="AR34">PRODUCT(1+AQ23:AQ34)-1</f>
        <v>-0.37799317858811765</v>
      </c>
      <c r="AS34" s="123">
        <f t="shared" si="3"/>
        <v>-9.8970769999999989E-3</v>
      </c>
      <c r="AT34" s="123">
        <f t="array" ref="AT34">PRODUCT(1+AS23:AS34)-1</f>
        <v>0.51263432058676561</v>
      </c>
      <c r="AV34" s="123">
        <f>VLOOKUP($B34,'Region --&gt;'!$N$3:$U$101,MATCH(AV$2,'Region --&gt;'!$N$3:$U$3,0),FALSE)/VLOOKUP($B33,'Region --&gt;'!$B$3:$K$101,MATCH(AV$2,'Region --&gt;'!$B$3:$K$3,FALSE))</f>
        <v>0.57572678254893905</v>
      </c>
      <c r="AW34" s="123">
        <f t="array" ref="AW34">PRODUCT(1+AV23:AV34)-1</f>
        <v>-0.46737234670462857</v>
      </c>
      <c r="AX34" s="123">
        <f>VLOOKUP($B34,'Region --&gt;'!$N$104:$U$202,MATCH(AV$2,'Region --&gt;'!$N$3:$U$3,0),FALSE)/VLOOKUP($B33,'Region --&gt;'!$B$104:$K$202,MATCH(AV$2,'Region --&gt;'!$B$3:$K$3,FALSE))</f>
        <v>-0.24710964679237424</v>
      </c>
      <c r="AY34" s="123">
        <f t="array" ref="AY34">PRODUCT(1+AX23:AX34)-1</f>
        <v>0.40282479439023633</v>
      </c>
      <c r="AZ34" s="637">
        <f>Benchmark!G35</f>
        <v>-3.9114990000000002E-2</v>
      </c>
      <c r="BA34" s="123">
        <f t="array" ref="BA34">PRODUCT(1+AZ23:AZ34)-1</f>
        <v>-0.43162035030590806</v>
      </c>
      <c r="BB34" s="123">
        <f t="shared" si="4"/>
        <v>3.9114990000000002E-2</v>
      </c>
      <c r="BC34" s="123">
        <f t="array" ref="BC34">PRODUCT(1+BB23:BB34)-1</f>
        <v>0.64945766663402571</v>
      </c>
    </row>
    <row r="35" spans="2:55" x14ac:dyDescent="0.25">
      <c r="B35" s="95">
        <f t="shared" si="0"/>
        <v>39844</v>
      </c>
      <c r="C35" s="123">
        <f>VLOOKUP($B35,'Region --&gt;'!$N$3:$U$101,MATCH(C$2,'Region --&gt;'!$N$3:$U$3,0),FALSE)/VLOOKUP($B34,'Region --&gt;'!$B$3:$K$101,MATCH(C$2,'Region --&gt;'!$B$3:$K$3,FALSE))</f>
        <v>-6.7028079075037564E-2</v>
      </c>
      <c r="D35" s="123">
        <f t="array" ref="D35">PRODUCT(1+C24:C35)-1</f>
        <v>-0.77832885512065397</v>
      </c>
      <c r="E35" s="123">
        <f>VLOOKUP($B35,'Region --&gt;'!$N$104:$U$202,MATCH(C$2,'Region --&gt;'!$N$3:$U$3,0),FALSE)/VLOOKUP($B34,'Region --&gt;'!$B$104:$K$202,MATCH(C$2,'Region --&gt;'!$B$3:$K$3,FALSE))</f>
        <v>6.7216145755888357E-2</v>
      </c>
      <c r="F35" s="123">
        <f t="array" ref="F35">PRODUCT(1+E24:E35)-1</f>
        <v>0.89956570160876548</v>
      </c>
      <c r="G35" s="637">
        <f>Benchmark!J36</f>
        <v>-5.7917129104516581E-2</v>
      </c>
      <c r="H35" s="123">
        <f t="array" ref="H35">PRODUCT(1+G24:G35)-1</f>
        <v>-0.46374942146428877</v>
      </c>
      <c r="I35" s="637">
        <f>-Benchmark!K36</f>
        <v>5.8674949616033562E-2</v>
      </c>
      <c r="J35" s="123">
        <f t="array" ref="J35">PRODUCT(1+I24:I35)-1</f>
        <v>0.63477760171228814</v>
      </c>
      <c r="K35" s="613"/>
      <c r="L35" s="123">
        <f>VLOOKUP($B35,'Region --&gt;'!$N$3:$U$101,MATCH(L$2,'Region --&gt;'!$N$3:$U$3,0),FALSE)/VLOOKUP($B34,'Region --&gt;'!$B$3:$K$101,MATCH(L$2,'Region --&gt;'!$B$3:$K$3,FALSE))</f>
        <v>-0.31293198761704311</v>
      </c>
      <c r="M35" s="123">
        <f t="array" ref="M35">PRODUCT(1+L24:L35)-1</f>
        <v>-0.84971524871953774</v>
      </c>
      <c r="N35" s="130">
        <f>IF(IFERROR(VLOOKUP($B35,'Region --&gt;'!$N$104:$U$202,MATCH(L$2,'Region --&gt;'!$N$3:$U$3,0),FALSE)/VLOOKUP($B34,'Region --&gt;'!$B$104:$K$202,MATCH(L$2,'Region --&gt;'!$B$3:$K$3,FALSE)),R35)&lt;-1,-1,IFERROR(VLOOKUP($B35,'Region --&gt;'!$N$104:$U$202,MATCH(L$2,'Region --&gt;'!$N$3:$U$3,0),FALSE)/VLOOKUP($B34,'Region --&gt;'!$B$104:$K$202,MATCH(L$2,'Region --&gt;'!$B$3:$K$3,FALSE)),R35))</f>
        <v>0.43783651518716299</v>
      </c>
      <c r="O35" s="123">
        <f t="array" ref="O35">PRODUCT(1+N24:N35)-1</f>
        <v>9.6912674059205877</v>
      </c>
      <c r="P35" s="637">
        <f>Benchmark!D36</f>
        <v>-0.15693180000000001</v>
      </c>
      <c r="Q35" s="123">
        <f t="array" ref="Q35">PRODUCT(1+P24:P35)-1</f>
        <v>-0.69091591642131844</v>
      </c>
      <c r="R35" s="123">
        <f t="shared" si="1"/>
        <v>0.15693180000000001</v>
      </c>
      <c r="S35" s="123">
        <f t="array" ref="S35">PRODUCT(1+R24:R35)-1</f>
        <v>1.4205694678170433</v>
      </c>
      <c r="U35" s="123">
        <f>VLOOKUP($B35,'Region --&gt;'!$N$3:$U$101,MATCH(U$2,'Region --&gt;'!$N$3:$U$3,0),FALSE)/VLOOKUP($B34,'Region --&gt;'!$B$3:$K$101,MATCH(U$2,'Region --&gt;'!$B$3:$K$3,FALSE))</f>
        <v>-3.0492486698114763E-2</v>
      </c>
      <c r="V35" s="123">
        <f t="array" ref="V35">PRODUCT(1+U24:U35)-1</f>
        <v>-0.6493082839555111</v>
      </c>
      <c r="W35" s="123">
        <f>VLOOKUP($B35,'Region --&gt;'!$N$104:$U$202,MATCH(U$2,'Region --&gt;'!$N$3:$U$3,0),FALSE)/VLOOKUP($B34,'Region --&gt;'!$B$104:$K$202,MATCH(U$2,'Region --&gt;'!$B$3:$K$3,FALSE))</f>
        <v>0.13697492402618108</v>
      </c>
      <c r="X35" s="123">
        <f t="array" ref="X35">PRODUCT(1+W24:W35)-1</f>
        <v>0.47589817408798907</v>
      </c>
      <c r="Y35" s="637">
        <f>Benchmark!E36</f>
        <v>-2.2384129999999999E-3</v>
      </c>
      <c r="Z35" s="123">
        <f t="array" ref="Z35">PRODUCT(1+Y24:Y35)-1</f>
        <v>-0.48060514149458367</v>
      </c>
      <c r="AA35" s="123">
        <f t="shared" si="2"/>
        <v>2.2384129999999999E-3</v>
      </c>
      <c r="AB35" s="123">
        <f t="array" ref="AB35">PRODUCT(1+AA24:AA35)-1</f>
        <v>0.58187577519961264</v>
      </c>
      <c r="AD35" s="123">
        <f>VLOOKUP($B35,'Region --&gt;'!$N$3:$U$101,MATCH(AD$2,'Region --&gt;'!$N$3:$U$3,0),FALSE)/VLOOKUP($B34,'Region --&gt;'!$B$3:$K$101,MATCH(AD$2,'Region --&gt;'!$B$3:$K$3,FALSE))</f>
        <v>-0.1040585939902553</v>
      </c>
      <c r="AE35" s="123">
        <f t="array" ref="AE35">PRODUCT(1+AD24:AD35)-1</f>
        <v>-0.29767821223534197</v>
      </c>
      <c r="AF35" s="123">
        <f>VLOOKUP($B35,'Region --&gt;'!$N$104:$U$202,MATCH(AD$2,'Region --&gt;'!$N$3:$U$3,0),FALSE)/VLOOKUP($B34,'Region --&gt;'!$B$104:$K$202,MATCH(AD$2,'Region --&gt;'!$B$3:$K$3,FALSE))</f>
        <v>0.18006735791713924</v>
      </c>
      <c r="AG35" s="123">
        <f t="array" ref="AG35">PRODUCT(1+AF24:AF35)-1</f>
        <v>0.91742889149884244</v>
      </c>
      <c r="AH35" s="637">
        <f>Benchmark!H36</f>
        <v>-8.7867132994832245E-2</v>
      </c>
      <c r="AI35" s="123">
        <f t="array" ref="AI35">PRODUCT(1+AH24:AH35)-1</f>
        <v>-0.36536369436902372</v>
      </c>
      <c r="AJ35" s="637">
        <f>-Benchmark!I36</f>
        <v>3.7247061384109846E-2</v>
      </c>
      <c r="AK35" s="123">
        <f t="array" ref="AK35">PRODUCT(1+AJ24:AJ35)-1</f>
        <v>0.25097784903769127</v>
      </c>
      <c r="AL35" s="633"/>
      <c r="AM35" s="150">
        <f>IF(VLOOKUP($B35,'Region --&gt;'!$N$3:$U$101,MATCH(AM$2,'Region --&gt;'!$N$3:$U$3,0),FALSE)/VLOOKUP($B34,'Region --&gt;'!$B$3:$K$101,MATCH(AM$2,'Region --&gt;'!$B$3:$K$3,FALSE))&lt;-1,-1,VLOOKUP($B35,'Region --&gt;'!$N$3:$U$101,MATCH(AM$2,'Region --&gt;'!$N$3:$U$3,0),FALSE)/VLOOKUP($B34,'Region --&gt;'!$B$3:$K$101,MATCH(AM$2,'Region --&gt;'!$B$3:$K$3,FALSE)))</f>
        <v>1.7561777056092995E-3</v>
      </c>
      <c r="AN35" s="123">
        <f t="array" ref="AN35">PRODUCT(1+AM24:AM35)-1</f>
        <v>-1</v>
      </c>
      <c r="AO35" s="123">
        <f>VLOOKUP($B35,'Region --&gt;'!$N$104:$U$202,MATCH(AM$2,'Region --&gt;'!$N$3:$U$3,0),FALSE)/VLOOKUP($B34,'Region --&gt;'!$B$104:$K$202,MATCH(AM$2,'Region --&gt;'!$B$3:$K$3,FALSE))</f>
        <v>9.0918517781855501E-2</v>
      </c>
      <c r="AP35" s="123">
        <f t="array" ref="AP35">PRODUCT(1+AO24:AO35)-1</f>
        <v>1.0687917620490666</v>
      </c>
      <c r="AQ35" s="637">
        <f>Benchmark!F36</f>
        <v>-7.8092499999999995E-2</v>
      </c>
      <c r="AR35" s="123">
        <f t="array" ref="AR35">PRODUCT(1+AQ24:AQ35)-1</f>
        <v>-0.38936027800519579</v>
      </c>
      <c r="AS35" s="123">
        <f t="shared" si="3"/>
        <v>7.8092499999999995E-2</v>
      </c>
      <c r="AT35" s="123">
        <f t="array" ref="AT35">PRODUCT(1+AS24:AS35)-1</f>
        <v>0.53710233412341069</v>
      </c>
      <c r="AV35" s="123">
        <f>VLOOKUP($B35,'Region --&gt;'!$N$3:$U$101,MATCH(AV$2,'Region --&gt;'!$N$3:$U$3,0),FALSE)/VLOOKUP($B34,'Region --&gt;'!$B$3:$K$101,MATCH(AV$2,'Region --&gt;'!$B$3:$K$3,FALSE))</f>
        <v>-0.12304125729821951</v>
      </c>
      <c r="AW35" s="123">
        <f t="array" ref="AW35">PRODUCT(1+AV24:AV35)-1</f>
        <v>-0.4535852166159462</v>
      </c>
      <c r="AX35" s="123">
        <f>VLOOKUP($B35,'Region --&gt;'!$N$104:$U$202,MATCH(AV$2,'Region --&gt;'!$N$3:$U$3,0),FALSE)/VLOOKUP($B34,'Region --&gt;'!$B$104:$K$202,MATCH(AV$2,'Region --&gt;'!$B$3:$K$3,FALSE))</f>
        <v>9.7480908966690274E-2</v>
      </c>
      <c r="AY35" s="123">
        <f t="array" ref="AY35">PRODUCT(1+AX24:AX35)-1</f>
        <v>0.30746892123493663</v>
      </c>
      <c r="AZ35" s="637">
        <f>Benchmark!G36</f>
        <v>-3.489693E-2</v>
      </c>
      <c r="BA35" s="123">
        <f t="array" ref="BA35">PRODUCT(1+AZ24:AZ35)-1</f>
        <v>-0.38014417575332604</v>
      </c>
      <c r="BB35" s="123">
        <f t="shared" si="4"/>
        <v>3.489693E-2</v>
      </c>
      <c r="BC35" s="123">
        <f t="array" ref="BC35">PRODUCT(1+BB24:BB35)-1</f>
        <v>0.53089762923725647</v>
      </c>
    </row>
    <row r="36" spans="2:55" x14ac:dyDescent="0.25">
      <c r="B36" s="95">
        <f t="shared" si="0"/>
        <v>39872</v>
      </c>
      <c r="C36" s="123">
        <f>VLOOKUP($B36,'Region --&gt;'!$N$3:$U$101,MATCH(C$2,'Region --&gt;'!$N$3:$U$3,0),FALSE)/VLOOKUP($B35,'Region --&gt;'!$B$3:$K$101,MATCH(C$2,'Region --&gt;'!$B$3:$K$3,FALSE))</f>
        <v>-0.12007893082695276</v>
      </c>
      <c r="D36" s="123">
        <f t="array" ref="D36">PRODUCT(1+C25:C36)-1</f>
        <v>-0.81505985916852675</v>
      </c>
      <c r="E36" s="123">
        <f>VLOOKUP($B36,'Region --&gt;'!$N$104:$U$202,MATCH(C$2,'Region --&gt;'!$N$3:$U$3,0),FALSE)/VLOOKUP($B35,'Region --&gt;'!$B$104:$K$202,MATCH(C$2,'Region --&gt;'!$B$3:$K$3,FALSE))</f>
        <v>9.3401423819891097E-2</v>
      </c>
      <c r="F36" s="123">
        <f t="array" ref="F36">PRODUCT(1+E25:E36)-1</f>
        <v>1.2040358746796267</v>
      </c>
      <c r="G36" s="637">
        <f>Benchmark!J37</f>
        <v>-6.3157874367408592E-2</v>
      </c>
      <c r="H36" s="123">
        <f t="array" ref="H36">PRODUCT(1+G25:G36)-1</f>
        <v>-0.52071501322859925</v>
      </c>
      <c r="I36" s="637">
        <f>-Benchmark!K37</f>
        <v>6.2289492651085049E-2</v>
      </c>
      <c r="J36" s="123">
        <f t="array" ref="J36">PRODUCT(1+I25:I36)-1</f>
        <v>0.81895180872074458</v>
      </c>
      <c r="K36" s="613"/>
      <c r="L36" s="123">
        <f>VLOOKUP($B36,'Region --&gt;'!$N$3:$U$101,MATCH(L$2,'Region --&gt;'!$N$3:$U$3,0),FALSE)/VLOOKUP($B35,'Region --&gt;'!$B$3:$K$101,MATCH(L$2,'Region --&gt;'!$B$3:$K$3,FALSE))</f>
        <v>4.4451002195773956E-2</v>
      </c>
      <c r="M36" s="123">
        <f t="array" ref="M36">PRODUCT(1+L25:L36)-1</f>
        <v>-0.84585062335225714</v>
      </c>
      <c r="N36" s="130">
        <f>IF(IFERROR(VLOOKUP($B36,'Region --&gt;'!$N$104:$U$202,MATCH(L$2,'Region --&gt;'!$N$3:$U$3,0),FALSE)/VLOOKUP($B35,'Region --&gt;'!$B$104:$K$202,MATCH(L$2,'Region --&gt;'!$B$3:$K$3,FALSE)),R36)&lt;-1,-1,IFERROR(VLOOKUP($B36,'Region --&gt;'!$N$104:$U$202,MATCH(L$2,'Region --&gt;'!$N$3:$U$3,0),FALSE)/VLOOKUP($B35,'Region --&gt;'!$B$104:$K$202,MATCH(L$2,'Region --&gt;'!$B$3:$K$3,FALSE)),R36))</f>
        <v>7.7170962273822238E-2</v>
      </c>
      <c r="O36" s="123">
        <f t="array" ref="O36">PRODUCT(1+N25:N36)-1</f>
        <v>10.264266041157702</v>
      </c>
      <c r="P36" s="637">
        <f>Benchmark!D37</f>
        <v>-6.2964850000000003E-2</v>
      </c>
      <c r="Q36" s="123">
        <f t="array" ref="Q36">PRODUCT(1+P25:P36)-1</f>
        <v>-0.72863476443867081</v>
      </c>
      <c r="R36" s="123">
        <f t="shared" si="1"/>
        <v>6.2964850000000003E-2</v>
      </c>
      <c r="S36" s="123">
        <f t="array" ref="S36">PRODUCT(1+R25:R36)-1</f>
        <v>1.7585769309888843</v>
      </c>
      <c r="U36" s="123">
        <f>VLOOKUP($B36,'Region --&gt;'!$N$3:$U$101,MATCH(U$2,'Region --&gt;'!$N$3:$U$3,0),FALSE)/VLOOKUP($B35,'Region --&gt;'!$B$3:$K$101,MATCH(U$2,'Region --&gt;'!$B$3:$K$3,FALSE))</f>
        <v>3.0477949907971511E-2</v>
      </c>
      <c r="V36" s="123">
        <f t="array" ref="V36">PRODUCT(1+U25:U36)-1</f>
        <v>-0.66764652590187512</v>
      </c>
      <c r="W36" s="123">
        <f>VLOOKUP($B36,'Region --&gt;'!$N$104:$U$202,MATCH(U$2,'Region --&gt;'!$N$3:$U$3,0),FALSE)/VLOOKUP($B35,'Region --&gt;'!$B$104:$K$202,MATCH(U$2,'Region --&gt;'!$B$3:$K$3,FALSE))</f>
        <v>0.12122859890857374</v>
      </c>
      <c r="X36" s="123">
        <f t="array" ref="X36">PRODUCT(1+W25:W36)-1</f>
        <v>0.89477054070675344</v>
      </c>
      <c r="Y36" s="637">
        <f>Benchmark!E37</f>
        <v>-5.1204340000000001E-2</v>
      </c>
      <c r="Z36" s="123">
        <f t="array" ref="Z36">PRODUCT(1+Y25:Y36)-1</f>
        <v>-0.54716454510788615</v>
      </c>
      <c r="AA36" s="123">
        <f t="shared" si="2"/>
        <v>5.1204340000000001E-2</v>
      </c>
      <c r="AB36" s="123">
        <f t="array" ref="AB36">PRODUCT(1+AA25:AA36)-1</f>
        <v>0.82383365408831843</v>
      </c>
      <c r="AD36" s="123">
        <f>VLOOKUP($B36,'Region --&gt;'!$N$3:$U$101,MATCH(AD$2,'Region --&gt;'!$N$3:$U$3,0),FALSE)/VLOOKUP($B35,'Region --&gt;'!$B$3:$K$101,MATCH(AD$2,'Region --&gt;'!$B$3:$K$3,FALSE))</f>
        <v>-1.9971511941164633E-2</v>
      </c>
      <c r="AE36" s="123">
        <f t="array" ref="AE36">PRODUCT(1+AD25:AD36)-1</f>
        <v>-0.32912605549234653</v>
      </c>
      <c r="AF36" s="123">
        <f>VLOOKUP($B36,'Region --&gt;'!$N$104:$U$202,MATCH(AD$2,'Region --&gt;'!$N$3:$U$3,0),FALSE)/VLOOKUP($B35,'Region --&gt;'!$B$104:$K$202,MATCH(AD$2,'Region --&gt;'!$B$3:$K$3,FALSE))</f>
        <v>1.3440525679937773E-2</v>
      </c>
      <c r="AG36" s="123">
        <f t="array" ref="AG36">PRODUCT(1+AF25:AF36)-1</f>
        <v>1.0631064374403487</v>
      </c>
      <c r="AH36" s="637">
        <f>Benchmark!H37</f>
        <v>-3.0685399235182872E-2</v>
      </c>
      <c r="AI36" s="123">
        <f t="array" ref="AI36">PRODUCT(1+AH25:AH36)-1</f>
        <v>-0.41261713359533059</v>
      </c>
      <c r="AJ36" s="637">
        <f>-Benchmark!I37</f>
        <v>5.8494132524783277E-2</v>
      </c>
      <c r="AK36" s="123">
        <f t="array" ref="AK36">PRODUCT(1+AJ25:AJ36)-1</f>
        <v>0.414272246879134</v>
      </c>
      <c r="AL36" s="633"/>
      <c r="AM36" s="150">
        <f>IF(VLOOKUP($B36,'Region --&gt;'!$N$3:$U$101,MATCH(AM$2,'Region --&gt;'!$N$3:$U$3,0),FALSE)/VLOOKUP($B35,'Region --&gt;'!$B$3:$K$101,MATCH(AM$2,'Region --&gt;'!$B$3:$K$3,FALSE))&lt;-1,-1,VLOOKUP($B36,'Region --&gt;'!$N$3:$U$101,MATCH(AM$2,'Region --&gt;'!$N$3:$U$3,0),FALSE)/VLOOKUP($B35,'Region --&gt;'!$B$3:$K$101,MATCH(AM$2,'Region --&gt;'!$B$3:$K$3,FALSE)))</f>
        <v>-0.14049606811740056</v>
      </c>
      <c r="AN36" s="123">
        <f t="array" ref="AN36">PRODUCT(1+AM25:AM36)-1</f>
        <v>-1</v>
      </c>
      <c r="AO36" s="123">
        <f>VLOOKUP($B36,'Region --&gt;'!$N$104:$U$202,MATCH(AM$2,'Region --&gt;'!$N$3:$U$3,0),FALSE)/VLOOKUP($B35,'Region --&gt;'!$B$104:$K$202,MATCH(AM$2,'Region --&gt;'!$B$3:$K$3,FALSE))</f>
        <v>0.10995256392575774</v>
      </c>
      <c r="AP36" s="123">
        <f t="array" ref="AP36">PRODUCT(1+AO25:AO36)-1</f>
        <v>1.2130232184126175</v>
      </c>
      <c r="AQ36" s="637">
        <f>Benchmark!F37</f>
        <v>-0.1012209</v>
      </c>
      <c r="AR36" s="123">
        <f t="array" ref="AR36">PRODUCT(1+AQ25:AQ36)-1</f>
        <v>-0.43788596891227816</v>
      </c>
      <c r="AS36" s="123">
        <f t="shared" si="3"/>
        <v>0.1012209</v>
      </c>
      <c r="AT36" s="123">
        <f t="array" ref="AT36">PRODUCT(1+AS25:AS36)-1</f>
        <v>0.6536112726144121</v>
      </c>
      <c r="AV36" s="123">
        <f>VLOOKUP($B36,'Region --&gt;'!$N$3:$U$101,MATCH(AV$2,'Region --&gt;'!$N$3:$U$3,0),FALSE)/VLOOKUP($B35,'Region --&gt;'!$B$3:$K$101,MATCH(AV$2,'Region --&gt;'!$B$3:$K$3,FALSE))</f>
        <v>-0.22080401139895348</v>
      </c>
      <c r="AW36" s="123">
        <f t="array" ref="AW36">PRODUCT(1+AV25:AV36)-1</f>
        <v>-0.60318612894761114</v>
      </c>
      <c r="AX36" s="123">
        <f>VLOOKUP($B36,'Region --&gt;'!$N$104:$U$202,MATCH(AV$2,'Region --&gt;'!$N$3:$U$3,0),FALSE)/VLOOKUP($B35,'Region --&gt;'!$B$104:$K$202,MATCH(AV$2,'Region --&gt;'!$B$3:$K$3,FALSE))</f>
        <v>8.2216357370308052E-2</v>
      </c>
      <c r="AY36" s="123">
        <f t="array" ref="AY36">PRODUCT(1+AX25:AX36)-1</f>
        <v>0.43287312854482352</v>
      </c>
      <c r="AZ36" s="637">
        <f>Benchmark!G37</f>
        <v>-9.2895339999999993E-2</v>
      </c>
      <c r="BA36" s="123">
        <f t="array" ref="BA36">PRODUCT(1+AZ25:AZ36)-1</f>
        <v>-0.4328183220672136</v>
      </c>
      <c r="BB36" s="123">
        <f t="shared" si="4"/>
        <v>9.2895339999999993E-2</v>
      </c>
      <c r="BC36" s="123">
        <f t="array" ref="BC36">PRODUCT(1+BB25:BB36)-1</f>
        <v>0.65875838519210173</v>
      </c>
    </row>
    <row r="37" spans="2:55" x14ac:dyDescent="0.25">
      <c r="B37" s="95">
        <f t="shared" si="0"/>
        <v>39903</v>
      </c>
      <c r="C37" s="123">
        <f>VLOOKUP($B37,'Region --&gt;'!$N$3:$U$101,MATCH(C$2,'Region --&gt;'!$N$3:$U$3,0),FALSE)/VLOOKUP($B36,'Region --&gt;'!$B$3:$K$101,MATCH(C$2,'Region --&gt;'!$B$3:$K$3,FALSE))</f>
        <v>0.13901612254988072</v>
      </c>
      <c r="D37" s="123">
        <f t="array" ref="D37">PRODUCT(1+C26:C37)-1</f>
        <v>-0.75725916629114931</v>
      </c>
      <c r="E37" s="123">
        <f>VLOOKUP($B37,'Region --&gt;'!$N$104:$U$202,MATCH(C$2,'Region --&gt;'!$N$3:$U$3,0),FALSE)/VLOOKUP($B36,'Region --&gt;'!$B$104:$K$202,MATCH(C$2,'Region --&gt;'!$B$3:$K$3,FALSE))</f>
        <v>-0.17411415443788489</v>
      </c>
      <c r="F37" s="123">
        <f t="array" ref="F37">PRODUCT(1+E26:E37)-1</f>
        <v>0.71767079655380739</v>
      </c>
      <c r="G37" s="637">
        <f>Benchmark!J38</f>
        <v>0.12591350876283375</v>
      </c>
      <c r="H37" s="123">
        <f t="array" ref="H37">PRODUCT(1+G26:G37)-1</f>
        <v>-0.42416744348339719</v>
      </c>
      <c r="I37" s="637">
        <f>-Benchmark!K38</f>
        <v>-0.12172400421595772</v>
      </c>
      <c r="J37" s="123">
        <f t="array" ref="J37">PRODUCT(1+I26:I37)-1</f>
        <v>0.50210769289912016</v>
      </c>
      <c r="K37" s="613"/>
      <c r="L37" s="123">
        <f>VLOOKUP($B37,'Region --&gt;'!$N$3:$U$101,MATCH(L$2,'Region --&gt;'!$N$3:$U$3,0),FALSE)/VLOOKUP($B36,'Region --&gt;'!$B$3:$K$101,MATCH(L$2,'Region --&gt;'!$B$3:$K$3,FALSE))</f>
        <v>0.20559814216884958</v>
      </c>
      <c r="M37" s="123">
        <f t="array" ref="M37">PRODUCT(1+L26:L37)-1</f>
        <v>-0.79700913519416006</v>
      </c>
      <c r="N37" s="130">
        <f>IF(IFERROR(VLOOKUP($B37,'Region --&gt;'!$N$104:$U$202,MATCH(L$2,'Region --&gt;'!$N$3:$U$3,0),FALSE)/VLOOKUP($B36,'Region --&gt;'!$B$104:$K$202,MATCH(L$2,'Region --&gt;'!$B$3:$K$3,FALSE)),R37)&lt;-1,-1,IFERROR(VLOOKUP($B37,'Region --&gt;'!$N$104:$U$202,MATCH(L$2,'Region --&gt;'!$N$3:$U$3,0),FALSE)/VLOOKUP($B36,'Region --&gt;'!$B$104:$K$202,MATCH(L$2,'Region --&gt;'!$B$3:$K$3,FALSE)),R37))</f>
        <v>-0.15184664572006859</v>
      </c>
      <c r="O37" s="123">
        <f t="array" ref="O37">PRODUCT(1+N26:N37)-1</f>
        <v>7.9732081531547383</v>
      </c>
      <c r="P37" s="637">
        <f>Benchmark!D38</f>
        <v>0.19125800000000001</v>
      </c>
      <c r="Q37" s="123">
        <f t="array" ref="Q37">PRODUCT(1+P26:P37)-1</f>
        <v>-0.67557553636767054</v>
      </c>
      <c r="R37" s="123">
        <f t="shared" si="1"/>
        <v>-0.19125800000000001</v>
      </c>
      <c r="S37" s="123">
        <f t="array" ref="S37">PRODUCT(1+R26:R37)-1</f>
        <v>1.2230389900271068</v>
      </c>
      <c r="U37" s="123">
        <f>VLOOKUP($B37,'Region --&gt;'!$N$3:$U$101,MATCH(U$2,'Region --&gt;'!$N$3:$U$3,0),FALSE)/VLOOKUP($B36,'Region --&gt;'!$B$3:$K$101,MATCH(U$2,'Region --&gt;'!$B$3:$K$3,FALSE))</f>
        <v>7.8763637639595582E-2</v>
      </c>
      <c r="V37" s="123">
        <f t="array" ref="V37">PRODUCT(1+U26:U37)-1</f>
        <v>-0.62028089631360306</v>
      </c>
      <c r="W37" s="123">
        <f>VLOOKUP($B37,'Region --&gt;'!$N$104:$U$202,MATCH(U$2,'Region --&gt;'!$N$3:$U$3,0),FALSE)/VLOOKUP($B36,'Region --&gt;'!$B$104:$K$202,MATCH(U$2,'Region --&gt;'!$B$3:$K$3,FALSE))</f>
        <v>-8.1007034966115166E-2</v>
      </c>
      <c r="X37" s="123">
        <f t="array" ref="X37">PRODUCT(1+W26:W37)-1</f>
        <v>0.71300578117865077</v>
      </c>
      <c r="Y37" s="637">
        <f>Benchmark!E38</f>
        <v>0.110594</v>
      </c>
      <c r="Z37" s="123">
        <f t="array" ref="Z37">PRODUCT(1+Y26:Y37)-1</f>
        <v>-0.47959403942875545</v>
      </c>
      <c r="AA37" s="123">
        <f t="shared" si="2"/>
        <v>-0.110594</v>
      </c>
      <c r="AB37" s="123">
        <f t="array" ref="AB37">PRODUCT(1+AA26:AA37)-1</f>
        <v>0.56938524492158615</v>
      </c>
      <c r="AD37" s="123">
        <f>VLOOKUP($B37,'Region --&gt;'!$N$3:$U$101,MATCH(AD$2,'Region --&gt;'!$N$3:$U$3,0),FALSE)/VLOOKUP($B36,'Region --&gt;'!$B$3:$K$101,MATCH(AD$2,'Region --&gt;'!$B$3:$K$3,FALSE))</f>
        <v>6.0805754735683559E-2</v>
      </c>
      <c r="AE37" s="123">
        <f t="array" ref="AE37">PRODUCT(1+AD26:AD37)-1</f>
        <v>-0.27549685240274413</v>
      </c>
      <c r="AF37" s="123">
        <f>VLOOKUP($B37,'Region --&gt;'!$N$104:$U$202,MATCH(AD$2,'Region --&gt;'!$N$3:$U$3,0),FALSE)/VLOOKUP($B36,'Region --&gt;'!$B$104:$K$202,MATCH(AD$2,'Region --&gt;'!$B$3:$K$3,FALSE))</f>
        <v>-0.1978790421337753</v>
      </c>
      <c r="AG37" s="123">
        <f t="array" ref="AG37">PRODUCT(1+AF26:AF37)-1</f>
        <v>0.52386614516857621</v>
      </c>
      <c r="AH37" s="637">
        <f>Benchmark!H38</f>
        <v>7.8734275944226773E-2</v>
      </c>
      <c r="AI37" s="123">
        <f t="array" ref="AI37">PRODUCT(1+AH26:AH37)-1</f>
        <v>-0.38249880003451364</v>
      </c>
      <c r="AJ37" s="637">
        <f>-Benchmark!I38</f>
        <v>-7.9374326348977051E-2</v>
      </c>
      <c r="AK37" s="123">
        <f t="array" ref="AK37">PRODUCT(1+AJ26:AJ37)-1</f>
        <v>0.22935718967271734</v>
      </c>
      <c r="AL37" s="633"/>
      <c r="AM37" s="150">
        <f>IF(VLOOKUP($B37,'Region --&gt;'!$N$3:$U$101,MATCH(AM$2,'Region --&gt;'!$N$3:$U$3,0),FALSE)/VLOOKUP($B36,'Region --&gt;'!$B$3:$K$101,MATCH(AM$2,'Region --&gt;'!$B$3:$K$3,FALSE))&lt;-1,-1,VLOOKUP($B37,'Region --&gt;'!$N$3:$U$101,MATCH(AM$2,'Region --&gt;'!$N$3:$U$3,0),FALSE)/VLOOKUP($B36,'Region --&gt;'!$B$3:$K$101,MATCH(AM$2,'Region --&gt;'!$B$3:$K$3,FALSE)))</f>
        <v>0.11518328014428407</v>
      </c>
      <c r="AN37" s="123">
        <f t="array" ref="AN37">PRODUCT(1+AM26:AM37)-1</f>
        <v>-1</v>
      </c>
      <c r="AO37" s="123">
        <f>VLOOKUP($B37,'Region --&gt;'!$N$104:$U$202,MATCH(AM$2,'Region --&gt;'!$N$3:$U$3,0),FALSE)/VLOOKUP($B36,'Region --&gt;'!$B$104:$K$202,MATCH(AM$2,'Region --&gt;'!$B$3:$K$3,FALSE))</f>
        <v>-0.10206018184459162</v>
      </c>
      <c r="AP37" s="123">
        <f t="array" ref="AP37">PRODUCT(1+AO26:AO37)-1</f>
        <v>0.94121451922362342</v>
      </c>
      <c r="AQ37" s="637">
        <f>Benchmark!F38</f>
        <v>8.6651790000000006E-2</v>
      </c>
      <c r="AR37" s="123">
        <f t="array" ref="AR37">PRODUCT(1+AQ26:AQ37)-1</f>
        <v>-0.38415548368563568</v>
      </c>
      <c r="AS37" s="123">
        <f t="shared" si="3"/>
        <v>-8.6651790000000006E-2</v>
      </c>
      <c r="AT37" s="123">
        <f t="array" ref="AT37">PRODUCT(1+AS26:AS37)-1</f>
        <v>0.49810563469248881</v>
      </c>
      <c r="AV37" s="123">
        <f>VLOOKUP($B37,'Region --&gt;'!$N$3:$U$101,MATCH(AV$2,'Region --&gt;'!$N$3:$U$3,0),FALSE)/VLOOKUP($B36,'Region --&gt;'!$B$3:$K$101,MATCH(AV$2,'Region --&gt;'!$B$3:$K$3,FALSE))</f>
        <v>0.26331660332429097</v>
      </c>
      <c r="AW37" s="123">
        <f t="array" ref="AW37">PRODUCT(1+AV26:AV37)-1</f>
        <v>-0.48232580547559101</v>
      </c>
      <c r="AX37" s="123">
        <f>VLOOKUP($B37,'Region --&gt;'!$N$104:$U$202,MATCH(AV$2,'Region --&gt;'!$N$3:$U$3,0),FALSE)/VLOOKUP($B36,'Region --&gt;'!$B$104:$K$202,MATCH(AV$2,'Region --&gt;'!$B$3:$K$3,FALSE))</f>
        <v>-6.253134101551365E-2</v>
      </c>
      <c r="AY37" s="123">
        <f t="array" ref="AY37">PRODUCT(1+AX26:AX37)-1</f>
        <v>0.32974591738238823</v>
      </c>
      <c r="AZ37" s="637">
        <f>Benchmark!G38</f>
        <v>2.3505720000000001E-2</v>
      </c>
      <c r="BA37" s="123">
        <f t="array" ref="BA37">PRODUCT(1+AZ26:AZ37)-1</f>
        <v>-0.39708729966526857</v>
      </c>
      <c r="BB37" s="123">
        <f t="shared" si="4"/>
        <v>-2.3505720000000001E-2</v>
      </c>
      <c r="BC37" s="123">
        <f t="array" ref="BC37">PRODUCT(1+BB26:BB37)-1</f>
        <v>0.56174709339872786</v>
      </c>
    </row>
    <row r="38" spans="2:55" x14ac:dyDescent="0.25">
      <c r="B38" s="95">
        <f t="shared" si="0"/>
        <v>39933</v>
      </c>
      <c r="C38" s="123">
        <f>VLOOKUP($B38,'Region --&gt;'!$N$3:$U$101,MATCH(C$2,'Region --&gt;'!$N$3:$U$3,0),FALSE)/VLOOKUP($B37,'Region --&gt;'!$B$3:$K$101,MATCH(C$2,'Region --&gt;'!$B$3:$K$3,FALSE))</f>
        <v>0.23404368960799807</v>
      </c>
      <c r="D38" s="123">
        <f t="array" ref="D38">PRODUCT(1+C27:C38)-1</f>
        <v>-0.72761671850290244</v>
      </c>
      <c r="E38" s="123">
        <f>VLOOKUP($B38,'Region --&gt;'!$N$104:$U$202,MATCH(C$2,'Region --&gt;'!$N$3:$U$3,0),FALSE)/VLOOKUP($B37,'Region --&gt;'!$B$104:$K$202,MATCH(C$2,'Region --&gt;'!$B$3:$K$3,FALSE))</f>
        <v>-0.26016166369647309</v>
      </c>
      <c r="F38" s="123">
        <f t="array" ref="F38">PRODUCT(1+E27:E38)-1</f>
        <v>0.37306881643506684</v>
      </c>
      <c r="G38" s="637">
        <f>Benchmark!J39</f>
        <v>0.15780983919663635</v>
      </c>
      <c r="H38" s="123">
        <f t="array" ref="H38">PRODUCT(1+G27:G38)-1</f>
        <v>-0.38601741359238972</v>
      </c>
      <c r="I38" s="637">
        <f>-Benchmark!K39</f>
        <v>-0.15455713371000854</v>
      </c>
      <c r="J38" s="123">
        <f t="array" ref="J38">PRODUCT(1+I27:I38)-1</f>
        <v>0.39163579026191986</v>
      </c>
      <c r="K38" s="613"/>
      <c r="L38" s="123">
        <f>VLOOKUP($B38,'Region --&gt;'!$N$3:$U$101,MATCH(L$2,'Region --&gt;'!$N$3:$U$3,0),FALSE)/VLOOKUP($B37,'Region --&gt;'!$B$3:$K$101,MATCH(L$2,'Region --&gt;'!$B$3:$K$3,FALSE))</f>
        <v>0.34068133197786366</v>
      </c>
      <c r="M38" s="123">
        <f t="array" ref="M38">PRODUCT(1+L27:L38)-1</f>
        <v>-0.71570321270956461</v>
      </c>
      <c r="N38" s="130">
        <f>IF(IFERROR(VLOOKUP($B38,'Region --&gt;'!$N$104:$U$202,MATCH(L$2,'Region --&gt;'!$N$3:$U$3,0),FALSE)/VLOOKUP($B37,'Region --&gt;'!$B$104:$K$202,MATCH(L$2,'Region --&gt;'!$B$3:$K$3,FALSE)),R38)&lt;-1,-1,IFERROR(VLOOKUP($B38,'Region --&gt;'!$N$104:$U$202,MATCH(L$2,'Region --&gt;'!$N$3:$U$3,0),FALSE)/VLOOKUP($B37,'Region --&gt;'!$B$104:$K$202,MATCH(L$2,'Region --&gt;'!$B$3:$K$3,FALSE)),R38))</f>
        <v>-0.32111177150815862</v>
      </c>
      <c r="O38" s="123">
        <f t="array" ref="O38">PRODUCT(1+N27:N38)-1</f>
        <v>5.1879353532719703</v>
      </c>
      <c r="P38" s="637">
        <f>Benchmark!D39</f>
        <v>0.22420670000000001</v>
      </c>
      <c r="Q38" s="123">
        <f t="array" ref="Q38">PRODUCT(1+P27:P38)-1</f>
        <v>-0.61082532112202315</v>
      </c>
      <c r="R38" s="123">
        <f t="shared" si="1"/>
        <v>-0.22420670000000001</v>
      </c>
      <c r="S38" s="123">
        <f t="array" ref="S38">PRODUCT(1+R27:R38)-1</f>
        <v>0.76075883991103388</v>
      </c>
      <c r="U38" s="123">
        <f>VLOOKUP($B38,'Region --&gt;'!$N$3:$U$101,MATCH(U$2,'Region --&gt;'!$N$3:$U$3,0),FALSE)/VLOOKUP($B37,'Region --&gt;'!$B$3:$K$101,MATCH(U$2,'Region --&gt;'!$B$3:$K$3,FALSE))</f>
        <v>0.35727367362960838</v>
      </c>
      <c r="V38" s="123">
        <f t="array" ref="V38">PRODUCT(1+U27:U38)-1</f>
        <v>-0.523912322372317</v>
      </c>
      <c r="W38" s="123">
        <f>VLOOKUP($B38,'Region --&gt;'!$N$104:$U$202,MATCH(U$2,'Region --&gt;'!$N$3:$U$3,0),FALSE)/VLOOKUP($B37,'Region --&gt;'!$B$104:$K$202,MATCH(U$2,'Region --&gt;'!$B$3:$K$3,FALSE))</f>
        <v>-0.21906110485298089</v>
      </c>
      <c r="X38" s="123">
        <f t="array" ref="X38">PRODUCT(1+W27:W38)-1</f>
        <v>0.43477153524332457</v>
      </c>
      <c r="Y38" s="637">
        <f>Benchmark!E39</f>
        <v>0.17224680000000001</v>
      </c>
      <c r="Z38" s="123">
        <f t="array" ref="Z38">PRODUCT(1+Y27:Y38)-1</f>
        <v>-0.44471949591925031</v>
      </c>
      <c r="AA38" s="123">
        <f t="shared" si="2"/>
        <v>-0.17224680000000001</v>
      </c>
      <c r="AB38" s="123">
        <f t="array" ref="AB38">PRODUCT(1+AA27:AA38)-1</f>
        <v>0.44119986192298555</v>
      </c>
      <c r="AD38" s="123">
        <f>VLOOKUP($B38,'Region --&gt;'!$N$3:$U$101,MATCH(AD$2,'Region --&gt;'!$N$3:$U$3,0),FALSE)/VLOOKUP($B37,'Region --&gt;'!$B$3:$K$101,MATCH(AD$2,'Region --&gt;'!$B$3:$K$3,FALSE))</f>
        <v>0.18859522951522301</v>
      </c>
      <c r="AE38" s="123">
        <f t="array" ref="AE38">PRODUCT(1+AD27:AD38)-1</f>
        <v>-0.2245674628852149</v>
      </c>
      <c r="AF38" s="123">
        <f>VLOOKUP($B38,'Region --&gt;'!$N$104:$U$202,MATCH(AD$2,'Region --&gt;'!$N$3:$U$3,0),FALSE)/VLOOKUP($B37,'Region --&gt;'!$B$104:$K$202,MATCH(AD$2,'Region --&gt;'!$B$3:$K$3,FALSE))</f>
        <v>-0.24336087124198594</v>
      </c>
      <c r="AG38" s="123">
        <f t="array" ref="AG38">PRODUCT(1+AF27:AF38)-1</f>
        <v>0.26516248385130337</v>
      </c>
      <c r="AH38" s="637">
        <f>Benchmark!H39</f>
        <v>0.12499161609313422</v>
      </c>
      <c r="AI38" s="123">
        <f t="array" ref="AI38">PRODUCT(1+AH27:AH38)-1</f>
        <v>-0.34055028945613075</v>
      </c>
      <c r="AJ38" s="637">
        <f>-Benchmark!I39</f>
        <v>-9.8762866732189675E-2</v>
      </c>
      <c r="AK38" s="123">
        <f t="array" ref="AK38">PRODUCT(1+AJ27:AJ38)-1</f>
        <v>0.19731008590798838</v>
      </c>
      <c r="AL38" s="633"/>
      <c r="AM38" s="150">
        <f>IF(VLOOKUP($B38,'Region --&gt;'!$N$3:$U$101,MATCH(AM$2,'Region --&gt;'!$N$3:$U$3,0),FALSE)/VLOOKUP($B37,'Region --&gt;'!$B$3:$K$101,MATCH(AM$2,'Region --&gt;'!$B$3:$K$3,FALSE))&lt;-1,-1,VLOOKUP($B38,'Region --&gt;'!$N$3:$U$101,MATCH(AM$2,'Region --&gt;'!$N$3:$U$3,0),FALSE)/VLOOKUP($B37,'Region --&gt;'!$B$3:$K$101,MATCH(AM$2,'Region --&gt;'!$B$3:$K$3,FALSE)))</f>
        <v>0.3307240631434345</v>
      </c>
      <c r="AN38" s="123">
        <f t="array" ref="AN38">PRODUCT(1+AM27:AM38)-1</f>
        <v>-1</v>
      </c>
      <c r="AO38" s="123">
        <f>VLOOKUP($B38,'Region --&gt;'!$N$104:$U$202,MATCH(AM$2,'Region --&gt;'!$N$3:$U$3,0),FALSE)/VLOOKUP($B37,'Region --&gt;'!$B$104:$K$202,MATCH(AM$2,'Region --&gt;'!$B$3:$K$3,FALSE))</f>
        <v>-0.16470375143350366</v>
      </c>
      <c r="AP38" s="123">
        <f t="array" ref="AP38">PRODUCT(1+AO27:AO38)-1</f>
        <v>0.74869211291912396</v>
      </c>
      <c r="AQ38" s="637">
        <f>Benchmark!F39</f>
        <v>9.9451160000000011E-2</v>
      </c>
      <c r="AR38" s="123">
        <f t="array" ref="AR38">PRODUCT(1+AQ27:AQ38)-1</f>
        <v>-0.35593841045223196</v>
      </c>
      <c r="AS38" s="123">
        <f t="shared" si="3"/>
        <v>-9.9451160000000011E-2</v>
      </c>
      <c r="AT38" s="123">
        <f t="array" ref="AT38">PRODUCT(1+AS27:AS38)-1</f>
        <v>0.42204389761919514</v>
      </c>
      <c r="AV38" s="123">
        <f>VLOOKUP($B38,'Region --&gt;'!$N$3:$U$101,MATCH(AV$2,'Region --&gt;'!$N$3:$U$3,0),FALSE)/VLOOKUP($B37,'Region --&gt;'!$B$3:$K$101,MATCH(AV$2,'Region --&gt;'!$B$3:$K$3,FALSE))</f>
        <v>0.41528706063441284</v>
      </c>
      <c r="AW38" s="123">
        <f t="array" ref="AW38">PRODUCT(1+AV27:AV38)-1</f>
        <v>-0.27778631110680951</v>
      </c>
      <c r="AX38" s="123">
        <f>VLOOKUP($B38,'Region --&gt;'!$N$104:$U$202,MATCH(AV$2,'Region --&gt;'!$N$3:$U$3,0),FALSE)/VLOOKUP($B37,'Region --&gt;'!$B$104:$K$202,MATCH(AV$2,'Region --&gt;'!$B$3:$K$3,FALSE))</f>
        <v>-0.23280826324963808</v>
      </c>
      <c r="AY38" s="123">
        <f t="array" ref="AY38">PRODUCT(1+AX27:AX38)-1</f>
        <v>8.666008220002297E-2</v>
      </c>
      <c r="AZ38" s="637">
        <f>Benchmark!G39</f>
        <v>0.14438110000000001</v>
      </c>
      <c r="BA38" s="123">
        <f t="array" ref="BA38">PRODUCT(1+AZ27:AZ38)-1</f>
        <v>-0.35267414689583187</v>
      </c>
      <c r="BB38" s="123">
        <f t="shared" si="4"/>
        <v>-0.14438110000000001</v>
      </c>
      <c r="BC38" s="123">
        <f t="array" ref="BC38">PRODUCT(1+BB27:BB38)-1</f>
        <v>0.43047864899545019</v>
      </c>
    </row>
    <row r="39" spans="2:55" x14ac:dyDescent="0.25">
      <c r="B39" s="95">
        <f t="shared" si="0"/>
        <v>39964</v>
      </c>
      <c r="C39" s="123">
        <f>VLOOKUP($B39,'Region --&gt;'!$N$3:$U$101,MATCH(C$2,'Region --&gt;'!$N$3:$U$3,0),FALSE)/VLOOKUP($B38,'Region --&gt;'!$B$3:$K$101,MATCH(C$2,'Region --&gt;'!$B$3:$K$3,FALSE))</f>
        <v>0.28311820291635609</v>
      </c>
      <c r="D39" s="123">
        <f t="array" ref="D39">PRODUCT(1+C28:C39)-1</f>
        <v>-0.6579155771525127</v>
      </c>
      <c r="E39" s="123">
        <f>VLOOKUP($B39,'Region --&gt;'!$N$104:$U$202,MATCH(C$2,'Region --&gt;'!$N$3:$U$3,0),FALSE)/VLOOKUP($B38,'Region --&gt;'!$B$104:$K$202,MATCH(C$2,'Region --&gt;'!$B$3:$K$3,FALSE))</f>
        <v>-0.14390685066784822</v>
      </c>
      <c r="F39" s="123">
        <f t="array" ref="F39">PRODUCT(1+E28:E39)-1</f>
        <v>0.15938928629824489</v>
      </c>
      <c r="G39" s="637">
        <f>Benchmark!J40</f>
        <v>0.14911412316219055</v>
      </c>
      <c r="H39" s="123">
        <f t="array" ref="H39">PRODUCT(1+G28:G39)-1</f>
        <v>-0.27619223741699739</v>
      </c>
      <c r="I39" s="637">
        <f>-Benchmark!K40</f>
        <v>-0.14513782862144739</v>
      </c>
      <c r="J39" s="123">
        <f t="array" ref="J39">PRODUCT(1+I28:I39)-1</f>
        <v>0.16349682547254929</v>
      </c>
      <c r="K39" s="613"/>
      <c r="L39" s="123">
        <f>VLOOKUP($B39,'Region --&gt;'!$N$3:$U$101,MATCH(L$2,'Region --&gt;'!$N$3:$U$3,0),FALSE)/VLOOKUP($B38,'Region --&gt;'!$B$3:$K$101,MATCH(L$2,'Region --&gt;'!$B$3:$K$3,FALSE))</f>
        <v>0.20912370006453443</v>
      </c>
      <c r="M39" s="123">
        <f t="array" ref="M39">PRODUCT(1+L28:L39)-1</f>
        <v>-0.69469623513242795</v>
      </c>
      <c r="N39" s="130">
        <f>IF(IFERROR(VLOOKUP($B39,'Region --&gt;'!$N$104:$U$202,MATCH(L$2,'Region --&gt;'!$N$3:$U$3,0),FALSE)/VLOOKUP($B38,'Region --&gt;'!$B$104:$K$202,MATCH(L$2,'Region --&gt;'!$B$3:$K$3,FALSE)),R39)&lt;-1,-1,IFERROR(VLOOKUP($B39,'Region --&gt;'!$N$104:$U$202,MATCH(L$2,'Region --&gt;'!$N$3:$U$3,0),FALSE)/VLOOKUP($B38,'Region --&gt;'!$B$104:$K$202,MATCH(L$2,'Region --&gt;'!$B$3:$K$3,FALSE)),R39))</f>
        <v>-0.2990652518543227</v>
      </c>
      <c r="O39" s="123">
        <f t="array" ref="O39">PRODUCT(1+N28:N39)-1</f>
        <v>4.1647499852222483</v>
      </c>
      <c r="P39" s="637">
        <f>Benchmark!D40</f>
        <v>0.26475750000000003</v>
      </c>
      <c r="Q39" s="123">
        <f t="array" ref="Q39">PRODUCT(1+P28:P39)-1</f>
        <v>-0.56838147486327406</v>
      </c>
      <c r="R39" s="123">
        <f t="shared" si="1"/>
        <v>-0.26475750000000003</v>
      </c>
      <c r="S39" s="123">
        <f t="array" ref="S39">PRODUCT(1+R28:R39)-1</f>
        <v>0.50600650937669123</v>
      </c>
      <c r="U39" s="123">
        <f>VLOOKUP($B39,'Region --&gt;'!$N$3:$U$101,MATCH(U$2,'Region --&gt;'!$N$3:$U$3,0),FALSE)/VLOOKUP($B38,'Region --&gt;'!$B$3:$K$101,MATCH(U$2,'Region --&gt;'!$B$3:$K$3,FALSE))</f>
        <v>0.25884204928246202</v>
      </c>
      <c r="V39" s="123">
        <f t="array" ref="V39">PRODUCT(1+U28:U39)-1</f>
        <v>-0.44991686890819094</v>
      </c>
      <c r="W39" s="123">
        <f>VLOOKUP($B39,'Region --&gt;'!$N$104:$U$202,MATCH(U$2,'Region --&gt;'!$N$3:$U$3,0),FALSE)/VLOOKUP($B38,'Region --&gt;'!$B$104:$K$202,MATCH(U$2,'Region --&gt;'!$B$3:$K$3,FALSE))</f>
        <v>-0.15803147018472921</v>
      </c>
      <c r="X39" s="123">
        <f t="array" ref="X39">PRODUCT(1+W28:W39)-1</f>
        <v>0.33547770041047564</v>
      </c>
      <c r="Y39" s="637">
        <f>Benchmark!E40</f>
        <v>0.20739679999999999</v>
      </c>
      <c r="Z39" s="123">
        <f t="array" ref="Z39">PRODUCT(1+Y28:Y39)-1</f>
        <v>-0.38681963686013454</v>
      </c>
      <c r="AA39" s="123">
        <f t="shared" si="2"/>
        <v>-0.20739679999999999</v>
      </c>
      <c r="AB39" s="123">
        <f t="array" ref="AB39">PRODUCT(1+AA28:AA39)-1</f>
        <v>0.25996492436470553</v>
      </c>
      <c r="AD39" s="123">
        <f>VLOOKUP($B39,'Region --&gt;'!$N$3:$U$101,MATCH(AD$2,'Region --&gt;'!$N$3:$U$3,0),FALSE)/VLOOKUP($B38,'Region --&gt;'!$B$3:$K$101,MATCH(AD$2,'Region --&gt;'!$B$3:$K$3,FALSE))</f>
        <v>0.22547005154173408</v>
      </c>
      <c r="AE39" s="123">
        <f t="array" ref="AE39">PRODUCT(1+AD28:AD39)-1</f>
        <v>-8.2851288734692607E-2</v>
      </c>
      <c r="AF39" s="123">
        <f>VLOOKUP($B39,'Region --&gt;'!$N$104:$U$202,MATCH(AD$2,'Region --&gt;'!$N$3:$U$3,0),FALSE)/VLOOKUP($B38,'Region --&gt;'!$B$104:$K$202,MATCH(AD$2,'Region --&gt;'!$B$3:$K$3,FALSE))</f>
        <v>-0.10182983880198442</v>
      </c>
      <c r="AG39" s="123">
        <f t="array" ref="AG39">PRODUCT(1+AF28:AF39)-1</f>
        <v>0.16320491947200311</v>
      </c>
      <c r="AH39" s="637">
        <f>Benchmark!H40</f>
        <v>8.6256722880938538E-2</v>
      </c>
      <c r="AI39" s="123">
        <f t="array" ref="AI39">PRODUCT(1+AH28:AH39)-1</f>
        <v>-0.26542030087041601</v>
      </c>
      <c r="AJ39" s="637">
        <f>-Benchmark!I40</f>
        <v>-0.10385000709038358</v>
      </c>
      <c r="AK39" s="123">
        <f t="array" ref="AK39">PRODUCT(1+AJ28:AJ39)-1</f>
        <v>6.2770459601392714E-2</v>
      </c>
      <c r="AL39" s="633"/>
      <c r="AM39" s="150">
        <f>IF(VLOOKUP($B39,'Region --&gt;'!$N$3:$U$101,MATCH(AM$2,'Region --&gt;'!$N$3:$U$3,0),FALSE)/VLOOKUP($B38,'Region --&gt;'!$B$3:$K$101,MATCH(AM$2,'Region --&gt;'!$B$3:$K$3,FALSE))&lt;-1,-1,VLOOKUP($B39,'Region --&gt;'!$N$3:$U$101,MATCH(AM$2,'Region --&gt;'!$N$3:$U$3,0),FALSE)/VLOOKUP($B38,'Region --&gt;'!$B$3:$K$101,MATCH(AM$2,'Region --&gt;'!$B$3:$K$3,FALSE)))</f>
        <v>7.0833629917008117E-2</v>
      </c>
      <c r="AN39" s="123">
        <f t="array" ref="AN39">PRODUCT(1+AM28:AM39)-1</f>
        <v>-1</v>
      </c>
      <c r="AO39" s="123">
        <f>VLOOKUP($B39,'Region --&gt;'!$N$104:$U$202,MATCH(AM$2,'Region --&gt;'!$N$3:$U$3,0),FALSE)/VLOOKUP($B38,'Region --&gt;'!$B$104:$K$202,MATCH(AM$2,'Region --&gt;'!$B$3:$K$3,FALSE))</f>
        <v>-1.7413647003227985E-3</v>
      </c>
      <c r="AP39" s="123">
        <f t="array" ref="AP39">PRODUCT(1+AO28:AO39)-1</f>
        <v>0.76661616275979227</v>
      </c>
      <c r="AQ39" s="637">
        <f>Benchmark!F40</f>
        <v>6.7802950000000001E-2</v>
      </c>
      <c r="AR39" s="123">
        <f t="array" ref="AR39">PRODUCT(1+AQ28:AQ39)-1</f>
        <v>-0.32651561260468842</v>
      </c>
      <c r="AS39" s="123">
        <f t="shared" si="3"/>
        <v>-6.7802950000000001E-2</v>
      </c>
      <c r="AT39" s="123">
        <f t="array" ref="AT39">PRODUCT(1+AS28:AS39)-1</f>
        <v>0.35427258243364168</v>
      </c>
      <c r="AV39" s="123">
        <f>VLOOKUP($B39,'Region --&gt;'!$N$3:$U$101,MATCH(AV$2,'Region --&gt;'!$N$3:$U$3,0),FALSE)/VLOOKUP($B38,'Region --&gt;'!$B$3:$K$101,MATCH(AV$2,'Region --&gt;'!$B$3:$K$3,FALSE))</f>
        <v>0.17317255362755499</v>
      </c>
      <c r="AW39" s="123">
        <f t="array" ref="AW39">PRODUCT(1+AV28:AV39)-1</f>
        <v>-0.20220092198694306</v>
      </c>
      <c r="AX39" s="123">
        <f>VLOOKUP($B39,'Region --&gt;'!$N$104:$U$202,MATCH(AV$2,'Region --&gt;'!$N$3:$U$3,0),FALSE)/VLOOKUP($B38,'Region --&gt;'!$B$104:$K$202,MATCH(AV$2,'Region --&gt;'!$B$3:$K$3,FALSE))</f>
        <v>-5.5644352704662399E-2</v>
      </c>
      <c r="AY39" s="123">
        <f t="array" ref="AY39">PRODUCT(1+AX28:AX39)-1</f>
        <v>5.8985486061715608E-3</v>
      </c>
      <c r="AZ39" s="637">
        <f>Benchmark!G40</f>
        <v>5.2503809999999998E-2</v>
      </c>
      <c r="BA39" s="123">
        <f t="array" ref="BA39">PRODUCT(1+AZ28:AZ39)-1</f>
        <v>-0.3247383937169418</v>
      </c>
      <c r="BB39" s="123">
        <f t="shared" si="4"/>
        <v>-5.2503809999999998E-2</v>
      </c>
      <c r="BC39" s="123">
        <f t="array" ref="BC39">PRODUCT(1+BB28:BB39)-1</f>
        <v>0.36762900326028736</v>
      </c>
    </row>
    <row r="40" spans="2:55" x14ac:dyDescent="0.25">
      <c r="B40" s="95">
        <f t="shared" si="0"/>
        <v>39994</v>
      </c>
      <c r="C40" s="123">
        <f>VLOOKUP($B40,'Region --&gt;'!$N$3:$U$101,MATCH(C$2,'Region --&gt;'!$N$3:$U$3,0),FALSE)/VLOOKUP($B39,'Region --&gt;'!$B$3:$K$101,MATCH(C$2,'Region --&gt;'!$B$3:$K$3,FALSE))</f>
        <v>1.7323306392632007E-2</v>
      </c>
      <c r="D40" s="123">
        <f t="array" ref="D40">PRODUCT(1+C29:C40)-1</f>
        <v>-0.59480109675694093</v>
      </c>
      <c r="E40" s="123">
        <f>VLOOKUP($B40,'Region --&gt;'!$N$104:$U$202,MATCH(C$2,'Region --&gt;'!$N$3:$U$3,0),FALSE)/VLOOKUP($B39,'Region --&gt;'!$B$104:$K$202,MATCH(C$2,'Region --&gt;'!$B$3:$K$3,FALSE))</f>
        <v>-4.159317062149572E-3</v>
      </c>
      <c r="F40" s="123">
        <f t="array" ref="F40">PRODUCT(1+E29:E40)-1</f>
        <v>1.8451412612885187E-2</v>
      </c>
      <c r="G40" s="637">
        <f>Benchmark!J41</f>
        <v>-1.3263536045763236E-4</v>
      </c>
      <c r="H40" s="123">
        <f t="array" ref="H40">PRODUCT(1+G29:G40)-1</f>
        <v>-0.18495512755466692</v>
      </c>
      <c r="I40" s="637">
        <f>-Benchmark!K41</f>
        <v>-1.2798943191190404E-3</v>
      </c>
      <c r="J40" s="123">
        <f t="array" ref="J40">PRODUCT(1+I29:I40)-1</f>
        <v>4.7016095565791893E-2</v>
      </c>
      <c r="K40" s="613"/>
      <c r="L40" s="123">
        <f>VLOOKUP($B40,'Region --&gt;'!$N$3:$U$101,MATCH(L$2,'Region --&gt;'!$N$3:$U$3,0),FALSE)/VLOOKUP($B39,'Region --&gt;'!$B$3:$K$101,MATCH(L$2,'Region --&gt;'!$B$3:$K$3,FALSE))</f>
        <v>-4.6008036793422948E-2</v>
      </c>
      <c r="M40" s="123">
        <f t="array" ref="M40">PRODUCT(1+L29:L40)-1</f>
        <v>-0.66333355434675745</v>
      </c>
      <c r="N40" s="130">
        <f>IF(IFERROR(VLOOKUP($B40,'Region --&gt;'!$N$104:$U$202,MATCH(L$2,'Region --&gt;'!$N$3:$U$3,0),FALSE)/VLOOKUP($B39,'Region --&gt;'!$B$104:$K$202,MATCH(L$2,'Region --&gt;'!$B$3:$K$3,FALSE)),R40)&lt;-1,-1,IFERROR(VLOOKUP($B40,'Region --&gt;'!$N$104:$U$202,MATCH(L$2,'Region --&gt;'!$N$3:$U$3,0),FALSE)/VLOOKUP($B39,'Region --&gt;'!$B$104:$K$202,MATCH(L$2,'Region --&gt;'!$B$3:$K$3,FALSE)),R40))</f>
        <v>-1.9818006959469395E-2</v>
      </c>
      <c r="O40" s="123">
        <f t="array" ref="O40">PRODUCT(1+N29:N40)-1</f>
        <v>3.4706756466154891</v>
      </c>
      <c r="P40" s="637">
        <f>Benchmark!D41</f>
        <v>-0.1020298</v>
      </c>
      <c r="Q40" s="123">
        <f t="array" ref="Q40">PRODUCT(1+P29:P40)-1</f>
        <v>-0.58301837771781784</v>
      </c>
      <c r="R40" s="123">
        <f t="shared" si="1"/>
        <v>0.1020298</v>
      </c>
      <c r="S40" s="123">
        <f t="array" ref="S40">PRODUCT(1+R29:R40)-1</f>
        <v>0.55035007762669585</v>
      </c>
      <c r="U40" s="123">
        <f>VLOOKUP($B40,'Region --&gt;'!$N$3:$U$101,MATCH(U$2,'Region --&gt;'!$N$3:$U$3,0),FALSE)/VLOOKUP($B39,'Region --&gt;'!$B$3:$K$101,MATCH(U$2,'Region --&gt;'!$B$3:$K$3,FALSE))</f>
        <v>0.10623262617643818</v>
      </c>
      <c r="V40" s="123">
        <f t="array" ref="V40">PRODUCT(1+U29:U40)-1</f>
        <v>-0.33716058595004783</v>
      </c>
      <c r="W40" s="123">
        <f>VLOOKUP($B40,'Region --&gt;'!$N$104:$U$202,MATCH(U$2,'Region --&gt;'!$N$3:$U$3,0),FALSE)/VLOOKUP($B39,'Region --&gt;'!$B$104:$K$202,MATCH(U$2,'Region --&gt;'!$B$3:$K$3,FALSE))</f>
        <v>-9.9186786807952902E-3</v>
      </c>
      <c r="X40" s="123">
        <f t="array" ref="X40">PRODUCT(1+W29:W40)-1</f>
        <v>0.23390628105751765</v>
      </c>
      <c r="Y40" s="637">
        <f>Benchmark!E41</f>
        <v>-2.2156080000000002E-2</v>
      </c>
      <c r="Z40" s="123">
        <f t="array" ref="Z40">PRODUCT(1+Y29:Y40)-1</f>
        <v>-0.3506785247942672</v>
      </c>
      <c r="AA40" s="123">
        <f t="shared" si="2"/>
        <v>2.2156080000000002E-2</v>
      </c>
      <c r="AB40" s="123">
        <f t="array" ref="AB40">PRODUCT(1+AA29:AA40)-1</f>
        <v>0.19626743025760951</v>
      </c>
      <c r="AD40" s="123">
        <f>VLOOKUP($B40,'Region --&gt;'!$N$3:$U$101,MATCH(AD$2,'Region --&gt;'!$N$3:$U$3,0),FALSE)/VLOOKUP($B39,'Region --&gt;'!$B$3:$K$101,MATCH(AD$2,'Region --&gt;'!$B$3:$K$3,FALSE))</f>
        <v>7.6579028088173559E-2</v>
      </c>
      <c r="AE40" s="123">
        <f t="array" ref="AE40">PRODUCT(1+AD29:AD40)-1</f>
        <v>2.3574124941985186E-3</v>
      </c>
      <c r="AF40" s="123">
        <f>VLOOKUP($B40,'Region --&gt;'!$N$104:$U$202,MATCH(AD$2,'Region --&gt;'!$N$3:$U$3,0),FALSE)/VLOOKUP($B39,'Region --&gt;'!$B$104:$K$202,MATCH(AD$2,'Region --&gt;'!$B$3:$K$3,FALSE))</f>
        <v>-3.3813425069235493E-2</v>
      </c>
      <c r="AG40" s="123">
        <f t="array" ref="AG40">PRODUCT(1+AF29:AF40)-1</f>
        <v>8.1724731746765311E-2</v>
      </c>
      <c r="AH40" s="637">
        <f>Benchmark!H41</f>
        <v>3.7177339388930917E-3</v>
      </c>
      <c r="AI40" s="123">
        <f t="array" ref="AI40">PRODUCT(1+AH29:AH40)-1</f>
        <v>-0.22188744711105368</v>
      </c>
      <c r="AJ40" s="637">
        <f>-Benchmark!I41</f>
        <v>-7.9841376456806883E-3</v>
      </c>
      <c r="AK40" s="123">
        <f t="array" ref="AK40">PRODUCT(1+AJ29:AJ40)-1</f>
        <v>-2.5402410507357143E-2</v>
      </c>
      <c r="AL40" s="633"/>
      <c r="AM40" s="150">
        <f>IF(VLOOKUP($B40,'Region --&gt;'!$N$3:$U$101,MATCH(AM$2,'Region --&gt;'!$N$3:$U$3,0),FALSE)/VLOOKUP($B39,'Region --&gt;'!$B$3:$K$101,MATCH(AM$2,'Region --&gt;'!$B$3:$K$3,FALSE))&lt;-1,-1,VLOOKUP($B40,'Region --&gt;'!$N$3:$U$101,MATCH(AM$2,'Region --&gt;'!$N$3:$U$3,0),FALSE)/VLOOKUP($B39,'Region --&gt;'!$B$3:$K$101,MATCH(AM$2,'Region --&gt;'!$B$3:$K$3,FALSE)))</f>
        <v>7.0228309978673922E-2</v>
      </c>
      <c r="AN40" s="123">
        <f t="array" ref="AN40">PRODUCT(1+AM29:AM40)-1</f>
        <v>-1</v>
      </c>
      <c r="AO40" s="123">
        <f>VLOOKUP($B40,'Region --&gt;'!$N$104:$U$202,MATCH(AM$2,'Region --&gt;'!$N$3:$U$3,0),FALSE)/VLOOKUP($B39,'Region --&gt;'!$B$104:$K$202,MATCH(AM$2,'Region --&gt;'!$B$3:$K$3,FALSE))</f>
        <v>-1.4002319329301467E-2</v>
      </c>
      <c r="AP40" s="123">
        <f t="array" ref="AP40">PRODUCT(1+AO29:AO40)-1</f>
        <v>0.61037553944037293</v>
      </c>
      <c r="AQ40" s="637">
        <f>Benchmark!F41</f>
        <v>-2.9665049999999999E-3</v>
      </c>
      <c r="AR40" s="123">
        <f t="array" ref="AR40">PRODUCT(1+AQ29:AQ40)-1</f>
        <v>-0.27220307315677728</v>
      </c>
      <c r="AS40" s="123">
        <f t="shared" si="3"/>
        <v>2.9665049999999999E-3</v>
      </c>
      <c r="AT40" s="123">
        <f t="array" ref="AT40">PRODUCT(1+AS29:AS40)-1</f>
        <v>0.26074484830314404</v>
      </c>
      <c r="AV40" s="123">
        <f>VLOOKUP($B40,'Region --&gt;'!$N$3:$U$101,MATCH(AV$2,'Region --&gt;'!$N$3:$U$3,0),FALSE)/VLOOKUP($B39,'Region --&gt;'!$B$3:$K$101,MATCH(AV$2,'Region --&gt;'!$B$3:$K$3,FALSE))</f>
        <v>-6.6908585560923772E-2</v>
      </c>
      <c r="AW40" s="123">
        <f t="array" ref="AW40">PRODUCT(1+AV29:AV40)-1</f>
        <v>-0.16735685712449866</v>
      </c>
      <c r="AX40" s="123">
        <f>VLOOKUP($B40,'Region --&gt;'!$N$104:$U$202,MATCH(AV$2,'Region --&gt;'!$N$3:$U$3,0),FALSE)/VLOOKUP($B39,'Region --&gt;'!$B$104:$K$202,MATCH(AV$2,'Region --&gt;'!$B$3:$K$3,FALSE))</f>
        <v>-7.965150966696765E-3</v>
      </c>
      <c r="AY40" s="123">
        <f t="array" ref="AY40">PRODUCT(1+AX29:AX40)-1</f>
        <v>-5.979874117697459E-2</v>
      </c>
      <c r="AZ40" s="637">
        <f>Benchmark!G41</f>
        <v>-1.000528E-2</v>
      </c>
      <c r="BA40" s="123">
        <f t="array" ref="BA40">PRODUCT(1+AZ29:AZ40)-1</f>
        <v>-0.25799814915167685</v>
      </c>
      <c r="BB40" s="123">
        <f t="shared" si="4"/>
        <v>1.000528E-2</v>
      </c>
      <c r="BC40" s="123">
        <f t="array" ref="BC40">PRODUCT(1+BB29:BB40)-1</f>
        <v>0.25682232734419963</v>
      </c>
    </row>
    <row r="41" spans="2:55" x14ac:dyDescent="0.25">
      <c r="B41" s="95">
        <f t="shared" si="0"/>
        <v>40025</v>
      </c>
      <c r="C41" s="123">
        <f>VLOOKUP($B41,'Region --&gt;'!$N$3:$U$101,MATCH(C$2,'Region --&gt;'!$N$3:$U$3,0),FALSE)/VLOOKUP($B40,'Region --&gt;'!$B$3:$K$101,MATCH(C$2,'Region --&gt;'!$B$3:$K$3,FALSE))</f>
        <v>0.17512797915211231</v>
      </c>
      <c r="D41" s="123">
        <f t="array" ref="D41">PRODUCT(1+C30:C41)-1</f>
        <v>-0.48796324297375404</v>
      </c>
      <c r="E41" s="123">
        <f>VLOOKUP($B41,'Region --&gt;'!$N$104:$U$202,MATCH(C$2,'Region --&gt;'!$N$3:$U$3,0),FALSE)/VLOOKUP($B40,'Region --&gt;'!$B$104:$K$202,MATCH(C$2,'Region --&gt;'!$B$3:$K$3,FALSE))</f>
        <v>-0.11683227365113202</v>
      </c>
      <c r="F41" s="123">
        <f t="array" ref="F41">PRODUCT(1+E30:E41)-1</f>
        <v>-0.12880332763877167</v>
      </c>
      <c r="G41" s="637">
        <f>Benchmark!J42</f>
        <v>0.11893510491143763</v>
      </c>
      <c r="H41" s="123">
        <f t="array" ref="H41">PRODUCT(1+G30:G41)-1</f>
        <v>-7.9291680372124196E-2</v>
      </c>
      <c r="I41" s="637">
        <f>-Benchmark!K42</f>
        <v>-0.11487297773955439</v>
      </c>
      <c r="J41" s="123">
        <f t="array" ref="J41">PRODUCT(1+I30:I41)-1</f>
        <v>-8.2336442995662118E-2</v>
      </c>
      <c r="K41" s="613"/>
      <c r="L41" s="123">
        <f>VLOOKUP($B41,'Region --&gt;'!$N$3:$U$101,MATCH(L$2,'Region --&gt;'!$N$3:$U$3,0),FALSE)/VLOOKUP($B40,'Region --&gt;'!$B$3:$K$101,MATCH(L$2,'Region --&gt;'!$B$3:$K$3,FALSE))</f>
        <v>0.14185997882662868</v>
      </c>
      <c r="M41" s="123">
        <f t="array" ref="M41">PRODUCT(1+L30:L41)-1</f>
        <v>-0.53385681322983503</v>
      </c>
      <c r="N41" s="130">
        <f>IF(IFERROR(VLOOKUP($B41,'Region --&gt;'!$N$104:$U$202,MATCH(L$2,'Region --&gt;'!$N$3:$U$3,0),FALSE)/VLOOKUP($B40,'Region --&gt;'!$B$104:$K$202,MATCH(L$2,'Region --&gt;'!$B$3:$K$3,FALSE)),R41)&lt;-1,-1,IFERROR(VLOOKUP($B41,'Region --&gt;'!$N$104:$U$202,MATCH(L$2,'Region --&gt;'!$N$3:$U$3,0),FALSE)/VLOOKUP($B40,'Region --&gt;'!$B$104:$K$202,MATCH(L$2,'Region --&gt;'!$B$3:$K$3,FALSE)),R41))</f>
        <v>-0.31444377148468083</v>
      </c>
      <c r="O41" s="123">
        <f t="array" ref="O41">PRODUCT(1+N30:N41)-1</f>
        <v>1.6881926618065157</v>
      </c>
      <c r="P41" s="637">
        <f>Benchmark!D42</f>
        <v>0.1149621</v>
      </c>
      <c r="Q41" s="123">
        <f t="array" ref="Q41">PRODUCT(1+P30:P41)-1</f>
        <v>-0.48030659755903882</v>
      </c>
      <c r="R41" s="123">
        <f t="shared" si="1"/>
        <v>-0.1149621</v>
      </c>
      <c r="S41" s="123">
        <f t="array" ref="S41">PRODUCT(1+R30:R41)-1</f>
        <v>0.24128906768300751</v>
      </c>
      <c r="U41" s="123">
        <f>VLOOKUP($B41,'Region --&gt;'!$N$3:$U$101,MATCH(U$2,'Region --&gt;'!$N$3:$U$3,0),FALSE)/VLOOKUP($B40,'Region --&gt;'!$B$3:$K$101,MATCH(U$2,'Region --&gt;'!$B$3:$K$3,FALSE))</f>
        <v>0.20426761075489983</v>
      </c>
      <c r="V41" s="123">
        <f t="array" ref="V41">PRODUCT(1+U30:U41)-1</f>
        <v>-0.16464976376389451</v>
      </c>
      <c r="W41" s="123">
        <f>VLOOKUP($B41,'Region --&gt;'!$N$104:$U$202,MATCH(U$2,'Region --&gt;'!$N$3:$U$3,0),FALSE)/VLOOKUP($B40,'Region --&gt;'!$B$104:$K$202,MATCH(U$2,'Region --&gt;'!$B$3:$K$3,FALSE))</f>
        <v>-0.12247409347105581</v>
      </c>
      <c r="X41" s="123">
        <f t="array" ref="X41">PRODUCT(1+W30:W41)-1</f>
        <v>-3.55415989827228E-2</v>
      </c>
      <c r="Y41" s="637">
        <f>Benchmark!E42</f>
        <v>9.1150830000000002E-2</v>
      </c>
      <c r="Z41" s="123">
        <f t="array" ref="Z41">PRODUCT(1+Y30:Y41)-1</f>
        <v>-0.2248850891094516</v>
      </c>
      <c r="AA41" s="123">
        <f t="shared" si="2"/>
        <v>-9.1150830000000002E-2</v>
      </c>
      <c r="AB41" s="123">
        <f t="array" ref="AB41">PRODUCT(1+AA30:AA41)-1</f>
        <v>1.192128955007643E-3</v>
      </c>
      <c r="AD41" s="123">
        <f>VLOOKUP($B41,'Region --&gt;'!$N$3:$U$101,MATCH(AD$2,'Region --&gt;'!$N$3:$U$3,0),FALSE)/VLOOKUP($B40,'Region --&gt;'!$B$3:$K$101,MATCH(AD$2,'Region --&gt;'!$B$3:$K$3,FALSE))</f>
        <v>9.6502410050982632E-2</v>
      </c>
      <c r="AE41" s="123">
        <f t="array" ref="AE41">PRODUCT(1+AD30:AD41)-1</f>
        <v>0.14416273092077714</v>
      </c>
      <c r="AF41" s="123">
        <f>VLOOKUP($B41,'Region --&gt;'!$N$104:$U$202,MATCH(AD$2,'Region --&gt;'!$N$3:$U$3,0),FALSE)/VLOOKUP($B40,'Region --&gt;'!$B$104:$K$202,MATCH(AD$2,'Region --&gt;'!$B$3:$K$3,FALSE))</f>
        <v>-5.1175366126195727E-2</v>
      </c>
      <c r="AG41" s="123">
        <f t="array" ref="AG41">PRODUCT(1+AF30:AF41)-1</f>
        <v>4.0745491009422263E-2</v>
      </c>
      <c r="AH41" s="637">
        <f>Benchmark!H42</f>
        <v>7.1035262335914048E-2</v>
      </c>
      <c r="AI41" s="123">
        <f t="array" ref="AI41">PRODUCT(1+AH30:AH41)-1</f>
        <v>-0.16668795197226005</v>
      </c>
      <c r="AJ41" s="637">
        <f>-Benchmark!I42</f>
        <v>-0.10547520292541609</v>
      </c>
      <c r="AK41" s="123">
        <f t="array" ref="AK41">PRODUCT(1+AJ30:AJ41)-1</f>
        <v>-7.6761458850148734E-2</v>
      </c>
      <c r="AL41" s="633"/>
      <c r="AM41" s="150">
        <f>IF(VLOOKUP($B41,'Region --&gt;'!$N$3:$U$101,MATCH(AM$2,'Region --&gt;'!$N$3:$U$3,0),FALSE)/VLOOKUP($B40,'Region --&gt;'!$B$3:$K$101,MATCH(AM$2,'Region --&gt;'!$B$3:$K$3,FALSE))&lt;-1,-1,VLOOKUP($B41,'Region --&gt;'!$N$3:$U$101,MATCH(AM$2,'Region --&gt;'!$N$3:$U$3,0),FALSE)/VLOOKUP($B40,'Region --&gt;'!$B$3:$K$101,MATCH(AM$2,'Region --&gt;'!$B$3:$K$3,FALSE)))</f>
        <v>0.25876020356758439</v>
      </c>
      <c r="AN41" s="123">
        <f t="array" ref="AN41">PRODUCT(1+AM30:AM41)-1</f>
        <v>-1</v>
      </c>
      <c r="AO41" s="123">
        <f>VLOOKUP($B41,'Region --&gt;'!$N$104:$U$202,MATCH(AM$2,'Region --&gt;'!$N$3:$U$3,0),FALSE)/VLOOKUP($B40,'Region --&gt;'!$B$104:$K$202,MATCH(AM$2,'Region --&gt;'!$B$3:$K$3,FALSE))</f>
        <v>-8.0922565689222334E-2</v>
      </c>
      <c r="AP41" s="123">
        <f t="array" ref="AP41">PRODUCT(1+AO30:AO41)-1</f>
        <v>0.47377108180204153</v>
      </c>
      <c r="AQ41" s="637">
        <f>Benchmark!F42</f>
        <v>7.9358620000000005E-2</v>
      </c>
      <c r="AR41" s="123">
        <f t="array" ref="AR41">PRODUCT(1+AQ30:AQ41)-1</f>
        <v>-0.20092867934132819</v>
      </c>
      <c r="AS41" s="123">
        <f t="shared" si="3"/>
        <v>-7.9358620000000005E-2</v>
      </c>
      <c r="AT41" s="123">
        <f t="array" ref="AT41">PRODUCT(1+AS30:AS41)-1</f>
        <v>0.14138570557828101</v>
      </c>
      <c r="AV41" s="123">
        <f>VLOOKUP($B41,'Region --&gt;'!$N$3:$U$101,MATCH(AV$2,'Region --&gt;'!$N$3:$U$3,0),FALSE)/VLOOKUP($B40,'Region --&gt;'!$B$3:$K$101,MATCH(AV$2,'Region --&gt;'!$B$3:$K$3,FALSE))</f>
        <v>-4.6686895574445608E-2</v>
      </c>
      <c r="AW41" s="123">
        <f t="array" ref="AW41">PRODUCT(1+AV30:AV41)-1</f>
        <v>-0.20195269058905796</v>
      </c>
      <c r="AX41" s="123">
        <f>VLOOKUP($B41,'Region --&gt;'!$N$104:$U$202,MATCH(AV$2,'Region --&gt;'!$N$3:$U$3,0),FALSE)/VLOOKUP($B40,'Region --&gt;'!$B$104:$K$202,MATCH(AV$2,'Region --&gt;'!$B$3:$K$3,FALSE))</f>
        <v>-0.15354781683252866</v>
      </c>
      <c r="AY41" s="123">
        <f t="array" ref="AY41">PRODUCT(1+AX30:AX41)-1</f>
        <v>-0.2342223681258242</v>
      </c>
      <c r="AZ41" s="637">
        <f>Benchmark!G42</f>
        <v>9.3344729999999987E-2</v>
      </c>
      <c r="BA41" s="123">
        <f t="array" ref="BA41">PRODUCT(1+AZ30:AZ41)-1</f>
        <v>-0.17295249791693557</v>
      </c>
      <c r="BB41" s="123">
        <f t="shared" si="4"/>
        <v>-9.3344729999999987E-2</v>
      </c>
      <c r="BC41" s="123">
        <f t="array" ref="BC41">PRODUCT(1+BB30:BB41)-1</f>
        <v>0.11816509889032334</v>
      </c>
    </row>
    <row r="42" spans="2:55" x14ac:dyDescent="0.25">
      <c r="B42" s="95">
        <f t="shared" si="0"/>
        <v>40056</v>
      </c>
      <c r="C42" s="123">
        <f>VLOOKUP($B42,'Region --&gt;'!$N$3:$U$101,MATCH(C$2,'Region --&gt;'!$N$3:$U$3,0),FALSE)/VLOOKUP($B41,'Region --&gt;'!$B$3:$K$101,MATCH(C$2,'Region --&gt;'!$B$3:$K$3,FALSE))</f>
        <v>-3.1006065619956967E-2</v>
      </c>
      <c r="D42" s="123">
        <f t="array" ref="D42">PRODUCT(1+C31:C42)-1</f>
        <v>-0.46752356921222993</v>
      </c>
      <c r="E42" s="123">
        <f>VLOOKUP($B42,'Region --&gt;'!$N$104:$U$202,MATCH(C$2,'Region --&gt;'!$N$3:$U$3,0),FALSE)/VLOOKUP($B41,'Region --&gt;'!$B$104:$K$202,MATCH(C$2,'Region --&gt;'!$B$3:$K$3,FALSE))</f>
        <v>4.1589461698786891E-2</v>
      </c>
      <c r="F42" s="123">
        <f t="array" ref="F42">PRODUCT(1+E31:E42)-1</f>
        <v>-0.13245281881317728</v>
      </c>
      <c r="G42" s="637">
        <f>Benchmark!J43</f>
        <v>-2.6007173491304932E-2</v>
      </c>
      <c r="H42" s="123">
        <f t="array" ref="H42">PRODUCT(1+G31:G42)-1</f>
        <v>-4.2554374965775188E-2</v>
      </c>
      <c r="I42" s="637">
        <f>-Benchmark!K43</f>
        <v>2.3943491797156026E-2</v>
      </c>
      <c r="J42" s="123">
        <f t="array" ref="J42">PRODUCT(1+I31:I42)-1</f>
        <v>-0.11499144392362526</v>
      </c>
      <c r="K42" s="613"/>
      <c r="L42" s="123">
        <f>VLOOKUP($B42,'Region --&gt;'!$N$3:$U$101,MATCH(L$2,'Region --&gt;'!$N$3:$U$3,0),FALSE)/VLOOKUP($B41,'Region --&gt;'!$B$3:$K$101,MATCH(L$2,'Region --&gt;'!$B$3:$K$3,FALSE))</f>
        <v>9.19494968776189E-2</v>
      </c>
      <c r="M42" s="123">
        <f t="array" ref="M42">PRODUCT(1+L31:L42)-1</f>
        <v>-0.44909952156083066</v>
      </c>
      <c r="N42" s="130">
        <f>IF(IFERROR(VLOOKUP($B42,'Region --&gt;'!$N$104:$U$202,MATCH(L$2,'Region --&gt;'!$N$3:$U$3,0),FALSE)/VLOOKUP($B41,'Region --&gt;'!$B$104:$K$202,MATCH(L$2,'Region --&gt;'!$B$3:$K$3,FALSE)),R42)&lt;-1,-1,IFERROR(VLOOKUP($B42,'Region --&gt;'!$N$104:$U$202,MATCH(L$2,'Region --&gt;'!$N$3:$U$3,0),FALSE)/VLOOKUP($B41,'Region --&gt;'!$B$104:$K$202,MATCH(L$2,'Region --&gt;'!$B$3:$K$3,FALSE)),R42))</f>
        <v>-0.50029046241621677</v>
      </c>
      <c r="O42" s="123">
        <f t="array" ref="O42">PRODUCT(1+N31:N42)-1</f>
        <v>0.17784472060201661</v>
      </c>
      <c r="P42" s="637">
        <f>Benchmark!D43</f>
        <v>3.637555E-2</v>
      </c>
      <c r="Q42" s="123">
        <f t="array" ref="Q42">PRODUCT(1+P31:P42)-1</f>
        <v>-0.37543698646837043</v>
      </c>
      <c r="R42" s="123">
        <f t="shared" si="1"/>
        <v>-3.637555E-2</v>
      </c>
      <c r="S42" s="123">
        <f t="array" ref="S42">PRODUCT(1+R31:R42)-1</f>
        <v>5.1418237508186637E-2</v>
      </c>
      <c r="U42" s="123">
        <f>VLOOKUP($B42,'Region --&gt;'!$N$3:$U$101,MATCH(U$2,'Region --&gt;'!$N$3:$U$3,0),FALSE)/VLOOKUP($B41,'Region --&gt;'!$B$3:$K$101,MATCH(U$2,'Region --&gt;'!$B$3:$K$3,FALSE))</f>
        <v>4.9049550331876385E-2</v>
      </c>
      <c r="V42" s="123">
        <f t="array" ref="V42">PRODUCT(1+U31:U42)-1</f>
        <v>-3.5411254977322337E-2</v>
      </c>
      <c r="W42" s="123">
        <f>VLOOKUP($B42,'Region --&gt;'!$N$104:$U$202,MATCH(U$2,'Region --&gt;'!$N$3:$U$3,0),FALSE)/VLOOKUP($B41,'Region --&gt;'!$B$104:$K$202,MATCH(U$2,'Region --&gt;'!$B$3:$K$3,FALSE))</f>
        <v>-5.1827938397546208E-2</v>
      </c>
      <c r="X42" s="123">
        <f t="array" ref="X42">PRODUCT(1+W31:W42)-1</f>
        <v>-0.11818009862428602</v>
      </c>
      <c r="Y42" s="637">
        <f>Benchmark!E43</f>
        <v>2.1276380000000001E-2</v>
      </c>
      <c r="Z42" s="123">
        <f t="array" ref="Z42">PRODUCT(1+Y31:Y42)-1</f>
        <v>-0.13705147593791978</v>
      </c>
      <c r="AA42" s="123">
        <f t="shared" si="2"/>
        <v>-2.1276380000000001E-2</v>
      </c>
      <c r="AB42" s="123">
        <f t="array" ref="AB42">PRODUCT(1+AA31:AA42)-1</f>
        <v>-9.4933574486301131E-2</v>
      </c>
      <c r="AD42" s="123">
        <f>VLOOKUP($B42,'Region --&gt;'!$N$3:$U$101,MATCH(AD$2,'Region --&gt;'!$N$3:$U$3,0),FALSE)/VLOOKUP($B41,'Region --&gt;'!$B$3:$K$101,MATCH(AD$2,'Region --&gt;'!$B$3:$K$3,FALSE))</f>
        <v>4.2245115436793018E-2</v>
      </c>
      <c r="AE42" s="123">
        <f t="array" ref="AE42">PRODUCT(1+AD31:AD42)-1</f>
        <v>0.22482445000860696</v>
      </c>
      <c r="AF42" s="123">
        <f>VLOOKUP($B42,'Region --&gt;'!$N$104:$U$202,MATCH(AD$2,'Region --&gt;'!$N$3:$U$3,0),FALSE)/VLOOKUP($B41,'Region --&gt;'!$B$104:$K$202,MATCH(AD$2,'Region --&gt;'!$B$3:$K$3,FALSE))</f>
        <v>1.5845104109361994E-2</v>
      </c>
      <c r="AG42" s="123">
        <f t="array" ref="AG42">PRODUCT(1+AF31:AF42)-1</f>
        <v>1.0302267195678061E-2</v>
      </c>
      <c r="AH42" s="637">
        <f>Benchmark!H43</f>
        <v>4.8533357267126577E-2</v>
      </c>
      <c r="AI42" s="123">
        <f t="array" ref="AI42">PRODUCT(1+AH31:AH42)-1</f>
        <v>-7.8311348790694124E-2</v>
      </c>
      <c r="AJ42" s="637">
        <f>-Benchmark!I43</f>
        <v>-5.1322489525776893E-2</v>
      </c>
      <c r="AK42" s="123">
        <f t="array" ref="AK42">PRODUCT(1+AJ31:AJ42)-1</f>
        <v>-0.15004347141151708</v>
      </c>
      <c r="AL42" s="633"/>
      <c r="AM42" s="150">
        <f>IF(VLOOKUP($B42,'Region --&gt;'!$N$3:$U$101,MATCH(AM$2,'Region --&gt;'!$N$3:$U$3,0),FALSE)/VLOOKUP($B41,'Region --&gt;'!$B$3:$K$101,MATCH(AM$2,'Region --&gt;'!$B$3:$K$3,FALSE))&lt;-1,-1,VLOOKUP($B42,'Region --&gt;'!$N$3:$U$101,MATCH(AM$2,'Region --&gt;'!$N$3:$U$3,0),FALSE)/VLOOKUP($B41,'Region --&gt;'!$B$3:$K$101,MATCH(AM$2,'Region --&gt;'!$B$3:$K$3,FALSE)))</f>
        <v>2.4558927700353141E-2</v>
      </c>
      <c r="AN42" s="123">
        <f t="array" ref="AN42">PRODUCT(1+AM31:AM42)-1</f>
        <v>-1</v>
      </c>
      <c r="AO42" s="123">
        <f>VLOOKUP($B42,'Region --&gt;'!$N$104:$U$202,MATCH(AM$2,'Region --&gt;'!$N$3:$U$3,0),FALSE)/VLOOKUP($B41,'Region --&gt;'!$B$104:$K$202,MATCH(AM$2,'Region --&gt;'!$B$3:$K$3,FALSE))</f>
        <v>-3.5959489416507763E-2</v>
      </c>
      <c r="AP42" s="123">
        <f t="array" ref="AP42">PRODUCT(1+AO31:AO42)-1</f>
        <v>0.48957880927185959</v>
      </c>
      <c r="AQ42" s="637">
        <f>Benchmark!F43</f>
        <v>3.027552E-2</v>
      </c>
      <c r="AR42" s="123">
        <f t="array" ref="AR42">PRODUCT(1+AQ31:AQ42)-1</f>
        <v>-0.18548707476814119</v>
      </c>
      <c r="AS42" s="123">
        <f t="shared" si="3"/>
        <v>-3.027552E-2</v>
      </c>
      <c r="AT42" s="123">
        <f t="array" ref="AT42">PRODUCT(1+AS31:AS42)-1</f>
        <v>0.11884999113559735</v>
      </c>
      <c r="AV42" s="123">
        <f>VLOOKUP($B42,'Region --&gt;'!$N$3:$U$101,MATCH(AV$2,'Region --&gt;'!$N$3:$U$3,0),FALSE)/VLOOKUP($B41,'Region --&gt;'!$B$3:$K$101,MATCH(AV$2,'Region --&gt;'!$B$3:$K$3,FALSE))</f>
        <v>0.11850469871878623</v>
      </c>
      <c r="AW42" s="123">
        <f t="array" ref="AW42">PRODUCT(1+AV31:AV42)-1</f>
        <v>-7.7698402953338186E-2</v>
      </c>
      <c r="AX42" s="123">
        <f>VLOOKUP($B42,'Region --&gt;'!$N$104:$U$202,MATCH(AV$2,'Region --&gt;'!$N$3:$U$3,0),FALSE)/VLOOKUP($B41,'Region --&gt;'!$B$104:$K$202,MATCH(AV$2,'Region --&gt;'!$B$3:$K$3,FALSE))</f>
        <v>4.1016468205676187E-3</v>
      </c>
      <c r="AY42" s="123">
        <f t="array" ref="AY42">PRODUCT(1+AX31:AX42)-1</f>
        <v>-0.25808186052104287</v>
      </c>
      <c r="AZ42" s="637">
        <f>Benchmark!G43</f>
        <v>5.0729490000000002E-2</v>
      </c>
      <c r="BA42" s="123">
        <f t="array" ref="BA42">PRODUCT(1+AZ31:AZ42)-1</f>
        <v>-0.1466964252136943</v>
      </c>
      <c r="BB42" s="123">
        <f t="shared" si="4"/>
        <v>-5.0729490000000002E-2</v>
      </c>
      <c r="BC42" s="123">
        <f t="array" ref="BC42">PRODUCT(1+BB31:BB42)-1</f>
        <v>8.1336270446709991E-2</v>
      </c>
    </row>
    <row r="43" spans="2:55" x14ac:dyDescent="0.25">
      <c r="B43" s="95">
        <f t="shared" si="0"/>
        <v>40086</v>
      </c>
      <c r="C43" s="123">
        <f>VLOOKUP($B43,'Region --&gt;'!$N$3:$U$101,MATCH(C$2,'Region --&gt;'!$N$3:$U$3,0),FALSE)/VLOOKUP($B42,'Region --&gt;'!$B$3:$K$101,MATCH(C$2,'Region --&gt;'!$B$3:$K$3,FALSE))</f>
        <v>0.10087775198050071</v>
      </c>
      <c r="D43" s="123">
        <f t="array" ref="D43">PRODUCT(1+C32:C43)-1</f>
        <v>-0.17786237720851095</v>
      </c>
      <c r="E43" s="123">
        <f>VLOOKUP($B43,'Region --&gt;'!$N$104:$U$202,MATCH(C$2,'Region --&gt;'!$N$3:$U$3,0),FALSE)/VLOOKUP($B42,'Region --&gt;'!$B$104:$K$202,MATCH(C$2,'Region --&gt;'!$B$3:$K$3,FALSE))</f>
        <v>-8.6732667699329261E-2</v>
      </c>
      <c r="F43" s="123">
        <f t="array" ref="F43">PRODUCT(1+E32:E43)-1</f>
        <v>-0.34637879755144818</v>
      </c>
      <c r="G43" s="637">
        <f>Benchmark!J44</f>
        <v>7.3024598143651906E-2</v>
      </c>
      <c r="H43" s="123">
        <f t="array" ref="H43">PRODUCT(1+G32:G43)-1</f>
        <v>0.22409460568766848</v>
      </c>
      <c r="I43" s="637">
        <f>-Benchmark!K44</f>
        <v>-6.7685652779378741E-2</v>
      </c>
      <c r="J43" s="123">
        <f t="array" ref="J43">PRODUCT(1+I32:I43)-1</f>
        <v>-0.28819393676135407</v>
      </c>
      <c r="K43" s="613"/>
      <c r="L43" s="123">
        <f>VLOOKUP($B43,'Region --&gt;'!$N$3:$U$101,MATCH(L$2,'Region --&gt;'!$N$3:$U$3,0),FALSE)/VLOOKUP($B42,'Region --&gt;'!$B$3:$K$101,MATCH(L$2,'Region --&gt;'!$B$3:$K$3,FALSE))</f>
        <v>8.6725414828100408E-2</v>
      </c>
      <c r="M43" s="123">
        <f t="array" ref="M43">PRODUCT(1+L32:L43)-1</f>
        <v>-0.14532446214122274</v>
      </c>
      <c r="N43" s="130">
        <f>IF(IFERROR(VLOOKUP($B43,'Region --&gt;'!$N$104:$U$202,MATCH(L$2,'Region --&gt;'!$N$3:$U$3,0),FALSE)/VLOOKUP($B42,'Region --&gt;'!$B$104:$K$202,MATCH(L$2,'Region --&gt;'!$B$3:$K$3,FALSE)),R43)&lt;-1,-1,IFERROR(VLOOKUP($B43,'Region --&gt;'!$N$104:$U$202,MATCH(L$2,'Region --&gt;'!$N$3:$U$3,0),FALSE)/VLOOKUP($B42,'Region --&gt;'!$B$104:$K$202,MATCH(L$2,'Region --&gt;'!$B$3:$K$3,FALSE)),R43))</f>
        <v>-0.81491466910499211</v>
      </c>
      <c r="O43" s="123">
        <f t="array" ref="O43">PRODUCT(1+N32:N43)-1</f>
        <v>-0.82945321294197338</v>
      </c>
      <c r="P43" s="637">
        <f>Benchmark!D44</f>
        <v>0.1110527</v>
      </c>
      <c r="Q43" s="123">
        <f t="array" ref="Q43">PRODUCT(1+P32:P43)-1</f>
        <v>-0.11817617619481291</v>
      </c>
      <c r="R43" s="123">
        <f t="shared" si="1"/>
        <v>-0.1110527</v>
      </c>
      <c r="S43" s="123">
        <f t="array" ref="S43">PRODUCT(1+R32:R43)-1</f>
        <v>-0.22952045775307706</v>
      </c>
      <c r="U43" s="123">
        <f>VLOOKUP($B43,'Region --&gt;'!$N$3:$U$101,MATCH(U$2,'Region --&gt;'!$N$3:$U$3,0),FALSE)/VLOOKUP($B42,'Region --&gt;'!$B$3:$K$101,MATCH(U$2,'Region --&gt;'!$B$3:$K$3,FALSE))</f>
        <v>0.1583201421874828</v>
      </c>
      <c r="V43" s="123">
        <f t="array" ref="V43">PRODUCT(1+U32:U43)-1</f>
        <v>0.63873159596524443</v>
      </c>
      <c r="W43" s="123">
        <f>VLOOKUP($B43,'Region --&gt;'!$N$104:$U$202,MATCH(U$2,'Region --&gt;'!$N$3:$U$3,0),FALSE)/VLOOKUP($B42,'Region --&gt;'!$B$104:$K$202,MATCH(U$2,'Region --&gt;'!$B$3:$K$3,FALSE))</f>
        <v>-8.7895557661438098E-2</v>
      </c>
      <c r="X43" s="123">
        <f t="array" ref="X43">PRODUCT(1+W32:W43)-1</f>
        <v>-0.28168770441277613</v>
      </c>
      <c r="Y43" s="637">
        <f>Benchmark!E44</f>
        <v>0.1204336</v>
      </c>
      <c r="Z43" s="123">
        <f t="array" ref="Z43">PRODUCT(1+Y32:Y43)-1</f>
        <v>0.20011131483282907</v>
      </c>
      <c r="AA43" s="123">
        <f t="shared" si="2"/>
        <v>-0.1204336</v>
      </c>
      <c r="AB43" s="123">
        <f t="array" ref="AB43">PRODUCT(1+AA32:AA43)-1</f>
        <v>-0.3334702416631854</v>
      </c>
      <c r="AD43" s="123">
        <f>VLOOKUP($B43,'Region --&gt;'!$N$3:$U$101,MATCH(AD$2,'Region --&gt;'!$N$3:$U$3,0),FALSE)/VLOOKUP($B42,'Region --&gt;'!$B$3:$K$101,MATCH(AD$2,'Region --&gt;'!$B$3:$K$3,FALSE))</f>
        <v>7.5059099631242993E-2</v>
      </c>
      <c r="AE43" s="123">
        <f t="array" ref="AE43">PRODUCT(1+AD32:AD43)-1</f>
        <v>0.53206332265403211</v>
      </c>
      <c r="AF43" s="123">
        <f>VLOOKUP($B43,'Region --&gt;'!$N$104:$U$202,MATCH(AD$2,'Region --&gt;'!$N$3:$U$3,0),FALSE)/VLOOKUP($B42,'Region --&gt;'!$B$104:$K$202,MATCH(AD$2,'Region --&gt;'!$B$3:$K$3,FALSE))</f>
        <v>-3.3556081159947626E-2</v>
      </c>
      <c r="AG43" s="123">
        <f t="array" ref="AG43">PRODUCT(1+AF32:AF43)-1</f>
        <v>-0.12275868114990662</v>
      </c>
      <c r="AH43" s="637">
        <f>Benchmark!H44</f>
        <v>2.4997500308861338E-2</v>
      </c>
      <c r="AI43" s="123">
        <f t="array" ref="AI43">PRODUCT(1+AH32:AH43)-1</f>
        <v>3.9397240350086404E-2</v>
      </c>
      <c r="AJ43" s="637">
        <f>-Benchmark!I44</f>
        <v>-1.1427671659105751E-2</v>
      </c>
      <c r="AK43" s="123">
        <f t="array" ref="AK43">PRODUCT(1+AJ32:AJ43)-1</f>
        <v>-0.22083040108207541</v>
      </c>
      <c r="AL43" s="633"/>
      <c r="AM43" s="150">
        <f>IF(VLOOKUP($B43,'Region --&gt;'!$N$3:$U$101,MATCH(AM$2,'Region --&gt;'!$N$3:$U$3,0),FALSE)/VLOOKUP($B42,'Region --&gt;'!$B$3:$K$101,MATCH(AM$2,'Region --&gt;'!$B$3:$K$3,FALSE))&lt;-1,-1,VLOOKUP($B43,'Region --&gt;'!$N$3:$U$101,MATCH(AM$2,'Region --&gt;'!$N$3:$U$3,0),FALSE)/VLOOKUP($B42,'Region --&gt;'!$B$3:$K$101,MATCH(AM$2,'Region --&gt;'!$B$3:$K$3,FALSE)))</f>
        <v>0.13217204373241659</v>
      </c>
      <c r="AN43" s="123">
        <f t="array" ref="AN43">PRODUCT(1+AM32:AM43)-1</f>
        <v>-1</v>
      </c>
      <c r="AO43" s="123">
        <f>VLOOKUP($B43,'Region --&gt;'!$N$104:$U$202,MATCH(AM$2,'Region --&gt;'!$N$3:$U$3,0),FALSE)/VLOOKUP($B42,'Region --&gt;'!$B$104:$K$202,MATCH(AM$2,'Region --&gt;'!$B$3:$K$3,FALSE))</f>
        <v>-3.0347452999319294E-2</v>
      </c>
      <c r="AP43" s="123">
        <f t="array" ref="AP43">PRODUCT(1+AO32:AO43)-1</f>
        <v>0.26660916525186562</v>
      </c>
      <c r="AQ43" s="637">
        <f>Benchmark!F44</f>
        <v>4.1781610000000004E-2</v>
      </c>
      <c r="AR43" s="123">
        <f t="array" ref="AR43">PRODUCT(1+AQ32:AQ43)-1</f>
        <v>-6.0125225044312058E-2</v>
      </c>
      <c r="AS43" s="123">
        <f t="shared" si="3"/>
        <v>-4.1781610000000004E-2</v>
      </c>
      <c r="AT43" s="123">
        <f t="array" ref="AT43">PRODUCT(1+AS32:AS43)-1</f>
        <v>-2.2849713983532083E-2</v>
      </c>
      <c r="AV43" s="123">
        <f>VLOOKUP($B43,'Region --&gt;'!$N$3:$U$101,MATCH(AV$2,'Region --&gt;'!$N$3:$U$3,0),FALSE)/VLOOKUP($B42,'Region --&gt;'!$B$3:$K$101,MATCH(AV$2,'Region --&gt;'!$B$3:$K$3,FALSE))</f>
        <v>0.12246694929317271</v>
      </c>
      <c r="AW43" s="123">
        <f t="array" ref="AW43">PRODUCT(1+AV32:AV43)-1</f>
        <v>1.1300897837510648E-2</v>
      </c>
      <c r="AX43" s="123">
        <f>VLOOKUP($B43,'Region --&gt;'!$N$104:$U$202,MATCH(AV$2,'Region --&gt;'!$N$3:$U$3,0),FALSE)/VLOOKUP($B42,'Region --&gt;'!$B$104:$K$202,MATCH(AV$2,'Region --&gt;'!$B$3:$K$3,FALSE))</f>
        <v>-3.7388968613887207E-2</v>
      </c>
      <c r="AY43" s="123">
        <f t="array" ref="AY43">PRODUCT(1+AX32:AX43)-1</f>
        <v>-0.28795300006931424</v>
      </c>
      <c r="AZ43" s="637">
        <f>Benchmark!G44</f>
        <v>2.741828E-2</v>
      </c>
      <c r="BA43" s="123">
        <f t="array" ref="BA43">PRODUCT(1+AZ32:AZ43)-1</f>
        <v>-1.5243024420569018E-2</v>
      </c>
      <c r="BB43" s="123">
        <f t="shared" si="4"/>
        <v>-2.741828E-2</v>
      </c>
      <c r="BC43" s="123">
        <f t="array" ref="BC43">PRODUCT(1+BB32:BB43)-1</f>
        <v>-5.2302826291833693E-2</v>
      </c>
    </row>
    <row r="44" spans="2:55" x14ac:dyDescent="0.25">
      <c r="B44" s="95">
        <f t="shared" si="0"/>
        <v>40117</v>
      </c>
      <c r="C44" s="123">
        <f>VLOOKUP($B44,'Region --&gt;'!$N$3:$U$101,MATCH(C$2,'Region --&gt;'!$N$3:$U$3,0),FALSE)/VLOOKUP($B43,'Region --&gt;'!$B$3:$K$101,MATCH(C$2,'Region --&gt;'!$B$3:$K$3,FALSE))</f>
        <v>-6.4838514463057956E-4</v>
      </c>
      <c r="D44" s="123">
        <f t="array" ref="D44">PRODUCT(1+C33:C44)-1</f>
        <v>1.3411800829716771</v>
      </c>
      <c r="E44" s="123">
        <f>VLOOKUP($B44,'Region --&gt;'!$N$104:$U$202,MATCH(C$2,'Region --&gt;'!$N$3:$U$3,0),FALSE)/VLOOKUP($B43,'Region --&gt;'!$B$104:$K$202,MATCH(C$2,'Region --&gt;'!$B$3:$K$3,FALSE))</f>
        <v>2.8465312883734738E-2</v>
      </c>
      <c r="F44" s="123">
        <f t="array" ref="F44">PRODUCT(1+E33:E44)-1</f>
        <v>-0.55740107463271116</v>
      </c>
      <c r="G44" s="637">
        <f>Benchmark!J45</f>
        <v>-6.4627913382426551E-3</v>
      </c>
      <c r="H44" s="123">
        <f t="array" ref="H44">PRODUCT(1+G33:G44)-1</f>
        <v>0.59069238825782078</v>
      </c>
      <c r="I44" s="637">
        <f>-Benchmark!K45</f>
        <v>6.8649000593257042E-3</v>
      </c>
      <c r="J44" s="123">
        <f t="array" ref="J44">PRODUCT(1+I33:I44)-1</f>
        <v>-0.41914050891869525</v>
      </c>
      <c r="K44" s="613"/>
      <c r="L44" s="123">
        <f>VLOOKUP($B44,'Region --&gt;'!$N$3:$U$101,MATCH(L$2,'Region --&gt;'!$N$3:$U$3,0),FALSE)/VLOOKUP($B43,'Region --&gt;'!$B$3:$K$101,MATCH(L$2,'Region --&gt;'!$B$3:$K$3,FALSE))</f>
        <v>-5.1337591949714772E-3</v>
      </c>
      <c r="M44" s="123">
        <f t="array" ref="M44">PRODUCT(1+L33:L44)-1</f>
        <v>0.71593117043181875</v>
      </c>
      <c r="N44" s="130">
        <f>IF(IFERROR(VLOOKUP($B44,'Region --&gt;'!$N$104:$U$202,MATCH(L$2,'Region --&gt;'!$N$3:$U$3,0),FALSE)/VLOOKUP($B43,'Region --&gt;'!$B$104:$K$202,MATCH(L$2,'Region --&gt;'!$B$3:$K$3,FALSE)),R44)&lt;-1,-1,IFERROR(VLOOKUP($B44,'Region --&gt;'!$N$104:$U$202,MATCH(L$2,'Region --&gt;'!$N$3:$U$3,0),FALSE)/VLOOKUP($B43,'Region --&gt;'!$B$104:$K$202,MATCH(L$2,'Region --&gt;'!$B$3:$K$3,FALSE)),R44))</f>
        <v>6.9018251092736335E-2</v>
      </c>
      <c r="O44" s="123">
        <f t="array" ref="O44">PRODUCT(1+N33:N44)-1</f>
        <v>-0.85840488170817175</v>
      </c>
      <c r="P44" s="637">
        <f>Benchmark!D45</f>
        <v>4.0517230000000001E-2</v>
      </c>
      <c r="Q44" s="123">
        <f t="array" ref="Q44">PRODUCT(1+P33:P44)-1</f>
        <v>0.41479178239733749</v>
      </c>
      <c r="R44" s="123">
        <f t="shared" si="1"/>
        <v>-4.0517230000000001E-2</v>
      </c>
      <c r="S44" s="123">
        <f t="array" ref="S44">PRODUCT(1+R33:R44)-1</f>
        <v>-0.45298912113360168</v>
      </c>
      <c r="U44" s="123">
        <f>VLOOKUP($B44,'Region --&gt;'!$N$3:$U$101,MATCH(U$2,'Region --&gt;'!$N$3:$U$3,0),FALSE)/VLOOKUP($B43,'Region --&gt;'!$B$3:$K$101,MATCH(U$2,'Region --&gt;'!$B$3:$K$3,FALSE))</f>
        <v>4.9149929662713726E-2</v>
      </c>
      <c r="V44" s="123">
        <f t="array" ref="V44">PRODUCT(1+U33:U44)-1</f>
        <v>1.8352418069379697</v>
      </c>
      <c r="W44" s="123">
        <f>VLOOKUP($B44,'Region --&gt;'!$N$104:$U$202,MATCH(U$2,'Region --&gt;'!$N$3:$U$3,0),FALSE)/VLOOKUP($B43,'Region --&gt;'!$B$104:$K$202,MATCH(U$2,'Region --&gt;'!$B$3:$K$3,FALSE))</f>
        <v>1.012646819433153E-2</v>
      </c>
      <c r="X44" s="123">
        <f t="array" ref="X44">PRODUCT(1+W33:W44)-1</f>
        <v>-0.44684821099398797</v>
      </c>
      <c r="Y44" s="637">
        <f>Benchmark!E45</f>
        <v>1.6745490000000002E-2</v>
      </c>
      <c r="Z44" s="123">
        <f t="array" ref="Z44">PRODUCT(1+Y33:Y44)-1</f>
        <v>0.78360874704438932</v>
      </c>
      <c r="AA44" s="123">
        <f t="shared" si="2"/>
        <v>-1.6745490000000002E-2</v>
      </c>
      <c r="AB44" s="123">
        <f t="array" ref="AB44">PRODUCT(1+AA33:AA44)-1</f>
        <v>-0.50195315296651344</v>
      </c>
      <c r="AD44" s="123">
        <f>VLOOKUP($B44,'Region --&gt;'!$N$3:$U$101,MATCH(AD$2,'Region --&gt;'!$N$3:$U$3,0),FALSE)/VLOOKUP($B43,'Region --&gt;'!$B$3:$K$101,MATCH(AD$2,'Region --&gt;'!$B$3:$K$3,FALSE))</f>
        <v>-1.1292153759123177E-2</v>
      </c>
      <c r="AE44" s="123">
        <f t="array" ref="AE44">PRODUCT(1+AD33:AD44)-1</f>
        <v>0.8972466620243531</v>
      </c>
      <c r="AF44" s="123">
        <f>VLOOKUP($B44,'Region --&gt;'!$N$104:$U$202,MATCH(AD$2,'Region --&gt;'!$N$3:$U$3,0),FALSE)/VLOOKUP($B43,'Region --&gt;'!$B$104:$K$202,MATCH(AD$2,'Region --&gt;'!$B$3:$K$3,FALSE))</f>
        <v>6.3201148645733632E-2</v>
      </c>
      <c r="AG44" s="123">
        <f t="array" ref="AG44">PRODUCT(1+AF33:AF44)-1</f>
        <v>-0.2951057491509802</v>
      </c>
      <c r="AH44" s="637">
        <f>Benchmark!H45</f>
        <v>9.177629946058646E-3</v>
      </c>
      <c r="AI44" s="123">
        <f t="array" ref="AI44">PRODUCT(1+AH33:AH44)-1</f>
        <v>0.29248177416812404</v>
      </c>
      <c r="AJ44" s="637">
        <f>-Benchmark!I45</f>
        <v>-5.4592166546706756E-3</v>
      </c>
      <c r="AK44" s="123">
        <f t="array" ref="AK44">PRODUCT(1+AJ33:AJ44)-1</f>
        <v>-0.33114916291362573</v>
      </c>
      <c r="AL44" s="633"/>
      <c r="AM44" s="150">
        <f>IF(VLOOKUP($B44,'Region --&gt;'!$N$3:$U$101,MATCH(AM$2,'Region --&gt;'!$N$3:$U$3,0),FALSE)/VLOOKUP($B43,'Region --&gt;'!$B$3:$K$101,MATCH(AM$2,'Region --&gt;'!$B$3:$K$3,FALSE))&lt;-1,-1,VLOOKUP($B44,'Region --&gt;'!$N$3:$U$101,MATCH(AM$2,'Region --&gt;'!$N$3:$U$3,0),FALSE)/VLOOKUP($B43,'Region --&gt;'!$B$3:$K$101,MATCH(AM$2,'Region --&gt;'!$B$3:$K$3,FALSE)))</f>
        <v>-4.86152129278664E-2</v>
      </c>
      <c r="AN44" s="123">
        <f t="array" ref="AN44">PRODUCT(1+AM33:AM44)-1</f>
        <v>0.45441300421999165</v>
      </c>
      <c r="AO44" s="123">
        <f>VLOOKUP($B44,'Region --&gt;'!$N$104:$U$202,MATCH(AM$2,'Region --&gt;'!$N$3:$U$3,0),FALSE)/VLOOKUP($B43,'Region --&gt;'!$B$104:$K$202,MATCH(AM$2,'Region --&gt;'!$B$3:$K$3,FALSE))</f>
        <v>3.9630791465669876E-2</v>
      </c>
      <c r="AP44" s="123">
        <f t="array" ref="AP44">PRODUCT(1+AO33:AO44)-1</f>
        <v>-6.5741532310252926E-2</v>
      </c>
      <c r="AQ44" s="637">
        <f>Benchmark!F45</f>
        <v>-2.225543E-2</v>
      </c>
      <c r="AR44" s="123">
        <f t="array" ref="AR44">PRODUCT(1+AQ33:AQ44)-1</f>
        <v>0.11820572809805796</v>
      </c>
      <c r="AS44" s="123">
        <f t="shared" si="3"/>
        <v>2.225543E-2</v>
      </c>
      <c r="AT44" s="123">
        <f t="array" ref="AT44">PRODUCT(1+AS33:AS44)-1</f>
        <v>-0.15217339184613454</v>
      </c>
      <c r="AV44" s="123">
        <f>VLOOKUP($B44,'Region --&gt;'!$N$3:$U$101,MATCH(AV$2,'Region --&gt;'!$N$3:$U$3,0),FALSE)/VLOOKUP($B43,'Region --&gt;'!$B$3:$K$101,MATCH(AV$2,'Region --&gt;'!$B$3:$K$3,FALSE))</f>
        <v>-7.2386282115695755E-2</v>
      </c>
      <c r="AW44" s="123">
        <f t="array" ref="AW44">PRODUCT(1+AV33:AV44)-1</f>
        <v>0.4904913194895637</v>
      </c>
      <c r="AX44" s="123">
        <f>VLOOKUP($B44,'Region --&gt;'!$N$104:$U$202,MATCH(AV$2,'Region --&gt;'!$N$3:$U$3,0),FALSE)/VLOOKUP($B43,'Region --&gt;'!$B$104:$K$202,MATCH(AV$2,'Region --&gt;'!$B$3:$K$3,FALSE))</f>
        <v>4.706201064901798E-2</v>
      </c>
      <c r="AY44" s="123">
        <f t="array" ref="AY44">PRODUCT(1+AX33:AX44)-1</f>
        <v>-0.38809674768650926</v>
      </c>
      <c r="AZ44" s="637">
        <f>Benchmark!G45</f>
        <v>-2.0718339999999998E-2</v>
      </c>
      <c r="BA44" s="123">
        <f t="array" ref="BA44">PRODUCT(1+AZ33:AZ44)-1</f>
        <v>0.10528730946905385</v>
      </c>
      <c r="BB44" s="123">
        <f t="shared" si="4"/>
        <v>2.0718339999999998E-2</v>
      </c>
      <c r="BC44" s="123">
        <f t="array" ref="BC44">PRODUCT(1+BB33:BB44)-1</f>
        <v>-0.14206198823964689</v>
      </c>
    </row>
    <row r="45" spans="2:55" x14ac:dyDescent="0.25">
      <c r="B45" s="95">
        <f t="shared" si="0"/>
        <v>40147</v>
      </c>
      <c r="C45" s="123">
        <f>VLOOKUP($B45,'Region --&gt;'!$N$3:$U$101,MATCH(C$2,'Region --&gt;'!$N$3:$U$3,0),FALSE)/VLOOKUP($B44,'Region --&gt;'!$B$3:$K$101,MATCH(C$2,'Region --&gt;'!$B$3:$K$3,FALSE))</f>
        <v>2.4702853689112021E-2</v>
      </c>
      <c r="D45" s="123">
        <f t="array" ref="D45">PRODUCT(1+C34:C45)-1</f>
        <v>1.2636163987434346</v>
      </c>
      <c r="E45" s="123">
        <f>VLOOKUP($B45,'Region --&gt;'!$N$104:$U$202,MATCH(C$2,'Region --&gt;'!$N$3:$U$3,0),FALSE)/VLOOKUP($B44,'Region --&gt;'!$B$104:$K$202,MATCH(C$2,'Region --&gt;'!$B$3:$K$3,FALSE))</f>
        <v>-3.6823949137025802E-2</v>
      </c>
      <c r="F45" s="123">
        <f t="array" ref="F45">PRODUCT(1+E34:E45)-1</f>
        <v>-0.55726753592708989</v>
      </c>
      <c r="G45" s="637">
        <f>Benchmark!J46</f>
        <v>1.7496410886057544E-2</v>
      </c>
      <c r="H45" s="123">
        <f t="array" ref="H45">PRODUCT(1+G34:G45)-1</f>
        <v>0.70758118797527092</v>
      </c>
      <c r="I45" s="637">
        <f>-Benchmark!K46</f>
        <v>-1.4279697664158954E-2</v>
      </c>
      <c r="J45" s="123">
        <f t="array" ref="J45">PRODUCT(1+I34:I45)-1</f>
        <v>-0.45563730115301326</v>
      </c>
      <c r="K45" s="613"/>
      <c r="L45" s="123">
        <f>VLOOKUP($B45,'Region --&gt;'!$N$3:$U$101,MATCH(L$2,'Region --&gt;'!$N$3:$U$3,0),FALSE)/VLOOKUP($B44,'Region --&gt;'!$B$3:$K$101,MATCH(L$2,'Region --&gt;'!$B$3:$K$3,FALSE))</f>
        <v>2.463194677654883E-2</v>
      </c>
      <c r="M45" s="123">
        <f t="array" ref="M45">PRODUCT(1+L34:L45)-1</f>
        <v>1.0262438412772132</v>
      </c>
      <c r="N45" s="130">
        <f>IF(IFERROR(VLOOKUP($B45,'Region --&gt;'!$N$104:$U$202,MATCH(L$2,'Region --&gt;'!$N$3:$U$3,0),FALSE)/VLOOKUP($B44,'Region --&gt;'!$B$104:$K$202,MATCH(L$2,'Region --&gt;'!$B$3:$K$3,FALSE)),R45)&lt;-1,-1,IFERROR(VLOOKUP($B45,'Region --&gt;'!$N$104:$U$202,MATCH(L$2,'Region --&gt;'!$N$3:$U$3,0),FALSE)/VLOOKUP($B44,'Region --&gt;'!$B$104:$K$202,MATCH(L$2,'Region --&gt;'!$B$3:$K$3,FALSE)),R45))</f>
        <v>-0.26992004531638786</v>
      </c>
      <c r="O45" s="123">
        <f t="array" ref="O45">PRODUCT(1+N34:N45)-1</f>
        <v>-0.96605717830713556</v>
      </c>
      <c r="P45" s="637">
        <f>Benchmark!D46</f>
        <v>3.3117210000000001E-2</v>
      </c>
      <c r="Q45" s="123">
        <f t="array" ref="Q45">PRODUCT(1+P34:P45)-1</f>
        <v>0.73554162968298908</v>
      </c>
      <c r="R45" s="123">
        <f t="shared" si="1"/>
        <v>-3.3117210000000001E-2</v>
      </c>
      <c r="S45" s="123">
        <f t="array" ref="S45">PRODUCT(1+R34:R45)-1</f>
        <v>-0.54319555431987099</v>
      </c>
      <c r="U45" s="123">
        <f>VLOOKUP($B45,'Region --&gt;'!$N$3:$U$101,MATCH(U$2,'Region --&gt;'!$N$3:$U$3,0),FALSE)/VLOOKUP($B44,'Region --&gt;'!$B$3:$K$101,MATCH(U$2,'Region --&gt;'!$B$3:$K$3,FALSE))</f>
        <v>9.2731849630819999E-2</v>
      </c>
      <c r="V45" s="123">
        <f t="array" ref="V45">PRODUCT(1+U34:U45)-1</f>
        <v>2.7212294349867667</v>
      </c>
      <c r="W45" s="123">
        <f>VLOOKUP($B45,'Region --&gt;'!$N$104:$U$202,MATCH(U$2,'Region --&gt;'!$N$3:$U$3,0),FALSE)/VLOOKUP($B44,'Region --&gt;'!$B$104:$K$202,MATCH(U$2,'Region --&gt;'!$B$3:$K$3,FALSE))</f>
        <v>-0.1360889971803908</v>
      </c>
      <c r="X45" s="123">
        <f t="array" ref="X45">PRODUCT(1+W34:W45)-1</f>
        <v>-0.54674502391239233</v>
      </c>
      <c r="Y45" s="637">
        <f>Benchmark!E46</f>
        <v>8.4411059999999996E-2</v>
      </c>
      <c r="Z45" s="123">
        <f t="array" ref="Z45">PRODUCT(1+Y34:Y45)-1</f>
        <v>1.0677602060917861</v>
      </c>
      <c r="AA45" s="123">
        <f t="shared" si="2"/>
        <v>-8.4411059999999996E-2</v>
      </c>
      <c r="AB45" s="123">
        <f t="array" ref="AB45">PRODUCT(1+AA34:AA45)-1</f>
        <v>-0.57166777358762144</v>
      </c>
      <c r="AD45" s="123">
        <f>VLOOKUP($B45,'Region --&gt;'!$N$3:$U$101,MATCH(AD$2,'Region --&gt;'!$N$3:$U$3,0),FALSE)/VLOOKUP($B44,'Region --&gt;'!$B$3:$K$101,MATCH(AD$2,'Region --&gt;'!$B$3:$K$3,FALSE))</f>
        <v>-5.0877044919974093E-2</v>
      </c>
      <c r="AE45" s="123">
        <f t="array" ref="AE45">PRODUCT(1+AD34:AD45)-1</f>
        <v>0.82723232217905718</v>
      </c>
      <c r="AF45" s="123">
        <f>VLOOKUP($B45,'Region --&gt;'!$N$104:$U$202,MATCH(AD$2,'Region --&gt;'!$N$3:$U$3,0),FALSE)/VLOOKUP($B44,'Region --&gt;'!$B$104:$K$202,MATCH(AD$2,'Region --&gt;'!$B$3:$K$3,FALSE))</f>
        <v>0.1594367090705692</v>
      </c>
      <c r="AG45" s="123">
        <f t="array" ref="AG45">PRODUCT(1+AF34:AF45)-1</f>
        <v>-0.29386780028959381</v>
      </c>
      <c r="AH45" s="637">
        <f>Benchmark!H46</f>
        <v>-6.9122563087155045E-2</v>
      </c>
      <c r="AI45" s="123">
        <f t="array" ref="AI45">PRODUCT(1+AH34:AH45)-1</f>
        <v>0.33801595760203962</v>
      </c>
      <c r="AJ45" s="637">
        <f>-Benchmark!I46</f>
        <v>1.6484388277315791E-2</v>
      </c>
      <c r="AK45" s="123">
        <f t="array" ref="AK45">PRODUCT(1+AJ34:AJ45)-1</f>
        <v>-0.34401606845926258</v>
      </c>
      <c r="AL45" s="633"/>
      <c r="AM45" s="150">
        <f>IF(VLOOKUP($B45,'Region --&gt;'!$N$3:$U$101,MATCH(AM$2,'Region --&gt;'!$N$3:$U$3,0),FALSE)/VLOOKUP($B44,'Region --&gt;'!$B$3:$K$101,MATCH(AM$2,'Region --&gt;'!$B$3:$K$3,FALSE))&lt;-1,-1,VLOOKUP($B45,'Region --&gt;'!$N$3:$U$101,MATCH(AM$2,'Region --&gt;'!$N$3:$U$3,0),FALSE)/VLOOKUP($B44,'Region --&gt;'!$B$3:$K$101,MATCH(AM$2,'Region --&gt;'!$B$3:$K$3,FALSE)))</f>
        <v>0.1193945028813951</v>
      </c>
      <c r="AN45" s="123">
        <f t="array" ref="AN45">PRODUCT(1+AM34:AM45)-1</f>
        <v>1.352196339439705</v>
      </c>
      <c r="AO45" s="123">
        <f>VLOOKUP($B45,'Region --&gt;'!$N$104:$U$202,MATCH(AM$2,'Region --&gt;'!$N$3:$U$3,0),FALSE)/VLOOKUP($B44,'Region --&gt;'!$B$104:$K$202,MATCH(AM$2,'Region --&gt;'!$B$3:$K$3,FALSE))</f>
        <v>-7.7281285913773784E-2</v>
      </c>
      <c r="AP45" s="123">
        <f t="array" ref="AP45">PRODUCT(1+AO34:AO45)-1</f>
        <v>-0.2392276850540882</v>
      </c>
      <c r="AQ45" s="637">
        <f>Benchmark!F46</f>
        <v>6.0860649999999995E-2</v>
      </c>
      <c r="AR45" s="123">
        <f t="array" ref="AR45">PRODUCT(1+AQ34:AQ45)-1</f>
        <v>0.27898137413478041</v>
      </c>
      <c r="AS45" s="123">
        <f t="shared" si="3"/>
        <v>-6.0860649999999995E-2</v>
      </c>
      <c r="AT45" s="123">
        <f t="array" ref="AT45">PRODUCT(1+AS34:AS45)-1</f>
        <v>-0.25759406421016018</v>
      </c>
      <c r="AV45" s="123">
        <f>VLOOKUP($B45,'Region --&gt;'!$N$3:$U$101,MATCH(AV$2,'Region --&gt;'!$N$3:$U$3,0),FALSE)/VLOOKUP($B44,'Region --&gt;'!$B$3:$K$101,MATCH(AV$2,'Region --&gt;'!$B$3:$K$3,FALSE))</f>
        <v>-8.7644882441043417E-5</v>
      </c>
      <c r="AW45" s="123">
        <f t="array" ref="AW45">PRODUCT(1+AV34:AV45)-1</f>
        <v>1.339514006800536</v>
      </c>
      <c r="AX45" s="123">
        <f>VLOOKUP($B45,'Region --&gt;'!$N$104:$U$202,MATCH(AV$2,'Region --&gt;'!$N$3:$U$3,0),FALSE)/VLOOKUP($B44,'Region --&gt;'!$B$104:$K$202,MATCH(AV$2,'Region --&gt;'!$B$3:$K$3,FALSE))</f>
        <v>2.2881070047336239E-2</v>
      </c>
      <c r="AY45" s="123">
        <f t="array" ref="AY45">PRODUCT(1+AX34:AX45)-1</f>
        <v>-0.47204795966585045</v>
      </c>
      <c r="AZ45" s="637">
        <f>Benchmark!G46</f>
        <v>1.1726780000000001E-2</v>
      </c>
      <c r="BA45" s="123">
        <f t="array" ref="BA45">PRODUCT(1+AZ34:AZ45)-1</f>
        <v>0.20056647537600814</v>
      </c>
      <c r="BB45" s="123">
        <f t="shared" si="4"/>
        <v>-1.1726780000000001E-2</v>
      </c>
      <c r="BC45" s="123">
        <f t="array" ref="BC45">PRODUCT(1+BB34:BB45)-1</f>
        <v>-0.20652782924497903</v>
      </c>
    </row>
    <row r="46" spans="2:55" x14ac:dyDescent="0.25">
      <c r="B46" s="95">
        <f t="shared" si="0"/>
        <v>40178</v>
      </c>
      <c r="C46" s="123">
        <f>VLOOKUP($B46,'Region --&gt;'!$N$3:$U$101,MATCH(C$2,'Region --&gt;'!$N$3:$U$3,0),FALSE)/VLOOKUP($B45,'Region --&gt;'!$B$3:$K$101,MATCH(C$2,'Region --&gt;'!$B$3:$K$3,FALSE))</f>
        <v>7.3098098604463826E-2</v>
      </c>
      <c r="D46" s="123">
        <f t="array" ref="D46">PRODUCT(1+C35:C46)-1</f>
        <v>1.0749104935196527</v>
      </c>
      <c r="E46" s="123">
        <f>VLOOKUP($B46,'Region --&gt;'!$N$104:$U$202,MATCH(C$2,'Region --&gt;'!$N$3:$U$3,0),FALSE)/VLOOKUP($B45,'Region --&gt;'!$B$104:$K$202,MATCH(C$2,'Region --&gt;'!$B$3:$K$3,FALSE))</f>
        <v>-4.1309566316856838E-2</v>
      </c>
      <c r="F46" s="123">
        <f t="array" ref="F46">PRODUCT(1+E35:E46)-1</f>
        <v>-0.51503413481864946</v>
      </c>
      <c r="G46" s="637">
        <f>Benchmark!J47</f>
        <v>5.0461754100550753E-2</v>
      </c>
      <c r="H46" s="123">
        <f t="array" ref="H46">PRODUCT(1+G35:G46)-1</f>
        <v>0.64161360491287578</v>
      </c>
      <c r="I46" s="637">
        <f>-Benchmark!K47</f>
        <v>-5.2051612279452895E-2</v>
      </c>
      <c r="J46" s="123">
        <f t="array" ref="J46">PRODUCT(1+I35:I46)-1</f>
        <v>-0.43322035530471037</v>
      </c>
      <c r="K46" s="613"/>
      <c r="L46" s="123">
        <f>VLOOKUP($B46,'Region --&gt;'!$N$3:$U$101,MATCH(L$2,'Region --&gt;'!$N$3:$U$3,0),FALSE)/VLOOKUP($B45,'Region --&gt;'!$B$3:$K$101,MATCH(L$2,'Region --&gt;'!$B$3:$K$3,FALSE))</f>
        <v>3.2685990647202463E-2</v>
      </c>
      <c r="M46" s="123">
        <f t="array" ref="M46">PRODUCT(1+L35:L46)-1</f>
        <v>0.90839154068081451</v>
      </c>
      <c r="N46" s="130">
        <f>IF(IFERROR(VLOOKUP($B46,'Region --&gt;'!$N$104:$U$202,MATCH(L$2,'Region --&gt;'!$N$3:$U$3,0),FALSE)/VLOOKUP($B45,'Region --&gt;'!$B$104:$K$202,MATCH(L$2,'Region --&gt;'!$B$3:$K$3,FALSE)),R46)&lt;-1,-1,IFERROR(VLOOKUP($B46,'Region --&gt;'!$N$104:$U$202,MATCH(L$2,'Region --&gt;'!$N$3:$U$3,0),FALSE)/VLOOKUP($B45,'Region --&gt;'!$B$104:$K$202,MATCH(L$2,'Region --&gt;'!$B$3:$K$3,FALSE)),R46))</f>
        <v>0.51905048432689838</v>
      </c>
      <c r="O46" s="123">
        <f t="array" ref="O46">PRODUCT(1+N35:N46)-1</f>
        <v>-0.95394130915436337</v>
      </c>
      <c r="P46" s="637">
        <f>Benchmark!D47</f>
        <v>1.709857E-2</v>
      </c>
      <c r="Q46" s="123">
        <f t="array" ref="Q46">PRODUCT(1+P35:P46)-1</f>
        <v>0.83663222323307718</v>
      </c>
      <c r="R46" s="123">
        <f t="shared" si="1"/>
        <v>-1.709857E-2</v>
      </c>
      <c r="S46" s="123">
        <f t="array" ref="S46">PRODUCT(1+R35:R46)-1</f>
        <v>-0.56781140912793859</v>
      </c>
      <c r="U46" s="123">
        <f>VLOOKUP($B46,'Region --&gt;'!$N$3:$U$101,MATCH(U$2,'Region --&gt;'!$N$3:$U$3,0),FALSE)/VLOOKUP($B45,'Region --&gt;'!$B$3:$K$101,MATCH(U$2,'Region --&gt;'!$B$3:$K$3,FALSE))</f>
        <v>6.3112952477864082E-2</v>
      </c>
      <c r="V46" s="123">
        <f t="array" ref="V46">PRODUCT(1+U35:U46)-1</f>
        <v>2.633117921580689</v>
      </c>
      <c r="W46" s="123">
        <f>VLOOKUP($B46,'Region --&gt;'!$N$104:$U$202,MATCH(U$2,'Region --&gt;'!$N$3:$U$3,0),FALSE)/VLOOKUP($B45,'Region --&gt;'!$B$104:$K$202,MATCH(U$2,'Region --&gt;'!$B$3:$K$3,FALSE))</f>
        <v>-4.0594362650834916E-2</v>
      </c>
      <c r="X46" s="123">
        <f t="array" ref="X46">PRODUCT(1+W35:W46)-1</f>
        <v>-0.51540412341712782</v>
      </c>
      <c r="Y46" s="637">
        <f>Benchmark!E47</f>
        <v>2.0594790000000002E-2</v>
      </c>
      <c r="Z46" s="123">
        <f t="array" ref="Z46">PRODUCT(1+Y35:Y46)-1</f>
        <v>1.0444060033882012</v>
      </c>
      <c r="AA46" s="123">
        <f t="shared" si="2"/>
        <v>-2.0594790000000002E-2</v>
      </c>
      <c r="AB46" s="123">
        <f t="array" ref="AB46">PRODUCT(1+AA35:AA46)-1</f>
        <v>-0.56650752771616064</v>
      </c>
      <c r="AD46" s="123">
        <f>VLOOKUP($B46,'Region --&gt;'!$N$3:$U$101,MATCH(AD$2,'Region --&gt;'!$N$3:$U$3,0),FALSE)/VLOOKUP($B45,'Region --&gt;'!$B$3:$K$101,MATCH(AD$2,'Region --&gt;'!$B$3:$K$3,FALSE))</f>
        <v>1.5529849677831487E-2</v>
      </c>
      <c r="AE46" s="123">
        <f t="array" ref="AE46">PRODUCT(1+AD35:AD46)-1</f>
        <v>0.71014023746759092</v>
      </c>
      <c r="AF46" s="123">
        <f>VLOOKUP($B46,'Region --&gt;'!$N$104:$U$202,MATCH(AD$2,'Region --&gt;'!$N$3:$U$3,0),FALSE)/VLOOKUP($B45,'Region --&gt;'!$B$104:$K$202,MATCH(AD$2,'Region --&gt;'!$B$3:$K$3,FALSE))</f>
        <v>-0.37411901828362981</v>
      </c>
      <c r="AG46" s="123">
        <f t="array" ref="AG46">PRODUCT(1+AF35:AF46)-1</f>
        <v>-0.54731335090215061</v>
      </c>
      <c r="AH46" s="637">
        <f>Benchmark!H47</f>
        <v>4.907256402351378E-2</v>
      </c>
      <c r="AI46" s="123">
        <f t="array" ref="AI46">PRODUCT(1+AH35:AH46)-1</f>
        <v>0.32710465926349541</v>
      </c>
      <c r="AJ46" s="637">
        <f>-Benchmark!I47</f>
        <v>-9.0966440207303143E-2</v>
      </c>
      <c r="AK46" s="123">
        <f t="array" ref="AK46">PRODUCT(1+AJ35:AJ46)-1</f>
        <v>-0.3756691206287589</v>
      </c>
      <c r="AL46" s="633"/>
      <c r="AM46" s="150">
        <f>IF(VLOOKUP($B46,'Region --&gt;'!$N$3:$U$101,MATCH(AM$2,'Region --&gt;'!$N$3:$U$3,0),FALSE)/VLOOKUP($B45,'Region --&gt;'!$B$3:$K$101,MATCH(AM$2,'Region --&gt;'!$B$3:$K$3,FALSE))&lt;-1,-1,VLOOKUP($B46,'Region --&gt;'!$N$3:$U$101,MATCH(AM$2,'Region --&gt;'!$N$3:$U$3,0),FALSE)/VLOOKUP($B45,'Region --&gt;'!$B$3:$K$101,MATCH(AM$2,'Region --&gt;'!$B$3:$K$3,FALSE)))</f>
        <v>0.18509199832534687</v>
      </c>
      <c r="AN46" s="123">
        <f t="array" ref="AN46">PRODUCT(1+AM35:AM46)-1</f>
        <v>1.6985247436200619</v>
      </c>
      <c r="AO46" s="123">
        <f>VLOOKUP($B46,'Region --&gt;'!$N$104:$U$202,MATCH(AM$2,'Region --&gt;'!$N$3:$U$3,0),FALSE)/VLOOKUP($B45,'Region --&gt;'!$B$104:$K$202,MATCH(AM$2,'Region --&gt;'!$B$3:$K$3,FALSE))</f>
        <v>-9.1297089865606057E-2</v>
      </c>
      <c r="AP46" s="123">
        <f t="array" ref="AP46">PRODUCT(1+AO35:AO46)-1</f>
        <v>-0.33052035970305516</v>
      </c>
      <c r="AQ46" s="637">
        <f>Benchmark!F47</f>
        <v>2.1622119999999998E-2</v>
      </c>
      <c r="AR46" s="123">
        <f t="array" ref="AR46">PRODUCT(1+AQ35:AQ46)-1</f>
        <v>0.29383052257719022</v>
      </c>
      <c r="AS46" s="123">
        <f t="shared" si="3"/>
        <v>-2.1622119999999998E-2</v>
      </c>
      <c r="AT46" s="123">
        <f t="array" ref="AT46">PRODUCT(1+AS35:AS46)-1</f>
        <v>-0.26638581839892239</v>
      </c>
      <c r="AV46" s="123">
        <f>VLOOKUP($B46,'Region --&gt;'!$N$3:$U$101,MATCH(AV$2,'Region --&gt;'!$N$3:$U$3,0),FALSE)/VLOOKUP($B45,'Region --&gt;'!$B$3:$K$101,MATCH(AV$2,'Region --&gt;'!$B$3:$K$3,FALSE))</f>
        <v>0.15937357084830772</v>
      </c>
      <c r="AW46" s="123">
        <f t="array" ref="AW46">PRODUCT(1+AV35:AV46)-1</f>
        <v>0.72134581842060363</v>
      </c>
      <c r="AX46" s="123">
        <f>VLOOKUP($B46,'Region --&gt;'!$N$104:$U$202,MATCH(AV$2,'Region --&gt;'!$N$3:$U$3,0),FALSE)/VLOOKUP($B45,'Region --&gt;'!$B$104:$K$202,MATCH(AV$2,'Region --&gt;'!$B$3:$K$3,FALSE))</f>
        <v>-6.9572779759059442E-2</v>
      </c>
      <c r="AY46" s="123">
        <f t="array" ref="AY46">PRODUCT(1+AX35:AX46)-1</f>
        <v>-0.34755313676708655</v>
      </c>
      <c r="AZ46" s="637">
        <f>Benchmark!G47</f>
        <v>6.2429730000000003E-2</v>
      </c>
      <c r="BA46" s="123">
        <f t="array" ref="BA46">PRODUCT(1+AZ35:AZ46)-1</f>
        <v>0.32744033157597441</v>
      </c>
      <c r="BB46" s="123">
        <f t="shared" si="4"/>
        <v>-6.2429730000000003E-2</v>
      </c>
      <c r="BC46" s="123">
        <f t="array" ref="BC46">PRODUCT(1+BB35:BB46)-1</f>
        <v>-0.28406776484643814</v>
      </c>
    </row>
    <row r="47" spans="2:55" x14ac:dyDescent="0.25">
      <c r="B47" s="95">
        <f t="shared" si="0"/>
        <v>40209</v>
      </c>
      <c r="C47" s="123">
        <f>VLOOKUP($B47,'Region --&gt;'!$N$3:$U$101,MATCH(C$2,'Region --&gt;'!$N$3:$U$3,0),FALSE)/VLOOKUP($B46,'Region --&gt;'!$B$3:$K$101,MATCH(C$2,'Region --&gt;'!$B$3:$K$3,FALSE))</f>
        <v>-1.9752052207570994E-2</v>
      </c>
      <c r="D47" s="123">
        <f t="array" ref="D47">PRODUCT(1+C36:C47)-1</f>
        <v>1.1800514115249578</v>
      </c>
      <c r="E47" s="123">
        <f>VLOOKUP($B47,'Region --&gt;'!$N$104:$U$202,MATCH(C$2,'Region --&gt;'!$N$3:$U$3,0),FALSE)/VLOOKUP($B46,'Region --&gt;'!$B$104:$K$202,MATCH(C$2,'Region --&gt;'!$B$3:$K$3,FALSE))</f>
        <v>7.0960589203523355E-2</v>
      </c>
      <c r="F47" s="123">
        <f t="array" ref="F47">PRODUCT(1+E36:E47)-1</f>
        <v>-0.5133325795494319</v>
      </c>
      <c r="G47" s="637">
        <f>Benchmark!J48</f>
        <v>-5.5296464635928431E-2</v>
      </c>
      <c r="H47" s="123">
        <f t="array" ref="H47">PRODUCT(1+G36:G47)-1</f>
        <v>0.64618020789277852</v>
      </c>
      <c r="I47" s="637">
        <f>-Benchmark!K48</f>
        <v>5.3277385282592835E-2</v>
      </c>
      <c r="J47" s="123">
        <f t="array" ref="J47">PRODUCT(1+I36:I47)-1</f>
        <v>-0.43611003319520647</v>
      </c>
      <c r="K47" s="613"/>
      <c r="L47" s="123">
        <f>VLOOKUP($B47,'Region --&gt;'!$N$3:$U$101,MATCH(L$2,'Region --&gt;'!$N$3:$U$3,0),FALSE)/VLOOKUP($B46,'Region --&gt;'!$B$3:$K$101,MATCH(L$2,'Region --&gt;'!$B$3:$K$3,FALSE))</f>
        <v>4.5656967180110322E-2</v>
      </c>
      <c r="M47" s="123">
        <f t="array" ref="M47">PRODUCT(1+L36:L47)-1</f>
        <v>1.9044037484723084</v>
      </c>
      <c r="N47" s="130">
        <f>IF(IFERROR(VLOOKUP($B47,'Region --&gt;'!$N$104:$U$202,MATCH(L$2,'Region --&gt;'!$N$3:$U$3,0),FALSE)/VLOOKUP($B46,'Region --&gt;'!$B$104:$K$202,MATCH(L$2,'Region --&gt;'!$B$3:$K$3,FALSE)),R47)&lt;-1,-1,IFERROR(VLOOKUP($B47,'Region --&gt;'!$N$104:$U$202,MATCH(L$2,'Region --&gt;'!$N$3:$U$3,0),FALSE)/VLOOKUP($B46,'Region --&gt;'!$B$104:$K$202,MATCH(L$2,'Region --&gt;'!$B$3:$K$3,FALSE)),R47))</f>
        <v>-1.7481719999999999E-2</v>
      </c>
      <c r="O47" s="123">
        <f t="array" ref="O47">PRODUCT(1+N36:N47)-1</f>
        <v>-0.96852666820551847</v>
      </c>
      <c r="P47" s="637">
        <f>Benchmark!D48</f>
        <v>1.7481719999999999E-2</v>
      </c>
      <c r="Q47" s="123">
        <f t="array" ref="Q47">PRODUCT(1+P36:P47)-1</f>
        <v>1.2165937625243299</v>
      </c>
      <c r="R47" s="123">
        <f t="shared" si="1"/>
        <v>-1.7481719999999999E-2</v>
      </c>
      <c r="S47" s="123">
        <f t="array" ref="S47">PRODUCT(1+R36:R47)-1</f>
        <v>-0.63296609969641993</v>
      </c>
      <c r="U47" s="123">
        <f>VLOOKUP($B47,'Region --&gt;'!$N$3:$U$101,MATCH(U$2,'Region --&gt;'!$N$3:$U$3,0),FALSE)/VLOOKUP($B46,'Region --&gt;'!$B$3:$K$101,MATCH(U$2,'Region --&gt;'!$B$3:$K$3,FALSE))</f>
        <v>-5.6294200516084927E-2</v>
      </c>
      <c r="V47" s="123">
        <f t="array" ref="V47">PRODUCT(1+U36:U47)-1</f>
        <v>2.5364289660095176</v>
      </c>
      <c r="W47" s="123">
        <f>VLOOKUP($B47,'Region --&gt;'!$N$104:$U$202,MATCH(U$2,'Region --&gt;'!$N$3:$U$3,0),FALSE)/VLOOKUP($B46,'Region --&gt;'!$B$104:$K$202,MATCH(U$2,'Region --&gt;'!$B$3:$K$3,FALSE))</f>
        <v>8.1375731228007481E-2</v>
      </c>
      <c r="X47" s="123">
        <f t="array" ref="X47">PRODUCT(1+W36:W47)-1</f>
        <v>-0.53910133872238852</v>
      </c>
      <c r="Y47" s="637">
        <f>Benchmark!E48</f>
        <v>-8.8689400000000002E-2</v>
      </c>
      <c r="Z47" s="123">
        <f t="array" ref="Z47">PRODUCT(1+Y36:Y47)-1</f>
        <v>0.86726857985494332</v>
      </c>
      <c r="AA47" s="123">
        <f t="shared" si="2"/>
        <v>8.8689400000000002E-2</v>
      </c>
      <c r="AB47" s="123">
        <f t="array" ref="AB47">PRODUCT(1+AA36:AA47)-1</f>
        <v>-0.52911537471153591</v>
      </c>
      <c r="AD47" s="123">
        <f>VLOOKUP($B47,'Region --&gt;'!$N$3:$U$101,MATCH(AD$2,'Region --&gt;'!$N$3:$U$3,0),FALSE)/VLOOKUP($B46,'Region --&gt;'!$B$3:$K$101,MATCH(AD$2,'Region --&gt;'!$B$3:$K$3,FALSE))</f>
        <v>2.6167885156787103E-2</v>
      </c>
      <c r="AE47" s="123">
        <f t="array" ref="AE47">PRODUCT(1+AD36:AD47)-1</f>
        <v>0.95871178520412759</v>
      </c>
      <c r="AF47" s="123">
        <f>VLOOKUP($B47,'Region --&gt;'!$N$104:$U$202,MATCH(AD$2,'Region --&gt;'!$N$3:$U$3,0),FALSE)/VLOOKUP($B46,'Region --&gt;'!$B$104:$K$202,MATCH(AD$2,'Region --&gt;'!$B$3:$K$3,FALSE))</f>
        <v>-0.20327291388724142</v>
      </c>
      <c r="AG47" s="123">
        <f t="array" ref="AG47">PRODUCT(1+AF36:AF47)-1</f>
        <v>-0.69436684063995324</v>
      </c>
      <c r="AH47" s="637">
        <f>Benchmark!H48</f>
        <v>1.1547504999637144E-2</v>
      </c>
      <c r="AI47" s="123">
        <f t="array" ref="AI47">PRODUCT(1+AH36:AH47)-1</f>
        <v>0.47174765378098882</v>
      </c>
      <c r="AJ47" s="637">
        <f>-Benchmark!I48</f>
        <v>4.0295883784327857E-3</v>
      </c>
      <c r="AK47" s="123">
        <f t="array" ref="AK47">PRODUCT(1+AJ36:AJ47)-1</f>
        <v>-0.39566309786350851</v>
      </c>
      <c r="AL47" s="633"/>
      <c r="AM47" s="150">
        <f>IF(VLOOKUP($B47,'Region --&gt;'!$N$3:$U$101,MATCH(AM$2,'Region --&gt;'!$N$3:$U$3,0),FALSE)/VLOOKUP($B46,'Region --&gt;'!$B$3:$K$101,MATCH(AM$2,'Region --&gt;'!$B$3:$K$3,FALSE))&lt;-1,-1,VLOOKUP($B47,'Region --&gt;'!$N$3:$U$101,MATCH(AM$2,'Region --&gt;'!$N$3:$U$3,0),FALSE)/VLOOKUP($B46,'Region --&gt;'!$B$3:$K$101,MATCH(AM$2,'Region --&gt;'!$B$3:$K$3,FALSE)))</f>
        <v>-0.11203958823186745</v>
      </c>
      <c r="AN47" s="123">
        <f t="array" ref="AN47">PRODUCT(1+AM36:AM47)-1</f>
        <v>1.3919823963546771</v>
      </c>
      <c r="AO47" s="123">
        <f>VLOOKUP($B47,'Region --&gt;'!$N$104:$U$202,MATCH(AM$2,'Region --&gt;'!$N$3:$U$3,0),FALSE)/VLOOKUP($B46,'Region --&gt;'!$B$104:$K$202,MATCH(AM$2,'Region --&gt;'!$B$3:$K$3,FALSE))</f>
        <v>5.7419120082416585E-2</v>
      </c>
      <c r="AP47" s="123">
        <f t="array" ref="AP47">PRODUCT(1+AO36:AO47)-1</f>
        <v>-0.35107841638320525</v>
      </c>
      <c r="AQ47" s="637">
        <f>Benchmark!F48</f>
        <v>-3.8600249999999996E-2</v>
      </c>
      <c r="AR47" s="123">
        <f t="array" ref="AR47">PRODUCT(1+AQ36:AQ47)-1</f>
        <v>0.34925504017277276</v>
      </c>
      <c r="AS47" s="123">
        <f t="shared" si="3"/>
        <v>3.8600249999999996E-2</v>
      </c>
      <c r="AT47" s="123">
        <f t="array" ref="AT47">PRODUCT(1+AS36:AS47)-1</f>
        <v>-0.29325927746049174</v>
      </c>
      <c r="AV47" s="123">
        <f>VLOOKUP($B47,'Region --&gt;'!$N$3:$U$101,MATCH(AV$2,'Region --&gt;'!$N$3:$U$3,0),FALSE)/VLOOKUP($B46,'Region --&gt;'!$B$3:$K$101,MATCH(AV$2,'Region --&gt;'!$B$3:$K$3,FALSE))</f>
        <v>-4.5277215265418301E-2</v>
      </c>
      <c r="AW47" s="123">
        <f t="array" ref="AW47">PRODUCT(1+AV36:AV47)-1</f>
        <v>0.87398562011098613</v>
      </c>
      <c r="AX47" s="123">
        <f>VLOOKUP($B47,'Region --&gt;'!$N$104:$U$202,MATCH(AV$2,'Region --&gt;'!$N$3:$U$3,0),FALSE)/VLOOKUP($B46,'Region --&gt;'!$B$104:$K$202,MATCH(AV$2,'Region --&gt;'!$B$3:$K$3,FALSE))</f>
        <v>7.0006865359779791E-2</v>
      </c>
      <c r="AY47" s="123">
        <f t="array" ref="AY47">PRODUCT(1+AX36:AX47)-1</f>
        <v>-0.36388631707591779</v>
      </c>
      <c r="AZ47" s="637">
        <f>Benchmark!G48</f>
        <v>-2.862959E-2</v>
      </c>
      <c r="BA47" s="123">
        <f t="array" ref="BA47">PRODUCT(1+AZ36:AZ47)-1</f>
        <v>0.33606067498416548</v>
      </c>
      <c r="BB47" s="123">
        <f t="shared" si="4"/>
        <v>2.862959E-2</v>
      </c>
      <c r="BC47" s="123">
        <f t="array" ref="BC47">PRODUCT(1+BB36:BB47)-1</f>
        <v>-0.28840345336246009</v>
      </c>
    </row>
    <row r="48" spans="2:55" x14ac:dyDescent="0.25">
      <c r="B48" s="95">
        <f t="shared" si="0"/>
        <v>40237</v>
      </c>
      <c r="C48" s="123">
        <f>VLOOKUP($B48,'Region --&gt;'!$N$3:$U$101,MATCH(C$2,'Region --&gt;'!$N$3:$U$3,0),FALSE)/VLOOKUP($B47,'Region --&gt;'!$B$3:$K$101,MATCH(C$2,'Region --&gt;'!$B$3:$K$3,FALSE))</f>
        <v>4.230573882000631E-3</v>
      </c>
      <c r="D48" s="123">
        <f t="array" ref="D48">PRODUCT(1+C37:C48)-1</f>
        <v>1.4880348440178404</v>
      </c>
      <c r="E48" s="123">
        <f>VLOOKUP($B48,'Region --&gt;'!$N$104:$U$202,MATCH(C$2,'Region --&gt;'!$N$3:$U$3,0),FALSE)/VLOOKUP($B47,'Region --&gt;'!$B$104:$K$202,MATCH(C$2,'Region --&gt;'!$B$3:$K$3,FALSE))</f>
        <v>-2.4277119475909863E-2</v>
      </c>
      <c r="F48" s="123">
        <f t="array" ref="F48">PRODUCT(1+E37:E48)-1</f>
        <v>-0.56571070149120617</v>
      </c>
      <c r="G48" s="637">
        <f>Benchmark!J49</f>
        <v>3.0792051756802063E-3</v>
      </c>
      <c r="H48" s="123">
        <f t="array" ref="H48">PRODUCT(1+G37:G48)-1</f>
        <v>0.76256926255748581</v>
      </c>
      <c r="I48" s="637">
        <f>-Benchmark!K49</f>
        <v>-2.679699248442264E-3</v>
      </c>
      <c r="J48" s="123">
        <f t="array" ref="J48">PRODUCT(1+I37:I48)-1</f>
        <v>-0.47059731346767719</v>
      </c>
      <c r="K48" s="613"/>
      <c r="L48" s="123">
        <f>VLOOKUP($B48,'Region --&gt;'!$N$3:$U$101,MATCH(L$2,'Region --&gt;'!$N$3:$U$3,0),FALSE)/VLOOKUP($B47,'Region --&gt;'!$B$3:$K$101,MATCH(L$2,'Region --&gt;'!$B$3:$K$3,FALSE))</f>
        <v>2.2977056128573826E-3</v>
      </c>
      <c r="M48" s="123">
        <f t="array" ref="M48">PRODUCT(1+L37:L48)-1</f>
        <v>1.78718408728332</v>
      </c>
      <c r="N48" s="130">
        <f>IF(IFERROR(VLOOKUP($B48,'Region --&gt;'!$N$104:$U$202,MATCH(L$2,'Region --&gt;'!$N$3:$U$3,0),FALSE)/VLOOKUP($B47,'Region --&gt;'!$B$104:$K$202,MATCH(L$2,'Region --&gt;'!$B$3:$K$3,FALSE)),R48)&lt;-1,-1,IFERROR(VLOOKUP($B48,'Region --&gt;'!$N$104:$U$202,MATCH(L$2,'Region --&gt;'!$N$3:$U$3,0),FALSE)/VLOOKUP($B47,'Region --&gt;'!$B$104:$K$202,MATCH(L$2,'Region --&gt;'!$B$3:$K$3,FALSE)),R48))</f>
        <v>5.1638110000000001E-2</v>
      </c>
      <c r="O48" s="123">
        <f t="array" ref="O48">PRODUCT(1+N37:N48)-1</f>
        <v>-0.96927270013491351</v>
      </c>
      <c r="P48" s="637">
        <f>Benchmark!D49</f>
        <v>-5.1638110000000001E-2</v>
      </c>
      <c r="Q48" s="123">
        <f t="array" ref="Q48">PRODUCT(1+P37:P48)-1</f>
        <v>1.2433876146372795</v>
      </c>
      <c r="R48" s="123">
        <f t="shared" si="1"/>
        <v>5.1638110000000001E-2</v>
      </c>
      <c r="S48" s="123">
        <f t="array" ref="S48">PRODUCT(1+R37:R48)-1</f>
        <v>-0.63687713923824907</v>
      </c>
      <c r="U48" s="123">
        <f>VLOOKUP($B48,'Region --&gt;'!$N$3:$U$101,MATCH(U$2,'Region --&gt;'!$N$3:$U$3,0),FALSE)/VLOOKUP($B47,'Region --&gt;'!$B$3:$K$101,MATCH(U$2,'Region --&gt;'!$B$3:$K$3,FALSE))</f>
        <v>9.0757556340219595E-3</v>
      </c>
      <c r="V48" s="123">
        <f t="array" ref="V48">PRODUCT(1+U37:U48)-1</f>
        <v>2.4629801942300551</v>
      </c>
      <c r="W48" s="123">
        <f>VLOOKUP($B48,'Region --&gt;'!$N$104:$U$202,MATCH(U$2,'Region --&gt;'!$N$3:$U$3,0),FALSE)/VLOOKUP($B47,'Region --&gt;'!$B$104:$K$202,MATCH(U$2,'Region --&gt;'!$B$3:$K$3,FALSE))</f>
        <v>-4.8466266413979199E-2</v>
      </c>
      <c r="X48" s="123">
        <f t="array" ref="X48">PRODUCT(1+W37:W48)-1</f>
        <v>-0.6088570837408287</v>
      </c>
      <c r="Y48" s="637">
        <f>Benchmark!E49</f>
        <v>4.4441819999999993E-2</v>
      </c>
      <c r="Z48" s="123">
        <f t="array" ref="Z48">PRODUCT(1+Y37:Y48)-1</f>
        <v>1.055504126117643</v>
      </c>
      <c r="AA48" s="123">
        <f t="shared" si="2"/>
        <v>-4.4441819999999993E-2</v>
      </c>
      <c r="AB48" s="123">
        <f t="array" ref="AB48">PRODUCT(1+AA37:AA48)-1</f>
        <v>-0.57195985746156008</v>
      </c>
      <c r="AD48" s="123">
        <f>VLOOKUP($B48,'Region --&gt;'!$N$3:$U$101,MATCH(AD$2,'Region --&gt;'!$N$3:$U$3,0),FALSE)/VLOOKUP($B47,'Region --&gt;'!$B$3:$K$101,MATCH(AD$2,'Region --&gt;'!$B$3:$K$3,FALSE))</f>
        <v>1.6976565654590315E-2</v>
      </c>
      <c r="AE48" s="123">
        <f t="array" ref="AE48">PRODUCT(1+AD37:AD48)-1</f>
        <v>1.032557225320657</v>
      </c>
      <c r="AF48" s="123">
        <f>VLOOKUP($B48,'Region --&gt;'!$N$104:$U$202,MATCH(AD$2,'Region --&gt;'!$N$3:$U$3,0),FALSE)/VLOOKUP($B47,'Region --&gt;'!$B$104:$K$202,MATCH(AD$2,'Region --&gt;'!$B$3:$K$3,FALSE))</f>
        <v>0.43834645729167798</v>
      </c>
      <c r="AG48" s="123">
        <f t="array" ref="AG48">PRODUCT(1+AF37:AF48)-1</f>
        <v>-0.56622380805085193</v>
      </c>
      <c r="AH48" s="637">
        <f>Benchmark!H49</f>
        <v>-6.6895633221662303E-3</v>
      </c>
      <c r="AI48" s="123">
        <f t="array" ref="AI48">PRODUCT(1+AH37:AH48)-1</f>
        <v>0.50818145471376175</v>
      </c>
      <c r="AJ48" s="637">
        <f>-Benchmark!I49</f>
        <v>2.8085877764220488E-2</v>
      </c>
      <c r="AK48" s="123">
        <f t="array" ref="AK48">PRODUCT(1+AJ37:AJ48)-1</f>
        <v>-0.41302439436643978</v>
      </c>
      <c r="AL48" s="633"/>
      <c r="AM48" s="150">
        <f>IF(VLOOKUP($B48,'Region --&gt;'!$N$3:$U$101,MATCH(AM$2,'Region --&gt;'!$N$3:$U$3,0),FALSE)/VLOOKUP($B47,'Region --&gt;'!$B$3:$K$101,MATCH(AM$2,'Region --&gt;'!$B$3:$K$3,FALSE))&lt;-1,-1,VLOOKUP($B48,'Region --&gt;'!$N$3:$U$101,MATCH(AM$2,'Region --&gt;'!$N$3:$U$3,0),FALSE)/VLOOKUP($B47,'Region --&gt;'!$B$3:$K$101,MATCH(AM$2,'Region --&gt;'!$B$3:$K$3,FALSE)))</f>
        <v>0.14926725285192499</v>
      </c>
      <c r="AN48" s="123">
        <f t="array" ref="AN48">PRODUCT(1+AM37:AM48)-1</f>
        <v>2.1983879718937653</v>
      </c>
      <c r="AO48" s="123">
        <f>VLOOKUP($B48,'Region --&gt;'!$N$104:$U$202,MATCH(AM$2,'Region --&gt;'!$N$3:$U$3,0),FALSE)/VLOOKUP($B47,'Region --&gt;'!$B$104:$K$202,MATCH(AM$2,'Region --&gt;'!$B$3:$K$3,FALSE))</f>
        <v>-6.6090647723171692E-2</v>
      </c>
      <c r="AP48" s="123">
        <f t="array" ref="AP48">PRODUCT(1+AO37:AO48)-1</f>
        <v>-0.45400014781663156</v>
      </c>
      <c r="AQ48" s="637">
        <f>Benchmark!F49</f>
        <v>3.3228939999999998E-2</v>
      </c>
      <c r="AR48" s="123">
        <f t="array" ref="AR48">PRODUCT(1+AQ37:AQ48)-1</f>
        <v>0.55109231506092127</v>
      </c>
      <c r="AS48" s="123">
        <f t="shared" si="3"/>
        <v>-3.3228939999999998E-2</v>
      </c>
      <c r="AT48" s="123">
        <f t="array" ref="AT48">PRODUCT(1+AS37:AS48)-1</f>
        <v>-0.37954639484713182</v>
      </c>
      <c r="AV48" s="123">
        <f>VLOOKUP($B48,'Region --&gt;'!$N$3:$U$101,MATCH(AV$2,'Region --&gt;'!$N$3:$U$3,0),FALSE)/VLOOKUP($B47,'Region --&gt;'!$B$3:$K$101,MATCH(AV$2,'Region --&gt;'!$B$3:$K$3,FALSE))</f>
        <v>-0.14236202589855765</v>
      </c>
      <c r="AW48" s="123">
        <f t="array" ref="AW48">PRODUCT(1+AV37:AV48)-1</f>
        <v>1.062640534909272</v>
      </c>
      <c r="AX48" s="123">
        <f>VLOOKUP($B48,'Region --&gt;'!$N$104:$U$202,MATCH(AV$2,'Region --&gt;'!$N$3:$U$3,0),FALSE)/VLOOKUP($B47,'Region --&gt;'!$B$104:$K$202,MATCH(AV$2,'Region --&gt;'!$B$3:$K$3,FALSE))</f>
        <v>8.3235583791869509E-3</v>
      </c>
      <c r="AY48" s="123">
        <f t="array" ref="AY48">PRODUCT(1+AX37:AX48)-1</f>
        <v>-0.4073196104166571</v>
      </c>
      <c r="AZ48" s="637">
        <f>Benchmark!G49</f>
        <v>-1.563114E-3</v>
      </c>
      <c r="BA48" s="123">
        <f t="array" ref="BA48">PRODUCT(1+AZ37:AZ48)-1</f>
        <v>0.47058252334217787</v>
      </c>
      <c r="BB48" s="123">
        <f t="shared" si="4"/>
        <v>1.563114E-3</v>
      </c>
      <c r="BC48" s="123">
        <f t="array" ref="BC48">PRODUCT(1+BB37:BB48)-1</f>
        <v>-0.34787090119540554</v>
      </c>
    </row>
    <row r="49" spans="2:55" x14ac:dyDescent="0.25">
      <c r="B49" s="95">
        <f t="shared" si="0"/>
        <v>40268</v>
      </c>
      <c r="C49" s="123">
        <f>VLOOKUP($B49,'Region --&gt;'!$N$3:$U$101,MATCH(C$2,'Region --&gt;'!$N$3:$U$3,0),FALSE)/VLOOKUP($B48,'Region --&gt;'!$B$3:$K$101,MATCH(C$2,'Region --&gt;'!$B$3:$K$3,FALSE))</f>
        <v>6.3025721776484619E-2</v>
      </c>
      <c r="D49" s="123">
        <f t="array" ref="D49">PRODUCT(1+C38:C49)-1</f>
        <v>1.322043545745581</v>
      </c>
      <c r="E49" s="123">
        <f>VLOOKUP($B49,'Region --&gt;'!$N$104:$U$202,MATCH(C$2,'Region --&gt;'!$N$3:$U$3,0),FALSE)/VLOOKUP($B48,'Region --&gt;'!$B$104:$K$202,MATCH(C$2,'Region --&gt;'!$B$3:$K$3,FALSE))</f>
        <v>-7.4849610288550902E-2</v>
      </c>
      <c r="F49" s="123">
        <f t="array" ref="F49">PRODUCT(1+E38:E49)-1</f>
        <v>-0.51351277428727382</v>
      </c>
      <c r="G49" s="637">
        <f>Benchmark!J50</f>
        <v>7.5855550843065195E-2</v>
      </c>
      <c r="H49" s="123">
        <f t="array" ref="H49">PRODUCT(1+G38:G49)-1</f>
        <v>0.68420567841972302</v>
      </c>
      <c r="I49" s="637">
        <f>-Benchmark!K50</f>
        <v>-7.7025855227070755E-2</v>
      </c>
      <c r="J49" s="123">
        <f t="array" ref="J49">PRODUCT(1+I38:I49)-1</f>
        <v>-0.44365439316548394</v>
      </c>
      <c r="K49" s="613"/>
      <c r="L49" s="123">
        <f>VLOOKUP($B49,'Region --&gt;'!$N$3:$U$101,MATCH(L$2,'Region --&gt;'!$N$3:$U$3,0),FALSE)/VLOOKUP($B48,'Region --&gt;'!$B$3:$K$101,MATCH(L$2,'Region --&gt;'!$B$3:$K$3,FALSE))</f>
        <v>0.1260753300163428</v>
      </c>
      <c r="M49" s="123">
        <f t="array" ref="M49">PRODUCT(1+L38:L49)-1</f>
        <v>1.6033378213884895</v>
      </c>
      <c r="N49" s="130">
        <f>IF(IFERROR(VLOOKUP($B49,'Region --&gt;'!$N$104:$U$202,MATCH(L$2,'Region --&gt;'!$N$3:$U$3,0),FALSE)/VLOOKUP($B48,'Region --&gt;'!$B$104:$K$202,MATCH(L$2,'Region --&gt;'!$B$3:$K$3,FALSE)),R49)&lt;-1,-1,IFERROR(VLOOKUP($B49,'Region --&gt;'!$N$104:$U$202,MATCH(L$2,'Region --&gt;'!$N$3:$U$3,0),FALSE)/VLOOKUP($B48,'Region --&gt;'!$B$104:$K$202,MATCH(L$2,'Region --&gt;'!$B$3:$K$3,FALSE)),R49))</f>
        <v>-0.1030017</v>
      </c>
      <c r="O49" s="123">
        <f t="array" ref="O49">PRODUCT(1+N38:N49)-1</f>
        <v>-0.9675031223970425</v>
      </c>
      <c r="P49" s="637">
        <f>Benchmark!D50</f>
        <v>0.1030017</v>
      </c>
      <c r="Q49" s="123">
        <f t="array" ref="Q49">PRODUCT(1+P38:P49)-1</f>
        <v>1.0771825689345755</v>
      </c>
      <c r="R49" s="123">
        <f t="shared" si="1"/>
        <v>-0.1030017</v>
      </c>
      <c r="S49" s="123">
        <f t="array" ref="S49">PRODUCT(1+R38:R49)-1</f>
        <v>-0.59725031123098926</v>
      </c>
      <c r="U49" s="123">
        <f>VLOOKUP($B49,'Region --&gt;'!$N$3:$U$101,MATCH(U$2,'Region --&gt;'!$N$3:$U$3,0),FALSE)/VLOOKUP($B48,'Region --&gt;'!$B$3:$K$101,MATCH(U$2,'Region --&gt;'!$B$3:$K$3,FALSE))</f>
        <v>2.6739267246364214E-2</v>
      </c>
      <c r="V49" s="123">
        <f t="array" ref="V49">PRODUCT(1+U38:U49)-1</f>
        <v>2.2959747835886213</v>
      </c>
      <c r="W49" s="123">
        <f>VLOOKUP($B49,'Region --&gt;'!$N$104:$U$202,MATCH(U$2,'Region --&gt;'!$N$3:$U$3,0),FALSE)/VLOOKUP($B48,'Region --&gt;'!$B$104:$K$202,MATCH(U$2,'Region --&gt;'!$B$3:$K$3,FALSE))</f>
        <v>-4.8659600979019918E-2</v>
      </c>
      <c r="X49" s="123">
        <f t="array" ref="X49">PRODUCT(1+W38:W49)-1</f>
        <v>-0.59508932909566981</v>
      </c>
      <c r="Y49" s="637">
        <f>Benchmark!E50</f>
        <v>7.0669639999999992E-2</v>
      </c>
      <c r="Z49" s="123">
        <f t="array" ref="Z49">PRODUCT(1+Y38:Y49)-1</f>
        <v>0.98161151845669203</v>
      </c>
      <c r="AA49" s="123">
        <f t="shared" si="2"/>
        <v>-7.0669639999999992E-2</v>
      </c>
      <c r="AB49" s="123">
        <f t="array" ref="AB49">PRODUCT(1+AA38:AA49)-1</f>
        <v>-0.55274565298671285</v>
      </c>
      <c r="AD49" s="123">
        <f>VLOOKUP($B49,'Region --&gt;'!$N$3:$U$101,MATCH(AD$2,'Region --&gt;'!$N$3:$U$3,0),FALSE)/VLOOKUP($B48,'Region --&gt;'!$B$3:$K$101,MATCH(AD$2,'Region --&gt;'!$B$3:$K$3,FALSE))</f>
        <v>7.5569769267776254E-2</v>
      </c>
      <c r="AE49" s="123">
        <f t="array" ref="AE49">PRODUCT(1+AD38:AD49)-1</f>
        <v>1.0608458203607753</v>
      </c>
      <c r="AF49" s="123">
        <f>VLOOKUP($B49,'Region --&gt;'!$N$104:$U$202,MATCH(AD$2,'Region --&gt;'!$N$3:$U$3,0),FALSE)/VLOOKUP($B48,'Region --&gt;'!$B$104:$K$202,MATCH(AD$2,'Region --&gt;'!$B$3:$K$3,FALSE))</f>
        <v>-0.15887250493317256</v>
      </c>
      <c r="AG49" s="123">
        <f t="array" ref="AG49">PRODUCT(1+AF38:AF49)-1</f>
        <v>-0.54512959900162006</v>
      </c>
      <c r="AH49" s="637">
        <f>Benchmark!H50</f>
        <v>6.4754589617065428E-2</v>
      </c>
      <c r="AI49" s="123">
        <f t="array" ref="AI49">PRODUCT(1+AH38:AH49)-1</f>
        <v>0.48863641555860449</v>
      </c>
      <c r="AJ49" s="637">
        <f>-Benchmark!I50</f>
        <v>-9.1533756457535614E-2</v>
      </c>
      <c r="AK49" s="123">
        <f t="array" ref="AK49">PRODUCT(1+AJ38:AJ49)-1</f>
        <v>-0.42077704460899157</v>
      </c>
      <c r="AL49" s="633"/>
      <c r="AM49" s="150">
        <f>IF(VLOOKUP($B49,'Region --&gt;'!$N$3:$U$101,MATCH(AM$2,'Region --&gt;'!$N$3:$U$3,0),FALSE)/VLOOKUP($B48,'Region --&gt;'!$B$3:$K$101,MATCH(AM$2,'Region --&gt;'!$B$3:$K$3,FALSE))&lt;-1,-1,VLOOKUP($B49,'Region --&gt;'!$N$3:$U$101,MATCH(AM$2,'Region --&gt;'!$N$3:$U$3,0),FALSE)/VLOOKUP($B48,'Region --&gt;'!$B$3:$K$101,MATCH(AM$2,'Region --&gt;'!$B$3:$K$3,FALSE)))</f>
        <v>0.13109527195852055</v>
      </c>
      <c r="AN49" s="123">
        <f t="array" ref="AN49">PRODUCT(1+AM38:AM49)-1</f>
        <v>2.2440241683232371</v>
      </c>
      <c r="AO49" s="123">
        <f>VLOOKUP($B49,'Region --&gt;'!$N$104:$U$202,MATCH(AM$2,'Region --&gt;'!$N$3:$U$3,0),FALSE)/VLOOKUP($B48,'Region --&gt;'!$B$104:$K$202,MATCH(AM$2,'Region --&gt;'!$B$3:$K$3,FALSE))</f>
        <v>-9.0010183411109182E-2</v>
      </c>
      <c r="AP49" s="123">
        <f t="array" ref="AP49">PRODUCT(1+AO38:AO49)-1</f>
        <v>-0.44667304500810834</v>
      </c>
      <c r="AQ49" s="637">
        <f>Benchmark!F50</f>
        <v>6.2018009999999998E-2</v>
      </c>
      <c r="AR49" s="123">
        <f t="array" ref="AR49">PRODUCT(1+AQ38:AQ49)-1</f>
        <v>0.51592993167322976</v>
      </c>
      <c r="AS49" s="123">
        <f t="shared" si="3"/>
        <v>-6.2018009999999998E-2</v>
      </c>
      <c r="AT49" s="123">
        <f t="array" ref="AT49">PRODUCT(1+AS38:AS49)-1</f>
        <v>-0.36281223207963409</v>
      </c>
      <c r="AV49" s="123">
        <f>VLOOKUP($B49,'Region --&gt;'!$N$3:$U$101,MATCH(AV$2,'Region --&gt;'!$N$3:$U$3,0),FALSE)/VLOOKUP($B48,'Region --&gt;'!$B$3:$K$101,MATCH(AV$2,'Region --&gt;'!$B$3:$K$3,FALSE))</f>
        <v>0.12583213209582034</v>
      </c>
      <c r="AW49" s="123">
        <f t="array" ref="AW49">PRODUCT(1+AV38:AV49)-1</f>
        <v>0.83816707945859847</v>
      </c>
      <c r="AX49" s="123">
        <f>VLOOKUP($B49,'Region --&gt;'!$N$104:$U$202,MATCH(AV$2,'Region --&gt;'!$N$3:$U$3,0),FALSE)/VLOOKUP($B48,'Region --&gt;'!$B$104:$K$202,MATCH(AV$2,'Region --&gt;'!$B$3:$K$3,FALSE))</f>
        <v>-0.10850617973268992</v>
      </c>
      <c r="AY49" s="123">
        <f t="array" ref="AY49">PRODUCT(1+AX38:AX49)-1</f>
        <v>-0.43638552644572659</v>
      </c>
      <c r="AZ49" s="637">
        <f>Benchmark!G50</f>
        <v>7.4897690000000003E-2</v>
      </c>
      <c r="BA49" s="123">
        <f t="array" ref="BA49">PRODUCT(1+AZ38:AZ49)-1</f>
        <v>0.54442298309273607</v>
      </c>
      <c r="BB49" s="123">
        <f t="shared" si="4"/>
        <v>-7.4897690000000003E-2</v>
      </c>
      <c r="BC49" s="123">
        <f t="array" ref="BC49">PRODUCT(1+BB38:BB49)-1</f>
        <v>-0.38219183862259953</v>
      </c>
    </row>
    <row r="50" spans="2:55" x14ac:dyDescent="0.25">
      <c r="B50" s="95">
        <f t="shared" si="0"/>
        <v>40298</v>
      </c>
      <c r="C50" s="123">
        <f>VLOOKUP($B50,'Region --&gt;'!$N$3:$U$101,MATCH(C$2,'Region --&gt;'!$N$3:$U$3,0),FALSE)/VLOOKUP($B49,'Region --&gt;'!$B$3:$K$101,MATCH(C$2,'Region --&gt;'!$B$3:$K$3,FALSE))</f>
        <v>3.1787260312425736E-2</v>
      </c>
      <c r="D50" s="123">
        <f t="array" ref="D50">PRODUCT(1+C39:C50)-1</f>
        <v>0.94146687719949496</v>
      </c>
      <c r="E50" s="123">
        <f>VLOOKUP($B50,'Region --&gt;'!$N$104:$U$202,MATCH(C$2,'Region --&gt;'!$N$3:$U$3,0),FALSE)/VLOOKUP($B49,'Region --&gt;'!$B$104:$K$202,MATCH(C$2,'Region --&gt;'!$B$3:$K$3,FALSE))</f>
        <v>-5.9831729373945756E-2</v>
      </c>
      <c r="F50" s="123">
        <f t="array" ref="F50">PRODUCT(1+E39:E50)-1</f>
        <v>-0.38178405844009189</v>
      </c>
      <c r="G50" s="637">
        <f>Benchmark!J51</f>
        <v>1.8381309065914266E-2</v>
      </c>
      <c r="H50" s="123">
        <f t="array" ref="H50">PRODUCT(1+G39:G50)-1</f>
        <v>0.48138625658546474</v>
      </c>
      <c r="I50" s="637">
        <f>-Benchmark!K51</f>
        <v>-1.7614678073264001E-2</v>
      </c>
      <c r="J50" s="123">
        <f t="array" ref="J50">PRODUCT(1+I39:I50)-1</f>
        <v>-0.35353909783280013</v>
      </c>
      <c r="K50" s="613"/>
      <c r="L50" s="123">
        <f>VLOOKUP($B50,'Region --&gt;'!$N$3:$U$101,MATCH(L$2,'Region --&gt;'!$N$3:$U$3,0),FALSE)/VLOOKUP($B49,'Region --&gt;'!$B$3:$K$101,MATCH(L$2,'Region --&gt;'!$B$3:$K$3,FALSE))</f>
        <v>-3.3988784313949534E-2</v>
      </c>
      <c r="M50" s="123">
        <f t="array" ref="M50">PRODUCT(1+L39:L50)-1</f>
        <v>0.8758026040169351</v>
      </c>
      <c r="N50" s="130">
        <f>IF(IFERROR(VLOOKUP($B50,'Region --&gt;'!$N$104:$U$202,MATCH(L$2,'Region --&gt;'!$N$3:$U$3,0),FALSE)/VLOOKUP($B49,'Region --&gt;'!$B$104:$K$202,MATCH(L$2,'Region --&gt;'!$B$3:$K$3,FALSE)),R50)&lt;-1,-1,IFERROR(VLOOKUP($B50,'Region --&gt;'!$N$104:$U$202,MATCH(L$2,'Region --&gt;'!$N$3:$U$3,0),FALSE)/VLOOKUP($B49,'Region --&gt;'!$B$104:$K$202,MATCH(L$2,'Region --&gt;'!$B$3:$K$3,FALSE)),R50))</f>
        <v>5.122049E-3</v>
      </c>
      <c r="O50" s="123">
        <f t="array" ref="O50">PRODUCT(1+N39:N50)-1</f>
        <v>-0.95188703113184203</v>
      </c>
      <c r="P50" s="637">
        <f>Benchmark!D51</f>
        <v>-5.122049E-3</v>
      </c>
      <c r="Q50" s="123">
        <f t="array" ref="Q50">PRODUCT(1+P39:P50)-1</f>
        <v>0.68806716875062546</v>
      </c>
      <c r="R50" s="123">
        <f t="shared" si="1"/>
        <v>5.122049E-3</v>
      </c>
      <c r="S50" s="123">
        <f t="array" ref="S50">PRODUCT(1+R39:R50)-1</f>
        <v>-0.47819529711120168</v>
      </c>
      <c r="U50" s="123">
        <f>VLOOKUP($B50,'Region --&gt;'!$N$3:$U$101,MATCH(U$2,'Region --&gt;'!$N$3:$U$3,0),FALSE)/VLOOKUP($B49,'Region --&gt;'!$B$3:$K$101,MATCH(U$2,'Region --&gt;'!$B$3:$K$3,FALSE))</f>
        <v>-1.8722051520611194E-3</v>
      </c>
      <c r="V50" s="123">
        <f t="array" ref="V50">PRODUCT(1+U39:U50)-1</f>
        <v>1.4238325007956285</v>
      </c>
      <c r="W50" s="123">
        <f>VLOOKUP($B50,'Region --&gt;'!$N$104:$U$202,MATCH(U$2,'Region --&gt;'!$N$3:$U$3,0),FALSE)/VLOOKUP($B49,'Region --&gt;'!$B$104:$K$202,MATCH(U$2,'Region --&gt;'!$B$3:$K$3,FALSE))</f>
        <v>-9.6621108022119581E-3</v>
      </c>
      <c r="X50" s="123">
        <f t="array" ref="X50">PRODUCT(1+W39:W50)-1</f>
        <v>-0.48651759871486133</v>
      </c>
      <c r="Y50" s="637">
        <f>Benchmark!E51</f>
        <v>-2.543937E-3</v>
      </c>
      <c r="Z50" s="123">
        <f t="array" ref="Z50">PRODUCT(1+Y39:Y50)-1</f>
        <v>0.68613846810694112</v>
      </c>
      <c r="AA50" s="123">
        <f t="shared" si="2"/>
        <v>2.543937E-3</v>
      </c>
      <c r="AB50" s="123">
        <f t="array" ref="AB50">PRODUCT(1+AA39:AA50)-1</f>
        <v>-0.45830214380921153</v>
      </c>
      <c r="AD50" s="123">
        <f>VLOOKUP($B50,'Region --&gt;'!$N$3:$U$101,MATCH(AD$2,'Region --&gt;'!$N$3:$U$3,0),FALSE)/VLOOKUP($B49,'Region --&gt;'!$B$3:$K$101,MATCH(AD$2,'Region --&gt;'!$B$3:$K$3,FALSE))</f>
        <v>5.1825394495378263E-2</v>
      </c>
      <c r="AE50" s="123">
        <f t="array" ref="AE50">PRODUCT(1+AD39:AD50)-1</f>
        <v>0.82370744402130502</v>
      </c>
      <c r="AF50" s="123">
        <f>VLOOKUP($B50,'Region --&gt;'!$N$104:$U$202,MATCH(AD$2,'Region --&gt;'!$N$3:$U$3,0),FALSE)/VLOOKUP($B49,'Region --&gt;'!$B$104:$K$202,MATCH(AD$2,'Region --&gt;'!$B$3:$K$3,FALSE))</f>
        <v>-4.7948024504084266E-2</v>
      </c>
      <c r="AG50" s="123">
        <f t="array" ref="AG50">PRODUCT(1+AF39:AF50)-1</f>
        <v>-0.42765283025215195</v>
      </c>
      <c r="AH50" s="637">
        <f>Benchmark!H51</f>
        <v>3.1826338216160543E-2</v>
      </c>
      <c r="AI50" s="123">
        <f t="array" ref="AI50">PRODUCT(1+AH39:AH50)-1</f>
        <v>0.36535618544014481</v>
      </c>
      <c r="AJ50" s="637">
        <f>-Benchmark!I51</f>
        <v>-2.0056149108041633E-2</v>
      </c>
      <c r="AK50" s="123">
        <f t="array" ref="AK50">PRODUCT(1+AJ39:AJ50)-1</f>
        <v>-0.37019242496944815</v>
      </c>
      <c r="AL50" s="633"/>
      <c r="AM50" s="150">
        <f>IF(VLOOKUP($B50,'Region --&gt;'!$N$3:$U$101,MATCH(AM$2,'Region --&gt;'!$N$3:$U$3,0),FALSE)/VLOOKUP($B49,'Region --&gt;'!$B$3:$K$101,MATCH(AM$2,'Region --&gt;'!$B$3:$K$3,FALSE))&lt;-1,-1,VLOOKUP($B50,'Region --&gt;'!$N$3:$U$101,MATCH(AM$2,'Region --&gt;'!$N$3:$U$3,0),FALSE)/VLOOKUP($B49,'Region --&gt;'!$B$3:$K$101,MATCH(AM$2,'Region --&gt;'!$B$3:$K$3,FALSE)))</f>
        <v>-3.1389483653201433E-2</v>
      </c>
      <c r="AN50" s="123">
        <f t="array" ref="AN50">PRODUCT(1+AM39:AM50)-1</f>
        <v>1.3612678328657966</v>
      </c>
      <c r="AO50" s="123">
        <f>VLOOKUP($B50,'Region --&gt;'!$N$104:$U$202,MATCH(AM$2,'Region --&gt;'!$N$3:$U$3,0),FALSE)/VLOOKUP($B49,'Region --&gt;'!$B$104:$K$202,MATCH(AM$2,'Region --&gt;'!$B$3:$K$3,FALSE))</f>
        <v>-2.240731730189378E-2</v>
      </c>
      <c r="AP50" s="123">
        <f t="array" ref="AP50">PRODUCT(1+AO39:AO50)-1</f>
        <v>-0.35241133517836531</v>
      </c>
      <c r="AQ50" s="637">
        <f>Benchmark!F51</f>
        <v>1.590602E-2</v>
      </c>
      <c r="AR50" s="123">
        <f t="array" ref="AR50">PRODUCT(1+AQ39:AQ50)-1</f>
        <v>0.40073738562886518</v>
      </c>
      <c r="AS50" s="123">
        <f t="shared" si="3"/>
        <v>-1.590602E-2</v>
      </c>
      <c r="AT50" s="123">
        <f t="array" ref="AT50">PRODUCT(1+AS39:AS50)-1</f>
        <v>-0.303699456722337</v>
      </c>
      <c r="AV50" s="123">
        <f>VLOOKUP($B50,'Region --&gt;'!$N$3:$U$101,MATCH(AV$2,'Region --&gt;'!$N$3:$U$3,0),FALSE)/VLOOKUP($B49,'Region --&gt;'!$B$3:$K$101,MATCH(AV$2,'Region --&gt;'!$B$3:$K$3,FALSE))</f>
        <v>1.2405783326179748E-2</v>
      </c>
      <c r="AW50" s="123">
        <f t="array" ref="AW50">PRODUCT(1+AV39:AV50)-1</f>
        <v>0.31490708402964152</v>
      </c>
      <c r="AX50" s="123">
        <f>VLOOKUP($B50,'Region --&gt;'!$N$104:$U$202,MATCH(AV$2,'Region --&gt;'!$N$3:$U$3,0),FALSE)/VLOOKUP($B49,'Region --&gt;'!$B$104:$K$202,MATCH(AV$2,'Region --&gt;'!$B$3:$K$3,FALSE))</f>
        <v>7.174749673984941E-3</v>
      </c>
      <c r="AY50" s="123">
        <f t="array" ref="AY50">PRODUCT(1+AX39:AX50)-1</f>
        <v>-0.26008292435588165</v>
      </c>
      <c r="AZ50" s="637">
        <f>Benchmark!G51</f>
        <v>-8.5791579999999999E-3</v>
      </c>
      <c r="BA50" s="123">
        <f t="array" ref="BA50">PRODUCT(1+AZ39:AZ50)-1</f>
        <v>0.33799232991697625</v>
      </c>
      <c r="BB50" s="123">
        <f t="shared" si="4"/>
        <v>8.5791579999999999E-3</v>
      </c>
      <c r="BC50" s="123">
        <f t="array" ref="BC50">PRODUCT(1+BB39:BB50)-1</f>
        <v>-0.27174535858482451</v>
      </c>
    </row>
    <row r="51" spans="2:55" x14ac:dyDescent="0.25">
      <c r="B51" s="95">
        <f t="shared" si="0"/>
        <v>40329</v>
      </c>
      <c r="C51" s="123">
        <f>VLOOKUP($B51,'Region --&gt;'!$N$3:$U$101,MATCH(C$2,'Region --&gt;'!$N$3:$U$3,0),FALSE)/VLOOKUP($B50,'Region --&gt;'!$B$3:$K$101,MATCH(C$2,'Region --&gt;'!$B$3:$K$3,FALSE))</f>
        <v>-6.9931054886856553E-2</v>
      </c>
      <c r="D51" s="123">
        <f t="array" ref="D51">PRODUCT(1+C40:C51)-1</f>
        <v>0.40727334889718914</v>
      </c>
      <c r="E51" s="123">
        <f>VLOOKUP($B51,'Region --&gt;'!$N$104:$U$202,MATCH(C$2,'Region --&gt;'!$N$3:$U$3,0),FALSE)/VLOOKUP($B50,'Region --&gt;'!$B$104:$K$202,MATCH(C$2,'Region --&gt;'!$B$3:$K$3,FALSE))</f>
        <v>9.8189990982456316E-2</v>
      </c>
      <c r="F51" s="123">
        <f t="array" ref="F51">PRODUCT(1+E40:E51)-1</f>
        <v>-0.20695714033394796</v>
      </c>
      <c r="G51" s="637">
        <f>Benchmark!J52</f>
        <v>-8.5745707912309704E-2</v>
      </c>
      <c r="H51" s="123">
        <f t="array" ref="H51">PRODUCT(1+G40:G51)-1</f>
        <v>0.17861552305698791</v>
      </c>
      <c r="I51" s="637">
        <f>-Benchmark!K52</f>
        <v>8.6733299486165649E-2</v>
      </c>
      <c r="J51" s="123">
        <f t="array" ref="J51">PRODUCT(1+I40:I51)-1</f>
        <v>-0.17819431866067692</v>
      </c>
      <c r="K51" s="613"/>
      <c r="L51" s="123">
        <f>VLOOKUP($B51,'Region --&gt;'!$N$3:$U$101,MATCH(L$2,'Region --&gt;'!$N$3:$U$3,0),FALSE)/VLOOKUP($B50,'Region --&gt;'!$B$3:$K$101,MATCH(L$2,'Region --&gt;'!$B$3:$K$3,FALSE))</f>
        <v>-7.667522080849988E-2</v>
      </c>
      <c r="M51" s="123">
        <f t="array" ref="M51">PRODUCT(1+L40:L51)-1</f>
        <v>0.43242169934171071</v>
      </c>
      <c r="N51" s="130">
        <f>IF(IFERROR(VLOOKUP($B51,'Region --&gt;'!$N$104:$U$202,MATCH(L$2,'Region --&gt;'!$N$3:$U$3,0),FALSE)/VLOOKUP($B50,'Region --&gt;'!$B$104:$K$202,MATCH(L$2,'Region --&gt;'!$B$3:$K$3,FALSE)),R51)&lt;-1,-1,IFERROR(VLOOKUP($B51,'Region --&gt;'!$N$104:$U$202,MATCH(L$2,'Region --&gt;'!$N$3:$U$3,0),FALSE)/VLOOKUP($B50,'Region --&gt;'!$B$104:$K$202,MATCH(L$2,'Region --&gt;'!$B$3:$K$3,FALSE)),R51))</f>
        <v>0.18054225135765414</v>
      </c>
      <c r="O51" s="123">
        <f t="array" ref="O51">PRODUCT(1+N40:N51)-1</f>
        <v>-0.91896621941289303</v>
      </c>
      <c r="P51" s="637">
        <f>Benchmark!D52</f>
        <v>-0.12264170000000001</v>
      </c>
      <c r="Q51" s="123">
        <f t="array" ref="Q51">PRODUCT(1+P40:P51)-1</f>
        <v>0.17100688587406032</v>
      </c>
      <c r="R51" s="123">
        <f t="shared" si="1"/>
        <v>0.12264170000000001</v>
      </c>
      <c r="S51" s="123">
        <f t="array" ref="S51">PRODUCT(1+R40:R51)-1</f>
        <v>-0.20325645114492785</v>
      </c>
      <c r="U51" s="123">
        <f>VLOOKUP($B51,'Region --&gt;'!$N$3:$U$101,MATCH(U$2,'Region --&gt;'!$N$3:$U$3,0),FALSE)/VLOOKUP($B50,'Region --&gt;'!$B$3:$K$101,MATCH(U$2,'Region --&gt;'!$B$3:$K$3,FALSE))</f>
        <v>-7.1875975359785751E-2</v>
      </c>
      <c r="V51" s="123">
        <f t="array" ref="V51">PRODUCT(1+U40:U51)-1</f>
        <v>0.78705277359814318</v>
      </c>
      <c r="W51" s="123">
        <f>VLOOKUP($B51,'Region --&gt;'!$N$104:$U$202,MATCH(U$2,'Region --&gt;'!$N$3:$U$3,0),FALSE)/VLOOKUP($B50,'Region --&gt;'!$B$104:$K$202,MATCH(U$2,'Region --&gt;'!$B$3:$K$3,FALSE))</f>
        <v>0.10023320336760262</v>
      </c>
      <c r="X51" s="123">
        <f t="array" ref="X51">PRODUCT(1+W40:W51)-1</f>
        <v>-0.32901246634148218</v>
      </c>
      <c r="Y51" s="637">
        <f>Benchmark!E52</f>
        <v>-8.6021689999999998E-2</v>
      </c>
      <c r="Z51" s="123">
        <f t="array" ref="Z51">PRODUCT(1+Y40:Y51)-1</f>
        <v>0.27637739929936123</v>
      </c>
      <c r="AA51" s="123">
        <f t="shared" si="2"/>
        <v>8.6021689999999998E-2</v>
      </c>
      <c r="AB51" s="123">
        <f t="array" ref="AB51">PRODUCT(1+AA40:AA51)-1</f>
        <v>-0.25776779446550679</v>
      </c>
      <c r="AD51" s="123">
        <f>VLOOKUP($B51,'Region --&gt;'!$N$3:$U$101,MATCH(AD$2,'Region --&gt;'!$N$3:$U$3,0),FALSE)/VLOOKUP($B50,'Region --&gt;'!$B$3:$K$101,MATCH(AD$2,'Region --&gt;'!$B$3:$K$3,FALSE))</f>
        <v>-7.4850260807718963E-2</v>
      </c>
      <c r="AE51" s="123">
        <f t="array" ref="AE51">PRODUCT(1+AD40:AD51)-1</f>
        <v>0.37677984384579877</v>
      </c>
      <c r="AF51" s="123">
        <f>VLOOKUP($B51,'Region --&gt;'!$N$104:$U$202,MATCH(AD$2,'Region --&gt;'!$N$3:$U$3,0),FALSE)/VLOOKUP($B50,'Region --&gt;'!$B$104:$K$202,MATCH(AD$2,'Region --&gt;'!$B$3:$K$3,FALSE))</f>
        <v>0.1305299493748853</v>
      </c>
      <c r="AG51" s="123">
        <f t="array" ref="AG51">PRODUCT(1+AF40:AF51)-1</f>
        <v>-0.27958459900646837</v>
      </c>
      <c r="AH51" s="637">
        <f>Benchmark!H52</f>
        <v>-7.0553674317422002E-2</v>
      </c>
      <c r="AI51" s="123">
        <f t="array" ref="AI51">PRODUCT(1+AH40:AH51)-1</f>
        <v>0.16825540691674656</v>
      </c>
      <c r="AJ51" s="637">
        <f>-Benchmark!I52</f>
        <v>5.133156870308838E-2</v>
      </c>
      <c r="AK51" s="123">
        <f t="array" ref="AK51">PRODUCT(1+AJ40:AJ51)-1</f>
        <v>-0.26113196331326693</v>
      </c>
      <c r="AL51" s="633"/>
      <c r="AM51" s="150">
        <f>IF(VLOOKUP($B51,'Region --&gt;'!$N$3:$U$101,MATCH(AM$2,'Region --&gt;'!$N$3:$U$3,0),FALSE)/VLOOKUP($B50,'Region --&gt;'!$B$3:$K$101,MATCH(AM$2,'Region --&gt;'!$B$3:$K$3,FALSE))&lt;-1,-1,VLOOKUP($B51,'Region --&gt;'!$N$3:$U$101,MATCH(AM$2,'Region --&gt;'!$N$3:$U$3,0),FALSE)/VLOOKUP($B50,'Region --&gt;'!$B$3:$K$101,MATCH(AM$2,'Region --&gt;'!$B$3:$K$3,FALSE)))</f>
        <v>-0.15857764664354332</v>
      </c>
      <c r="AN51" s="123">
        <f t="array" ref="AN51">PRODUCT(1+AM40:AM51)-1</f>
        <v>0.85539889794908852</v>
      </c>
      <c r="AO51" s="123">
        <f>VLOOKUP($B51,'Region --&gt;'!$N$104:$U$202,MATCH(AM$2,'Region --&gt;'!$N$3:$U$3,0),FALSE)/VLOOKUP($B50,'Region --&gt;'!$B$104:$K$202,MATCH(AM$2,'Region --&gt;'!$B$3:$K$3,FALSE))</f>
        <v>6.21977256665232E-2</v>
      </c>
      <c r="AP51" s="123">
        <f t="array" ref="AP51">PRODUCT(1+AO40:AO51)-1</f>
        <v>-0.31093287589296659</v>
      </c>
      <c r="AQ51" s="637">
        <f>Benchmark!F52</f>
        <v>-7.9482360000000002E-2</v>
      </c>
      <c r="AR51" s="123">
        <f t="array" ref="AR51">PRODUCT(1+AQ40:AQ51)-1</f>
        <v>0.20752941587102081</v>
      </c>
      <c r="AS51" s="123">
        <f t="shared" si="3"/>
        <v>7.9482360000000002E-2</v>
      </c>
      <c r="AT51" s="123">
        <f t="array" ref="AT51">PRODUCT(1+AS40:AS51)-1</f>
        <v>-0.19368533323866055</v>
      </c>
      <c r="AV51" s="123">
        <f>VLOOKUP($B51,'Region --&gt;'!$N$3:$U$101,MATCH(AV$2,'Region --&gt;'!$N$3:$U$3,0),FALSE)/VLOOKUP($B50,'Region --&gt;'!$B$3:$K$101,MATCH(AV$2,'Region --&gt;'!$B$3:$K$3,FALSE))</f>
        <v>-0.1399737437567686</v>
      </c>
      <c r="AW51" s="123">
        <f t="array" ref="AW51">PRODUCT(1+AV40:AV51)-1</f>
        <v>-3.6071366237632518E-2</v>
      </c>
      <c r="AX51" s="123">
        <f>VLOOKUP($B51,'Region --&gt;'!$N$104:$U$202,MATCH(AV$2,'Region --&gt;'!$N$3:$U$3,0),FALSE)/VLOOKUP($B50,'Region --&gt;'!$B$104:$K$202,MATCH(AV$2,'Region --&gt;'!$B$3:$K$3,FALSE))</f>
        <v>0.17930219184132395</v>
      </c>
      <c r="AY51" s="123">
        <f t="array" ref="AY51">PRODUCT(1+AX40:AX51)-1</f>
        <v>-7.5998717657862147E-2</v>
      </c>
      <c r="AZ51" s="637">
        <f>Benchmark!G52</f>
        <v>-4.612248E-2</v>
      </c>
      <c r="BA51" s="123">
        <f t="array" ref="BA51">PRODUCT(1+AZ40:AZ51)-1</f>
        <v>0.21261395285612061</v>
      </c>
      <c r="BB51" s="123">
        <f t="shared" si="4"/>
        <v>4.612248E-2</v>
      </c>
      <c r="BC51" s="123">
        <f t="array" ref="BC51">PRODUCT(1+BB40:BB51)-1</f>
        <v>-0.19594024800378995</v>
      </c>
    </row>
    <row r="52" spans="2:55" x14ac:dyDescent="0.25">
      <c r="B52" s="95">
        <f t="shared" si="0"/>
        <v>40359</v>
      </c>
      <c r="C52" s="123">
        <f>VLOOKUP($B52,'Region --&gt;'!$N$3:$U$101,MATCH(C$2,'Region --&gt;'!$N$3:$U$3,0),FALSE)/VLOOKUP($B51,'Region --&gt;'!$B$3:$K$101,MATCH(C$2,'Region --&gt;'!$B$3:$K$3,FALSE))</f>
        <v>1.1290011562262224E-2</v>
      </c>
      <c r="D52" s="123">
        <f t="array" ref="D52">PRODUCT(1+C41:C52)-1</f>
        <v>0.39892743273910458</v>
      </c>
      <c r="E52" s="123">
        <f>VLOOKUP($B52,'Region --&gt;'!$N$104:$U$202,MATCH(C$2,'Region --&gt;'!$N$3:$U$3,0),FALSE)/VLOOKUP($B51,'Region --&gt;'!$B$104:$K$202,MATCH(C$2,'Region --&gt;'!$B$3:$K$3,FALSE))</f>
        <v>-1.855523259541525E-2</v>
      </c>
      <c r="F52" s="123">
        <f t="array" ref="F52">PRODUCT(1+E41:E52)-1</f>
        <v>-0.21842140185450731</v>
      </c>
      <c r="G52" s="637">
        <f>Benchmark!J53</f>
        <v>9.6851034987126047E-3</v>
      </c>
      <c r="H52" s="123">
        <f t="array" ref="H52">PRODUCT(1+G41:G52)-1</f>
        <v>0.19018839745009264</v>
      </c>
      <c r="I52" s="637">
        <f>-Benchmark!K53</f>
        <v>-7.1022627428383792E-3</v>
      </c>
      <c r="J52" s="123">
        <f t="array" ref="J52">PRODUCT(1+I41:I52)-1</f>
        <v>-0.18298530606770524</v>
      </c>
      <c r="K52" s="613"/>
      <c r="L52" s="123">
        <f>VLOOKUP($B52,'Region --&gt;'!$N$3:$U$101,MATCH(L$2,'Region --&gt;'!$N$3:$U$3,0),FALSE)/VLOOKUP($B51,'Region --&gt;'!$B$3:$K$101,MATCH(L$2,'Region --&gt;'!$B$3:$K$3,FALSE))</f>
        <v>-1.6724084048644408E-2</v>
      </c>
      <c r="M52" s="123">
        <f t="array" ref="M52">PRODUCT(1+L41:L52)-1</f>
        <v>0.47639163931177553</v>
      </c>
      <c r="N52" s="130">
        <f>IF(IFERROR(VLOOKUP($B52,'Region --&gt;'!$N$104:$U$202,MATCH(L$2,'Region --&gt;'!$N$3:$U$3,0),FALSE)/VLOOKUP($B51,'Region --&gt;'!$B$104:$K$202,MATCH(L$2,'Region --&gt;'!$B$3:$K$3,FALSE)),R52)&lt;-1,-1,IFERROR(VLOOKUP($B52,'Region --&gt;'!$N$104:$U$202,MATCH(L$2,'Region --&gt;'!$N$3:$U$3,0),FALSE)/VLOOKUP($B51,'Region --&gt;'!$B$104:$K$202,MATCH(L$2,'Region --&gt;'!$B$3:$K$3,FALSE)),R52))</f>
        <v>3.1358362978435542E-2</v>
      </c>
      <c r="O52" s="123">
        <f t="array" ref="O52">PRODUCT(1+N41:N52)-1</f>
        <v>-0.91473535742783585</v>
      </c>
      <c r="P52" s="637">
        <f>Benchmark!D53</f>
        <v>-4.9646450000000002E-2</v>
      </c>
      <c r="Q52" s="123">
        <f t="array" ref="Q52">PRODUCT(1+P41:P52)-1</f>
        <v>0.23931790950842036</v>
      </c>
      <c r="R52" s="123">
        <f t="shared" si="1"/>
        <v>4.9646450000000002E-2</v>
      </c>
      <c r="S52" s="123">
        <f t="array" ref="S52">PRODUCT(1+R41:R52)-1</f>
        <v>-0.24112847255480008</v>
      </c>
      <c r="U52" s="123">
        <f>VLOOKUP($B52,'Region --&gt;'!$N$3:$U$101,MATCH(U$2,'Region --&gt;'!$N$3:$U$3,0),FALSE)/VLOOKUP($B51,'Region --&gt;'!$B$3:$K$101,MATCH(U$2,'Region --&gt;'!$B$3:$K$3,FALSE))</f>
        <v>1.6400583653504528E-2</v>
      </c>
      <c r="V52" s="123">
        <f t="array" ref="V52">PRODUCT(1+U41:U52)-1</f>
        <v>0.64193447121768998</v>
      </c>
      <c r="W52" s="123">
        <f>VLOOKUP($B52,'Region --&gt;'!$N$104:$U$202,MATCH(U$2,'Region --&gt;'!$N$3:$U$3,0),FALSE)/VLOOKUP($B51,'Region --&gt;'!$B$104:$K$202,MATCH(U$2,'Region --&gt;'!$B$3:$K$3,FALSE))</f>
        <v>-9.0026074090615148E-3</v>
      </c>
      <c r="X52" s="123">
        <f t="array" ref="X52">PRODUCT(1+W41:W52)-1</f>
        <v>-0.32839163612275113</v>
      </c>
      <c r="Y52" s="637">
        <f>Benchmark!E53</f>
        <v>-3.3363919999999998E-2</v>
      </c>
      <c r="Z52" s="123">
        <f t="array" ref="Z52">PRODUCT(1+Y41:Y52)-1</f>
        <v>0.26174783175962224</v>
      </c>
      <c r="AA52" s="123">
        <f t="shared" si="2"/>
        <v>3.3363919999999998E-2</v>
      </c>
      <c r="AB52" s="123">
        <f t="array" ref="AB52">PRODUCT(1+AA41:AA52)-1</f>
        <v>-0.24962929197528272</v>
      </c>
      <c r="AD52" s="123">
        <f>VLOOKUP($B52,'Region --&gt;'!$N$3:$U$101,MATCH(AD$2,'Region --&gt;'!$N$3:$U$3,0),FALSE)/VLOOKUP($B51,'Region --&gt;'!$B$3:$K$101,MATCH(AD$2,'Region --&gt;'!$B$3:$K$3,FALSE))</f>
        <v>-2.6062276259876654E-2</v>
      </c>
      <c r="AE52" s="123">
        <f t="array" ref="AE52">PRODUCT(1+AD41:AD52)-1</f>
        <v>0.245517321276147</v>
      </c>
      <c r="AF52" s="123">
        <f>VLOOKUP($B52,'Region --&gt;'!$N$104:$U$202,MATCH(AD$2,'Region --&gt;'!$N$3:$U$3,0),FALSE)/VLOOKUP($B51,'Region --&gt;'!$B$104:$K$202,MATCH(AD$2,'Region --&gt;'!$B$3:$K$3,FALSE))</f>
        <v>-3.0423552819925734E-2</v>
      </c>
      <c r="AG52" s="123">
        <f t="array" ref="AG52">PRODUCT(1+AF41:AF52)-1</f>
        <v>-0.27705701661278981</v>
      </c>
      <c r="AH52" s="637">
        <f>Benchmark!H53</f>
        <v>-3.4827920810602528E-2</v>
      </c>
      <c r="AI52" s="123">
        <f t="array" ref="AI52">PRODUCT(1+AH41:AH52)-1</f>
        <v>0.12339103115491956</v>
      </c>
      <c r="AJ52" s="637">
        <f>-Benchmark!I53</f>
        <v>1.4630116699154372E-2</v>
      </c>
      <c r="AK52" s="123">
        <f t="array" ref="AK52">PRODUCT(1+AJ41:AJ52)-1</f>
        <v>-0.24428853334104084</v>
      </c>
      <c r="AL52" s="633"/>
      <c r="AM52" s="150">
        <f>IF(VLOOKUP($B52,'Region --&gt;'!$N$3:$U$101,MATCH(AM$2,'Region --&gt;'!$N$3:$U$3,0),FALSE)/VLOOKUP($B51,'Region --&gt;'!$B$3:$K$101,MATCH(AM$2,'Region --&gt;'!$B$3:$K$3,FALSE))&lt;-1,-1,VLOOKUP($B52,'Region --&gt;'!$N$3:$U$101,MATCH(AM$2,'Region --&gt;'!$N$3:$U$3,0),FALSE)/VLOOKUP($B51,'Region --&gt;'!$B$3:$K$101,MATCH(AM$2,'Region --&gt;'!$B$3:$K$3,FALSE)))</f>
        <v>-6.8620443016085608E-2</v>
      </c>
      <c r="AN52" s="123">
        <f t="array" ref="AN52">PRODUCT(1+AM41:AM52)-1</f>
        <v>0.61468407020059046</v>
      </c>
      <c r="AO52" s="123">
        <f>VLOOKUP($B52,'Region --&gt;'!$N$104:$U$202,MATCH(AM$2,'Region --&gt;'!$N$3:$U$3,0),FALSE)/VLOOKUP($B51,'Region --&gt;'!$B$104:$K$202,MATCH(AM$2,'Region --&gt;'!$B$3:$K$3,FALSE))</f>
        <v>4.9104207216087721E-2</v>
      </c>
      <c r="AP52" s="123">
        <f t="array" ref="AP52">PRODUCT(1+AO41:AO52)-1</f>
        <v>-0.26683071053144536</v>
      </c>
      <c r="AQ52" s="637">
        <f>Benchmark!F53</f>
        <v>-5.302246E-2</v>
      </c>
      <c r="AR52" s="123">
        <f t="array" ref="AR52">PRODUCT(1+AQ41:AQ52)-1</f>
        <v>0.14690553672840889</v>
      </c>
      <c r="AS52" s="123">
        <f t="shared" si="3"/>
        <v>5.302246E-2</v>
      </c>
      <c r="AT52" s="123">
        <f t="array" ref="AT52">PRODUCT(1+AS41:AS52)-1</f>
        <v>-0.15344385909766156</v>
      </c>
      <c r="AV52" s="123">
        <f>VLOOKUP($B52,'Region --&gt;'!$N$3:$U$101,MATCH(AV$2,'Region --&gt;'!$N$3:$U$3,0),FALSE)/VLOOKUP($B51,'Region --&gt;'!$B$3:$K$101,MATCH(AV$2,'Region --&gt;'!$B$3:$K$3,FALSE))</f>
        <v>6.3716363536781673E-2</v>
      </c>
      <c r="AW52" s="123">
        <f t="array" ref="AW52">PRODUCT(1+AV41:AV52)-1</f>
        <v>9.8870534170616198E-2</v>
      </c>
      <c r="AX52" s="123">
        <f>VLOOKUP($B52,'Region --&gt;'!$N$104:$U$202,MATCH(AV$2,'Region --&gt;'!$N$3:$U$3,0),FALSE)/VLOOKUP($B51,'Region --&gt;'!$B$104:$K$202,MATCH(AV$2,'Region --&gt;'!$B$3:$K$3,FALSE))</f>
        <v>-1.5136972047991415E-2</v>
      </c>
      <c r="AY52" s="123">
        <f t="array" ref="AY52">PRODUCT(1+AX41:AX52)-1</f>
        <v>-8.2678696574229771E-2</v>
      </c>
      <c r="AZ52" s="637">
        <f>Benchmark!G53</f>
        <v>-4.7093639999999997E-3</v>
      </c>
      <c r="BA52" s="123">
        <f t="array" ref="BA52">PRODUCT(1+AZ41:AZ52)-1</f>
        <v>0.21910075678044194</v>
      </c>
      <c r="BB52" s="123">
        <f t="shared" si="4"/>
        <v>4.7093639999999997E-3</v>
      </c>
      <c r="BC52" s="123">
        <f t="array" ref="BC52">PRODUCT(1+BB41:BB52)-1</f>
        <v>-0.20015629814716418</v>
      </c>
    </row>
    <row r="53" spans="2:55" x14ac:dyDescent="0.25">
      <c r="B53" s="95">
        <f t="shared" si="0"/>
        <v>40390</v>
      </c>
      <c r="C53" s="123">
        <f>VLOOKUP($B53,'Region --&gt;'!$N$3:$U$101,MATCH(C$2,'Region --&gt;'!$N$3:$U$3,0),FALSE)/VLOOKUP($B52,'Region --&gt;'!$B$3:$K$101,MATCH(C$2,'Region --&gt;'!$B$3:$K$3,FALSE))</f>
        <v>6.6781747208309275E-2</v>
      </c>
      <c r="D53" s="123">
        <f t="array" ref="D53">PRODUCT(1+C42:C53)-1</f>
        <v>0.2699469992977519</v>
      </c>
      <c r="E53" s="123">
        <f>VLOOKUP($B53,'Region --&gt;'!$N$104:$U$202,MATCH(C$2,'Region --&gt;'!$N$3:$U$3,0),FALSE)/VLOOKUP($B52,'Region --&gt;'!$B$104:$K$202,MATCH(C$2,'Region --&gt;'!$B$3:$K$3,FALSE))</f>
        <v>-4.7423544724394334E-2</v>
      </c>
      <c r="F53" s="123">
        <f t="array" ref="F53">PRODUCT(1+E42:E53)-1</f>
        <v>-0.15699662892050281</v>
      </c>
      <c r="G53" s="637">
        <f>Benchmark!J54</f>
        <v>5.3635871309916587E-2</v>
      </c>
      <c r="H53" s="123">
        <f t="array" ref="H53">PRODUCT(1+G42:G53)-1</f>
        <v>0.12073093753684305</v>
      </c>
      <c r="I53" s="637">
        <f>-Benchmark!K54</f>
        <v>-5.1906367180667351E-2</v>
      </c>
      <c r="J53" s="123">
        <f t="array" ref="J53">PRODUCT(1+I42:I53)-1</f>
        <v>-0.12486410452270769</v>
      </c>
      <c r="K53" s="613"/>
      <c r="L53" s="123">
        <f>VLOOKUP($B53,'Region --&gt;'!$N$3:$U$101,MATCH(L$2,'Region --&gt;'!$N$3:$U$3,0),FALSE)/VLOOKUP($B52,'Region --&gt;'!$B$3:$K$101,MATCH(L$2,'Region --&gt;'!$B$3:$K$3,FALSE))</f>
        <v>7.9826286925405748E-2</v>
      </c>
      <c r="M53" s="123">
        <f t="array" ref="M53">PRODUCT(1+L42:L53)-1</f>
        <v>0.39618388549180095</v>
      </c>
      <c r="N53" s="130">
        <f>IF(IFERROR(VLOOKUP($B53,'Region --&gt;'!$N$104:$U$202,MATCH(L$2,'Region --&gt;'!$N$3:$U$3,0),FALSE)/VLOOKUP($B52,'Region --&gt;'!$B$104:$K$202,MATCH(L$2,'Region --&gt;'!$B$3:$K$3,FALSE)),R53)&lt;-1,-1,IFERROR(VLOOKUP($B53,'Region --&gt;'!$N$104:$U$202,MATCH(L$2,'Region --&gt;'!$N$3:$U$3,0),FALSE)/VLOOKUP($B52,'Region --&gt;'!$B$104:$K$202,MATCH(L$2,'Region --&gt;'!$B$3:$K$3,FALSE)),R53))</f>
        <v>-0.61442958906163803</v>
      </c>
      <c r="O53" s="123">
        <f t="array" ref="O53">PRODUCT(1+N42:N53)-1</f>
        <v>-0.95204547503527315</v>
      </c>
      <c r="P53" s="637">
        <f>Benchmark!D54</f>
        <v>0.12740609999999999</v>
      </c>
      <c r="Q53" s="123">
        <f t="array" ref="Q53">PRODUCT(1+P42:P53)-1</f>
        <v>0.25314983443745831</v>
      </c>
      <c r="R53" s="123">
        <f t="shared" si="1"/>
        <v>-0.12740609999999999</v>
      </c>
      <c r="S53" s="123">
        <f t="array" ref="S53">PRODUCT(1+R42:R53)-1</f>
        <v>-0.25179852102111777</v>
      </c>
      <c r="U53" s="123">
        <f>VLOOKUP($B53,'Region --&gt;'!$N$3:$U$101,MATCH(U$2,'Region --&gt;'!$N$3:$U$3,0),FALSE)/VLOOKUP($B52,'Region --&gt;'!$B$3:$K$101,MATCH(U$2,'Region --&gt;'!$B$3:$K$3,FALSE))</f>
        <v>0.11789325479320692</v>
      </c>
      <c r="V53" s="123">
        <f t="array" ref="V53">PRODUCT(1+U42:U53)-1</f>
        <v>0.52416909148300705</v>
      </c>
      <c r="W53" s="123">
        <f>VLOOKUP($B53,'Region --&gt;'!$N$104:$U$202,MATCH(U$2,'Region --&gt;'!$N$3:$U$3,0),FALSE)/VLOOKUP($B52,'Region --&gt;'!$B$104:$K$202,MATCH(U$2,'Region --&gt;'!$B$3:$K$3,FALSE))</f>
        <v>-0.15102060958178853</v>
      </c>
      <c r="X53" s="123">
        <f t="array" ref="X53">PRODUCT(1+W42:W53)-1</f>
        <v>-0.35023951415903587</v>
      </c>
      <c r="Y53" s="637">
        <f>Benchmark!E54</f>
        <v>0.11925369999999999</v>
      </c>
      <c r="Z53" s="123">
        <f t="array" ref="Z53">PRODUCT(1+Y42:Y53)-1</f>
        <v>0.29424447137517595</v>
      </c>
      <c r="AA53" s="123">
        <f t="shared" si="2"/>
        <v>-0.11925369999999999</v>
      </c>
      <c r="AB53" s="123">
        <f t="array" ref="AB53">PRODUCT(1+AA42:AA53)-1</f>
        <v>-0.27283178932633001</v>
      </c>
      <c r="AD53" s="123">
        <f>VLOOKUP($B53,'Region --&gt;'!$N$3:$U$101,MATCH(AD$2,'Region --&gt;'!$N$3:$U$3,0),FALSE)/VLOOKUP($B52,'Region --&gt;'!$B$3:$K$101,MATCH(AD$2,'Region --&gt;'!$B$3:$K$3,FALSE))</f>
        <v>5.1824476807152013E-2</v>
      </c>
      <c r="AE53" s="123">
        <f t="array" ref="AE53">PRODUCT(1+AD42:AD53)-1</f>
        <v>0.19476764738220353</v>
      </c>
      <c r="AF53" s="123">
        <f>VLOOKUP($B53,'Region --&gt;'!$N$104:$U$202,MATCH(AD$2,'Region --&gt;'!$N$3:$U$3,0),FALSE)/VLOOKUP($B52,'Region --&gt;'!$B$104:$K$202,MATCH(AD$2,'Region --&gt;'!$B$3:$K$3,FALSE))</f>
        <v>-0.13394611879244597</v>
      </c>
      <c r="AG53" s="123">
        <f t="array" ref="AG53">PRODUCT(1+AF42:AF53)-1</f>
        <v>-0.34012297499272637</v>
      </c>
      <c r="AH53" s="637">
        <f>Benchmark!H54</f>
        <v>4.0996485468999977E-2</v>
      </c>
      <c r="AI53" s="123">
        <f t="array" ref="AI53">PRODUCT(1+AH42:AH53)-1</f>
        <v>9.1883858883526015E-2</v>
      </c>
      <c r="AJ53" s="637">
        <f>-Benchmark!I54</f>
        <v>-7.1384881335199379E-2</v>
      </c>
      <c r="AK53" s="123">
        <f t="array" ref="AK53">PRODUCT(1+AJ42:AJ53)-1</f>
        <v>-0.21548838491355093</v>
      </c>
      <c r="AL53" s="633"/>
      <c r="AM53" s="150">
        <f>IF(VLOOKUP($B53,'Region --&gt;'!$N$3:$U$101,MATCH(AM$2,'Region --&gt;'!$N$3:$U$3,0),FALSE)/VLOOKUP($B52,'Region --&gt;'!$B$3:$K$101,MATCH(AM$2,'Region --&gt;'!$B$3:$K$3,FALSE))&lt;-1,-1,VLOOKUP($B53,'Region --&gt;'!$N$3:$U$101,MATCH(AM$2,'Region --&gt;'!$N$3:$U$3,0),FALSE)/VLOOKUP($B52,'Region --&gt;'!$B$3:$K$101,MATCH(AM$2,'Region --&gt;'!$B$3:$K$3,FALSE)))</f>
        <v>0.17639148020889978</v>
      </c>
      <c r="AN53" s="123">
        <f t="array" ref="AN53">PRODUCT(1+AM42:AM53)-1</f>
        <v>0.50902497396202162</v>
      </c>
      <c r="AO53" s="123">
        <f>VLOOKUP($B53,'Region --&gt;'!$N$104:$U$202,MATCH(AM$2,'Region --&gt;'!$N$3:$U$3,0),FALSE)/VLOOKUP($B52,'Region --&gt;'!$B$104:$K$202,MATCH(AM$2,'Region --&gt;'!$B$3:$K$3,FALSE))</f>
        <v>-0.10083990943137335</v>
      </c>
      <c r="AP53" s="123">
        <f t="array" ref="AP53">PRODUCT(1+AO42:AO53)-1</f>
        <v>-0.28271923549613942</v>
      </c>
      <c r="AQ53" s="637">
        <f>Benchmark!F54</f>
        <v>7.0139480000000004E-2</v>
      </c>
      <c r="AR53" s="123">
        <f t="array" ref="AR53">PRODUCT(1+AQ42:AQ53)-1</f>
        <v>0.13710945735872304</v>
      </c>
      <c r="AS53" s="123">
        <f t="shared" si="3"/>
        <v>-7.0139480000000004E-2</v>
      </c>
      <c r="AT53" s="123">
        <f t="array" ref="AT53">PRODUCT(1+AS42:AS53)-1</f>
        <v>-0.14496659558291669</v>
      </c>
      <c r="AV53" s="123">
        <f>VLOOKUP($B53,'Region --&gt;'!$N$3:$U$101,MATCH(AV$2,'Region --&gt;'!$N$3:$U$3,0),FALSE)/VLOOKUP($B52,'Region --&gt;'!$B$3:$K$101,MATCH(AV$2,'Region --&gt;'!$B$3:$K$3,FALSE))</f>
        <v>0.12788493250044353</v>
      </c>
      <c r="AW53" s="123">
        <f t="array" ref="AW53">PRODUCT(1+AV42:AV53)-1</f>
        <v>0.30009701168073932</v>
      </c>
      <c r="AX53" s="123">
        <f>VLOOKUP($B53,'Region --&gt;'!$N$104:$U$202,MATCH(AV$2,'Region --&gt;'!$N$3:$U$3,0),FALSE)/VLOOKUP($B52,'Region --&gt;'!$B$104:$K$202,MATCH(AV$2,'Region --&gt;'!$B$3:$K$3,FALSE))</f>
        <v>-0.14058014591435822</v>
      </c>
      <c r="AY53" s="123">
        <f t="array" ref="AY53">PRODUCT(1+AX42:AX53)-1</f>
        <v>-6.8625308768507809E-2</v>
      </c>
      <c r="AZ53" s="637">
        <f>Benchmark!G54</f>
        <v>4.977235E-2</v>
      </c>
      <c r="BA53" s="123">
        <f t="array" ref="BA53">PRODUCT(1+AZ42:AZ53)-1</f>
        <v>0.170516700923947</v>
      </c>
      <c r="BB53" s="123">
        <f t="shared" si="4"/>
        <v>-4.977235E-2</v>
      </c>
      <c r="BC53" s="123">
        <f t="array" ref="BC53">PRODUCT(1+BB42:BB53)-1</f>
        <v>-0.16171710866587596</v>
      </c>
    </row>
    <row r="54" spans="2:55" x14ac:dyDescent="0.25">
      <c r="B54" s="95">
        <f t="shared" si="0"/>
        <v>40421</v>
      </c>
      <c r="C54" s="123">
        <f>VLOOKUP($B54,'Region --&gt;'!$N$3:$U$101,MATCH(C$2,'Region --&gt;'!$N$3:$U$3,0),FALSE)/VLOOKUP($B53,'Region --&gt;'!$B$3:$K$101,MATCH(C$2,'Region --&gt;'!$B$3:$K$3,FALSE))</f>
        <v>-1.2514713243868877E-2</v>
      </c>
      <c r="D54" s="123">
        <f t="array" ref="D54">PRODUCT(1+C43:C54)-1</f>
        <v>0.2941814517847996</v>
      </c>
      <c r="E54" s="123">
        <f>VLOOKUP($B54,'Region --&gt;'!$N$104:$U$202,MATCH(C$2,'Region --&gt;'!$N$3:$U$3,0),FALSE)/VLOOKUP($B53,'Region --&gt;'!$B$104:$K$202,MATCH(C$2,'Region --&gt;'!$B$3:$K$3,FALSE))</f>
        <v>1.669997482610858E-2</v>
      </c>
      <c r="F54" s="123">
        <f t="array" ref="F54">PRODUCT(1+E43:E54)-1</f>
        <v>-0.17714076642347476</v>
      </c>
      <c r="G54" s="637">
        <f>Benchmark!J55</f>
        <v>-1.5861976985521838E-2</v>
      </c>
      <c r="H54" s="123">
        <f t="array" ref="H54">PRODUCT(1+G43:G54)-1</f>
        <v>0.13240457134806771</v>
      </c>
      <c r="I54" s="637">
        <f>-Benchmark!K55</f>
        <v>1.7438518619035909E-2</v>
      </c>
      <c r="J54" s="123">
        <f t="array" ref="J54">PRODUCT(1+I43:I54)-1</f>
        <v>-0.13042372336192531</v>
      </c>
      <c r="K54" s="613"/>
      <c r="L54" s="123">
        <f>VLOOKUP($B54,'Region --&gt;'!$N$3:$U$101,MATCH(L$2,'Region --&gt;'!$N$3:$U$3,0),FALSE)/VLOOKUP($B53,'Region --&gt;'!$B$3:$K$101,MATCH(L$2,'Region --&gt;'!$B$3:$K$3,FALSE))</f>
        <v>-1.7768749207679208E-2</v>
      </c>
      <c r="M54" s="123">
        <f t="array" ref="M54">PRODUCT(1+L43:L54)-1</f>
        <v>0.25589640189778118</v>
      </c>
      <c r="N54" s="130">
        <f>IF(IFERROR(VLOOKUP($B54,'Region --&gt;'!$N$104:$U$202,MATCH(L$2,'Region --&gt;'!$N$3:$U$3,0),FALSE)/VLOOKUP($B53,'Region --&gt;'!$B$104:$K$202,MATCH(L$2,'Region --&gt;'!$B$3:$K$3,FALSE)),R54)&lt;-1,-1,IFERROR(VLOOKUP($B54,'Region --&gt;'!$N$104:$U$202,MATCH(L$2,'Region --&gt;'!$N$3:$U$3,0),FALSE)/VLOOKUP($B53,'Region --&gt;'!$B$104:$K$202,MATCH(L$2,'Region --&gt;'!$B$3:$K$3,FALSE)),R54))</f>
        <v>1.5304012284055664</v>
      </c>
      <c r="O54" s="123">
        <f t="array" ref="O54">PRODUCT(1+N43:N54)-1</f>
        <v>-0.7571705565895761</v>
      </c>
      <c r="P54" s="637">
        <f>Benchmark!D55</f>
        <v>-3.8229310000000002E-2</v>
      </c>
      <c r="Q54" s="123">
        <f t="array" ref="Q54">PRODUCT(1+P43:P54)-1</f>
        <v>0.16294019184483854</v>
      </c>
      <c r="R54" s="123">
        <f t="shared" si="1"/>
        <v>3.8229310000000002E-2</v>
      </c>
      <c r="S54" s="123">
        <f t="array" ref="S54">PRODUCT(1+R43:R54)-1</f>
        <v>-0.19387194330610413</v>
      </c>
      <c r="U54" s="123">
        <f>VLOOKUP($B54,'Region --&gt;'!$N$3:$U$101,MATCH(U$2,'Region --&gt;'!$N$3:$U$3,0),FALSE)/VLOOKUP($B53,'Region --&gt;'!$B$3:$K$101,MATCH(U$2,'Region --&gt;'!$B$3:$K$3,FALSE))</f>
        <v>-3.5313929665262971E-2</v>
      </c>
      <c r="V54" s="123">
        <f t="array" ref="V54">PRODUCT(1+U43:U54)-1</f>
        <v>0.40159698931594945</v>
      </c>
      <c r="W54" s="123">
        <f>VLOOKUP($B54,'Region --&gt;'!$N$104:$U$202,MATCH(U$2,'Region --&gt;'!$N$3:$U$3,0),FALSE)/VLOOKUP($B53,'Region --&gt;'!$B$104:$K$202,MATCH(U$2,'Region --&gt;'!$B$3:$K$3,FALSE))</f>
        <v>2.4285671232712368E-2</v>
      </c>
      <c r="X54" s="123">
        <f t="array" ref="X54">PRODUCT(1+W43:W54)-1</f>
        <v>-0.29808060969934969</v>
      </c>
      <c r="Y54" s="637">
        <f>Benchmark!E55</f>
        <v>-2.1823990000000001E-2</v>
      </c>
      <c r="Z54" s="123">
        <f t="array" ref="Z54">PRODUCT(1+Y43:Y54)-1</f>
        <v>0.23962417790797153</v>
      </c>
      <c r="AA54" s="123">
        <f t="shared" si="2"/>
        <v>2.1823990000000001E-2</v>
      </c>
      <c r="AB54" s="123">
        <f t="array" ref="AB54">PRODUCT(1+AA43:AA54)-1</f>
        <v>-0.2408092466065852</v>
      </c>
      <c r="AD54" s="123">
        <f>VLOOKUP($B54,'Region --&gt;'!$N$3:$U$101,MATCH(AD$2,'Region --&gt;'!$N$3:$U$3,0),FALSE)/VLOOKUP($B53,'Region --&gt;'!$B$3:$K$101,MATCH(AD$2,'Region --&gt;'!$B$3:$K$3,FALSE))</f>
        <v>2.7997635727012457E-2</v>
      </c>
      <c r="AE54" s="123">
        <f t="array" ref="AE54">PRODUCT(1+AD43:AD54)-1</f>
        <v>0.17843518627314303</v>
      </c>
      <c r="AF54" s="123">
        <f>VLOOKUP($B54,'Region --&gt;'!$N$104:$U$202,MATCH(AD$2,'Region --&gt;'!$N$3:$U$3,0),FALSE)/VLOOKUP($B53,'Region --&gt;'!$B$104:$K$202,MATCH(AD$2,'Region --&gt;'!$B$3:$K$3,FALSE))</f>
        <v>5.9191214682953332E-2</v>
      </c>
      <c r="AG54" s="123">
        <f t="array" ref="AG54">PRODUCT(1+AF43:AF54)-1</f>
        <v>-0.31196602234784898</v>
      </c>
      <c r="AH54" s="637">
        <f>Benchmark!H55</f>
        <v>5.1042715523891159E-3</v>
      </c>
      <c r="AI54" s="123">
        <f t="array" ref="AI54">PRODUCT(1+AH43:AH54)-1</f>
        <v>4.6659243596526956E-2</v>
      </c>
      <c r="AJ54" s="637">
        <f>-Benchmark!I55</f>
        <v>6.3544607405698929E-3</v>
      </c>
      <c r="AK54" s="123">
        <f t="array" ref="AK54">PRODUCT(1+AJ43:AJ54)-1</f>
        <v>-0.16779226383222168</v>
      </c>
      <c r="AL54" s="633"/>
      <c r="AM54" s="150">
        <f>IF(VLOOKUP($B54,'Region --&gt;'!$N$3:$U$101,MATCH(AM$2,'Region --&gt;'!$N$3:$U$3,0),FALSE)/VLOOKUP($B53,'Region --&gt;'!$B$3:$K$101,MATCH(AM$2,'Region --&gt;'!$B$3:$K$3,FALSE))&lt;-1,-1,VLOOKUP($B54,'Region --&gt;'!$N$3:$U$101,MATCH(AM$2,'Region --&gt;'!$N$3:$U$3,0),FALSE)/VLOOKUP($B53,'Region --&gt;'!$B$3:$K$101,MATCH(AM$2,'Region --&gt;'!$B$3:$K$3,FALSE)))</f>
        <v>-0.3018823739676067</v>
      </c>
      <c r="AN54" s="123">
        <f t="array" ref="AN54">PRODUCT(1+AM43:AM54)-1</f>
        <v>2.8224833109907088E-2</v>
      </c>
      <c r="AO54" s="123">
        <f>VLOOKUP($B54,'Region --&gt;'!$N$104:$U$202,MATCH(AM$2,'Region --&gt;'!$N$3:$U$3,0),FALSE)/VLOOKUP($B53,'Region --&gt;'!$B$104:$K$202,MATCH(AM$2,'Region --&gt;'!$B$3:$K$3,FALSE))</f>
        <v>6.6081181346831261E-2</v>
      </c>
      <c r="AP54" s="123">
        <f t="array" ref="AP54">PRODUCT(1+AO43:AO54)-1</f>
        <v>-0.20679731153952619</v>
      </c>
      <c r="AQ54" s="637">
        <f>Benchmark!F55</f>
        <v>-4.2017600000000002E-2</v>
      </c>
      <c r="AR54" s="123">
        <f t="array" ref="AR54">PRODUCT(1+AQ43:AQ54)-1</f>
        <v>5.731993614990194E-2</v>
      </c>
      <c r="AS54" s="123">
        <f t="shared" si="3"/>
        <v>4.2017600000000002E-2</v>
      </c>
      <c r="AT54" s="123">
        <f t="array" ref="AT54">PRODUCT(1+AS43:AS54)-1</f>
        <v>-8.1223714193005669E-2</v>
      </c>
      <c r="AV54" s="123">
        <f>VLOOKUP($B54,'Region --&gt;'!$N$3:$U$101,MATCH(AV$2,'Region --&gt;'!$N$3:$U$3,0),FALSE)/VLOOKUP($B53,'Region --&gt;'!$B$3:$K$101,MATCH(AV$2,'Region --&gt;'!$B$3:$K$3,FALSE))</f>
        <v>-6.6573068652980225E-2</v>
      </c>
      <c r="AW54" s="123">
        <f t="array" ref="AW54">PRODUCT(1+AV43:AV54)-1</f>
        <v>8.4971359938552204E-2</v>
      </c>
      <c r="AX54" s="123">
        <f>VLOOKUP($B54,'Region --&gt;'!$N$104:$U$202,MATCH(AV$2,'Region --&gt;'!$N$3:$U$3,0),FALSE)/VLOOKUP($B53,'Region --&gt;'!$B$104:$K$202,MATCH(AV$2,'Region --&gt;'!$B$3:$K$3,FALSE))</f>
        <v>3.4076239425075115E-2</v>
      </c>
      <c r="AY54" s="123">
        <f t="array" ref="AY54">PRODUCT(1+AX43:AX54)-1</f>
        <v>-4.0821772124372102E-2</v>
      </c>
      <c r="AZ54" s="637">
        <f>Benchmark!G55</f>
        <v>-1.231469E-2</v>
      </c>
      <c r="BA54" s="123">
        <f t="array" ref="BA54">PRODUCT(1+AZ43:AZ54)-1</f>
        <v>0.10028524145852757</v>
      </c>
      <c r="BB54" s="123">
        <f t="shared" si="4"/>
        <v>1.231469E-2</v>
      </c>
      <c r="BC54" s="123">
        <f t="array" ref="BC54">PRODUCT(1+BB43:BB54)-1</f>
        <v>-0.1060439818432708</v>
      </c>
    </row>
    <row r="55" spans="2:55" x14ac:dyDescent="0.25">
      <c r="B55" s="95">
        <f t="shared" si="0"/>
        <v>40451</v>
      </c>
      <c r="C55" s="123">
        <f>VLOOKUP($B55,'Region --&gt;'!$N$3:$U$101,MATCH(C$2,'Region --&gt;'!$N$3:$U$3,0),FALSE)/VLOOKUP($B54,'Region --&gt;'!$B$3:$K$101,MATCH(C$2,'Region --&gt;'!$B$3:$K$3,FALSE))</f>
        <v>0.12916172609603555</v>
      </c>
      <c r="D55" s="123">
        <f t="array" ref="D55">PRODUCT(1+C44:C55)-1</f>
        <v>0.32743182369688029</v>
      </c>
      <c r="E55" s="123">
        <f>VLOOKUP($B55,'Region --&gt;'!$N$104:$U$202,MATCH(C$2,'Region --&gt;'!$N$3:$U$3,0),FALSE)/VLOOKUP($B54,'Region --&gt;'!$B$104:$K$202,MATCH(C$2,'Region --&gt;'!$B$3:$K$3,FALSE))</f>
        <v>-0.12544807040273223</v>
      </c>
      <c r="F55" s="123">
        <f t="array" ref="F55">PRODUCT(1+E44:E55)-1</f>
        <v>-0.21202357178548703</v>
      </c>
      <c r="G55" s="637">
        <f>Benchmark!J56</f>
        <v>0.10462542415639722</v>
      </c>
      <c r="H55" s="123">
        <f t="array" ref="H55">PRODUCT(1+G44:G55)-1</f>
        <v>0.16575415149480044</v>
      </c>
      <c r="I55" s="637">
        <f>-Benchmark!K56</f>
        <v>-0.10166954159854719</v>
      </c>
      <c r="J55" s="123">
        <f t="array" ref="J55">PRODUCT(1+I44:I55)-1</f>
        <v>-0.16212074013867317</v>
      </c>
      <c r="K55" s="613"/>
      <c r="L55" s="123">
        <f>VLOOKUP($B55,'Region --&gt;'!$N$3:$U$101,MATCH(L$2,'Region --&gt;'!$N$3:$U$3,0),FALSE)/VLOOKUP($B54,'Region --&gt;'!$B$3:$K$101,MATCH(L$2,'Region --&gt;'!$B$3:$K$3,FALSE))</f>
        <v>2.7457595867500347E-2</v>
      </c>
      <c r="M55" s="123">
        <f t="array" ref="M55">PRODUCT(1+L44:L55)-1</f>
        <v>0.18740233746778823</v>
      </c>
      <c r="N55" s="130">
        <f>IF(IFERROR(VLOOKUP($B55,'Region --&gt;'!$N$104:$U$202,MATCH(L$2,'Region --&gt;'!$N$3:$U$3,0),FALSE)/VLOOKUP($B54,'Region --&gt;'!$B$104:$K$202,MATCH(L$2,'Region --&gt;'!$B$3:$K$3,FALSE)),R55)&lt;-1,-1,IFERROR(VLOOKUP($B55,'Region --&gt;'!$N$104:$U$202,MATCH(L$2,'Region --&gt;'!$N$3:$U$3,0),FALSE)/VLOOKUP($B54,'Region --&gt;'!$B$104:$K$202,MATCH(L$2,'Region --&gt;'!$B$3:$K$3,FALSE)),R55))</f>
        <v>-0.10338968436443194</v>
      </c>
      <c r="O55" s="123">
        <f t="array" ref="O55">PRODUCT(1+N44:N55)-1</f>
        <v>0.17634057139480119</v>
      </c>
      <c r="P55" s="637">
        <f>Benchmark!D56</f>
        <v>8.4752379999999988E-2</v>
      </c>
      <c r="Q55" s="123">
        <f t="array" ref="Q55">PRODUCT(1+P44:P55)-1</f>
        <v>0.1354116153998326</v>
      </c>
      <c r="R55" s="123">
        <f t="shared" si="1"/>
        <v>-8.4752379999999988E-2</v>
      </c>
      <c r="S55" s="123">
        <f t="array" ref="S55">PRODUCT(1+R44:R55)-1</f>
        <v>-0.17002190646811866</v>
      </c>
      <c r="U55" s="123">
        <f>VLOOKUP($B55,'Region --&gt;'!$N$3:$U$101,MATCH(U$2,'Region --&gt;'!$N$3:$U$3,0),FALSE)/VLOOKUP($B54,'Region --&gt;'!$B$3:$K$101,MATCH(U$2,'Region --&gt;'!$B$3:$K$3,FALSE))</f>
        <v>0.13061835839480104</v>
      </c>
      <c r="V55" s="123">
        <f t="array" ref="V55">PRODUCT(1+U44:U55)-1</f>
        <v>0.36807712261555658</v>
      </c>
      <c r="W55" s="123">
        <f>VLOOKUP($B55,'Region --&gt;'!$N$104:$U$202,MATCH(U$2,'Region --&gt;'!$N$3:$U$3,0),FALSE)/VLOOKUP($B54,'Region --&gt;'!$B$104:$K$202,MATCH(U$2,'Region --&gt;'!$B$3:$K$3,FALSE))</f>
        <v>-9.0765467916025147E-2</v>
      </c>
      <c r="X55" s="123">
        <f t="array" ref="X55">PRODUCT(1+W44:W55)-1</f>
        <v>-0.30028917876513828</v>
      </c>
      <c r="Y55" s="637">
        <f>Benchmark!E56</f>
        <v>0.10513339999999999</v>
      </c>
      <c r="Z55" s="123">
        <f t="array" ref="Z55">PRODUCT(1+Y44:Y55)-1</f>
        <v>0.2226963583148891</v>
      </c>
      <c r="AA55" s="123">
        <f t="shared" si="2"/>
        <v>-0.10513339999999999</v>
      </c>
      <c r="AB55" s="123">
        <f t="array" ref="AB55">PRODUCT(1+AA44:AA55)-1</f>
        <v>-0.22760300047773141</v>
      </c>
      <c r="AD55" s="123">
        <f>VLOOKUP($B55,'Region --&gt;'!$N$3:$U$101,MATCH(AD$2,'Region --&gt;'!$N$3:$U$3,0),FALSE)/VLOOKUP($B54,'Region --&gt;'!$B$3:$K$101,MATCH(AD$2,'Region --&gt;'!$B$3:$K$3,FALSE))</f>
        <v>9.4805949262056502E-2</v>
      </c>
      <c r="AE55" s="123">
        <f t="array" ref="AE55">PRODUCT(1+AD44:AD55)-1</f>
        <v>0.2000808636419289</v>
      </c>
      <c r="AF55" s="123">
        <f>VLOOKUP($B55,'Region --&gt;'!$N$104:$U$202,MATCH(AD$2,'Region --&gt;'!$N$3:$U$3,0),FALSE)/VLOOKUP($B54,'Region --&gt;'!$B$104:$K$202,MATCH(AD$2,'Region --&gt;'!$B$3:$K$3,FALSE))</f>
        <v>-0.15945370264290953</v>
      </c>
      <c r="AG55" s="123">
        <f t="array" ref="AG55">PRODUCT(1+AF44:AF55)-1</f>
        <v>-0.40159547688446873</v>
      </c>
      <c r="AH55" s="637">
        <f>Benchmark!H56</f>
        <v>4.753076427959347E-2</v>
      </c>
      <c r="AI55" s="123">
        <f t="array" ref="AI55">PRODUCT(1+AH44:AH55)-1</f>
        <v>6.9668713391585646E-2</v>
      </c>
      <c r="AJ55" s="637">
        <f>-Benchmark!I56</f>
        <v>-8.3106479620133025E-2</v>
      </c>
      <c r="AK55" s="123">
        <f t="array" ref="AK55">PRODUCT(1+AJ44:AJ55)-1</f>
        <v>-0.22813348196500483</v>
      </c>
      <c r="AL55" s="633"/>
      <c r="AM55" s="150">
        <f>IF(VLOOKUP($B55,'Region --&gt;'!$N$3:$U$101,MATCH(AM$2,'Region --&gt;'!$N$3:$U$3,0),FALSE)/VLOOKUP($B54,'Region --&gt;'!$B$3:$K$101,MATCH(AM$2,'Region --&gt;'!$B$3:$K$3,FALSE))&lt;-1,-1,VLOOKUP($B55,'Region --&gt;'!$N$3:$U$101,MATCH(AM$2,'Region --&gt;'!$N$3:$U$3,0),FALSE)/VLOOKUP($B54,'Region --&gt;'!$B$3:$K$101,MATCH(AM$2,'Region --&gt;'!$B$3:$K$3,FALSE)))</f>
        <v>0.21931556438273955</v>
      </c>
      <c r="AN55" s="123">
        <f t="array" ref="AN55">PRODUCT(1+AM44:AM55)-1</f>
        <v>0.10736751506652475</v>
      </c>
      <c r="AO55" s="123">
        <f>VLOOKUP($B55,'Region --&gt;'!$N$104:$U$202,MATCH(AM$2,'Region --&gt;'!$N$3:$U$3,0),FALSE)/VLOOKUP($B54,'Region --&gt;'!$B$104:$K$202,MATCH(AM$2,'Region --&gt;'!$B$3:$K$3,FALSE))</f>
        <v>-0.17564145606821457</v>
      </c>
      <c r="AP55" s="123">
        <f t="array" ref="AP55">PRODUCT(1+AO44:AO55)-1</f>
        <v>-0.32565183753227966</v>
      </c>
      <c r="AQ55" s="637">
        <f>Benchmark!F56</f>
        <v>8.9819679999999999E-2</v>
      </c>
      <c r="AR55" s="123">
        <f t="array" ref="AR55">PRODUCT(1+AQ44:AQ55)-1</f>
        <v>0.10607450103914418</v>
      </c>
      <c r="AS55" s="123">
        <f t="shared" si="3"/>
        <v>-8.9819679999999999E-2</v>
      </c>
      <c r="AT55" s="123">
        <f t="array" ref="AT55">PRODUCT(1+AS44:AS55)-1</f>
        <v>-0.12728444522524607</v>
      </c>
      <c r="AV55" s="123">
        <f>VLOOKUP($B55,'Region --&gt;'!$N$3:$U$101,MATCH(AV$2,'Region --&gt;'!$N$3:$U$3,0),FALSE)/VLOOKUP($B54,'Region --&gt;'!$B$3:$K$101,MATCH(AV$2,'Region --&gt;'!$B$3:$K$3,FALSE))</f>
        <v>0.20601371793486861</v>
      </c>
      <c r="AW55" s="123">
        <f t="array" ref="AW55">PRODUCT(1+AV44:AV55)-1</f>
        <v>0.16572727996696268</v>
      </c>
      <c r="AX55" s="123">
        <f>VLOOKUP($B55,'Region --&gt;'!$N$104:$U$202,MATCH(AV$2,'Region --&gt;'!$N$3:$U$3,0),FALSE)/VLOOKUP($B54,'Region --&gt;'!$B$104:$K$202,MATCH(AV$2,'Region --&gt;'!$B$3:$K$3,FALSE))</f>
        <v>-0.11538722841751257</v>
      </c>
      <c r="AY55" s="123">
        <f t="array" ref="AY55">PRODUCT(1+AX44:AX55)-1</f>
        <v>-0.11854187939147365</v>
      </c>
      <c r="AZ55" s="637">
        <f>Benchmark!G56</f>
        <v>3.3440780000000003E-2</v>
      </c>
      <c r="BA55" s="123">
        <f t="array" ref="BA55">PRODUCT(1+AZ44:AZ55)-1</f>
        <v>0.10673487156116135</v>
      </c>
      <c r="BB55" s="123">
        <f t="shared" si="4"/>
        <v>-3.3440780000000003E-2</v>
      </c>
      <c r="BC55" s="123">
        <f t="array" ref="BC55">PRODUCT(1+BB44:BB55)-1</f>
        <v>-0.11157960934750666</v>
      </c>
    </row>
    <row r="56" spans="2:55" x14ac:dyDescent="0.25">
      <c r="B56" s="95">
        <f t="shared" si="0"/>
        <v>40482</v>
      </c>
      <c r="C56" s="123">
        <f>VLOOKUP($B56,'Region --&gt;'!$N$3:$U$101,MATCH(C$2,'Region --&gt;'!$N$3:$U$3,0),FALSE)/VLOOKUP($B55,'Region --&gt;'!$B$3:$K$101,MATCH(C$2,'Region --&gt;'!$B$3:$K$3,FALSE))</f>
        <v>3.4346817677125378E-2</v>
      </c>
      <c r="D56" s="123">
        <f t="array" ref="D56">PRODUCT(1+C45:C56)-1</f>
        <v>0.37391570905994032</v>
      </c>
      <c r="E56" s="123">
        <f>VLOOKUP($B56,'Region --&gt;'!$N$104:$U$202,MATCH(C$2,'Region --&gt;'!$N$3:$U$3,0),FALSE)/VLOOKUP($B55,'Region --&gt;'!$B$104:$K$202,MATCH(C$2,'Region --&gt;'!$B$3:$K$3,FALSE))</f>
        <v>-2.4481764361294317E-2</v>
      </c>
      <c r="F56" s="123">
        <f t="array" ref="F56">PRODUCT(1+E45:E56)-1</f>
        <v>-0.2525898877217565</v>
      </c>
      <c r="G56" s="637">
        <f>Benchmark!J57</f>
        <v>2.1545945077354824E-2</v>
      </c>
      <c r="H56" s="123">
        <f t="array" ref="H56">PRODUCT(1+G45:G56)-1</f>
        <v>0.1986178434330077</v>
      </c>
      <c r="I56" s="637">
        <f>-Benchmark!K57</f>
        <v>-1.9915556778143825E-2</v>
      </c>
      <c r="J56" s="123">
        <f t="array" ref="J56">PRODUCT(1+I45:I56)-1</f>
        <v>-0.18440653970563103</v>
      </c>
      <c r="K56" s="613"/>
      <c r="L56" s="123">
        <f>VLOOKUP($B56,'Region --&gt;'!$N$3:$U$101,MATCH(L$2,'Region --&gt;'!$N$3:$U$3,0),FALSE)/VLOOKUP($B55,'Region --&gt;'!$B$3:$K$101,MATCH(L$2,'Region --&gt;'!$B$3:$K$3,FALSE))</f>
        <v>3.356751521055519E-2</v>
      </c>
      <c r="M56" s="123">
        <f t="array" ref="M56">PRODUCT(1+L45:L56)-1</f>
        <v>0.23359345523545882</v>
      </c>
      <c r="N56" s="130">
        <f>IF(IFERROR(VLOOKUP($B56,'Region --&gt;'!$N$104:$U$202,MATCH(L$2,'Region --&gt;'!$N$3:$U$3,0),FALSE)/VLOOKUP($B55,'Region --&gt;'!$B$104:$K$202,MATCH(L$2,'Region --&gt;'!$B$3:$K$3,FALSE)),R56)&lt;-1,-1,IFERROR(VLOOKUP($B56,'Region --&gt;'!$N$104:$U$202,MATCH(L$2,'Region --&gt;'!$N$3:$U$3,0),FALSE)/VLOOKUP($B55,'Region --&gt;'!$B$104:$K$202,MATCH(L$2,'Region --&gt;'!$B$3:$K$3,FALSE)),R56))</f>
        <v>-5.2291549760646157E-2</v>
      </c>
      <c r="O56" s="123">
        <f t="array" ref="O56">PRODUCT(1+N45:N56)-1</f>
        <v>4.2852073601812091E-2</v>
      </c>
      <c r="P56" s="637">
        <f>Benchmark!D57</f>
        <v>4.6789829999999998E-2</v>
      </c>
      <c r="Q56" s="123">
        <f t="array" ref="Q56">PRODUCT(1+P45:P56)-1</f>
        <v>0.14225627178169464</v>
      </c>
      <c r="R56" s="123">
        <f t="shared" si="1"/>
        <v>-4.6789829999999998E-2</v>
      </c>
      <c r="S56" s="123">
        <f t="array" ref="S56">PRODUCT(1+R45:R56)-1</f>
        <v>-0.17544787215741209</v>
      </c>
      <c r="U56" s="123">
        <f>VLOOKUP($B56,'Region --&gt;'!$N$3:$U$101,MATCH(U$2,'Region --&gt;'!$N$3:$U$3,0),FALSE)/VLOOKUP($B55,'Region --&gt;'!$B$3:$K$101,MATCH(U$2,'Region --&gt;'!$B$3:$K$3,FALSE))</f>
        <v>1.5698864116828908E-2</v>
      </c>
      <c r="V56" s="123">
        <f t="array" ref="V56">PRODUCT(1+U45:U56)-1</f>
        <v>0.32445739181583177</v>
      </c>
      <c r="W56" s="123">
        <f>VLOOKUP($B56,'Region --&gt;'!$N$104:$U$202,MATCH(U$2,'Region --&gt;'!$N$3:$U$3,0),FALSE)/VLOOKUP($B55,'Region --&gt;'!$B$104:$K$202,MATCH(U$2,'Region --&gt;'!$B$3:$K$3,FALSE))</f>
        <v>-6.48807864574103E-2</v>
      </c>
      <c r="X56" s="123">
        <f t="array" ref="X56">PRODUCT(1+W45:W56)-1</f>
        <v>-0.35224642313351939</v>
      </c>
      <c r="Y56" s="637">
        <f>Benchmark!E57</f>
        <v>3.2241220000000001E-2</v>
      </c>
      <c r="Z56" s="123">
        <f t="array" ref="Z56">PRODUCT(1+Y45:Y56)-1</f>
        <v>0.24133088664747215</v>
      </c>
      <c r="AA56" s="123">
        <f t="shared" si="2"/>
        <v>-3.2241220000000001E-2</v>
      </c>
      <c r="AB56" s="123">
        <f t="array" ref="AB56">PRODUCT(1+AA45:AA56)-1</f>
        <v>-0.23977569354517259</v>
      </c>
      <c r="AD56" s="123">
        <f>VLOOKUP($B56,'Region --&gt;'!$N$3:$U$101,MATCH(AD$2,'Region --&gt;'!$N$3:$U$3,0),FALSE)/VLOOKUP($B55,'Region --&gt;'!$B$3:$K$101,MATCH(AD$2,'Region --&gt;'!$B$3:$K$3,FALSE))</f>
        <v>7.0764530272929282E-2</v>
      </c>
      <c r="AE56" s="123">
        <f t="array" ref="AE56">PRODUCT(1+AD45:AD56)-1</f>
        <v>0.29968021102769504</v>
      </c>
      <c r="AF56" s="123">
        <f>VLOOKUP($B56,'Region --&gt;'!$N$104:$U$202,MATCH(AD$2,'Region --&gt;'!$N$3:$U$3,0),FALSE)/VLOOKUP($B55,'Region --&gt;'!$B$104:$K$202,MATCH(AD$2,'Region --&gt;'!$B$3:$K$3,FALSE))</f>
        <v>-4.8332769694633834E-2</v>
      </c>
      <c r="AG56" s="123">
        <f t="array" ref="AG56">PRODUCT(1+AF45:AF56)-1</f>
        <v>-0.46437042901905601</v>
      </c>
      <c r="AH56" s="637">
        <f>Benchmark!H57</f>
        <v>1.469148014356168E-2</v>
      </c>
      <c r="AI56" s="123">
        <f t="array" ref="AI56">PRODUCT(1+AH45:AH56)-1</f>
        <v>7.5513069104179431E-2</v>
      </c>
      <c r="AJ56" s="637">
        <f>-Benchmark!I57</f>
        <v>-2.3499990223401518E-2</v>
      </c>
      <c r="AK56" s="123">
        <f t="array" ref="AK56">PRODUCT(1+AJ45:AJ56)-1</f>
        <v>-0.24213498829872671</v>
      </c>
      <c r="AL56" s="633"/>
      <c r="AM56" s="150">
        <f>IF(VLOOKUP($B56,'Region --&gt;'!$N$3:$U$101,MATCH(AM$2,'Region --&gt;'!$N$3:$U$3,0),FALSE)/VLOOKUP($B55,'Region --&gt;'!$B$3:$K$101,MATCH(AM$2,'Region --&gt;'!$B$3:$K$3,FALSE))&lt;-1,-1,VLOOKUP($B56,'Region --&gt;'!$N$3:$U$101,MATCH(AM$2,'Region --&gt;'!$N$3:$U$3,0),FALSE)/VLOOKUP($B55,'Region --&gt;'!$B$3:$K$101,MATCH(AM$2,'Region --&gt;'!$B$3:$K$3,FALSE)))</f>
        <v>7.9688043125439159E-2</v>
      </c>
      <c r="AN56" s="123">
        <f t="array" ref="AN56">PRODUCT(1+AM45:AM56)-1</f>
        <v>0.25670652044198072</v>
      </c>
      <c r="AO56" s="123">
        <f>VLOOKUP($B56,'Region --&gt;'!$N$104:$U$202,MATCH(AM$2,'Region --&gt;'!$N$3:$U$3,0),FALSE)/VLOOKUP($B55,'Region --&gt;'!$B$104:$K$202,MATCH(AM$2,'Region --&gt;'!$B$3:$K$3,FALSE))</f>
        <v>-2.2549495845835536E-2</v>
      </c>
      <c r="AP56" s="123">
        <f t="array" ref="AP56">PRODUCT(1+AO45:AO56)-1</f>
        <v>-0.36598458145872137</v>
      </c>
      <c r="AQ56" s="637">
        <f>Benchmark!F57</f>
        <v>3.8948540000000004E-2</v>
      </c>
      <c r="AR56" s="123">
        <f t="array" ref="AR56">PRODUCT(1+AQ45:AQ56)-1</f>
        <v>0.175311551958655</v>
      </c>
      <c r="AS56" s="123">
        <f t="shared" si="3"/>
        <v>-3.8948540000000004E-2</v>
      </c>
      <c r="AT56" s="123">
        <f t="array" ref="AT56">PRODUCT(1+AS45:AS56)-1</f>
        <v>-0.17953523799723203</v>
      </c>
      <c r="AV56" s="123">
        <f>VLOOKUP($B56,'Region --&gt;'!$N$3:$U$101,MATCH(AV$2,'Region --&gt;'!$N$3:$U$3,0),FALSE)/VLOOKUP($B55,'Region --&gt;'!$B$3:$K$101,MATCH(AV$2,'Region --&gt;'!$B$3:$K$3,FALSE))</f>
        <v>0.12367596977276162</v>
      </c>
      <c r="AW56" s="123">
        <f t="array" ref="AW56">PRODUCT(1+AV45:AV56)-1</f>
        <v>0.41211768061715537</v>
      </c>
      <c r="AX56" s="123">
        <f>VLOOKUP($B56,'Region --&gt;'!$N$104:$U$202,MATCH(AV$2,'Region --&gt;'!$N$3:$U$3,0),FALSE)/VLOOKUP($B55,'Region --&gt;'!$B$104:$K$202,MATCH(AV$2,'Region --&gt;'!$B$3:$K$3,FALSE))</f>
        <v>-5.2358674123190209E-3</v>
      </c>
      <c r="AY56" s="123">
        <f t="array" ref="AY56">PRODUCT(1+AX45:AX56)-1</f>
        <v>-0.16256829696648101</v>
      </c>
      <c r="AZ56" s="637">
        <f>Benchmark!G57</f>
        <v>2.4911900000000001E-2</v>
      </c>
      <c r="BA56" s="123">
        <f t="array" ref="BA56">PRODUCT(1+AZ45:AZ56)-1</f>
        <v>0.15830387348212538</v>
      </c>
      <c r="BB56" s="123">
        <f t="shared" si="4"/>
        <v>-2.4911900000000001E-2</v>
      </c>
      <c r="BC56" s="123">
        <f t="array" ref="BC56">PRODUCT(1+BB45:BB56)-1</f>
        <v>-0.15129559568548789</v>
      </c>
    </row>
    <row r="57" spans="2:55" x14ac:dyDescent="0.25">
      <c r="B57" s="95">
        <f t="shared" si="0"/>
        <v>40512</v>
      </c>
      <c r="C57" s="123">
        <f>VLOOKUP($B57,'Region --&gt;'!$N$3:$U$101,MATCH(C$2,'Region --&gt;'!$N$3:$U$3,0),FALSE)/VLOOKUP($B56,'Region --&gt;'!$B$3:$K$101,MATCH(C$2,'Region --&gt;'!$B$3:$K$3,FALSE))</f>
        <v>-1.0670700270071713E-2</v>
      </c>
      <c r="D57" s="123">
        <f t="array" ref="D57">PRODUCT(1+C46:C57)-1</f>
        <v>0.32648705079590545</v>
      </c>
      <c r="E57" s="123">
        <f>VLOOKUP($B57,'Region --&gt;'!$N$104:$U$202,MATCH(C$2,'Region --&gt;'!$N$3:$U$3,0),FALSE)/VLOOKUP($B56,'Region --&gt;'!$B$104:$K$202,MATCH(C$2,'Region --&gt;'!$B$3:$K$3,FALSE))</f>
        <v>-2.7397664787566669E-3</v>
      </c>
      <c r="F57" s="123">
        <f t="array" ref="F57">PRODUCT(1+E46:E57)-1</f>
        <v>-0.22614107520746651</v>
      </c>
      <c r="G57" s="637">
        <f>Benchmark!J58</f>
        <v>-6.2021834193137764E-3</v>
      </c>
      <c r="H57" s="123">
        <f t="array" ref="H57">PRODUCT(1+G46:G57)-1</f>
        <v>0.17070073464049429</v>
      </c>
      <c r="I57" s="637">
        <f>-Benchmark!K58</f>
        <v>3.3175997542732884E-3</v>
      </c>
      <c r="J57" s="123">
        <f t="array" ref="J57">PRODUCT(1+I46:I57)-1</f>
        <v>-0.16984638439654576</v>
      </c>
      <c r="K57" s="613"/>
      <c r="L57" s="123">
        <f>VLOOKUP($B57,'Region --&gt;'!$N$3:$U$101,MATCH(L$2,'Region --&gt;'!$N$3:$U$3,0),FALSE)/VLOOKUP($B56,'Region --&gt;'!$B$3:$K$101,MATCH(L$2,'Region --&gt;'!$B$3:$K$3,FALSE))</f>
        <v>-2.0940789081670855E-2</v>
      </c>
      <c r="M57" s="123">
        <f t="array" ref="M57">PRODUCT(1+L46:L57)-1</f>
        <v>0.17872670150136494</v>
      </c>
      <c r="N57" s="130">
        <f>IF(IFERROR(VLOOKUP($B57,'Region --&gt;'!$N$104:$U$202,MATCH(L$2,'Region --&gt;'!$N$3:$U$3,0),FALSE)/VLOOKUP($B56,'Region --&gt;'!$B$104:$K$202,MATCH(L$2,'Region --&gt;'!$B$3:$K$3,FALSE)),R57)&lt;-1,-1,IFERROR(VLOOKUP($B57,'Region --&gt;'!$N$104:$U$202,MATCH(L$2,'Region --&gt;'!$N$3:$U$3,0),FALSE)/VLOOKUP($B56,'Region --&gt;'!$B$104:$K$202,MATCH(L$2,'Region --&gt;'!$B$3:$K$3,FALSE)),R57))</f>
        <v>9.1486376018518542E-2</v>
      </c>
      <c r="O57" s="123">
        <f t="array" ref="O57">PRODUCT(1+N46:N57)-1</f>
        <v>0.55908790980614764</v>
      </c>
      <c r="P57" s="637">
        <f>Benchmark!D58</f>
        <v>-3.3486129999999996E-2</v>
      </c>
      <c r="Q57" s="123">
        <f t="array" ref="Q57">PRODUCT(1+P46:P57)-1</f>
        <v>6.8616918860055831E-2</v>
      </c>
      <c r="R57" s="123">
        <f t="shared" si="1"/>
        <v>3.3486129999999996E-2</v>
      </c>
      <c r="S57" s="123">
        <f t="array" ref="S57">PRODUCT(1+R46:R57)-1</f>
        <v>-0.11864892373634928</v>
      </c>
      <c r="U57" s="123">
        <f>VLOOKUP($B57,'Region --&gt;'!$N$3:$U$101,MATCH(U$2,'Region --&gt;'!$N$3:$U$3,0),FALSE)/VLOOKUP($B56,'Region --&gt;'!$B$3:$K$101,MATCH(U$2,'Region --&gt;'!$B$3:$K$3,FALSE))</f>
        <v>3.9340040622143004E-2</v>
      </c>
      <c r="V57" s="123">
        <f t="array" ref="V57">PRODUCT(1+U46:U57)-1</f>
        <v>0.25974327542226883</v>
      </c>
      <c r="W57" s="123">
        <f>VLOOKUP($B57,'Region --&gt;'!$N$104:$U$202,MATCH(U$2,'Region --&gt;'!$N$3:$U$3,0),FALSE)/VLOOKUP($B56,'Region --&gt;'!$B$104:$K$202,MATCH(U$2,'Region --&gt;'!$B$3:$K$3,FALSE))</f>
        <v>3.4267965619151741E-2</v>
      </c>
      <c r="X57" s="123">
        <f t="array" ref="X57">PRODUCT(1+W46:W57)-1</f>
        <v>-0.22451413168525836</v>
      </c>
      <c r="Y57" s="637">
        <f>Benchmark!E58</f>
        <v>-3.4021450000000002E-2</v>
      </c>
      <c r="Z57" s="123">
        <f t="array" ref="Z57">PRODUCT(1+Y46:Y57)-1</f>
        <v>0.10576058672247335</v>
      </c>
      <c r="AA57" s="123">
        <f t="shared" si="2"/>
        <v>3.4021450000000002E-2</v>
      </c>
      <c r="AB57" s="123">
        <f t="array" ref="AB57">PRODUCT(1+AA46:AA57)-1</f>
        <v>-0.14143978226116949</v>
      </c>
      <c r="AD57" s="123">
        <f>VLOOKUP($B57,'Region --&gt;'!$N$3:$U$101,MATCH(AD$2,'Region --&gt;'!$N$3:$U$3,0),FALSE)/VLOOKUP($B56,'Region --&gt;'!$B$3:$K$101,MATCH(AD$2,'Region --&gt;'!$B$3:$K$3,FALSE))</f>
        <v>-1.229903609395812E-2</v>
      </c>
      <c r="AE57" s="123">
        <f t="array" ref="AE57">PRODUCT(1+AD46:AD57)-1</f>
        <v>0.35250695426856171</v>
      </c>
      <c r="AF57" s="123">
        <f>VLOOKUP($B57,'Region --&gt;'!$N$104:$U$202,MATCH(AD$2,'Region --&gt;'!$N$3:$U$3,0),FALSE)/VLOOKUP($B56,'Region --&gt;'!$B$104:$K$202,MATCH(AD$2,'Region --&gt;'!$B$3:$K$3,FALSE))</f>
        <v>4.4054474401088298E-2</v>
      </c>
      <c r="AG57" s="123">
        <f t="array" ref="AG57">PRODUCT(1+AF46:AF57)-1</f>
        <v>-0.51767401719367823</v>
      </c>
      <c r="AH57" s="637">
        <f>Benchmark!H58</f>
        <v>-1.4873297416316185E-2</v>
      </c>
      <c r="AI57" s="123">
        <f t="array" ref="AI57">PRODUCT(1+AH46:AH57)-1</f>
        <v>0.13819134650640019</v>
      </c>
      <c r="AJ57" s="637">
        <f>-Benchmark!I58</f>
        <v>2.7452465260821835E-2</v>
      </c>
      <c r="AK57" s="123">
        <f t="array" ref="AK57">PRODUCT(1+AJ46:AJ57)-1</f>
        <v>-0.23395746792821437</v>
      </c>
      <c r="AL57" s="633"/>
      <c r="AM57" s="150">
        <f>IF(VLOOKUP($B57,'Region --&gt;'!$N$3:$U$101,MATCH(AM$2,'Region --&gt;'!$N$3:$U$3,0),FALSE)/VLOOKUP($B56,'Region --&gt;'!$B$3:$K$101,MATCH(AM$2,'Region --&gt;'!$B$3:$K$3,FALSE))&lt;-1,-1,VLOOKUP($B57,'Region --&gt;'!$N$3:$U$101,MATCH(AM$2,'Region --&gt;'!$N$3:$U$3,0),FALSE)/VLOOKUP($B56,'Region --&gt;'!$B$3:$K$101,MATCH(AM$2,'Region --&gt;'!$B$3:$K$3,FALSE)))</f>
        <v>4.8549835125408858E-3</v>
      </c>
      <c r="AN57" s="123">
        <f t="array" ref="AN57">PRODUCT(1+AM46:AM57)-1</f>
        <v>0.12811685838038267</v>
      </c>
      <c r="AO57" s="123">
        <f>VLOOKUP($B57,'Region --&gt;'!$N$104:$U$202,MATCH(AM$2,'Region --&gt;'!$N$3:$U$3,0),FALSE)/VLOOKUP($B56,'Region --&gt;'!$B$104:$K$202,MATCH(AM$2,'Region --&gt;'!$B$3:$K$3,FALSE))</f>
        <v>-5.994953310981794E-3</v>
      </c>
      <c r="AP57" s="123">
        <f t="array" ref="AP57">PRODUCT(1+AO46:AO57)-1</f>
        <v>-0.31700255333740968</v>
      </c>
      <c r="AQ57" s="637">
        <f>Benchmark!F58</f>
        <v>2.073189E-3</v>
      </c>
      <c r="AR57" s="123">
        <f t="array" ref="AR57">PRODUCT(1+AQ46:AQ57)-1</f>
        <v>0.11018180845877246</v>
      </c>
      <c r="AS57" s="123">
        <f t="shared" si="3"/>
        <v>-2.073189E-3</v>
      </c>
      <c r="AT57" s="123">
        <f t="array" ref="AT57">PRODUCT(1+AS46:AS57)-1</f>
        <v>-0.12817646978236374</v>
      </c>
      <c r="AV57" s="123">
        <f>VLOOKUP($B57,'Region --&gt;'!$N$3:$U$101,MATCH(AV$2,'Region --&gt;'!$N$3:$U$3,0),FALSE)/VLOOKUP($B56,'Region --&gt;'!$B$3:$K$101,MATCH(AV$2,'Region --&gt;'!$B$3:$K$3,FALSE))</f>
        <v>-3.9891860169712912E-2</v>
      </c>
      <c r="AW57" s="123">
        <f t="array" ref="AW57">PRODUCT(1+AV46:AV57)-1</f>
        <v>0.35590451765084774</v>
      </c>
      <c r="AX57" s="123">
        <f>VLOOKUP($B57,'Region --&gt;'!$N$104:$U$202,MATCH(AV$2,'Region --&gt;'!$N$3:$U$3,0),FALSE)/VLOOKUP($B56,'Region --&gt;'!$B$104:$K$202,MATCH(AV$2,'Region --&gt;'!$B$3:$K$3,FALSE))</f>
        <v>9.8187236985192966E-2</v>
      </c>
      <c r="AY57" s="123">
        <f t="array" ref="AY57">PRODUCT(1+AX46:AX57)-1</f>
        <v>-0.10091521385215829</v>
      </c>
      <c r="AZ57" s="637">
        <f>Benchmark!G58</f>
        <v>-1.284715E-2</v>
      </c>
      <c r="BA57" s="123">
        <f t="array" ref="BA57">PRODUCT(1+AZ46:AZ57)-1</f>
        <v>0.13016971822562584</v>
      </c>
      <c r="BB57" s="123">
        <f t="shared" si="4"/>
        <v>1.284715E-2</v>
      </c>
      <c r="BC57" s="123">
        <f t="array" ref="BC57">PRODUCT(1+BB46:BB57)-1</f>
        <v>-0.13019211721390056</v>
      </c>
    </row>
    <row r="58" spans="2:55" x14ac:dyDescent="0.25">
      <c r="B58" s="95">
        <f t="shared" si="0"/>
        <v>40543</v>
      </c>
      <c r="C58" s="123">
        <f>VLOOKUP($B58,'Region --&gt;'!$N$3:$U$101,MATCH(C$2,'Region --&gt;'!$N$3:$U$3,0),FALSE)/VLOOKUP($B57,'Region --&gt;'!$B$3:$K$101,MATCH(C$2,'Region --&gt;'!$B$3:$K$3,FALSE))</f>
        <v>6.1097816369427731E-2</v>
      </c>
      <c r="D58" s="123">
        <f t="array" ref="D58">PRODUCT(1+C47:C58)-1</f>
        <v>0.31165316094802242</v>
      </c>
      <c r="E58" s="123">
        <f>VLOOKUP($B58,'Region --&gt;'!$N$104:$U$202,MATCH(C$2,'Region --&gt;'!$N$3:$U$3,0),FALSE)/VLOOKUP($B57,'Region --&gt;'!$B$104:$K$202,MATCH(C$2,'Region --&gt;'!$B$3:$K$3,FALSE))</f>
        <v>-3.1137703284166093E-2</v>
      </c>
      <c r="F58" s="123">
        <f t="array" ref="F58">PRODUCT(1+E47:E58)-1</f>
        <v>-0.21793030485548393</v>
      </c>
      <c r="G58" s="637">
        <f>Benchmark!J59</f>
        <v>5.5419932137129396E-2</v>
      </c>
      <c r="H58" s="123">
        <f t="array" ref="H58">PRODUCT(1+G47:G58)-1</f>
        <v>0.1762264405000773</v>
      </c>
      <c r="I58" s="637">
        <f>-Benchmark!K59</f>
        <v>-5.476451788576505E-2</v>
      </c>
      <c r="J58" s="123">
        <f t="array" ref="J58">PRODUCT(1+I47:I58)-1</f>
        <v>-0.17222217660954409</v>
      </c>
      <c r="K58" s="613"/>
      <c r="L58" s="123">
        <f>VLOOKUP($B58,'Region --&gt;'!$N$3:$U$101,MATCH(L$2,'Region --&gt;'!$N$3:$U$3,0),FALSE)/VLOOKUP($B57,'Region --&gt;'!$B$3:$K$101,MATCH(L$2,'Region --&gt;'!$B$3:$K$3,FALSE))</f>
        <v>4.0569339841176576E-2</v>
      </c>
      <c r="M58" s="123">
        <f t="array" ref="M58">PRODUCT(1+L47:L58)-1</f>
        <v>0.18772490064065273</v>
      </c>
      <c r="N58" s="130">
        <f>IF(IFERROR(VLOOKUP($B58,'Region --&gt;'!$N$104:$U$202,MATCH(L$2,'Region --&gt;'!$N$3:$U$3,0),FALSE)/VLOOKUP($B57,'Region --&gt;'!$B$104:$K$202,MATCH(L$2,'Region --&gt;'!$B$3:$K$3,FALSE)),R58)&lt;-1,-1,IFERROR(VLOOKUP($B58,'Region --&gt;'!$N$104:$U$202,MATCH(L$2,'Region --&gt;'!$N$3:$U$3,0),FALSE)/VLOOKUP($B57,'Region --&gt;'!$B$104:$K$202,MATCH(L$2,'Region --&gt;'!$B$3:$K$3,FALSE)),R58))</f>
        <v>-2.5947362804484758E-2</v>
      </c>
      <c r="O58" s="123">
        <f t="array" ref="O58">PRODUCT(1+N47:N58)-1</f>
        <v>-2.7437808346575387E-4</v>
      </c>
      <c r="P58" s="637">
        <f>Benchmark!D59</f>
        <v>0.10715279999999999</v>
      </c>
      <c r="Q58" s="123">
        <f t="array" ref="Q58">PRODUCT(1+P47:P58)-1</f>
        <v>0.1632325998091646</v>
      </c>
      <c r="R58" s="123">
        <f t="shared" si="1"/>
        <v>-0.10715279999999999</v>
      </c>
      <c r="S58" s="123">
        <f t="array" ref="S58">PRODUCT(1+R47:R58)-1</f>
        <v>-0.19939902757188255</v>
      </c>
      <c r="U58" s="123">
        <f>VLOOKUP($B58,'Region --&gt;'!$N$3:$U$101,MATCH(U$2,'Region --&gt;'!$N$3:$U$3,0),FALSE)/VLOOKUP($B57,'Region --&gt;'!$B$3:$K$101,MATCH(U$2,'Region --&gt;'!$B$3:$K$3,FALSE))</f>
        <v>3.2332339555163347E-2</v>
      </c>
      <c r="V58" s="123">
        <f t="array" ref="V58">PRODUCT(1+U47:U58)-1</f>
        <v>0.22326956860459624</v>
      </c>
      <c r="W58" s="123">
        <f>VLOOKUP($B58,'Region --&gt;'!$N$104:$U$202,MATCH(U$2,'Region --&gt;'!$N$3:$U$3,0),FALSE)/VLOOKUP($B57,'Region --&gt;'!$B$104:$K$202,MATCH(U$2,'Region --&gt;'!$B$3:$K$3,FALSE))</f>
        <v>-1.9609059976465108E-2</v>
      </c>
      <c r="X58" s="123">
        <f t="array" ref="X58">PRODUCT(1+W47:W58)-1</f>
        <v>-0.20755174890080264</v>
      </c>
      <c r="Y58" s="637">
        <f>Benchmark!E59</f>
        <v>6.3683799999999999E-2</v>
      </c>
      <c r="Z58" s="123">
        <f t="array" ref="Z58">PRODUCT(1+Y47:Y58)-1</f>
        <v>0.15244525476677162</v>
      </c>
      <c r="AA58" s="123">
        <f t="shared" si="2"/>
        <v>-6.3683799999999999E-2</v>
      </c>
      <c r="AB58" s="123">
        <f t="array" ref="AB58">PRODUCT(1+AA47:AA58)-1</f>
        <v>-0.17921220722892162</v>
      </c>
      <c r="AD58" s="123">
        <f>VLOOKUP($B58,'Region --&gt;'!$N$3:$U$101,MATCH(AD$2,'Region --&gt;'!$N$3:$U$3,0),FALSE)/VLOOKUP($B57,'Region --&gt;'!$B$3:$K$101,MATCH(AD$2,'Region --&gt;'!$B$3:$K$3,FALSE))</f>
        <v>5.0632544346114701E-2</v>
      </c>
      <c r="AE58" s="123">
        <f t="array" ref="AE58">PRODUCT(1+AD47:AD58)-1</f>
        <v>0.39925756299510984</v>
      </c>
      <c r="AF58" s="123">
        <f>VLOOKUP($B58,'Region --&gt;'!$N$104:$U$202,MATCH(AD$2,'Region --&gt;'!$N$3:$U$3,0),FALSE)/VLOOKUP($B57,'Region --&gt;'!$B$104:$K$202,MATCH(AD$2,'Region --&gt;'!$B$3:$K$3,FALSE))</f>
        <v>-3.2256157122838185E-2</v>
      </c>
      <c r="AG58" s="123">
        <f t="array" ref="AG58">PRODUCT(1+AF47:AF58)-1</f>
        <v>-0.2542224260586039</v>
      </c>
      <c r="AH58" s="637">
        <f>Benchmark!H59</f>
        <v>3.1237357049934574E-2</v>
      </c>
      <c r="AI58" s="123">
        <f t="array" ref="AI58">PRODUCT(1+AH47:AH58)-1</f>
        <v>0.11884103754147768</v>
      </c>
      <c r="AJ58" s="637">
        <f>-Benchmark!I59</f>
        <v>-3.5014444228784497E-2</v>
      </c>
      <c r="AK58" s="123">
        <f t="array" ref="AK58">PRODUCT(1+AJ47:AJ58)-1</f>
        <v>-0.18680672391868725</v>
      </c>
      <c r="AL58" s="633"/>
      <c r="AM58" s="150">
        <f>IF(VLOOKUP($B58,'Region --&gt;'!$N$3:$U$101,MATCH(AM$2,'Region --&gt;'!$N$3:$U$3,0),FALSE)/VLOOKUP($B57,'Region --&gt;'!$B$3:$K$101,MATCH(AM$2,'Region --&gt;'!$B$3:$K$3,FALSE))&lt;-1,-1,VLOOKUP($B58,'Region --&gt;'!$N$3:$U$101,MATCH(AM$2,'Region --&gt;'!$N$3:$U$3,0),FALSE)/VLOOKUP($B57,'Region --&gt;'!$B$3:$K$101,MATCH(AM$2,'Region --&gt;'!$B$3:$K$3,FALSE)))</f>
        <v>9.2804667901430105E-2</v>
      </c>
      <c r="AN58" s="123">
        <f t="array" ref="AN58">PRODUCT(1+AM47:AM58)-1</f>
        <v>4.026638481946021E-2</v>
      </c>
      <c r="AO58" s="123">
        <f>VLOOKUP($B58,'Region --&gt;'!$N$104:$U$202,MATCH(AM$2,'Region --&gt;'!$N$3:$U$3,0),FALSE)/VLOOKUP($B57,'Region --&gt;'!$B$104:$K$202,MATCH(AM$2,'Region --&gt;'!$B$3:$K$3,FALSE))</f>
        <v>-6.5195901118683966E-2</v>
      </c>
      <c r="AP58" s="123">
        <f t="array" ref="AP58">PRODUCT(1+AO47:AO58)-1</f>
        <v>-0.29738443054921537</v>
      </c>
      <c r="AQ58" s="637">
        <f>Benchmark!F59</f>
        <v>6.8024970000000004E-2</v>
      </c>
      <c r="AR58" s="123">
        <f t="array" ref="AR58">PRODUCT(1+AQ47:AQ58)-1</f>
        <v>0.16060710654319599</v>
      </c>
      <c r="AS58" s="123">
        <f t="shared" si="3"/>
        <v>-6.8024970000000004E-2</v>
      </c>
      <c r="AT58" s="123">
        <f t="array" ref="AT58">PRODUCT(1+AS47:AS58)-1</f>
        <v>-0.16952562262621129</v>
      </c>
      <c r="AV58" s="123">
        <f>VLOOKUP($B58,'Region --&gt;'!$N$3:$U$101,MATCH(AV$2,'Region --&gt;'!$N$3:$U$3,0),FALSE)/VLOOKUP($B57,'Region --&gt;'!$B$3:$K$101,MATCH(AV$2,'Region --&gt;'!$B$3:$K$3,FALSE))</f>
        <v>4.9091273983927264E-2</v>
      </c>
      <c r="AW58" s="123">
        <f t="array" ref="AW58">PRODUCT(1+AV47:AV58)-1</f>
        <v>0.22692774235148194</v>
      </c>
      <c r="AX58" s="123">
        <f>VLOOKUP($B58,'Region --&gt;'!$N$104:$U$202,MATCH(AV$2,'Region --&gt;'!$N$3:$U$3,0),FALSE)/VLOOKUP($B57,'Region --&gt;'!$B$104:$K$202,MATCH(AV$2,'Region --&gt;'!$B$3:$K$3,FALSE))</f>
        <v>-7.1495258057573674E-2</v>
      </c>
      <c r="AY58" s="123">
        <f t="array" ref="AY58">PRODUCT(1+AX47:AX58)-1</f>
        <v>-0.10277293141704824</v>
      </c>
      <c r="AZ58" s="637">
        <f>Benchmark!G59</f>
        <v>5.2039299999999997E-2</v>
      </c>
      <c r="BA58" s="123">
        <f t="array" ref="BA58">PRODUCT(1+AZ47:AZ58)-1</f>
        <v>0.11911679960545163</v>
      </c>
      <c r="BB58" s="123">
        <f t="shared" si="4"/>
        <v>-5.2039299999999997E-2</v>
      </c>
      <c r="BC58" s="123">
        <f t="array" ref="BC58">PRODUCT(1+BB47:BB58)-1</f>
        <v>-0.12055264995611592</v>
      </c>
    </row>
    <row r="59" spans="2:55" x14ac:dyDescent="0.25">
      <c r="B59" s="95">
        <f t="shared" si="0"/>
        <v>40574</v>
      </c>
      <c r="C59" s="123">
        <f>VLOOKUP($B59,'Region --&gt;'!$N$3:$U$101,MATCH(C$2,'Region --&gt;'!$N$3:$U$3,0),FALSE)/VLOOKUP($B58,'Region --&gt;'!$B$3:$K$101,MATCH(C$2,'Region --&gt;'!$B$3:$K$3,FALSE))</f>
        <v>-1.8269697635111437E-2</v>
      </c>
      <c r="D59" s="123">
        <f t="array" ref="D59">PRODUCT(1+C48:C59)-1</f>
        <v>0.31363667447130106</v>
      </c>
      <c r="E59" s="123">
        <f>VLOOKUP($B59,'Region --&gt;'!$N$104:$U$202,MATCH(C$2,'Region --&gt;'!$N$3:$U$3,0),FALSE)/VLOOKUP($B58,'Region --&gt;'!$B$104:$K$202,MATCH(C$2,'Region --&gt;'!$B$3:$K$3,FALSE))</f>
        <v>1.7927461469432603E-4</v>
      </c>
      <c r="F59" s="123">
        <f t="array" ref="F59">PRODUCT(1+E48:E59)-1</f>
        <v>-0.269618407742241</v>
      </c>
      <c r="G59" s="637">
        <f>Benchmark!J60</f>
        <v>-7.9107695963088823E-3</v>
      </c>
      <c r="H59" s="123">
        <f t="array" ref="H59">PRODUCT(1+G48:G59)-1</f>
        <v>0.23522516901186785</v>
      </c>
      <c r="I59" s="637">
        <f>-Benchmark!K60</f>
        <v>7.0310880790455752E-3</v>
      </c>
      <c r="J59" s="123">
        <f t="array" ref="J59">PRODUCT(1+I48:I59)-1</f>
        <v>-0.20856745447644676</v>
      </c>
      <c r="K59" s="613"/>
      <c r="L59" s="123">
        <f>VLOOKUP($B59,'Region --&gt;'!$N$3:$U$101,MATCH(L$2,'Region --&gt;'!$N$3:$U$3,0),FALSE)/VLOOKUP($B58,'Region --&gt;'!$B$3:$K$101,MATCH(L$2,'Region --&gt;'!$B$3:$K$3,FALSE))</f>
        <v>-1.3349248751685545E-2</v>
      </c>
      <c r="M59" s="123">
        <f t="array" ref="M59">PRODUCT(1+L48:L59)-1</f>
        <v>0.12070181931048118</v>
      </c>
      <c r="N59" s="130">
        <f>IF(IFERROR(VLOOKUP($B59,'Region --&gt;'!$N$104:$U$202,MATCH(L$2,'Region --&gt;'!$N$3:$U$3,0),FALSE)/VLOOKUP($B58,'Region --&gt;'!$B$104:$K$202,MATCH(L$2,'Region --&gt;'!$B$3:$K$3,FALSE)),R59)&lt;-1,-1,IFERROR(VLOOKUP($B59,'Region --&gt;'!$N$104:$U$202,MATCH(L$2,'Region --&gt;'!$N$3:$U$3,0),FALSE)/VLOOKUP($B58,'Region --&gt;'!$B$104:$K$202,MATCH(L$2,'Region --&gt;'!$B$3:$K$3,FALSE)),R59))</f>
        <v>2.4864723101181076E-2</v>
      </c>
      <c r="O59" s="123">
        <f t="array" ref="O59">PRODUCT(1+N48:N59)-1</f>
        <v>4.2813699794618909E-2</v>
      </c>
      <c r="P59" s="637">
        <f>Benchmark!D60</f>
        <v>4.0431229999999999E-2</v>
      </c>
      <c r="Q59" s="123">
        <f t="array" ref="Q59">PRODUCT(1+P48:P59)-1</f>
        <v>0.18946955095718776</v>
      </c>
      <c r="R59" s="123">
        <f t="shared" si="1"/>
        <v>-4.0431229999999999E-2</v>
      </c>
      <c r="S59" s="123">
        <f t="array" ref="S59">PRODUCT(1+R48:R59)-1</f>
        <v>-0.21809934124212693</v>
      </c>
      <c r="U59" s="123">
        <f>VLOOKUP($B59,'Region --&gt;'!$N$3:$U$101,MATCH(U$2,'Region --&gt;'!$N$3:$U$3,0),FALSE)/VLOOKUP($B58,'Region --&gt;'!$B$3:$K$101,MATCH(U$2,'Region --&gt;'!$B$3:$K$3,FALSE))</f>
        <v>-1.9834107245334572E-2</v>
      </c>
      <c r="V59" s="123">
        <f t="array" ref="V59">PRODUCT(1+U48:U59)-1</f>
        <v>0.2705306139335375</v>
      </c>
      <c r="W59" s="123">
        <f>VLOOKUP($B59,'Region --&gt;'!$N$104:$U$202,MATCH(U$2,'Region --&gt;'!$N$3:$U$3,0),FALSE)/VLOOKUP($B58,'Region --&gt;'!$B$104:$K$202,MATCH(U$2,'Region --&gt;'!$B$3:$K$3,FALSE))</f>
        <v>5.258546520482605E-2</v>
      </c>
      <c r="X59" s="123">
        <f t="array" ref="X59">PRODUCT(1+W48:W59)-1</f>
        <v>-0.22864968489095316</v>
      </c>
      <c r="Y59" s="637">
        <f>Benchmark!E60</f>
        <v>-4.4327769999999996E-2</v>
      </c>
      <c r="Z59" s="123">
        <f t="array" ref="Z59">PRODUCT(1+Y48:Y59)-1</f>
        <v>0.20854506309471055</v>
      </c>
      <c r="AA59" s="123">
        <f t="shared" si="2"/>
        <v>4.4327769999999996E-2</v>
      </c>
      <c r="AB59" s="123">
        <f t="array" ref="AB59">PRODUCT(1+AA48:AA59)-1</f>
        <v>-0.21265745283471837</v>
      </c>
      <c r="AD59" s="123">
        <f>VLOOKUP($B59,'Region --&gt;'!$N$3:$U$101,MATCH(AD$2,'Region --&gt;'!$N$3:$U$3,0),FALSE)/VLOOKUP($B58,'Region --&gt;'!$B$3:$K$101,MATCH(AD$2,'Region --&gt;'!$B$3:$K$3,FALSE))</f>
        <v>-5.016097215309457E-2</v>
      </c>
      <c r="AE59" s="123">
        <f t="array" ref="AE59">PRODUCT(1+AD48:AD59)-1</f>
        <v>0.29517739013985844</v>
      </c>
      <c r="AF59" s="123">
        <f>VLOOKUP($B59,'Region --&gt;'!$N$104:$U$202,MATCH(AD$2,'Region --&gt;'!$N$3:$U$3,0),FALSE)/VLOOKUP($B58,'Region --&gt;'!$B$104:$K$202,MATCH(AD$2,'Region --&gt;'!$B$3:$K$3,FALSE))</f>
        <v>8.7450600893370478E-2</v>
      </c>
      <c r="AG59" s="123">
        <f t="array" ref="AG59">PRODUCT(1+AF48:AF59)-1</f>
        <v>1.7909752349743568E-2</v>
      </c>
      <c r="AH59" s="637">
        <f>Benchmark!H60</f>
        <v>-8.4998548705082555E-2</v>
      </c>
      <c r="AI59" s="123">
        <f t="array" ref="AI59">PRODUCT(1+AH48:AH59)-1</f>
        <v>1.2054469077189545E-2</v>
      </c>
      <c r="AJ59" s="637">
        <f>-Benchmark!I60</f>
        <v>5.2074300331515326E-2</v>
      </c>
      <c r="AK59" s="123">
        <f t="array" ref="AK59">PRODUCT(1+AJ48:AJ59)-1</f>
        <v>-0.1478938899108666</v>
      </c>
      <c r="AL59" s="633"/>
      <c r="AM59" s="150">
        <f>IF(VLOOKUP($B59,'Region --&gt;'!$N$3:$U$101,MATCH(AM$2,'Region --&gt;'!$N$3:$U$3,0),FALSE)/VLOOKUP($B58,'Region --&gt;'!$B$3:$K$101,MATCH(AM$2,'Region --&gt;'!$B$3:$K$3,FALSE))&lt;-1,-1,VLOOKUP($B59,'Region --&gt;'!$N$3:$U$101,MATCH(AM$2,'Region --&gt;'!$N$3:$U$3,0),FALSE)/VLOOKUP($B58,'Region --&gt;'!$B$3:$K$101,MATCH(AM$2,'Region --&gt;'!$B$3:$K$3,FALSE)))</f>
        <v>5.681554248025366E-2</v>
      </c>
      <c r="AN59" s="123">
        <f t="array" ref="AN59">PRODUCT(1+AM48:AM59)-1</f>
        <v>0.23808411864652101</v>
      </c>
      <c r="AO59" s="123">
        <f>VLOOKUP($B59,'Region --&gt;'!$N$104:$U$202,MATCH(AM$2,'Region --&gt;'!$N$3:$U$3,0),FALSE)/VLOOKUP($B58,'Region --&gt;'!$B$104:$K$202,MATCH(AM$2,'Region --&gt;'!$B$3:$K$3,FALSE))</f>
        <v>-1.6466234759190689E-2</v>
      </c>
      <c r="AP59" s="123">
        <f t="array" ref="AP59">PRODUCT(1+AO48:AO59)-1</f>
        <v>-0.34647849332922531</v>
      </c>
      <c r="AQ59" s="637">
        <f>Benchmark!F60</f>
        <v>2.2098279999999998E-2</v>
      </c>
      <c r="AR59" s="123">
        <f t="array" ref="AR59">PRODUCT(1+AQ48:AQ59)-1</f>
        <v>0.23388270836722991</v>
      </c>
      <c r="AS59" s="123">
        <f t="shared" si="3"/>
        <v>-2.2098279999999998E-2</v>
      </c>
      <c r="AT59" s="123">
        <f t="array" ref="AT59">PRODUCT(1+AS48:AS59)-1</f>
        <v>-0.21806072928467235</v>
      </c>
      <c r="AV59" s="123">
        <f>VLOOKUP($B59,'Region --&gt;'!$N$3:$U$101,MATCH(AV$2,'Region --&gt;'!$N$3:$U$3,0),FALSE)/VLOOKUP($B58,'Region --&gt;'!$B$3:$K$101,MATCH(AV$2,'Region --&gt;'!$B$3:$K$3,FALSE))</f>
        <v>1.0081892919159653E-2</v>
      </c>
      <c r="AW59" s="123">
        <f t="array" ref="AW59">PRODUCT(1+AV48:AV59)-1</f>
        <v>0.29807051458811418</v>
      </c>
      <c r="AX59" s="123">
        <f>VLOOKUP($B59,'Region --&gt;'!$N$104:$U$202,MATCH(AV$2,'Region --&gt;'!$N$3:$U$3,0),FALSE)/VLOOKUP($B58,'Region --&gt;'!$B$104:$K$202,MATCH(AV$2,'Region --&gt;'!$B$3:$K$3,FALSE))</f>
        <v>-5.1304404714608606E-2</v>
      </c>
      <c r="AY59" s="123">
        <f t="array" ref="AY59">PRODUCT(1+AX48:AX59)-1</f>
        <v>-0.20449541447637021</v>
      </c>
      <c r="AZ59" s="637">
        <f>Benchmark!G60</f>
        <v>1.7295579999999998E-2</v>
      </c>
      <c r="BA59" s="123">
        <f t="array" ref="BA59">PRODUCT(1+AZ48:AZ59)-1</f>
        <v>0.17202723288881328</v>
      </c>
      <c r="BB59" s="123">
        <f t="shared" si="4"/>
        <v>-1.7295579999999998E-2</v>
      </c>
      <c r="BC59" s="123">
        <f t="array" ref="BC59">PRODUCT(1+BB48:BB59)-1</f>
        <v>-0.15981728850964505</v>
      </c>
    </row>
    <row r="60" spans="2:55" x14ac:dyDescent="0.25">
      <c r="B60" s="95">
        <f t="shared" si="0"/>
        <v>40602</v>
      </c>
      <c r="C60" s="123">
        <f>VLOOKUP($B60,'Region --&gt;'!$N$3:$U$101,MATCH(C$2,'Region --&gt;'!$N$3:$U$3,0),FALSE)/VLOOKUP($B59,'Region --&gt;'!$B$3:$K$101,MATCH(C$2,'Region --&gt;'!$B$3:$K$3,FALSE))</f>
        <v>-3.753966334261763E-2</v>
      </c>
      <c r="D60" s="123">
        <f t="array" ref="D60">PRODUCT(1+C49:C60)-1</f>
        <v>0.258996916484733</v>
      </c>
      <c r="E60" s="123">
        <f>VLOOKUP($B60,'Region --&gt;'!$N$104:$U$202,MATCH(C$2,'Region --&gt;'!$N$3:$U$3,0),FALSE)/VLOOKUP($B59,'Region --&gt;'!$B$104:$K$202,MATCH(C$2,'Region --&gt;'!$B$3:$K$3,FALSE))</f>
        <v>4.5455162262598096E-2</v>
      </c>
      <c r="F60" s="123">
        <f t="array" ref="F60">PRODUCT(1+E49:E60)-1</f>
        <v>-0.21742000593723132</v>
      </c>
      <c r="G60" s="637">
        <f>Benchmark!J61</f>
        <v>-2.922306559219736E-2</v>
      </c>
      <c r="H60" s="123">
        <f t="array" ref="H60">PRODUCT(1+G49:G60)-1</f>
        <v>0.19544707605286704</v>
      </c>
      <c r="I60" s="637">
        <f>-Benchmark!K61</f>
        <v>2.5789808222749639E-2</v>
      </c>
      <c r="J60" s="123">
        <f t="array" ref="J60">PRODUCT(1+I49:I60)-1</f>
        <v>-0.18597521931313166</v>
      </c>
      <c r="K60" s="613"/>
      <c r="L60" s="123">
        <f>VLOOKUP($B60,'Region --&gt;'!$N$3:$U$101,MATCH(L$2,'Region --&gt;'!$N$3:$U$3,0),FALSE)/VLOOKUP($B59,'Region --&gt;'!$B$3:$K$101,MATCH(L$2,'Region --&gt;'!$B$3:$K$3,FALSE))</f>
        <v>3.4714895000173003E-2</v>
      </c>
      <c r="M60" s="123">
        <f t="array" ref="M60">PRODUCT(1+L49:L60)-1</f>
        <v>0.15694853814446552</v>
      </c>
      <c r="N60" s="130">
        <f>IF(IFERROR(VLOOKUP($B60,'Region --&gt;'!$N$104:$U$202,MATCH(L$2,'Region --&gt;'!$N$3:$U$3,0),FALSE)/VLOOKUP($B59,'Region --&gt;'!$B$104:$K$202,MATCH(L$2,'Region --&gt;'!$B$3:$K$3,FALSE)),R60)&lt;-1,-1,IFERROR(VLOOKUP($B60,'Region --&gt;'!$N$104:$U$202,MATCH(L$2,'Region --&gt;'!$N$3:$U$3,0),FALSE)/VLOOKUP($B59,'Region --&gt;'!$B$104:$K$202,MATCH(L$2,'Region --&gt;'!$B$3:$K$3,FALSE)),R60))</f>
        <v>-0.1070650102614524</v>
      </c>
      <c r="O60" s="123">
        <f t="array" ref="O60">PRODUCT(1+N49:N60)-1</f>
        <v>-0.11455772525652874</v>
      </c>
      <c r="P60" s="637">
        <f>Benchmark!D61</f>
        <v>4.8737019999999999E-2</v>
      </c>
      <c r="Q60" s="123">
        <f t="array" ref="Q60">PRODUCT(1+P49:P60)-1</f>
        <v>0.315363644833492</v>
      </c>
      <c r="R60" s="123">
        <f t="shared" si="1"/>
        <v>-4.8737019999999999E-2</v>
      </c>
      <c r="S60" s="123">
        <f t="array" ref="S60">PRODUCT(1+R49:R60)-1</f>
        <v>-0.29272898762295951</v>
      </c>
      <c r="U60" s="123">
        <f>VLOOKUP($B60,'Region --&gt;'!$N$3:$U$101,MATCH(U$2,'Region --&gt;'!$N$3:$U$3,0),FALSE)/VLOOKUP($B59,'Region --&gt;'!$B$3:$K$101,MATCH(U$2,'Region --&gt;'!$B$3:$K$3,FALSE))</f>
        <v>1.2392631424231158E-2</v>
      </c>
      <c r="V60" s="123">
        <f t="array" ref="V60">PRODUCT(1+U49:U60)-1</f>
        <v>0.27470690318689295</v>
      </c>
      <c r="W60" s="123">
        <f>VLOOKUP($B60,'Region --&gt;'!$N$104:$U$202,MATCH(U$2,'Region --&gt;'!$N$3:$U$3,0),FALSE)/VLOOKUP($B59,'Region --&gt;'!$B$104:$K$202,MATCH(U$2,'Region --&gt;'!$B$3:$K$3,FALSE))</f>
        <v>-2.2685409114256847E-2</v>
      </c>
      <c r="X60" s="123">
        <f t="array" ref="X60">PRODUCT(1+W49:W60)-1</f>
        <v>-0.20775071757113117</v>
      </c>
      <c r="Y60" s="637">
        <f>Benchmark!E61</f>
        <v>1.9674359999999998E-2</v>
      </c>
      <c r="Z60" s="123">
        <f t="array" ref="Z60">PRODUCT(1+Y49:Y60)-1</f>
        <v>0.17988612687134542</v>
      </c>
      <c r="AA60" s="123">
        <f t="shared" si="2"/>
        <v>-1.9674359999999998E-2</v>
      </c>
      <c r="AB60" s="123">
        <f t="array" ref="AB60">PRODUCT(1+AA49:AA60)-1</f>
        <v>-0.19225003500149529</v>
      </c>
      <c r="AD60" s="123">
        <f>VLOOKUP($B60,'Region --&gt;'!$N$3:$U$101,MATCH(AD$2,'Region --&gt;'!$N$3:$U$3,0),FALSE)/VLOOKUP($B59,'Region --&gt;'!$B$3:$K$101,MATCH(AD$2,'Region --&gt;'!$B$3:$K$3,FALSE))</f>
        <v>-3.056606695855554E-2</v>
      </c>
      <c r="AE60" s="123">
        <f t="array" ref="AE60">PRODUCT(1+AD49:AD60)-1</f>
        <v>0.23462914851087047</v>
      </c>
      <c r="AF60" s="123">
        <f>VLOOKUP($B60,'Region --&gt;'!$N$104:$U$202,MATCH(AD$2,'Region --&gt;'!$N$3:$U$3,0),FALSE)/VLOOKUP($B59,'Region --&gt;'!$B$104:$K$202,MATCH(AD$2,'Region --&gt;'!$B$3:$K$3,FALSE))</f>
        <v>1.6289949605127203E-2</v>
      </c>
      <c r="AG60" s="123">
        <f t="array" ref="AG60">PRODUCT(1+AF49:AF60)-1</f>
        <v>-0.28077728027642568</v>
      </c>
      <c r="AH60" s="637">
        <f>Benchmark!H61</f>
        <v>-1.5085258347741048E-2</v>
      </c>
      <c r="AI60" s="123">
        <f t="array" ref="AI60">PRODUCT(1+AH49:AH60)-1</f>
        <v>3.5003450512098855E-3</v>
      </c>
      <c r="AJ60" s="637">
        <f>-Benchmark!I61</f>
        <v>5.1952617522784577E-4</v>
      </c>
      <c r="AK60" s="123">
        <f t="array" ref="AK60">PRODUCT(1+AJ49:AJ60)-1</f>
        <v>-0.17074164721391261</v>
      </c>
      <c r="AL60" s="633"/>
      <c r="AM60" s="150">
        <f>IF(VLOOKUP($B60,'Region --&gt;'!$N$3:$U$101,MATCH(AM$2,'Region --&gt;'!$N$3:$U$3,0),FALSE)/VLOOKUP($B59,'Region --&gt;'!$B$3:$K$101,MATCH(AM$2,'Region --&gt;'!$B$3:$K$3,FALSE))&lt;-1,-1,VLOOKUP($B60,'Region --&gt;'!$N$3:$U$101,MATCH(AM$2,'Region --&gt;'!$N$3:$U$3,0),FALSE)/VLOOKUP($B59,'Region --&gt;'!$B$3:$K$101,MATCH(AM$2,'Region --&gt;'!$B$3:$K$3,FALSE)))</f>
        <v>4.0298298114246782E-2</v>
      </c>
      <c r="AN60" s="123">
        <f t="array" ref="AN60">PRODUCT(1+AM49:AM60)-1</f>
        <v>0.1206939015743449</v>
      </c>
      <c r="AO60" s="123">
        <f>VLOOKUP($B60,'Region --&gt;'!$N$104:$U$202,MATCH(AM$2,'Region --&gt;'!$N$3:$U$3,0),FALSE)/VLOOKUP($B59,'Region --&gt;'!$B$104:$K$202,MATCH(AM$2,'Region --&gt;'!$B$3:$K$3,FALSE))</f>
        <v>-3.1486075797299132E-2</v>
      </c>
      <c r="AP60" s="123">
        <f t="array" ref="AP60">PRODUCT(1+AO49:AO60)-1</f>
        <v>-0.3222632609540923</v>
      </c>
      <c r="AQ60" s="637">
        <f>Benchmark!F61</f>
        <v>3.7340569999999997E-2</v>
      </c>
      <c r="AR60" s="123">
        <f t="array" ref="AR60">PRODUCT(1+AQ49:AQ60)-1</f>
        <v>0.23879281973151656</v>
      </c>
      <c r="AS60" s="123">
        <f t="shared" si="3"/>
        <v>-3.7340569999999997E-2</v>
      </c>
      <c r="AT60" s="123">
        <f t="array" ref="AT60">PRODUCT(1+AS49:AS60)-1</f>
        <v>-0.22138627873135452</v>
      </c>
      <c r="AV60" s="123">
        <f>VLOOKUP($B60,'Region --&gt;'!$N$3:$U$101,MATCH(AV$2,'Region --&gt;'!$N$3:$U$3,0),FALSE)/VLOOKUP($B59,'Region --&gt;'!$B$3:$K$101,MATCH(AV$2,'Region --&gt;'!$B$3:$K$3,FALSE))</f>
        <v>5.0876366126664331E-2</v>
      </c>
      <c r="AW60" s="123">
        <f t="array" ref="AW60">PRODUCT(1+AV49:AV60)-1</f>
        <v>0.59054480624615868</v>
      </c>
      <c r="AX60" s="123">
        <f>VLOOKUP($B60,'Region --&gt;'!$N$104:$U$202,MATCH(AV$2,'Region --&gt;'!$N$3:$U$3,0),FALSE)/VLOOKUP($B59,'Region --&gt;'!$B$104:$K$202,MATCH(AV$2,'Region --&gt;'!$B$3:$K$3,FALSE))</f>
        <v>4.888250698265717E-2</v>
      </c>
      <c r="AY60" s="123">
        <f t="array" ref="AY60">PRODUCT(1+AX49:AX60)-1</f>
        <v>-0.17249692616380785</v>
      </c>
      <c r="AZ60" s="637">
        <f>Benchmark!G61</f>
        <v>2.598232E-2</v>
      </c>
      <c r="BA60" s="123">
        <f t="array" ref="BA60">PRODUCT(1+AZ49:AZ60)-1</f>
        <v>0.2043617742528443</v>
      </c>
      <c r="BB60" s="123">
        <f t="shared" si="4"/>
        <v>-2.598232E-2</v>
      </c>
      <c r="BC60" s="123">
        <f t="array" ref="BC60">PRODUCT(1+BB49:BB60)-1</f>
        <v>-0.18292436693915148</v>
      </c>
    </row>
    <row r="61" spans="2:55" x14ac:dyDescent="0.25">
      <c r="B61" s="95">
        <f t="shared" si="0"/>
        <v>40633</v>
      </c>
      <c r="C61" s="123">
        <f>VLOOKUP($B61,'Region --&gt;'!$N$3:$U$101,MATCH(C$2,'Region --&gt;'!$N$3:$U$3,0),FALSE)/VLOOKUP($B60,'Region --&gt;'!$B$3:$K$101,MATCH(C$2,'Region --&gt;'!$B$3:$K$3,FALSE))</f>
        <v>3.3648640945554829E-2</v>
      </c>
      <c r="D61" s="123">
        <f t="array" ref="D61">PRODUCT(1+C50:C61)-1</f>
        <v>0.22420410439768901</v>
      </c>
      <c r="E61" s="123">
        <f>VLOOKUP($B61,'Region --&gt;'!$N$104:$U$202,MATCH(C$2,'Region --&gt;'!$N$3:$U$3,0),FALSE)/VLOOKUP($B60,'Region --&gt;'!$B$104:$K$202,MATCH(C$2,'Region --&gt;'!$B$3:$K$3,FALSE))</f>
        <v>-1.9835332378635263E-2</v>
      </c>
      <c r="F61" s="123">
        <f t="array" ref="F61">PRODUCT(1+E50:E61)-1</f>
        <v>-0.17088370896443605</v>
      </c>
      <c r="G61" s="637">
        <f>Benchmark!J62</f>
        <v>4.6531641774330904E-2</v>
      </c>
      <c r="H61" s="123">
        <f t="array" ref="H61">PRODUCT(1+G50:G61)-1</f>
        <v>0.16286353700137601</v>
      </c>
      <c r="I61" s="637">
        <f>-Benchmark!K62</f>
        <v>-4.0943076714272685E-2</v>
      </c>
      <c r="J61" s="123">
        <f t="array" ref="J61">PRODUCT(1+I50:I61)-1</f>
        <v>-0.1541517104621013</v>
      </c>
      <c r="K61" s="613"/>
      <c r="L61" s="123">
        <f>VLOOKUP($B61,'Region --&gt;'!$N$3:$U$101,MATCH(L$2,'Region --&gt;'!$N$3:$U$3,0),FALSE)/VLOOKUP($B60,'Region --&gt;'!$B$3:$K$101,MATCH(L$2,'Region --&gt;'!$B$3:$K$3,FALSE))</f>
        <v>9.4806263249831747E-3</v>
      </c>
      <c r="M61" s="123">
        <f t="array" ref="M61">PRODUCT(1+L50:L61)-1</f>
        <v>3.715719879494972E-2</v>
      </c>
      <c r="N61" s="130">
        <f>IF(IFERROR(VLOOKUP($B61,'Region --&gt;'!$N$104:$U$202,MATCH(L$2,'Region --&gt;'!$N$3:$U$3,0),FALSE)/VLOOKUP($B60,'Region --&gt;'!$B$104:$K$202,MATCH(L$2,'Region --&gt;'!$B$3:$K$3,FALSE)),R61)&lt;-1,-1,IFERROR(VLOOKUP($B61,'Region --&gt;'!$N$104:$U$202,MATCH(L$2,'Region --&gt;'!$N$3:$U$3,0),FALSE)/VLOOKUP($B60,'Region --&gt;'!$B$104:$K$202,MATCH(L$2,'Region --&gt;'!$B$3:$K$3,FALSE)),R61))</f>
        <v>-0.10135370990579566</v>
      </c>
      <c r="O61" s="123">
        <f t="array" ref="O61">PRODUCT(1+N50:N61)-1</f>
        <v>-0.11293096621164889</v>
      </c>
      <c r="P61" s="637">
        <f>Benchmark!D62</f>
        <v>5.1560170000000002E-2</v>
      </c>
      <c r="Q61" s="123">
        <f t="array" ref="Q61">PRODUCT(1+P50:P61)-1</f>
        <v>0.25401802914077676</v>
      </c>
      <c r="R61" s="123">
        <f t="shared" si="1"/>
        <v>-5.1560170000000002E-2</v>
      </c>
      <c r="S61" s="123">
        <f t="array" ref="S61">PRODUCT(1+R50:R61)-1</f>
        <v>-0.25216803784041941</v>
      </c>
      <c r="U61" s="123">
        <f>VLOOKUP($B61,'Region --&gt;'!$N$3:$U$101,MATCH(U$2,'Region --&gt;'!$N$3:$U$3,0),FALSE)/VLOOKUP($B60,'Region --&gt;'!$B$3:$K$101,MATCH(U$2,'Region --&gt;'!$B$3:$K$3,FALSE))</f>
        <v>6.0021260399193241E-2</v>
      </c>
      <c r="V61" s="123">
        <f t="array" ref="V61">PRODUCT(1+U50:U61)-1</f>
        <v>0.31602682517401059</v>
      </c>
      <c r="W61" s="123">
        <f>VLOOKUP($B61,'Region --&gt;'!$N$104:$U$202,MATCH(U$2,'Region --&gt;'!$N$3:$U$3,0),FALSE)/VLOOKUP($B60,'Region --&gt;'!$B$104:$K$202,MATCH(U$2,'Region --&gt;'!$B$3:$K$3,FALSE))</f>
        <v>-6.103411009487103E-2</v>
      </c>
      <c r="X61" s="123">
        <f t="array" ref="X61">PRODUCT(1+W50:W61)-1</f>
        <v>-0.21805585753736412</v>
      </c>
      <c r="Y61" s="637">
        <f>Benchmark!E62</f>
        <v>3.5860900000000001E-2</v>
      </c>
      <c r="Z61" s="123">
        <f t="array" ref="Z61">PRODUCT(1+Y50:Y61)-1</f>
        <v>0.14152662933308369</v>
      </c>
      <c r="AA61" s="123">
        <f t="shared" si="2"/>
        <v>-3.5860900000000001E-2</v>
      </c>
      <c r="AB61" s="123">
        <f t="array" ref="AB61">PRODUCT(1+AA50:AA61)-1</f>
        <v>-0.16199517652830131</v>
      </c>
      <c r="AD61" s="123">
        <f>VLOOKUP($B61,'Region --&gt;'!$N$3:$U$101,MATCH(AD$2,'Region --&gt;'!$N$3:$U$3,0),FALSE)/VLOOKUP($B60,'Region --&gt;'!$B$3:$K$101,MATCH(AD$2,'Region --&gt;'!$B$3:$K$3,FALSE))</f>
        <v>3.0040344612469724E-2</v>
      </c>
      <c r="AE61" s="123">
        <f t="array" ref="AE61">PRODUCT(1+AD50:AD61)-1</f>
        <v>0.18236665806114449</v>
      </c>
      <c r="AF61" s="123">
        <f>VLOOKUP($B61,'Region --&gt;'!$N$104:$U$202,MATCH(AD$2,'Region --&gt;'!$N$3:$U$3,0),FALSE)/VLOOKUP($B60,'Region --&gt;'!$B$104:$K$202,MATCH(AD$2,'Region --&gt;'!$B$3:$K$3,FALSE))</f>
        <v>-0.12262737341147058</v>
      </c>
      <c r="AG61" s="123">
        <f t="array" ref="AG61">PRODUCT(1+AF50:AF61)-1</f>
        <v>-0.24978516288320451</v>
      </c>
      <c r="AH61" s="637">
        <f>Benchmark!H62</f>
        <v>1.8305050999039858E-2</v>
      </c>
      <c r="AI61" s="123">
        <f t="array" ref="AI61">PRODUCT(1+AH50:AH61)-1</f>
        <v>-4.0276999029008942E-2</v>
      </c>
      <c r="AJ61" s="637">
        <f>-Benchmark!I62</f>
        <v>-2.7707725328087254E-2</v>
      </c>
      <c r="AK61" s="123">
        <f t="array" ref="AK61">PRODUCT(1+AJ50:AJ61)-1</f>
        <v>-0.11248051773826839</v>
      </c>
      <c r="AL61" s="633"/>
      <c r="AM61" s="150">
        <f>IF(VLOOKUP($B61,'Region --&gt;'!$N$3:$U$101,MATCH(AM$2,'Region --&gt;'!$N$3:$U$3,0),FALSE)/VLOOKUP($B60,'Region --&gt;'!$B$3:$K$101,MATCH(AM$2,'Region --&gt;'!$B$3:$K$3,FALSE))&lt;-1,-1,VLOOKUP($B61,'Region --&gt;'!$N$3:$U$101,MATCH(AM$2,'Region --&gt;'!$N$3:$U$3,0),FALSE)/VLOOKUP($B60,'Region --&gt;'!$B$3:$K$101,MATCH(AM$2,'Region --&gt;'!$B$3:$K$3,FALSE)))</f>
        <v>-2.1683877865043819E-2</v>
      </c>
      <c r="AN61" s="123">
        <f t="array" ref="AN61">PRODUCT(1+AM50:AM61)-1</f>
        <v>-3.0680315734964658E-2</v>
      </c>
      <c r="AO61" s="123">
        <f>VLOOKUP($B61,'Region --&gt;'!$N$104:$U$202,MATCH(AM$2,'Region --&gt;'!$N$3:$U$3,0),FALSE)/VLOOKUP($B60,'Region --&gt;'!$B$104:$K$202,MATCH(AM$2,'Region --&gt;'!$B$3:$K$3,FALSE))</f>
        <v>-1.3823317699580204E-2</v>
      </c>
      <c r="AP61" s="123">
        <f t="array" ref="AP61">PRODUCT(1+AO50:AO61)-1</f>
        <v>-0.26552126562164635</v>
      </c>
      <c r="AQ61" s="637">
        <f>Benchmark!F62</f>
        <v>1.0936780000000001E-3</v>
      </c>
      <c r="AR61" s="123">
        <f t="array" ref="AR61">PRODUCT(1+AQ50:AQ61)-1</f>
        <v>0.16772752298712379</v>
      </c>
      <c r="AS61" s="123">
        <f t="shared" si="3"/>
        <v>-1.0936780000000001E-3</v>
      </c>
      <c r="AT61" s="123">
        <f t="array" ref="AT61">PRODUCT(1+AS50:AS61)-1</f>
        <v>-0.17081332385582815</v>
      </c>
      <c r="AV61" s="123">
        <f>VLOOKUP($B61,'Region --&gt;'!$N$3:$U$101,MATCH(AV$2,'Region --&gt;'!$N$3:$U$3,0),FALSE)/VLOOKUP($B60,'Region --&gt;'!$B$3:$K$101,MATCH(AV$2,'Region --&gt;'!$B$3:$K$3,FALSE))</f>
        <v>-9.2281634699197656E-3</v>
      </c>
      <c r="AW61" s="123">
        <f t="array" ref="AW61">PRODUCT(1+AV50:AV61)-1</f>
        <v>0.39973531918501348</v>
      </c>
      <c r="AX61" s="123">
        <f>VLOOKUP($B61,'Region --&gt;'!$N$104:$U$202,MATCH(AV$2,'Region --&gt;'!$N$3:$U$3,0),FALSE)/VLOOKUP($B60,'Region --&gt;'!$B$104:$K$202,MATCH(AV$2,'Region --&gt;'!$B$3:$K$3,FALSE))</f>
        <v>-3.7693664516555536E-2</v>
      </c>
      <c r="AY61" s="123">
        <f t="array" ref="AY61">PRODUCT(1+AX50:AX61)-1</f>
        <v>-0.10676727927758134</v>
      </c>
      <c r="AZ61" s="637">
        <f>Benchmark!G62</f>
        <v>-3.4153200000000002E-2</v>
      </c>
      <c r="BA61" s="123">
        <f t="array" ref="BA61">PRODUCT(1+AZ50:AZ61)-1</f>
        <v>8.2176449466955459E-2</v>
      </c>
      <c r="BB61" s="123">
        <f t="shared" si="4"/>
        <v>3.4153200000000002E-2</v>
      </c>
      <c r="BC61" s="123">
        <f t="array" ref="BC61">PRODUCT(1+BB50:BB61)-1</f>
        <v>-8.660764173002411E-2</v>
      </c>
    </row>
    <row r="62" spans="2:55" x14ac:dyDescent="0.25">
      <c r="B62" s="95">
        <f t="shared" si="0"/>
        <v>40663</v>
      </c>
      <c r="C62" s="123">
        <f>VLOOKUP($B62,'Region --&gt;'!$N$3:$U$101,MATCH(C$2,'Region --&gt;'!$N$3:$U$3,0),FALSE)/VLOOKUP($B61,'Region --&gt;'!$B$3:$K$101,MATCH(C$2,'Region --&gt;'!$B$3:$K$3,FALSE))</f>
        <v>5.5116797011638588E-2</v>
      </c>
      <c r="D62" s="123">
        <f t="array" ref="D62">PRODUCT(1+C51:C62)-1</f>
        <v>0.25188434012014271</v>
      </c>
      <c r="E62" s="123">
        <f>VLOOKUP($B62,'Region --&gt;'!$N$104:$U$202,MATCH(C$2,'Region --&gt;'!$N$3:$U$3,0),FALSE)/VLOOKUP($B61,'Region --&gt;'!$B$104:$K$202,MATCH(C$2,'Region --&gt;'!$B$3:$K$3,FALSE))</f>
        <v>-7.5485119863473851E-2</v>
      </c>
      <c r="F62" s="123">
        <f t="array" ref="F62">PRODUCT(1+E51:E62)-1</f>
        <v>-0.18468813256635852</v>
      </c>
      <c r="G62" s="637">
        <f>Benchmark!J63</f>
        <v>3.1472029217920104E-2</v>
      </c>
      <c r="H62" s="123">
        <f t="array" ref="H62">PRODUCT(1+G51:G62)-1</f>
        <v>0.17781149510149019</v>
      </c>
      <c r="I62" s="637">
        <f>-Benchmark!K63</f>
        <v>-2.9245589110907664E-2</v>
      </c>
      <c r="J62" s="123">
        <f t="array" ref="J62">PRODUCT(1+I51:I62)-1</f>
        <v>-0.16416609686158812</v>
      </c>
      <c r="K62" s="613"/>
      <c r="L62" s="123">
        <f>VLOOKUP($B62,'Region --&gt;'!$N$3:$U$101,MATCH(L$2,'Region --&gt;'!$N$3:$U$3,0),FALSE)/VLOOKUP($B61,'Region --&gt;'!$B$3:$K$101,MATCH(L$2,'Region --&gt;'!$B$3:$K$3,FALSE))</f>
        <v>4.1582600678824022E-2</v>
      </c>
      <c r="M62" s="123">
        <f t="array" ref="M62">PRODUCT(1+L51:L62)-1</f>
        <v>0.11829435817305889</v>
      </c>
      <c r="N62" s="130">
        <f>IF(IFERROR(VLOOKUP($B62,'Region --&gt;'!$N$104:$U$202,MATCH(L$2,'Region --&gt;'!$N$3:$U$3,0),FALSE)/VLOOKUP($B61,'Region --&gt;'!$B$104:$K$202,MATCH(L$2,'Region --&gt;'!$B$3:$K$3,FALSE)),R62)&lt;-1,-1,IFERROR(VLOOKUP($B62,'Region --&gt;'!$N$104:$U$202,MATCH(L$2,'Region --&gt;'!$N$3:$U$3,0),FALSE)/VLOOKUP($B61,'Region --&gt;'!$B$104:$K$202,MATCH(L$2,'Region --&gt;'!$B$3:$K$3,FALSE)),R62))</f>
        <v>-3.009592076168225E-2</v>
      </c>
      <c r="O62" s="123">
        <f t="array" ref="O62">PRODUCT(1+N51:N62)-1</f>
        <v>-0.14401253530026281</v>
      </c>
      <c r="P62" s="637">
        <f>Benchmark!D63</f>
        <v>3.057559E-2</v>
      </c>
      <c r="Q62" s="123">
        <f t="array" ref="Q62">PRODUCT(1+P51:P62)-1</f>
        <v>0.29901398352770725</v>
      </c>
      <c r="R62" s="123">
        <f t="shared" si="1"/>
        <v>-3.057559E-2</v>
      </c>
      <c r="S62" s="123">
        <f t="array" ref="S62">PRODUCT(1+R51:R62)-1</f>
        <v>-0.27872783268761636</v>
      </c>
      <c r="U62" s="123">
        <f>VLOOKUP($B62,'Region --&gt;'!$N$3:$U$101,MATCH(U$2,'Region --&gt;'!$N$3:$U$3,0),FALSE)/VLOOKUP($B61,'Region --&gt;'!$B$3:$K$101,MATCH(U$2,'Region --&gt;'!$B$3:$K$3,FALSE))</f>
        <v>5.8574598598651738E-2</v>
      </c>
      <c r="V62" s="123">
        <f t="array" ref="V62">PRODUCT(1+U51:U62)-1</f>
        <v>0.39572565296197526</v>
      </c>
      <c r="W62" s="123">
        <f>VLOOKUP($B62,'Region --&gt;'!$N$104:$U$202,MATCH(U$2,'Region --&gt;'!$N$3:$U$3,0),FALSE)/VLOOKUP($B61,'Region --&gt;'!$B$104:$K$202,MATCH(U$2,'Region --&gt;'!$B$3:$K$3,FALSE))</f>
        <v>-5.0186536657816652E-2</v>
      </c>
      <c r="X62" s="123">
        <f t="array" ref="X62">PRODUCT(1+W51:W62)-1</f>
        <v>-0.25005285348196982</v>
      </c>
      <c r="Y62" s="637">
        <f>Benchmark!E63</f>
        <v>5.8395799999999996E-3</v>
      </c>
      <c r="Z62" s="123">
        <f t="array" ref="Z62">PRODUCT(1+Y51:Y62)-1</f>
        <v>0.15112104482461231</v>
      </c>
      <c r="AA62" s="123">
        <f t="shared" si="2"/>
        <v>-5.8395799999999996E-3</v>
      </c>
      <c r="AB62" s="123">
        <f t="array" ref="AB62">PRODUCT(1+AA51:AA62)-1</f>
        <v>-0.16900277731703084</v>
      </c>
      <c r="AD62" s="123">
        <f>VLOOKUP($B62,'Region --&gt;'!$N$3:$U$101,MATCH(AD$2,'Region --&gt;'!$N$3:$U$3,0),FALSE)/VLOOKUP($B61,'Region --&gt;'!$B$3:$K$101,MATCH(AD$2,'Region --&gt;'!$B$3:$K$3,FALSE))</f>
        <v>2.8742662745012131E-2</v>
      </c>
      <c r="AE62" s="123">
        <f t="array" ref="AE62">PRODUCT(1+AD51:AD62)-1</f>
        <v>0.15641914572551019</v>
      </c>
      <c r="AF62" s="123">
        <f>VLOOKUP($B62,'Region --&gt;'!$N$104:$U$202,MATCH(AD$2,'Region --&gt;'!$N$3:$U$3,0),FALSE)/VLOOKUP($B61,'Region --&gt;'!$B$104:$K$202,MATCH(AD$2,'Region --&gt;'!$B$3:$K$3,FALSE))</f>
        <v>-9.606404076617997E-2</v>
      </c>
      <c r="AG62" s="123">
        <f t="array" ref="AG62">PRODUCT(1+AF51:AF62)-1</f>
        <v>-0.28770047657600406</v>
      </c>
      <c r="AH62" s="637">
        <f>Benchmark!H63</f>
        <v>-2.242920179121477E-3</v>
      </c>
      <c r="AI62" s="123">
        <f t="array" ref="AI62">PRODUCT(1+AH51:AH62)-1</f>
        <v>-7.1965520340165789E-2</v>
      </c>
      <c r="AJ62" s="637">
        <f>-Benchmark!I63</f>
        <v>-3.9869395176791195E-2</v>
      </c>
      <c r="AK62" s="123">
        <f t="array" ref="AK62">PRODUCT(1+AJ51:AJ62)-1</f>
        <v>-0.13042505800642257</v>
      </c>
      <c r="AL62" s="633"/>
      <c r="AM62" s="150">
        <f>IF(VLOOKUP($B62,'Region --&gt;'!$N$3:$U$101,MATCH(AM$2,'Region --&gt;'!$N$3:$U$3,0),FALSE)/VLOOKUP($B61,'Region --&gt;'!$B$3:$K$101,MATCH(AM$2,'Region --&gt;'!$B$3:$K$3,FALSE))&lt;-1,-1,VLOOKUP($B62,'Region --&gt;'!$N$3:$U$101,MATCH(AM$2,'Region --&gt;'!$N$3:$U$3,0),FALSE)/VLOOKUP($B61,'Region --&gt;'!$B$3:$K$101,MATCH(AM$2,'Region --&gt;'!$B$3:$K$3,FALSE)))</f>
        <v>6.5614039393317156E-2</v>
      </c>
      <c r="AN62" s="123">
        <f t="array" ref="AN62">PRODUCT(1+AM51:AM62)-1</f>
        <v>6.6394228413781509E-2</v>
      </c>
      <c r="AO62" s="123">
        <f>VLOOKUP($B62,'Region --&gt;'!$N$104:$U$202,MATCH(AM$2,'Region --&gt;'!$N$3:$U$3,0),FALSE)/VLOOKUP($B61,'Region --&gt;'!$B$104:$K$202,MATCH(AM$2,'Region --&gt;'!$B$3:$K$3,FALSE))</f>
        <v>1.0322043580506966E-3</v>
      </c>
      <c r="AP62" s="123">
        <f t="array" ref="AP62">PRODUCT(1+AO51:AO62)-1</f>
        <v>-0.24791083286378734</v>
      </c>
      <c r="AQ62" s="637">
        <f>Benchmark!F63</f>
        <v>2.8736030000000003E-2</v>
      </c>
      <c r="AR62" s="123">
        <f t="array" ref="AR62">PRODUCT(1+AQ51:AQ62)-1</f>
        <v>0.18247490660554155</v>
      </c>
      <c r="AS62" s="123">
        <f t="shared" si="3"/>
        <v>-2.8736030000000003E-2</v>
      </c>
      <c r="AT62" s="123">
        <f t="array" ref="AT62">PRODUCT(1+AS51:AS62)-1</f>
        <v>-0.18162374802567904</v>
      </c>
      <c r="AV62" s="123">
        <f>VLOOKUP($B62,'Region --&gt;'!$N$3:$U$101,MATCH(AV$2,'Region --&gt;'!$N$3:$U$3,0),FALSE)/VLOOKUP($B61,'Region --&gt;'!$B$3:$K$101,MATCH(AV$2,'Region --&gt;'!$B$3:$K$3,FALSE))</f>
        <v>0.16227958118475364</v>
      </c>
      <c r="AW62" s="123">
        <f t="array" ref="AW62">PRODUCT(1+AV51:AV62)-1</f>
        <v>0.60694832778104657</v>
      </c>
      <c r="AX62" s="123">
        <f>VLOOKUP($B62,'Region --&gt;'!$N$104:$U$202,MATCH(AV$2,'Region --&gt;'!$N$3:$U$3,0),FALSE)/VLOOKUP($B61,'Region --&gt;'!$B$104:$K$202,MATCH(AV$2,'Region --&gt;'!$B$3:$K$3,FALSE))</f>
        <v>-0.17576731393916817</v>
      </c>
      <c r="AY62" s="123">
        <f t="array" ref="AY62">PRODUCT(1+AX51:AX62)-1</f>
        <v>-0.26901304374759516</v>
      </c>
      <c r="AZ62" s="637">
        <f>Benchmark!G63</f>
        <v>3.3807719999999999E-2</v>
      </c>
      <c r="BA62" s="123">
        <f t="array" ref="BA62">PRODUCT(1+AZ51:AZ62)-1</f>
        <v>0.12844346262102091</v>
      </c>
      <c r="BB62" s="123">
        <f t="shared" si="4"/>
        <v>-3.3807719999999999E-2</v>
      </c>
      <c r="BC62" s="123">
        <f t="array" ref="BC62">PRODUCT(1+BB51:BB62)-1</f>
        <v>-0.1249941681112503</v>
      </c>
    </row>
    <row r="63" spans="2:55" x14ac:dyDescent="0.25">
      <c r="B63" s="95">
        <f t="shared" si="0"/>
        <v>40694</v>
      </c>
      <c r="C63" s="123">
        <f>VLOOKUP($B63,'Region --&gt;'!$N$3:$U$101,MATCH(C$2,'Region --&gt;'!$N$3:$U$3,0),FALSE)/VLOOKUP($B62,'Region --&gt;'!$B$3:$K$101,MATCH(C$2,'Region --&gt;'!$B$3:$K$3,FALSE))</f>
        <v>-5.2286405536109233E-3</v>
      </c>
      <c r="D63" s="123">
        <f t="array" ref="D63">PRODUCT(1+C52:C63)-1</f>
        <v>0.33897459261954443</v>
      </c>
      <c r="E63" s="123">
        <f>VLOOKUP($B63,'Region --&gt;'!$N$104:$U$202,MATCH(C$2,'Region --&gt;'!$N$3:$U$3,0),FALSE)/VLOOKUP($B62,'Region --&gt;'!$B$104:$K$202,MATCH(C$2,'Region --&gt;'!$B$3:$K$3,FALSE))</f>
        <v>4.6240574805631568E-2</v>
      </c>
      <c r="F63" s="123">
        <f t="array" ref="F63">PRODUCT(1+E52:E63)-1</f>
        <v>-0.22325611794502964</v>
      </c>
      <c r="G63" s="637">
        <f>Benchmark!J64</f>
        <v>-1.3677827378659455E-2</v>
      </c>
      <c r="H63" s="123">
        <f t="array" ref="H63">PRODUCT(1+G52:G63)-1</f>
        <v>0.27065478701134449</v>
      </c>
      <c r="I63" s="637">
        <f>-Benchmark!K64</f>
        <v>1.3785024002580059E-2</v>
      </c>
      <c r="J63" s="123">
        <f t="array" ref="J63">PRODUCT(1+I52:I63)-1</f>
        <v>-0.22027244959182191</v>
      </c>
      <c r="K63" s="613"/>
      <c r="L63" s="123">
        <f>VLOOKUP($B63,'Region --&gt;'!$N$3:$U$101,MATCH(L$2,'Region --&gt;'!$N$3:$U$3,0),FALSE)/VLOOKUP($B62,'Region --&gt;'!$B$3:$K$101,MATCH(L$2,'Region --&gt;'!$B$3:$K$3,FALSE))</f>
        <v>-6.3570067577099237E-2</v>
      </c>
      <c r="M63" s="123">
        <f t="array" ref="M63">PRODUCT(1+L52:L63)-1</f>
        <v>0.13416680008293724</v>
      </c>
      <c r="N63" s="130">
        <f>IF(IFERROR(VLOOKUP($B63,'Region --&gt;'!$N$104:$U$202,MATCH(L$2,'Region --&gt;'!$N$3:$U$3,0),FALSE)/VLOOKUP($B62,'Region --&gt;'!$B$104:$K$202,MATCH(L$2,'Region --&gt;'!$B$3:$K$3,FALSE)),R63)&lt;-1,-1,IFERROR(VLOOKUP($B63,'Region --&gt;'!$N$104:$U$202,MATCH(L$2,'Region --&gt;'!$N$3:$U$3,0),FALSE)/VLOOKUP($B62,'Region --&gt;'!$B$104:$K$202,MATCH(L$2,'Region --&gt;'!$B$3:$K$3,FALSE)),R63))</f>
        <v>0.15186224656707487</v>
      </c>
      <c r="O63" s="123">
        <f t="array" ref="O63">PRODUCT(1+N52:N63)-1</f>
        <v>-0.1648078304792634</v>
      </c>
      <c r="P63" s="637">
        <f>Benchmark!D64</f>
        <v>-5.6930639999999998E-2</v>
      </c>
      <c r="Q63" s="123">
        <f t="array" ref="Q63">PRODUCT(1+P52:P63)-1</f>
        <v>0.39630557558585267</v>
      </c>
      <c r="R63" s="123">
        <f t="shared" si="1"/>
        <v>5.6930639999999998E-2</v>
      </c>
      <c r="S63" s="123">
        <f t="array" ref="S63">PRODUCT(1+R52:R63)-1</f>
        <v>-0.3209457181114288</v>
      </c>
      <c r="U63" s="123">
        <f>VLOOKUP($B63,'Region --&gt;'!$N$3:$U$101,MATCH(U$2,'Region --&gt;'!$N$3:$U$3,0),FALSE)/VLOOKUP($B62,'Region --&gt;'!$B$3:$K$101,MATCH(U$2,'Region --&gt;'!$B$3:$K$3,FALSE))</f>
        <v>-6.3976582908969641E-3</v>
      </c>
      <c r="V63" s="123">
        <f t="array" ref="V63">PRODUCT(1+U52:U63)-1</f>
        <v>0.49419284529788432</v>
      </c>
      <c r="W63" s="123">
        <f>VLOOKUP($B63,'Region --&gt;'!$N$104:$U$202,MATCH(U$2,'Region --&gt;'!$N$3:$U$3,0),FALSE)/VLOOKUP($B62,'Region --&gt;'!$B$104:$K$202,MATCH(U$2,'Region --&gt;'!$B$3:$K$3,FALSE))</f>
        <v>1.3421533329166417E-2</v>
      </c>
      <c r="X63" s="123">
        <f t="array" ref="X63">PRODUCT(1+W52:W63)-1</f>
        <v>-0.30922591245757491</v>
      </c>
      <c r="Y63" s="637">
        <f>Benchmark!E64</f>
        <v>-2.7269689999999999E-2</v>
      </c>
      <c r="Z63" s="123">
        <f t="array" ref="Z63">PRODUCT(1+Y52:Y63)-1</f>
        <v>0.22511696232678546</v>
      </c>
      <c r="AA63" s="123">
        <f t="shared" si="2"/>
        <v>2.7269689999999999E-2</v>
      </c>
      <c r="AB63" s="123">
        <f t="array" ref="AB63">PRODUCT(1+AA52:AA63)-1</f>
        <v>-0.21395837007970364</v>
      </c>
      <c r="AD63" s="123">
        <f>VLOOKUP($B63,'Region --&gt;'!$N$3:$U$101,MATCH(AD$2,'Region --&gt;'!$N$3:$U$3,0),FALSE)/VLOOKUP($B62,'Region --&gt;'!$B$3:$K$101,MATCH(AD$2,'Region --&gt;'!$B$3:$K$3,FALSE))</f>
        <v>-3.0094357637341557E-2</v>
      </c>
      <c r="AE63" s="123">
        <f t="array" ref="AE63">PRODUCT(1+AD52:AD63)-1</f>
        <v>0.21236315253639537</v>
      </c>
      <c r="AF63" s="123">
        <f>VLOOKUP($B63,'Region --&gt;'!$N$104:$U$202,MATCH(AD$2,'Region --&gt;'!$N$3:$U$3,0),FALSE)/VLOOKUP($B62,'Region --&gt;'!$B$104:$K$202,MATCH(AD$2,'Region --&gt;'!$B$3:$K$3,FALSE))</f>
        <v>0.10349564093804367</v>
      </c>
      <c r="AG63" s="123">
        <f t="array" ref="AG63">PRODUCT(1+AF52:AF63)-1</f>
        <v>-0.30473366090367893</v>
      </c>
      <c r="AH63" s="637">
        <f>Benchmark!H64</f>
        <v>2.2322976043194907E-2</v>
      </c>
      <c r="AI63" s="123">
        <f t="array" ref="AI63">PRODUCT(1+AH52:AH63)-1</f>
        <v>2.0770048684397358E-2</v>
      </c>
      <c r="AJ63" s="637">
        <f>-Benchmark!I64</f>
        <v>3.2027534798089376E-2</v>
      </c>
      <c r="AK63" s="123">
        <f t="array" ref="AK63">PRODUCT(1+AJ52:AJ63)-1</f>
        <v>-0.14639176600120762</v>
      </c>
      <c r="AL63" s="633"/>
      <c r="AM63" s="150">
        <f>IF(VLOOKUP($B63,'Region --&gt;'!$N$3:$U$101,MATCH(AM$2,'Region --&gt;'!$N$3:$U$3,0),FALSE)/VLOOKUP($B62,'Region --&gt;'!$B$3:$K$101,MATCH(AM$2,'Region --&gt;'!$B$3:$K$3,FALSE))&lt;-1,-1,VLOOKUP($B63,'Region --&gt;'!$N$3:$U$101,MATCH(AM$2,'Region --&gt;'!$N$3:$U$3,0),FALSE)/VLOOKUP($B62,'Region --&gt;'!$B$3:$K$101,MATCH(AM$2,'Region --&gt;'!$B$3:$K$3,FALSE)))</f>
        <v>-2.8628251456770167E-2</v>
      </c>
      <c r="AN63" s="123">
        <f t="array" ref="AN63">PRODUCT(1+AM52:AM63)-1</f>
        <v>0.23108831392297735</v>
      </c>
      <c r="AO63" s="123">
        <f>VLOOKUP($B63,'Region --&gt;'!$N$104:$U$202,MATCH(AM$2,'Region --&gt;'!$N$3:$U$3,0),FALSE)/VLOOKUP($B62,'Region --&gt;'!$B$104:$K$202,MATCH(AM$2,'Region --&gt;'!$B$3:$K$3,FALSE))</f>
        <v>2.0628393194399686E-2</v>
      </c>
      <c r="AP63" s="123">
        <f t="array" ref="AP63">PRODUCT(1+AO52:AO63)-1</f>
        <v>-0.27734400136144155</v>
      </c>
      <c r="AQ63" s="637">
        <f>Benchmark!F64</f>
        <v>-1.273346E-2</v>
      </c>
      <c r="AR63" s="123">
        <f t="array" ref="AR63">PRODUCT(1+AQ52:AQ63)-1</f>
        <v>0.26821894437707505</v>
      </c>
      <c r="AS63" s="123">
        <f t="shared" si="3"/>
        <v>1.273346E-2</v>
      </c>
      <c r="AT63" s="123">
        <f t="array" ref="AT63">PRODUCT(1+AS52:AS63)-1</f>
        <v>-0.23222736752846429</v>
      </c>
      <c r="AV63" s="123">
        <f>VLOOKUP($B63,'Region --&gt;'!$N$3:$U$101,MATCH(AV$2,'Region --&gt;'!$N$3:$U$3,0),FALSE)/VLOOKUP($B62,'Region --&gt;'!$B$3:$K$101,MATCH(AV$2,'Region --&gt;'!$B$3:$K$3,FALSE))</f>
        <v>-3.9021334881256635E-2</v>
      </c>
      <c r="AW63" s="123">
        <f t="array" ref="AW63">PRODUCT(1+AV52:AV63)-1</f>
        <v>0.7955766440101415</v>
      </c>
      <c r="AX63" s="123">
        <f>VLOOKUP($B63,'Region --&gt;'!$N$104:$U$202,MATCH(AV$2,'Region --&gt;'!$N$3:$U$3,0),FALSE)/VLOOKUP($B62,'Region --&gt;'!$B$104:$K$202,MATCH(AV$2,'Region --&gt;'!$B$3:$K$3,FALSE))</f>
        <v>5.4026716734958194E-2</v>
      </c>
      <c r="AY63" s="123">
        <f t="array" ref="AY63">PRODUCT(1+AX52:AX63)-1</f>
        <v>-0.34666467441072035</v>
      </c>
      <c r="AZ63" s="637">
        <f>Benchmark!G64</f>
        <v>1.7825879999999999E-4</v>
      </c>
      <c r="BA63" s="123">
        <f t="array" ref="BA63">PRODUCT(1+AZ52:AZ63)-1</f>
        <v>0.1832175451608673</v>
      </c>
      <c r="BB63" s="123">
        <f t="shared" si="4"/>
        <v>-1.7825879999999999E-4</v>
      </c>
      <c r="BC63" s="123">
        <f t="array" ref="BC63">PRODUCT(1+BB52:BB63)-1</f>
        <v>-0.16372138910621215</v>
      </c>
    </row>
    <row r="64" spans="2:55" x14ac:dyDescent="0.25">
      <c r="B64" s="95">
        <f t="shared" si="0"/>
        <v>40724</v>
      </c>
      <c r="C64" s="123">
        <f>VLOOKUP($B64,'Region --&gt;'!$N$3:$U$101,MATCH(C$2,'Region --&gt;'!$N$3:$U$3,0),FALSE)/VLOOKUP($B63,'Region --&gt;'!$B$3:$K$101,MATCH(C$2,'Region --&gt;'!$B$3:$K$3,FALSE))</f>
        <v>-8.5947597399696051E-3</v>
      </c>
      <c r="D64" s="123">
        <f t="array" ref="D64">PRODUCT(1+C53:C64)-1</f>
        <v>0.31264663204510112</v>
      </c>
      <c r="E64" s="123">
        <f>VLOOKUP($B64,'Region --&gt;'!$N$104:$U$202,MATCH(C$2,'Region --&gt;'!$N$3:$U$3,0),FALSE)/VLOOKUP($B63,'Region --&gt;'!$B$104:$K$202,MATCH(C$2,'Region --&gt;'!$B$3:$K$3,FALSE))</f>
        <v>1.9982211129928793E-2</v>
      </c>
      <c r="F64" s="123">
        <f t="array" ref="F64">PRODUCT(1+E53:E64)-1</f>
        <v>-0.19275646616853903</v>
      </c>
      <c r="G64" s="637">
        <f>Benchmark!J65</f>
        <v>-1.892321076460865E-2</v>
      </c>
      <c r="H64" s="123">
        <f t="array" ref="H64">PRODUCT(1+G53:G64)-1</f>
        <v>0.2346521844761067</v>
      </c>
      <c r="I64" s="637">
        <f>-Benchmark!K65</f>
        <v>1.7705085591143276E-2</v>
      </c>
      <c r="J64" s="123">
        <f t="array" ref="J64">PRODUCT(1+I53:I64)-1</f>
        <v>-0.20079111508700953</v>
      </c>
      <c r="K64" s="613"/>
      <c r="L64" s="123">
        <f>VLOOKUP($B64,'Region --&gt;'!$N$3:$U$101,MATCH(L$2,'Region --&gt;'!$N$3:$U$3,0),FALSE)/VLOOKUP($B63,'Region --&gt;'!$B$3:$K$101,MATCH(L$2,'Region --&gt;'!$B$3:$K$3,FALSE))</f>
        <v>-5.3097040027848146E-2</v>
      </c>
      <c r="M64" s="123">
        <f t="array" ref="M64">PRODUCT(1+L53:L64)-1</f>
        <v>9.221214786044607E-2</v>
      </c>
      <c r="N64" s="130">
        <f>IF(IFERROR(VLOOKUP($B64,'Region --&gt;'!$N$104:$U$202,MATCH(L$2,'Region --&gt;'!$N$3:$U$3,0),FALSE)/VLOOKUP($B63,'Region --&gt;'!$B$104:$K$202,MATCH(L$2,'Region --&gt;'!$B$3:$K$3,FALSE)),R64)&lt;-1,-1,IFERROR(VLOOKUP($B64,'Region --&gt;'!$N$104:$U$202,MATCH(L$2,'Region --&gt;'!$N$3:$U$3,0),FALSE)/VLOOKUP($B63,'Region --&gt;'!$B$104:$K$202,MATCH(L$2,'Region --&gt;'!$B$3:$K$3,FALSE)),R64))</f>
        <v>4.5388983983851744E-2</v>
      </c>
      <c r="O64" s="123">
        <f t="array" ref="O64">PRODUCT(1+N53:N64)-1</f>
        <v>-0.15344585852278847</v>
      </c>
      <c r="P64" s="637">
        <f>Benchmark!D65</f>
        <v>-1.916484E-3</v>
      </c>
      <c r="Q64" s="123">
        <f t="array" ref="Q64">PRODUCT(1+P53:P64)-1</f>
        <v>0.46643275893601044</v>
      </c>
      <c r="R64" s="123">
        <f t="shared" si="1"/>
        <v>1.916484E-3</v>
      </c>
      <c r="S64" s="123">
        <f t="array" ref="S64">PRODUCT(1+R53:R64)-1</f>
        <v>-0.35182396076798794</v>
      </c>
      <c r="U64" s="123">
        <f>VLOOKUP($B64,'Region --&gt;'!$N$3:$U$101,MATCH(U$2,'Region --&gt;'!$N$3:$U$3,0),FALSE)/VLOOKUP($B63,'Region --&gt;'!$B$3:$K$101,MATCH(U$2,'Region --&gt;'!$B$3:$K$3,FALSE))</f>
        <v>-2.1463311368150269E-2</v>
      </c>
      <c r="V64" s="123">
        <f t="array" ref="V64">PRODUCT(1+U53:U64)-1</f>
        <v>0.43852979084242372</v>
      </c>
      <c r="W64" s="123">
        <f>VLOOKUP($B64,'Region --&gt;'!$N$104:$U$202,MATCH(U$2,'Region --&gt;'!$N$3:$U$3,0),FALSE)/VLOOKUP($B63,'Region --&gt;'!$B$104:$K$202,MATCH(U$2,'Region --&gt;'!$B$3:$K$3,FALSE))</f>
        <v>9.3348912188070485E-3</v>
      </c>
      <c r="X64" s="123">
        <f t="array" ref="X64">PRODUCT(1+W53:W64)-1</f>
        <v>-0.29644377097346997</v>
      </c>
      <c r="Y64" s="637">
        <f>Benchmark!E65</f>
        <v>-3.3067320000000002E-3</v>
      </c>
      <c r="Z64" s="123">
        <f t="array" ref="Z64">PRODUCT(1+Y53:Y64)-1</f>
        <v>0.26321151685515076</v>
      </c>
      <c r="AA64" s="123">
        <f t="shared" si="2"/>
        <v>3.3067320000000002E-3</v>
      </c>
      <c r="AB64" s="123">
        <f t="array" ref="AB64">PRODUCT(1+AA53:AA64)-1</f>
        <v>-0.23682175885211298</v>
      </c>
      <c r="AD64" s="123">
        <f>VLOOKUP($B64,'Region --&gt;'!$N$3:$U$101,MATCH(AD$2,'Region --&gt;'!$N$3:$U$3,0),FALSE)/VLOOKUP($B63,'Region --&gt;'!$B$3:$K$101,MATCH(AD$2,'Region --&gt;'!$B$3:$K$3,FALSE))</f>
        <v>-2.1144778563547961E-2</v>
      </c>
      <c r="AE64" s="123">
        <f t="array" ref="AE64">PRODUCT(1+AD53:AD64)-1</f>
        <v>0.21848448130761988</v>
      </c>
      <c r="AF64" s="123">
        <f>VLOOKUP($B64,'Region --&gt;'!$N$104:$U$202,MATCH(AD$2,'Region --&gt;'!$N$3:$U$3,0),FALSE)/VLOOKUP($B63,'Region --&gt;'!$B$104:$K$202,MATCH(AD$2,'Region --&gt;'!$B$3:$K$3,FALSE))</f>
        <v>9.3131581729250634E-3</v>
      </c>
      <c r="AG64" s="123">
        <f t="array" ref="AG64">PRODUCT(1+AF53:AF64)-1</f>
        <v>-0.27623915935088228</v>
      </c>
      <c r="AH64" s="637">
        <f>Benchmark!H65</f>
        <v>-1.9311146684160896E-2</v>
      </c>
      <c r="AI64" s="123">
        <f t="array" ref="AI64">PRODUCT(1+AH53:AH64)-1</f>
        <v>3.7180654235456245E-2</v>
      </c>
      <c r="AJ64" s="637">
        <f>-Benchmark!I65</f>
        <v>1.2393626867018517E-2</v>
      </c>
      <c r="AK64" s="123">
        <f t="array" ref="AK64">PRODUCT(1+AJ53:AJ64)-1</f>
        <v>-0.1482733247136343</v>
      </c>
      <c r="AL64" s="633"/>
      <c r="AM64" s="150">
        <f>IF(VLOOKUP($B64,'Region --&gt;'!$N$3:$U$101,MATCH(AM$2,'Region --&gt;'!$N$3:$U$3,0),FALSE)/VLOOKUP($B63,'Region --&gt;'!$B$3:$K$101,MATCH(AM$2,'Region --&gt;'!$B$3:$K$3,FALSE))&lt;-1,-1,VLOOKUP($B64,'Region --&gt;'!$N$3:$U$101,MATCH(AM$2,'Region --&gt;'!$N$3:$U$3,0),FALSE)/VLOOKUP($B63,'Region --&gt;'!$B$3:$K$101,MATCH(AM$2,'Region --&gt;'!$B$3:$K$3,FALSE)))</f>
        <v>-2.8958645246807715E-2</v>
      </c>
      <c r="AN64" s="123">
        <f t="array" ref="AN64">PRODUCT(1+AM53:AM64)-1</f>
        <v>0.28351288710241351</v>
      </c>
      <c r="AO64" s="123">
        <f>VLOOKUP($B64,'Region --&gt;'!$N$104:$U$202,MATCH(AM$2,'Region --&gt;'!$N$3:$U$3,0),FALSE)/VLOOKUP($B63,'Region --&gt;'!$B$104:$K$202,MATCH(AM$2,'Region --&gt;'!$B$3:$K$3,FALSE))</f>
        <v>2.9472228801359444E-2</v>
      </c>
      <c r="AP64" s="123">
        <f t="array" ref="AP64">PRODUCT(1+AO53:AO64)-1</f>
        <v>-0.29086712601289377</v>
      </c>
      <c r="AQ64" s="637">
        <f>Benchmark!F65</f>
        <v>-1.8030839999999999E-2</v>
      </c>
      <c r="AR64" s="123">
        <f t="array" ref="AR64">PRODUCT(1+AQ53:AQ64)-1</f>
        <v>0.31508070561635826</v>
      </c>
      <c r="AS64" s="123">
        <f t="shared" si="3"/>
        <v>1.8030839999999999E-2</v>
      </c>
      <c r="AT64" s="123">
        <f t="array" ref="AT64">PRODUCT(1+AS53:AS64)-1</f>
        <v>-0.25774022145357767</v>
      </c>
      <c r="AV64" s="123">
        <f>VLOOKUP($B64,'Region --&gt;'!$N$3:$U$101,MATCH(AV$2,'Region --&gt;'!$N$3:$U$3,0),FALSE)/VLOOKUP($B63,'Region --&gt;'!$B$3:$K$101,MATCH(AV$2,'Region --&gt;'!$B$3:$K$3,FALSE))</f>
        <v>5.6446473105879844E-2</v>
      </c>
      <c r="AW64" s="123">
        <f t="array" ref="AW64">PRODUCT(1+AV53:AV64)-1</f>
        <v>0.78330490888439952</v>
      </c>
      <c r="AX64" s="123">
        <f>VLOOKUP($B64,'Region --&gt;'!$N$104:$U$202,MATCH(AV$2,'Region --&gt;'!$N$3:$U$3,0),FALSE)/VLOOKUP($B63,'Region --&gt;'!$B$104:$K$202,MATCH(AV$2,'Region --&gt;'!$B$3:$K$3,FALSE))</f>
        <v>3.3724799332012808E-3</v>
      </c>
      <c r="AY64" s="123">
        <f t="array" ref="AY64">PRODUCT(1+AX53:AX64)-1</f>
        <v>-0.33438593260257421</v>
      </c>
      <c r="AZ64" s="637">
        <f>Benchmark!G65</f>
        <v>-2.703324E-2</v>
      </c>
      <c r="BA64" s="123">
        <f t="array" ref="BA64">PRODUCT(1+AZ53:AZ64)-1</f>
        <v>0.1566785616682147</v>
      </c>
      <c r="BB64" s="123">
        <f t="shared" si="4"/>
        <v>2.703324E-2</v>
      </c>
      <c r="BC64" s="123">
        <f t="array" ref="BC64">PRODUCT(1+BB53:BB64)-1</f>
        <v>-0.14513991601560694</v>
      </c>
    </row>
    <row r="65" spans="2:55" x14ac:dyDescent="0.25">
      <c r="B65" s="95">
        <f t="shared" si="0"/>
        <v>40755</v>
      </c>
      <c r="C65" s="123">
        <f>VLOOKUP($B65,'Region --&gt;'!$N$3:$U$101,MATCH(C$2,'Region --&gt;'!$N$3:$U$3,0),FALSE)/VLOOKUP($B64,'Region --&gt;'!$B$3:$K$101,MATCH(C$2,'Region --&gt;'!$B$3:$K$3,FALSE))</f>
        <v>1.5935685892108521E-2</v>
      </c>
      <c r="D65" s="123">
        <f t="array" ref="D65">PRODUCT(1+C54:C65)-1</f>
        <v>0.25008190283584097</v>
      </c>
      <c r="E65" s="123">
        <f>VLOOKUP($B65,'Region --&gt;'!$N$104:$U$202,MATCH(C$2,'Region --&gt;'!$N$3:$U$3,0),FALSE)/VLOOKUP($B64,'Region --&gt;'!$B$104:$K$202,MATCH(C$2,'Region --&gt;'!$B$3:$K$3,FALSE))</f>
        <v>8.7328899542265873E-3</v>
      </c>
      <c r="F65" s="123">
        <f t="array" ref="F65">PRODUCT(1+E54:E65)-1</f>
        <v>-0.14516772037675918</v>
      </c>
      <c r="G65" s="637">
        <f>Benchmark!J66</f>
        <v>8.8960775489779677E-3</v>
      </c>
      <c r="H65" s="123">
        <f t="array" ref="H65">PRODUCT(1+G54:G65)-1</f>
        <v>0.18222602321483583</v>
      </c>
      <c r="I65" s="637">
        <f>-Benchmark!K66</f>
        <v>-7.8265895902690091E-3</v>
      </c>
      <c r="J65" s="123">
        <f t="array" ref="J65">PRODUCT(1+I54:I65)-1</f>
        <v>-0.16363344555338444</v>
      </c>
      <c r="K65" s="613"/>
      <c r="L65" s="123">
        <f>VLOOKUP($B65,'Region --&gt;'!$N$3:$U$101,MATCH(L$2,'Region --&gt;'!$N$3:$U$3,0),FALSE)/VLOOKUP($B64,'Region --&gt;'!$B$3:$K$101,MATCH(L$2,'Region --&gt;'!$B$3:$K$3,FALSE))</f>
        <v>-6.7639776589319151E-3</v>
      </c>
      <c r="M65" s="123">
        <f t="array" ref="M65">PRODUCT(1+L54:L65)-1</f>
        <v>4.6286726194908479E-3</v>
      </c>
      <c r="N65" s="130">
        <f>IF(IFERROR(VLOOKUP($B65,'Region --&gt;'!$N$104:$U$202,MATCH(L$2,'Region --&gt;'!$N$3:$U$3,0),FALSE)/VLOOKUP($B64,'Region --&gt;'!$B$104:$K$202,MATCH(L$2,'Region --&gt;'!$B$3:$K$3,FALSE)),R65)&lt;-1,-1,IFERROR(VLOOKUP($B65,'Region --&gt;'!$N$104:$U$202,MATCH(L$2,'Region --&gt;'!$N$3:$U$3,0),FALSE)/VLOOKUP($B64,'Region --&gt;'!$B$104:$K$202,MATCH(L$2,'Region --&gt;'!$B$3:$K$3,FALSE)),R65))</f>
        <v>-2.5218209921993615E-2</v>
      </c>
      <c r="O65" s="123">
        <f t="array" ref="O65">PRODUCT(1+N54:N65)-1</f>
        <v>1.140220146610329</v>
      </c>
      <c r="P65" s="637">
        <f>Benchmark!D66</f>
        <v>5.7612699999999998E-3</v>
      </c>
      <c r="Q65" s="123">
        <f t="array" ref="Q65">PRODUCT(1+P54:P65)-1</f>
        <v>0.30820764052730087</v>
      </c>
      <c r="R65" s="123">
        <f t="shared" si="1"/>
        <v>-5.7612699999999998E-3</v>
      </c>
      <c r="S65" s="123">
        <f t="array" ref="S65">PRODUCT(1+R54:R65)-1</f>
        <v>-0.26146432829467892</v>
      </c>
      <c r="U65" s="123">
        <f>VLOOKUP($B65,'Region --&gt;'!$N$3:$U$101,MATCH(U$2,'Region --&gt;'!$N$3:$U$3,0),FALSE)/VLOOKUP($B64,'Region --&gt;'!$B$3:$K$101,MATCH(U$2,'Region --&gt;'!$B$3:$K$3,FALSE))</f>
        <v>-4.1506733193757042E-2</v>
      </c>
      <c r="V65" s="123">
        <f t="array" ref="V65">PRODUCT(1+U54:U65)-1</f>
        <v>0.23341035712548108</v>
      </c>
      <c r="W65" s="123">
        <f>VLOOKUP($B65,'Region --&gt;'!$N$104:$U$202,MATCH(U$2,'Region --&gt;'!$N$3:$U$3,0),FALSE)/VLOOKUP($B64,'Region --&gt;'!$B$104:$K$202,MATCH(U$2,'Region --&gt;'!$B$3:$K$3,FALSE))</f>
        <v>2.8355038163809687E-2</v>
      </c>
      <c r="X65" s="123">
        <f t="array" ref="X65">PRODUCT(1+W54:W65)-1</f>
        <v>-0.1477936909698585</v>
      </c>
      <c r="Y65" s="637">
        <f>Benchmark!E66</f>
        <v>-3.393761E-2</v>
      </c>
      <c r="Z65" s="123">
        <f t="array" ref="Z65">PRODUCT(1+Y54:Y65)-1</f>
        <v>9.0316821868546837E-2</v>
      </c>
      <c r="AA65" s="123">
        <f t="shared" si="2"/>
        <v>3.393761E-2</v>
      </c>
      <c r="AB65" s="123">
        <f t="array" ref="AB65">PRODUCT(1+AA54:AA65)-1</f>
        <v>-0.10407947594392364</v>
      </c>
      <c r="AD65" s="123">
        <f>VLOOKUP($B65,'Region --&gt;'!$N$3:$U$101,MATCH(AD$2,'Region --&gt;'!$N$3:$U$3,0),FALSE)/VLOOKUP($B64,'Region --&gt;'!$B$3:$K$101,MATCH(AD$2,'Region --&gt;'!$B$3:$K$3,FALSE))</f>
        <v>-3.6326192557029756E-2</v>
      </c>
      <c r="AE65" s="123">
        <f t="array" ref="AE65">PRODUCT(1+AD54:AD65)-1</f>
        <v>0.11636647112099485</v>
      </c>
      <c r="AF65" s="123">
        <f>VLOOKUP($B65,'Region --&gt;'!$N$104:$U$202,MATCH(AD$2,'Region --&gt;'!$N$3:$U$3,0),FALSE)/VLOOKUP($B64,'Region --&gt;'!$B$104:$K$202,MATCH(AD$2,'Region --&gt;'!$B$3:$K$3,FALSE))</f>
        <v>6.4759091083338195E-3</v>
      </c>
      <c r="AG65" s="123">
        <f t="array" ref="AG65">PRODUCT(1+AF54:AF65)-1</f>
        <v>-0.15888853352444432</v>
      </c>
      <c r="AH65" s="637">
        <f>Benchmark!H66</f>
        <v>-2.6259972326035216E-2</v>
      </c>
      <c r="AI65" s="123">
        <f t="array" ref="AI65">PRODUCT(1+AH54:AH65)-1</f>
        <v>-2.9829271226478493E-2</v>
      </c>
      <c r="AJ65" s="637">
        <f>-Benchmark!I66</f>
        <v>1.5651982459031839E-2</v>
      </c>
      <c r="AK65" s="123">
        <f t="array" ref="AK65">PRODUCT(1+AJ54:AJ65)-1</f>
        <v>-6.8443029969561753E-2</v>
      </c>
      <c r="AL65" s="633"/>
      <c r="AM65" s="150">
        <f>IF(VLOOKUP($B65,'Region --&gt;'!$N$3:$U$101,MATCH(AM$2,'Region --&gt;'!$N$3:$U$3,0),FALSE)/VLOOKUP($B64,'Region --&gt;'!$B$3:$K$101,MATCH(AM$2,'Region --&gt;'!$B$3:$K$3,FALSE))&lt;-1,-1,VLOOKUP($B65,'Region --&gt;'!$N$3:$U$101,MATCH(AM$2,'Region --&gt;'!$N$3:$U$3,0),FALSE)/VLOOKUP($B64,'Region --&gt;'!$B$3:$K$101,MATCH(AM$2,'Region --&gt;'!$B$3:$K$3,FALSE)))</f>
        <v>-7.6001195779922162E-2</v>
      </c>
      <c r="AN65" s="123">
        <f t="array" ref="AN65">PRODUCT(1+AM54:AM65)-1</f>
        <v>8.1375059543020711E-3</v>
      </c>
      <c r="AO65" s="123">
        <f>VLOOKUP($B65,'Region --&gt;'!$N$104:$U$202,MATCH(AM$2,'Region --&gt;'!$N$3:$U$3,0),FALSE)/VLOOKUP($B64,'Region --&gt;'!$B$104:$K$202,MATCH(AM$2,'Region --&gt;'!$B$3:$K$3,FALSE))</f>
        <v>3.1195749956355396E-2</v>
      </c>
      <c r="AP65" s="123">
        <f t="array" ref="AP65">PRODUCT(1+AO54:AO65)-1</f>
        <v>-0.18673569536722201</v>
      </c>
      <c r="AQ65" s="637">
        <f>Benchmark!F66</f>
        <v>-1.9634700000000001E-2</v>
      </c>
      <c r="AR65" s="123">
        <f t="array" ref="AR65">PRODUCT(1+AQ54:AQ65)-1</f>
        <v>0.20475836522337532</v>
      </c>
      <c r="AS65" s="123">
        <f t="shared" si="3"/>
        <v>1.9634700000000001E-2</v>
      </c>
      <c r="AT65" s="123">
        <f t="array" ref="AT65">PRODUCT(1+AS54:AS65)-1</f>
        <v>-0.1860781156508855</v>
      </c>
      <c r="AV65" s="123">
        <f>VLOOKUP($B65,'Region --&gt;'!$N$3:$U$101,MATCH(AV$2,'Region --&gt;'!$N$3:$U$3,0),FALSE)/VLOOKUP($B64,'Region --&gt;'!$B$3:$K$101,MATCH(AV$2,'Region --&gt;'!$B$3:$K$3,FALSE))</f>
        <v>-4.9981917291389455E-2</v>
      </c>
      <c r="AW65" s="123">
        <f t="array" ref="AW65">PRODUCT(1+AV54:AV65)-1</f>
        <v>0.50207867984134569</v>
      </c>
      <c r="AX65" s="123">
        <f>VLOOKUP($B65,'Region --&gt;'!$N$104:$U$202,MATCH(AV$2,'Region --&gt;'!$N$3:$U$3,0),FALSE)/VLOOKUP($B64,'Region --&gt;'!$B$104:$K$202,MATCH(AV$2,'Region --&gt;'!$B$3:$K$3,FALSE))</f>
        <v>7.7955318540953833E-2</v>
      </c>
      <c r="AY65" s="123">
        <f t="array" ref="AY65">PRODUCT(1+AX54:AX65)-1</f>
        <v>-0.16513189608576051</v>
      </c>
      <c r="AZ65" s="637">
        <f>Benchmark!G66</f>
        <v>-2.4843989999999996E-2</v>
      </c>
      <c r="BA65" s="123">
        <f t="array" ref="BA65">PRODUCT(1+AZ54:AZ65)-1</f>
        <v>7.4463478723663101E-2</v>
      </c>
      <c r="BB65" s="123">
        <f t="shared" si="4"/>
        <v>2.4843989999999996E-2</v>
      </c>
      <c r="BC65" s="123">
        <f t="array" ref="BC65">PRODUCT(1+BB54:BB65)-1</f>
        <v>-7.8012285411500848E-2</v>
      </c>
    </row>
    <row r="66" spans="2:55" x14ac:dyDescent="0.25">
      <c r="B66" s="95">
        <f t="shared" si="0"/>
        <v>40786</v>
      </c>
      <c r="C66" s="123">
        <f>VLOOKUP($B66,'Region --&gt;'!$N$3:$U$101,MATCH(C$2,'Region --&gt;'!$N$3:$U$3,0),FALSE)/VLOOKUP($B65,'Region --&gt;'!$B$3:$K$101,MATCH(C$2,'Region --&gt;'!$B$3:$K$3,FALSE))</f>
        <v>-9.5043862355531653E-2</v>
      </c>
      <c r="D66" s="123">
        <f t="array" ref="D66">PRODUCT(1+C55:C66)-1</f>
        <v>0.14560622391222289</v>
      </c>
      <c r="E66" s="123">
        <f>VLOOKUP($B66,'Region --&gt;'!$N$104:$U$202,MATCH(C$2,'Region --&gt;'!$N$3:$U$3,0),FALSE)/VLOOKUP($B65,'Region --&gt;'!$B$104:$K$202,MATCH(C$2,'Region --&gt;'!$B$3:$K$3,FALSE))</f>
        <v>0.10776730323934938</v>
      </c>
      <c r="F66" s="123">
        <f t="array" ref="F66">PRODUCT(1+E55:E66)-1</f>
        <v>-6.8599122093864873E-2</v>
      </c>
      <c r="G66" s="637">
        <f>Benchmark!J67</f>
        <v>-9.6427093766040986E-2</v>
      </c>
      <c r="H66" s="123">
        <f t="array" ref="H66">PRODUCT(1+G55:G66)-1</f>
        <v>8.5444702511946247E-2</v>
      </c>
      <c r="I66" s="637">
        <f>-Benchmark!K67</f>
        <v>9.5809656034904989E-2</v>
      </c>
      <c r="J66" s="123">
        <f t="array" ref="J66">PRODUCT(1+I55:I66)-1</f>
        <v>-9.9209898607727776E-2</v>
      </c>
      <c r="K66" s="613"/>
      <c r="L66" s="123">
        <f>VLOOKUP($B66,'Region --&gt;'!$N$3:$U$101,MATCH(L$2,'Region --&gt;'!$N$3:$U$3,0),FALSE)/VLOOKUP($B65,'Region --&gt;'!$B$3:$K$101,MATCH(L$2,'Region --&gt;'!$B$3:$K$3,FALSE))</f>
        <v>-7.952229543260593E-2</v>
      </c>
      <c r="M66" s="123">
        <f t="array" ref="M66">PRODUCT(1+L55:L66)-1</f>
        <v>-5.8533014736160016E-2</v>
      </c>
      <c r="N66" s="130">
        <f>IF(IFERROR(VLOOKUP($B66,'Region --&gt;'!$N$104:$U$202,MATCH(L$2,'Region --&gt;'!$N$3:$U$3,0),FALSE)/VLOOKUP($B65,'Region --&gt;'!$B$104:$K$202,MATCH(L$2,'Region --&gt;'!$B$3:$K$3,FALSE)),R66)&lt;-1,-1,IFERROR(VLOOKUP($B66,'Region --&gt;'!$N$104:$U$202,MATCH(L$2,'Region --&gt;'!$N$3:$U$3,0),FALSE)/VLOOKUP($B65,'Region --&gt;'!$B$104:$K$202,MATCH(L$2,'Region --&gt;'!$B$3:$K$3,FALSE)),R66))</f>
        <v>0.19238744765704835</v>
      </c>
      <c r="O66" s="123">
        <f t="array" ref="O66">PRODUCT(1+N55:N66)-1</f>
        <v>8.52450172453878E-3</v>
      </c>
      <c r="P66" s="637">
        <f>Benchmark!D67</f>
        <v>-0.13148289999999999</v>
      </c>
      <c r="Q66" s="123">
        <f t="array" ref="Q66">PRODUCT(1+P55:P66)-1</f>
        <v>0.18136341433799941</v>
      </c>
      <c r="R66" s="123">
        <f t="shared" si="1"/>
        <v>0.13148289999999999</v>
      </c>
      <c r="S66" s="123">
        <f t="array" ref="S66">PRODUCT(1+R55:R66)-1</f>
        <v>-0.19512917278882735</v>
      </c>
      <c r="U66" s="123">
        <f>VLOOKUP($B66,'Region --&gt;'!$N$3:$U$101,MATCH(U$2,'Region --&gt;'!$N$3:$U$3,0),FALSE)/VLOOKUP($B65,'Region --&gt;'!$B$3:$K$101,MATCH(U$2,'Region --&gt;'!$B$3:$K$3,FALSE))</f>
        <v>-6.4653760097141397E-2</v>
      </c>
      <c r="V66" s="123">
        <f t="array" ref="V66">PRODUCT(1+U55:U66)-1</f>
        <v>0.1958975829248264</v>
      </c>
      <c r="W66" s="123">
        <f>VLOOKUP($B66,'Region --&gt;'!$N$104:$U$202,MATCH(U$2,'Region --&gt;'!$N$3:$U$3,0),FALSE)/VLOOKUP($B65,'Region --&gt;'!$B$104:$K$202,MATCH(U$2,'Region --&gt;'!$B$3:$K$3,FALSE))</f>
        <v>-4.6326565914877613E-3</v>
      </c>
      <c r="X66" s="123">
        <f t="array" ref="X66">PRODUCT(1+W55:W66)-1</f>
        <v>-0.17185375752211862</v>
      </c>
      <c r="Y66" s="637">
        <f>Benchmark!E67</f>
        <v>-5.3496220000000004E-2</v>
      </c>
      <c r="Z66" s="123">
        <f t="array" ref="Z66">PRODUCT(1+Y55:Y66)-1</f>
        <v>5.5013599542445002E-2</v>
      </c>
      <c r="AA66" s="123">
        <f t="shared" si="2"/>
        <v>5.3496220000000004E-2</v>
      </c>
      <c r="AB66" s="123">
        <f t="array" ref="AB66">PRODUCT(1+AA55:AA66)-1</f>
        <v>-7.6309721879307957E-2</v>
      </c>
      <c r="AD66" s="123">
        <f>VLOOKUP($B66,'Region --&gt;'!$N$3:$U$101,MATCH(AD$2,'Region --&gt;'!$N$3:$U$3,0),FALSE)/VLOOKUP($B65,'Region --&gt;'!$B$3:$K$101,MATCH(AD$2,'Region --&gt;'!$B$3:$K$3,FALSE))</f>
        <v>-5.9204667629170996E-2</v>
      </c>
      <c r="AE66" s="123">
        <f t="array" ref="AE66">PRODUCT(1+AD55:AD66)-1</f>
        <v>2.1668074657740233E-2</v>
      </c>
      <c r="AF66" s="123">
        <f>VLOOKUP($B66,'Region --&gt;'!$N$104:$U$202,MATCH(AD$2,'Region --&gt;'!$N$3:$U$3,0),FALSE)/VLOOKUP($B65,'Region --&gt;'!$B$104:$K$202,MATCH(AD$2,'Region --&gt;'!$B$3:$K$3,FALSE))</f>
        <v>-1.800462088137817E-3</v>
      </c>
      <c r="AG66" s="123">
        <f t="array" ref="AG66">PRODUCT(1+AF55:AF66)-1</f>
        <v>-0.20732246875783944</v>
      </c>
      <c r="AH66" s="637">
        <f>Benchmark!H67</f>
        <v>-4.8107023909488247E-2</v>
      </c>
      <c r="AI66" s="123">
        <f t="array" ref="AI66">PRODUCT(1+AH55:AH66)-1</f>
        <v>-8.1191147559467658E-2</v>
      </c>
      <c r="AJ66" s="637">
        <f>-Benchmark!I67</f>
        <v>5.0976199258118415E-2</v>
      </c>
      <c r="AK66" s="123">
        <f t="array" ref="AK66">PRODUCT(1+AJ55:AJ66)-1</f>
        <v>-2.7137810832053799E-2</v>
      </c>
      <c r="AL66" s="633"/>
      <c r="AM66" s="150">
        <f>IF(VLOOKUP($B66,'Region --&gt;'!$N$3:$U$101,MATCH(AM$2,'Region --&gt;'!$N$3:$U$3,0),FALSE)/VLOOKUP($B65,'Region --&gt;'!$B$3:$K$101,MATCH(AM$2,'Region --&gt;'!$B$3:$K$3,FALSE))&lt;-1,-1,VLOOKUP($B66,'Region --&gt;'!$N$3:$U$101,MATCH(AM$2,'Region --&gt;'!$N$3:$U$3,0),FALSE)/VLOOKUP($B65,'Region --&gt;'!$B$3:$K$101,MATCH(AM$2,'Region --&gt;'!$B$3:$K$3,FALSE)))</f>
        <v>-7.111956159819878E-2</v>
      </c>
      <c r="AN66" s="123">
        <f t="array" ref="AN66">PRODUCT(1+AM55:AM66)-1</f>
        <v>0.34137740343584899</v>
      </c>
      <c r="AO66" s="123">
        <f>VLOOKUP($B66,'Region --&gt;'!$N$104:$U$202,MATCH(AM$2,'Region --&gt;'!$N$3:$U$3,0),FALSE)/VLOOKUP($B65,'Region --&gt;'!$B$104:$K$202,MATCH(AM$2,'Region --&gt;'!$B$3:$K$3,FALSE))</f>
        <v>2.3991642704461809E-2</v>
      </c>
      <c r="AP66" s="123">
        <f t="array" ref="AP66">PRODUCT(1+AO55:AO66)-1</f>
        <v>-0.21884386871763895</v>
      </c>
      <c r="AQ66" s="637">
        <f>Benchmark!F67</f>
        <v>-5.3362939999999998E-2</v>
      </c>
      <c r="AR66" s="123">
        <f t="array" ref="AR66">PRODUCT(1+AQ55:AQ66)-1</f>
        <v>0.19049046920430035</v>
      </c>
      <c r="AS66" s="123">
        <f t="shared" si="3"/>
        <v>5.3362939999999998E-2</v>
      </c>
      <c r="AT66" s="123">
        <f t="array" ref="AT66">PRODUCT(1+AS55:AS66)-1</f>
        <v>-0.17721624948722237</v>
      </c>
      <c r="AV66" s="123">
        <f>VLOOKUP($B66,'Region --&gt;'!$N$3:$U$101,MATCH(AV$2,'Region --&gt;'!$N$3:$U$3,0),FALSE)/VLOOKUP($B65,'Region --&gt;'!$B$3:$K$101,MATCH(AV$2,'Region --&gt;'!$B$3:$K$3,FALSE))</f>
        <v>-0.12138798380334356</v>
      </c>
      <c r="AW66" s="123">
        <f t="array" ref="AW66">PRODUCT(1+AV55:AV66)-1</f>
        <v>0.41387004495028346</v>
      </c>
      <c r="AX66" s="123">
        <f>VLOOKUP($B66,'Region --&gt;'!$N$104:$U$202,MATCH(AV$2,'Region --&gt;'!$N$3:$U$3,0),FALSE)/VLOOKUP($B65,'Region --&gt;'!$B$104:$K$202,MATCH(AV$2,'Region --&gt;'!$B$3:$K$3,FALSE))</f>
        <v>0.18029821484040529</v>
      </c>
      <c r="AY66" s="123">
        <f t="array" ref="AY66">PRODUCT(1+AX55:AX66)-1</f>
        <v>-4.7078643616229821E-2</v>
      </c>
      <c r="AZ66" s="637">
        <f>Benchmark!G67</f>
        <v>-0.10162599999999999</v>
      </c>
      <c r="BA66" s="123">
        <f t="array" ref="BA66">PRODUCT(1+AZ55:AZ66)-1</f>
        <v>-2.2694735396143084E-2</v>
      </c>
      <c r="BB66" s="123">
        <f t="shared" si="4"/>
        <v>0.10162599999999999</v>
      </c>
      <c r="BC66" s="123">
        <f t="array" ref="BC66">PRODUCT(1+BB55:BB66)-1</f>
        <v>3.3299408815949949E-3</v>
      </c>
    </row>
    <row r="67" spans="2:55" x14ac:dyDescent="0.25">
      <c r="B67" s="95">
        <f t="shared" si="0"/>
        <v>40816</v>
      </c>
      <c r="C67" s="123">
        <f>VLOOKUP($B67,'Region --&gt;'!$N$3:$U$101,MATCH(C$2,'Region --&gt;'!$N$3:$U$3,0),FALSE)/VLOOKUP($B66,'Region --&gt;'!$B$3:$K$101,MATCH(C$2,'Region --&gt;'!$B$3:$K$3,FALSE))</f>
        <v>-0.18714241461746878</v>
      </c>
      <c r="D67" s="123">
        <f t="array" ref="D67">PRODUCT(1+C56:C67)-1</f>
        <v>-0.17530439843363155</v>
      </c>
      <c r="E67" s="123">
        <f>VLOOKUP($B67,'Region --&gt;'!$N$104:$U$202,MATCH(C$2,'Region --&gt;'!$N$3:$U$3,0),FALSE)/VLOOKUP($B66,'Region --&gt;'!$B$104:$K$202,MATCH(C$2,'Region --&gt;'!$B$3:$K$3,FALSE))</f>
        <v>0.12668535943333437</v>
      </c>
      <c r="F67" s="123">
        <f t="array" ref="F67">PRODUCT(1+E56:E67)-1</f>
        <v>0.19992386659468586</v>
      </c>
      <c r="G67" s="637">
        <f>Benchmark!J68</f>
        <v>-0.11705765823485471</v>
      </c>
      <c r="H67" s="123">
        <f t="array" ref="H67">PRODUCT(1+G56:G67)-1</f>
        <v>-0.13238907367681829</v>
      </c>
      <c r="I67" s="637">
        <f>-Benchmark!K68</f>
        <v>0.11210918904676119</v>
      </c>
      <c r="J67" s="123">
        <f t="array" ref="J67">PRODUCT(1+I56:I67)-1</f>
        <v>0.11515416158029002</v>
      </c>
      <c r="K67" s="613"/>
      <c r="L67" s="123">
        <f>VLOOKUP($B67,'Region --&gt;'!$N$3:$U$101,MATCH(L$2,'Region --&gt;'!$N$3:$U$3,0),FALSE)/VLOOKUP($B66,'Region --&gt;'!$B$3:$K$101,MATCH(L$2,'Region --&gt;'!$B$3:$K$3,FALSE))</f>
        <v>-0.18596515475213082</v>
      </c>
      <c r="M67" s="123">
        <f t="array" ref="M67">PRODUCT(1+L56:L67)-1</f>
        <v>-0.25409385775365845</v>
      </c>
      <c r="N67" s="130">
        <f>IF(IFERROR(VLOOKUP($B67,'Region --&gt;'!$N$104:$U$202,MATCH(L$2,'Region --&gt;'!$N$3:$U$3,0),FALSE)/VLOOKUP($B66,'Region --&gt;'!$B$104:$K$202,MATCH(L$2,'Region --&gt;'!$B$3:$K$3,FALSE)),R67)&lt;-1,-1,IFERROR(VLOOKUP($B67,'Region --&gt;'!$N$104:$U$202,MATCH(L$2,'Region --&gt;'!$N$3:$U$3,0),FALSE)/VLOOKUP($B66,'Region --&gt;'!$B$104:$K$202,MATCH(L$2,'Region --&gt;'!$B$3:$K$3,FALSE)),R67))</f>
        <v>2.4565016269365074</v>
      </c>
      <c r="O67" s="123">
        <f t="array" ref="O67">PRODUCT(1+N56:N67)-1</f>
        <v>2.8879394093800363</v>
      </c>
      <c r="P67" s="637">
        <f>Benchmark!D68</f>
        <v>-0.21595949999999997</v>
      </c>
      <c r="Q67" s="123">
        <f t="array" ref="Q67">PRODUCT(1+P56:P67)-1</f>
        <v>-0.14613069384621036</v>
      </c>
      <c r="R67" s="123">
        <f t="shared" si="1"/>
        <v>0.21595949999999997</v>
      </c>
      <c r="S67" s="123">
        <f t="array" ref="S67">PRODUCT(1+R56:R67)-1</f>
        <v>6.9317534658307256E-2</v>
      </c>
      <c r="U67" s="123">
        <f>VLOOKUP($B67,'Region --&gt;'!$N$3:$U$101,MATCH(U$2,'Region --&gt;'!$N$3:$U$3,0),FALSE)/VLOOKUP($B66,'Region --&gt;'!$B$3:$K$101,MATCH(U$2,'Region --&gt;'!$B$3:$K$3,FALSE))</f>
        <v>-0.27062862177181146</v>
      </c>
      <c r="V67" s="123">
        <f t="array" ref="V67">PRODUCT(1+U56:U67)-1</f>
        <v>-0.22851644695030027</v>
      </c>
      <c r="W67" s="123">
        <f>VLOOKUP($B67,'Region --&gt;'!$N$104:$U$202,MATCH(U$2,'Region --&gt;'!$N$3:$U$3,0),FALSE)/VLOOKUP($B66,'Region --&gt;'!$B$104:$K$202,MATCH(U$2,'Region --&gt;'!$B$3:$K$3,FALSE))</f>
        <v>0.18305211511032982</v>
      </c>
      <c r="X67" s="123">
        <f t="array" ref="X67">PRODUCT(1+W56:W67)-1</f>
        <v>7.7543944067494985E-2</v>
      </c>
      <c r="Y67" s="637">
        <f>Benchmark!E68</f>
        <v>-0.17455749999999998</v>
      </c>
      <c r="Z67" s="123">
        <f t="array" ref="Z67">PRODUCT(1+Y56:Y67)-1</f>
        <v>-0.21199281178153284</v>
      </c>
      <c r="AA67" s="123">
        <f t="shared" si="2"/>
        <v>0.17455749999999998</v>
      </c>
      <c r="AB67" s="123">
        <f t="array" ref="AB67">PRODUCT(1+AA56:AA67)-1</f>
        <v>0.21239002980303945</v>
      </c>
      <c r="AD67" s="123">
        <f>VLOOKUP($B67,'Region --&gt;'!$N$3:$U$101,MATCH(AD$2,'Region --&gt;'!$N$3:$U$3,0),FALSE)/VLOOKUP($B66,'Region --&gt;'!$B$3:$K$101,MATCH(AD$2,'Region --&gt;'!$B$3:$K$3,FALSE))</f>
        <v>-5.6183555167444173E-2</v>
      </c>
      <c r="AE67" s="123">
        <f t="array" ref="AE67">PRODUCT(1+AD56:AD67)-1</f>
        <v>-0.11923466375722069</v>
      </c>
      <c r="AF67" s="123">
        <f>VLOOKUP($B67,'Region --&gt;'!$N$104:$U$202,MATCH(AD$2,'Region --&gt;'!$N$3:$U$3,0),FALSE)/VLOOKUP($B66,'Region --&gt;'!$B$104:$K$202,MATCH(AD$2,'Region --&gt;'!$B$3:$K$3,FALSE))</f>
        <v>0.18504197905227077</v>
      </c>
      <c r="AG67" s="123">
        <f t="array" ref="AG67">PRODUCT(1+AF56:AF67)-1</f>
        <v>0.11755432547507838</v>
      </c>
      <c r="AH67" s="637">
        <f>Benchmark!H68</f>
        <v>-3.2341076587585109E-2</v>
      </c>
      <c r="AI67" s="123">
        <f t="array" ref="AI67">PRODUCT(1+AH56:AH67)-1</f>
        <v>-0.15124823509517804</v>
      </c>
      <c r="AJ67" s="637">
        <f>-Benchmark!I68</f>
        <v>-2.046204648292194E-2</v>
      </c>
      <c r="AK67" s="123">
        <f t="array" ref="AK67">PRODUCT(1+AJ56:AJ67)-1</f>
        <v>3.9330540188469376E-2</v>
      </c>
      <c r="AL67" s="633"/>
      <c r="AM67" s="150">
        <f>IF(VLOOKUP($B67,'Region --&gt;'!$N$3:$U$101,MATCH(AM$2,'Region --&gt;'!$N$3:$U$3,0),FALSE)/VLOOKUP($B66,'Region --&gt;'!$B$3:$K$101,MATCH(AM$2,'Region --&gt;'!$B$3:$K$3,FALSE))&lt;-1,-1,VLOOKUP($B67,'Region --&gt;'!$N$3:$U$101,MATCH(AM$2,'Region --&gt;'!$N$3:$U$3,0),FALSE)/VLOOKUP($B66,'Region --&gt;'!$B$3:$K$101,MATCH(AM$2,'Region --&gt;'!$B$3:$K$3,FALSE)))</f>
        <v>-0.15008020799201349</v>
      </c>
      <c r="AN67" s="123">
        <f t="array" ref="AN67">PRODUCT(1+AM56:AM67)-1</f>
        <v>-6.4997415734991182E-2</v>
      </c>
      <c r="AO67" s="123">
        <f>VLOOKUP($B67,'Region --&gt;'!$N$104:$U$202,MATCH(AM$2,'Region --&gt;'!$N$3:$U$3,0),FALSE)/VLOOKUP($B66,'Region --&gt;'!$B$104:$K$202,MATCH(AM$2,'Region --&gt;'!$B$3:$K$3,FALSE))</f>
        <v>9.3854062627107243E-2</v>
      </c>
      <c r="AP67" s="123">
        <f t="array" ref="AP67">PRODUCT(1+AO56:AO67)-1</f>
        <v>3.6528115149845775E-2</v>
      </c>
      <c r="AQ67" s="637">
        <f>Benchmark!F68</f>
        <v>-7.880819E-2</v>
      </c>
      <c r="AR67" s="123">
        <f t="array" ref="AR67">PRODUCT(1+AQ56:AQ67)-1</f>
        <v>6.2858014401603324E-3</v>
      </c>
      <c r="AS67" s="123">
        <f t="shared" si="3"/>
        <v>7.880819E-2</v>
      </c>
      <c r="AT67" s="123">
        <f t="array" ref="AT67">PRODUCT(1+AS56:AS67)-1</f>
        <v>-2.4780223052833006E-2</v>
      </c>
      <c r="AV67" s="123">
        <f>VLOOKUP($B67,'Region --&gt;'!$N$3:$U$101,MATCH(AV$2,'Region --&gt;'!$N$3:$U$3,0),FALSE)/VLOOKUP($B66,'Region --&gt;'!$B$3:$K$101,MATCH(AV$2,'Region --&gt;'!$B$3:$K$3,FALSE))</f>
        <v>-0.15641331423133112</v>
      </c>
      <c r="AW67" s="123">
        <f t="array" ref="AW67">PRODUCT(1+AV56:AV67)-1</f>
        <v>-1.1021244957661214E-2</v>
      </c>
      <c r="AX67" s="123">
        <f>VLOOKUP($B67,'Region --&gt;'!$N$104:$U$202,MATCH(AV$2,'Region --&gt;'!$N$3:$U$3,0),FALSE)/VLOOKUP($B66,'Region --&gt;'!$B$104:$K$202,MATCH(AV$2,'Region --&gt;'!$B$3:$K$3,FALSE))</f>
        <v>0.24254782545360271</v>
      </c>
      <c r="AY67" s="123">
        <f t="array" ref="AY67">PRODUCT(1+AX56:AX67)-1</f>
        <v>0.33849566413652266</v>
      </c>
      <c r="AZ67" s="637">
        <f>Benchmark!G68</f>
        <v>-4.4357499999999994E-2</v>
      </c>
      <c r="BA67" s="123">
        <f t="array" ref="BA67">PRODUCT(1+AZ56:AZ67)-1</f>
        <v>-9.6267087186949096E-2</v>
      </c>
      <c r="BB67" s="123">
        <f t="shared" si="4"/>
        <v>4.4357499999999994E-2</v>
      </c>
      <c r="BC67" s="123">
        <f t="array" ref="BC67">PRODUCT(1+BB56:BB67)-1</f>
        <v>8.4087893480805587E-2</v>
      </c>
    </row>
    <row r="68" spans="2:55" x14ac:dyDescent="0.25">
      <c r="B68" s="95">
        <f t="shared" ref="B68:B100" si="5">EOMONTH(B67,1)</f>
        <v>40847</v>
      </c>
      <c r="C68" s="123">
        <f>VLOOKUP($B68,'Region --&gt;'!$N$3:$U$101,MATCH(C$2,'Region --&gt;'!$N$3:$U$3,0),FALSE)/VLOOKUP($B67,'Region --&gt;'!$B$3:$K$101,MATCH(C$2,'Region --&gt;'!$B$3:$K$3,FALSE))</f>
        <v>0.16370533928027559</v>
      </c>
      <c r="D68" s="123">
        <f t="array" ref="D68">PRODUCT(1+C57:C68)-1</f>
        <v>-7.2165487994650168E-2</v>
      </c>
      <c r="E68" s="123">
        <f>VLOOKUP($B68,'Region --&gt;'!$N$104:$U$202,MATCH(C$2,'Region --&gt;'!$N$3:$U$3,0),FALSE)/VLOOKUP($B67,'Region --&gt;'!$B$104:$K$202,MATCH(C$2,'Region --&gt;'!$B$3:$K$3,FALSE))</f>
        <v>-0.10202367302455462</v>
      </c>
      <c r="F68" s="123">
        <f t="array" ref="F68">PRODUCT(1+E57:E68)-1</f>
        <v>0.10454442265693964</v>
      </c>
      <c r="G68" s="637">
        <f>Benchmark!J69</f>
        <v>0.10734088343695385</v>
      </c>
      <c r="H68" s="123">
        <f t="array" ref="H68">PRODUCT(1+G57:G68)-1</f>
        <v>-5.9522428468437583E-2</v>
      </c>
      <c r="I68" s="637">
        <f>-Benchmark!K69</f>
        <v>-0.102990091682925</v>
      </c>
      <c r="J68" s="123">
        <f t="array" ref="J68">PRODUCT(1+I57:I68)-1</f>
        <v>2.0630762131286007E-2</v>
      </c>
      <c r="K68" s="613"/>
      <c r="L68" s="123">
        <f>VLOOKUP($B68,'Region --&gt;'!$N$3:$U$101,MATCH(L$2,'Region --&gt;'!$N$3:$U$3,0),FALSE)/VLOOKUP($B67,'Region --&gt;'!$B$3:$K$101,MATCH(L$2,'Region --&gt;'!$B$3:$K$3,FALSE))</f>
        <v>0.12349751134666367</v>
      </c>
      <c r="M68" s="123">
        <f t="array" ref="M68">PRODUCT(1+L57:L68)-1</f>
        <v>-0.18919307913693895</v>
      </c>
      <c r="N68" s="130">
        <f>IF(IFERROR(VLOOKUP($B68,'Region --&gt;'!$N$104:$U$202,MATCH(L$2,'Region --&gt;'!$N$3:$U$3,0),FALSE)/VLOOKUP($B67,'Region --&gt;'!$B$104:$K$202,MATCH(L$2,'Region --&gt;'!$B$3:$K$3,FALSE)),R68)&lt;-1,-1,IFERROR(VLOOKUP($B68,'Region --&gt;'!$N$104:$U$202,MATCH(L$2,'Region --&gt;'!$N$3:$U$3,0),FALSE)/VLOOKUP($B67,'Region --&gt;'!$B$104:$K$202,MATCH(L$2,'Region --&gt;'!$B$3:$K$3,FALSE)),R68))</f>
        <v>-0.19978228122782363</v>
      </c>
      <c r="O68" s="123">
        <f t="array" ref="O68">PRODUCT(1+N57:N68)-1</f>
        <v>2.2828640539321672</v>
      </c>
      <c r="P68" s="637">
        <f>Benchmark!D69</f>
        <v>0.16601459999999998</v>
      </c>
      <c r="Q68" s="123">
        <f t="array" ref="Q68">PRODUCT(1+P57:P68)-1</f>
        <v>-4.8878725286059632E-2</v>
      </c>
      <c r="R68" s="123">
        <f t="shared" si="1"/>
        <v>-0.16601459999999998</v>
      </c>
      <c r="S68" s="123">
        <f t="array" ref="S68">PRODUCT(1+R57:R68)-1</f>
        <v>-6.4429608562587726E-2</v>
      </c>
      <c r="U68" s="123">
        <f>VLOOKUP($B68,'Region --&gt;'!$N$3:$U$101,MATCH(U$2,'Region --&gt;'!$N$3:$U$3,0),FALSE)/VLOOKUP($B67,'Region --&gt;'!$B$3:$K$101,MATCH(U$2,'Region --&gt;'!$B$3:$K$3,FALSE))</f>
        <v>0.17591046581441608</v>
      </c>
      <c r="V68" s="123">
        <f t="array" ref="V68">PRODUCT(1+U57:U68)-1</f>
        <v>-0.10682622942218367</v>
      </c>
      <c r="W68" s="123">
        <f>VLOOKUP($B68,'Region --&gt;'!$N$104:$U$202,MATCH(U$2,'Region --&gt;'!$N$3:$U$3,0),FALSE)/VLOOKUP($B67,'Region --&gt;'!$B$104:$K$202,MATCH(U$2,'Region --&gt;'!$B$3:$K$3,FALSE))</f>
        <v>-0.16460180617020648</v>
      </c>
      <c r="X68" s="123">
        <f t="array" ref="X68">PRODUCT(1+W57:W68)-1</f>
        <v>-3.7365234710559081E-2</v>
      </c>
      <c r="Y68" s="637">
        <f>Benchmark!E69</f>
        <v>0.17544209999999999</v>
      </c>
      <c r="Z68" s="123">
        <f t="array" ref="Z68">PRODUCT(1+Y57:Y68)-1</f>
        <v>-0.10267405894272408</v>
      </c>
      <c r="AA68" s="123">
        <f t="shared" si="2"/>
        <v>-0.17544209999999999</v>
      </c>
      <c r="AB68" s="123">
        <f t="array" ref="AB68">PRODUCT(1+AA57:AA68)-1</f>
        <v>3.2990655951818493E-2</v>
      </c>
      <c r="AD68" s="123">
        <f>VLOOKUP($B68,'Region --&gt;'!$N$3:$U$101,MATCH(AD$2,'Region --&gt;'!$N$3:$U$3,0),FALSE)/VLOOKUP($B67,'Region --&gt;'!$B$3:$K$101,MATCH(AD$2,'Region --&gt;'!$B$3:$K$3,FALSE))</f>
        <v>3.5064809700961305E-2</v>
      </c>
      <c r="AE68" s="123">
        <f t="array" ref="AE68">PRODUCT(1+AD57:AD68)-1</f>
        <v>-0.14859973469894117</v>
      </c>
      <c r="AF68" s="123">
        <f>VLOOKUP($B68,'Region --&gt;'!$N$104:$U$202,MATCH(AD$2,'Region --&gt;'!$N$3:$U$3,0),FALSE)/VLOOKUP($B67,'Region --&gt;'!$B$104:$K$202,MATCH(AD$2,'Region --&gt;'!$B$3:$K$3,FALSE))</f>
        <v>-4.1118429975832489E-2</v>
      </c>
      <c r="AG68" s="123">
        <f t="array" ref="AG68">PRODUCT(1+AF57:AF68)-1</f>
        <v>0.12602621176205941</v>
      </c>
      <c r="AH68" s="637">
        <f>Benchmark!H69</f>
        <v>3.7221532727787721E-2</v>
      </c>
      <c r="AI68" s="123">
        <f t="array" ref="AI68">PRODUCT(1+AH57:AH68)-1</f>
        <v>-0.1324026822661003</v>
      </c>
      <c r="AJ68" s="637">
        <f>-Benchmark!I69</f>
        <v>-1.6736571641263912E-2</v>
      </c>
      <c r="AK68" s="123">
        <f t="array" ref="AK68">PRODUCT(1+AJ57:AJ68)-1</f>
        <v>4.6529134574661235E-2</v>
      </c>
      <c r="AL68" s="633"/>
      <c r="AM68" s="150">
        <f>IF(VLOOKUP($B68,'Region --&gt;'!$N$3:$U$101,MATCH(AM$2,'Region --&gt;'!$N$3:$U$3,0),FALSE)/VLOOKUP($B67,'Region --&gt;'!$B$3:$K$101,MATCH(AM$2,'Region --&gt;'!$B$3:$K$3,FALSE))&lt;-1,-1,VLOOKUP($B68,'Region --&gt;'!$N$3:$U$101,MATCH(AM$2,'Region --&gt;'!$N$3:$U$3,0),FALSE)/VLOOKUP($B67,'Region --&gt;'!$B$3:$K$101,MATCH(AM$2,'Region --&gt;'!$B$3:$K$3,FALSE)))</f>
        <v>0.18130114270819001</v>
      </c>
      <c r="AN68" s="123">
        <f t="array" ref="AN68">PRODUCT(1+AM57:AM68)-1</f>
        <v>2.2998845138680224E-2</v>
      </c>
      <c r="AO68" s="123">
        <f>VLOOKUP($B68,'Region --&gt;'!$N$104:$U$202,MATCH(AM$2,'Region --&gt;'!$N$3:$U$3,0),FALSE)/VLOOKUP($B67,'Region --&gt;'!$B$104:$K$202,MATCH(AM$2,'Region --&gt;'!$B$3:$K$3,FALSE))</f>
        <v>-0.14083059849464463</v>
      </c>
      <c r="AP68" s="123">
        <f t="array" ref="AP68">PRODUCT(1+AO57:AO68)-1</f>
        <v>-8.8901958153465688E-2</v>
      </c>
      <c r="AQ68" s="637">
        <f>Benchmark!F69</f>
        <v>0.10938940000000001</v>
      </c>
      <c r="AR68" s="123">
        <f t="array" ref="AR68">PRODUCT(1+AQ57:AQ68)-1</f>
        <v>7.4512123081879267E-2</v>
      </c>
      <c r="AS68" s="123">
        <f t="shared" si="3"/>
        <v>-0.10938940000000001</v>
      </c>
      <c r="AT68" s="123">
        <f t="array" ref="AT68">PRODUCT(1+AS57:AS68)-1</f>
        <v>-9.6259558589315897E-2</v>
      </c>
      <c r="AV68" s="123">
        <f>VLOOKUP($B68,'Region --&gt;'!$N$3:$U$101,MATCH(AV$2,'Region --&gt;'!$N$3:$U$3,0),FALSE)/VLOOKUP($B67,'Region --&gt;'!$B$3:$K$101,MATCH(AV$2,'Region --&gt;'!$B$3:$K$3,FALSE))</f>
        <v>0.14820780356661828</v>
      </c>
      <c r="AW68" s="123">
        <f t="array" ref="AW68">PRODUCT(1+AV57:AV68)-1</f>
        <v>1.0569910408293692E-2</v>
      </c>
      <c r="AX68" s="123">
        <f>VLOOKUP($B68,'Region --&gt;'!$N$104:$U$202,MATCH(AV$2,'Region --&gt;'!$N$3:$U$3,0),FALSE)/VLOOKUP($B67,'Region --&gt;'!$B$104:$K$202,MATCH(AV$2,'Region --&gt;'!$B$3:$K$3,FALSE))</f>
        <v>-0.14778967048416267</v>
      </c>
      <c r="AY68" s="123">
        <f t="array" ref="AY68">PRODUCT(1+AX57:AX68)-1</f>
        <v>0.14668371488430498</v>
      </c>
      <c r="AZ68" s="637">
        <f>Benchmark!G69</f>
        <v>7.8475829999999996E-2</v>
      </c>
      <c r="BA68" s="123">
        <f t="array" ref="BA68">PRODUCT(1+AZ57:AZ68)-1</f>
        <v>-4.9036211556942377E-2</v>
      </c>
      <c r="BB68" s="123">
        <f t="shared" si="4"/>
        <v>-7.8475829999999996E-2</v>
      </c>
      <c r="BC68" s="123">
        <f t="array" ref="BC68">PRODUCT(1+BB57:BB68)-1</f>
        <v>2.4536343174475617E-2</v>
      </c>
    </row>
    <row r="69" spans="2:55" x14ac:dyDescent="0.25">
      <c r="B69" s="95">
        <f t="shared" si="5"/>
        <v>40877</v>
      </c>
      <c r="C69" s="123">
        <f>VLOOKUP($B69,'Region --&gt;'!$N$3:$U$101,MATCH(C$2,'Region --&gt;'!$N$3:$U$3,0),FALSE)/VLOOKUP($B68,'Region --&gt;'!$B$3:$K$101,MATCH(C$2,'Region --&gt;'!$B$3:$K$3,FALSE))</f>
        <v>-7.209815249388328E-2</v>
      </c>
      <c r="D69" s="123">
        <f t="array" ref="D69">PRODUCT(1+C58:C69)-1</f>
        <v>-0.12977472909705268</v>
      </c>
      <c r="E69" s="123">
        <f>VLOOKUP($B69,'Region --&gt;'!$N$104:$U$202,MATCH(C$2,'Region --&gt;'!$N$3:$U$3,0),FALSE)/VLOOKUP($B68,'Region --&gt;'!$B$104:$K$202,MATCH(C$2,'Region --&gt;'!$B$3:$K$3,FALSE))</f>
        <v>7.4603215851599361E-2</v>
      </c>
      <c r="F69" s="123">
        <f t="array" ref="F69">PRODUCT(1+E58:E69)-1</f>
        <v>0.19020788029126945</v>
      </c>
      <c r="G69" s="637">
        <f>Benchmark!J70</f>
        <v>-7.8723848395997387E-2</v>
      </c>
      <c r="H69" s="123">
        <f t="array" ref="H69">PRODUCT(1+G58:G69)-1</f>
        <v>-0.12815308776628775</v>
      </c>
      <c r="I69" s="637">
        <f>-Benchmark!K70</f>
        <v>7.7264414322918834E-2</v>
      </c>
      <c r="J69" s="123">
        <f t="array" ref="J69">PRODUCT(1+I58:I69)-1</f>
        <v>9.5853596584566159E-2</v>
      </c>
      <c r="K69" s="613"/>
      <c r="L69" s="123">
        <f>VLOOKUP($B69,'Region --&gt;'!$N$3:$U$101,MATCH(L$2,'Region --&gt;'!$N$3:$U$3,0),FALSE)/VLOOKUP($B68,'Region --&gt;'!$B$3:$K$101,MATCH(L$2,'Region --&gt;'!$B$3:$K$3,FALSE))</f>
        <v>6.8070169950395928E-2</v>
      </c>
      <c r="M69" s="123">
        <f t="array" ref="M69">PRODUCT(1+L58:L69)-1</f>
        <v>-0.11547874111629552</v>
      </c>
      <c r="N69" s="130">
        <f>IF(IFERROR(VLOOKUP($B69,'Region --&gt;'!$N$104:$U$202,MATCH(L$2,'Region --&gt;'!$N$3:$U$3,0),FALSE)/VLOOKUP($B68,'Region --&gt;'!$B$104:$K$202,MATCH(L$2,'Region --&gt;'!$B$3:$K$3,FALSE)),R69)&lt;-1,-1,IFERROR(VLOOKUP($B69,'Region --&gt;'!$N$104:$U$202,MATCH(L$2,'Region --&gt;'!$N$3:$U$3,0),FALSE)/VLOOKUP($B68,'Region --&gt;'!$B$104:$K$202,MATCH(L$2,'Region --&gt;'!$B$3:$K$3,FALSE)),R69))</f>
        <v>8.6606640645390254E-2</v>
      </c>
      <c r="O69" s="123">
        <f t="array" ref="O69">PRODUCT(1+N58:N69)-1</f>
        <v>2.2681872717009681</v>
      </c>
      <c r="P69" s="637">
        <f>Benchmark!D70</f>
        <v>-1.708314E-2</v>
      </c>
      <c r="Q69" s="123">
        <f t="array" ref="Q69">PRODUCT(1+P58:P69)-1</f>
        <v>-3.2736967529474192E-2</v>
      </c>
      <c r="R69" s="123">
        <f t="shared" ref="R69:R100" si="6">-P69</f>
        <v>1.708314E-2</v>
      </c>
      <c r="S69" s="123">
        <f t="array" ref="S69">PRODUCT(1+R58:R69)-1</f>
        <v>-7.9278527507483099E-2</v>
      </c>
      <c r="U69" s="123">
        <f>VLOOKUP($B69,'Region --&gt;'!$N$3:$U$101,MATCH(U$2,'Region --&gt;'!$N$3:$U$3,0),FALSE)/VLOOKUP($B68,'Region --&gt;'!$B$3:$K$101,MATCH(U$2,'Region --&gt;'!$B$3:$K$3,FALSE))</f>
        <v>-0.11932938393187968</v>
      </c>
      <c r="V69" s="123">
        <f t="array" ref="V69">PRODUCT(1+U58:U69)-1</f>
        <v>-0.24318138044618964</v>
      </c>
      <c r="W69" s="123">
        <f>VLOOKUP($B69,'Region --&gt;'!$N$104:$U$202,MATCH(U$2,'Region --&gt;'!$N$3:$U$3,0),FALSE)/VLOOKUP($B68,'Region --&gt;'!$B$104:$K$202,MATCH(U$2,'Region --&gt;'!$B$3:$K$3,FALSE))</f>
        <v>1.574536022696451E-2</v>
      </c>
      <c r="X69" s="123">
        <f t="array" ref="X69">PRODUCT(1+W58:W69)-1</f>
        <v>-5.4604968016601085E-2</v>
      </c>
      <c r="Y69" s="637">
        <f>Benchmark!E70</f>
        <v>-5.9475230000000004E-2</v>
      </c>
      <c r="Z69" s="123">
        <f t="array" ref="Z69">PRODUCT(1+Y58:Y69)-1</f>
        <v>-0.12631882527005578</v>
      </c>
      <c r="AA69" s="123">
        <f t="shared" ref="AA69:AA100" si="7">-Y69</f>
        <v>5.9475230000000004E-2</v>
      </c>
      <c r="AB69" s="123">
        <f t="array" ref="AB69">PRODUCT(1+AA58:AA69)-1</f>
        <v>5.8419061618503187E-2</v>
      </c>
      <c r="AD69" s="123">
        <f>VLOOKUP($B69,'Region --&gt;'!$N$3:$U$101,MATCH(AD$2,'Region --&gt;'!$N$3:$U$3,0),FALSE)/VLOOKUP($B68,'Region --&gt;'!$B$3:$K$101,MATCH(AD$2,'Region --&gt;'!$B$3:$K$3,FALSE))</f>
        <v>-5.2771903372825182E-2</v>
      </c>
      <c r="AE69" s="123">
        <f t="array" ref="AE69">PRODUCT(1+AD58:AD69)-1</f>
        <v>-0.18348742965718945</v>
      </c>
      <c r="AF69" s="123">
        <f>VLOOKUP($B69,'Region --&gt;'!$N$104:$U$202,MATCH(AD$2,'Region --&gt;'!$N$3:$U$3,0),FALSE)/VLOOKUP($B68,'Region --&gt;'!$B$104:$K$202,MATCH(AD$2,'Region --&gt;'!$B$3:$K$3,FALSE))</f>
        <v>-7.7855712753180381E-3</v>
      </c>
      <c r="AG69" s="123">
        <f t="array" ref="AG69">PRODUCT(1+AF58:AF69)-1</f>
        <v>7.0116054120082927E-2</v>
      </c>
      <c r="AH69" s="637">
        <f>Benchmark!H70</f>
        <v>-4.2386706308864951E-2</v>
      </c>
      <c r="AI69" s="123">
        <f t="array" ref="AI69">PRODUCT(1+AH58:AH69)-1</f>
        <v>-0.15663363620764548</v>
      </c>
      <c r="AJ69" s="637">
        <f>-Benchmark!I70</f>
        <v>5.315592175775514E-3</v>
      </c>
      <c r="AK69" s="123">
        <f t="array" ref="AK69">PRODUCT(1+AJ58:AJ69)-1</f>
        <v>2.3981247041974241E-2</v>
      </c>
      <c r="AL69" s="633"/>
      <c r="AM69" s="150">
        <f>IF(VLOOKUP($B69,'Region --&gt;'!$N$3:$U$101,MATCH(AM$2,'Region --&gt;'!$N$3:$U$3,0),FALSE)/VLOOKUP($B68,'Region --&gt;'!$B$3:$K$101,MATCH(AM$2,'Region --&gt;'!$B$3:$K$3,FALSE))&lt;-1,-1,VLOOKUP($B69,'Region --&gt;'!$N$3:$U$101,MATCH(AM$2,'Region --&gt;'!$N$3:$U$3,0),FALSE)/VLOOKUP($B68,'Region --&gt;'!$B$3:$K$101,MATCH(AM$2,'Region --&gt;'!$B$3:$K$3,FALSE)))</f>
        <v>-3.7499105269775714E-2</v>
      </c>
      <c r="AN69" s="123">
        <f t="array" ref="AN69">PRODUCT(1+AM58:AM69)-1</f>
        <v>-2.0119997502427989E-2</v>
      </c>
      <c r="AO69" s="123">
        <f>VLOOKUP($B69,'Region --&gt;'!$N$104:$U$202,MATCH(AM$2,'Region --&gt;'!$N$3:$U$3,0),FALSE)/VLOOKUP($B68,'Region --&gt;'!$B$104:$K$202,MATCH(AM$2,'Region --&gt;'!$B$3:$K$3,FALSE))</f>
        <v>2.6020810050987615E-2</v>
      </c>
      <c r="AP69" s="123">
        <f t="array" ref="AP69">PRODUCT(1+AO58:AO69)-1</f>
        <v>-5.9556534400865835E-2</v>
      </c>
      <c r="AQ69" s="637">
        <f>Benchmark!F70</f>
        <v>-4.8146700000000001E-3</v>
      </c>
      <c r="AR69" s="123">
        <f t="array" ref="AR69">PRODUCT(1+AQ58:AQ69)-1</f>
        <v>6.7126347193628089E-2</v>
      </c>
      <c r="AS69" s="123">
        <f t="shared" ref="AS69:AS100" si="8">-AQ69</f>
        <v>4.8146700000000001E-3</v>
      </c>
      <c r="AT69" s="123">
        <f t="array" ref="AT69">PRODUCT(1+AS58:AS69)-1</f>
        <v>-9.0021789782606554E-2</v>
      </c>
      <c r="AV69" s="123">
        <f>VLOOKUP($B69,'Region --&gt;'!$N$3:$U$101,MATCH(AV$2,'Region --&gt;'!$N$3:$U$3,0),FALSE)/VLOOKUP($B68,'Region --&gt;'!$B$3:$K$101,MATCH(AV$2,'Region --&gt;'!$B$3:$K$3,FALSE))</f>
        <v>-0.11664808935314748</v>
      </c>
      <c r="AW69" s="123">
        <f t="array" ref="AW69">PRODUCT(1+AV58:AV69)-1</f>
        <v>-7.0220505203527739E-2</v>
      </c>
      <c r="AX69" s="123">
        <f>VLOOKUP($B69,'Region --&gt;'!$N$104:$U$202,MATCH(AV$2,'Region --&gt;'!$N$3:$U$3,0),FALSE)/VLOOKUP($B68,'Region --&gt;'!$B$104:$K$202,MATCH(AV$2,'Region --&gt;'!$B$3:$K$3,FALSE))</f>
        <v>0.11202055542647305</v>
      </c>
      <c r="AY69" s="123">
        <f t="array" ref="AY69">PRODUCT(1+AX58:AX69)-1</f>
        <v>0.16112791933797443</v>
      </c>
      <c r="AZ69" s="637">
        <f>Benchmark!G70</f>
        <v>-9.9005840000000005E-3</v>
      </c>
      <c r="BA69" s="123">
        <f t="array" ref="BA69">PRODUCT(1+AZ58:AZ69)-1</f>
        <v>-4.6197666780155355E-2</v>
      </c>
      <c r="BB69" s="123">
        <f t="shared" ref="BB69:BB100" si="9">-AZ69</f>
        <v>9.9005840000000005E-3</v>
      </c>
      <c r="BC69" s="123">
        <f t="array" ref="BC69">PRODUCT(1+BB58:BB69)-1</f>
        <v>2.1555771076739116E-2</v>
      </c>
    </row>
    <row r="70" spans="2:55" x14ac:dyDescent="0.25">
      <c r="B70" s="95">
        <f t="shared" si="5"/>
        <v>40908</v>
      </c>
      <c r="C70" s="123">
        <f>VLOOKUP($B70,'Region --&gt;'!$N$3:$U$101,MATCH(C$2,'Region --&gt;'!$N$3:$U$3,0),FALSE)/VLOOKUP($B69,'Region --&gt;'!$B$3:$K$101,MATCH(C$2,'Region --&gt;'!$B$3:$K$3,FALSE))</f>
        <v>4.4634636238238812E-4</v>
      </c>
      <c r="D70" s="123">
        <f t="array" ref="D70">PRODUCT(1+C59:C70)-1</f>
        <v>-0.17951608291317178</v>
      </c>
      <c r="E70" s="123">
        <f>VLOOKUP($B70,'Region --&gt;'!$N$104:$U$202,MATCH(C$2,'Region --&gt;'!$N$3:$U$3,0),FALSE)/VLOOKUP($B69,'Region --&gt;'!$B$104:$K$202,MATCH(C$2,'Region --&gt;'!$B$3:$K$3,FALSE))</f>
        <v>5.2195400812368783E-3</v>
      </c>
      <c r="F70" s="123">
        <f t="array" ref="F70">PRODUCT(1+E59:E70)-1</f>
        <v>0.23487127333056113</v>
      </c>
      <c r="G70" s="637">
        <f>Benchmark!J71</f>
        <v>6.8988665010149301E-3</v>
      </c>
      <c r="H70" s="123">
        <f t="array" ref="H70">PRODUCT(1+G59:G70)-1</f>
        <v>-0.16823470832794996</v>
      </c>
      <c r="I70" s="637">
        <f>-Benchmark!K71</f>
        <v>-6.4958957905516118E-3</v>
      </c>
      <c r="J70" s="123">
        <f t="array" ref="J70">PRODUCT(1+I59:I70)-1</f>
        <v>0.15181356013450453</v>
      </c>
      <c r="K70" s="613"/>
      <c r="L70" s="123">
        <f>VLOOKUP($B70,'Region --&gt;'!$N$3:$U$101,MATCH(L$2,'Region --&gt;'!$N$3:$U$3,0),FALSE)/VLOOKUP($B69,'Region --&gt;'!$B$3:$K$101,MATCH(L$2,'Region --&gt;'!$B$3:$K$3,FALSE))</f>
        <v>-0.1067227339942199</v>
      </c>
      <c r="M70" s="123">
        <f t="array" ref="M70">PRODUCT(1+L59:L70)-1</f>
        <v>-0.24068228650651591</v>
      </c>
      <c r="N70" s="130">
        <f>IF(IFERROR(VLOOKUP($B70,'Region --&gt;'!$N$104:$U$202,MATCH(L$2,'Region --&gt;'!$N$3:$U$3,0),FALSE)/VLOOKUP($B69,'Region --&gt;'!$B$104:$K$202,MATCH(L$2,'Region --&gt;'!$B$3:$K$3,FALSE)),R70)&lt;-1,-1,IFERROR(VLOOKUP($B70,'Region --&gt;'!$N$104:$U$202,MATCH(L$2,'Region --&gt;'!$N$3:$U$3,0),FALSE)/VLOOKUP($B69,'Region --&gt;'!$B$104:$K$202,MATCH(L$2,'Region --&gt;'!$B$3:$K$3,FALSE)),R70))</f>
        <v>0.11899196614161396</v>
      </c>
      <c r="O70" s="123">
        <f t="array" ref="O70">PRODUCT(1+N59:N70)-1</f>
        <v>2.7544945326662065</v>
      </c>
      <c r="P70" s="637">
        <f>Benchmark!D71</f>
        <v>-9.8663329999999994E-2</v>
      </c>
      <c r="Q70" s="123">
        <f t="array" ref="Q70">PRODUCT(1+P59:P70)-1</f>
        <v>-0.21254804151596263</v>
      </c>
      <c r="R70" s="123">
        <f t="shared" si="6"/>
        <v>9.8663329999999994E-2</v>
      </c>
      <c r="S70" s="123">
        <f t="array" ref="S70">PRODUCT(1+R59:R70)-1</f>
        <v>0.13296308592459227</v>
      </c>
      <c r="U70" s="123">
        <f>VLOOKUP($B70,'Region --&gt;'!$N$3:$U$101,MATCH(U$2,'Region --&gt;'!$N$3:$U$3,0),FALSE)/VLOOKUP($B69,'Region --&gt;'!$B$3:$K$101,MATCH(U$2,'Region --&gt;'!$B$3:$K$3,FALSE))</f>
        <v>-2.2117563504588687E-2</v>
      </c>
      <c r="V70" s="123">
        <f t="array" ref="V70">PRODUCT(1+U59:U70)-1</f>
        <v>-0.28309943676347726</v>
      </c>
      <c r="W70" s="123">
        <f>VLOOKUP($B70,'Region --&gt;'!$N$104:$U$202,MATCH(U$2,'Region --&gt;'!$N$3:$U$3,0),FALSE)/VLOOKUP($B69,'Region --&gt;'!$B$104:$K$202,MATCH(U$2,'Region --&gt;'!$B$3:$K$3,FALSE))</f>
        <v>7.6692362392271852E-3</v>
      </c>
      <c r="X70" s="123">
        <f t="array" ref="X70">PRODUCT(1+W59:W70)-1</f>
        <v>-2.8300394330243339E-2</v>
      </c>
      <c r="Y70" s="637">
        <f>Benchmark!E71</f>
        <v>-1.5553040000000001E-2</v>
      </c>
      <c r="Z70" s="123">
        <f t="array" ref="Z70">PRODUCT(1+Y59:Y70)-1</f>
        <v>-0.19140182780623138</v>
      </c>
      <c r="AA70" s="123">
        <f t="shared" si="7"/>
        <v>1.5553040000000001E-2</v>
      </c>
      <c r="AB70" s="123">
        <f t="array" ref="AB70">PRODUCT(1+AA59:AA70)-1</f>
        <v>0.14798899732869963</v>
      </c>
      <c r="AD70" s="123">
        <f>VLOOKUP($B70,'Region --&gt;'!$N$3:$U$101,MATCH(AD$2,'Region --&gt;'!$N$3:$U$3,0),FALSE)/VLOOKUP($B69,'Region --&gt;'!$B$3:$K$101,MATCH(AD$2,'Region --&gt;'!$B$3:$K$3,FALSE))</f>
        <v>1.4958793817974598E-2</v>
      </c>
      <c r="AE70" s="123">
        <f t="array" ref="AE70">PRODUCT(1+AD59:AD70)-1</f>
        <v>-0.21121174287616418</v>
      </c>
      <c r="AF70" s="123">
        <f>VLOOKUP($B70,'Region --&gt;'!$N$104:$U$202,MATCH(AD$2,'Region --&gt;'!$N$3:$U$3,0),FALSE)/VLOOKUP($B69,'Region --&gt;'!$B$104:$K$202,MATCH(AD$2,'Region --&gt;'!$B$3:$K$3,FALSE))</f>
        <v>3.1701549790396175E-2</v>
      </c>
      <c r="AG70" s="123">
        <f t="array" ref="AG70">PRODUCT(1+AF59:AF70)-1</f>
        <v>0.14083948931040791</v>
      </c>
      <c r="AH70" s="637">
        <f>Benchmark!H71</f>
        <v>-4.299295374207552E-2</v>
      </c>
      <c r="AI70" s="123">
        <f t="array" ref="AI70">PRODUCT(1+AH59:AH70)-1</f>
        <v>-0.21734065663107494</v>
      </c>
      <c r="AJ70" s="637">
        <f>-Benchmark!I71</f>
        <v>3.5126792917260466E-2</v>
      </c>
      <c r="AK70" s="123">
        <f t="array" ref="AK70">PRODUCT(1+AJ59:AJ70)-1</f>
        <v>9.8410663163620349E-2</v>
      </c>
      <c r="AL70" s="633"/>
      <c r="AM70" s="150">
        <f>IF(VLOOKUP($B70,'Region --&gt;'!$N$3:$U$101,MATCH(AM$2,'Region --&gt;'!$N$3:$U$3,0),FALSE)/VLOOKUP($B69,'Region --&gt;'!$B$3:$K$101,MATCH(AM$2,'Region --&gt;'!$B$3:$K$3,FALSE))&lt;-1,-1,VLOOKUP($B70,'Region --&gt;'!$N$3:$U$101,MATCH(AM$2,'Region --&gt;'!$N$3:$U$3,0),FALSE)/VLOOKUP($B69,'Region --&gt;'!$B$3:$K$101,MATCH(AM$2,'Region --&gt;'!$B$3:$K$3,FALSE)))</f>
        <v>3.7511774034741272E-4</v>
      </c>
      <c r="AN70" s="123">
        <f t="array" ref="AN70">PRODUCT(1+AM59:AM70)-1</f>
        <v>-0.10299836589063904</v>
      </c>
      <c r="AO70" s="123">
        <f>VLOOKUP($B70,'Region --&gt;'!$N$104:$U$202,MATCH(AM$2,'Region --&gt;'!$N$3:$U$3,0),FALSE)/VLOOKUP($B69,'Region --&gt;'!$B$104:$K$202,MATCH(AM$2,'Region --&gt;'!$B$3:$K$3,FALSE))</f>
        <v>-3.0437167433062424E-2</v>
      </c>
      <c r="AP70" s="123">
        <f t="array" ref="AP70">PRODUCT(1+AO59:AO70)-1</f>
        <v>-2.4588112668160522E-2</v>
      </c>
      <c r="AQ70" s="637">
        <f>Benchmark!F71</f>
        <v>6.6038440000000002E-3</v>
      </c>
      <c r="AR70" s="123">
        <f t="array" ref="AR70">PRODUCT(1+AQ59:AQ70)-1</f>
        <v>5.7569001582284951E-3</v>
      </c>
      <c r="AS70" s="123">
        <f t="shared" si="8"/>
        <v>-6.6038440000000002E-3</v>
      </c>
      <c r="AT70" s="123">
        <f t="array" ref="AT70">PRODUCT(1+AS59:AS70)-1</f>
        <v>-3.0050347943636813E-2</v>
      </c>
      <c r="AV70" s="123">
        <f>VLOOKUP($B70,'Region --&gt;'!$N$3:$U$101,MATCH(AV$2,'Region --&gt;'!$N$3:$U$3,0),FALSE)/VLOOKUP($B69,'Region --&gt;'!$B$3:$K$101,MATCH(AV$2,'Region --&gt;'!$B$3:$K$3,FALSE))</f>
        <v>-3.8481515696136198E-2</v>
      </c>
      <c r="AW70" s="123">
        <f t="array" ref="AW70">PRODUCT(1+AV59:AV70)-1</f>
        <v>-0.14783375599098458</v>
      </c>
      <c r="AX70" s="123">
        <f>VLOOKUP($B70,'Region --&gt;'!$N$104:$U$202,MATCH(AV$2,'Region --&gt;'!$N$3:$U$3,0),FALSE)/VLOOKUP($B69,'Region --&gt;'!$B$104:$K$202,MATCH(AV$2,'Region --&gt;'!$B$3:$K$3,FALSE))</f>
        <v>8.8626608173315399E-2</v>
      </c>
      <c r="AY70" s="123">
        <f t="array" ref="AY70">PRODUCT(1+AX59:AX70)-1</f>
        <v>0.36136595903633695</v>
      </c>
      <c r="AZ70" s="637">
        <f>Benchmark!G71</f>
        <v>2.115467E-2</v>
      </c>
      <c r="BA70" s="123">
        <f t="array" ref="BA70">PRODUCT(1+AZ59:AZ70)-1</f>
        <v>-7.419836233842203E-2</v>
      </c>
      <c r="BB70" s="123">
        <f t="shared" si="9"/>
        <v>-2.115467E-2</v>
      </c>
      <c r="BC70" s="123">
        <f t="array" ref="BC70">PRODUCT(1+BB59:BB70)-1</f>
        <v>5.4838133957467949E-2</v>
      </c>
    </row>
    <row r="71" spans="2:55" x14ac:dyDescent="0.25">
      <c r="B71" s="95">
        <f t="shared" si="5"/>
        <v>40939</v>
      </c>
      <c r="C71" s="123">
        <f>VLOOKUP($B71,'Region --&gt;'!$N$3:$U$101,MATCH(C$2,'Region --&gt;'!$N$3:$U$3,0),FALSE)/VLOOKUP($B70,'Region --&gt;'!$B$3:$K$101,MATCH(C$2,'Region --&gt;'!$B$3:$K$3,FALSE))</f>
        <v>8.9919940475343491E-2</v>
      </c>
      <c r="D71" s="123">
        <f t="array" ref="D71">PRODUCT(1+C60:C71)-1</f>
        <v>-8.9096282433101304E-2</v>
      </c>
      <c r="E71" s="123">
        <f>VLOOKUP($B71,'Region --&gt;'!$N$104:$U$202,MATCH(C$2,'Region --&gt;'!$N$3:$U$3,0),FALSE)/VLOOKUP($B70,'Region --&gt;'!$B$104:$K$202,MATCH(C$2,'Region --&gt;'!$B$3:$K$3,FALSE))</f>
        <v>-9.9333135169751521E-2</v>
      </c>
      <c r="F71" s="123">
        <f t="array" ref="F71">PRODUCT(1+E60:E71)-1</f>
        <v>0.1120082833630367</v>
      </c>
      <c r="G71" s="637">
        <f>Benchmark!J72</f>
        <v>9.8374398674724195E-2</v>
      </c>
      <c r="H71" s="123">
        <f t="array" ref="H71">PRODUCT(1+G60:G71)-1</f>
        <v>-7.9125471700720262E-2</v>
      </c>
      <c r="I71" s="637">
        <f>-Benchmark!K72</f>
        <v>-9.5496868546638553E-2</v>
      </c>
      <c r="J71" s="123">
        <f t="array" ref="J71">PRODUCT(1+I60:I71)-1</f>
        <v>3.4544995010449275E-2</v>
      </c>
      <c r="K71" s="613"/>
      <c r="L71" s="123">
        <f>VLOOKUP($B71,'Region --&gt;'!$N$3:$U$101,MATCH(L$2,'Region --&gt;'!$N$3:$U$3,0),FALSE)/VLOOKUP($B70,'Region --&gt;'!$B$3:$K$101,MATCH(L$2,'Region --&gt;'!$B$3:$K$3,FALSE))</f>
        <v>0.13929442459743843</v>
      </c>
      <c r="M71" s="123">
        <f t="array" ref="M71">PRODUCT(1+L60:L71)-1</f>
        <v>-0.12320906218670513</v>
      </c>
      <c r="N71" s="130">
        <f>IF(IFERROR(VLOOKUP($B71,'Region --&gt;'!$N$104:$U$202,MATCH(L$2,'Region --&gt;'!$N$3:$U$3,0),FALSE)/VLOOKUP($B70,'Region --&gt;'!$B$104:$K$202,MATCH(L$2,'Region --&gt;'!$B$3:$K$3,FALSE)),R71)&lt;-1,-1,IFERROR(VLOOKUP($B71,'Region --&gt;'!$N$104:$U$202,MATCH(L$2,'Region --&gt;'!$N$3:$U$3,0),FALSE)/VLOOKUP($B70,'Region --&gt;'!$B$104:$K$202,MATCH(L$2,'Region --&gt;'!$B$3:$K$3,FALSE)),R71))</f>
        <v>5.0813059189745982E-3</v>
      </c>
      <c r="O71" s="123">
        <f t="array" ref="O71">PRODUCT(1+N60:N71)-1</f>
        <v>2.6820198635964276</v>
      </c>
      <c r="P71" s="637">
        <f>Benchmark!D72</f>
        <v>0.146537</v>
      </c>
      <c r="Q71" s="123">
        <f t="array" ref="Q71">PRODUCT(1+P60:P71)-1</f>
        <v>-0.13224172814918989</v>
      </c>
      <c r="R71" s="123">
        <f t="shared" si="6"/>
        <v>-0.146537</v>
      </c>
      <c r="S71" s="123">
        <f t="array" ref="S71">PRODUCT(1+R60:R71)-1</f>
        <v>7.6839768372833905E-3</v>
      </c>
      <c r="U71" s="123">
        <f>VLOOKUP($B71,'Region --&gt;'!$N$3:$U$101,MATCH(U$2,'Region --&gt;'!$N$3:$U$3,0),FALSE)/VLOOKUP($B70,'Region --&gt;'!$B$3:$K$101,MATCH(U$2,'Region --&gt;'!$B$3:$K$3,FALSE))</f>
        <v>0.21931817611080678</v>
      </c>
      <c r="V71" s="123">
        <f t="array" ref="V71">PRODUCT(1+U60:U71)-1</f>
        <v>-0.10818169283394885</v>
      </c>
      <c r="W71" s="123">
        <f>VLOOKUP($B71,'Region --&gt;'!$N$104:$U$202,MATCH(U$2,'Region --&gt;'!$N$3:$U$3,0),FALSE)/VLOOKUP($B70,'Region --&gt;'!$B$104:$K$202,MATCH(U$2,'Region --&gt;'!$B$3:$K$3,FALSE))</f>
        <v>-9.1406636037475064E-2</v>
      </c>
      <c r="X71" s="123">
        <f t="array" ref="X71">PRODUCT(1+W60:W71)-1</f>
        <v>-0.16122743220215285</v>
      </c>
      <c r="Y71" s="637">
        <f>Benchmark!E72</f>
        <v>0.12621549999999998</v>
      </c>
      <c r="Z71" s="123">
        <f t="array" ref="Z71">PRODUCT(1+Y60:Y71)-1</f>
        <v>-4.710447137687479E-2</v>
      </c>
      <c r="AA71" s="123">
        <f t="shared" si="7"/>
        <v>-0.12621549999999998</v>
      </c>
      <c r="AB71" s="123">
        <f t="array" ref="AB71">PRODUCT(1+AA60:AA71)-1</f>
        <v>-3.9482602252012278E-2</v>
      </c>
      <c r="AD71" s="123">
        <f>VLOOKUP($B71,'Region --&gt;'!$N$3:$U$101,MATCH(AD$2,'Region --&gt;'!$N$3:$U$3,0),FALSE)/VLOOKUP($B70,'Region --&gt;'!$B$3:$K$101,MATCH(AD$2,'Region --&gt;'!$B$3:$K$3,FALSE))</f>
        <v>0.13388711552361623</v>
      </c>
      <c r="AE71" s="123">
        <f t="array" ref="AE71">PRODUCT(1+AD60:AD71)-1</f>
        <v>-5.8370086501430718E-2</v>
      </c>
      <c r="AF71" s="123">
        <f>VLOOKUP($B71,'Region --&gt;'!$N$104:$U$202,MATCH(AD$2,'Region --&gt;'!$N$3:$U$3,0),FALSE)/VLOOKUP($B70,'Region --&gt;'!$B$104:$K$202,MATCH(AD$2,'Region --&gt;'!$B$3:$K$3,FALSE))</f>
        <v>-0.1094928622564776</v>
      </c>
      <c r="AG71" s="123">
        <f t="array" ref="AG71">PRODUCT(1+AF60:AF71)-1</f>
        <v>-6.577300392681551E-2</v>
      </c>
      <c r="AH71" s="637">
        <f>Benchmark!H72</f>
        <v>0.1212208846024673</v>
      </c>
      <c r="AI71" s="123">
        <f t="array" ref="AI71">PRODUCT(1+AH60:AH71)-1</f>
        <v>-4.0947967817319353E-2</v>
      </c>
      <c r="AJ71" s="637">
        <f>-Benchmark!I72</f>
        <v>-7.8134607110900672E-2</v>
      </c>
      <c r="AK71" s="123">
        <f t="array" ref="AK71">PRODUCT(1+AJ60:AJ71)-1</f>
        <v>-3.753301717204327E-2</v>
      </c>
      <c r="AL71" s="633"/>
      <c r="AM71" s="150">
        <f>IF(VLOOKUP($B71,'Region --&gt;'!$N$3:$U$101,MATCH(AM$2,'Region --&gt;'!$N$3:$U$3,0),FALSE)/VLOOKUP($B70,'Region --&gt;'!$B$3:$K$101,MATCH(AM$2,'Region --&gt;'!$B$3:$K$3,FALSE))&lt;-1,-1,VLOOKUP($B71,'Region --&gt;'!$N$3:$U$101,MATCH(AM$2,'Region --&gt;'!$N$3:$U$3,0),FALSE)/VLOOKUP($B70,'Region --&gt;'!$B$3:$K$101,MATCH(AM$2,'Region --&gt;'!$B$3:$K$3,FALSE)))</f>
        <v>0.1181430129023005</v>
      </c>
      <c r="AN71" s="123">
        <f t="array" ref="AN71">PRODUCT(1+AM60:AM71)-1</f>
        <v>-5.0944966812817016E-2</v>
      </c>
      <c r="AO71" s="123">
        <f>VLOOKUP($B71,'Region --&gt;'!$N$104:$U$202,MATCH(AM$2,'Region --&gt;'!$N$3:$U$3,0),FALSE)/VLOOKUP($B70,'Region --&gt;'!$B$104:$K$202,MATCH(AM$2,'Region --&gt;'!$B$3:$K$3,FALSE))</f>
        <v>-4.3821074843616289E-2</v>
      </c>
      <c r="AP71" s="123">
        <f t="array" ref="AP71">PRODUCT(1+AO60:AO71)-1</f>
        <v>-5.1717060486110911E-2</v>
      </c>
      <c r="AQ71" s="637">
        <f>Benchmark!F72</f>
        <v>4.823061E-2</v>
      </c>
      <c r="AR71" s="123">
        <f t="array" ref="AR71">PRODUCT(1+AQ60:AQ71)-1</f>
        <v>3.1471424611504872E-2</v>
      </c>
      <c r="AS71" s="123">
        <f t="shared" si="8"/>
        <v>-4.823061E-2</v>
      </c>
      <c r="AT71" s="123">
        <f t="array" ref="AT71">PRODUCT(1+AS60:AS71)-1</f>
        <v>-5.597017595142717E-2</v>
      </c>
      <c r="AV71" s="123">
        <f>VLOOKUP($B71,'Region --&gt;'!$N$3:$U$101,MATCH(AV$2,'Region --&gt;'!$N$3:$U$3,0),FALSE)/VLOOKUP($B70,'Region --&gt;'!$B$3:$K$101,MATCH(AV$2,'Region --&gt;'!$B$3:$K$3,FALSE))</f>
        <v>0.19615384146286893</v>
      </c>
      <c r="AW71" s="123">
        <f t="array" ref="AW71">PRODUCT(1+AV60:AV71)-1</f>
        <v>9.1478062145085026E-3</v>
      </c>
      <c r="AX71" s="123">
        <f>VLOOKUP($B71,'Region --&gt;'!$N$104:$U$202,MATCH(AV$2,'Region --&gt;'!$N$3:$U$3,0),FALSE)/VLOOKUP($B70,'Region --&gt;'!$B$104:$K$202,MATCH(AV$2,'Region --&gt;'!$B$3:$K$3,FALSE))</f>
        <v>-0.11227468642273919</v>
      </c>
      <c r="AY71" s="123">
        <f t="array" ref="AY71">PRODUCT(1+AX60:AX71)-1</f>
        <v>0.27387439014659676</v>
      </c>
      <c r="AZ71" s="637">
        <f>Benchmark!G72</f>
        <v>3.8372320000000001E-2</v>
      </c>
      <c r="BA71" s="123">
        <f t="array" ref="BA71">PRODUCT(1+AZ60:AZ71)-1</f>
        <v>-5.5017230726145283E-2</v>
      </c>
      <c r="BB71" s="123">
        <f t="shared" si="9"/>
        <v>-3.8372320000000001E-2</v>
      </c>
      <c r="BC71" s="123">
        <f t="array" ref="BC71">PRODUCT(1+BB60:BB71)-1</f>
        <v>3.2214292404473932E-2</v>
      </c>
    </row>
    <row r="72" spans="2:55" x14ac:dyDescent="0.25">
      <c r="B72" s="95">
        <f t="shared" si="5"/>
        <v>40968</v>
      </c>
      <c r="C72" s="123">
        <f>VLOOKUP($B72,'Region --&gt;'!$N$3:$U$101,MATCH(C$2,'Region --&gt;'!$N$3:$U$3,0),FALSE)/VLOOKUP($B71,'Region --&gt;'!$B$3:$K$101,MATCH(C$2,'Region --&gt;'!$B$3:$K$3,FALSE))</f>
        <v>8.4593408593475639E-2</v>
      </c>
      <c r="D72" s="123">
        <f t="array" ref="D72">PRODUCT(1+C61:C72)-1</f>
        <v>2.6494422998801115E-2</v>
      </c>
      <c r="E72" s="123">
        <f>VLOOKUP($B72,'Region --&gt;'!$N$104:$U$202,MATCH(C$2,'Region --&gt;'!$N$3:$U$3,0),FALSE)/VLOOKUP($B71,'Region --&gt;'!$B$104:$K$202,MATCH(C$2,'Region --&gt;'!$B$3:$K$3,FALSE))</f>
        <v>-5.9008845267297029E-2</v>
      </c>
      <c r="F72" s="123">
        <f t="array" ref="F72">PRODUCT(1+E61:E72)-1</f>
        <v>8.9415252347468943E-4</v>
      </c>
      <c r="G72" s="637">
        <f>Benchmark!J73</f>
        <v>6.4707160560812355E-2</v>
      </c>
      <c r="H72" s="123">
        <f t="array" ref="H72">PRODUCT(1+G61:G72)-1</f>
        <v>9.9763081581749624E-3</v>
      </c>
      <c r="I72" s="637">
        <f>-Benchmark!K73</f>
        <v>-6.6665081169041421E-2</v>
      </c>
      <c r="J72" s="123">
        <f t="array" ref="J72">PRODUCT(1+I61:I72)-1</f>
        <v>-5.8699003241239223E-2</v>
      </c>
      <c r="K72" s="613"/>
      <c r="L72" s="123">
        <f>VLOOKUP($B72,'Region --&gt;'!$N$3:$U$101,MATCH(L$2,'Region --&gt;'!$N$3:$U$3,0),FALSE)/VLOOKUP($B71,'Region --&gt;'!$B$3:$K$101,MATCH(L$2,'Region --&gt;'!$B$3:$K$3,FALSE))</f>
        <v>0.11769232965415735</v>
      </c>
      <c r="M72" s="123">
        <f t="array" ref="M72">PRODUCT(1+L61:L72)-1</f>
        <v>-5.2896106319189728E-2</v>
      </c>
      <c r="N72" s="130">
        <f>IF(IFERROR(VLOOKUP($B72,'Region --&gt;'!$N$104:$U$202,MATCH(L$2,'Region --&gt;'!$N$3:$U$3,0),FALSE)/VLOOKUP($B71,'Region --&gt;'!$B$104:$K$202,MATCH(L$2,'Region --&gt;'!$B$3:$K$3,FALSE)),R72)&lt;-1,-1,IFERROR(VLOOKUP($B72,'Region --&gt;'!$N$104:$U$202,MATCH(L$2,'Region --&gt;'!$N$3:$U$3,0),FALSE)/VLOOKUP($B71,'Region --&gt;'!$B$104:$K$202,MATCH(L$2,'Region --&gt;'!$B$3:$K$3,FALSE)),R72))</f>
        <v>-0.14061616190200565</v>
      </c>
      <c r="O72" s="123">
        <f t="array" ref="O72">PRODUCT(1+N61:N72)-1</f>
        <v>2.5436715983736433</v>
      </c>
      <c r="P72" s="637">
        <f>Benchmark!D73</f>
        <v>8.5345489999999996E-2</v>
      </c>
      <c r="Q72" s="123">
        <f t="array" ref="Q72">PRODUCT(1+P61:P72)-1</f>
        <v>-0.10195071900535146</v>
      </c>
      <c r="R72" s="123">
        <f t="shared" si="6"/>
        <v>-8.5345489999999996E-2</v>
      </c>
      <c r="S72" s="123">
        <f t="array" ref="S72">PRODUCT(1+R61:R72)-1</f>
        <v>-3.1095802688593466E-2</v>
      </c>
      <c r="U72" s="123">
        <f>VLOOKUP($B72,'Region --&gt;'!$N$3:$U$101,MATCH(U$2,'Region --&gt;'!$N$3:$U$3,0),FALSE)/VLOOKUP($B71,'Region --&gt;'!$B$3:$K$101,MATCH(U$2,'Region --&gt;'!$B$3:$K$3,FALSE))</f>
        <v>3.6935769745437184E-2</v>
      </c>
      <c r="V72" s="123">
        <f t="array" ref="V72">PRODUCT(1+U61:U72)-1</f>
        <v>-8.6561602573741792E-2</v>
      </c>
      <c r="W72" s="123">
        <f>VLOOKUP($B72,'Region --&gt;'!$N$104:$U$202,MATCH(U$2,'Region --&gt;'!$N$3:$U$3,0),FALSE)/VLOOKUP($B71,'Region --&gt;'!$B$104:$K$202,MATCH(U$2,'Region --&gt;'!$B$3:$K$3,FALSE))</f>
        <v>-6.2229781788779456E-2</v>
      </c>
      <c r="X72" s="123">
        <f t="array" ref="X72">PRODUCT(1+W61:W72)-1</f>
        <v>-0.19516607930666763</v>
      </c>
      <c r="Y72" s="637">
        <f>Benchmark!E73</f>
        <v>5.1578499999999999E-2</v>
      </c>
      <c r="Z72" s="123">
        <f t="array" ref="Z72">PRODUCT(1+Y61:Y72)-1</f>
        <v>-1.7289744692400411E-2</v>
      </c>
      <c r="AA72" s="123">
        <f t="shared" si="7"/>
        <v>-5.1578499999999999E-2</v>
      </c>
      <c r="AB72" s="123">
        <f t="array" ref="AB72">PRODUCT(1+AA61:AA72)-1</f>
        <v>-7.0742094281811108E-2</v>
      </c>
      <c r="AD72" s="123">
        <f>VLOOKUP($B72,'Region --&gt;'!$N$3:$U$101,MATCH(AD$2,'Region --&gt;'!$N$3:$U$3,0),FALSE)/VLOOKUP($B71,'Region --&gt;'!$B$3:$K$101,MATCH(AD$2,'Region --&gt;'!$B$3:$K$3,FALSE))</f>
        <v>0.14101850117642728</v>
      </c>
      <c r="AE72" s="123">
        <f t="array" ref="AE72">PRODUCT(1+AD61:AD72)-1</f>
        <v>0.10829332040422202</v>
      </c>
      <c r="AF72" s="123">
        <f>VLOOKUP($B72,'Region --&gt;'!$N$104:$U$202,MATCH(AD$2,'Region --&gt;'!$N$3:$U$3,0),FALSE)/VLOOKUP($B71,'Region --&gt;'!$B$104:$K$202,MATCH(AD$2,'Region --&gt;'!$B$3:$K$3,FALSE))</f>
        <v>-0.13323858597074412</v>
      </c>
      <c r="AG72" s="123">
        <f t="array" ref="AG72">PRODUCT(1+AF61:AF72)-1</f>
        <v>-0.20322747218417225</v>
      </c>
      <c r="AH72" s="637">
        <f>Benchmark!H73</f>
        <v>7.0310463811117593E-2</v>
      </c>
      <c r="AI72" s="123">
        <f t="array" ref="AI72">PRODUCT(1+AH61:AH72)-1</f>
        <v>4.2205362529599499E-2</v>
      </c>
      <c r="AJ72" s="637">
        <f>-Benchmark!I73</f>
        <v>-3.3422152969386706E-2</v>
      </c>
      <c r="AK72" s="123">
        <f t="array" ref="AK72">PRODUCT(1+AJ61:AJ72)-1</f>
        <v>-7.0183799754281906E-2</v>
      </c>
      <c r="AL72" s="633"/>
      <c r="AM72" s="150">
        <f>IF(VLOOKUP($B72,'Region --&gt;'!$N$3:$U$101,MATCH(AM$2,'Region --&gt;'!$N$3:$U$3,0),FALSE)/VLOOKUP($B71,'Region --&gt;'!$B$3:$K$101,MATCH(AM$2,'Region --&gt;'!$B$3:$K$3,FALSE))&lt;-1,-1,VLOOKUP($B72,'Region --&gt;'!$N$3:$U$101,MATCH(AM$2,'Region --&gt;'!$N$3:$U$3,0),FALSE)/VLOOKUP($B71,'Region --&gt;'!$B$3:$K$101,MATCH(AM$2,'Region --&gt;'!$B$3:$K$3,FALSE)))</f>
        <v>6.299185907565806E-2</v>
      </c>
      <c r="AN72" s="123">
        <f t="array" ref="AN72">PRODUCT(1+AM61:AM72)-1</f>
        <v>-3.0241829750679683E-2</v>
      </c>
      <c r="AO72" s="123">
        <f>VLOOKUP($B72,'Region --&gt;'!$N$104:$U$202,MATCH(AM$2,'Region --&gt;'!$N$3:$U$3,0),FALSE)/VLOOKUP($B71,'Region --&gt;'!$B$104:$K$202,MATCH(AM$2,'Region --&gt;'!$B$3:$K$3,FALSE))</f>
        <v>-4.0330334108592526E-2</v>
      </c>
      <c r="AP72" s="123">
        <f t="array" ref="AP72">PRODUCT(1+AO61:AO72)-1</f>
        <v>-6.0376573849491577E-2</v>
      </c>
      <c r="AQ72" s="637">
        <f>Benchmark!F73</f>
        <v>4.3343510000000002E-2</v>
      </c>
      <c r="AR72" s="123">
        <f t="array" ref="AR72">PRODUCT(1+AQ61:AQ72)-1</f>
        <v>3.7440400715136102E-2</v>
      </c>
      <c r="AS72" s="123">
        <f t="shared" si="8"/>
        <v>-4.3343510000000002E-2</v>
      </c>
      <c r="AT72" s="123">
        <f t="array" ref="AT72">PRODUCT(1+AS61:AS72)-1</f>
        <v>-6.1856945680544784E-2</v>
      </c>
      <c r="AV72" s="123">
        <f>VLOOKUP($B72,'Region --&gt;'!$N$3:$U$101,MATCH(AV$2,'Region --&gt;'!$N$3:$U$3,0),FALSE)/VLOOKUP($B71,'Region --&gt;'!$B$3:$K$101,MATCH(AV$2,'Region --&gt;'!$B$3:$K$3,FALSE))</f>
        <v>8.6351927857750518E-2</v>
      </c>
      <c r="AW72" s="123">
        <f t="array" ref="AW72">PRODUCT(1+AV61:AV72)-1</f>
        <v>4.3214692148108469E-2</v>
      </c>
      <c r="AX72" s="123">
        <f>VLOOKUP($B72,'Region --&gt;'!$N$104:$U$202,MATCH(AV$2,'Region --&gt;'!$N$3:$U$3,0),FALSE)/VLOOKUP($B71,'Region --&gt;'!$B$104:$K$202,MATCH(AV$2,'Region --&gt;'!$B$3:$K$3,FALSE))</f>
        <v>-0.10096249542532923</v>
      </c>
      <c r="AY72" s="123">
        <f t="array" ref="AY72">PRODUCT(1+AX61:AX72)-1</f>
        <v>9.1886693919201345E-2</v>
      </c>
      <c r="AZ72" s="637">
        <f>Benchmark!G73</f>
        <v>4.1119659999999995E-2</v>
      </c>
      <c r="BA72" s="123">
        <f t="array" ref="BA72">PRODUCT(1+AZ61:AZ72)-1</f>
        <v>-4.1074957848928895E-2</v>
      </c>
      <c r="BB72" s="123">
        <f t="shared" si="9"/>
        <v>-4.1119659999999995E-2</v>
      </c>
      <c r="BC72" s="123">
        <f t="array" ref="BC72">PRODUCT(1+BB61:BB72)-1</f>
        <v>1.6172511009924673E-2</v>
      </c>
    </row>
    <row r="73" spans="2:55" x14ac:dyDescent="0.25">
      <c r="B73" s="95">
        <f t="shared" si="5"/>
        <v>40999</v>
      </c>
      <c r="C73" s="123">
        <f>VLOOKUP($B73,'Region --&gt;'!$N$3:$U$101,MATCH(C$2,'Region --&gt;'!$N$3:$U$3,0),FALSE)/VLOOKUP($B72,'Region --&gt;'!$B$3:$K$101,MATCH(C$2,'Region --&gt;'!$B$3:$K$3,FALSE))</f>
        <v>-2.7017164228878281E-2</v>
      </c>
      <c r="D73" s="123">
        <f t="array" ref="D73">PRODUCT(1+C62:C73)-1</f>
        <v>-3.3751494435310447E-2</v>
      </c>
      <c r="E73" s="123">
        <f>VLOOKUP($B73,'Region --&gt;'!$N$104:$U$202,MATCH(C$2,'Region --&gt;'!$N$3:$U$3,0),FALSE)/VLOOKUP($B72,'Region --&gt;'!$B$104:$K$202,MATCH(C$2,'Region --&gt;'!$B$3:$K$3,FALSE))</f>
        <v>1.5440182536976177E-2</v>
      </c>
      <c r="F73" s="123">
        <f t="array" ref="F73">PRODUCT(1+E62:E73)-1</f>
        <v>3.6915708668700198E-2</v>
      </c>
      <c r="G73" s="637">
        <f>Benchmark!J74</f>
        <v>-2.3896613503715816E-2</v>
      </c>
      <c r="H73" s="123">
        <f t="array" ref="H73">PRODUCT(1+G62:G73)-1</f>
        <v>-5.7991889282224318E-2</v>
      </c>
      <c r="I73" s="637">
        <f>-Benchmark!K74</f>
        <v>2.1368790554099144E-2</v>
      </c>
      <c r="J73" s="123">
        <f t="array" ref="J73">PRODUCT(1+I62:I73)-1</f>
        <v>2.4592255828315146E-3</v>
      </c>
      <c r="K73" s="613"/>
      <c r="L73" s="123">
        <f>VLOOKUP($B73,'Region --&gt;'!$N$3:$U$101,MATCH(L$2,'Region --&gt;'!$N$3:$U$3,0),FALSE)/VLOOKUP($B72,'Region --&gt;'!$B$3:$K$101,MATCH(L$2,'Region --&gt;'!$B$3:$K$3,FALSE))</f>
        <v>-4.1405119949245291E-2</v>
      </c>
      <c r="M73" s="123">
        <f t="array" ref="M73">PRODUCT(1+L62:L73)-1</f>
        <v>-0.10063757571680088</v>
      </c>
      <c r="N73" s="130">
        <f>IF(IFERROR(VLOOKUP($B73,'Region --&gt;'!$N$104:$U$202,MATCH(L$2,'Region --&gt;'!$N$3:$U$3,0),FALSE)/VLOOKUP($B72,'Region --&gt;'!$B$104:$K$202,MATCH(L$2,'Region --&gt;'!$B$3:$K$3,FALSE)),R73)&lt;-1,-1,IFERROR(VLOOKUP($B73,'Region --&gt;'!$N$104:$U$202,MATCH(L$2,'Region --&gt;'!$N$3:$U$3,0),FALSE)/VLOOKUP($B72,'Region --&gt;'!$B$104:$K$202,MATCH(L$2,'Region --&gt;'!$B$3:$K$3,FALSE)),R73))</f>
        <v>5.9250700221984309E-2</v>
      </c>
      <c r="O73" s="123">
        <f t="array" ref="O73">PRODUCT(1+N62:N73)-1</f>
        <v>3.1769900608397883</v>
      </c>
      <c r="P73" s="637">
        <f>Benchmark!D74</f>
        <v>-5.0298379999999997E-2</v>
      </c>
      <c r="Q73" s="123">
        <f t="array" ref="Q73">PRODUCT(1+P62:P73)-1</f>
        <v>-0.18893955730516765</v>
      </c>
      <c r="R73" s="123">
        <f t="shared" si="6"/>
        <v>5.0298379999999997E-2</v>
      </c>
      <c r="S73" s="123">
        <f t="array" ref="S73">PRODUCT(1+R62:R73)-1</f>
        <v>7.2960536475329851E-2</v>
      </c>
      <c r="U73" s="123">
        <f>VLOOKUP($B73,'Region --&gt;'!$N$3:$U$101,MATCH(U$2,'Region --&gt;'!$N$3:$U$3,0),FALSE)/VLOOKUP($B72,'Region --&gt;'!$B$3:$K$101,MATCH(U$2,'Region --&gt;'!$B$3:$K$3,FALSE))</f>
        <v>-7.306406034783014E-2</v>
      </c>
      <c r="V73" s="123">
        <f t="array" ref="V73">PRODUCT(1+U62:U73)-1</f>
        <v>-0.20124349306558009</v>
      </c>
      <c r="W73" s="123">
        <f>VLOOKUP($B73,'Region --&gt;'!$N$104:$U$202,MATCH(U$2,'Region --&gt;'!$N$3:$U$3,0),FALSE)/VLOOKUP($B72,'Region --&gt;'!$B$104:$K$202,MATCH(U$2,'Region --&gt;'!$B$3:$K$3,FALSE))</f>
        <v>-2.5274751495323999E-2</v>
      </c>
      <c r="X73" s="123">
        <f t="array" ref="X73">PRODUCT(1+W62:W73)-1</f>
        <v>-0.16451497143089566</v>
      </c>
      <c r="Y73" s="637">
        <f>Benchmark!E74</f>
        <v>-3.1409430000000002E-2</v>
      </c>
      <c r="Z73" s="123">
        <f t="array" ref="Z73">PRODUCT(1+Y62:Y73)-1</f>
        <v>-8.1108393672129742E-2</v>
      </c>
      <c r="AA73" s="123">
        <f t="shared" si="7"/>
        <v>3.1409430000000002E-2</v>
      </c>
      <c r="AB73" s="123">
        <f t="array" ref="AB73">PRODUCT(1+AA62:AA73)-1</f>
        <v>-5.9055100453959675E-3</v>
      </c>
      <c r="AD73" s="123">
        <f>VLOOKUP($B73,'Region --&gt;'!$N$3:$U$101,MATCH(AD$2,'Region --&gt;'!$N$3:$U$3,0),FALSE)/VLOOKUP($B72,'Region --&gt;'!$B$3:$K$101,MATCH(AD$2,'Region --&gt;'!$B$3:$K$3,FALSE))</f>
        <v>-7.5187591114109333E-3</v>
      </c>
      <c r="AE73" s="123">
        <f t="array" ref="AE73">PRODUCT(1+AD62:AD73)-1</f>
        <v>6.7880822005232266E-2</v>
      </c>
      <c r="AF73" s="123">
        <f>VLOOKUP($B73,'Region --&gt;'!$N$104:$U$202,MATCH(AD$2,'Region --&gt;'!$N$3:$U$3,0),FALSE)/VLOOKUP($B72,'Region --&gt;'!$B$104:$K$202,MATCH(AD$2,'Region --&gt;'!$B$3:$K$3,FALSE))</f>
        <v>-1.1467862756973122E-2</v>
      </c>
      <c r="AG73" s="123">
        <f t="array" ref="AG73">PRODUCT(1+AF62:AF73)-1</f>
        <v>-0.10227966322489912</v>
      </c>
      <c r="AH73" s="637">
        <f>Benchmark!H74</f>
        <v>-1.3504759645005629E-2</v>
      </c>
      <c r="AI73" s="123">
        <f t="array" ref="AI73">PRODUCT(1+AH62:AH73)-1</f>
        <v>9.6489540135562546E-3</v>
      </c>
      <c r="AJ73" s="637">
        <f>-Benchmark!I74</f>
        <v>-5.6965184703554024E-3</v>
      </c>
      <c r="AK73" s="123">
        <f t="array" ref="AK73">PRODUCT(1+AJ62:AJ73)-1</f>
        <v>-4.9134186118109602E-2</v>
      </c>
      <c r="AL73" s="633"/>
      <c r="AM73" s="150">
        <f>IF(VLOOKUP($B73,'Region --&gt;'!$N$3:$U$101,MATCH(AM$2,'Region --&gt;'!$N$3:$U$3,0),FALSE)/VLOOKUP($B72,'Region --&gt;'!$B$3:$K$101,MATCH(AM$2,'Region --&gt;'!$B$3:$K$3,FALSE))&lt;-1,-1,VLOOKUP($B73,'Region --&gt;'!$N$3:$U$101,MATCH(AM$2,'Region --&gt;'!$N$3:$U$3,0),FALSE)/VLOOKUP($B72,'Region --&gt;'!$B$3:$K$101,MATCH(AM$2,'Region --&gt;'!$B$3:$K$3,FALSE)))</f>
        <v>6.2341234265296855E-4</v>
      </c>
      <c r="AN73" s="123">
        <f t="array" ref="AN73">PRODUCT(1+AM62:AM73)-1</f>
        <v>-8.1296755649468144E-3</v>
      </c>
      <c r="AO73" s="123">
        <f>VLOOKUP($B73,'Region --&gt;'!$N$104:$U$202,MATCH(AM$2,'Region --&gt;'!$N$3:$U$3,0),FALSE)/VLOOKUP($B72,'Region --&gt;'!$B$104:$K$202,MATCH(AM$2,'Region --&gt;'!$B$3:$K$3,FALSE))</f>
        <v>-1.3071103481060572E-3</v>
      </c>
      <c r="AP73" s="123">
        <f t="array" ref="AP73">PRODUCT(1+AO62:AO73)-1</f>
        <v>-4.8451204039926532E-2</v>
      </c>
      <c r="AQ73" s="637">
        <f>Benchmark!F74</f>
        <v>2.6453790000000001E-2</v>
      </c>
      <c r="AR73" s="123">
        <f t="array" ref="AR73">PRODUCT(1+AQ62:AQ73)-1</f>
        <v>6.3721262670056067E-2</v>
      </c>
      <c r="AS73" s="123">
        <f t="shared" si="8"/>
        <v>-2.6453790000000001E-2</v>
      </c>
      <c r="AT73" s="123">
        <f t="array" ref="AT73">PRODUCT(1+AS62:AS73)-1</f>
        <v>-8.5674407243836348E-2</v>
      </c>
      <c r="AV73" s="123">
        <f>VLOOKUP($B73,'Region --&gt;'!$N$3:$U$101,MATCH(AV$2,'Region --&gt;'!$N$3:$U$3,0),FALSE)/VLOOKUP($B72,'Region --&gt;'!$B$3:$K$101,MATCH(AV$2,'Region --&gt;'!$B$3:$K$3,FALSE))</f>
        <v>3.3443497376744402E-2</v>
      </c>
      <c r="AW73" s="123">
        <f t="array" ref="AW73">PRODUCT(1+AV62:AV73)-1</f>
        <v>8.8145020092739834E-2</v>
      </c>
      <c r="AX73" s="123">
        <f>VLOOKUP($B73,'Region --&gt;'!$N$104:$U$202,MATCH(AV$2,'Region --&gt;'!$N$3:$U$3,0),FALSE)/VLOOKUP($B72,'Region --&gt;'!$B$104:$K$202,MATCH(AV$2,'Region --&gt;'!$B$3:$K$3,FALSE))</f>
        <v>3.8719448740765906E-3</v>
      </c>
      <c r="AY73" s="123">
        <f t="array" ref="AY73">PRODUCT(1+AX62:AX73)-1</f>
        <v>0.13904936358558539</v>
      </c>
      <c r="AZ73" s="637">
        <f>Benchmark!G74</f>
        <v>-5.2564859999999997E-4</v>
      </c>
      <c r="BA73" s="123">
        <f t="array" ref="BA73">PRODUCT(1+AZ62:AZ73)-1</f>
        <v>-7.6883988794502756E-3</v>
      </c>
      <c r="BB73" s="123">
        <f t="shared" si="9"/>
        <v>5.2564859999999997E-4</v>
      </c>
      <c r="BC73" s="123">
        <f t="array" ref="BC73">PRODUCT(1+BB62:BB73)-1</f>
        <v>-1.6870362468833888E-2</v>
      </c>
    </row>
    <row r="74" spans="2:55" x14ac:dyDescent="0.25">
      <c r="B74" s="95">
        <f t="shared" si="5"/>
        <v>41029</v>
      </c>
      <c r="C74" s="123">
        <f>VLOOKUP($B74,'Region --&gt;'!$N$3:$U$101,MATCH(C$2,'Region --&gt;'!$N$3:$U$3,0),FALSE)/VLOOKUP($B73,'Region --&gt;'!$B$3:$K$101,MATCH(C$2,'Region --&gt;'!$B$3:$K$3,FALSE))</f>
        <v>-1.8610756324712301E-2</v>
      </c>
      <c r="D74" s="123">
        <f t="array" ref="D74">PRODUCT(1+C63:C74)-1</f>
        <v>-0.10126926918020862</v>
      </c>
      <c r="E74" s="123">
        <f>VLOOKUP($B74,'Region --&gt;'!$N$104:$U$202,MATCH(C$2,'Region --&gt;'!$N$3:$U$3,0),FALSE)/VLOOKUP($B73,'Region --&gt;'!$B$104:$K$202,MATCH(C$2,'Region --&gt;'!$B$3:$K$3,FALSE))</f>
        <v>8.8828236738203257E-3</v>
      </c>
      <c r="F74" s="123">
        <f t="array" ref="F74">PRODUCT(1+E63:E74)-1</f>
        <v>0.13154095250358111</v>
      </c>
      <c r="G74" s="637">
        <f>Benchmark!J75</f>
        <v>-6.0786707803536077E-3</v>
      </c>
      <c r="H74" s="123">
        <f t="array" ref="H74">PRODUCT(1+G63:G74)-1</f>
        <v>-9.2285658729684972E-2</v>
      </c>
      <c r="I74" s="637">
        <f>-Benchmark!K75</f>
        <v>8.3331770295502951E-3</v>
      </c>
      <c r="J74" s="123">
        <f t="array" ref="J74">PRODUCT(1+I63:I74)-1</f>
        <v>4.1265313282210947E-2</v>
      </c>
      <c r="K74" s="613"/>
      <c r="L74" s="123">
        <f>VLOOKUP($B74,'Region --&gt;'!$N$3:$U$101,MATCH(L$2,'Region --&gt;'!$N$3:$U$3,0),FALSE)/VLOOKUP($B73,'Region --&gt;'!$B$3:$K$101,MATCH(L$2,'Region --&gt;'!$B$3:$K$3,FALSE))</f>
        <v>-5.1342971857879269E-2</v>
      </c>
      <c r="M74" s="123">
        <f t="array" ref="M74">PRODUCT(1+L63:L74)-1</f>
        <v>-0.18087486860173063</v>
      </c>
      <c r="N74" s="130">
        <f>IF(IFERROR(VLOOKUP($B74,'Region --&gt;'!$N$104:$U$202,MATCH(L$2,'Region --&gt;'!$N$3:$U$3,0),FALSE)/VLOOKUP($B73,'Region --&gt;'!$B$104:$K$202,MATCH(L$2,'Region --&gt;'!$B$3:$K$3,FALSE)),R74)&lt;-1,-1,IFERROR(VLOOKUP($B74,'Region --&gt;'!$N$104:$U$202,MATCH(L$2,'Region --&gt;'!$N$3:$U$3,0),FALSE)/VLOOKUP($B73,'Region --&gt;'!$B$104:$K$202,MATCH(L$2,'Region --&gt;'!$B$3:$K$3,FALSE)),R74))</f>
        <v>-2.6428970017531812E-2</v>
      </c>
      <c r="O74" s="123">
        <f t="array" ref="O74">PRODUCT(1+N63:N74)-1</f>
        <v>3.1927821552744593</v>
      </c>
      <c r="P74" s="637">
        <f>Benchmark!D75</f>
        <v>-2.7256320000000001E-2</v>
      </c>
      <c r="Q74" s="123">
        <f t="array" ref="Q74">PRODUCT(1+P63:P74)-1</f>
        <v>-0.23445312756786696</v>
      </c>
      <c r="R74" s="123">
        <f t="shared" si="6"/>
        <v>2.7256320000000001E-2</v>
      </c>
      <c r="S74" s="123">
        <f t="array" ref="S74">PRODUCT(1+R63:R74)-1</f>
        <v>0.13696898988222661</v>
      </c>
      <c r="U74" s="123">
        <f>VLOOKUP($B74,'Region --&gt;'!$N$3:$U$101,MATCH(U$2,'Region --&gt;'!$N$3:$U$3,0),FALSE)/VLOOKUP($B73,'Region --&gt;'!$B$3:$K$101,MATCH(U$2,'Region --&gt;'!$B$3:$K$3,FALSE))</f>
        <v>-5.724847652496131E-2</v>
      </c>
      <c r="V74" s="123">
        <f t="array" ref="V74">PRODUCT(1+U63:U74)-1</f>
        <v>-0.2886387838940313</v>
      </c>
      <c r="W74" s="123">
        <f>VLOOKUP($B74,'Region --&gt;'!$N$104:$U$202,MATCH(U$2,'Region --&gt;'!$N$3:$U$3,0),FALSE)/VLOOKUP($B73,'Region --&gt;'!$B$104:$K$202,MATCH(U$2,'Region --&gt;'!$B$3:$K$3,FALSE))</f>
        <v>3.570235248031766E-2</v>
      </c>
      <c r="X74" s="123">
        <f t="array" ref="X74">PRODUCT(1+W63:W74)-1</f>
        <v>-8.896447255415918E-2</v>
      </c>
      <c r="Y74" s="637">
        <f>Benchmark!E75</f>
        <v>-3.7023269999999997E-2</v>
      </c>
      <c r="Z74" s="123">
        <f t="array" ref="Z74">PRODUCT(1+Y63:Y74)-1</f>
        <v>-0.12026604253726014</v>
      </c>
      <c r="AA74" s="123">
        <f t="shared" si="7"/>
        <v>3.7023269999999997E-2</v>
      </c>
      <c r="AB74" s="123">
        <f t="array" ref="AB74">PRODUCT(1+AA63:AA74)-1</f>
        <v>3.6954497405665698E-2</v>
      </c>
      <c r="AD74" s="123">
        <f>VLOOKUP($B74,'Region --&gt;'!$N$3:$U$101,MATCH(AD$2,'Region --&gt;'!$N$3:$U$3,0),FALSE)/VLOOKUP($B73,'Region --&gt;'!$B$3:$K$101,MATCH(AD$2,'Region --&gt;'!$B$3:$K$3,FALSE))</f>
        <v>6.8033517591627631E-3</v>
      </c>
      <c r="AE74" s="123">
        <f t="array" ref="AE74">PRODUCT(1+AD63:AD74)-1</f>
        <v>4.5106837511109887E-2</v>
      </c>
      <c r="AF74" s="123">
        <f>VLOOKUP($B74,'Region --&gt;'!$N$104:$U$202,MATCH(AD$2,'Region --&gt;'!$N$3:$U$3,0),FALSE)/VLOOKUP($B73,'Region --&gt;'!$B$104:$K$202,MATCH(AD$2,'Region --&gt;'!$B$3:$K$3,FALSE))</f>
        <v>-9.9245989860534557E-3</v>
      </c>
      <c r="AG74" s="123">
        <f t="array" ref="AG74">PRODUCT(1+AF63:AF74)-1</f>
        <v>-1.6732531379387683E-2</v>
      </c>
      <c r="AH74" s="637">
        <f>Benchmark!H75</f>
        <v>-3.2638249096373609E-4</v>
      </c>
      <c r="AI74" s="123">
        <f t="array" ref="AI74">PRODUCT(1+AH63:AH74)-1</f>
        <v>1.1588334160599123E-2</v>
      </c>
      <c r="AJ74" s="637">
        <f>-Benchmark!I75</f>
        <v>6.2560386782767449E-3</v>
      </c>
      <c r="AK74" s="123">
        <f t="array" ref="AK74">PRODUCT(1+AJ63:AJ74)-1</f>
        <v>-3.4538401496251314E-3</v>
      </c>
      <c r="AL74" s="633"/>
      <c r="AM74" s="150">
        <f>IF(VLOOKUP($B74,'Region --&gt;'!$N$3:$U$101,MATCH(AM$2,'Region --&gt;'!$N$3:$U$3,0),FALSE)/VLOOKUP($B73,'Region --&gt;'!$B$3:$K$101,MATCH(AM$2,'Region --&gt;'!$B$3:$K$3,FALSE))&lt;-1,-1,VLOOKUP($B74,'Region --&gt;'!$N$3:$U$101,MATCH(AM$2,'Region --&gt;'!$N$3:$U$3,0),FALSE)/VLOOKUP($B73,'Region --&gt;'!$B$3:$K$101,MATCH(AM$2,'Region --&gt;'!$B$3:$K$3,FALSE)))</f>
        <v>-4.9748792154282573E-2</v>
      </c>
      <c r="AN74" s="123">
        <f t="array" ref="AN74">PRODUCT(1+AM63:AM74)-1</f>
        <v>-0.11550905020232416</v>
      </c>
      <c r="AO74" s="123">
        <f>VLOOKUP($B74,'Region --&gt;'!$N$104:$U$202,MATCH(AM$2,'Region --&gt;'!$N$3:$U$3,0),FALSE)/VLOOKUP($B73,'Region --&gt;'!$B$104:$K$202,MATCH(AM$2,'Region --&gt;'!$B$3:$K$3,FALSE))</f>
        <v>2.1334082138467571E-2</v>
      </c>
      <c r="AP74" s="123">
        <f t="array" ref="AP74">PRODUCT(1+AO63:AO74)-1</f>
        <v>-2.9152896479409329E-2</v>
      </c>
      <c r="AQ74" s="637">
        <f>Benchmark!F75</f>
        <v>-5.0282210000000003E-3</v>
      </c>
      <c r="AR74" s="123">
        <f t="array" ref="AR74">PRODUCT(1+AQ63:AQ74)-1</f>
        <v>2.8808757751929814E-2</v>
      </c>
      <c r="AS74" s="123">
        <f t="shared" si="8"/>
        <v>5.0282210000000003E-3</v>
      </c>
      <c r="AT74" s="123">
        <f t="array" ref="AT74">PRODUCT(1+AS63:AS74)-1</f>
        <v>-5.3889516870992527E-2</v>
      </c>
      <c r="AV74" s="123">
        <f>VLOOKUP($B74,'Region --&gt;'!$N$3:$U$101,MATCH(AV$2,'Region --&gt;'!$N$3:$U$3,0),FALSE)/VLOOKUP($B73,'Region --&gt;'!$B$3:$K$101,MATCH(AV$2,'Region --&gt;'!$B$3:$K$3,FALSE))</f>
        <v>-2.978449469074284E-2</v>
      </c>
      <c r="AW74" s="123">
        <f t="array" ref="AW74">PRODUCT(1+AV63:AV74)-1</f>
        <v>-9.1668486989266329E-2</v>
      </c>
      <c r="AX74" s="123">
        <f>VLOOKUP($B74,'Region --&gt;'!$N$104:$U$202,MATCH(AV$2,'Region --&gt;'!$N$3:$U$3,0),FALSE)/VLOOKUP($B73,'Region --&gt;'!$B$104:$K$202,MATCH(AV$2,'Region --&gt;'!$B$3:$K$3,FALSE))</f>
        <v>4.8844862480775728E-2</v>
      </c>
      <c r="AY74" s="123">
        <f t="array" ref="AY74">PRODUCT(1+AX63:AX74)-1</f>
        <v>0.44945243414014024</v>
      </c>
      <c r="AZ74" s="637">
        <f>Benchmark!G75</f>
        <v>-1.5756659999999999E-2</v>
      </c>
      <c r="BA74" s="123">
        <f t="array" ref="BA74">PRODUCT(1+AZ63:AZ74)-1</f>
        <v>-5.5263308918182652E-2</v>
      </c>
      <c r="BB74" s="123">
        <f t="shared" si="9"/>
        <v>1.5756659999999999E-2</v>
      </c>
      <c r="BC74" s="123">
        <f t="array" ref="BC74">PRODUCT(1+BB63:BB74)-1</f>
        <v>3.3562881464616945E-2</v>
      </c>
    </row>
    <row r="75" spans="2:55" x14ac:dyDescent="0.25">
      <c r="B75" s="95">
        <f t="shared" si="5"/>
        <v>41060</v>
      </c>
      <c r="C75" s="123">
        <f>VLOOKUP($B75,'Region --&gt;'!$N$3:$U$101,MATCH(C$2,'Region --&gt;'!$N$3:$U$3,0),FALSE)/VLOOKUP($B74,'Region --&gt;'!$B$3:$K$101,MATCH(C$2,'Region --&gt;'!$B$3:$K$3,FALSE))</f>
        <v>-0.12732947654552595</v>
      </c>
      <c r="D75" s="123">
        <f t="array" ref="D75">PRODUCT(1+C64:C75)-1</f>
        <v>-0.21158182746072796</v>
      </c>
      <c r="E75" s="123">
        <f>VLOOKUP($B75,'Region --&gt;'!$N$104:$U$202,MATCH(C$2,'Region --&gt;'!$N$3:$U$3,0),FALSE)/VLOOKUP($B74,'Region --&gt;'!$B$104:$K$202,MATCH(C$2,'Region --&gt;'!$B$3:$K$3,FALSE))</f>
        <v>0.10534953708069318</v>
      </c>
      <c r="F75" s="123">
        <f t="array" ref="F75">PRODUCT(1+E64:E75)-1</f>
        <v>0.19546909014692115</v>
      </c>
      <c r="G75" s="637">
        <f>Benchmark!J76</f>
        <v>-9.6220658541617959E-2</v>
      </c>
      <c r="H75" s="123">
        <f t="array" ref="H75">PRODUCT(1+G64:G75)-1</f>
        <v>-0.16824999745740865</v>
      </c>
      <c r="I75" s="637">
        <f>-Benchmark!K76</f>
        <v>9.6492622043638634E-2</v>
      </c>
      <c r="J75" s="123">
        <f t="array" ref="J75">PRODUCT(1+I64:I75)-1</f>
        <v>0.12621483507039555</v>
      </c>
      <c r="K75" s="613"/>
      <c r="L75" s="123">
        <f>VLOOKUP($B75,'Region --&gt;'!$N$3:$U$101,MATCH(L$2,'Region --&gt;'!$N$3:$U$3,0),FALSE)/VLOOKUP($B74,'Region --&gt;'!$B$3:$K$101,MATCH(L$2,'Region --&gt;'!$B$3:$K$3,FALSE))</f>
        <v>-0.20834460045073844</v>
      </c>
      <c r="M75" s="123">
        <f t="array" ref="M75">PRODUCT(1+L64:L75)-1</f>
        <v>-0.30751377041087002</v>
      </c>
      <c r="N75" s="130">
        <f>IF(IFERROR(VLOOKUP($B75,'Region --&gt;'!$N$104:$U$202,MATCH(L$2,'Region --&gt;'!$N$3:$U$3,0),FALSE)/VLOOKUP($B74,'Region --&gt;'!$B$104:$K$202,MATCH(L$2,'Region --&gt;'!$B$3:$K$3,FALSE)),R75)&lt;-1,-1,IFERROR(VLOOKUP($B75,'Region --&gt;'!$N$104:$U$202,MATCH(L$2,'Region --&gt;'!$N$3:$U$3,0),FALSE)/VLOOKUP($B74,'Region --&gt;'!$B$104:$K$202,MATCH(L$2,'Region --&gt;'!$B$3:$K$3,FALSE)),R75))</f>
        <v>0.18279343716264793</v>
      </c>
      <c r="O75" s="123">
        <f t="array" ref="O75">PRODUCT(1+N64:N75)-1</f>
        <v>3.3053717851169369</v>
      </c>
      <c r="P75" s="637">
        <f>Benchmark!D76</f>
        <v>-0.1846863</v>
      </c>
      <c r="Q75" s="123">
        <f t="array" ref="Q75">PRODUCT(1+P64:P75)-1</f>
        <v>-0.33816018252775115</v>
      </c>
      <c r="R75" s="123">
        <f t="shared" si="6"/>
        <v>0.1846863</v>
      </c>
      <c r="S75" s="123">
        <f t="array" ref="S75">PRODUCT(1+R64:R75)-1</f>
        <v>0.27439922248664539</v>
      </c>
      <c r="U75" s="123">
        <f>VLOOKUP($B75,'Region --&gt;'!$N$3:$U$101,MATCH(U$2,'Region --&gt;'!$N$3:$U$3,0),FALSE)/VLOOKUP($B74,'Region --&gt;'!$B$3:$K$101,MATCH(U$2,'Region --&gt;'!$B$3:$K$3,FALSE))</f>
        <v>-0.23987017095972754</v>
      </c>
      <c r="V75" s="123">
        <f t="array" ref="V75">PRODUCT(1+U64:U75)-1</f>
        <v>-0.45579146013846761</v>
      </c>
      <c r="W75" s="123">
        <f>VLOOKUP($B75,'Region --&gt;'!$N$104:$U$202,MATCH(U$2,'Region --&gt;'!$N$3:$U$3,0),FALSE)/VLOOKUP($B74,'Region --&gt;'!$B$104:$K$202,MATCH(U$2,'Region --&gt;'!$B$3:$K$3,FALSE))</f>
        <v>0.16832963891117553</v>
      </c>
      <c r="X75" s="123">
        <f t="array" ref="X75">PRODUCT(1+W64:W75)-1</f>
        <v>5.0293262784194326E-2</v>
      </c>
      <c r="Y75" s="637">
        <f>Benchmark!E76</f>
        <v>-0.13102</v>
      </c>
      <c r="Z75" s="123">
        <f t="array" ref="Z75">PRODUCT(1+Y64:Y75)-1</f>
        <v>-0.21409746720447964</v>
      </c>
      <c r="AA75" s="123">
        <f t="shared" si="7"/>
        <v>0.13102</v>
      </c>
      <c r="AB75" s="123">
        <f t="array" ref="AB75">PRODUCT(1+AA64:AA75)-1</f>
        <v>0.1416829359150622</v>
      </c>
      <c r="AD75" s="123">
        <f>VLOOKUP($B75,'Region --&gt;'!$N$3:$U$101,MATCH(AD$2,'Region --&gt;'!$N$3:$U$3,0),FALSE)/VLOOKUP($B74,'Region --&gt;'!$B$3:$K$101,MATCH(AD$2,'Region --&gt;'!$B$3:$K$3,FALSE))</f>
        <v>-7.0228498543631918E-2</v>
      </c>
      <c r="AE75" s="123">
        <f t="array" ref="AE75">PRODUCT(1+AD64:AD75)-1</f>
        <v>1.8609141482732738E-3</v>
      </c>
      <c r="AF75" s="123">
        <f>VLOOKUP($B75,'Region --&gt;'!$N$104:$U$202,MATCH(AD$2,'Region --&gt;'!$N$3:$U$3,0),FALSE)/VLOOKUP($B74,'Region --&gt;'!$B$104:$K$202,MATCH(AD$2,'Region --&gt;'!$B$3:$K$3,FALSE))</f>
        <v>0.10790999455175797</v>
      </c>
      <c r="AG75" s="123">
        <f t="array" ref="AG75">PRODUCT(1+AF64:AF75)-1</f>
        <v>-1.2799130881617438E-2</v>
      </c>
      <c r="AH75" s="637">
        <f>Benchmark!H76</f>
        <v>-4.2143701458827419E-2</v>
      </c>
      <c r="AI75" s="123">
        <f t="array" ref="AI75">PRODUCT(1+AH64:AH75)-1</f>
        <v>-5.2201427422910673E-2</v>
      </c>
      <c r="AJ75" s="637">
        <f>-Benchmark!I76</f>
        <v>4.4908186359764291E-2</v>
      </c>
      <c r="AK75" s="123">
        <f t="array" ref="AK75">PRODUCT(1+AJ64:AJ75)-1</f>
        <v>8.9839712627124424E-3</v>
      </c>
      <c r="AL75" s="633"/>
      <c r="AM75" s="150">
        <f>IF(VLOOKUP($B75,'Region --&gt;'!$N$3:$U$101,MATCH(AM$2,'Region --&gt;'!$N$3:$U$3,0),FALSE)/VLOOKUP($B74,'Region --&gt;'!$B$3:$K$101,MATCH(AM$2,'Region --&gt;'!$B$3:$K$3,FALSE))&lt;-1,-1,VLOOKUP($B75,'Region --&gt;'!$N$3:$U$101,MATCH(AM$2,'Region --&gt;'!$N$3:$U$3,0),FALSE)/VLOOKUP($B74,'Region --&gt;'!$B$3:$K$101,MATCH(AM$2,'Region --&gt;'!$B$3:$K$3,FALSE)))</f>
        <v>-0.10720354146259793</v>
      </c>
      <c r="AN75" s="123">
        <f t="array" ref="AN75">PRODUCT(1+AM64:AM75)-1</f>
        <v>-0.18705646033867052</v>
      </c>
      <c r="AO75" s="123">
        <f>VLOOKUP($B75,'Region --&gt;'!$N$104:$U$202,MATCH(AM$2,'Region --&gt;'!$N$3:$U$3,0),FALSE)/VLOOKUP($B74,'Region --&gt;'!$B$104:$K$202,MATCH(AM$2,'Region --&gt;'!$B$3:$K$3,FALSE))</f>
        <v>4.9841273881227596E-2</v>
      </c>
      <c r="AP75" s="123">
        <f t="array" ref="AP75">PRODUCT(1+AO64:AO75)-1</f>
        <v>-1.3648780493780155E-3</v>
      </c>
      <c r="AQ75" s="637">
        <f>Benchmark!F76</f>
        <v>-6.5404549999999992E-2</v>
      </c>
      <c r="AR75" s="123">
        <f t="array" ref="AR75">PRODUCT(1+AQ64:AQ75)-1</f>
        <v>-2.6078627241731711E-2</v>
      </c>
      <c r="AS75" s="123">
        <f t="shared" si="8"/>
        <v>6.5404549999999992E-2</v>
      </c>
      <c r="AT75" s="123">
        <f t="array" ref="AT75">PRODUCT(1+AS64:AS75)-1</f>
        <v>-4.683410452002601E-3</v>
      </c>
      <c r="AV75" s="123">
        <f>VLOOKUP($B75,'Region --&gt;'!$N$3:$U$101,MATCH(AV$2,'Region --&gt;'!$N$3:$U$3,0),FALSE)/VLOOKUP($B74,'Region --&gt;'!$B$3:$K$101,MATCH(AV$2,'Region --&gt;'!$B$3:$K$3,FALSE))</f>
        <v>-0.10118185327892786</v>
      </c>
      <c r="AW75" s="123">
        <f t="array" ref="AW75">PRODUCT(1+AV64:AV75)-1</f>
        <v>-0.15042354553025006</v>
      </c>
      <c r="AX75" s="123">
        <f>VLOOKUP($B75,'Region --&gt;'!$N$104:$U$202,MATCH(AV$2,'Region --&gt;'!$N$3:$U$3,0),FALSE)/VLOOKUP($B74,'Region --&gt;'!$B$104:$K$202,MATCH(AV$2,'Region --&gt;'!$B$3:$K$3,FALSE))</f>
        <v>0.14425877153911454</v>
      </c>
      <c r="AY75" s="123">
        <f t="array" ref="AY75">PRODUCT(1+AX64:AX75)-1</f>
        <v>0.57353569445681174</v>
      </c>
      <c r="AZ75" s="637">
        <f>Benchmark!G76</f>
        <v>-5.8707060000000005E-2</v>
      </c>
      <c r="BA75" s="123">
        <f t="array" ref="BA75">PRODUCT(1+AZ64:AZ75)-1</f>
        <v>-0.11088451518510911</v>
      </c>
      <c r="BB75" s="123">
        <f t="shared" si="9"/>
        <v>5.8707060000000005E-2</v>
      </c>
      <c r="BC75" s="123">
        <f t="array" ref="BC75">PRODUCT(1+BB64:BB75)-1</f>
        <v>9.4435412303807809E-2</v>
      </c>
    </row>
    <row r="76" spans="2:55" x14ac:dyDescent="0.25">
      <c r="B76" s="95">
        <f t="shared" si="5"/>
        <v>41090</v>
      </c>
      <c r="C76" s="123">
        <f>VLOOKUP($B76,'Region --&gt;'!$N$3:$U$101,MATCH(C$2,'Region --&gt;'!$N$3:$U$3,0),FALSE)/VLOOKUP($B75,'Region --&gt;'!$B$3:$K$101,MATCH(C$2,'Region --&gt;'!$B$3:$K$3,FALSE))</f>
        <v>-8.61993585625658E-3</v>
      </c>
      <c r="D76" s="123">
        <f t="array" ref="D76">PRODUCT(1+C65:C76)-1</f>
        <v>-0.2116018488473298</v>
      </c>
      <c r="E76" s="123">
        <f>VLOOKUP($B76,'Region --&gt;'!$N$104:$U$202,MATCH(C$2,'Region --&gt;'!$N$3:$U$3,0),FALSE)/VLOOKUP($B75,'Region --&gt;'!$B$104:$K$202,MATCH(C$2,'Region --&gt;'!$B$3:$K$3,FALSE))</f>
        <v>-2.034616282768896E-2</v>
      </c>
      <c r="F76" s="123">
        <f t="array" ref="F76">PRODUCT(1+E65:E76)-1</f>
        <v>0.14820226137663339</v>
      </c>
      <c r="G76" s="637">
        <f>Benchmark!J77</f>
        <v>3.472964228432035E-2</v>
      </c>
      <c r="H76" s="123">
        <f t="array" ref="H76">PRODUCT(1+G65:G76)-1</f>
        <v>-0.12276348595340747</v>
      </c>
      <c r="I76" s="637">
        <f>-Benchmark!K77</f>
        <v>-3.6144033528284263E-2</v>
      </c>
      <c r="J76" s="123">
        <f t="array" ref="J76">PRODUCT(1+I65:I76)-1</f>
        <v>6.6624215286329669E-2</v>
      </c>
      <c r="K76" s="613"/>
      <c r="L76" s="123">
        <f>VLOOKUP($B76,'Region --&gt;'!$N$3:$U$101,MATCH(L$2,'Region --&gt;'!$N$3:$U$3,0),FALSE)/VLOOKUP($B75,'Region --&gt;'!$B$3:$K$101,MATCH(L$2,'Region --&gt;'!$B$3:$K$3,FALSE))</f>
        <v>5.6433907066082208E-2</v>
      </c>
      <c r="M76" s="123">
        <f t="array" ref="M76">PRODUCT(1+L65:L76)-1</f>
        <v>-0.22741192705130031</v>
      </c>
      <c r="N76" s="130">
        <f>IF(IFERROR(VLOOKUP($B76,'Region --&gt;'!$N$104:$U$202,MATCH(L$2,'Region --&gt;'!$N$3:$U$3,0),FALSE)/VLOOKUP($B75,'Region --&gt;'!$B$104:$K$202,MATCH(L$2,'Region --&gt;'!$B$3:$K$3,FALSE)),R76)&lt;-1,-1,IFERROR(VLOOKUP($B76,'Region --&gt;'!$N$104:$U$202,MATCH(L$2,'Region --&gt;'!$N$3:$U$3,0),FALSE)/VLOOKUP($B75,'Region --&gt;'!$B$104:$K$202,MATCH(L$2,'Region --&gt;'!$B$3:$K$3,FALSE)),R76))</f>
        <v>-4.2358144511289816E-2</v>
      </c>
      <c r="O76" s="123">
        <f t="array" ref="O76">PRODUCT(1+N65:N76)-1</f>
        <v>2.9439905030908702</v>
      </c>
      <c r="P76" s="637">
        <f>Benchmark!D77</f>
        <v>0.1085815</v>
      </c>
      <c r="Q76" s="123">
        <f t="array" ref="Q76">PRODUCT(1+P65:P76)-1</f>
        <v>-0.26488779160128739</v>
      </c>
      <c r="R76" s="123">
        <f t="shared" si="6"/>
        <v>-0.1085815</v>
      </c>
      <c r="S76" s="123">
        <f t="array" ref="S76">PRODUCT(1+R65:R76)-1</f>
        <v>0.13385003785426419</v>
      </c>
      <c r="U76" s="123">
        <f>VLOOKUP($B76,'Region --&gt;'!$N$3:$U$101,MATCH(U$2,'Region --&gt;'!$N$3:$U$3,0),FALSE)/VLOOKUP($B75,'Region --&gt;'!$B$3:$K$101,MATCH(U$2,'Region --&gt;'!$B$3:$K$3,FALSE))</f>
        <v>0.11119608840808103</v>
      </c>
      <c r="V76" s="123">
        <f t="array" ref="V76">PRODUCT(1+U65:U76)-1</f>
        <v>-0.38201356392890451</v>
      </c>
      <c r="W76" s="123">
        <f>VLOOKUP($B76,'Region --&gt;'!$N$104:$U$202,MATCH(U$2,'Region --&gt;'!$N$3:$U$3,0),FALSE)/VLOOKUP($B75,'Region --&gt;'!$B$104:$K$202,MATCH(U$2,'Region --&gt;'!$B$3:$K$3,FALSE))</f>
        <v>-6.7669203681251969E-2</v>
      </c>
      <c r="X76" s="123">
        <f t="array" ref="X76">PRODUCT(1+W65:W76)-1</f>
        <v>-2.9835624846614728E-2</v>
      </c>
      <c r="Y76" s="637">
        <f>Benchmark!E77</f>
        <v>3.886788E-2</v>
      </c>
      <c r="Z76" s="123">
        <f t="array" ref="Z76">PRODUCT(1+Y65:Y76)-1</f>
        <v>-0.18084236711036694</v>
      </c>
      <c r="AA76" s="123">
        <f t="shared" si="7"/>
        <v>-3.886788E-2</v>
      </c>
      <c r="AB76" s="123">
        <f t="array" ref="AB76">PRODUCT(1+AA65:AA76)-1</f>
        <v>9.3691595566676389E-2</v>
      </c>
      <c r="AD76" s="123">
        <f>VLOOKUP($B76,'Region --&gt;'!$N$3:$U$101,MATCH(AD$2,'Region --&gt;'!$N$3:$U$3,0),FALSE)/VLOOKUP($B75,'Region --&gt;'!$B$3:$K$101,MATCH(AD$2,'Region --&gt;'!$B$3:$K$3,FALSE))</f>
        <v>-1.2680138636195123E-2</v>
      </c>
      <c r="AE76" s="123">
        <f t="array" ref="AE76">PRODUCT(1+AD65:AD76)-1</f>
        <v>1.0524495554222968E-2</v>
      </c>
      <c r="AF76" s="123">
        <f>VLOOKUP($B76,'Region --&gt;'!$N$104:$U$202,MATCH(AD$2,'Region --&gt;'!$N$3:$U$3,0),FALSE)/VLOOKUP($B75,'Region --&gt;'!$B$104:$K$202,MATCH(AD$2,'Region --&gt;'!$B$3:$K$3,FALSE))</f>
        <v>-1.2915363714654406E-2</v>
      </c>
      <c r="AG76" s="123">
        <f t="array" ref="AG76">PRODUCT(1+AF65:AF76)-1</f>
        <v>-3.4540664665204446E-2</v>
      </c>
      <c r="AH76" s="637">
        <f>Benchmark!H77</f>
        <v>1.5671274705596271E-2</v>
      </c>
      <c r="AI76" s="123">
        <f t="array" ref="AI76">PRODUCT(1+AH65:AH76)-1</f>
        <v>-1.8392244269256564E-2</v>
      </c>
      <c r="AJ76" s="637">
        <f>-Benchmark!I77</f>
        <v>-5.365864638320901E-2</v>
      </c>
      <c r="AK76" s="123">
        <f t="array" ref="AK76">PRODUCT(1+AJ65:AJ76)-1</f>
        <v>-5.6845843550709652E-2</v>
      </c>
      <c r="AL76" s="633"/>
      <c r="AM76" s="150">
        <f>IF(VLOOKUP($B76,'Region --&gt;'!$N$3:$U$101,MATCH(AM$2,'Region --&gt;'!$N$3:$U$3,0),FALSE)/VLOOKUP($B75,'Region --&gt;'!$B$3:$K$101,MATCH(AM$2,'Region --&gt;'!$B$3:$K$3,FALSE))&lt;-1,-1,VLOOKUP($B76,'Region --&gt;'!$N$3:$U$101,MATCH(AM$2,'Region --&gt;'!$N$3:$U$3,0),FALSE)/VLOOKUP($B75,'Region --&gt;'!$B$3:$K$101,MATCH(AM$2,'Region --&gt;'!$B$3:$K$3,FALSE)))</f>
        <v>-1.6043003688355185E-2</v>
      </c>
      <c r="AN76" s="123">
        <f t="array" ref="AN76">PRODUCT(1+AM65:AM76)-1</f>
        <v>-0.17624364859370223</v>
      </c>
      <c r="AO76" s="123">
        <f>VLOOKUP($B76,'Region --&gt;'!$N$104:$U$202,MATCH(AM$2,'Region --&gt;'!$N$3:$U$3,0),FALSE)/VLOOKUP($B75,'Region --&gt;'!$B$104:$K$202,MATCH(AM$2,'Region --&gt;'!$B$3:$K$3,FALSE))</f>
        <v>-1.6711380064955563E-2</v>
      </c>
      <c r="AP76" s="123">
        <f t="array" ref="AP76">PRODUCT(1+AO65:AO76)-1</f>
        <v>-4.6165089829768635E-2</v>
      </c>
      <c r="AQ76" s="637">
        <f>Benchmark!F77</f>
        <v>3.9362380000000002E-2</v>
      </c>
      <c r="AR76" s="123">
        <f t="array" ref="AR76">PRODUCT(1+AQ65:AQ76)-1</f>
        <v>3.0844223175909846E-2</v>
      </c>
      <c r="AS76" s="123">
        <f t="shared" si="8"/>
        <v>-3.9362380000000002E-2</v>
      </c>
      <c r="AT76" s="123">
        <f t="array" ref="AT76">PRODUCT(1+AS65:AS76)-1</f>
        <v>-6.0796075951977224E-2</v>
      </c>
      <c r="AV76" s="123">
        <f>VLOOKUP($B76,'Region --&gt;'!$N$3:$U$101,MATCH(AV$2,'Region --&gt;'!$N$3:$U$3,0),FALSE)/VLOOKUP($B75,'Region --&gt;'!$B$3:$K$101,MATCH(AV$2,'Region --&gt;'!$B$3:$K$3,FALSE))</f>
        <v>-2.0904140231796271E-3</v>
      </c>
      <c r="AW76" s="123">
        <f t="array" ref="AW76">PRODUCT(1+AV65:AV76)-1</f>
        <v>-0.19749792391933674</v>
      </c>
      <c r="AX76" s="123">
        <f>VLOOKUP($B76,'Region --&gt;'!$N$104:$U$202,MATCH(AV$2,'Region --&gt;'!$N$3:$U$3,0),FALSE)/VLOOKUP($B75,'Region --&gt;'!$B$104:$K$202,MATCH(AV$2,'Region --&gt;'!$B$3:$K$3,FALSE))</f>
        <v>-4.30350594696641E-2</v>
      </c>
      <c r="AY76" s="123">
        <f t="array" ref="AY76">PRODUCT(1+AX65:AX76)-1</f>
        <v>0.50075721866367373</v>
      </c>
      <c r="AZ76" s="637">
        <f>Benchmark!G77</f>
        <v>5.225863E-2</v>
      </c>
      <c r="BA76" s="123">
        <f t="array" ref="BA76">PRODUCT(1+AZ65:AZ76)-1</f>
        <v>-3.8426100021029641E-2</v>
      </c>
      <c r="BB76" s="123">
        <f t="shared" si="9"/>
        <v>-5.225863E-2</v>
      </c>
      <c r="BC76" s="123">
        <f t="array" ref="BC76">PRODUCT(1+BB65:BB76)-1</f>
        <v>9.9397727704761962E-3</v>
      </c>
    </row>
    <row r="77" spans="2:55" x14ac:dyDescent="0.25">
      <c r="B77" s="95">
        <f t="shared" si="5"/>
        <v>41121</v>
      </c>
      <c r="C77" s="123">
        <f>VLOOKUP($B77,'Region --&gt;'!$N$3:$U$101,MATCH(C$2,'Region --&gt;'!$N$3:$U$3,0),FALSE)/VLOOKUP($B76,'Region --&gt;'!$B$3:$K$101,MATCH(C$2,'Region --&gt;'!$B$3:$K$3,FALSE))</f>
        <v>-2.3455104732997226E-2</v>
      </c>
      <c r="D77" s="123">
        <f t="array" ref="D77">PRODUCT(1+C66:C77)-1</f>
        <v>-0.24217034538951487</v>
      </c>
      <c r="E77" s="123">
        <f>VLOOKUP($B77,'Region --&gt;'!$N$104:$U$202,MATCH(C$2,'Region --&gt;'!$N$3:$U$3,0),FALSE)/VLOOKUP($B76,'Region --&gt;'!$B$104:$K$202,MATCH(C$2,'Region --&gt;'!$B$3:$K$3,FALSE))</f>
        <v>4.4827330017175919E-2</v>
      </c>
      <c r="F77" s="123">
        <f t="array" ref="F77">PRODUCT(1+E66:E77)-1</f>
        <v>0.18928718892894314</v>
      </c>
      <c r="G77" s="637">
        <f>Benchmark!J78</f>
        <v>1.9343646503837939E-2</v>
      </c>
      <c r="H77" s="123">
        <f t="array" ref="H77">PRODUCT(1+G66:G77)-1</f>
        <v>-0.11367931051237667</v>
      </c>
      <c r="I77" s="637">
        <f>-Benchmark!K78</f>
        <v>-1.6724977740338459E-2</v>
      </c>
      <c r="J77" s="123">
        <f t="array" ref="J77">PRODUCT(1+I66:I77)-1</f>
        <v>5.705810902073094E-2</v>
      </c>
      <c r="K77" s="613"/>
      <c r="L77" s="123">
        <f>VLOOKUP($B77,'Region --&gt;'!$N$3:$U$101,MATCH(L$2,'Region --&gt;'!$N$3:$U$3,0),FALSE)/VLOOKUP($B76,'Region --&gt;'!$B$3:$K$101,MATCH(L$2,'Region --&gt;'!$B$3:$K$3,FALSE))</f>
        <v>3.5367739226941933E-2</v>
      </c>
      <c r="M77" s="123">
        <f t="array" ref="M77">PRODUCT(1+L66:L77)-1</f>
        <v>-0.19463979512423246</v>
      </c>
      <c r="N77" s="130">
        <f>IF(IFERROR(VLOOKUP($B77,'Region --&gt;'!$N$104:$U$202,MATCH(L$2,'Region --&gt;'!$N$3:$U$3,0),FALSE)/VLOOKUP($B76,'Region --&gt;'!$B$104:$K$202,MATCH(L$2,'Region --&gt;'!$B$3:$K$3,FALSE)),R77)&lt;-1,-1,IFERROR(VLOOKUP($B77,'Region --&gt;'!$N$104:$U$202,MATCH(L$2,'Region --&gt;'!$N$3:$U$3,0),FALSE)/VLOOKUP($B76,'Region --&gt;'!$B$104:$K$202,MATCH(L$2,'Region --&gt;'!$B$3:$K$3,FALSE)),R77))</f>
        <v>-9.571379873023611E-2</v>
      </c>
      <c r="O77" s="123">
        <f t="array" ref="O77">PRODUCT(1+N66:N77)-1</f>
        <v>2.6587636599147593</v>
      </c>
      <c r="P77" s="637">
        <f>Benchmark!D78</f>
        <v>1.625074E-2</v>
      </c>
      <c r="Q77" s="123">
        <f t="array" ref="Q77">PRODUCT(1+P66:P77)-1</f>
        <v>-0.25722102446018247</v>
      </c>
      <c r="R77" s="123">
        <f t="shared" si="6"/>
        <v>-1.625074E-2</v>
      </c>
      <c r="S77" s="123">
        <f t="array" ref="S77">PRODUCT(1+R66:R77)-1</f>
        <v>0.121887633254947</v>
      </c>
      <c r="U77" s="123">
        <f>VLOOKUP($B77,'Region --&gt;'!$N$3:$U$101,MATCH(U$2,'Region --&gt;'!$N$3:$U$3,0),FALSE)/VLOOKUP($B76,'Region --&gt;'!$B$3:$K$101,MATCH(U$2,'Region --&gt;'!$B$3:$K$3,FALSE))</f>
        <v>-0.10705276605245911</v>
      </c>
      <c r="V77" s="123">
        <f t="array" ref="V77">PRODUCT(1+U66:U77)-1</f>
        <v>-0.42427422516434388</v>
      </c>
      <c r="W77" s="123">
        <f>VLOOKUP($B77,'Region --&gt;'!$N$104:$U$202,MATCH(U$2,'Region --&gt;'!$N$3:$U$3,0),FALSE)/VLOOKUP($B76,'Region --&gt;'!$B$104:$K$202,MATCH(U$2,'Region --&gt;'!$B$3:$K$3,FALSE))</f>
        <v>1.1938379197875527E-2</v>
      </c>
      <c r="X77" s="123">
        <f t="array" ref="X77">PRODUCT(1+W66:W77)-1</f>
        <v>-4.5323328117102046E-2</v>
      </c>
      <c r="Y77" s="637">
        <f>Benchmark!E78</f>
        <v>1.3398490000000001E-2</v>
      </c>
      <c r="Z77" s="123">
        <f t="array" ref="Z77">PRODUCT(1+Y66:Y77)-1</f>
        <v>-0.14070445466536763</v>
      </c>
      <c r="AA77" s="123">
        <f t="shared" si="7"/>
        <v>-1.3398490000000001E-2</v>
      </c>
      <c r="AB77" s="123">
        <f t="array" ref="AB77">PRODUCT(1+AA66:AA77)-1</f>
        <v>4.3619817312180453E-2</v>
      </c>
      <c r="AD77" s="123">
        <f>VLOOKUP($B77,'Region --&gt;'!$N$3:$U$101,MATCH(AD$2,'Region --&gt;'!$N$3:$U$3,0),FALSE)/VLOOKUP($B76,'Region --&gt;'!$B$3:$K$101,MATCH(AD$2,'Region --&gt;'!$B$3:$K$3,FALSE))</f>
        <v>3.1719489954998896E-2</v>
      </c>
      <c r="AE77" s="123">
        <f t="array" ref="AE77">PRODUCT(1+AD66:AD77)-1</f>
        <v>8.1878337968560366E-2</v>
      </c>
      <c r="AF77" s="123">
        <f>VLOOKUP($B77,'Region --&gt;'!$N$104:$U$202,MATCH(AD$2,'Region --&gt;'!$N$3:$U$3,0),FALSE)/VLOOKUP($B76,'Region --&gt;'!$B$104:$K$202,MATCH(AD$2,'Region --&gt;'!$B$3:$K$3,FALSE))</f>
        <v>-3.1135327478421852E-2</v>
      </c>
      <c r="AG77" s="123">
        <f t="array" ref="AG77">PRODUCT(1+AF66:AF77)-1</f>
        <v>-7.0619143193656142E-2</v>
      </c>
      <c r="AH77" s="637">
        <f>Benchmark!H78</f>
        <v>3.827347566869508E-2</v>
      </c>
      <c r="AI77" s="123">
        <f t="array" ref="AI77">PRODUCT(1+AH66:AH77)-1</f>
        <v>4.6662627930044609E-2</v>
      </c>
      <c r="AJ77" s="637">
        <f>-Benchmark!I78</f>
        <v>-3.2252662180101144E-2</v>
      </c>
      <c r="AK77" s="123">
        <f t="array" ref="AK77">PRODUCT(1+AJ66:AJ77)-1</f>
        <v>-0.10133102694515728</v>
      </c>
      <c r="AL77" s="633"/>
      <c r="AM77" s="150">
        <f>IF(VLOOKUP($B77,'Region --&gt;'!$N$3:$U$101,MATCH(AM$2,'Region --&gt;'!$N$3:$U$3,0),FALSE)/VLOOKUP($B76,'Region --&gt;'!$B$3:$K$101,MATCH(AM$2,'Region --&gt;'!$B$3:$K$3,FALSE))&lt;-1,-1,VLOOKUP($B77,'Region --&gt;'!$N$3:$U$101,MATCH(AM$2,'Region --&gt;'!$N$3:$U$3,0),FALSE)/VLOOKUP($B76,'Region --&gt;'!$B$3:$K$101,MATCH(AM$2,'Region --&gt;'!$B$3:$K$3,FALSE)))</f>
        <v>-1.2138329425639572E-2</v>
      </c>
      <c r="AN77" s="123">
        <f t="array" ref="AN77">PRODUCT(1+AM66:AM77)-1</f>
        <v>-0.11930911411369671</v>
      </c>
      <c r="AO77" s="123">
        <f>VLOOKUP($B77,'Region --&gt;'!$N$104:$U$202,MATCH(AM$2,'Region --&gt;'!$N$3:$U$3,0),FALSE)/VLOOKUP($B76,'Region --&gt;'!$B$104:$K$202,MATCH(AM$2,'Region --&gt;'!$B$3:$K$3,FALSE))</f>
        <v>-2.8845632877618609E-2</v>
      </c>
      <c r="AP77" s="123">
        <f t="array" ref="AP77">PRODUCT(1+AO66:AO77)-1</f>
        <v>-0.10170213699502717</v>
      </c>
      <c r="AQ77" s="637">
        <f>Benchmark!F78</f>
        <v>1.4273039999999999E-2</v>
      </c>
      <c r="AR77" s="123">
        <f t="array" ref="AR77">PRODUCT(1+AQ66:AQ77)-1</f>
        <v>6.6497869729853276E-2</v>
      </c>
      <c r="AS77" s="123">
        <f t="shared" si="8"/>
        <v>-1.4273039999999999E-2</v>
      </c>
      <c r="AT77" s="123">
        <f t="array" ref="AT77">PRODUCT(1+AS66:AS77)-1</f>
        <v>-9.202910721660551E-2</v>
      </c>
      <c r="AV77" s="123">
        <f>VLOOKUP($B77,'Region --&gt;'!$N$3:$U$101,MATCH(AV$2,'Region --&gt;'!$N$3:$U$3,0),FALSE)/VLOOKUP($B76,'Region --&gt;'!$B$3:$K$101,MATCH(AV$2,'Region --&gt;'!$B$3:$K$3,FALSE))</f>
        <v>3.827757702901069E-2</v>
      </c>
      <c r="AW77" s="123">
        <f t="array" ref="AW77">PRODUCT(1+AV66:AV77)-1</f>
        <v>-0.12294310363211591</v>
      </c>
      <c r="AX77" s="123">
        <f>VLOOKUP($B77,'Region --&gt;'!$N$104:$U$202,MATCH(AV$2,'Region --&gt;'!$N$3:$U$3,0),FALSE)/VLOOKUP($B76,'Region --&gt;'!$B$104:$K$202,MATCH(AV$2,'Region --&gt;'!$B$3:$K$3,FALSE))</f>
        <v>-1.7936663067175358E-2</v>
      </c>
      <c r="AY77" s="123">
        <f t="array" ref="AY77">PRODUCT(1+AX66:AX77)-1</f>
        <v>0.36725392670427115</v>
      </c>
      <c r="AZ77" s="637">
        <f>Benchmark!G78</f>
        <v>4.2220229999999997E-2</v>
      </c>
      <c r="BA77" s="123">
        <f t="array" ref="BA77">PRODUCT(1+AZ66:AZ77)-1</f>
        <v>2.7704040093112337E-2</v>
      </c>
      <c r="BB77" s="123">
        <f t="shared" si="9"/>
        <v>-4.2220229999999997E-2</v>
      </c>
      <c r="BC77" s="123">
        <f t="array" ref="BC77">PRODUCT(1+BB66:BB77)-1</f>
        <v>-5.6149138096659001E-2</v>
      </c>
    </row>
    <row r="78" spans="2:55" x14ac:dyDescent="0.25">
      <c r="B78" s="95">
        <f t="shared" si="5"/>
        <v>41152</v>
      </c>
      <c r="C78" s="123">
        <f>VLOOKUP($B78,'Region --&gt;'!$N$3:$U$101,MATCH(C$2,'Region --&gt;'!$N$3:$U$3,0),FALSE)/VLOOKUP($B77,'Region --&gt;'!$B$3:$K$101,MATCH(C$2,'Region --&gt;'!$B$3:$K$3,FALSE))</f>
        <v>-5.571142382595479E-3</v>
      </c>
      <c r="D78" s="123">
        <f t="array" ref="D78">PRODUCT(1+C67:C78)-1</f>
        <v>-0.16724397310075179</v>
      </c>
      <c r="E78" s="123">
        <f>VLOOKUP($B78,'Region --&gt;'!$N$104:$U$202,MATCH(C$2,'Region --&gt;'!$N$3:$U$3,0),FALSE)/VLOOKUP($B77,'Region --&gt;'!$B$104:$K$202,MATCH(C$2,'Region --&gt;'!$B$3:$K$3,FALSE))</f>
        <v>-9.8596352082480562E-3</v>
      </c>
      <c r="F78" s="123">
        <f t="array" ref="F78">PRODUCT(1+E67:E78)-1</f>
        <v>6.3004159488025513E-2</v>
      </c>
      <c r="G78" s="637">
        <f>Benchmark!J79</f>
        <v>-4.3885779731693032E-3</v>
      </c>
      <c r="H78" s="123">
        <f t="array" ref="H78">PRODUCT(1+G67:G78)-1</f>
        <v>-2.3398116583091877E-2</v>
      </c>
      <c r="I78" s="637">
        <f>-Benchmark!K79</f>
        <v>4.2832605010341036E-3</v>
      </c>
      <c r="J78" s="123">
        <f t="array" ref="J78">PRODUCT(1+I67:I78)-1</f>
        <v>-3.1231602660214186E-2</v>
      </c>
      <c r="K78" s="613"/>
      <c r="L78" s="123">
        <f>VLOOKUP($B78,'Region --&gt;'!$N$3:$U$101,MATCH(L$2,'Region --&gt;'!$N$3:$U$3,0),FALSE)/VLOOKUP($B77,'Region --&gt;'!$B$3:$K$101,MATCH(L$2,'Region --&gt;'!$B$3:$K$3,FALSE))</f>
        <v>-2.7419250082412257E-2</v>
      </c>
      <c r="M78" s="123">
        <f t="array" ref="M78">PRODUCT(1+L67:L78)-1</f>
        <v>-0.14905290141711736</v>
      </c>
      <c r="N78" s="130">
        <f>IF(IFERROR(VLOOKUP($B78,'Region --&gt;'!$N$104:$U$202,MATCH(L$2,'Region --&gt;'!$N$3:$U$3,0),FALSE)/VLOOKUP($B77,'Region --&gt;'!$B$104:$K$202,MATCH(L$2,'Region --&gt;'!$B$3:$K$3,FALSE)),R78)&lt;-1,-1,IFERROR(VLOOKUP($B78,'Region --&gt;'!$N$104:$U$202,MATCH(L$2,'Region --&gt;'!$N$3:$U$3,0),FALSE)/VLOOKUP($B77,'Region --&gt;'!$B$104:$K$202,MATCH(L$2,'Region --&gt;'!$B$3:$K$3,FALSE)),R78))</f>
        <v>3.2077700151692284E-2</v>
      </c>
      <c r="O78" s="123">
        <f t="array" ref="O78">PRODUCT(1+N67:N78)-1</f>
        <v>2.1668635819198045</v>
      </c>
      <c r="P78" s="637">
        <f>Benchmark!D79</f>
        <v>2.2354090000000004E-2</v>
      </c>
      <c r="Q78" s="123">
        <f t="array" ref="Q78">PRODUCT(1+P67:P78)-1</f>
        <v>-0.12565552985756689</v>
      </c>
      <c r="R78" s="123">
        <f t="shared" si="6"/>
        <v>-2.2354090000000004E-2</v>
      </c>
      <c r="S78" s="123">
        <f t="array" ref="S78">PRODUCT(1+R67:R78)-1</f>
        <v>-3.0644779402959621E-2</v>
      </c>
      <c r="U78" s="123">
        <f>VLOOKUP($B78,'Region --&gt;'!$N$3:$U$101,MATCH(U$2,'Region --&gt;'!$N$3:$U$3,0),FALSE)/VLOOKUP($B77,'Region --&gt;'!$B$3:$K$101,MATCH(U$2,'Region --&gt;'!$B$3:$K$3,FALSE))</f>
        <v>0.11472871516172241</v>
      </c>
      <c r="V78" s="123">
        <f t="array" ref="V78">PRODUCT(1+U67:U78)-1</f>
        <v>-0.31386044451871586</v>
      </c>
      <c r="W78" s="123">
        <f>VLOOKUP($B78,'Region --&gt;'!$N$104:$U$202,MATCH(U$2,'Region --&gt;'!$N$3:$U$3,0),FALSE)/VLOOKUP($B77,'Region --&gt;'!$B$104:$K$202,MATCH(U$2,'Region --&gt;'!$B$3:$K$3,FALSE))</f>
        <v>5.1500090567969017E-2</v>
      </c>
      <c r="X78" s="123">
        <f t="array" ref="X78">PRODUCT(1+W67:W78)-1</f>
        <v>8.5147092634760835E-3</v>
      </c>
      <c r="Y78" s="637">
        <f>Benchmark!E79</f>
        <v>-5.2112069999999998E-3</v>
      </c>
      <c r="Z78" s="123">
        <f t="array" ref="Z78">PRODUCT(1+Y67:Y78)-1</f>
        <v>-9.6868288921449608E-2</v>
      </c>
      <c r="AA78" s="123">
        <f t="shared" si="7"/>
        <v>5.2112069999999998E-3</v>
      </c>
      <c r="AB78" s="123">
        <f t="array" ref="AB78">PRODUCT(1+AA67:AA78)-1</f>
        <v>-4.2125293914235806E-3</v>
      </c>
      <c r="AD78" s="123">
        <f>VLOOKUP($B78,'Region --&gt;'!$N$3:$U$101,MATCH(AD$2,'Region --&gt;'!$N$3:$U$3,0),FALSE)/VLOOKUP($B77,'Region --&gt;'!$B$3:$K$101,MATCH(AD$2,'Region --&gt;'!$B$3:$K$3,FALSE))</f>
        <v>5.8544608415676228E-2</v>
      </c>
      <c r="AE78" s="123">
        <f t="array" ref="AE78">PRODUCT(1+AD67:AD78)-1</f>
        <v>0.21728546285657768</v>
      </c>
      <c r="AF78" s="123">
        <f>VLOOKUP($B78,'Region --&gt;'!$N$104:$U$202,MATCH(AD$2,'Region --&gt;'!$N$3:$U$3,0),FALSE)/VLOOKUP($B77,'Region --&gt;'!$B$104:$K$202,MATCH(AD$2,'Region --&gt;'!$B$3:$K$3,FALSE))</f>
        <v>-2.9625810297099035E-2</v>
      </c>
      <c r="AG78" s="123">
        <f t="array" ref="AG78">PRODUCT(1+AF67:AF78)-1</f>
        <v>-9.652613370727281E-2</v>
      </c>
      <c r="AH78" s="637">
        <f>Benchmark!H79</f>
        <v>3.6565661040866781E-2</v>
      </c>
      <c r="AI78" s="123">
        <f t="array" ref="AI78">PRODUCT(1+AH67:AH78)-1</f>
        <v>0.13976525308861576</v>
      </c>
      <c r="AJ78" s="637">
        <f>-Benchmark!I79</f>
        <v>-3.0068637516464252E-2</v>
      </c>
      <c r="AK78" s="123">
        <f t="array" ref="AK78">PRODUCT(1+AJ67:AJ78)-1</f>
        <v>-0.1706308648358954</v>
      </c>
      <c r="AL78" s="633"/>
      <c r="AM78" s="150">
        <f>IF(VLOOKUP($B78,'Region --&gt;'!$N$3:$U$101,MATCH(AM$2,'Region --&gt;'!$N$3:$U$3,0),FALSE)/VLOOKUP($B77,'Region --&gt;'!$B$3:$K$101,MATCH(AM$2,'Region --&gt;'!$B$3:$K$3,FALSE))&lt;-1,-1,VLOOKUP($B78,'Region --&gt;'!$N$3:$U$101,MATCH(AM$2,'Region --&gt;'!$N$3:$U$3,0),FALSE)/VLOOKUP($B77,'Region --&gt;'!$B$3:$K$101,MATCH(AM$2,'Region --&gt;'!$B$3:$K$3,FALSE)))</f>
        <v>4.7143799127200132E-2</v>
      </c>
      <c r="AN78" s="123">
        <f t="array" ref="AN78">PRODUCT(1+AM67:AM78)-1</f>
        <v>-7.1811591915907913E-3</v>
      </c>
      <c r="AO78" s="123">
        <f>VLOOKUP($B78,'Region --&gt;'!$N$104:$U$202,MATCH(AM$2,'Region --&gt;'!$N$3:$U$3,0),FALSE)/VLOOKUP($B77,'Region --&gt;'!$B$104:$K$202,MATCH(AM$2,'Region --&gt;'!$B$3:$K$3,FALSE))</f>
        <v>-4.5239551569872957E-2</v>
      </c>
      <c r="AP78" s="123">
        <f t="array" ref="AP78">PRODUCT(1+AO67:AO78)-1</f>
        <v>-0.16243528292741627</v>
      </c>
      <c r="AQ78" s="637">
        <f>Benchmark!F79</f>
        <v>2.5159760000000003E-2</v>
      </c>
      <c r="AR78" s="123">
        <f t="array" ref="AR78">PRODUCT(1+AQ67:AQ78)-1</f>
        <v>0.15496291701570164</v>
      </c>
      <c r="AS78" s="123">
        <f t="shared" si="8"/>
        <v>-2.5159760000000003E-2</v>
      </c>
      <c r="AT78" s="123">
        <f t="array" ref="AT78">PRODUCT(1+AS67:AS78)-1</f>
        <v>-0.15971359023322151</v>
      </c>
      <c r="AV78" s="123">
        <f>VLOOKUP($B78,'Region --&gt;'!$N$3:$U$101,MATCH(AV$2,'Region --&gt;'!$N$3:$U$3,0),FALSE)/VLOOKUP($B77,'Region --&gt;'!$B$3:$K$101,MATCH(AV$2,'Region --&gt;'!$B$3:$K$3,FALSE))</f>
        <v>6.2961681495479441E-2</v>
      </c>
      <c r="AW78" s="123">
        <f t="array" ref="AW78">PRODUCT(1+AV67:AV78)-1</f>
        <v>6.1080267677268374E-2</v>
      </c>
      <c r="AX78" s="123">
        <f>VLOOKUP($B78,'Region --&gt;'!$N$104:$U$202,MATCH(AV$2,'Region --&gt;'!$N$3:$U$3,0),FALSE)/VLOOKUP($B77,'Region --&gt;'!$B$104:$K$202,MATCH(AV$2,'Region --&gt;'!$B$3:$K$3,FALSE))</f>
        <v>-3.5140089314399506E-2</v>
      </c>
      <c r="AY78" s="123">
        <f t="array" ref="AY78">PRODUCT(1+AX67:AX78)-1</f>
        <v>0.11769083865198993</v>
      </c>
      <c r="AZ78" s="637">
        <f>Benchmark!G79</f>
        <v>2.0391740000000002E-2</v>
      </c>
      <c r="BA78" s="123">
        <f t="array" ref="BA78">PRODUCT(1+AZ67:AZ78)-1</f>
        <v>0.1672874701133833</v>
      </c>
      <c r="BB78" s="123">
        <f t="shared" si="9"/>
        <v>-2.0391740000000002E-2</v>
      </c>
      <c r="BC78" s="123">
        <f t="array" ref="BC78">PRODUCT(1+BB67:BB78)-1</f>
        <v>-0.16069146831262848</v>
      </c>
    </row>
    <row r="79" spans="2:55" x14ac:dyDescent="0.25">
      <c r="B79" s="95">
        <f t="shared" si="5"/>
        <v>41182</v>
      </c>
      <c r="C79" s="123">
        <f>VLOOKUP($B79,'Region --&gt;'!$N$3:$U$101,MATCH(C$2,'Region --&gt;'!$N$3:$U$3,0),FALSE)/VLOOKUP($B78,'Region --&gt;'!$B$3:$K$101,MATCH(C$2,'Region --&gt;'!$B$3:$K$3,FALSE))</f>
        <v>6.3125917132294346E-2</v>
      </c>
      <c r="D79" s="123">
        <f t="array" ref="D79">PRODUCT(1+C68:C79)-1</f>
        <v>8.9150831296080923E-2</v>
      </c>
      <c r="E79" s="123">
        <f>VLOOKUP($B79,'Region --&gt;'!$N$104:$U$202,MATCH(C$2,'Region --&gt;'!$N$3:$U$3,0),FALSE)/VLOOKUP($B78,'Region --&gt;'!$B$104:$K$202,MATCH(C$2,'Region --&gt;'!$B$3:$K$3,FALSE))</f>
        <v>-7.0276048007847355E-2</v>
      </c>
      <c r="F79" s="123">
        <f t="array" ref="F79">PRODUCT(1+E68:E79)-1</f>
        <v>-0.12282482427891961</v>
      </c>
      <c r="G79" s="637">
        <f>Benchmark!J80</f>
        <v>6.4103062831134761E-2</v>
      </c>
      <c r="H79" s="123">
        <f t="array" ref="H79">PRODUCT(1+G68:G79)-1</f>
        <v>0.17697952193916344</v>
      </c>
      <c r="I79" s="637">
        <f>-Benchmark!K80</f>
        <v>-6.1928644521171715E-2</v>
      </c>
      <c r="J79" s="123">
        <f t="array" ref="J79">PRODUCT(1+I68:I79)-1</f>
        <v>-0.18283753736758868</v>
      </c>
      <c r="K79" s="613"/>
      <c r="L79" s="123">
        <f>VLOOKUP($B79,'Region --&gt;'!$N$3:$U$101,MATCH(L$2,'Region --&gt;'!$N$3:$U$3,0),FALSE)/VLOOKUP($B78,'Region --&gt;'!$B$3:$K$101,MATCH(L$2,'Region --&gt;'!$B$3:$K$3,FALSE))</f>
        <v>0.13415309771946421</v>
      </c>
      <c r="M79" s="123">
        <f t="array" ref="M79">PRODUCT(1+L68:L79)-1</f>
        <v>0.18558105158176352</v>
      </c>
      <c r="N79" s="130">
        <f>IF(IFERROR(VLOOKUP($B79,'Region --&gt;'!$N$104:$U$202,MATCH(L$2,'Region --&gt;'!$N$3:$U$3,0),FALSE)/VLOOKUP($B78,'Region --&gt;'!$B$104:$K$202,MATCH(L$2,'Region --&gt;'!$B$3:$K$3,FALSE)),R79)&lt;-1,-1,IFERROR(VLOOKUP($B79,'Region --&gt;'!$N$104:$U$202,MATCH(L$2,'Region --&gt;'!$N$3:$U$3,0),FALSE)/VLOOKUP($B78,'Region --&gt;'!$B$104:$K$202,MATCH(L$2,'Region --&gt;'!$B$3:$K$3,FALSE)),R79))</f>
        <v>-3.4576479098313226E-2</v>
      </c>
      <c r="O79" s="123">
        <f t="array" ref="O79">PRODUCT(1+N68:N79)-1</f>
        <v>-0.11547428022416928</v>
      </c>
      <c r="P79" s="637">
        <f>Benchmark!D80</f>
        <v>5.7919900000000003E-2</v>
      </c>
      <c r="Q79" s="123">
        <f t="array" ref="Q79">PRODUCT(1+P68:P79)-1</f>
        <v>0.17976866554551152</v>
      </c>
      <c r="R79" s="123">
        <f t="shared" si="6"/>
        <v>-5.7919900000000003E-2</v>
      </c>
      <c r="S79" s="123">
        <f t="array" ref="S79">PRODUCT(1+R68:R79)-1</f>
        <v>-0.24897970437701089</v>
      </c>
      <c r="U79" s="123">
        <f>VLOOKUP($B79,'Region --&gt;'!$N$3:$U$101,MATCH(U$2,'Region --&gt;'!$N$3:$U$3,0),FALSE)/VLOOKUP($B78,'Region --&gt;'!$B$3:$K$101,MATCH(U$2,'Region --&gt;'!$B$3:$K$3,FALSE))</f>
        <v>0.13978048687447506</v>
      </c>
      <c r="V79" s="123">
        <f t="array" ref="V79">PRODUCT(1+U68:U79)-1</f>
        <v>7.222260148193671E-2</v>
      </c>
      <c r="W79" s="123">
        <f>VLOOKUP($B79,'Region --&gt;'!$N$104:$U$202,MATCH(U$2,'Region --&gt;'!$N$3:$U$3,0),FALSE)/VLOOKUP($B78,'Region --&gt;'!$B$104:$K$202,MATCH(U$2,'Region --&gt;'!$B$3:$K$3,FALSE))</f>
        <v>-7.1971350026193009E-2</v>
      </c>
      <c r="X79" s="123">
        <f t="array" ref="X79">PRODUCT(1+W68:W79)-1</f>
        <v>-0.20888477171673314</v>
      </c>
      <c r="Y79" s="637">
        <f>Benchmark!E80</f>
        <v>3.8635670000000004E-2</v>
      </c>
      <c r="Z79" s="123">
        <f t="array" ref="Z79">PRODUCT(1+Y68:Y79)-1</f>
        <v>0.13639025108873915</v>
      </c>
      <c r="AA79" s="123">
        <f t="shared" si="7"/>
        <v>-3.8635670000000004E-2</v>
      </c>
      <c r="AB79" s="123">
        <f t="array" ref="AB79">PRODUCT(1+AA68:AA79)-1</f>
        <v>-0.1849572673078933</v>
      </c>
      <c r="AD79" s="123">
        <f>VLOOKUP($B79,'Region --&gt;'!$N$3:$U$101,MATCH(AD$2,'Region --&gt;'!$N$3:$U$3,0),FALSE)/VLOOKUP($B78,'Region --&gt;'!$B$3:$K$101,MATCH(AD$2,'Region --&gt;'!$B$3:$K$3,FALSE))</f>
        <v>5.7925115310571651E-2</v>
      </c>
      <c r="AE79" s="123">
        <f t="array" ref="AE79">PRODUCT(1+AD68:AD79)-1</f>
        <v>0.36445690336207104</v>
      </c>
      <c r="AF79" s="123">
        <f>VLOOKUP($B79,'Region --&gt;'!$N$104:$U$202,MATCH(AD$2,'Region --&gt;'!$N$3:$U$3,0),FALSE)/VLOOKUP($B78,'Region --&gt;'!$B$104:$K$202,MATCH(AD$2,'Region --&gt;'!$B$3:$K$3,FALSE))</f>
        <v>4.5759469570276524E-3</v>
      </c>
      <c r="AG79" s="123">
        <f t="array" ref="AG79">PRODUCT(1+AF68:AF79)-1</f>
        <v>-0.23411311090616649</v>
      </c>
      <c r="AH79" s="637">
        <f>Benchmark!H80</f>
        <v>3.5371934863942946E-2</v>
      </c>
      <c r="AI79" s="123">
        <f t="array" ref="AI79">PRODUCT(1+AH68:AH79)-1</f>
        <v>0.21952159674148186</v>
      </c>
      <c r="AJ79" s="637">
        <f>-Benchmark!I80</f>
        <v>-1.0420191130055878E-2</v>
      </c>
      <c r="AK79" s="123">
        <f t="array" ref="AK79">PRODUCT(1+AJ68:AJ79)-1</f>
        <v>-0.16212848383111045</v>
      </c>
      <c r="AL79" s="633"/>
      <c r="AM79" s="150">
        <f>IF(VLOOKUP($B79,'Region --&gt;'!$N$3:$U$101,MATCH(AM$2,'Region --&gt;'!$N$3:$U$3,0),FALSE)/VLOOKUP($B78,'Region --&gt;'!$B$3:$K$101,MATCH(AM$2,'Region --&gt;'!$B$3:$K$3,FALSE))&lt;-1,-1,VLOOKUP($B79,'Region --&gt;'!$N$3:$U$101,MATCH(AM$2,'Region --&gt;'!$N$3:$U$3,0),FALSE)/VLOOKUP($B78,'Region --&gt;'!$B$3:$K$101,MATCH(AM$2,'Region --&gt;'!$B$3:$K$3,FALSE)))</f>
        <v>3.447710771653463E-2</v>
      </c>
      <c r="AN79" s="123">
        <f t="array" ref="AN79">PRODUCT(1+AM68:AM79)-1</f>
        <v>0.20840621972045392</v>
      </c>
      <c r="AO79" s="123">
        <f>VLOOKUP($B79,'Region --&gt;'!$N$104:$U$202,MATCH(AM$2,'Region --&gt;'!$N$3:$U$3,0),FALSE)/VLOOKUP($B78,'Region --&gt;'!$B$104:$K$202,MATCH(AM$2,'Region --&gt;'!$B$3:$K$3,FALSE))</f>
        <v>-1.4483868265069621E-2</v>
      </c>
      <c r="AP79" s="123">
        <f t="array" ref="AP79">PRODUCT(1+AO68:AO79)-1</f>
        <v>-0.2453897021101773</v>
      </c>
      <c r="AQ79" s="637">
        <f>Benchmark!F80</f>
        <v>2.6511409999999999E-2</v>
      </c>
      <c r="AR79" s="123">
        <f t="array" ref="AR79">PRODUCT(1+AQ68:AQ79)-1</f>
        <v>0.28700950179257534</v>
      </c>
      <c r="AS79" s="123">
        <f t="shared" si="8"/>
        <v>-2.6511409999999999E-2</v>
      </c>
      <c r="AT79" s="123">
        <f t="array" ref="AT79">PRODUCT(1+AS68:AS79)-1</f>
        <v>-0.24174729129556993</v>
      </c>
      <c r="AV79" s="123">
        <f>VLOOKUP($B79,'Region --&gt;'!$N$3:$U$101,MATCH(AV$2,'Region --&gt;'!$N$3:$U$3,0),FALSE)/VLOOKUP($B78,'Region --&gt;'!$B$3:$K$101,MATCH(AV$2,'Region --&gt;'!$B$3:$K$3,FALSE))</f>
        <v>1.4198127693187181E-2</v>
      </c>
      <c r="AW79" s="123">
        <f t="array" ref="AW79">PRODUCT(1+AV68:AV79)-1</f>
        <v>0.27567876421602922</v>
      </c>
      <c r="AX79" s="123">
        <f>VLOOKUP($B79,'Region --&gt;'!$N$104:$U$202,MATCH(AV$2,'Region --&gt;'!$N$3:$U$3,0),FALSE)/VLOOKUP($B78,'Region --&gt;'!$B$104:$K$202,MATCH(AV$2,'Region --&gt;'!$B$3:$K$3,FALSE))</f>
        <v>-6.5733156109148358E-3</v>
      </c>
      <c r="AY79" s="123">
        <f t="array" ref="AY79">PRODUCT(1+AX68:AX79)-1</f>
        <v>-0.10639745105283016</v>
      </c>
      <c r="AZ79" s="637">
        <f>Benchmark!G80</f>
        <v>9.088367E-3</v>
      </c>
      <c r="BA79" s="123">
        <f t="array" ref="BA79">PRODUCT(1+AZ68:AZ79)-1</f>
        <v>0.23256992759978301</v>
      </c>
      <c r="BB79" s="123">
        <f t="shared" si="9"/>
        <v>-9.088367E-3</v>
      </c>
      <c r="BC79" s="123">
        <f t="array" ref="BC79">PRODUCT(1+BB68:BB79)-1</f>
        <v>-0.203643783163174</v>
      </c>
    </row>
    <row r="80" spans="2:55" x14ac:dyDescent="0.25">
      <c r="B80" s="95">
        <f t="shared" si="5"/>
        <v>41213</v>
      </c>
      <c r="C80" s="123">
        <f>VLOOKUP($B80,'Region --&gt;'!$N$3:$U$101,MATCH(C$2,'Region --&gt;'!$N$3:$U$3,0),FALSE)/VLOOKUP($B79,'Region --&gt;'!$B$3:$K$101,MATCH(C$2,'Region --&gt;'!$B$3:$K$3,FALSE))</f>
        <v>2.3125091601712815E-2</v>
      </c>
      <c r="D80" s="123">
        <f t="array" ref="D80">PRODUCT(1+C69:C80)-1</f>
        <v>-4.2422934376948107E-2</v>
      </c>
      <c r="E80" s="123">
        <f>VLOOKUP($B80,'Region --&gt;'!$N$104:$U$202,MATCH(C$2,'Region --&gt;'!$N$3:$U$3,0),FALSE)/VLOOKUP($B79,'Region --&gt;'!$B$104:$K$202,MATCH(C$2,'Region --&gt;'!$B$3:$K$3,FALSE))</f>
        <v>-2.4934627871881155E-2</v>
      </c>
      <c r="F80" s="123">
        <f t="array" ref="F80">PRODUCT(1+E69:E80)-1</f>
        <v>-4.7521506477964159E-2</v>
      </c>
      <c r="G80" s="637">
        <f>Benchmark!J81</f>
        <v>-1.0544692499487402E-3</v>
      </c>
      <c r="H80" s="123">
        <f t="array" ref="H80">PRODUCT(1+G69:G80)-1</f>
        <v>6.1767384200801967E-2</v>
      </c>
      <c r="I80" s="637">
        <f>-Benchmark!K81</f>
        <v>5.2971657057997385E-4</v>
      </c>
      <c r="J80" s="123">
        <f t="array" ref="J80">PRODUCT(1+I69:I80)-1</f>
        <v>-8.8532557389856659E-2</v>
      </c>
      <c r="K80" s="613"/>
      <c r="L80" s="123">
        <f>VLOOKUP($B80,'Region --&gt;'!$N$3:$U$101,MATCH(L$2,'Region --&gt;'!$N$3:$U$3,0),FALSE)/VLOOKUP($B79,'Region --&gt;'!$B$3:$K$101,MATCH(L$2,'Region --&gt;'!$B$3:$K$3,FALSE))</f>
        <v>-6.5272336881913876E-2</v>
      </c>
      <c r="M80" s="123">
        <f t="array" ref="M80">PRODUCT(1+L69:L80)-1</f>
        <v>-1.3620061824807572E-2</v>
      </c>
      <c r="N80" s="130">
        <f>IF(IFERROR(VLOOKUP($B80,'Region --&gt;'!$N$104:$U$202,MATCH(L$2,'Region --&gt;'!$N$3:$U$3,0),FALSE)/VLOOKUP($B79,'Region --&gt;'!$B$104:$K$202,MATCH(L$2,'Region --&gt;'!$B$3:$K$3,FALSE)),R80)&lt;-1,-1,IFERROR(VLOOKUP($B80,'Region --&gt;'!$N$104:$U$202,MATCH(L$2,'Region --&gt;'!$N$3:$U$3,0),FALSE)/VLOOKUP($B79,'Region --&gt;'!$B$104:$K$202,MATCH(L$2,'Region --&gt;'!$B$3:$K$3,FALSE)),R80))</f>
        <v>-1.5740695074978456E-2</v>
      </c>
      <c r="O80" s="123">
        <f t="array" ref="O80">PRODUCT(1+N69:N80)-1</f>
        <v>8.7957251772284195E-2</v>
      </c>
      <c r="P80" s="637">
        <f>Benchmark!D81</f>
        <v>-2.753075E-2</v>
      </c>
      <c r="Q80" s="123">
        <f t="array" ref="Q80">PRODUCT(1+P69:P80)-1</f>
        <v>-1.6059705121578838E-2</v>
      </c>
      <c r="R80" s="123">
        <f t="shared" si="6"/>
        <v>2.753075E-2</v>
      </c>
      <c r="S80" s="123">
        <f t="array" ref="S80">PRODUCT(1+R69:R80)-1</f>
        <v>-7.4688300746378E-2</v>
      </c>
      <c r="U80" s="123">
        <f>VLOOKUP($B80,'Region --&gt;'!$N$3:$U$101,MATCH(U$2,'Region --&gt;'!$N$3:$U$3,0),FALSE)/VLOOKUP($B79,'Region --&gt;'!$B$3:$K$101,MATCH(U$2,'Region --&gt;'!$B$3:$K$3,FALSE))</f>
        <v>2.6509407185381646E-2</v>
      </c>
      <c r="V80" s="123">
        <f t="array" ref="V80">PRODUCT(1+U69:U80)-1</f>
        <v>-6.4004769907629711E-2</v>
      </c>
      <c r="W80" s="123">
        <f>VLOOKUP($B80,'Region --&gt;'!$N$104:$U$202,MATCH(U$2,'Region --&gt;'!$N$3:$U$3,0),FALSE)/VLOOKUP($B79,'Region --&gt;'!$B$104:$K$202,MATCH(U$2,'Region --&gt;'!$B$3:$K$3,FALSE))</f>
        <v>2.5628715764676336E-3</v>
      </c>
      <c r="X80" s="123">
        <f t="array" ref="X80">PRODUCT(1+W69:W80)-1</f>
        <v>-5.058119484378254E-2</v>
      </c>
      <c r="Y80" s="637">
        <f>Benchmark!E81</f>
        <v>-3.8710070000000001E-3</v>
      </c>
      <c r="Z80" s="123">
        <f t="array" ref="Z80">PRODUCT(1+Y69:Y80)-1</f>
        <v>-3.6965515807165339E-2</v>
      </c>
      <c r="AA80" s="123">
        <f t="shared" si="7"/>
        <v>3.8710070000000001E-3</v>
      </c>
      <c r="AB80" s="123">
        <f t="array" ref="AB80">PRODUCT(1+AA69:AA80)-1</f>
        <v>-7.7133833589407841E-3</v>
      </c>
      <c r="AD80" s="123">
        <f>VLOOKUP($B80,'Region --&gt;'!$N$3:$U$101,MATCH(AD$2,'Region --&gt;'!$N$3:$U$3,0),FALSE)/VLOOKUP($B79,'Region --&gt;'!$B$3:$K$101,MATCH(AD$2,'Region --&gt;'!$B$3:$K$3,FALSE))</f>
        <v>2.5687532474800226E-2</v>
      </c>
      <c r="AE80" s="123">
        <f t="array" ref="AE80">PRODUCT(1+AD69:AD80)-1</f>
        <v>0.35209546422699689</v>
      </c>
      <c r="AF80" s="123">
        <f>VLOOKUP($B80,'Region --&gt;'!$N$104:$U$202,MATCH(AD$2,'Region --&gt;'!$N$3:$U$3,0),FALSE)/VLOOKUP($B79,'Region --&gt;'!$B$104:$K$202,MATCH(AD$2,'Region --&gt;'!$B$3:$K$3,FALSE))</f>
        <v>-4.5946038265072105E-2</v>
      </c>
      <c r="AG80" s="123">
        <f t="array" ref="AG80">PRODUCT(1+AF69:AF80)-1</f>
        <v>-0.23796906351803726</v>
      </c>
      <c r="AH80" s="637">
        <f>Benchmark!H81</f>
        <v>7.8076740717860568E-3</v>
      </c>
      <c r="AI80" s="123">
        <f t="array" ref="AI80">PRODUCT(1+AH69:AH80)-1</f>
        <v>0.18493801479427829</v>
      </c>
      <c r="AJ80" s="637">
        <f>-Benchmark!I81</f>
        <v>-5.1241236139732915E-2</v>
      </c>
      <c r="AK80" s="123">
        <f t="array" ref="AK80">PRODUCT(1+AJ69:AJ80)-1</f>
        <v>-0.19153105767288181</v>
      </c>
      <c r="AL80" s="633"/>
      <c r="AM80" s="150">
        <f>IF(VLOOKUP($B80,'Region --&gt;'!$N$3:$U$101,MATCH(AM$2,'Region --&gt;'!$N$3:$U$3,0),FALSE)/VLOOKUP($B79,'Region --&gt;'!$B$3:$K$101,MATCH(AM$2,'Region --&gt;'!$B$3:$K$3,FALSE))&lt;-1,-1,VLOOKUP($B80,'Region --&gt;'!$N$3:$U$101,MATCH(AM$2,'Region --&gt;'!$N$3:$U$3,0),FALSE)/VLOOKUP($B79,'Region --&gt;'!$B$3:$K$101,MATCH(AM$2,'Region --&gt;'!$B$3:$K$3,FALSE)))</f>
        <v>4.9513036943182896E-2</v>
      </c>
      <c r="AN80" s="123">
        <f t="array" ref="AN80">PRODUCT(1+AM69:AM80)-1</f>
        <v>7.3594222225458639E-2</v>
      </c>
      <c r="AO80" s="123">
        <f>VLOOKUP($B80,'Region --&gt;'!$N$104:$U$202,MATCH(AM$2,'Region --&gt;'!$N$3:$U$3,0),FALSE)/VLOOKUP($B79,'Region --&gt;'!$B$104:$K$202,MATCH(AM$2,'Region --&gt;'!$B$3:$K$3,FALSE))</f>
        <v>3.3079001827787481E-2</v>
      </c>
      <c r="AP80" s="123">
        <f t="array" ref="AP80">PRODUCT(1+AO69:AO80)-1</f>
        <v>-9.2644533258406492E-2</v>
      </c>
      <c r="AQ80" s="637">
        <f>Benchmark!F81</f>
        <v>-1.669025E-2</v>
      </c>
      <c r="AR80" s="123">
        <f t="array" ref="AR80">PRODUCT(1+AQ69:AQ80)-1</f>
        <v>0.14074372033415994</v>
      </c>
      <c r="AS80" s="123">
        <f t="shared" si="8"/>
        <v>1.669025E-2</v>
      </c>
      <c r="AT80" s="123">
        <f t="array" ref="AT80">PRODUCT(1+AS69:AS80)-1</f>
        <v>-0.13440493973922585</v>
      </c>
      <c r="AV80" s="123">
        <f>VLOOKUP($B80,'Region --&gt;'!$N$3:$U$101,MATCH(AV$2,'Region --&gt;'!$N$3:$U$3,0),FALSE)/VLOOKUP($B79,'Region --&gt;'!$B$3:$K$101,MATCH(AV$2,'Region --&gt;'!$B$3:$K$3,FALSE))</f>
        <v>5.163128323069132E-2</v>
      </c>
      <c r="AW80" s="123">
        <f t="array" ref="AW80">PRODUCT(1+AV69:AV80)-1</f>
        <v>0.16838057678712715</v>
      </c>
      <c r="AX80" s="123">
        <f>VLOOKUP($B80,'Region --&gt;'!$N$104:$U$202,MATCH(AV$2,'Region --&gt;'!$N$3:$U$3,0),FALSE)/VLOOKUP($B79,'Region --&gt;'!$B$104:$K$202,MATCH(AV$2,'Region --&gt;'!$B$3:$K$3,FALSE))</f>
        <v>2.3545337567972207E-2</v>
      </c>
      <c r="AY80" s="123">
        <f t="array" ref="AY80">PRODUCT(1+AX69:AX80)-1</f>
        <v>7.3259371466857459E-2</v>
      </c>
      <c r="AZ80" s="637">
        <f>Benchmark!G81</f>
        <v>7.4374749999999998E-3</v>
      </c>
      <c r="BA80" s="123">
        <f t="array" ref="BA80">PRODUCT(1+AZ69:AZ80)-1</f>
        <v>0.15138151554315171</v>
      </c>
      <c r="BB80" s="123">
        <f t="shared" si="9"/>
        <v>-7.4374749999999998E-3</v>
      </c>
      <c r="BC80" s="123">
        <f t="array" ref="BC80">PRODUCT(1+BB69:BB80)-1</f>
        <v>-0.14225436172443817</v>
      </c>
    </row>
    <row r="81" spans="2:55" x14ac:dyDescent="0.25">
      <c r="B81" s="95">
        <f t="shared" si="5"/>
        <v>41243</v>
      </c>
      <c r="C81" s="123">
        <f>VLOOKUP($B81,'Region --&gt;'!$N$3:$U$101,MATCH(C$2,'Region --&gt;'!$N$3:$U$3,0),FALSE)/VLOOKUP($B80,'Region --&gt;'!$B$3:$K$101,MATCH(C$2,'Region --&gt;'!$B$3:$K$3,FALSE))</f>
        <v>3.3404666154052159E-2</v>
      </c>
      <c r="D81" s="123">
        <f t="array" ref="D81">PRODUCT(1+C70:C81)-1</f>
        <v>6.6453968678453101E-2</v>
      </c>
      <c r="E81" s="123">
        <f>VLOOKUP($B81,'Region --&gt;'!$N$104:$U$202,MATCH(C$2,'Region --&gt;'!$N$3:$U$3,0),FALSE)/VLOOKUP($B80,'Region --&gt;'!$B$104:$K$202,MATCH(C$2,'Region --&gt;'!$B$3:$K$3,FALSE))</f>
        <v>-4.4104849259074465E-2</v>
      </c>
      <c r="F81" s="123">
        <f t="array" ref="F81">PRODUCT(1+E70:E81)-1</f>
        <v>-0.15273883447183889</v>
      </c>
      <c r="G81" s="637">
        <f>Benchmark!J82</f>
        <v>3.050596302250343E-2</v>
      </c>
      <c r="H81" s="123">
        <f t="array" ref="H81">PRODUCT(1+G70:G81)-1</f>
        <v>0.18765434105369105</v>
      </c>
      <c r="I81" s="637">
        <f>-Benchmark!K82</f>
        <v>-3.1514619852027734E-2</v>
      </c>
      <c r="J81" s="123">
        <f t="array" ref="J81">PRODUCT(1+I70:I81)-1</f>
        <v>-0.18056989452899974</v>
      </c>
      <c r="K81" s="613"/>
      <c r="L81" s="123">
        <f>VLOOKUP($B81,'Region --&gt;'!$N$3:$U$101,MATCH(L$2,'Region --&gt;'!$N$3:$U$3,0),FALSE)/VLOOKUP($B80,'Region --&gt;'!$B$3:$K$101,MATCH(L$2,'Region --&gt;'!$B$3:$K$3,FALSE))</f>
        <v>7.8509819549023377E-2</v>
      </c>
      <c r="M81" s="123">
        <f t="array" ref="M81">PRODUCT(1+L70:L81)-1</f>
        <v>-3.9788779256788587E-3</v>
      </c>
      <c r="N81" s="130">
        <f>IF(IFERROR(VLOOKUP($B81,'Region --&gt;'!$N$104:$U$202,MATCH(L$2,'Region --&gt;'!$N$3:$U$3,0),FALSE)/VLOOKUP($B80,'Region --&gt;'!$B$104:$K$202,MATCH(L$2,'Region --&gt;'!$B$3:$K$3,FALSE)),R81)&lt;-1,-1,IFERROR(VLOOKUP($B81,'Region --&gt;'!$N$104:$U$202,MATCH(L$2,'Region --&gt;'!$N$3:$U$3,0),FALSE)/VLOOKUP($B80,'Region --&gt;'!$B$104:$K$202,MATCH(L$2,'Region --&gt;'!$B$3:$K$3,FALSE)),R81))</f>
        <v>-0.66410141691751001</v>
      </c>
      <c r="O81" s="123">
        <f t="array" ref="O81">PRODUCT(1+N70:N81)-1</f>
        <v>-0.66368390763047891</v>
      </c>
      <c r="P81" s="637">
        <f>Benchmark!D82</f>
        <v>5.0691670000000003E-3</v>
      </c>
      <c r="Q81" s="123">
        <f t="array" ref="Q81">PRODUCT(1+P70:P81)-1</f>
        <v>6.1156673527702488E-3</v>
      </c>
      <c r="R81" s="123">
        <f t="shared" si="6"/>
        <v>-5.0691670000000003E-3</v>
      </c>
      <c r="S81" s="123">
        <f t="array" ref="S81">PRODUCT(1+R70:R81)-1</f>
        <v>-9.4841804453614564E-2</v>
      </c>
      <c r="U81" s="123">
        <f>VLOOKUP($B81,'Region --&gt;'!$N$3:$U$101,MATCH(U$2,'Region --&gt;'!$N$3:$U$3,0),FALSE)/VLOOKUP($B80,'Region --&gt;'!$B$3:$K$101,MATCH(U$2,'Region --&gt;'!$B$3:$K$3,FALSE))</f>
        <v>7.682511494658986E-3</v>
      </c>
      <c r="V81" s="123">
        <f t="array" ref="V81">PRODUCT(1+U70:U81)-1</f>
        <v>7.0986140558986222E-2</v>
      </c>
      <c r="W81" s="123">
        <f>VLOOKUP($B81,'Region --&gt;'!$N$104:$U$202,MATCH(U$2,'Region --&gt;'!$N$3:$U$3,0),FALSE)/VLOOKUP($B80,'Region --&gt;'!$B$104:$K$202,MATCH(U$2,'Region --&gt;'!$B$3:$K$3,FALSE))</f>
        <v>-4.2789135921745762E-2</v>
      </c>
      <c r="X81" s="123">
        <f t="array" ref="X81">PRODUCT(1+W70:W81)-1</f>
        <v>-0.10529348157429941</v>
      </c>
      <c r="Y81" s="637">
        <f>Benchmark!E82</f>
        <v>-1.6397120000000001E-2</v>
      </c>
      <c r="Z81" s="123">
        <f t="array" ref="Z81">PRODUCT(1+Y70:Y81)-1</f>
        <v>7.1435887769197848E-3</v>
      </c>
      <c r="AA81" s="123">
        <f t="shared" si="7"/>
        <v>1.6397120000000001E-2</v>
      </c>
      <c r="AB81" s="123">
        <f t="array" ref="AB81">PRODUCT(1+AA70:AA81)-1</f>
        <v>-4.8059614033150844E-2</v>
      </c>
      <c r="AD81" s="123">
        <f>VLOOKUP($B81,'Region --&gt;'!$N$3:$U$101,MATCH(AD$2,'Region --&gt;'!$N$3:$U$3,0),FALSE)/VLOOKUP($B80,'Region --&gt;'!$B$3:$K$101,MATCH(AD$2,'Region --&gt;'!$B$3:$K$3,FALSE))</f>
        <v>-3.7696410014137443E-3</v>
      </c>
      <c r="AE81" s="123">
        <f t="array" ref="AE81">PRODUCT(1+AD70:AD81)-1</f>
        <v>0.42204243573804612</v>
      </c>
      <c r="AF81" s="123">
        <f>VLOOKUP($B81,'Region --&gt;'!$N$104:$U$202,MATCH(AD$2,'Region --&gt;'!$N$3:$U$3,0),FALSE)/VLOOKUP($B80,'Region --&gt;'!$B$104:$K$202,MATCH(AD$2,'Region --&gt;'!$B$3:$K$3,FALSE))</f>
        <v>-5.1294372983519951E-2</v>
      </c>
      <c r="AG81" s="123">
        <f t="array" ref="AG81">PRODUCT(1+AF70:AF81)-1</f>
        <v>-0.27138427292345169</v>
      </c>
      <c r="AH81" s="637">
        <f>Benchmark!H82</f>
        <v>-4.7184082805401803E-2</v>
      </c>
      <c r="AI81" s="123">
        <f t="array" ref="AI81">PRODUCT(1+AH70:AH81)-1</f>
        <v>0.17900180461478543</v>
      </c>
      <c r="AJ81" s="637">
        <f>-Benchmark!I82</f>
        <v>-1.603974333121032E-3</v>
      </c>
      <c r="AK81" s="123">
        <f t="array" ref="AK81">PRODUCT(1+AJ70:AJ81)-1</f>
        <v>-0.19709573274641012</v>
      </c>
      <c r="AL81" s="633"/>
      <c r="AM81" s="150">
        <f>IF(VLOOKUP($B81,'Region --&gt;'!$N$3:$U$101,MATCH(AM$2,'Region --&gt;'!$N$3:$U$3,0),FALSE)/VLOOKUP($B80,'Region --&gt;'!$B$3:$K$101,MATCH(AM$2,'Region --&gt;'!$B$3:$K$3,FALSE))&lt;-1,-1,VLOOKUP($B81,'Region --&gt;'!$N$3:$U$101,MATCH(AM$2,'Region --&gt;'!$N$3:$U$3,0),FALSE)/VLOOKUP($B80,'Region --&gt;'!$B$3:$K$101,MATCH(AM$2,'Region --&gt;'!$B$3:$K$3,FALSE)))</f>
        <v>3.9190244405865701E-2</v>
      </c>
      <c r="AN81" s="123">
        <f t="array" ref="AN81">PRODUCT(1+AM70:AM81)-1</f>
        <v>0.15913517410277955</v>
      </c>
      <c r="AO81" s="123">
        <f>VLOOKUP($B81,'Region --&gt;'!$N$104:$U$202,MATCH(AM$2,'Region --&gt;'!$N$3:$U$3,0),FALSE)/VLOOKUP($B80,'Region --&gt;'!$B$104:$K$202,MATCH(AM$2,'Region --&gt;'!$B$3:$K$3,FALSE))</f>
        <v>-1.0026977522378669E-2</v>
      </c>
      <c r="AP81" s="123">
        <f t="array" ref="AP81">PRODUCT(1+AO70:AO81)-1</f>
        <v>-0.12452318211057545</v>
      </c>
      <c r="AQ81" s="637">
        <f>Benchmark!F82</f>
        <v>5.6889000000000002E-3</v>
      </c>
      <c r="AR81" s="123">
        <f t="array" ref="AR81">PRODUCT(1+AQ70:AQ81)-1</f>
        <v>0.1527835697545592</v>
      </c>
      <c r="AS81" s="123">
        <f t="shared" si="8"/>
        <v>-5.6889000000000002E-3</v>
      </c>
      <c r="AT81" s="123">
        <f t="array" ref="AT81">PRODUCT(1+AS70:AS81)-1</f>
        <v>-0.14345321359365049</v>
      </c>
      <c r="AV81" s="123">
        <f>VLOOKUP($B81,'Region --&gt;'!$N$3:$U$101,MATCH(AV$2,'Region --&gt;'!$N$3:$U$3,0),FALSE)/VLOOKUP($B80,'Region --&gt;'!$B$3:$K$101,MATCH(AV$2,'Region --&gt;'!$B$3:$K$3,FALSE))</f>
        <v>6.8910373506568284E-2</v>
      </c>
      <c r="AW81" s="123">
        <f t="array" ref="AW81">PRODUCT(1+AV70:AV81)-1</f>
        <v>0.41381266478137735</v>
      </c>
      <c r="AX81" s="123">
        <f>VLOOKUP($B81,'Region --&gt;'!$N$104:$U$202,MATCH(AV$2,'Region --&gt;'!$N$3:$U$3,0),FALSE)/VLOOKUP($B80,'Region --&gt;'!$B$104:$K$202,MATCH(AV$2,'Region --&gt;'!$B$3:$K$3,FALSE))</f>
        <v>3.607033475226683E-3</v>
      </c>
      <c r="AY81" s="123">
        <f t="array" ref="AY81">PRODUCT(1+AX70:AX81)-1</f>
        <v>-3.13752307085301E-2</v>
      </c>
      <c r="AZ81" s="637">
        <f>Benchmark!G82</f>
        <v>2.2448739999999998E-2</v>
      </c>
      <c r="BA81" s="123">
        <f t="array" ref="BA81">PRODUCT(1+AZ70:AZ81)-1</f>
        <v>0.18900037794425417</v>
      </c>
      <c r="BB81" s="123">
        <f t="shared" si="9"/>
        <v>-2.2448739999999998E-2</v>
      </c>
      <c r="BC81" s="123">
        <f t="array" ref="BC81">PRODUCT(1+BB70:BB81)-1</f>
        <v>-0.16972983010397025</v>
      </c>
    </row>
    <row r="82" spans="2:55" x14ac:dyDescent="0.25">
      <c r="B82" s="95">
        <f t="shared" si="5"/>
        <v>41274</v>
      </c>
      <c r="C82" s="123">
        <f>VLOOKUP($B82,'Region --&gt;'!$N$3:$U$101,MATCH(C$2,'Region --&gt;'!$N$3:$U$3,0),FALSE)/VLOOKUP($B81,'Region --&gt;'!$B$3:$K$101,MATCH(C$2,'Region --&gt;'!$B$3:$K$3,FALSE))</f>
        <v>7.8377418616745437E-2</v>
      </c>
      <c r="D82" s="123">
        <f t="array" ref="D82">PRODUCT(1+C71:C82)-1</f>
        <v>0.14952679071555708</v>
      </c>
      <c r="E82" s="123">
        <f>VLOOKUP($B82,'Region --&gt;'!$N$104:$U$202,MATCH(C$2,'Region --&gt;'!$N$3:$U$3,0),FALSE)/VLOOKUP($B81,'Region --&gt;'!$B$104:$K$202,MATCH(C$2,'Region --&gt;'!$B$3:$K$3,FALSE))</f>
        <v>-3.5865512058088238E-2</v>
      </c>
      <c r="F82" s="123">
        <f t="array" ref="F82">PRODUCT(1+E71:E82)-1</f>
        <v>-0.18736785606699891</v>
      </c>
      <c r="G82" s="637">
        <f>Benchmark!J83</f>
        <v>4.0946521733596482E-2</v>
      </c>
      <c r="H82" s="123">
        <f t="array" ref="H82">PRODUCT(1+G71:G82)-1</f>
        <v>0.22781412957365732</v>
      </c>
      <c r="I82" s="637">
        <f>-Benchmark!K83</f>
        <v>-4.3621568849529307E-2</v>
      </c>
      <c r="J82" s="123">
        <f t="array" ref="J82">PRODUCT(1+I71:I82)-1</f>
        <v>-0.21119069826952108</v>
      </c>
      <c r="K82" s="613"/>
      <c r="L82" s="123">
        <f>VLOOKUP($B82,'Region --&gt;'!$N$3:$U$101,MATCH(L$2,'Region --&gt;'!$N$3:$U$3,0),FALSE)/VLOOKUP($B81,'Region --&gt;'!$B$3:$K$101,MATCH(L$2,'Region --&gt;'!$B$3:$K$3,FALSE))</f>
        <v>7.4985503645728535E-2</v>
      </c>
      <c r="M82" s="123">
        <f t="array" ref="M82">PRODUCT(1+L71:L82)-1</f>
        <v>0.19862925913522522</v>
      </c>
      <c r="N82" s="130">
        <f>IF(IFERROR(VLOOKUP($B82,'Region --&gt;'!$N$104:$U$202,MATCH(L$2,'Region --&gt;'!$N$3:$U$3,0),FALSE)/VLOOKUP($B81,'Region --&gt;'!$B$104:$K$202,MATCH(L$2,'Region --&gt;'!$B$3:$K$3,FALSE)),R82)&lt;-1,-1,IFERROR(VLOOKUP($B82,'Region --&gt;'!$N$104:$U$202,MATCH(L$2,'Region --&gt;'!$N$3:$U$3,0),FALSE)/VLOOKUP($B81,'Region --&gt;'!$B$104:$K$202,MATCH(L$2,'Region --&gt;'!$B$3:$K$3,FALSE)),R82))</f>
        <v>-1</v>
      </c>
      <c r="O82" s="123">
        <f t="array" ref="O82">PRODUCT(1+N71:N82)-1</f>
        <v>-1</v>
      </c>
      <c r="P82" s="637">
        <f>Benchmark!D83</f>
        <v>6.2696589999999996E-2</v>
      </c>
      <c r="Q82" s="123">
        <f t="array" ref="Q82">PRODUCT(1+P71:P82)-1</f>
        <v>0.18623342911518637</v>
      </c>
      <c r="R82" s="123">
        <f t="shared" si="6"/>
        <v>-6.2696589999999996E-2</v>
      </c>
      <c r="S82" s="123">
        <f t="array" ref="S82">PRODUCT(1+R71:R82)-1</f>
        <v>-0.22778175979071424</v>
      </c>
      <c r="U82" s="123">
        <f>VLOOKUP($B82,'Region --&gt;'!$N$3:$U$101,MATCH(U$2,'Region --&gt;'!$N$3:$U$3,0),FALSE)/VLOOKUP($B81,'Region --&gt;'!$B$3:$K$101,MATCH(U$2,'Region --&gt;'!$B$3:$K$3,FALSE))</f>
        <v>5.5697854442382851E-2</v>
      </c>
      <c r="V82" s="123">
        <f t="array" ref="V82">PRODUCT(1+U71:U82)-1</f>
        <v>0.15621032603642204</v>
      </c>
      <c r="W82" s="123">
        <f>VLOOKUP($B82,'Region --&gt;'!$N$104:$U$202,MATCH(U$2,'Region --&gt;'!$N$3:$U$3,0),FALSE)/VLOOKUP($B81,'Region --&gt;'!$B$104:$K$202,MATCH(U$2,'Region --&gt;'!$B$3:$K$3,FALSE))</f>
        <v>-9.2385162132115353E-2</v>
      </c>
      <c r="X82" s="123">
        <f t="array" ref="X82">PRODUCT(1+W71:W82)-1</f>
        <v>-0.19413148436388672</v>
      </c>
      <c r="Y82" s="637">
        <f>Benchmark!E83</f>
        <v>6.5160429999999991E-2</v>
      </c>
      <c r="Z82" s="123">
        <f t="array" ref="Z82">PRODUCT(1+Y71:Y82)-1</f>
        <v>8.9717924562809248E-2</v>
      </c>
      <c r="AA82" s="123">
        <f t="shared" si="7"/>
        <v>-6.5160429999999991E-2</v>
      </c>
      <c r="AB82" s="123">
        <f t="array" ref="AB82">PRODUCT(1+AA71:AA82)-1</f>
        <v>-0.12371731851358192</v>
      </c>
      <c r="AD82" s="123">
        <f>VLOOKUP($B82,'Region --&gt;'!$N$3:$U$101,MATCH(AD$2,'Region --&gt;'!$N$3:$U$3,0),FALSE)/VLOOKUP($B81,'Region --&gt;'!$B$3:$K$101,MATCH(AD$2,'Region --&gt;'!$B$3:$K$3,FALSE))</f>
        <v>5.7260300433777361E-2</v>
      </c>
      <c r="AE82" s="123">
        <f t="array" ref="AE82">PRODUCT(1+AD71:AD82)-1</f>
        <v>0.48131039604315529</v>
      </c>
      <c r="AF82" s="123">
        <f>VLOOKUP($B82,'Region --&gt;'!$N$104:$U$202,MATCH(AD$2,'Region --&gt;'!$N$3:$U$3,0),FALSE)/VLOOKUP($B81,'Region --&gt;'!$B$104:$K$202,MATCH(AD$2,'Region --&gt;'!$B$3:$K$3,FALSE))</f>
        <v>-8.9749134074275524E-2</v>
      </c>
      <c r="AG82" s="123">
        <f t="array" ref="AG82">PRODUCT(1+AF71:AF82)-1</f>
        <v>-0.35715605289798003</v>
      </c>
      <c r="AH82" s="637">
        <f>Benchmark!H83</f>
        <v>4.6808995125651454E-2</v>
      </c>
      <c r="AI82" s="123">
        <f t="array" ref="AI82">PRODUCT(1+AH71:AH82)-1</f>
        <v>0.28963490829669847</v>
      </c>
      <c r="AJ82" s="637">
        <f>-Benchmark!I83</f>
        <v>-4.5310158460444352E-2</v>
      </c>
      <c r="AK82" s="123">
        <f t="array" ref="AK82">PRODUCT(1+AJ71:AJ82)-1</f>
        <v>-0.2594872889769434</v>
      </c>
      <c r="AL82" s="633"/>
      <c r="AM82" s="150">
        <f>IF(VLOOKUP($B82,'Region --&gt;'!$N$3:$U$101,MATCH(AM$2,'Region --&gt;'!$N$3:$U$3,0),FALSE)/VLOOKUP($B81,'Region --&gt;'!$B$3:$K$101,MATCH(AM$2,'Region --&gt;'!$B$3:$K$3,FALSE))&lt;-1,-1,VLOOKUP($B82,'Region --&gt;'!$N$3:$U$101,MATCH(AM$2,'Region --&gt;'!$N$3:$U$3,0),FALSE)/VLOOKUP($B81,'Region --&gt;'!$B$3:$K$101,MATCH(AM$2,'Region --&gt;'!$B$3:$K$3,FALSE)))</f>
        <v>9.1124211679206521E-2</v>
      </c>
      <c r="AN82" s="123">
        <f t="array" ref="AN82">PRODUCT(1+AM71:AM82)-1</f>
        <v>0.26428619689120514</v>
      </c>
      <c r="AO82" s="123">
        <f>VLOOKUP($B82,'Region --&gt;'!$N$104:$U$202,MATCH(AM$2,'Region --&gt;'!$N$3:$U$3,0),FALSE)/VLOOKUP($B81,'Region --&gt;'!$B$104:$K$202,MATCH(AM$2,'Region --&gt;'!$B$3:$K$3,FALSE))</f>
        <v>-1.5477467571092402E-2</v>
      </c>
      <c r="AP82" s="123">
        <f t="array" ref="AP82">PRODUCT(1+AO71:AO82)-1</f>
        <v>-0.11101516592861826</v>
      </c>
      <c r="AQ82" s="637">
        <f>Benchmark!F83</f>
        <v>1.049984E-2</v>
      </c>
      <c r="AR82" s="123">
        <f t="array" ref="AR82">PRODUCT(1+AQ71:AQ82)-1</f>
        <v>0.1572453450630884</v>
      </c>
      <c r="AS82" s="123">
        <f t="shared" si="8"/>
        <v>-1.049984E-2</v>
      </c>
      <c r="AT82" s="123">
        <f t="array" ref="AT82">PRODUCT(1+AS71:AS82)-1</f>
        <v>-0.14681250065500706</v>
      </c>
      <c r="AV82" s="123">
        <f>VLOOKUP($B82,'Region --&gt;'!$N$3:$U$101,MATCH(AV$2,'Region --&gt;'!$N$3:$U$3,0),FALSE)/VLOOKUP($B81,'Region --&gt;'!$B$3:$K$101,MATCH(AV$2,'Region --&gt;'!$B$3:$K$3,FALSE))</f>
        <v>6.9302226351998147E-2</v>
      </c>
      <c r="AW82" s="123">
        <f t="array" ref="AW82">PRODUCT(1+AV71:AV82)-1</f>
        <v>0.5722974178597422</v>
      </c>
      <c r="AX82" s="123">
        <f>VLOOKUP($B82,'Region --&gt;'!$N$104:$U$202,MATCH(AV$2,'Region --&gt;'!$N$3:$U$3,0),FALSE)/VLOOKUP($B81,'Region --&gt;'!$B$104:$K$202,MATCH(AV$2,'Region --&gt;'!$B$3:$K$3,FALSE))</f>
        <v>-4.5294901857628807E-2</v>
      </c>
      <c r="AY82" s="123">
        <f t="array" ref="AY82">PRODUCT(1+AX71:AX82)-1</f>
        <v>-0.15053426171416984</v>
      </c>
      <c r="AZ82" s="637">
        <f>Benchmark!G83</f>
        <v>1.440307E-2</v>
      </c>
      <c r="BA82" s="123">
        <f t="array" ref="BA82">PRODUCT(1+AZ71:AZ82)-1</f>
        <v>0.18113902727175635</v>
      </c>
      <c r="BB82" s="123">
        <f t="shared" si="9"/>
        <v>-1.440307E-2</v>
      </c>
      <c r="BC82" s="123">
        <f t="array" ref="BC82">PRODUCT(1+BB71:BB82)-1</f>
        <v>-0.16400302944684264</v>
      </c>
    </row>
    <row r="83" spans="2:55" x14ac:dyDescent="0.25">
      <c r="B83" s="95">
        <f t="shared" si="5"/>
        <v>41305</v>
      </c>
      <c r="C83" s="123">
        <f>VLOOKUP($B83,'Region --&gt;'!$N$3:$U$101,MATCH(C$2,'Region --&gt;'!$N$3:$U$3,0),FALSE)/VLOOKUP($B82,'Region --&gt;'!$B$3:$K$101,MATCH(C$2,'Region --&gt;'!$B$3:$K$3,FALSE))</f>
        <v>6.5648474309320609E-2</v>
      </c>
      <c r="D83" s="123">
        <f t="array" ref="D83">PRODUCT(1+C72:C83)-1</f>
        <v>0.12392793746802266</v>
      </c>
      <c r="E83" s="123">
        <f>VLOOKUP($B83,'Region --&gt;'!$N$104:$U$202,MATCH(C$2,'Region --&gt;'!$N$3:$U$3,0),FALSE)/VLOOKUP($B82,'Region --&gt;'!$B$104:$K$202,MATCH(C$2,'Region --&gt;'!$B$3:$K$3,FALSE))</f>
        <v>-2.5296883533284312E-2</v>
      </c>
      <c r="F83" s="123">
        <f t="array" ref="F83">PRODUCT(1+E72:E83)-1</f>
        <v>-0.12056819878478653</v>
      </c>
      <c r="G83" s="637">
        <f>Benchmark!J84</f>
        <v>2.4986887233812562E-2</v>
      </c>
      <c r="H83" s="123">
        <f t="array" ref="H83">PRODUCT(1+G72:G83)-1</f>
        <v>0.14577814658814736</v>
      </c>
      <c r="I83" s="637">
        <f>-Benchmark!K84</f>
        <v>-2.8052961196312284E-2</v>
      </c>
      <c r="J83" s="123">
        <f t="array" ref="J83">PRODUCT(1+I72:I83)-1</f>
        <v>-0.15237345417938364</v>
      </c>
      <c r="K83" s="613"/>
      <c r="L83" s="123">
        <f>VLOOKUP($B83,'Region --&gt;'!$N$3:$U$101,MATCH(L$2,'Region --&gt;'!$N$3:$U$3,0),FALSE)/VLOOKUP($B82,'Region --&gt;'!$B$3:$K$101,MATCH(L$2,'Region --&gt;'!$B$3:$K$3,FALSE))</f>
        <v>0.10735646638502074</v>
      </c>
      <c r="M83" s="123">
        <f t="array" ref="M83">PRODUCT(1+L72:L83)-1</f>
        <v>0.16502796138116271</v>
      </c>
      <c r="N83" s="130">
        <f>IF(IFERROR(VLOOKUP($B83,'Region --&gt;'!$N$104:$U$202,MATCH(L$2,'Region --&gt;'!$N$3:$U$3,0),FALSE)/VLOOKUP($B82,'Region --&gt;'!$B$104:$K$202,MATCH(L$2,'Region --&gt;'!$B$3:$K$3,FALSE)),R83)&lt;-1,-1,IFERROR(VLOOKUP($B83,'Region --&gt;'!$N$104:$U$202,MATCH(L$2,'Region --&gt;'!$N$3:$U$3,0),FALSE)/VLOOKUP($B82,'Region --&gt;'!$B$104:$K$202,MATCH(L$2,'Region --&gt;'!$B$3:$K$3,FALSE)),R83))</f>
        <v>-1</v>
      </c>
      <c r="O83" s="123">
        <f t="array" ref="O83">PRODUCT(1+N72:N83)-1</f>
        <v>-1</v>
      </c>
      <c r="P83" s="637">
        <f>Benchmark!D84</f>
        <v>4.18223E-2</v>
      </c>
      <c r="Q83" s="123">
        <f t="array" ref="Q83">PRODUCT(1+P72:P83)-1</f>
        <v>7.7893203147975543E-2</v>
      </c>
      <c r="R83" s="123">
        <f t="shared" si="6"/>
        <v>-4.18223E-2</v>
      </c>
      <c r="S83" s="123">
        <f t="array" ref="S83">PRODUCT(1+R72:R83)-1</f>
        <v>-0.13303529584553653</v>
      </c>
      <c r="U83" s="123">
        <f>VLOOKUP($B83,'Region --&gt;'!$N$3:$U$101,MATCH(U$2,'Region --&gt;'!$N$3:$U$3,0),FALSE)/VLOOKUP($B82,'Region --&gt;'!$B$3:$K$101,MATCH(U$2,'Region --&gt;'!$B$3:$K$3,FALSE))</f>
        <v>7.1556177914218672E-2</v>
      </c>
      <c r="V83" s="123">
        <f t="array" ref="V83">PRODUCT(1+U72:U83)-1</f>
        <v>1.6095997013949592E-2</v>
      </c>
      <c r="W83" s="123">
        <f>VLOOKUP($B83,'Region --&gt;'!$N$104:$U$202,MATCH(U$2,'Region --&gt;'!$N$3:$U$3,0),FALSE)/VLOOKUP($B82,'Region --&gt;'!$B$104:$K$202,MATCH(U$2,'Region --&gt;'!$B$3:$K$3,FALSE))</f>
        <v>-4.0879480326635777E-2</v>
      </c>
      <c r="X83" s="123">
        <f t="array" ref="X83">PRODUCT(1+W72:W83)-1</f>
        <v>-0.14931688898270357</v>
      </c>
      <c r="Y83" s="637">
        <f>Benchmark!E84</f>
        <v>3.750763E-2</v>
      </c>
      <c r="Z83" s="123">
        <f t="array" ref="Z83">PRODUCT(1+Y72:Y83)-1</f>
        <v>3.8848349020934592E-3</v>
      </c>
      <c r="AA83" s="123">
        <f t="shared" si="7"/>
        <v>-3.750763E-2</v>
      </c>
      <c r="AB83" s="123">
        <f t="array" ref="AB83">PRODUCT(1+AA72:AA83)-1</f>
        <v>-3.4755829505080937E-2</v>
      </c>
      <c r="AD83" s="123">
        <f>VLOOKUP($B83,'Region --&gt;'!$N$3:$U$101,MATCH(AD$2,'Region --&gt;'!$N$3:$U$3,0),FALSE)/VLOOKUP($B82,'Region --&gt;'!$B$3:$K$101,MATCH(AD$2,'Region --&gt;'!$B$3:$K$3,FALSE))</f>
        <v>7.6957907961927197E-2</v>
      </c>
      <c r="AE83" s="123">
        <f t="array" ref="AE83">PRODUCT(1+AD72:AD83)-1</f>
        <v>0.40693806581283409</v>
      </c>
      <c r="AF83" s="123">
        <f>VLOOKUP($B83,'Region --&gt;'!$N$104:$U$202,MATCH(AD$2,'Region --&gt;'!$N$3:$U$3,0),FALSE)/VLOOKUP($B82,'Region --&gt;'!$B$104:$K$202,MATCH(AD$2,'Region --&gt;'!$B$3:$K$3,FALSE))</f>
        <v>4.35718520524161E-2</v>
      </c>
      <c r="AG83" s="123">
        <f t="array" ref="AG83">PRODUCT(1+AF72:AF83)-1</f>
        <v>-0.24666089689316451</v>
      </c>
      <c r="AH83" s="637">
        <f>Benchmark!H84</f>
        <v>3.2908781433167424E-2</v>
      </c>
      <c r="AI83" s="123">
        <f t="array" ref="AI83">PRODUCT(1+AH72:AH83)-1</f>
        <v>0.1880578036991436</v>
      </c>
      <c r="AJ83" s="637">
        <f>-Benchmark!I84</f>
        <v>-6.1891228532415439E-4</v>
      </c>
      <c r="AK83" s="123">
        <f t="array" ref="AK83">PRODUCT(1+AJ72:AJ83)-1</f>
        <v>-0.19722076095138263</v>
      </c>
      <c r="AL83" s="633"/>
      <c r="AM83" s="150">
        <f>IF(VLOOKUP($B83,'Region --&gt;'!$N$3:$U$101,MATCH(AM$2,'Region --&gt;'!$N$3:$U$3,0),FALSE)/VLOOKUP($B82,'Region --&gt;'!$B$3:$K$101,MATCH(AM$2,'Region --&gt;'!$B$3:$K$3,FALSE))&lt;-1,-1,VLOOKUP($B83,'Region --&gt;'!$N$3:$U$101,MATCH(AM$2,'Region --&gt;'!$N$3:$U$3,0),FALSE)/VLOOKUP($B82,'Region --&gt;'!$B$3:$K$101,MATCH(AM$2,'Region --&gt;'!$B$3:$K$3,FALSE)))</f>
        <v>6.2428724548194585E-2</v>
      </c>
      <c r="AN83" s="123">
        <f t="array" ref="AN83">PRODUCT(1+AM72:AM83)-1</f>
        <v>0.20128995676546446</v>
      </c>
      <c r="AO83" s="123">
        <f>VLOOKUP($B83,'Region --&gt;'!$N$104:$U$202,MATCH(AM$2,'Region --&gt;'!$N$3:$U$3,0),FALSE)/VLOOKUP($B82,'Region --&gt;'!$B$104:$K$202,MATCH(AM$2,'Region --&gt;'!$B$3:$K$3,FALSE))</f>
        <v>-1.3047612711592851E-2</v>
      </c>
      <c r="AP83" s="123">
        <f t="array" ref="AP83">PRODUCT(1+AO72:AO83)-1</f>
        <v>-8.2404264341590983E-2</v>
      </c>
      <c r="AQ83" s="637">
        <f>Benchmark!F84</f>
        <v>4.9998180000000003E-2</v>
      </c>
      <c r="AR83" s="123">
        <f t="array" ref="AR83">PRODUCT(1+AQ72:AQ83)-1</f>
        <v>0.15919674023802322</v>
      </c>
      <c r="AS83" s="123">
        <f t="shared" si="8"/>
        <v>-4.9998180000000003E-2</v>
      </c>
      <c r="AT83" s="123">
        <f t="array" ref="AT83">PRODUCT(1+AS72:AS83)-1</f>
        <v>-0.14839699017953079</v>
      </c>
      <c r="AV83" s="123">
        <f>VLOOKUP($B83,'Region --&gt;'!$N$3:$U$101,MATCH(AV$2,'Region --&gt;'!$N$3:$U$3,0),FALSE)/VLOOKUP($B82,'Region --&gt;'!$B$3:$K$101,MATCH(AV$2,'Region --&gt;'!$B$3:$K$3,FALSE))</f>
        <v>7.6992588704408227E-2</v>
      </c>
      <c r="AW83" s="123">
        <f t="array" ref="AW83">PRODUCT(1+AV72:AV83)-1</f>
        <v>0.41566461401243227</v>
      </c>
      <c r="AX83" s="123">
        <f>VLOOKUP($B83,'Region --&gt;'!$N$104:$U$202,MATCH(AV$2,'Region --&gt;'!$N$3:$U$3,0),FALSE)/VLOOKUP($B82,'Region --&gt;'!$B$104:$K$202,MATCH(AV$2,'Region --&gt;'!$B$3:$K$3,FALSE))</f>
        <v>-0.13429719318624911</v>
      </c>
      <c r="AY83" s="123">
        <f t="array" ref="AY83">PRODUCT(1+AX72:AX83)-1</f>
        <v>-0.17160763281292168</v>
      </c>
      <c r="AZ83" s="637">
        <f>Benchmark!G84</f>
        <v>2.8312400000000001E-2</v>
      </c>
      <c r="BA83" s="123">
        <f t="array" ref="BA83">PRODUCT(1+AZ72:AZ83)-1</f>
        <v>0.16969596018072353</v>
      </c>
      <c r="BB83" s="123">
        <f t="shared" si="9"/>
        <v>-2.8312400000000001E-2</v>
      </c>
      <c r="BC83" s="123">
        <f t="array" ref="BC83">PRODUCT(1+BB72:BB83)-1</f>
        <v>-0.155257375781791</v>
      </c>
    </row>
    <row r="84" spans="2:55" x14ac:dyDescent="0.25">
      <c r="B84" s="95">
        <f t="shared" si="5"/>
        <v>41333</v>
      </c>
      <c r="C84" s="123">
        <f>VLOOKUP($B84,'Region --&gt;'!$N$3:$U$101,MATCH(C$2,'Region --&gt;'!$N$3:$U$3,0),FALSE)/VLOOKUP($B83,'Region --&gt;'!$B$3:$K$101,MATCH(C$2,'Region --&gt;'!$B$3:$K$3,FALSE))</f>
        <v>-1.1524292174826331E-2</v>
      </c>
      <c r="D84" s="123">
        <f t="array" ref="D84">PRODUCT(1+C73:C84)-1</f>
        <v>2.4324373291119583E-2</v>
      </c>
      <c r="E84" s="123">
        <f>VLOOKUP($B84,'Region --&gt;'!$N$104:$U$202,MATCH(C$2,'Region --&gt;'!$N$3:$U$3,0),FALSE)/VLOOKUP($B83,'Region --&gt;'!$B$104:$K$202,MATCH(C$2,'Region --&gt;'!$B$3:$K$3,FALSE))</f>
        <v>-6.6351743216227816E-4</v>
      </c>
      <c r="F84" s="123">
        <f t="array" ref="F84">PRODUCT(1+E73:E84)-1</f>
        <v>-6.6039804450282902E-2</v>
      </c>
      <c r="G84" s="637">
        <f>Benchmark!J85</f>
        <v>3.4342649818005664E-3</v>
      </c>
      <c r="H84" s="123">
        <f t="array" ref="H84">PRODUCT(1+G73:G84)-1</f>
        <v>7.9839692022265041E-2</v>
      </c>
      <c r="I84" s="637">
        <f>-Benchmark!K85</f>
        <v>-5.1520707683323482E-3</v>
      </c>
      <c r="J84" s="123">
        <f t="array" ref="J84">PRODUCT(1+I73:I84)-1</f>
        <v>-9.6509198511880778E-2</v>
      </c>
      <c r="K84" s="613"/>
      <c r="L84" s="123">
        <f>VLOOKUP($B84,'Region --&gt;'!$N$3:$U$101,MATCH(L$2,'Region --&gt;'!$N$3:$U$3,0),FALSE)/VLOOKUP($B83,'Region --&gt;'!$B$3:$K$101,MATCH(L$2,'Region --&gt;'!$B$3:$K$3,FALSE))</f>
        <v>-1.6233379103442868E-2</v>
      </c>
      <c r="M84" s="123">
        <f t="array" ref="M84">PRODUCT(1+L73:L84)-1</f>
        <v>2.5430335710175722E-2</v>
      </c>
      <c r="N84" s="130">
        <f>IF(IFERROR(VLOOKUP($B84,'Region --&gt;'!$N$104:$U$202,MATCH(L$2,'Region --&gt;'!$N$3:$U$3,0),FALSE)/VLOOKUP($B83,'Region --&gt;'!$B$104:$K$202,MATCH(L$2,'Region --&gt;'!$B$3:$K$3,FALSE)),R84)&lt;-1,-1,IFERROR(VLOOKUP($B84,'Region --&gt;'!$N$104:$U$202,MATCH(L$2,'Region --&gt;'!$N$3:$U$3,0),FALSE)/VLOOKUP($B83,'Region --&gt;'!$B$104:$K$202,MATCH(L$2,'Region --&gt;'!$B$3:$K$3,FALSE)),R84))</f>
        <v>0.39009253535330191</v>
      </c>
      <c r="O84" s="123">
        <f t="array" ref="O84">PRODUCT(1+N73:N84)-1</f>
        <v>-1</v>
      </c>
      <c r="P84" s="637">
        <f>Benchmark!D85</f>
        <v>-5.2311759999999999E-2</v>
      </c>
      <c r="Q84" s="123">
        <f t="array" ref="Q84">PRODUCT(1+P73:P84)-1</f>
        <v>-5.8818853525371417E-2</v>
      </c>
      <c r="R84" s="123">
        <f t="shared" si="6"/>
        <v>5.2311759999999999E-2</v>
      </c>
      <c r="S84" s="123">
        <f t="array" ref="S84">PRODUCT(1+R73:R84)-1</f>
        <v>-2.5554526739686168E-3</v>
      </c>
      <c r="U84" s="123">
        <f>VLOOKUP($B84,'Region --&gt;'!$N$3:$U$101,MATCH(U$2,'Region --&gt;'!$N$3:$U$3,0),FALSE)/VLOOKUP($B83,'Region --&gt;'!$B$3:$K$101,MATCH(U$2,'Region --&gt;'!$B$3:$K$3,FALSE))</f>
        <v>-6.9241136854202814E-2</v>
      </c>
      <c r="V84" s="123">
        <f t="array" ref="V84">PRODUCT(1+U73:U84)-1</f>
        <v>-8.7947023700538418E-2</v>
      </c>
      <c r="W84" s="123">
        <f>VLOOKUP($B84,'Region --&gt;'!$N$104:$U$202,MATCH(U$2,'Region --&gt;'!$N$3:$U$3,0),FALSE)/VLOOKUP($B83,'Region --&gt;'!$B$104:$K$202,MATCH(U$2,'Region --&gt;'!$B$3:$K$3,FALSE))</f>
        <v>-8.163272992492504E-3</v>
      </c>
      <c r="X84" s="123">
        <f t="array" ref="X84">PRODUCT(1+W73:W84)-1</f>
        <v>-0.10027132855490395</v>
      </c>
      <c r="Y84" s="637">
        <f>Benchmark!E85</f>
        <v>-2.749996E-2</v>
      </c>
      <c r="Z84" s="123">
        <f t="array" ref="Z84">PRODUCT(1+Y73:Y84)-1</f>
        <v>-7.1607072512722914E-2</v>
      </c>
      <c r="AA84" s="123">
        <f t="shared" si="7"/>
        <v>2.749996E-2</v>
      </c>
      <c r="AB84" s="123">
        <f t="array" ref="AB84">PRODUCT(1+AA73:AA84)-1</f>
        <v>4.5725288359408811E-2</v>
      </c>
      <c r="AD84" s="123">
        <f>VLOOKUP($B84,'Region --&gt;'!$N$3:$U$101,MATCH(AD$2,'Region --&gt;'!$N$3:$U$3,0),FALSE)/VLOOKUP($B83,'Region --&gt;'!$B$3:$K$101,MATCH(AD$2,'Region --&gt;'!$B$3:$K$3,FALSE))</f>
        <v>1.7541984408175237E-2</v>
      </c>
      <c r="AE84" s="123">
        <f t="array" ref="AE84">PRODUCT(1+AD73:AD84)-1</f>
        <v>0.25468478377041714</v>
      </c>
      <c r="AF84" s="123">
        <f>VLOOKUP($B84,'Region --&gt;'!$N$104:$U$202,MATCH(AD$2,'Region --&gt;'!$N$3:$U$3,0),FALSE)/VLOOKUP($B83,'Region --&gt;'!$B$104:$K$202,MATCH(AD$2,'Region --&gt;'!$B$3:$K$3,FALSE))</f>
        <v>3.3628802295200474E-2</v>
      </c>
      <c r="AG84" s="123">
        <f t="array" ref="AG84">PRODUCT(1+AF73:AF84)-1</f>
        <v>-0.1016293731319976</v>
      </c>
      <c r="AH84" s="637">
        <f>Benchmark!H85</f>
        <v>-1.4166456743181948E-3</v>
      </c>
      <c r="AI84" s="123">
        <f t="array" ref="AI84">PRODUCT(1+AH73:AH84)-1</f>
        <v>0.10843982831513976</v>
      </c>
      <c r="AJ84" s="637">
        <f>-Benchmark!I85</f>
        <v>2.5450375335624087E-3</v>
      </c>
      <c r="AK84" s="123">
        <f t="array" ref="AK84">PRODUCT(1+AJ73:AJ84)-1</f>
        <v>-0.16734865710441771</v>
      </c>
      <c r="AL84" s="633"/>
      <c r="AM84" s="150">
        <f>IF(VLOOKUP($B84,'Region --&gt;'!$N$3:$U$101,MATCH(AM$2,'Region --&gt;'!$N$3:$U$3,0),FALSE)/VLOOKUP($B83,'Region --&gt;'!$B$3:$K$101,MATCH(AM$2,'Region --&gt;'!$B$3:$K$3,FALSE))&lt;-1,-1,VLOOKUP($B84,'Region --&gt;'!$N$3:$U$101,MATCH(AM$2,'Region --&gt;'!$N$3:$U$3,0),FALSE)/VLOOKUP($B83,'Region --&gt;'!$B$3:$K$101,MATCH(AM$2,'Region --&gt;'!$B$3:$K$3,FALSE)))</f>
        <v>1.6874125683392336E-2</v>
      </c>
      <c r="AN84" s="123">
        <f t="array" ref="AN84">PRODUCT(1+AM73:AM84)-1</f>
        <v>0.14917218231600571</v>
      </c>
      <c r="AO84" s="123">
        <f>VLOOKUP($B84,'Region --&gt;'!$N$104:$U$202,MATCH(AM$2,'Region --&gt;'!$N$3:$U$3,0),FALSE)/VLOOKUP($B83,'Region --&gt;'!$B$104:$K$202,MATCH(AM$2,'Region --&gt;'!$B$3:$K$3,FALSE))</f>
        <v>-1.143432281333627E-2</v>
      </c>
      <c r="AP84" s="123">
        <f t="array" ref="AP84">PRODUCT(1+AO73:AO84)-1</f>
        <v>-5.4775114766006938E-2</v>
      </c>
      <c r="AQ84" s="637">
        <f>Benchmark!F85</f>
        <v>1.0644569999999999E-2</v>
      </c>
      <c r="AR84" s="123">
        <f t="array" ref="AR84">PRODUCT(1+AQ73:AQ84)-1</f>
        <v>0.1228668984419703</v>
      </c>
      <c r="AS84" s="123">
        <f t="shared" si="8"/>
        <v>-1.0644569999999999E-2</v>
      </c>
      <c r="AT84" s="123">
        <f t="array" ref="AT84">PRODUCT(1+AS73:AS84)-1</f>
        <v>-0.11928882438227661</v>
      </c>
      <c r="AV84" s="123">
        <f>VLOOKUP($B84,'Region --&gt;'!$N$3:$U$101,MATCH(AV$2,'Region --&gt;'!$N$3:$U$3,0),FALSE)/VLOOKUP($B83,'Region --&gt;'!$B$3:$K$101,MATCH(AV$2,'Region --&gt;'!$B$3:$K$3,FALSE))</f>
        <v>4.61758686235718E-2</v>
      </c>
      <c r="AW84" s="123">
        <f t="array" ref="AW84">PRODUCT(1+AV73:AV84)-1</f>
        <v>0.36330973349001128</v>
      </c>
      <c r="AX84" s="123">
        <f>VLOOKUP($B84,'Region --&gt;'!$N$104:$U$202,MATCH(AV$2,'Region --&gt;'!$N$3:$U$3,0),FALSE)/VLOOKUP($B83,'Region --&gt;'!$B$104:$K$202,MATCH(AV$2,'Region --&gt;'!$B$3:$K$3,FALSE))</f>
        <v>9.6524228305249843E-2</v>
      </c>
      <c r="AY84" s="123">
        <f t="array" ref="AY84">PRODUCT(1+AX73:AX84)-1</f>
        <v>1.0360854293287591E-2</v>
      </c>
      <c r="AZ84" s="637">
        <f>Benchmark!G85</f>
        <v>1.006757E-2</v>
      </c>
      <c r="BA84" s="123">
        <f t="array" ref="BA84">PRODUCT(1+AZ73:AZ84)-1</f>
        <v>0.13480899605580454</v>
      </c>
      <c r="BB84" s="123">
        <f t="shared" si="9"/>
        <v>-1.006757E-2</v>
      </c>
      <c r="BC84" s="123">
        <f t="array" ref="BC84">PRODUCT(1+BB73:BB84)-1</f>
        <v>-0.12790148693953995</v>
      </c>
    </row>
    <row r="85" spans="2:55" x14ac:dyDescent="0.25">
      <c r="B85" s="95">
        <f t="shared" si="5"/>
        <v>41364</v>
      </c>
      <c r="C85" s="123">
        <f>VLOOKUP($B85,'Region --&gt;'!$N$3:$U$101,MATCH(C$2,'Region --&gt;'!$N$3:$U$3,0),FALSE)/VLOOKUP($B84,'Region --&gt;'!$B$3:$K$101,MATCH(C$2,'Region --&gt;'!$B$3:$K$3,FALSE))</f>
        <v>-2.3943765801074657E-3</v>
      </c>
      <c r="D85" s="123">
        <f t="array" ref="D85">PRODUCT(1+C74:C85)-1</f>
        <v>5.0246435428031422E-2</v>
      </c>
      <c r="E85" s="123">
        <f>VLOOKUP($B85,'Region --&gt;'!$N$104:$U$202,MATCH(C$2,'Region --&gt;'!$N$3:$U$3,0),FALSE)/VLOOKUP($B84,'Region --&gt;'!$B$104:$K$202,MATCH(C$2,'Region --&gt;'!$B$3:$K$3,FALSE))</f>
        <v>1.072795439659199E-2</v>
      </c>
      <c r="F85" s="123">
        <f t="array" ref="F85">PRODUCT(1+E74:E85)-1</f>
        <v>-7.037391845439156E-2</v>
      </c>
      <c r="G85" s="637">
        <f>Benchmark!J86</f>
        <v>-9.8479478681514614E-3</v>
      </c>
      <c r="H85" s="123">
        <f t="array" ref="H85">PRODUCT(1+G74:G85)-1</f>
        <v>9.5381392812470045E-2</v>
      </c>
      <c r="I85" s="637">
        <f>-Benchmark!K86</f>
        <v>6.4559958344734348E-3</v>
      </c>
      <c r="J85" s="123">
        <f t="array" ref="J85">PRODUCT(1+I74:I85)-1</f>
        <v>-0.1097008810640302</v>
      </c>
      <c r="K85" s="613"/>
      <c r="L85" s="123">
        <f>VLOOKUP($B85,'Region --&gt;'!$N$3:$U$101,MATCH(L$2,'Region --&gt;'!$N$3:$U$3,0),FALSE)/VLOOKUP($B84,'Region --&gt;'!$B$3:$K$101,MATCH(L$2,'Region --&gt;'!$B$3:$K$3,FALSE))</f>
        <v>2.334187757057789E-3</v>
      </c>
      <c r="M85" s="123">
        <f t="array" ref="M85">PRODUCT(1+L74:L85)-1</f>
        <v>7.2219249273568042E-2</v>
      </c>
      <c r="N85" s="130">
        <f>IF(IFERROR(VLOOKUP($B85,'Region --&gt;'!$N$104:$U$202,MATCH(L$2,'Region --&gt;'!$N$3:$U$3,0),FALSE)/VLOOKUP($B84,'Region --&gt;'!$B$104:$K$202,MATCH(L$2,'Region --&gt;'!$B$3:$K$3,FALSE)),R85)&lt;-1,-1,IFERROR(VLOOKUP($B85,'Region --&gt;'!$N$104:$U$202,MATCH(L$2,'Region --&gt;'!$N$3:$U$3,0),FALSE)/VLOOKUP($B84,'Region --&gt;'!$B$104:$K$202,MATCH(L$2,'Region --&gt;'!$B$3:$K$3,FALSE)),R85))</f>
        <v>0.40622901658665295</v>
      </c>
      <c r="O85" s="123">
        <f t="array" ref="O85">PRODUCT(1+N74:N85)-1</f>
        <v>-1</v>
      </c>
      <c r="P85" s="637">
        <f>Benchmark!D86</f>
        <v>-4.0500489999999993E-2</v>
      </c>
      <c r="Q85" s="123">
        <f t="array" ref="Q85">PRODUCT(1+P74:P85)-1</f>
        <v>-4.9108867621343477E-2</v>
      </c>
      <c r="R85" s="123">
        <f t="shared" si="6"/>
        <v>4.0500489999999993E-2</v>
      </c>
      <c r="S85" s="123">
        <f t="array" ref="S85">PRODUCT(1+R74:R85)-1</f>
        <v>-1.1860286559174371E-2</v>
      </c>
      <c r="U85" s="123">
        <f>VLOOKUP($B85,'Region --&gt;'!$N$3:$U$101,MATCH(U$2,'Region --&gt;'!$N$3:$U$3,0),FALSE)/VLOOKUP($B84,'Region --&gt;'!$B$3:$K$101,MATCH(U$2,'Region --&gt;'!$B$3:$K$3,FALSE))</f>
        <v>-5.0415200203477555E-2</v>
      </c>
      <c r="V85" s="123">
        <f t="array" ref="V85">PRODUCT(1+U74:U85)-1</f>
        <v>-6.5661815607087504E-2</v>
      </c>
      <c r="W85" s="123">
        <f>VLOOKUP($B85,'Region --&gt;'!$N$104:$U$202,MATCH(U$2,'Region --&gt;'!$N$3:$U$3,0),FALSE)/VLOOKUP($B84,'Region --&gt;'!$B$104:$K$202,MATCH(U$2,'Region --&gt;'!$B$3:$K$3,FALSE))</f>
        <v>-9.7511751132968675E-3</v>
      </c>
      <c r="X85" s="123">
        <f t="array" ref="X85">PRODUCT(1+W74:W85)-1</f>
        <v>-8.5942155512854779E-2</v>
      </c>
      <c r="Y85" s="637">
        <f>Benchmark!E86</f>
        <v>2.46164E-4</v>
      </c>
      <c r="Z85" s="123">
        <f t="array" ref="Z85">PRODUCT(1+Y74:Y85)-1</f>
        <v>-4.1265222720598072E-2</v>
      </c>
      <c r="AA85" s="123">
        <f t="shared" si="7"/>
        <v>-2.46164E-4</v>
      </c>
      <c r="AB85" s="123">
        <f t="array" ref="AB85">PRODUCT(1+AA74:AA85)-1</f>
        <v>1.3630317922849189E-2</v>
      </c>
      <c r="AD85" s="123">
        <f>VLOOKUP($B85,'Region --&gt;'!$N$3:$U$101,MATCH(AD$2,'Region --&gt;'!$N$3:$U$3,0),FALSE)/VLOOKUP($B84,'Region --&gt;'!$B$3:$K$101,MATCH(AD$2,'Region --&gt;'!$B$3:$K$3,FALSE))</f>
        <v>7.9011827949064996E-3</v>
      </c>
      <c r="AE85" s="123">
        <f t="array" ref="AE85">PRODUCT(1+AD74:AD85)-1</f>
        <v>0.2741785189458632</v>
      </c>
      <c r="AF85" s="123">
        <f>VLOOKUP($B85,'Region --&gt;'!$N$104:$U$202,MATCH(AD$2,'Region --&gt;'!$N$3:$U$3,0),FALSE)/VLOOKUP($B84,'Region --&gt;'!$B$104:$K$202,MATCH(AD$2,'Region --&gt;'!$B$3:$K$3,FALSE))</f>
        <v>7.6327566400507139E-3</v>
      </c>
      <c r="AG85" s="123">
        <f t="array" ref="AG85">PRODUCT(1+AF74:AF85)-1</f>
        <v>-8.4270872811382347E-2</v>
      </c>
      <c r="AH85" s="637">
        <f>Benchmark!H86</f>
        <v>-2.3906424942328661E-3</v>
      </c>
      <c r="AI85" s="123">
        <f t="array" ref="AI85">PRODUCT(1+AH74:AH85)-1</f>
        <v>0.12092780555266192</v>
      </c>
      <c r="AJ85" s="637">
        <f>-Benchmark!I86</f>
        <v>-3.9042524624545737E-2</v>
      </c>
      <c r="AK85" s="123">
        <f t="array" ref="AK85">PRODUCT(1+AJ74:AJ85)-1</f>
        <v>-0.19527332730850466</v>
      </c>
      <c r="AL85" s="633"/>
      <c r="AM85" s="150">
        <f>IF(VLOOKUP($B85,'Region --&gt;'!$N$3:$U$101,MATCH(AM$2,'Region --&gt;'!$N$3:$U$3,0),FALSE)/VLOOKUP($B84,'Region --&gt;'!$B$3:$K$101,MATCH(AM$2,'Region --&gt;'!$B$3:$K$3,FALSE))&lt;-1,-1,VLOOKUP($B85,'Region --&gt;'!$N$3:$U$101,MATCH(AM$2,'Region --&gt;'!$N$3:$U$3,0),FALSE)/VLOOKUP($B84,'Region --&gt;'!$B$3:$K$101,MATCH(AM$2,'Region --&gt;'!$B$3:$K$3,FALSE)))</f>
        <v>4.9616439102973371E-2</v>
      </c>
      <c r="AN85" s="123">
        <f t="array" ref="AN85">PRODUCT(1+AM74:AM85)-1</f>
        <v>0.20543852866164158</v>
      </c>
      <c r="AO85" s="123">
        <f>VLOOKUP($B85,'Region --&gt;'!$N$104:$U$202,MATCH(AM$2,'Region --&gt;'!$N$3:$U$3,0),FALSE)/VLOOKUP($B84,'Region --&gt;'!$B$104:$K$202,MATCH(AM$2,'Region --&gt;'!$B$3:$K$3,FALSE))</f>
        <v>-4.6976053400896847E-2</v>
      </c>
      <c r="AP85" s="123">
        <f t="array" ref="AP85">PRODUCT(1+AO74:AO85)-1</f>
        <v>-9.7999034654811301E-2</v>
      </c>
      <c r="AQ85" s="637">
        <f>Benchmark!F86</f>
        <v>3.5089540000000002E-2</v>
      </c>
      <c r="AR85" s="123">
        <f t="array" ref="AR85">PRODUCT(1+AQ74:AQ85)-1</f>
        <v>0.13231379017025757</v>
      </c>
      <c r="AS85" s="123">
        <f t="shared" si="8"/>
        <v>-3.5089540000000002E-2</v>
      </c>
      <c r="AT85" s="123">
        <f t="array" ref="AT85">PRODUCT(1+AS74:AS85)-1</f>
        <v>-0.12710108994986657</v>
      </c>
      <c r="AV85" s="123">
        <f>VLOOKUP($B85,'Region --&gt;'!$N$3:$U$101,MATCH(AV$2,'Region --&gt;'!$N$3:$U$3,0),FALSE)/VLOOKUP($B84,'Region --&gt;'!$B$3:$K$101,MATCH(AV$2,'Region --&gt;'!$B$3:$K$3,FALSE))</f>
        <v>-3.2137657891982273E-2</v>
      </c>
      <c r="AW85" s="123">
        <f t="array" ref="AW85">PRODUCT(1+AV74:AV85)-1</f>
        <v>0.27679564003611334</v>
      </c>
      <c r="AX85" s="123">
        <f>VLOOKUP($B85,'Region --&gt;'!$N$104:$U$202,MATCH(AV$2,'Region --&gt;'!$N$3:$U$3,0),FALSE)/VLOOKUP($B84,'Region --&gt;'!$B$104:$K$202,MATCH(AV$2,'Region --&gt;'!$B$3:$K$3,FALSE))</f>
        <v>4.4285786962771675E-2</v>
      </c>
      <c r="AY85" s="123">
        <f t="array" ref="AY85">PRODUCT(1+AX74:AX85)-1</f>
        <v>5.103592667329182E-2</v>
      </c>
      <c r="AZ85" s="637">
        <f>Benchmark!G86</f>
        <v>1.6841680000000001E-2</v>
      </c>
      <c r="BA85" s="123">
        <f t="array" ref="BA85">PRODUCT(1+AZ74:AZ85)-1</f>
        <v>0.15452796203540209</v>
      </c>
      <c r="BB85" s="123">
        <f t="shared" si="9"/>
        <v>-1.6841680000000001E-2</v>
      </c>
      <c r="BC85" s="123">
        <f t="array" ref="BC85">PRODUCT(1+BB74:BB85)-1</f>
        <v>-0.14303955108520761</v>
      </c>
    </row>
    <row r="86" spans="2:55" x14ac:dyDescent="0.25">
      <c r="B86" s="95">
        <f t="shared" si="5"/>
        <v>41394</v>
      </c>
      <c r="C86" s="123">
        <f>VLOOKUP($B86,'Region --&gt;'!$N$3:$U$101,MATCH(C$2,'Region --&gt;'!$N$3:$U$3,0),FALSE)/VLOOKUP($B85,'Region --&gt;'!$B$3:$K$101,MATCH(C$2,'Region --&gt;'!$B$3:$K$3,FALSE))</f>
        <v>6.2760213980150359E-2</v>
      </c>
      <c r="D86" s="123">
        <f t="array" ref="D86">PRODUCT(1+C75:C86)-1</f>
        <v>0.13732663531890976</v>
      </c>
      <c r="E86" s="123">
        <f>VLOOKUP($B86,'Region --&gt;'!$N$104:$U$202,MATCH(C$2,'Region --&gt;'!$N$3:$U$3,0),FALSE)/VLOOKUP($B85,'Region --&gt;'!$B$104:$K$202,MATCH(C$2,'Region --&gt;'!$B$3:$K$3,FALSE))</f>
        <v>-3.6945560777867585E-2</v>
      </c>
      <c r="F86" s="123">
        <f t="array" ref="F86">PRODUCT(1+E75:E86)-1</f>
        <v>-0.11260207465022187</v>
      </c>
      <c r="G86" s="637">
        <f>Benchmark!J87</f>
        <v>2.9910326482289518E-2</v>
      </c>
      <c r="H86" s="123">
        <f t="array" ref="H86">PRODUCT(1+G75:G86)-1</f>
        <v>0.13504416771079097</v>
      </c>
      <c r="I86" s="637">
        <f>-Benchmark!K87</f>
        <v>-3.4136287251654816E-2</v>
      </c>
      <c r="J86" s="123">
        <f t="array" ref="J86">PRODUCT(1+I75:I86)-1</f>
        <v>-0.14719892981675076</v>
      </c>
      <c r="K86" s="613"/>
      <c r="L86" s="123">
        <f>VLOOKUP($B86,'Region --&gt;'!$N$3:$U$101,MATCH(L$2,'Region --&gt;'!$N$3:$U$3,0),FALSE)/VLOOKUP($B85,'Region --&gt;'!$B$3:$K$101,MATCH(L$2,'Region --&gt;'!$B$3:$K$3,FALSE))</f>
        <v>2.7404872419637315E-2</v>
      </c>
      <c r="M86" s="123">
        <f t="array" ref="M86">PRODUCT(1+L75:L86)-1</f>
        <v>0.16122397065165184</v>
      </c>
      <c r="N86" s="130">
        <f>IF(IFERROR(VLOOKUP($B86,'Region --&gt;'!$N$104:$U$202,MATCH(L$2,'Region --&gt;'!$N$3:$U$3,0),FALSE)/VLOOKUP($B85,'Region --&gt;'!$B$104:$K$202,MATCH(L$2,'Region --&gt;'!$B$3:$K$3,FALSE)),R86)&lt;-1,-1,IFERROR(VLOOKUP($B86,'Region --&gt;'!$N$104:$U$202,MATCH(L$2,'Region --&gt;'!$N$3:$U$3,0),FALSE)/VLOOKUP($B85,'Region --&gt;'!$B$104:$K$202,MATCH(L$2,'Region --&gt;'!$B$3:$K$3,FALSE)),R86))</f>
        <v>1.1369839999999999E-2</v>
      </c>
      <c r="O86" s="123">
        <f t="array" ref="O86">PRODUCT(1+N75:N86)-1</f>
        <v>-1</v>
      </c>
      <c r="P86" s="637">
        <f>Benchmark!D87</f>
        <v>-1.1369839999999999E-2</v>
      </c>
      <c r="Q86" s="123">
        <f t="array" ref="Q86">PRODUCT(1+P75:P86)-1</f>
        <v>-3.3579275122001095E-2</v>
      </c>
      <c r="R86" s="123">
        <f t="shared" si="6"/>
        <v>1.1369839999999999E-2</v>
      </c>
      <c r="S86" s="123">
        <f t="array" ref="S86">PRODUCT(1+R75:R86)-1</f>
        <v>-2.7141829723380084E-2</v>
      </c>
      <c r="U86" s="123">
        <f>VLOOKUP($B86,'Region --&gt;'!$N$3:$U$101,MATCH(U$2,'Region --&gt;'!$N$3:$U$3,0),FALSE)/VLOOKUP($B85,'Region --&gt;'!$B$3:$K$101,MATCH(U$2,'Region --&gt;'!$B$3:$K$3,FALSE))</f>
        <v>0.10601620767427926</v>
      </c>
      <c r="V86" s="123">
        <f t="array" ref="V86">PRODUCT(1+U75:U86)-1</f>
        <v>9.6145855674007574E-2</v>
      </c>
      <c r="W86" s="123">
        <f>VLOOKUP($B86,'Region --&gt;'!$N$104:$U$202,MATCH(U$2,'Region --&gt;'!$N$3:$U$3,0),FALSE)/VLOOKUP($B85,'Region --&gt;'!$B$104:$K$202,MATCH(U$2,'Region --&gt;'!$B$3:$K$3,FALSE))</f>
        <v>-7.7989265642172314E-3</v>
      </c>
      <c r="X86" s="123">
        <f t="array" ref="X86">PRODUCT(1+W75:W86)-1</f>
        <v>-0.12433415613026855</v>
      </c>
      <c r="Y86" s="637">
        <f>Benchmark!E87</f>
        <v>-2.432741E-3</v>
      </c>
      <c r="Z86" s="123">
        <f t="array" ref="Z86">PRODUCT(1+Y75:Y86)-1</f>
        <v>-6.8270664457404928E-3</v>
      </c>
      <c r="AA86" s="123">
        <f t="shared" si="7"/>
        <v>2.432741E-3</v>
      </c>
      <c r="AB86" s="123">
        <f t="array" ref="AB86">PRODUCT(1+AA75:AA86)-1</f>
        <v>-2.0179925223757889E-2</v>
      </c>
      <c r="AD86" s="123">
        <f>VLOOKUP($B86,'Region --&gt;'!$N$3:$U$101,MATCH(AD$2,'Region --&gt;'!$N$3:$U$3,0),FALSE)/VLOOKUP($B85,'Region --&gt;'!$B$3:$K$101,MATCH(AD$2,'Region --&gt;'!$B$3:$K$3,FALSE))</f>
        <v>4.7442203218771246E-2</v>
      </c>
      <c r="AE86" s="123">
        <f t="array" ref="AE86">PRODUCT(1+AD75:AD86)-1</f>
        <v>0.3256097656476038</v>
      </c>
      <c r="AF86" s="123">
        <f>VLOOKUP($B86,'Region --&gt;'!$N$104:$U$202,MATCH(AD$2,'Region --&gt;'!$N$3:$U$3,0),FALSE)/VLOOKUP($B85,'Region --&gt;'!$B$104:$K$202,MATCH(AD$2,'Region --&gt;'!$B$3:$K$3,FALSE))</f>
        <v>-2.284514805262371E-2</v>
      </c>
      <c r="AG86" s="123">
        <f t="array" ref="AG86">PRODUCT(1+AF75:AF86)-1</f>
        <v>-9.6221198117324991E-2</v>
      </c>
      <c r="AH86" s="637">
        <f>Benchmark!H87</f>
        <v>1.7155871537534867E-2</v>
      </c>
      <c r="AI86" s="123">
        <f t="array" ref="AI86">PRODUCT(1+AH75:AH86)-1</f>
        <v>0.14053054818891231</v>
      </c>
      <c r="AJ86" s="637">
        <f>-Benchmark!I87</f>
        <v>6.3848359488129251E-3</v>
      </c>
      <c r="AK86" s="123">
        <f t="array" ref="AK86">PRODUCT(1+AJ75:AJ86)-1</f>
        <v>-0.19517032509536392</v>
      </c>
      <c r="AL86" s="633"/>
      <c r="AM86" s="150">
        <f>IF(VLOOKUP($B86,'Region --&gt;'!$N$3:$U$101,MATCH(AM$2,'Region --&gt;'!$N$3:$U$3,0),FALSE)/VLOOKUP($B85,'Region --&gt;'!$B$3:$K$101,MATCH(AM$2,'Region --&gt;'!$B$3:$K$3,FALSE))&lt;-1,-1,VLOOKUP($B86,'Region --&gt;'!$N$3:$U$101,MATCH(AM$2,'Region --&gt;'!$N$3:$U$3,0),FALSE)/VLOOKUP($B85,'Region --&gt;'!$B$3:$K$101,MATCH(AM$2,'Region --&gt;'!$B$3:$K$3,FALSE)))</f>
        <v>2.6884745864222667E-2</v>
      </c>
      <c r="AN86" s="123">
        <f t="array" ref="AN86">PRODUCT(1+AM75:AM86)-1</f>
        <v>0.30265179032598377</v>
      </c>
      <c r="AO86" s="123">
        <f>VLOOKUP($B86,'Region --&gt;'!$N$104:$U$202,MATCH(AM$2,'Region --&gt;'!$N$3:$U$3,0),FALSE)/VLOOKUP($B85,'Region --&gt;'!$B$104:$K$202,MATCH(AM$2,'Region --&gt;'!$B$3:$K$3,FALSE))</f>
        <v>-2.3890238889272945E-2</v>
      </c>
      <c r="AP86" s="123">
        <f t="array" ref="AP86">PRODUCT(1+AO75:AO86)-1</f>
        <v>-0.13793932641389162</v>
      </c>
      <c r="AQ86" s="637">
        <f>Benchmark!F87</f>
        <v>1.7155380000000001E-2</v>
      </c>
      <c r="AR86" s="123">
        <f t="array" ref="AR86">PRODUCT(1+AQ75:AQ86)-1</f>
        <v>0.15755952865057932</v>
      </c>
      <c r="AS86" s="123">
        <f t="shared" si="8"/>
        <v>-1.7155380000000001E-2</v>
      </c>
      <c r="AT86" s="123">
        <f t="array" ref="AT86">PRODUCT(1+AS75:AS86)-1</f>
        <v>-0.14636825153724986</v>
      </c>
      <c r="AV86" s="123">
        <f>VLOOKUP($B86,'Region --&gt;'!$N$3:$U$101,MATCH(AV$2,'Region --&gt;'!$N$3:$U$3,0),FALSE)/VLOOKUP($B85,'Region --&gt;'!$B$3:$K$101,MATCH(AV$2,'Region --&gt;'!$B$3:$K$3,FALSE))</f>
        <v>6.3490672199739959E-2</v>
      </c>
      <c r="AW86" s="123">
        <f t="array" ref="AW86">PRODUCT(1+AV75:AV86)-1</f>
        <v>0.39954499392470932</v>
      </c>
      <c r="AX86" s="123">
        <f>VLOOKUP($B86,'Region --&gt;'!$N$104:$U$202,MATCH(AV$2,'Region --&gt;'!$N$3:$U$3,0),FALSE)/VLOOKUP($B85,'Region --&gt;'!$B$104:$K$202,MATCH(AV$2,'Region --&gt;'!$B$3:$K$3,FALSE))</f>
        <v>-0.11184079974570524</v>
      </c>
      <c r="AY86" s="123">
        <f t="array" ref="AY86">PRODUCT(1+AX75:AX86)-1</f>
        <v>-0.10998541208014767</v>
      </c>
      <c r="AZ86" s="637">
        <f>Benchmark!G87</f>
        <v>1.7048790000000001E-2</v>
      </c>
      <c r="BA86" s="123">
        <f t="array" ref="BA86">PRODUCT(1+AZ75:AZ86)-1</f>
        <v>0.19300910566412544</v>
      </c>
      <c r="BB86" s="123">
        <f t="shared" si="9"/>
        <v>-1.7048790000000001E-2</v>
      </c>
      <c r="BC86" s="123">
        <f t="array" ref="BC86">PRODUCT(1+BB75:BB86)-1</f>
        <v>-0.17071642908751539</v>
      </c>
    </row>
    <row r="87" spans="2:55" x14ac:dyDescent="0.25">
      <c r="B87" s="95">
        <f t="shared" si="5"/>
        <v>41425</v>
      </c>
      <c r="C87" s="123">
        <f>VLOOKUP($B87,'Region --&gt;'!$N$3:$U$101,MATCH(C$2,'Region --&gt;'!$N$3:$U$3,0),FALSE)/VLOOKUP($B86,'Region --&gt;'!$B$3:$K$101,MATCH(C$2,'Region --&gt;'!$B$3:$K$3,FALSE))</f>
        <v>4.5065159796699528E-3</v>
      </c>
      <c r="D87" s="123">
        <f t="array" ref="D87">PRODUCT(1+C76:C87)-1</f>
        <v>0.30914472904696333</v>
      </c>
      <c r="E87" s="123">
        <f>VLOOKUP($B87,'Region --&gt;'!$N$104:$U$202,MATCH(C$2,'Region --&gt;'!$N$3:$U$3,0),FALSE)/VLOOKUP($B86,'Region --&gt;'!$B$104:$K$202,MATCH(C$2,'Region --&gt;'!$B$3:$K$3,FALSE))</f>
        <v>-6.521247397237041E-3</v>
      </c>
      <c r="F87" s="123">
        <f t="array" ref="F87">PRODUCT(1+E76:E87)-1</f>
        <v>-0.20241430030615037</v>
      </c>
      <c r="G87" s="637">
        <f>Benchmark!J88</f>
        <v>-1.4100155033112204E-2</v>
      </c>
      <c r="H87" s="123">
        <f t="array" ref="H87">PRODUCT(1+G76:G87)-1</f>
        <v>0.23817818979011163</v>
      </c>
      <c r="I87" s="637">
        <f>-Benchmark!K88</f>
        <v>1.4595153438146415E-2</v>
      </c>
      <c r="J87" s="123">
        <f t="array" ref="J87">PRODUCT(1+I76:I87)-1</f>
        <v>-0.21089497981104144</v>
      </c>
      <c r="K87" s="613"/>
      <c r="L87" s="123">
        <f>VLOOKUP($B87,'Region --&gt;'!$N$3:$U$101,MATCH(L$2,'Region --&gt;'!$N$3:$U$3,0),FALSE)/VLOOKUP($B86,'Region --&gt;'!$B$3:$K$101,MATCH(L$2,'Region --&gt;'!$B$3:$K$3,FALSE))</f>
        <v>2.2491455277055476E-2</v>
      </c>
      <c r="M87" s="123">
        <f t="array" ref="M87">PRODUCT(1+L76:L87)-1</f>
        <v>0.49982124587318633</v>
      </c>
      <c r="N87" s="130">
        <f>IF(IFERROR(VLOOKUP($B87,'Region --&gt;'!$N$104:$U$202,MATCH(L$2,'Region --&gt;'!$N$3:$U$3,0),FALSE)/VLOOKUP($B86,'Region --&gt;'!$B$104:$K$202,MATCH(L$2,'Region --&gt;'!$B$3:$K$3,FALSE)),R87)&lt;-1,-1,IFERROR(VLOOKUP($B87,'Region --&gt;'!$N$104:$U$202,MATCH(L$2,'Region --&gt;'!$N$3:$U$3,0),FALSE)/VLOOKUP($B86,'Region --&gt;'!$B$104:$K$202,MATCH(L$2,'Region --&gt;'!$B$3:$K$3,FALSE)),R87))</f>
        <v>7.5703020000000001E-3</v>
      </c>
      <c r="O87" s="123">
        <f t="array" ref="O87">PRODUCT(1+N76:N87)-1</f>
        <v>-1</v>
      </c>
      <c r="P87" s="637">
        <f>Benchmark!D88</f>
        <v>-7.5703020000000001E-3</v>
      </c>
      <c r="Q87" s="123">
        <f t="array" ref="Q87">PRODUCT(1+P76:P87)-1</f>
        <v>0.17636270325350067</v>
      </c>
      <c r="R87" s="123">
        <f t="shared" si="6"/>
        <v>7.5703020000000001E-3</v>
      </c>
      <c r="S87" s="123">
        <f t="array" ref="S87">PRODUCT(1+R76:R87)-1</f>
        <v>-0.17258855746978641</v>
      </c>
      <c r="U87" s="123">
        <f>VLOOKUP($B87,'Region --&gt;'!$N$3:$U$101,MATCH(U$2,'Region --&gt;'!$N$3:$U$3,0),FALSE)/VLOOKUP($B86,'Region --&gt;'!$B$3:$K$101,MATCH(U$2,'Region --&gt;'!$B$3:$K$3,FALSE))</f>
        <v>-7.2525140946947314E-2</v>
      </c>
      <c r="V87" s="123">
        <f t="array" ref="V87">PRODUCT(1+U76:U87)-1</f>
        <v>0.3374658961567667</v>
      </c>
      <c r="W87" s="123">
        <f>VLOOKUP($B87,'Region --&gt;'!$N$104:$U$202,MATCH(U$2,'Region --&gt;'!$N$3:$U$3,0),FALSE)/VLOOKUP($B86,'Region --&gt;'!$B$104:$K$202,MATCH(U$2,'Region --&gt;'!$B$3:$K$3,FALSE))</f>
        <v>8.7881407408713405E-2</v>
      </c>
      <c r="X87" s="123">
        <f t="array" ref="X87">PRODUCT(1+W76:W87)-1</f>
        <v>-0.18463029703112166</v>
      </c>
      <c r="Y87" s="637">
        <f>Benchmark!E88</f>
        <v>-6.8678980000000001E-2</v>
      </c>
      <c r="Z87" s="123">
        <f t="array" ref="Z87">PRODUCT(1+Y76:Y87)-1</f>
        <v>6.4423611031491301E-2</v>
      </c>
      <c r="AA87" s="123">
        <f t="shared" si="7"/>
        <v>6.8678980000000001E-2</v>
      </c>
      <c r="AB87" s="123">
        <f t="array" ref="AB87">PRODUCT(1+AA76:AA87)-1</f>
        <v>-7.418691261392496E-2</v>
      </c>
      <c r="AD87" s="123">
        <f>VLOOKUP($B87,'Region --&gt;'!$N$3:$U$101,MATCH(AD$2,'Region --&gt;'!$N$3:$U$3,0),FALSE)/VLOOKUP($B86,'Region --&gt;'!$B$3:$K$101,MATCH(AD$2,'Region --&gt;'!$B$3:$K$3,FALSE))</f>
        <v>1.620590278597682E-2</v>
      </c>
      <c r="AE87" s="123">
        <f t="array" ref="AE87">PRODUCT(1+AD76:AD87)-1</f>
        <v>0.44884250219734922</v>
      </c>
      <c r="AF87" s="123">
        <f>VLOOKUP($B87,'Region --&gt;'!$N$104:$U$202,MATCH(AD$2,'Region --&gt;'!$N$3:$U$3,0),FALSE)/VLOOKUP($B86,'Region --&gt;'!$B$104:$K$202,MATCH(AD$2,'Region --&gt;'!$B$3:$K$3,FALSE))</f>
        <v>6.2910099636984615E-2</v>
      </c>
      <c r="AG87" s="123">
        <f t="array" ref="AG87">PRODUCT(1+AF76:AF87)-1</f>
        <v>-0.13292991210214122</v>
      </c>
      <c r="AH87" s="637">
        <f>Benchmark!H88</f>
        <v>2.6905670306501019E-2</v>
      </c>
      <c r="AI87" s="123">
        <f t="array" ref="AI87">PRODUCT(1+AH76:AH87)-1</f>
        <v>0.22274843196913241</v>
      </c>
      <c r="AJ87" s="637">
        <f>-Benchmark!I88</f>
        <v>-2.8135156903018151E-2</v>
      </c>
      <c r="AK87" s="123">
        <f t="array" ref="AK87">PRODUCT(1+AJ76:AJ87)-1</f>
        <v>-0.25143120139008968</v>
      </c>
      <c r="AL87" s="633"/>
      <c r="AM87" s="150">
        <f>IF(VLOOKUP($B87,'Region --&gt;'!$N$3:$U$101,MATCH(AM$2,'Region --&gt;'!$N$3:$U$3,0),FALSE)/VLOOKUP($B86,'Region --&gt;'!$B$3:$K$101,MATCH(AM$2,'Region --&gt;'!$B$3:$K$3,FALSE))&lt;-1,-1,VLOOKUP($B87,'Region --&gt;'!$N$3:$U$101,MATCH(AM$2,'Region --&gt;'!$N$3:$U$3,0),FALSE)/VLOOKUP($B86,'Region --&gt;'!$B$3:$K$101,MATCH(AM$2,'Region --&gt;'!$B$3:$K$3,FALSE)))</f>
        <v>8.6101028148227843E-2</v>
      </c>
      <c r="AN87" s="123">
        <f t="array" ref="AN87">PRODUCT(1+AM76:AM87)-1</f>
        <v>0.58469652882579171</v>
      </c>
      <c r="AO87" s="123">
        <f>VLOOKUP($B87,'Region --&gt;'!$N$104:$U$202,MATCH(AM$2,'Region --&gt;'!$N$3:$U$3,0),FALSE)/VLOOKUP($B86,'Region --&gt;'!$B$104:$K$202,MATCH(AM$2,'Region --&gt;'!$B$3:$K$3,FALSE))</f>
        <v>-1.5412341931642013E-2</v>
      </c>
      <c r="AP87" s="123">
        <f t="array" ref="AP87">PRODUCT(1+AO76:AO87)-1</f>
        <v>-0.19152130818681934</v>
      </c>
      <c r="AQ87" s="637">
        <f>Benchmark!F88</f>
        <v>1.888956E-2</v>
      </c>
      <c r="AR87" s="123">
        <f t="array" ref="AR87">PRODUCT(1+AQ76:AQ87)-1</f>
        <v>0.26196347181082125</v>
      </c>
      <c r="AS87" s="123">
        <f t="shared" si="8"/>
        <v>-1.888956E-2</v>
      </c>
      <c r="AT87" s="123">
        <f t="array" ref="AT87">PRODUCT(1+AS76:AS87)-1</f>
        <v>-0.21390703622181995</v>
      </c>
      <c r="AV87" s="123">
        <f>VLOOKUP($B87,'Region --&gt;'!$N$3:$U$101,MATCH(AV$2,'Region --&gt;'!$N$3:$U$3,0),FALSE)/VLOOKUP($B86,'Region --&gt;'!$B$3:$K$101,MATCH(AV$2,'Region --&gt;'!$B$3:$K$3,FALSE))</f>
        <v>8.1983115050857383E-2</v>
      </c>
      <c r="AW87" s="123">
        <f t="array" ref="AW87">PRODUCT(1+AV76:AV87)-1</f>
        <v>0.68475019969797568</v>
      </c>
      <c r="AX87" s="123">
        <f>VLOOKUP($B87,'Region --&gt;'!$N$104:$U$202,MATCH(AV$2,'Region --&gt;'!$N$3:$U$3,0),FALSE)/VLOOKUP($B86,'Region --&gt;'!$B$104:$K$202,MATCH(AV$2,'Region --&gt;'!$B$3:$K$3,FALSE))</f>
        <v>-0.18466922418021459</v>
      </c>
      <c r="AY87" s="123">
        <f t="array" ref="AY87">PRODUCT(1+AX76:AX87)-1</f>
        <v>-0.36582851492275881</v>
      </c>
      <c r="AZ87" s="637">
        <f>Benchmark!G88</f>
        <v>2.1215099999999997E-2</v>
      </c>
      <c r="BA87" s="123">
        <f t="array" ref="BA87">PRODUCT(1+AZ76:AZ87)-1</f>
        <v>0.29430367675093838</v>
      </c>
      <c r="BB87" s="123">
        <f t="shared" si="9"/>
        <v>-2.1215099999999997E-2</v>
      </c>
      <c r="BC87" s="123">
        <f t="array" ref="BC87">PRODUCT(1+BB76:BB87)-1</f>
        <v>-0.23331933100812674</v>
      </c>
    </row>
    <row r="88" spans="2:55" x14ac:dyDescent="0.25">
      <c r="B88" s="95">
        <f t="shared" si="5"/>
        <v>41455</v>
      </c>
      <c r="C88" s="123">
        <f>VLOOKUP($B88,'Region --&gt;'!$N$3:$U$101,MATCH(C$2,'Region --&gt;'!$N$3:$U$3,0),FALSE)/VLOOKUP($B87,'Region --&gt;'!$B$3:$K$101,MATCH(C$2,'Region --&gt;'!$B$3:$K$3,FALSE))</f>
        <v>-5.8440721029475035E-2</v>
      </c>
      <c r="D88" s="123">
        <f t="array" ref="D88">PRODUCT(1+C77:C88)-1</f>
        <v>0.24335500756125517</v>
      </c>
      <c r="E88" s="123">
        <f>VLOOKUP($B88,'Region --&gt;'!$N$104:$U$202,MATCH(C$2,'Region --&gt;'!$N$3:$U$3,0),FALSE)/VLOOKUP($B87,'Region --&gt;'!$B$104:$K$202,MATCH(C$2,'Region --&gt;'!$B$3:$K$3,FALSE))</f>
        <v>6.7655647341116051E-2</v>
      </c>
      <c r="F88" s="123">
        <f t="array" ref="F88">PRODUCT(1+E77:E88)-1</f>
        <v>-0.13076757911286996</v>
      </c>
      <c r="G88" s="637">
        <f>Benchmark!J89</f>
        <v>-4.9888930868468316E-2</v>
      </c>
      <c r="H88" s="123">
        <f t="array" ref="H88">PRODUCT(1+G77:G88)-1</f>
        <v>0.13692191235551499</v>
      </c>
      <c r="I88" s="637">
        <f>-Benchmark!K89</f>
        <v>4.7584105828153159E-2</v>
      </c>
      <c r="J88" s="123">
        <f t="array" ref="J88">PRODUCT(1+I77:I88)-1</f>
        <v>-0.14234708739190571</v>
      </c>
      <c r="K88" s="613"/>
      <c r="L88" s="123">
        <f>VLOOKUP($B88,'Region --&gt;'!$N$3:$U$101,MATCH(L$2,'Region --&gt;'!$N$3:$U$3,0),FALSE)/VLOOKUP($B87,'Region --&gt;'!$B$3:$K$101,MATCH(L$2,'Region --&gt;'!$B$3:$K$3,FALSE))</f>
        <v>1.5852787298447898E-2</v>
      </c>
      <c r="M88" s="123">
        <f t="array" ref="M88">PRODUCT(1+L77:L88)-1</f>
        <v>0.44220815223644938</v>
      </c>
      <c r="N88" s="130">
        <f>IF(IFERROR(VLOOKUP($B88,'Region --&gt;'!$N$104:$U$202,MATCH(L$2,'Region --&gt;'!$N$3:$U$3,0),FALSE)/VLOOKUP($B87,'Region --&gt;'!$B$104:$K$202,MATCH(L$2,'Region --&gt;'!$B$3:$K$3,FALSE)),R88)&lt;-1,-1,IFERROR(VLOOKUP($B88,'Region --&gt;'!$N$104:$U$202,MATCH(L$2,'Region --&gt;'!$N$3:$U$3,0),FALSE)/VLOOKUP($B87,'Region --&gt;'!$B$104:$K$202,MATCH(L$2,'Region --&gt;'!$B$3:$K$3,FALSE)),R88))</f>
        <v>3.9135988650002145</v>
      </c>
      <c r="O88" s="123">
        <f t="array" ref="O88">PRODUCT(1+N77:N88)-1</f>
        <v>-1</v>
      </c>
      <c r="P88" s="637">
        <f>Benchmark!D89</f>
        <v>-5.1232319999999998E-2</v>
      </c>
      <c r="Q88" s="123">
        <f t="array" ref="Q88">PRODUCT(1+P77:P88)-1</f>
        <v>6.7775015227584667E-3</v>
      </c>
      <c r="R88" s="123">
        <f t="shared" si="6"/>
        <v>5.1232319999999998E-2</v>
      </c>
      <c r="S88" s="123">
        <f t="array" ref="S88">PRODUCT(1+R77:R88)-1</f>
        <v>-2.424994508686662E-2</v>
      </c>
      <c r="U88" s="123">
        <f>VLOOKUP($B88,'Region --&gt;'!$N$3:$U$101,MATCH(U$2,'Region --&gt;'!$N$3:$U$3,0),FALSE)/VLOOKUP($B87,'Region --&gt;'!$B$3:$K$101,MATCH(U$2,'Region --&gt;'!$B$3:$K$3,FALSE))</f>
        <v>-0.11788606801977772</v>
      </c>
      <c r="V88" s="123">
        <f t="array" ref="V88">PRODUCT(1+U77:U88)-1</f>
        <v>6.1736369355381182E-2</v>
      </c>
      <c r="W88" s="123">
        <f>VLOOKUP($B88,'Region --&gt;'!$N$104:$U$202,MATCH(U$2,'Region --&gt;'!$N$3:$U$3,0),FALSE)/VLOOKUP($B87,'Region --&gt;'!$B$104:$K$202,MATCH(U$2,'Region --&gt;'!$B$3:$K$3,FALSE))</f>
        <v>5.9739008228725431E-2</v>
      </c>
      <c r="X88" s="123">
        <f t="array" ref="X88">PRODUCT(1+W77:W88)-1</f>
        <v>-7.3205471946487632E-2</v>
      </c>
      <c r="Y88" s="637">
        <f>Benchmark!E89</f>
        <v>-8.9934220000000009E-2</v>
      </c>
      <c r="Z88" s="123">
        <f t="array" ref="Z88">PRODUCT(1+Y77:Y88)-1</f>
        <v>-6.7546968702323795E-2</v>
      </c>
      <c r="AA88" s="123">
        <f t="shared" si="7"/>
        <v>8.9934220000000009E-2</v>
      </c>
      <c r="AB88" s="123">
        <f t="array" ref="AB88">PRODUCT(1+AA77:AA88)-1</f>
        <v>4.9882054993577007E-2</v>
      </c>
      <c r="AD88" s="123">
        <f>VLOOKUP($B88,'Region --&gt;'!$N$3:$U$101,MATCH(AD$2,'Region --&gt;'!$N$3:$U$3,0),FALSE)/VLOOKUP($B87,'Region --&gt;'!$B$3:$K$101,MATCH(AD$2,'Region --&gt;'!$B$3:$K$3,FALSE))</f>
        <v>-4.3673356248356401E-2</v>
      </c>
      <c r="AE88" s="123">
        <f t="array" ref="AE88">PRODUCT(1+AD77:AD88)-1</f>
        <v>0.40336150590266984</v>
      </c>
      <c r="AF88" s="123">
        <f>VLOOKUP($B88,'Region --&gt;'!$N$104:$U$202,MATCH(AD$2,'Region --&gt;'!$N$3:$U$3,0),FALSE)/VLOOKUP($B87,'Region --&gt;'!$B$104:$K$202,MATCH(AD$2,'Region --&gt;'!$B$3:$K$3,FALSE))</f>
        <v>7.145897193818232E-2</v>
      </c>
      <c r="AG88" s="123">
        <f t="array" ref="AG88">PRODUCT(1+AF77:AF88)-1</f>
        <v>-5.8814218329271917E-2</v>
      </c>
      <c r="AH88" s="637">
        <f>Benchmark!H89</f>
        <v>-6.1909697771082496E-2</v>
      </c>
      <c r="AI88" s="123">
        <f t="array" ref="AI88">PRODUCT(1+AH77:AH88)-1</f>
        <v>0.12935009058747204</v>
      </c>
      <c r="AJ88" s="637">
        <f>-Benchmark!I89</f>
        <v>6.1825796981430543E-2</v>
      </c>
      <c r="AK88" s="123">
        <f t="array" ref="AK88">PRODUCT(1+AJ77:AJ88)-1</f>
        <v>-0.16008144614880238</v>
      </c>
      <c r="AL88" s="633"/>
      <c r="AM88" s="150">
        <f>IF(VLOOKUP($B88,'Region --&gt;'!$N$3:$U$101,MATCH(AM$2,'Region --&gt;'!$N$3:$U$3,0),FALSE)/VLOOKUP($B87,'Region --&gt;'!$B$3:$K$101,MATCH(AM$2,'Region --&gt;'!$B$3:$K$3,FALSE))&lt;-1,-1,VLOOKUP($B88,'Region --&gt;'!$N$3:$U$101,MATCH(AM$2,'Region --&gt;'!$N$3:$U$3,0),FALSE)/VLOOKUP($B87,'Region --&gt;'!$B$3:$K$101,MATCH(AM$2,'Region --&gt;'!$B$3:$K$3,FALSE)))</f>
        <v>-1.321007627134577E-2</v>
      </c>
      <c r="AN88" s="123">
        <f t="array" ref="AN88">PRODUCT(1+AM77:AM88)-1</f>
        <v>0.58925905570550174</v>
      </c>
      <c r="AO88" s="123">
        <f>VLOOKUP($B88,'Region --&gt;'!$N$104:$U$202,MATCH(AM$2,'Region --&gt;'!$N$3:$U$3,0),FALSE)/VLOOKUP($B87,'Region --&gt;'!$B$104:$K$202,MATCH(AM$2,'Region --&gt;'!$B$3:$K$3,FALSE))</f>
        <v>3.7946417579434559E-2</v>
      </c>
      <c r="AP88" s="123">
        <f t="array" ref="AP88">PRODUCT(1+AO77:AO88)-1</f>
        <v>-0.14658062257220772</v>
      </c>
      <c r="AQ88" s="637">
        <f>Benchmark!F89</f>
        <v>-1.617186E-2</v>
      </c>
      <c r="AR88" s="123">
        <f t="array" ref="AR88">PRODUCT(1+AQ77:AQ88)-1</f>
        <v>0.19453541816626241</v>
      </c>
      <c r="AS88" s="123">
        <f t="shared" si="8"/>
        <v>1.617186E-2</v>
      </c>
      <c r="AT88" s="123">
        <f t="array" ref="AT88">PRODUCT(1+AS77:AS88)-1</f>
        <v>-0.16846318267716209</v>
      </c>
      <c r="AV88" s="123">
        <f>VLOOKUP($B88,'Region --&gt;'!$N$3:$U$101,MATCH(AV$2,'Region --&gt;'!$N$3:$U$3,0),FALSE)/VLOOKUP($B87,'Region --&gt;'!$B$3:$K$101,MATCH(AV$2,'Region --&gt;'!$B$3:$K$3,FALSE))</f>
        <v>-2.6963756059701995E-2</v>
      </c>
      <c r="AW88" s="123">
        <f t="array" ref="AW88">PRODUCT(1+AV77:AV88)-1</f>
        <v>0.64275704866298722</v>
      </c>
      <c r="AX88" s="123">
        <f>VLOOKUP($B88,'Region --&gt;'!$N$104:$U$202,MATCH(AV$2,'Region --&gt;'!$N$3:$U$3,0),FALSE)/VLOOKUP($B87,'Region --&gt;'!$B$104:$K$202,MATCH(AV$2,'Region --&gt;'!$B$3:$K$3,FALSE))</f>
        <v>0.10015074225837634</v>
      </c>
      <c r="AY88" s="123">
        <f t="array" ref="AY88">PRODUCT(1+AX77:AX88)-1</f>
        <v>-0.27094065782579524</v>
      </c>
      <c r="AZ88" s="637">
        <f>Benchmark!G89</f>
        <v>-5.0645090000000004E-2</v>
      </c>
      <c r="BA88" s="123">
        <f t="array" ref="BA88">PRODUCT(1+AZ77:AZ88)-1</f>
        <v>0.16772960137619064</v>
      </c>
      <c r="BB88" s="123">
        <f t="shared" si="9"/>
        <v>5.0645090000000004E-2</v>
      </c>
      <c r="BC88" s="123">
        <f t="array" ref="BC88">PRODUCT(1+BB77:BB88)-1</f>
        <v>-0.15007479258373346</v>
      </c>
    </row>
    <row r="89" spans="2:55" x14ac:dyDescent="0.25">
      <c r="B89" s="95">
        <f t="shared" si="5"/>
        <v>41486</v>
      </c>
      <c r="C89" s="123">
        <f>VLOOKUP($B89,'Region --&gt;'!$N$3:$U$101,MATCH(C$2,'Region --&gt;'!$N$3:$U$3,0),FALSE)/VLOOKUP($B88,'Region --&gt;'!$B$3:$K$101,MATCH(C$2,'Region --&gt;'!$B$3:$K$3,FALSE))</f>
        <v>3.8822905368653716E-2</v>
      </c>
      <c r="D89" s="123">
        <f t="array" ref="D89">PRODUCT(1+C78:C89)-1</f>
        <v>0.32264852094311225</v>
      </c>
      <c r="E89" s="123">
        <f>VLOOKUP($B89,'Region --&gt;'!$N$104:$U$202,MATCH(C$2,'Region --&gt;'!$N$3:$U$3,0),FALSE)/VLOOKUP($B88,'Region --&gt;'!$B$104:$K$202,MATCH(C$2,'Region --&gt;'!$B$3:$K$3,FALSE))</f>
        <v>-3.5775854487765948E-2</v>
      </c>
      <c r="F89" s="123">
        <f t="array" ref="F89">PRODUCT(1+E78:E89)-1</f>
        <v>-0.1978244976922211</v>
      </c>
      <c r="G89" s="637">
        <f>Benchmark!J90</f>
        <v>1.6656834386187539E-2</v>
      </c>
      <c r="H89" s="123">
        <f t="array" ref="H89">PRODUCT(1+G78:G89)-1</f>
        <v>0.13392518443023049</v>
      </c>
      <c r="I89" s="637">
        <f>-Benchmark!K90</f>
        <v>-1.5911898435785558E-2</v>
      </c>
      <c r="J89" s="123">
        <f t="array" ref="J89">PRODUCT(1+I78:I89)-1</f>
        <v>-0.14163788618375472</v>
      </c>
      <c r="K89" s="613"/>
      <c r="L89" s="123">
        <f>VLOOKUP($B89,'Region --&gt;'!$N$3:$U$101,MATCH(L$2,'Region --&gt;'!$N$3:$U$3,0),FALSE)/VLOOKUP($B88,'Region --&gt;'!$B$3:$K$101,MATCH(L$2,'Region --&gt;'!$B$3:$K$3,FALSE))</f>
        <v>3.4443498025777668E-2</v>
      </c>
      <c r="M89" s="123">
        <f t="array" ref="M89">PRODUCT(1+L78:L89)-1</f>
        <v>0.44092073700758849</v>
      </c>
      <c r="N89" s="130">
        <f>IF(IFERROR(VLOOKUP($B89,'Region --&gt;'!$N$104:$U$202,MATCH(L$2,'Region --&gt;'!$N$3:$U$3,0),FALSE)/VLOOKUP($B88,'Region --&gt;'!$B$104:$K$202,MATCH(L$2,'Region --&gt;'!$B$3:$K$3,FALSE)),R89)&lt;-1,-1,IFERROR(VLOOKUP($B89,'Region --&gt;'!$N$104:$U$202,MATCH(L$2,'Region --&gt;'!$N$3:$U$3,0),FALSE)/VLOOKUP($B88,'Region --&gt;'!$B$104:$K$202,MATCH(L$2,'Region --&gt;'!$B$3:$K$3,FALSE)),R89))</f>
        <v>4.6534784432925802</v>
      </c>
      <c r="O89" s="123">
        <f t="array" ref="O89">PRODUCT(1+N78:N89)-1</f>
        <v>-1</v>
      </c>
      <c r="P89" s="637">
        <f>Benchmark!D90</f>
        <v>4.31215E-2</v>
      </c>
      <c r="Q89" s="123">
        <f t="array" ref="Q89">PRODUCT(1+P78:P89)-1</f>
        <v>3.3397778932659827E-2</v>
      </c>
      <c r="R89" s="123">
        <f t="shared" si="6"/>
        <v>-4.31215E-2</v>
      </c>
      <c r="S89" s="123">
        <f t="array" ref="S89">PRODUCT(1+R78:R89)-1</f>
        <v>-5.0902209654321018E-2</v>
      </c>
      <c r="U89" s="123">
        <f>VLOOKUP($B89,'Region --&gt;'!$N$3:$U$101,MATCH(U$2,'Region --&gt;'!$N$3:$U$3,0),FALSE)/VLOOKUP($B88,'Region --&gt;'!$B$3:$K$101,MATCH(U$2,'Region --&gt;'!$B$3:$K$3,FALSE))</f>
        <v>-4.0230826493257571E-2</v>
      </c>
      <c r="V89" s="123">
        <f t="array" ref="V89">PRODUCT(1+U78:U89)-1</f>
        <v>0.14118930991406087</v>
      </c>
      <c r="W89" s="123">
        <f>VLOOKUP($B89,'Region --&gt;'!$N$104:$U$202,MATCH(U$2,'Region --&gt;'!$N$3:$U$3,0),FALSE)/VLOOKUP($B88,'Region --&gt;'!$B$104:$K$202,MATCH(U$2,'Region --&gt;'!$B$3:$K$3,FALSE))</f>
        <v>3.3726044578454434E-3</v>
      </c>
      <c r="X89" s="123">
        <f t="array" ref="X89">PRODUCT(1+W78:W89)-1</f>
        <v>-8.1050527851859511E-2</v>
      </c>
      <c r="Y89" s="637">
        <f>Benchmark!E90</f>
        <v>-1.0050719999999999E-2</v>
      </c>
      <c r="Z89" s="123">
        <f t="array" ref="Z89">PRODUCT(1+Y78:Y89)-1</f>
        <v>-8.9123167168966066E-2</v>
      </c>
      <c r="AA89" s="123">
        <f t="shared" si="7"/>
        <v>1.0050719999999999E-2</v>
      </c>
      <c r="AB89" s="123">
        <f t="array" ref="AB89">PRODUCT(1+AA78:AA89)-1</f>
        <v>7.4835295520014E-2</v>
      </c>
      <c r="AD89" s="123">
        <f>VLOOKUP($B89,'Region --&gt;'!$N$3:$U$101,MATCH(AD$2,'Region --&gt;'!$N$3:$U$3,0),FALSE)/VLOOKUP($B88,'Region --&gt;'!$B$3:$K$101,MATCH(AD$2,'Region --&gt;'!$B$3:$K$3,FALSE))</f>
        <v>5.4125448055325223E-2</v>
      </c>
      <c r="AE89" s="123">
        <f t="array" ref="AE89">PRODUCT(1+AD78:AD89)-1</f>
        <v>0.43383845182353964</v>
      </c>
      <c r="AF89" s="123">
        <f>VLOOKUP($B89,'Region --&gt;'!$N$104:$U$202,MATCH(AD$2,'Region --&gt;'!$N$3:$U$3,0),FALSE)/VLOOKUP($B88,'Region --&gt;'!$B$104:$K$202,MATCH(AD$2,'Region --&gt;'!$B$3:$K$3,FALSE))</f>
        <v>-6.169485246655363E-2</v>
      </c>
      <c r="AG89" s="123">
        <f t="array" ref="AG89">PRODUCT(1+AF78:AF89)-1</f>
        <v>-8.850070729845283E-2</v>
      </c>
      <c r="AH89" s="637">
        <f>Benchmark!H90</f>
        <v>5.0071254098567275E-2</v>
      </c>
      <c r="AI89" s="123">
        <f t="array" ref="AI89">PRODUCT(1+AH78:AH89)-1</f>
        <v>0.14218276179668865</v>
      </c>
      <c r="AJ89" s="637">
        <f>-Benchmark!I90</f>
        <v>2.1164109130557178E-3</v>
      </c>
      <c r="AK89" s="123">
        <f t="array" ref="AK89">PRODUCT(1+AJ78:AJ89)-1</f>
        <v>-0.13025214975968302</v>
      </c>
      <c r="AL89" s="633"/>
      <c r="AM89" s="150">
        <f>IF(VLOOKUP($B89,'Region --&gt;'!$N$3:$U$101,MATCH(AM$2,'Region --&gt;'!$N$3:$U$3,0),FALSE)/VLOOKUP($B88,'Region --&gt;'!$B$3:$K$101,MATCH(AM$2,'Region --&gt;'!$B$3:$K$3,FALSE))&lt;-1,-1,VLOOKUP($B89,'Region --&gt;'!$N$3:$U$101,MATCH(AM$2,'Region --&gt;'!$N$3:$U$3,0),FALSE)/VLOOKUP($B88,'Region --&gt;'!$B$3:$K$101,MATCH(AM$2,'Region --&gt;'!$B$3:$K$3,FALSE)))</f>
        <v>9.4213782535820328E-2</v>
      </c>
      <c r="AN89" s="123">
        <f t="array" ref="AN89">PRODUCT(1+AM78:AM89)-1</f>
        <v>0.76035695540423509</v>
      </c>
      <c r="AO89" s="123">
        <f>VLOOKUP($B89,'Region --&gt;'!$N$104:$U$202,MATCH(AM$2,'Region --&gt;'!$N$3:$U$3,0),FALSE)/VLOOKUP($B88,'Region --&gt;'!$B$104:$K$202,MATCH(AM$2,'Region --&gt;'!$B$3:$K$3,FALSE))</f>
        <v>-7.8974570713507136E-2</v>
      </c>
      <c r="AP89" s="123">
        <f t="array" ref="AP89">PRODUCT(1+AO78:AO89)-1</f>
        <v>-0.19063232883779835</v>
      </c>
      <c r="AQ89" s="637">
        <f>Benchmark!F90</f>
        <v>5.3077059999999995E-2</v>
      </c>
      <c r="AR89" s="123">
        <f t="array" ref="AR89">PRODUCT(1+AQ78:AQ89)-1</f>
        <v>0.24023590948291251</v>
      </c>
      <c r="AS89" s="123">
        <f t="shared" si="8"/>
        <v>-5.3077059999999995E-2</v>
      </c>
      <c r="AT89" s="123">
        <f t="array" ref="AT89">PRODUCT(1+AS78:AS89)-1</f>
        <v>-0.20119737033713214</v>
      </c>
      <c r="AV89" s="123">
        <f>VLOOKUP($B89,'Region --&gt;'!$N$3:$U$101,MATCH(AV$2,'Region --&gt;'!$N$3:$U$3,0),FALSE)/VLOOKUP($B88,'Region --&gt;'!$B$3:$K$101,MATCH(AV$2,'Region --&gt;'!$B$3:$K$3,FALSE))</f>
        <v>0.1759187254376727</v>
      </c>
      <c r="AW89" s="123">
        <f t="array" ref="AW89">PRODUCT(1+AV78:AV89)-1</f>
        <v>0.86053211357520953</v>
      </c>
      <c r="AX89" s="123">
        <f>VLOOKUP($B89,'Region --&gt;'!$N$104:$U$202,MATCH(AV$2,'Region --&gt;'!$N$3:$U$3,0),FALSE)/VLOOKUP($B88,'Region --&gt;'!$B$104:$K$202,MATCH(AV$2,'Region --&gt;'!$B$3:$K$3,FALSE))</f>
        <v>-0.15556311934622855</v>
      </c>
      <c r="AY89" s="123">
        <f t="array" ref="AY89">PRODUCT(1+AX78:AX89)-1</f>
        <v>-0.37311110845472129</v>
      </c>
      <c r="AZ89" s="637">
        <f>Benchmark!G90</f>
        <v>5.1761600000000005E-2</v>
      </c>
      <c r="BA89" s="123">
        <f t="array" ref="BA89">PRODUCT(1+AZ78:AZ89)-1</f>
        <v>0.17841999086007432</v>
      </c>
      <c r="BB89" s="123">
        <f t="shared" si="9"/>
        <v>-5.1761600000000005E-2</v>
      </c>
      <c r="BC89" s="123">
        <f t="array" ref="BC89">PRODUCT(1+BB78:BB89)-1</f>
        <v>-0.15854171904250103</v>
      </c>
    </row>
    <row r="90" spans="2:55" x14ac:dyDescent="0.25">
      <c r="B90" s="95">
        <f t="shared" si="5"/>
        <v>41517</v>
      </c>
      <c r="C90" s="123">
        <f>VLOOKUP($B90,'Region --&gt;'!$N$3:$U$101,MATCH(C$2,'Region --&gt;'!$N$3:$U$3,0),FALSE)/VLOOKUP($B89,'Region --&gt;'!$B$3:$K$101,MATCH(C$2,'Region --&gt;'!$B$3:$K$3,FALSE))</f>
        <v>5.9340793190791441E-2</v>
      </c>
      <c r="D90" s="123">
        <f t="array" ref="D90">PRODUCT(1+C79:C90)-1</f>
        <v>0.40898519039918568</v>
      </c>
      <c r="E90" s="123">
        <f>VLOOKUP($B90,'Region --&gt;'!$N$104:$U$202,MATCH(C$2,'Region --&gt;'!$N$3:$U$3,0),FALSE)/VLOOKUP($B89,'Region --&gt;'!$B$104:$K$202,MATCH(C$2,'Region --&gt;'!$B$3:$K$3,FALSE))</f>
        <v>-1.5833133324998753E-3</v>
      </c>
      <c r="F90" s="123">
        <f t="array" ref="F90">PRODUCT(1+E79:E90)-1</f>
        <v>-0.19111932447232571</v>
      </c>
      <c r="G90" s="637">
        <f>Benchmark!J91</f>
        <v>-1.5247249553989836E-2</v>
      </c>
      <c r="H90" s="123">
        <f t="array" ref="H90">PRODUCT(1+G79:G90)-1</f>
        <v>0.12155798885318214</v>
      </c>
      <c r="I90" s="637">
        <f>-Benchmark!K91</f>
        <v>1.5442919900904614E-2</v>
      </c>
      <c r="J90" s="123">
        <f t="array" ref="J90">PRODUCT(1+I79:I90)-1</f>
        <v>-0.13209971183724323</v>
      </c>
      <c r="K90" s="613"/>
      <c r="L90" s="123">
        <f>VLOOKUP($B90,'Region --&gt;'!$N$3:$U$101,MATCH(L$2,'Region --&gt;'!$N$3:$U$3,0),FALSE)/VLOOKUP($B89,'Region --&gt;'!$B$3:$K$101,MATCH(L$2,'Region --&gt;'!$B$3:$K$3,FALSE))</f>
        <v>1.7075284989703302E-2</v>
      </c>
      <c r="M90" s="123">
        <f t="array" ref="M90">PRODUCT(1+L79:L90)-1</f>
        <v>0.5068413284591009</v>
      </c>
      <c r="N90" s="130">
        <f>IF(IFERROR(VLOOKUP($B90,'Region --&gt;'!$N$104:$U$202,MATCH(L$2,'Region --&gt;'!$N$3:$U$3,0),FALSE)/VLOOKUP($B89,'Region --&gt;'!$B$104:$K$202,MATCH(L$2,'Region --&gt;'!$B$3:$K$3,FALSE)),R90)&lt;-1,-1,IFERROR(VLOOKUP($B90,'Region --&gt;'!$N$104:$U$202,MATCH(L$2,'Region --&gt;'!$N$3:$U$3,0),FALSE)/VLOOKUP($B89,'Region --&gt;'!$B$104:$K$202,MATCH(L$2,'Region --&gt;'!$B$3:$K$3,FALSE)),R90))</f>
        <v>1.4134486537773444E-2</v>
      </c>
      <c r="O90" s="123">
        <f t="array" ref="O90">PRODUCT(1+N79:N90)-1</f>
        <v>-1</v>
      </c>
      <c r="P90" s="637">
        <f>Benchmark!D91</f>
        <v>2.2054290000000001E-3</v>
      </c>
      <c r="Q90" s="123">
        <f t="array" ref="Q90">PRODUCT(1+P79:P90)-1</f>
        <v>1.3031467759720528E-2</v>
      </c>
      <c r="R90" s="123">
        <f t="shared" si="6"/>
        <v>-2.2054290000000001E-3</v>
      </c>
      <c r="S90" s="123">
        <f t="array" ref="S90">PRODUCT(1+R79:R90)-1</f>
        <v>-3.1341907260661883E-2</v>
      </c>
      <c r="U90" s="123">
        <f>VLOOKUP($B90,'Region --&gt;'!$N$3:$U$101,MATCH(U$2,'Region --&gt;'!$N$3:$U$3,0),FALSE)/VLOOKUP($B89,'Region --&gt;'!$B$3:$K$101,MATCH(U$2,'Region --&gt;'!$B$3:$K$3,FALSE))</f>
        <v>-4.3159302662553072E-2</v>
      </c>
      <c r="V90" s="123">
        <f t="array" ref="V90">PRODUCT(1+U79:U90)-1</f>
        <v>-2.0446535340399863E-2</v>
      </c>
      <c r="W90" s="123">
        <f>VLOOKUP($B90,'Region --&gt;'!$N$104:$U$202,MATCH(U$2,'Region --&gt;'!$N$3:$U$3,0),FALSE)/VLOOKUP($B89,'Region --&gt;'!$B$104:$K$202,MATCH(U$2,'Region --&gt;'!$B$3:$K$3,FALSE))</f>
        <v>0.11406501998584909</v>
      </c>
      <c r="X90" s="123">
        <f t="array" ref="X90">PRODUCT(1+W79:W90)-1</f>
        <v>-2.6372445197115235E-2</v>
      </c>
      <c r="Y90" s="637">
        <f>Benchmark!E91</f>
        <v>-3.1210110000000003E-2</v>
      </c>
      <c r="Z90" s="123">
        <f t="array" ref="Z90">PRODUCT(1+Y79:Y90)-1</f>
        <v>-0.11292902283236084</v>
      </c>
      <c r="AA90" s="123">
        <f t="shared" si="7"/>
        <v>3.1210110000000003E-2</v>
      </c>
      <c r="AB90" s="123">
        <f t="array" ref="AB90">PRODUCT(1+AA79:AA90)-1</f>
        <v>0.10263496428077112</v>
      </c>
      <c r="AD90" s="123">
        <f>VLOOKUP($B90,'Region --&gt;'!$N$3:$U$101,MATCH(AD$2,'Region --&gt;'!$N$3:$U$3,0),FALSE)/VLOOKUP($B89,'Region --&gt;'!$B$3:$K$101,MATCH(AD$2,'Region --&gt;'!$B$3:$K$3,FALSE))</f>
        <v>-1.5486345694219897E-2</v>
      </c>
      <c r="AE90" s="123">
        <f t="array" ref="AE90">PRODUCT(1+AD79:AD90)-1</f>
        <v>0.33356074242513745</v>
      </c>
      <c r="AF90" s="123">
        <f>VLOOKUP($B90,'Region --&gt;'!$N$104:$U$202,MATCH(AD$2,'Region --&gt;'!$N$3:$U$3,0),FALSE)/VLOOKUP($B89,'Region --&gt;'!$B$104:$K$202,MATCH(AD$2,'Region --&gt;'!$B$3:$K$3,FALSE))</f>
        <v>9.5570480570478289E-2</v>
      </c>
      <c r="AG90" s="123">
        <f t="array" ref="AG90">PRODUCT(1+AF79:AF90)-1</f>
        <v>2.9099628515912412E-2</v>
      </c>
      <c r="AH90" s="637">
        <f>Benchmark!H91</f>
        <v>-3.7247543277692648E-2</v>
      </c>
      <c r="AI90" s="123">
        <f t="array" ref="AI90">PRODUCT(1+AH79:AH90)-1</f>
        <v>6.0848628577402364E-2</v>
      </c>
      <c r="AJ90" s="637">
        <f>-Benchmark!I91</f>
        <v>2.9462830554373973E-2</v>
      </c>
      <c r="AK90" s="123">
        <f t="array" ref="AK90">PRODUCT(1+AJ79:AJ90)-1</f>
        <v>-7.6869644173221618E-2</v>
      </c>
      <c r="AL90" s="633"/>
      <c r="AM90" s="150">
        <f>IF(VLOOKUP($B90,'Region --&gt;'!$N$3:$U$101,MATCH(AM$2,'Region --&gt;'!$N$3:$U$3,0),FALSE)/VLOOKUP($B89,'Region --&gt;'!$B$3:$K$101,MATCH(AM$2,'Region --&gt;'!$B$3:$K$3,FALSE))&lt;-1,-1,VLOOKUP($B90,'Region --&gt;'!$N$3:$U$101,MATCH(AM$2,'Region --&gt;'!$N$3:$U$3,0),FALSE)/VLOOKUP($B89,'Region --&gt;'!$B$3:$K$101,MATCH(AM$2,'Region --&gt;'!$B$3:$K$3,FALSE)))</f>
        <v>-3.405886681463139E-2</v>
      </c>
      <c r="AN90" s="123">
        <f t="array" ref="AN90">PRODUCT(1+AM79:AM90)-1</f>
        <v>0.62384688113629205</v>
      </c>
      <c r="AO90" s="123">
        <f>VLOOKUP($B90,'Region --&gt;'!$N$104:$U$202,MATCH(AM$2,'Region --&gt;'!$N$3:$U$3,0),FALSE)/VLOOKUP($B89,'Region --&gt;'!$B$104:$K$202,MATCH(AM$2,'Region --&gt;'!$B$3:$K$3,FALSE))</f>
        <v>-2.1334708819381716E-2</v>
      </c>
      <c r="AP90" s="123">
        <f t="array" ref="AP90">PRODUCT(1+AO79:AO90)-1</f>
        <v>-0.17036776201553772</v>
      </c>
      <c r="AQ90" s="637">
        <f>Benchmark!F91</f>
        <v>-2.6261930000000003E-2</v>
      </c>
      <c r="AR90" s="123">
        <f t="array" ref="AR90">PRODUCT(1+AQ79:AQ90)-1</f>
        <v>0.17802606770732599</v>
      </c>
      <c r="AS90" s="123">
        <f t="shared" si="8"/>
        <v>2.6261930000000003E-2</v>
      </c>
      <c r="AT90" s="123">
        <f t="array" ref="AT90">PRODUCT(1+AS79:AS90)-1</f>
        <v>-0.15906145974555774</v>
      </c>
      <c r="AV90" s="123">
        <f>VLOOKUP($B90,'Region --&gt;'!$N$3:$U$101,MATCH(AV$2,'Region --&gt;'!$N$3:$U$3,0),FALSE)/VLOOKUP($B89,'Region --&gt;'!$B$3:$K$101,MATCH(AV$2,'Region --&gt;'!$B$3:$K$3,FALSE))</f>
        <v>-5.2677652310221E-2</v>
      </c>
      <c r="AW90" s="123">
        <f t="array" ref="AW90">PRODUCT(1+AV79:AV90)-1</f>
        <v>0.65812529319457869</v>
      </c>
      <c r="AX90" s="123">
        <f>VLOOKUP($B90,'Region --&gt;'!$N$104:$U$202,MATCH(AV$2,'Region --&gt;'!$N$3:$U$3,0),FALSE)/VLOOKUP($B89,'Region --&gt;'!$B$104:$K$202,MATCH(AV$2,'Region --&gt;'!$B$3:$K$3,FALSE))</f>
        <v>1.6244420740460813E-2</v>
      </c>
      <c r="AY90" s="123">
        <f t="array" ref="AY90">PRODUCT(1+AX79:AX90)-1</f>
        <v>-0.33972555870377397</v>
      </c>
      <c r="AZ90" s="637">
        <f>Benchmark!G91</f>
        <v>-5.415609E-3</v>
      </c>
      <c r="BA90" s="123">
        <f t="array" ref="BA90">PRODUCT(1+AZ79:AZ90)-1</f>
        <v>0.14861585311518888</v>
      </c>
      <c r="BB90" s="123">
        <f t="shared" si="9"/>
        <v>5.415609E-3</v>
      </c>
      <c r="BC90" s="123">
        <f t="array" ref="BC90">PRODUCT(1+BB79:BB90)-1</f>
        <v>-0.1363738705133245</v>
      </c>
    </row>
    <row r="91" spans="2:55" x14ac:dyDescent="0.25">
      <c r="B91" s="95">
        <f t="shared" si="5"/>
        <v>41547</v>
      </c>
      <c r="C91" s="123">
        <f>VLOOKUP($B91,'Region --&gt;'!$N$3:$U$101,MATCH(C$2,'Region --&gt;'!$N$3:$U$3,0),FALSE)/VLOOKUP($B90,'Region --&gt;'!$B$3:$K$101,MATCH(C$2,'Region --&gt;'!$B$3:$K$3,FALSE))</f>
        <v>9.3749186314168093E-2</v>
      </c>
      <c r="D91" s="123">
        <f t="array" ref="D91">PRODUCT(1+C80:C91)-1</f>
        <v>0.44957091224411649</v>
      </c>
      <c r="E91" s="123">
        <f>VLOOKUP($B91,'Region --&gt;'!$N$104:$U$202,MATCH(C$2,'Region --&gt;'!$N$3:$U$3,0),FALSE)/VLOOKUP($B90,'Region --&gt;'!$B$104:$K$202,MATCH(C$2,'Region --&gt;'!$B$3:$K$3,FALSE))</f>
        <v>-8.0693057673523153E-2</v>
      </c>
      <c r="F91" s="123">
        <f t="array" ref="F91">PRODUCT(1+E80:E91)-1</f>
        <v>-0.20018235635108428</v>
      </c>
      <c r="G91" s="637">
        <f>Benchmark!J92</f>
        <v>5.7361322629656028E-2</v>
      </c>
      <c r="H91" s="123">
        <f t="array" ref="H91">PRODUCT(1+G80:G91)-1</f>
        <v>0.11445223674527671</v>
      </c>
      <c r="I91" s="637">
        <f>-Benchmark!K92</f>
        <v>-5.8401908605473639E-2</v>
      </c>
      <c r="J91" s="123">
        <f t="array" ref="J91">PRODUCT(1+I80:I91)-1</f>
        <v>-0.1288367882870981</v>
      </c>
      <c r="K91" s="613"/>
      <c r="L91" s="123">
        <f>VLOOKUP($B91,'Region --&gt;'!$N$3:$U$101,MATCH(L$2,'Region --&gt;'!$N$3:$U$3,0),FALSE)/VLOOKUP($B90,'Region --&gt;'!$B$3:$K$101,MATCH(L$2,'Region --&gt;'!$B$3:$K$3,FALSE))</f>
        <v>0.10522306375207391</v>
      </c>
      <c r="M91" s="123">
        <f t="array" ref="M91">PRODUCT(1+L80:L91)-1</f>
        <v>0.46840474445342672</v>
      </c>
      <c r="N91" s="130">
        <f>IF(IFERROR(VLOOKUP($B91,'Region --&gt;'!$N$104:$U$202,MATCH(L$2,'Region --&gt;'!$N$3:$U$3,0),FALSE)/VLOOKUP($B90,'Region --&gt;'!$B$104:$K$202,MATCH(L$2,'Region --&gt;'!$B$3:$K$3,FALSE)),R91)&lt;-1,-1,IFERROR(VLOOKUP($B91,'Region --&gt;'!$N$104:$U$202,MATCH(L$2,'Region --&gt;'!$N$3:$U$3,0),FALSE)/VLOOKUP($B90,'Region --&gt;'!$B$104:$K$202,MATCH(L$2,'Region --&gt;'!$B$3:$K$3,FALSE)),R91))</f>
        <v>-0.21674838020824949</v>
      </c>
      <c r="O91" s="123">
        <f t="array" ref="O91">PRODUCT(1+N80:N91)-1</f>
        <v>-1</v>
      </c>
      <c r="P91" s="637">
        <f>Benchmark!D92</f>
        <v>8.9997570000000013E-2</v>
      </c>
      <c r="Q91" s="123">
        <f t="array" ref="Q91">PRODUCT(1+P80:P91)-1</f>
        <v>4.3748055208744141E-2</v>
      </c>
      <c r="R91" s="123">
        <f t="shared" si="6"/>
        <v>-8.9997570000000013E-2</v>
      </c>
      <c r="S91" s="123">
        <f t="array" ref="S91">PRODUCT(1+R80:R91)-1</f>
        <v>-6.4324553472721924E-2</v>
      </c>
      <c r="U91" s="123">
        <f>VLOOKUP($B91,'Region --&gt;'!$N$3:$U$101,MATCH(U$2,'Region --&gt;'!$N$3:$U$3,0),FALSE)/VLOOKUP($B90,'Region --&gt;'!$B$3:$K$101,MATCH(U$2,'Region --&gt;'!$B$3:$K$3,FALSE))</f>
        <v>0.1557114953758858</v>
      </c>
      <c r="V91" s="123">
        <f t="array" ref="V91">PRODUCT(1+U80:U91)-1</f>
        <v>-6.7550616287627152E-3</v>
      </c>
      <c r="W91" s="123">
        <f>VLOOKUP($B91,'Region --&gt;'!$N$104:$U$202,MATCH(U$2,'Region --&gt;'!$N$3:$U$3,0),FALSE)/VLOOKUP($B90,'Region --&gt;'!$B$104:$K$202,MATCH(U$2,'Region --&gt;'!$B$3:$K$3,FALSE))</f>
        <v>-0.14099845886484991</v>
      </c>
      <c r="X91" s="123">
        <f t="array" ref="X91">PRODUCT(1+W80:W91)-1</f>
        <v>-9.8791217177474744E-2</v>
      </c>
      <c r="Y91" s="637">
        <f>Benchmark!E92</f>
        <v>8.5875170000000001E-2</v>
      </c>
      <c r="Z91" s="123">
        <f t="array" ref="Z91">PRODUCT(1+Y80:Y91)-1</f>
        <v>-7.2583027950526735E-2</v>
      </c>
      <c r="AA91" s="123">
        <f t="shared" si="7"/>
        <v>-8.5875170000000001E-2</v>
      </c>
      <c r="AB91" s="123">
        <f t="array" ref="AB91">PRODUCT(1+AA80:AA91)-1</f>
        <v>4.8453710858209265E-2</v>
      </c>
      <c r="AD91" s="123">
        <f>VLOOKUP($B91,'Region --&gt;'!$N$3:$U$101,MATCH(AD$2,'Region --&gt;'!$N$3:$U$3,0),FALSE)/VLOOKUP($B90,'Region --&gt;'!$B$3:$K$101,MATCH(AD$2,'Region --&gt;'!$B$3:$K$3,FALSE))</f>
        <v>5.1599185000925196E-2</v>
      </c>
      <c r="AE91" s="123">
        <f t="array" ref="AE91">PRODUCT(1+AD80:AD91)-1</f>
        <v>0.3255866314052045</v>
      </c>
      <c r="AF91" s="123">
        <f>VLOOKUP($B91,'Region --&gt;'!$N$104:$U$202,MATCH(AD$2,'Region --&gt;'!$N$3:$U$3,0),FALSE)/VLOOKUP($B90,'Region --&gt;'!$B$104:$K$202,MATCH(AD$2,'Region --&gt;'!$B$3:$K$3,FALSE))</f>
        <v>-9.4051509615056622E-2</v>
      </c>
      <c r="AG91" s="123">
        <f t="array" ref="AG91">PRODUCT(1+AF80:AF91)-1</f>
        <v>-7.193551892838812E-2</v>
      </c>
      <c r="AH91" s="637">
        <f>Benchmark!H92</f>
        <v>4.2860179032291862E-2</v>
      </c>
      <c r="AI91" s="123">
        <f t="array" ref="AI91">PRODUCT(1+AH80:AH91)-1</f>
        <v>6.8521130882083447E-2</v>
      </c>
      <c r="AJ91" s="637">
        <f>-Benchmark!I92</f>
        <v>-7.5938260546822803E-2</v>
      </c>
      <c r="AK91" s="123">
        <f t="array" ref="AK91">PRODUCT(1+AJ80:AJ91)-1</f>
        <v>-0.13798823025558216</v>
      </c>
      <c r="AL91" s="633"/>
      <c r="AM91" s="150">
        <f>IF(VLOOKUP($B91,'Region --&gt;'!$N$3:$U$101,MATCH(AM$2,'Region --&gt;'!$N$3:$U$3,0),FALSE)/VLOOKUP($B90,'Region --&gt;'!$B$3:$K$101,MATCH(AM$2,'Region --&gt;'!$B$3:$K$3,FALSE))&lt;-1,-1,VLOOKUP($B91,'Region --&gt;'!$N$3:$U$101,MATCH(AM$2,'Region --&gt;'!$N$3:$U$3,0),FALSE)/VLOOKUP($B90,'Region --&gt;'!$B$3:$K$101,MATCH(AM$2,'Region --&gt;'!$B$3:$K$3,FALSE)))</f>
        <v>4.7927917143960594E-2</v>
      </c>
      <c r="AN91" s="123">
        <f t="array" ref="AN91">PRODUCT(1+AM80:AM91)-1</f>
        <v>0.64496098291250026</v>
      </c>
      <c r="AO91" s="123">
        <f>VLOOKUP($B91,'Region --&gt;'!$N$104:$U$202,MATCH(AM$2,'Region --&gt;'!$N$3:$U$3,0),FALSE)/VLOOKUP($B90,'Region --&gt;'!$B$104:$K$202,MATCH(AM$2,'Region --&gt;'!$B$3:$K$3,FALSE))</f>
        <v>-5.2828796356759321E-2</v>
      </c>
      <c r="AP91" s="123">
        <f t="array" ref="AP91">PRODUCT(1+AO80:AO91)-1</f>
        <v>-0.20264748579038705</v>
      </c>
      <c r="AQ91" s="637">
        <f>Benchmark!F92</f>
        <v>3.3616100000000003E-2</v>
      </c>
      <c r="AR91" s="123">
        <f t="array" ref="AR91">PRODUCT(1+AQ80:AQ91)-1</f>
        <v>0.18617942084246519</v>
      </c>
      <c r="AS91" s="123">
        <f t="shared" si="8"/>
        <v>-3.3616100000000003E-2</v>
      </c>
      <c r="AT91" s="123">
        <f t="array" ref="AT91">PRODUCT(1+AS80:AS91)-1</f>
        <v>-0.16519877629855451</v>
      </c>
      <c r="AV91" s="123">
        <f>VLOOKUP($B91,'Region --&gt;'!$N$3:$U$101,MATCH(AV$2,'Region --&gt;'!$N$3:$U$3,0),FALSE)/VLOOKUP($B90,'Region --&gt;'!$B$3:$K$101,MATCH(AV$2,'Region --&gt;'!$B$3:$K$3,FALSE))</f>
        <v>0.12182684619774246</v>
      </c>
      <c r="AW91" s="123">
        <f t="array" ref="AW91">PRODUCT(1+AV80:AV91)-1</f>
        <v>0.83408884070421263</v>
      </c>
      <c r="AX91" s="123">
        <f>VLOOKUP($B91,'Region --&gt;'!$N$104:$U$202,MATCH(AV$2,'Region --&gt;'!$N$3:$U$3,0),FALSE)/VLOOKUP($B90,'Region --&gt;'!$B$104:$K$202,MATCH(AV$2,'Region --&gt;'!$B$3:$K$3,FALSE))</f>
        <v>-5.3638620595593454E-2</v>
      </c>
      <c r="AY91" s="123">
        <f t="array" ref="AY91">PRODUCT(1+AX80:AX91)-1</f>
        <v>-0.3710072007630526</v>
      </c>
      <c r="AZ91" s="637">
        <f>Benchmark!G92</f>
        <v>4.4452429999999994E-2</v>
      </c>
      <c r="BA91" s="123">
        <f t="array" ref="BA91">PRODUCT(1+AZ80:AZ91)-1</f>
        <v>0.18886973446071087</v>
      </c>
      <c r="BB91" s="123">
        <f t="shared" si="9"/>
        <v>-4.4452429999999994E-2</v>
      </c>
      <c r="BC91" s="123">
        <f t="array" ref="BC91">PRODUCT(1+BB80:BB91)-1</f>
        <v>-0.16719531597274306</v>
      </c>
    </row>
    <row r="92" spans="2:55" x14ac:dyDescent="0.25">
      <c r="B92" s="95">
        <f t="shared" si="5"/>
        <v>41578</v>
      </c>
      <c r="C92" s="123">
        <f>VLOOKUP($B92,'Region --&gt;'!$N$3:$U$101,MATCH(C$2,'Region --&gt;'!$N$3:$U$3,0),FALSE)/VLOOKUP($B91,'Region --&gt;'!$B$3:$K$101,MATCH(C$2,'Region --&gt;'!$B$3:$K$3,FALSE))</f>
        <v>4.4253073246688868E-2</v>
      </c>
      <c r="D92" s="123">
        <f t="array" ref="D92">PRODUCT(1+C81:C92)-1</f>
        <v>0.47950518702476796</v>
      </c>
      <c r="E92" s="123">
        <f>VLOOKUP($B92,'Region --&gt;'!$N$104:$U$202,MATCH(C$2,'Region --&gt;'!$N$3:$U$3,0),FALSE)/VLOOKUP($B91,'Region --&gt;'!$B$104:$K$202,MATCH(C$2,'Region --&gt;'!$B$3:$K$3,FALSE))</f>
        <v>-8.272885381549305E-3</v>
      </c>
      <c r="F92" s="123">
        <f t="array" ref="F92">PRODUCT(1+E81:E92)-1</f>
        <v>-0.18651521566633522</v>
      </c>
      <c r="G92" s="637">
        <f>Benchmark!J93</f>
        <v>3.8975728070759233E-2</v>
      </c>
      <c r="H92" s="123">
        <f t="array" ref="H92">PRODUCT(1+G81:G92)-1</f>
        <v>0.15911107105421185</v>
      </c>
      <c r="I92" s="637">
        <f>-Benchmark!K93</f>
        <v>-3.7309204978913692E-2</v>
      </c>
      <c r="J92" s="123">
        <f t="array" ref="J92">PRODUCT(1+I81:I92)-1</f>
        <v>-0.16178321244508964</v>
      </c>
      <c r="K92" s="613"/>
      <c r="L92" s="123">
        <f>VLOOKUP($B92,'Region --&gt;'!$N$3:$U$101,MATCH(L$2,'Region --&gt;'!$N$3:$U$3,0),FALSE)/VLOOKUP($B91,'Region --&gt;'!$B$3:$K$101,MATCH(L$2,'Region --&gt;'!$B$3:$K$3,FALSE))</f>
        <v>7.8398064850286123E-2</v>
      </c>
      <c r="M92" s="123">
        <f t="array" ref="M92">PRODUCT(1+L81:L92)-1</f>
        <v>0.69410288934126108</v>
      </c>
      <c r="N92" s="130">
        <f>IF(IFERROR(VLOOKUP($B92,'Region --&gt;'!$N$104:$U$202,MATCH(L$2,'Region --&gt;'!$N$3:$U$3,0),FALSE)/VLOOKUP($B91,'Region --&gt;'!$B$104:$K$202,MATCH(L$2,'Region --&gt;'!$B$3:$K$3,FALSE)),R92)&lt;-1,-1,IFERROR(VLOOKUP($B92,'Region --&gt;'!$N$104:$U$202,MATCH(L$2,'Region --&gt;'!$N$3:$U$3,0),FALSE)/VLOOKUP($B91,'Region --&gt;'!$B$104:$K$202,MATCH(L$2,'Region --&gt;'!$B$3:$K$3,FALSE)),R92))</f>
        <v>-8.1896498513280749E-2</v>
      </c>
      <c r="O92" s="123">
        <f t="array" ref="O92">PRODUCT(1+N81:N92)-1</f>
        <v>-1</v>
      </c>
      <c r="P92" s="637">
        <f>Benchmark!D93</f>
        <v>4.9849189999999995E-2</v>
      </c>
      <c r="Q92" s="123">
        <f t="array" ref="Q92">PRODUCT(1+P81:P92)-1</f>
        <v>0.12679969091565124</v>
      </c>
      <c r="R92" s="123">
        <f t="shared" si="6"/>
        <v>-4.9849189999999995E-2</v>
      </c>
      <c r="S92" s="123">
        <f t="array" ref="S92">PRODUCT(1+R81:R92)-1</f>
        <v>-0.13478717457846867</v>
      </c>
      <c r="U92" s="123">
        <f>VLOOKUP($B92,'Region --&gt;'!$N$3:$U$101,MATCH(U$2,'Region --&gt;'!$N$3:$U$3,0),FALSE)/VLOOKUP($B91,'Region --&gt;'!$B$3:$K$101,MATCH(U$2,'Region --&gt;'!$B$3:$K$3,FALSE))</f>
        <v>-7.0555315016212788E-2</v>
      </c>
      <c r="V92" s="123">
        <f t="array" ref="V92">PRODUCT(1+U81:U92)-1</f>
        <v>-0.10067436070804847</v>
      </c>
      <c r="W92" s="123">
        <f>VLOOKUP($B92,'Region --&gt;'!$N$104:$U$202,MATCH(U$2,'Region --&gt;'!$N$3:$U$3,0),FALSE)/VLOOKUP($B91,'Region --&gt;'!$B$104:$K$202,MATCH(U$2,'Region --&gt;'!$B$3:$K$3,FALSE))</f>
        <v>-1.4646441141992619E-2</v>
      </c>
      <c r="X92" s="123">
        <f t="array" ref="X92">PRODUCT(1+W81:W92)-1</f>
        <v>-0.11426075450816475</v>
      </c>
      <c r="Y92" s="637">
        <f>Benchmark!E93</f>
        <v>4.8204849999999994E-2</v>
      </c>
      <c r="Z92" s="123">
        <f t="array" ref="Z92">PRODUCT(1+Y81:Y92)-1</f>
        <v>-2.4099313536823819E-2</v>
      </c>
      <c r="AA92" s="123">
        <f t="shared" si="7"/>
        <v>-4.8204849999999994E-2</v>
      </c>
      <c r="AB92" s="123">
        <f t="array" ref="AB92">PRODUCT(1+AA81:AA92)-1</f>
        <v>-5.934876058885763E-3</v>
      </c>
      <c r="AD92" s="123">
        <f>VLOOKUP($B92,'Region --&gt;'!$N$3:$U$101,MATCH(AD$2,'Region --&gt;'!$N$3:$U$3,0),FALSE)/VLOOKUP($B91,'Region --&gt;'!$B$3:$K$101,MATCH(AD$2,'Region --&gt;'!$B$3:$K$3,FALSE))</f>
        <v>5.320531322614841E-2</v>
      </c>
      <c r="AE92" s="123">
        <f t="array" ref="AE92">PRODUCT(1+AD81:AD92)-1</f>
        <v>0.36115029103350582</v>
      </c>
      <c r="AF92" s="123">
        <f>VLOOKUP($B92,'Region --&gt;'!$N$104:$U$202,MATCH(AD$2,'Region --&gt;'!$N$3:$U$3,0),FALSE)/VLOOKUP($B91,'Region --&gt;'!$B$104:$K$202,MATCH(AD$2,'Region --&gt;'!$B$3:$K$3,FALSE))</f>
        <v>2.0880860924119518E-2</v>
      </c>
      <c r="AG92" s="123">
        <f t="array" ref="AG92">PRODUCT(1+AF81:AF92)-1</f>
        <v>-6.9290580727983109E-3</v>
      </c>
      <c r="AH92" s="637">
        <f>Benchmark!H93</f>
        <v>4.1897283248661321E-2</v>
      </c>
      <c r="AI92" s="123">
        <f t="array" ref="AI92">PRODUCT(1+AH81:AH92)-1</f>
        <v>0.10466440373674946</v>
      </c>
      <c r="AJ92" s="637">
        <f>-Benchmark!I93</f>
        <v>-3.6889936328386809E-2</v>
      </c>
      <c r="AK92" s="123">
        <f t="array" ref="AK92">PRODUCT(1+AJ81:AJ92)-1</f>
        <v>-0.12494909974133361</v>
      </c>
      <c r="AL92" s="633"/>
      <c r="AM92" s="150">
        <f>IF(VLOOKUP($B92,'Region --&gt;'!$N$3:$U$101,MATCH(AM$2,'Region --&gt;'!$N$3:$U$3,0),FALSE)/VLOOKUP($B91,'Region --&gt;'!$B$3:$K$101,MATCH(AM$2,'Region --&gt;'!$B$3:$K$3,FALSE))&lt;-1,-1,VLOOKUP($B92,'Region --&gt;'!$N$3:$U$101,MATCH(AM$2,'Region --&gt;'!$N$3:$U$3,0),FALSE)/VLOOKUP($B91,'Region --&gt;'!$B$3:$K$101,MATCH(AM$2,'Region --&gt;'!$B$3:$K$3,FALSE)))</f>
        <v>1.0400168263300885E-3</v>
      </c>
      <c r="AN92" s="123">
        <f t="array" ref="AN92">PRODUCT(1+AM81:AM92)-1</f>
        <v>0.568986484255108</v>
      </c>
      <c r="AO92" s="123">
        <f>VLOOKUP($B92,'Region --&gt;'!$N$104:$U$202,MATCH(AM$2,'Region --&gt;'!$N$3:$U$3,0),FALSE)/VLOOKUP($B91,'Region --&gt;'!$B$104:$K$202,MATCH(AM$2,'Region --&gt;'!$B$3:$K$3,FALSE))</f>
        <v>-3.7090817631680172E-2</v>
      </c>
      <c r="AP92" s="123">
        <f t="array" ref="AP92">PRODUCT(1+AO81:AO92)-1</f>
        <v>-0.25680605630498554</v>
      </c>
      <c r="AQ92" s="637">
        <f>Benchmark!F93</f>
        <v>4.3598030000000003E-2</v>
      </c>
      <c r="AR92" s="123">
        <f t="array" ref="AR92">PRODUCT(1+AQ81:AQ92)-1</f>
        <v>0.25890596205085736</v>
      </c>
      <c r="AS92" s="123">
        <f t="shared" si="8"/>
        <v>-4.3598030000000003E-2</v>
      </c>
      <c r="AT92" s="123">
        <f t="array" ref="AT92">PRODUCT(1+AS81:AS92)-1</f>
        <v>-0.21470129677502736</v>
      </c>
      <c r="AV92" s="123">
        <f>VLOOKUP($B92,'Region --&gt;'!$N$3:$U$101,MATCH(AV$2,'Region --&gt;'!$N$3:$U$3,0),FALSE)/VLOOKUP($B91,'Region --&gt;'!$B$3:$K$101,MATCH(AV$2,'Region --&gt;'!$B$3:$K$3,FALSE))</f>
        <v>6.2381882888703839E-2</v>
      </c>
      <c r="AW92" s="123">
        <f t="array" ref="AW92">PRODUCT(1+AV81:AV92)-1</f>
        <v>0.85283833511166862</v>
      </c>
      <c r="AX92" s="123">
        <f>VLOOKUP($B92,'Region --&gt;'!$N$104:$U$202,MATCH(AV$2,'Region --&gt;'!$N$3:$U$3,0),FALSE)/VLOOKUP($B91,'Region --&gt;'!$B$104:$K$202,MATCH(AV$2,'Region --&gt;'!$B$3:$K$3,FALSE))</f>
        <v>-1.681687476213542E-2</v>
      </c>
      <c r="AY92" s="123">
        <f t="array" ref="AY92">PRODUCT(1+AX81:AX92)-1</f>
        <v>-0.39581073411432866</v>
      </c>
      <c r="AZ92" s="637">
        <f>Benchmark!G93</f>
        <v>3.8608129999999997E-2</v>
      </c>
      <c r="BA92" s="123">
        <f t="array" ref="BA92">PRODUCT(1+AZ81:AZ92)-1</f>
        <v>0.22565400073273612</v>
      </c>
      <c r="BB92" s="123">
        <f t="shared" si="9"/>
        <v>-3.8608129999999997E-2</v>
      </c>
      <c r="BC92" s="123">
        <f t="array" ref="BC92">PRODUCT(1+BB81:BB92)-1</f>
        <v>-0.19334890008896544</v>
      </c>
    </row>
    <row r="93" spans="2:55" x14ac:dyDescent="0.25">
      <c r="B93" s="95">
        <f t="shared" si="5"/>
        <v>41608</v>
      </c>
      <c r="C93" s="123">
        <f>VLOOKUP($B93,'Region --&gt;'!$N$3:$U$101,MATCH(C$2,'Region --&gt;'!$N$3:$U$3,0),FALSE)/VLOOKUP($B92,'Region --&gt;'!$B$3:$K$101,MATCH(C$2,'Region --&gt;'!$B$3:$K$3,FALSE))</f>
        <v>1.9916873230040877E-2</v>
      </c>
      <c r="D93" s="123">
        <f t="array" ref="D93">PRODUCT(1+C82:C93)-1</f>
        <v>0.46019497850126956</v>
      </c>
      <c r="E93" s="123">
        <f>VLOOKUP($B93,'Region --&gt;'!$N$104:$U$202,MATCH(C$2,'Region --&gt;'!$N$3:$U$3,0),FALSE)/VLOOKUP($B92,'Region --&gt;'!$B$104:$K$202,MATCH(C$2,'Region --&gt;'!$B$3:$K$3,FALSE))</f>
        <v>-2.1364520642807943E-3</v>
      </c>
      <c r="F93" s="123">
        <f t="array" ref="F93">PRODUCT(1+E82:E93)-1</f>
        <v>-0.15079931888165821</v>
      </c>
      <c r="G93" s="637">
        <f>Benchmark!J94</f>
        <v>7.8150877083856801E-3</v>
      </c>
      <c r="H93" s="123">
        <f t="array" ref="H93">PRODUCT(1+G82:G93)-1</f>
        <v>0.13358841933528076</v>
      </c>
      <c r="I93" s="637">
        <f>-Benchmark!K94</f>
        <v>-9.920731720899913E-3</v>
      </c>
      <c r="J93" s="123">
        <f t="array" ref="J93">PRODUCT(1+I82:I93)-1</f>
        <v>-0.14309386523230216</v>
      </c>
      <c r="K93" s="613"/>
      <c r="L93" s="123">
        <f>VLOOKUP($B93,'Region --&gt;'!$N$3:$U$101,MATCH(L$2,'Region --&gt;'!$N$3:$U$3,0),FALSE)/VLOOKUP($B92,'Region --&gt;'!$B$3:$K$101,MATCH(L$2,'Region --&gt;'!$B$3:$K$3,FALSE))</f>
        <v>1.8158338205668003E-2</v>
      </c>
      <c r="M93" s="123">
        <f t="array" ref="M93">PRODUCT(1+L82:L93)-1</f>
        <v>0.59930392036891056</v>
      </c>
      <c r="N93" s="130">
        <f>IF(IFERROR(VLOOKUP($B93,'Region --&gt;'!$N$104:$U$202,MATCH(L$2,'Region --&gt;'!$N$3:$U$3,0),FALSE)/VLOOKUP($B92,'Region --&gt;'!$B$104:$K$202,MATCH(L$2,'Region --&gt;'!$B$3:$K$3,FALSE)),R93)&lt;-1,-1,IFERROR(VLOOKUP($B93,'Region --&gt;'!$N$104:$U$202,MATCH(L$2,'Region --&gt;'!$N$3:$U$3,0),FALSE)/VLOOKUP($B92,'Region --&gt;'!$B$104:$K$202,MATCH(L$2,'Region --&gt;'!$B$3:$K$3,FALSE)),R93))</f>
        <v>5.4899522473875424E-2</v>
      </c>
      <c r="O93" s="123">
        <f t="array" ref="O93">PRODUCT(1+N82:N93)-1</f>
        <v>-1</v>
      </c>
      <c r="P93" s="637">
        <f>Benchmark!D94</f>
        <v>-3.8963450000000004E-2</v>
      </c>
      <c r="Q93" s="123">
        <f t="array" ref="Q93">PRODUCT(1+P82:P93)-1</f>
        <v>7.743399464829448E-2</v>
      </c>
      <c r="R93" s="123">
        <f t="shared" si="6"/>
        <v>3.8963450000000004E-2</v>
      </c>
      <c r="S93" s="123">
        <f t="array" ref="S93">PRODUCT(1+R82:R93)-1</f>
        <v>-9.6495482632004914E-2</v>
      </c>
      <c r="U93" s="123">
        <f>VLOOKUP($B93,'Region --&gt;'!$N$3:$U$101,MATCH(U$2,'Region --&gt;'!$N$3:$U$3,0),FALSE)/VLOOKUP($B92,'Region --&gt;'!$B$3:$K$101,MATCH(U$2,'Region --&gt;'!$B$3:$K$3,FALSE))</f>
        <v>-0.10770410757656465</v>
      </c>
      <c r="V93" s="123">
        <f t="array" ref="V93">PRODUCT(1+U82:U93)-1</f>
        <v>-0.20365336826078106</v>
      </c>
      <c r="W93" s="123">
        <f>VLOOKUP($B93,'Region --&gt;'!$N$104:$U$202,MATCH(U$2,'Region --&gt;'!$N$3:$U$3,0),FALSE)/VLOOKUP($B92,'Region --&gt;'!$B$104:$K$202,MATCH(U$2,'Region --&gt;'!$B$3:$K$3,FALSE))</f>
        <v>0.10430715624390961</v>
      </c>
      <c r="X93" s="123">
        <f t="array" ref="X93">PRODUCT(1+W82:W93)-1</f>
        <v>2.1852367194560296E-2</v>
      </c>
      <c r="Y93" s="637">
        <f>Benchmark!E94</f>
        <v>-4.4387410000000002E-2</v>
      </c>
      <c r="Z93" s="123">
        <f t="array" ref="Z93">PRODUCT(1+Y82:Y93)-1</f>
        <v>-5.1870422976136643E-2</v>
      </c>
      <c r="AA93" s="123">
        <f t="shared" si="7"/>
        <v>4.4387410000000002E-2</v>
      </c>
      <c r="AB93" s="123">
        <f t="array" ref="AB93">PRODUCT(1+AA82:AA93)-1</f>
        <v>2.1440419040334557E-2</v>
      </c>
      <c r="AD93" s="123">
        <f>VLOOKUP($B93,'Region --&gt;'!$N$3:$U$101,MATCH(AD$2,'Region --&gt;'!$N$3:$U$3,0),FALSE)/VLOOKUP($B92,'Region --&gt;'!$B$3:$K$101,MATCH(AD$2,'Region --&gt;'!$B$3:$K$3,FALSE))</f>
        <v>2.9869575102486234E-2</v>
      </c>
      <c r="AE93" s="123">
        <f t="array" ref="AE93">PRODUCT(1+AD82:AD93)-1</f>
        <v>0.4071115773729308</v>
      </c>
      <c r="AF93" s="123">
        <f>VLOOKUP($B93,'Region --&gt;'!$N$104:$U$202,MATCH(AD$2,'Region --&gt;'!$N$3:$U$3,0),FALSE)/VLOOKUP($B92,'Region --&gt;'!$B$104:$K$202,MATCH(AD$2,'Region --&gt;'!$B$3:$K$3,FALSE))</f>
        <v>-5.4494869666517391E-2</v>
      </c>
      <c r="AG93" s="123">
        <f t="array" ref="AG93">PRODUCT(1+AF82:AF93)-1</f>
        <v>-1.027922293438388E-2</v>
      </c>
      <c r="AH93" s="637">
        <f>Benchmark!H94</f>
        <v>2.7136560226401375E-4</v>
      </c>
      <c r="AI93" s="123">
        <f t="array" ref="AI93">PRODUCT(1+AH82:AH93)-1</f>
        <v>0.15968273799554589</v>
      </c>
      <c r="AJ93" s="637">
        <f>-Benchmark!I94</f>
        <v>1.3359911119037438E-2</v>
      </c>
      <c r="AK93" s="123">
        <f t="array" ref="AK93">PRODUCT(1+AJ82:AJ93)-1</f>
        <v>-0.1118339018642861</v>
      </c>
      <c r="AL93" s="633"/>
      <c r="AM93" s="150">
        <f>IF(VLOOKUP($B93,'Region --&gt;'!$N$3:$U$101,MATCH(AM$2,'Region --&gt;'!$N$3:$U$3,0),FALSE)/VLOOKUP($B92,'Region --&gt;'!$B$3:$K$101,MATCH(AM$2,'Region --&gt;'!$B$3:$K$3,FALSE))&lt;-1,-1,VLOOKUP($B93,'Region --&gt;'!$N$3:$U$101,MATCH(AM$2,'Region --&gt;'!$N$3:$U$3,0),FALSE)/VLOOKUP($B92,'Region --&gt;'!$B$3:$K$101,MATCH(AM$2,'Region --&gt;'!$B$3:$K$3,FALSE)))</f>
        <v>3.1516612332711566E-2</v>
      </c>
      <c r="AN93" s="123">
        <f t="array" ref="AN93">PRODUCT(1+AM82:AM93)-1</f>
        <v>0.55740070862572932</v>
      </c>
      <c r="AO93" s="123">
        <f>VLOOKUP($B93,'Region --&gt;'!$N$104:$U$202,MATCH(AM$2,'Region --&gt;'!$N$3:$U$3,0),FALSE)/VLOOKUP($B92,'Region --&gt;'!$B$104:$K$202,MATCH(AM$2,'Region --&gt;'!$B$3:$K$3,FALSE))</f>
        <v>-1.8002253432790383E-2</v>
      </c>
      <c r="AP93" s="123">
        <f t="array" ref="AP93">PRODUCT(1+AO82:AO93)-1</f>
        <v>-0.26279326668480063</v>
      </c>
      <c r="AQ93" s="637">
        <f>Benchmark!F94</f>
        <v>2.581456E-2</v>
      </c>
      <c r="AR93" s="123">
        <f t="array" ref="AR93">PRODUCT(1+AQ82:AQ93)-1</f>
        <v>0.28409895499749149</v>
      </c>
      <c r="AS93" s="123">
        <f t="shared" si="8"/>
        <v>-2.581456E-2</v>
      </c>
      <c r="AT93" s="123">
        <f t="array" ref="AT93">PRODUCT(1+AS82:AS93)-1</f>
        <v>-0.23059637699644564</v>
      </c>
      <c r="AV93" s="123">
        <f>VLOOKUP($B93,'Region --&gt;'!$N$3:$U$101,MATCH(AV$2,'Region --&gt;'!$N$3:$U$3,0),FALSE)/VLOOKUP($B92,'Region --&gt;'!$B$3:$K$101,MATCH(AV$2,'Region --&gt;'!$B$3:$K$3,FALSE))</f>
        <v>6.6660949326537253E-2</v>
      </c>
      <c r="AW93" s="123">
        <f t="array" ref="AW93">PRODUCT(1+AV82:AV93)-1</f>
        <v>0.84893920618936614</v>
      </c>
      <c r="AX93" s="123">
        <f>VLOOKUP($B93,'Region --&gt;'!$N$104:$U$202,MATCH(AV$2,'Region --&gt;'!$N$3:$U$3,0),FALSE)/VLOOKUP($B92,'Region --&gt;'!$B$104:$K$202,MATCH(AV$2,'Region --&gt;'!$B$3:$K$3,FALSE))</f>
        <v>-2.7158822707395624E-2</v>
      </c>
      <c r="AY93" s="123">
        <f t="array" ref="AY93">PRODUCT(1+AX82:AX93)-1</f>
        <v>-0.41433232617308091</v>
      </c>
      <c r="AZ93" s="637">
        <f>Benchmark!G94</f>
        <v>1.0640439999999999E-2</v>
      </c>
      <c r="BA93" s="123">
        <f t="array" ref="BA93">PRODUCT(1+AZ82:AZ93)-1</f>
        <v>0.21149887532581091</v>
      </c>
      <c r="BB93" s="123">
        <f t="shared" si="9"/>
        <v>-1.0640439999999999E-2</v>
      </c>
      <c r="BC93" s="123">
        <f t="array" ref="BC93">PRODUCT(1+BB82:BB93)-1</f>
        <v>-0.1836049832501907</v>
      </c>
    </row>
    <row r="94" spans="2:55" x14ac:dyDescent="0.25">
      <c r="B94" s="95">
        <f t="shared" si="5"/>
        <v>41639</v>
      </c>
      <c r="C94" s="123">
        <f>VLOOKUP($B94,'Region --&gt;'!$N$3:$U$101,MATCH(C$2,'Region --&gt;'!$N$3:$U$3,0),FALSE)/VLOOKUP($B93,'Region --&gt;'!$B$3:$K$101,MATCH(C$2,'Region --&gt;'!$B$3:$K$3,FALSE))</f>
        <v>1.4203570684391218E-2</v>
      </c>
      <c r="D94" s="123">
        <f t="array" ref="D94">PRODUCT(1+C83:C94)-1</f>
        <v>0.37329930646269371</v>
      </c>
      <c r="E94" s="123">
        <f>VLOOKUP($B94,'Region --&gt;'!$N$104:$U$202,MATCH(C$2,'Region --&gt;'!$N$3:$U$3,0),FALSE)/VLOOKUP($B93,'Region --&gt;'!$B$104:$K$202,MATCH(C$2,'Region --&gt;'!$B$3:$K$3,FALSE))</f>
        <v>2.5832265111248799E-3</v>
      </c>
      <c r="F94" s="123">
        <f t="array" ref="F94">PRODUCT(1+E83:E94)-1</f>
        <v>-0.11693402789843144</v>
      </c>
      <c r="G94" s="637">
        <f>Benchmark!J95</f>
        <v>-3.8992335042421912E-3</v>
      </c>
      <c r="H94" s="123">
        <f t="array" ref="H94">PRODUCT(1+G83:G94)-1</f>
        <v>8.4751492814507001E-2</v>
      </c>
      <c r="I94" s="637">
        <f>-Benchmark!K95</f>
        <v>2.1970072984361278E-3</v>
      </c>
      <c r="J94" s="123">
        <f t="array" ref="J94">PRODUCT(1+I83:I94)-1</f>
        <v>-0.10204084928307977</v>
      </c>
      <c r="K94" s="613"/>
      <c r="L94" s="123">
        <f>VLOOKUP($B94,'Region --&gt;'!$N$3:$U$101,MATCH(L$2,'Region --&gt;'!$N$3:$U$3,0),FALSE)/VLOOKUP($B93,'Region --&gt;'!$B$3:$K$101,MATCH(L$2,'Region --&gt;'!$B$3:$K$3,FALSE))</f>
        <v>5.742158819311443E-2</v>
      </c>
      <c r="M94" s="123">
        <f t="array" ref="M94">PRODUCT(1+L83:L94)-1</f>
        <v>0.57317329930925043</v>
      </c>
      <c r="N94" s="130">
        <f>IF(IFERROR(VLOOKUP($B94,'Region --&gt;'!$N$104:$U$202,MATCH(L$2,'Region --&gt;'!$N$3:$U$3,0),FALSE)/VLOOKUP($B93,'Region --&gt;'!$B$104:$K$202,MATCH(L$2,'Region --&gt;'!$B$3:$K$3,FALSE)),R94)&lt;-1,-1,IFERROR(VLOOKUP($B94,'Region --&gt;'!$N$104:$U$202,MATCH(L$2,'Region --&gt;'!$N$3:$U$3,0),FALSE)/VLOOKUP($B93,'Region --&gt;'!$B$104:$K$202,MATCH(L$2,'Region --&gt;'!$B$3:$K$3,FALSE)),R94))</f>
        <v>-3.9492742652845129E-2</v>
      </c>
      <c r="O94" s="123">
        <f t="array" ref="O94">PRODUCT(1+N83:N94)-1</f>
        <v>-1</v>
      </c>
      <c r="P94" s="637">
        <f>Benchmark!D95</f>
        <v>2.4980290000000001E-4</v>
      </c>
      <c r="Q94" s="123">
        <f t="array" ref="Q94">PRODUCT(1+P83:P94)-1</f>
        <v>1.4121199715825039E-2</v>
      </c>
      <c r="R94" s="123">
        <f t="shared" si="6"/>
        <v>-2.4980290000000001E-4</v>
      </c>
      <c r="S94" s="123">
        <f t="array" ref="S94">PRODUCT(1+R83:R94)-1</f>
        <v>-3.6300508797473485E-2</v>
      </c>
      <c r="U94" s="123">
        <f>VLOOKUP($B94,'Region --&gt;'!$N$3:$U$101,MATCH(U$2,'Region --&gt;'!$N$3:$U$3,0),FALSE)/VLOOKUP($B93,'Region --&gt;'!$B$3:$K$101,MATCH(U$2,'Region --&gt;'!$B$3:$K$3,FALSE))</f>
        <v>-2.5384799107039478E-2</v>
      </c>
      <c r="V94" s="123">
        <f t="array" ref="V94">PRODUCT(1+U83:U94)-1</f>
        <v>-0.26481660523701478</v>
      </c>
      <c r="W94" s="123">
        <f>VLOOKUP($B94,'Region --&gt;'!$N$104:$U$202,MATCH(U$2,'Region --&gt;'!$N$3:$U$3,0),FALSE)/VLOOKUP($B93,'Region --&gt;'!$B$104:$K$202,MATCH(U$2,'Region --&gt;'!$B$3:$K$3,FALSE))</f>
        <v>1.4339593030321835E-2</v>
      </c>
      <c r="X94" s="123">
        <f t="array" ref="X94">PRODUCT(1+W83:W94)-1</f>
        <v>0.14201010277894821</v>
      </c>
      <c r="Y94" s="637">
        <f>Benchmark!E95</f>
        <v>-2.4179039999999999E-2</v>
      </c>
      <c r="Z94" s="123">
        <f t="array" ref="Z94">PRODUCT(1+Y83:Y94)-1</f>
        <v>-0.13139402478946738</v>
      </c>
      <c r="AA94" s="123">
        <f t="shared" si="7"/>
        <v>2.4179039999999999E-2</v>
      </c>
      <c r="AB94" s="123">
        <f t="array" ref="AB94">PRODUCT(1+AA83:AA94)-1</f>
        <v>0.11905604058879038</v>
      </c>
      <c r="AD94" s="123">
        <f>VLOOKUP($B94,'Region --&gt;'!$N$3:$U$101,MATCH(AD$2,'Region --&gt;'!$N$3:$U$3,0),FALSE)/VLOOKUP($B93,'Region --&gt;'!$B$3:$K$101,MATCH(AD$2,'Region --&gt;'!$B$3:$K$3,FALSE))</f>
        <v>3.4605805544835985E-2</v>
      </c>
      <c r="AE94" s="123">
        <f t="array" ref="AE94">PRODUCT(1+AD83:AD94)-1</f>
        <v>0.37696062776791295</v>
      </c>
      <c r="AF94" s="123">
        <f>VLOOKUP($B94,'Region --&gt;'!$N$104:$U$202,MATCH(AD$2,'Region --&gt;'!$N$3:$U$3,0),FALSE)/VLOOKUP($B93,'Region --&gt;'!$B$104:$K$202,MATCH(AD$2,'Region --&gt;'!$B$3:$K$3,FALSE))</f>
        <v>-1.2260614017507924E-3</v>
      </c>
      <c r="AG94" s="123">
        <f t="array" ref="AG94">PRODUCT(1+AF83:AF94)-1</f>
        <v>8.5972401264385212E-2</v>
      </c>
      <c r="AH94" s="637">
        <f>Benchmark!H95</f>
        <v>4.1012915820993534E-2</v>
      </c>
      <c r="AI94" s="123">
        <f t="array" ref="AI94">PRODUCT(1+AH83:AH94)-1</f>
        <v>0.15326168778584792</v>
      </c>
      <c r="AJ94" s="637">
        <f>-Benchmark!I95</f>
        <v>1.6170487516566981E-2</v>
      </c>
      <c r="AK94" s="123">
        <f t="array" ref="AK94">PRODUCT(1+AJ83:AJ94)-1</f>
        <v>-5.4637288815374108E-2</v>
      </c>
      <c r="AL94" s="633"/>
      <c r="AM94" s="150">
        <f>IF(VLOOKUP($B94,'Region --&gt;'!$N$3:$U$101,MATCH(AM$2,'Region --&gt;'!$N$3:$U$3,0),FALSE)/VLOOKUP($B93,'Region --&gt;'!$B$3:$K$101,MATCH(AM$2,'Region --&gt;'!$B$3:$K$3,FALSE))&lt;-1,-1,VLOOKUP($B94,'Region --&gt;'!$N$3:$U$101,MATCH(AM$2,'Region --&gt;'!$N$3:$U$3,0),FALSE)/VLOOKUP($B93,'Region --&gt;'!$B$3:$K$101,MATCH(AM$2,'Region --&gt;'!$B$3:$K$3,FALSE)))</f>
        <v>4.7983292166211118E-2</v>
      </c>
      <c r="AN94" s="123">
        <f t="array" ref="AN94">PRODUCT(1+AM83:AM94)-1</f>
        <v>0.49582412742522153</v>
      </c>
      <c r="AO94" s="123">
        <f>VLOOKUP($B94,'Region --&gt;'!$N$104:$U$202,MATCH(AM$2,'Region --&gt;'!$N$3:$U$3,0),FALSE)/VLOOKUP($B93,'Region --&gt;'!$B$104:$K$202,MATCH(AM$2,'Region --&gt;'!$B$3:$K$3,FALSE))</f>
        <v>-5.0248674271223259E-2</v>
      </c>
      <c r="AP94" s="123">
        <f t="array" ref="AP94">PRODUCT(1+AO83:AO94)-1</f>
        <v>-0.28882981420960985</v>
      </c>
      <c r="AQ94" s="637">
        <f>Benchmark!F95</f>
        <v>2.6144470000000003E-2</v>
      </c>
      <c r="AR94" s="123">
        <f t="array" ref="AR94">PRODUCT(1+AQ83:AQ94)-1</f>
        <v>0.30397946584875712</v>
      </c>
      <c r="AS94" s="123">
        <f t="shared" si="8"/>
        <v>-2.6144470000000003E-2</v>
      </c>
      <c r="AT94" s="123">
        <f t="array" ref="AT94">PRODUCT(1+AS83:AS94)-1</f>
        <v>-0.24276114006485172</v>
      </c>
      <c r="AV94" s="123">
        <f>VLOOKUP($B94,'Region --&gt;'!$N$3:$U$101,MATCH(AV$2,'Region --&gt;'!$N$3:$U$3,0),FALSE)/VLOOKUP($B93,'Region --&gt;'!$B$3:$K$101,MATCH(AV$2,'Region --&gt;'!$B$3:$K$3,FALSE))</f>
        <v>1.5636631872556494E-2</v>
      </c>
      <c r="AW94" s="123">
        <f t="array" ref="AW94">PRODUCT(1+AV83:AV94)-1</f>
        <v>0.75614558880860883</v>
      </c>
      <c r="AX94" s="123">
        <f>VLOOKUP($B94,'Region --&gt;'!$N$104:$U$202,MATCH(AV$2,'Region --&gt;'!$N$3:$U$3,0),FALSE)/VLOOKUP($B93,'Region --&gt;'!$B$104:$K$202,MATCH(AV$2,'Region --&gt;'!$B$3:$K$3,FALSE))</f>
        <v>-2.9769590124936376E-2</v>
      </c>
      <c r="AY94" s="123">
        <f t="array" ref="AY94">PRODUCT(1+AX83:AX94)-1</f>
        <v>-0.40480826138530923</v>
      </c>
      <c r="AZ94" s="637">
        <f>Benchmark!G95</f>
        <v>1.047029E-2</v>
      </c>
      <c r="BA94" s="123">
        <f t="array" ref="BA94">PRODUCT(1+AZ83:AZ94)-1</f>
        <v>0.20680196668287487</v>
      </c>
      <c r="BB94" s="123">
        <f t="shared" si="9"/>
        <v>-1.047029E-2</v>
      </c>
      <c r="BC94" s="123">
        <f t="array" ref="BC94">PRODUCT(1+BB83:BB94)-1</f>
        <v>-0.1803473615021467</v>
      </c>
    </row>
    <row r="95" spans="2:55" x14ac:dyDescent="0.25">
      <c r="B95" s="95">
        <f t="shared" si="5"/>
        <v>41670</v>
      </c>
      <c r="C95" s="123">
        <f>VLOOKUP($B95,'Region --&gt;'!$N$3:$U$101,MATCH(C$2,'Region --&gt;'!$N$3:$U$3,0),FALSE)/VLOOKUP($B94,'Region --&gt;'!$B$3:$K$101,MATCH(C$2,'Region --&gt;'!$B$3:$K$3,FALSE))</f>
        <v>-4.4522320410456818E-2</v>
      </c>
      <c r="D95" s="123">
        <f t="array" ref="D95">PRODUCT(1+C84:C95)-1</f>
        <v>0.23132239791489595</v>
      </c>
      <c r="E95" s="123">
        <f>VLOOKUP($B95,'Region --&gt;'!$N$104:$U$202,MATCH(C$2,'Region --&gt;'!$N$3:$U$3,0),FALSE)/VLOOKUP($B94,'Region --&gt;'!$B$104:$K$202,MATCH(C$2,'Region --&gt;'!$B$3:$K$3,FALSE))</f>
        <v>5.9647848164375385E-2</v>
      </c>
      <c r="F95" s="123">
        <f t="array" ref="F95">PRODUCT(1+E84:E95)-1</f>
        <v>-3.9975412701408808E-2</v>
      </c>
      <c r="G95" s="637">
        <f>Benchmark!J96</f>
        <v>-5.2338738416871547E-2</v>
      </c>
      <c r="H95" s="123">
        <f t="array" ref="H95">PRODUCT(1+G84:G95)-1</f>
        <v>2.9171894667210374E-3</v>
      </c>
      <c r="I95" s="637">
        <f>-Benchmark!K96</f>
        <v>5.2878455505975377E-2</v>
      </c>
      <c r="J95" s="123">
        <f t="array" ref="J95">PRODUCT(1+I84:I95)-1</f>
        <v>-2.7270205094737654E-2</v>
      </c>
      <c r="K95" s="613"/>
      <c r="L95" s="123">
        <f>VLOOKUP($B95,'Region --&gt;'!$N$3:$U$101,MATCH(L$2,'Region --&gt;'!$N$3:$U$3,0),FALSE)/VLOOKUP($B94,'Region --&gt;'!$B$3:$K$101,MATCH(L$2,'Region --&gt;'!$B$3:$K$3,FALSE))</f>
        <v>-7.4672055506709759E-2</v>
      </c>
      <c r="M95" s="123">
        <f t="array" ref="M95">PRODUCT(1+L84:L95)-1</f>
        <v>0.31457327389229195</v>
      </c>
      <c r="N95" s="130">
        <f>IF(IFERROR(VLOOKUP($B95,'Region --&gt;'!$N$104:$U$202,MATCH(L$2,'Region --&gt;'!$N$3:$U$3,0),FALSE)/VLOOKUP($B94,'Region --&gt;'!$B$104:$K$202,MATCH(L$2,'Region --&gt;'!$B$3:$K$3,FALSE)),R95)&lt;-1,-1,IFERROR(VLOOKUP($B95,'Region --&gt;'!$N$104:$U$202,MATCH(L$2,'Region --&gt;'!$N$3:$U$3,0),FALSE)/VLOOKUP($B94,'Region --&gt;'!$B$104:$K$202,MATCH(L$2,'Region --&gt;'!$B$3:$K$3,FALSE)),R95))</f>
        <v>0.2222247815640544</v>
      </c>
      <c r="O95" s="123">
        <f t="array" ref="O95">PRODUCT(1+N84:N95)-1</f>
        <v>48.974895046886907</v>
      </c>
      <c r="P95" s="637">
        <f>Benchmark!D96</f>
        <v>-8.8552569999999997E-2</v>
      </c>
      <c r="Q95" s="123">
        <f t="array" ref="Q95">PRODUCT(1+P84:P95)-1</f>
        <v>-0.11278712195975693</v>
      </c>
      <c r="R95" s="123">
        <f t="shared" si="6"/>
        <v>8.8552569999999997E-2</v>
      </c>
      <c r="S95" s="123">
        <f t="array" ref="S95">PRODUCT(1+R84:R95)-1</f>
        <v>9.482568615007736E-2</v>
      </c>
      <c r="U95" s="123">
        <f>VLOOKUP($B95,'Region --&gt;'!$N$3:$U$101,MATCH(U$2,'Region --&gt;'!$N$3:$U$3,0),FALSE)/VLOOKUP($B94,'Region --&gt;'!$B$3:$K$101,MATCH(U$2,'Region --&gt;'!$B$3:$K$3,FALSE))</f>
        <v>-8.2533182123135776E-2</v>
      </c>
      <c r="V95" s="123">
        <f t="array" ref="V95">PRODUCT(1+U84:U95)-1</f>
        <v>-0.37053569038066514</v>
      </c>
      <c r="W95" s="123">
        <f>VLOOKUP($B95,'Region --&gt;'!$N$104:$U$202,MATCH(U$2,'Region --&gt;'!$N$3:$U$3,0),FALSE)/VLOOKUP($B94,'Region --&gt;'!$B$104:$K$202,MATCH(U$2,'Region --&gt;'!$B$3:$K$3,FALSE))</f>
        <v>0.11421313435696571</v>
      </c>
      <c r="X95" s="123">
        <f t="array" ref="X95">PRODUCT(1+W84:W95)-1</f>
        <v>0.32667650205001642</v>
      </c>
      <c r="Y95" s="637">
        <f>Benchmark!E96</f>
        <v>-9.4454270000000007E-2</v>
      </c>
      <c r="Z95" s="123">
        <f t="array" ref="Z95">PRODUCT(1+Y84:Y95)-1</f>
        <v>-0.24187311094340225</v>
      </c>
      <c r="AA95" s="123">
        <f t="shared" si="7"/>
        <v>9.4454270000000007E-2</v>
      </c>
      <c r="AB95" s="123">
        <f t="array" ref="AB95">PRODUCT(1+AA84:AA95)-1</f>
        <v>0.27248350238007024</v>
      </c>
      <c r="AD95" s="123">
        <f>VLOOKUP($B95,'Region --&gt;'!$N$3:$U$101,MATCH(AD$2,'Region --&gt;'!$N$3:$U$3,0),FALSE)/VLOOKUP($B94,'Region --&gt;'!$B$3:$K$101,MATCH(AD$2,'Region --&gt;'!$B$3:$K$3,FALSE))</f>
        <v>-3.5758208164572702E-2</v>
      </c>
      <c r="AE95" s="123">
        <f t="array" ref="AE95">PRODUCT(1+AD84:AD95)-1</f>
        <v>0.23284575301405819</v>
      </c>
      <c r="AF95" s="123">
        <f>VLOOKUP($B95,'Region --&gt;'!$N$104:$U$202,MATCH(AD$2,'Region --&gt;'!$N$3:$U$3,0),FALSE)/VLOOKUP($B94,'Region --&gt;'!$B$104:$K$202,MATCH(AD$2,'Region --&gt;'!$B$3:$K$3,FALSE))</f>
        <v>0.13745775160117449</v>
      </c>
      <c r="AG95" s="123">
        <f t="array" ref="AG95">PRODUCT(1+AF84:AF95)-1</f>
        <v>0.18367290514182311</v>
      </c>
      <c r="AH95" s="637">
        <f>Benchmark!H96</f>
        <v>2.3491628773843191E-2</v>
      </c>
      <c r="AI95" s="123">
        <f t="array" ref="AI95">PRODUCT(1+AH84:AH95)-1</f>
        <v>0.14274726331270093</v>
      </c>
      <c r="AJ95" s="637">
        <f>-Benchmark!I96</f>
        <v>4.4565288700534535E-2</v>
      </c>
      <c r="AK95" s="123">
        <f t="array" ref="AK95">PRODUCT(1+AJ84:AJ95)-1</f>
        <v>-1.1895376574086902E-2</v>
      </c>
      <c r="AL95" s="633"/>
      <c r="AM95" s="150">
        <f>IF(VLOOKUP($B95,'Region --&gt;'!$N$3:$U$101,MATCH(AM$2,'Region --&gt;'!$N$3:$U$3,0),FALSE)/VLOOKUP($B94,'Region --&gt;'!$B$3:$K$101,MATCH(AM$2,'Region --&gt;'!$B$3:$K$3,FALSE))&lt;-1,-1,VLOOKUP($B95,'Region --&gt;'!$N$3:$U$101,MATCH(AM$2,'Region --&gt;'!$N$3:$U$3,0),FALSE)/VLOOKUP($B94,'Region --&gt;'!$B$3:$K$101,MATCH(AM$2,'Region --&gt;'!$B$3:$K$3,FALSE)))</f>
        <v>-5.3279562968861979E-2</v>
      </c>
      <c r="AN95" s="123">
        <f t="array" ref="AN95">PRODUCT(1+AM84:AM95)-1</f>
        <v>0.33291508307058004</v>
      </c>
      <c r="AO95" s="123">
        <f>VLOOKUP($B95,'Region --&gt;'!$N$104:$U$202,MATCH(AM$2,'Region --&gt;'!$N$3:$U$3,0),FALSE)/VLOOKUP($B94,'Region --&gt;'!$B$104:$K$202,MATCH(AM$2,'Region --&gt;'!$B$3:$K$3,FALSE))</f>
        <v>1.4629972169068538E-2</v>
      </c>
      <c r="AP95" s="123">
        <f t="array" ref="AP95">PRODUCT(1+AO84:AO95)-1</f>
        <v>-0.26888612347505658</v>
      </c>
      <c r="AQ95" s="637">
        <f>Benchmark!F96</f>
        <v>-3.4426480000000002E-2</v>
      </c>
      <c r="AR95" s="123">
        <f t="array" ref="AR95">PRODUCT(1+AQ84:AQ95)-1</f>
        <v>0.19913354787653437</v>
      </c>
      <c r="AS95" s="123">
        <f t="shared" si="8"/>
        <v>3.4426480000000002E-2</v>
      </c>
      <c r="AT95" s="123">
        <f t="array" ref="AT95">PRODUCT(1+AS84:AS95)-1</f>
        <v>-0.17546691815608484</v>
      </c>
      <c r="AV95" s="123">
        <f>VLOOKUP($B95,'Region --&gt;'!$N$3:$U$101,MATCH(AV$2,'Region --&gt;'!$N$3:$U$3,0),FALSE)/VLOOKUP($B94,'Region --&gt;'!$B$3:$K$101,MATCH(AV$2,'Region --&gt;'!$B$3:$K$3,FALSE))</f>
        <v>-2.745917987392104E-2</v>
      </c>
      <c r="AW95" s="123">
        <f t="array" ref="AW95">PRODUCT(1+AV84:AV95)-1</f>
        <v>0.58582639204166065</v>
      </c>
      <c r="AX95" s="123">
        <f>VLOOKUP($B95,'Region --&gt;'!$N$104:$U$202,MATCH(AV$2,'Region --&gt;'!$N$3:$U$3,0),FALSE)/VLOOKUP($B94,'Region --&gt;'!$B$104:$K$202,MATCH(AV$2,'Region --&gt;'!$B$3:$K$3,FALSE))</f>
        <v>3.3852608634519686E-2</v>
      </c>
      <c r="AY95" s="123">
        <f t="array" ref="AY95">PRODUCT(1+AX84:AX95)-1</f>
        <v>-0.28920118225179936</v>
      </c>
      <c r="AZ95" s="637">
        <f>Benchmark!G96</f>
        <v>-1.7126300000000001E-2</v>
      </c>
      <c r="BA95" s="123">
        <f t="array" ref="BA95">PRODUCT(1+AZ84:AZ95)-1</f>
        <v>0.15347623364346719</v>
      </c>
      <c r="BB95" s="123">
        <f t="shared" si="9"/>
        <v>1.7126300000000001E-2</v>
      </c>
      <c r="BC95" s="123">
        <f t="array" ref="BC95">PRODUCT(1+BB84:BB95)-1</f>
        <v>-0.14201822120549967</v>
      </c>
    </row>
    <row r="96" spans="2:55" x14ac:dyDescent="0.25">
      <c r="B96" s="95">
        <f t="shared" si="5"/>
        <v>41698</v>
      </c>
      <c r="C96" s="123">
        <f>VLOOKUP($B96,'Region --&gt;'!$N$3:$U$101,MATCH(C$2,'Region --&gt;'!$N$3:$U$3,0),FALSE)/VLOOKUP($B95,'Region --&gt;'!$B$3:$K$101,MATCH(C$2,'Region --&gt;'!$B$3:$K$3,FALSE))</f>
        <v>1.1769742883543103E-2</v>
      </c>
      <c r="D96" s="123">
        <f t="array" ref="D96">PRODUCT(1+C85:C96)-1</f>
        <v>0.26033926386124451</v>
      </c>
      <c r="E96" s="123">
        <f>VLOOKUP($B96,'Region --&gt;'!$N$104:$U$202,MATCH(C$2,'Region --&gt;'!$N$3:$U$3,0),FALSE)/VLOOKUP($B95,'Region --&gt;'!$B$104:$K$202,MATCH(C$2,'Region --&gt;'!$B$3:$K$3,FALSE))</f>
        <v>-1.9931398912180317E-2</v>
      </c>
      <c r="F96" s="123">
        <f t="array" ref="F96">PRODUCT(1+E85:E96)-1</f>
        <v>-5.8485334323045146E-2</v>
      </c>
      <c r="G96" s="637">
        <f>Benchmark!J97</f>
        <v>2.9937167903112523E-2</v>
      </c>
      <c r="H96" s="123">
        <f t="array" ref="H96">PRODUCT(1+G85:G96)-1</f>
        <v>2.9406435287954169E-2</v>
      </c>
      <c r="I96" s="637">
        <f>-Benchmark!K97</f>
        <v>-2.855933731217173E-2</v>
      </c>
      <c r="J96" s="123">
        <f t="array" ref="J96">PRODUCT(1+I85:I96)-1</f>
        <v>-5.0157065403193535E-2</v>
      </c>
      <c r="K96" s="613"/>
      <c r="L96" s="123">
        <f>VLOOKUP($B96,'Region --&gt;'!$N$3:$U$101,MATCH(L$2,'Region --&gt;'!$N$3:$U$3,0),FALSE)/VLOOKUP($B95,'Region --&gt;'!$B$3:$K$101,MATCH(L$2,'Region --&gt;'!$B$3:$K$3,FALSE))</f>
        <v>1.8334616614974663E-2</v>
      </c>
      <c r="M96" s="123">
        <f t="array" ref="M96">PRODUCT(1+L85:L96)-1</f>
        <v>0.36076528969990429</v>
      </c>
      <c r="N96" s="130">
        <f>IF(IFERROR(VLOOKUP($B96,'Region --&gt;'!$N$104:$U$202,MATCH(L$2,'Region --&gt;'!$N$3:$U$3,0),FALSE)/VLOOKUP($B95,'Region --&gt;'!$B$104:$K$202,MATCH(L$2,'Region --&gt;'!$B$3:$K$3,FALSE)),R96)&lt;-1,-1,IFERROR(VLOOKUP($B96,'Region --&gt;'!$N$104:$U$202,MATCH(L$2,'Region --&gt;'!$N$3:$U$3,0),FALSE)/VLOOKUP($B95,'Region --&gt;'!$B$104:$K$202,MATCH(L$2,'Region --&gt;'!$B$3:$K$3,FALSE)),R96))</f>
        <v>1.5638540139660605E-2</v>
      </c>
      <c r="O96" s="123">
        <f t="array" ref="O96">PRODUCT(1+N85:N96)-1</f>
        <v>35.51298612013111</v>
      </c>
      <c r="P96" s="637">
        <f>Benchmark!D97</f>
        <v>8.7127860000000001E-3</v>
      </c>
      <c r="Q96" s="123">
        <f t="array" ref="Q96">PRODUCT(1+P85:P96)-1</f>
        <v>-5.5656769590122335E-2</v>
      </c>
      <c r="R96" s="123">
        <f t="shared" si="6"/>
        <v>-8.7127860000000001E-3</v>
      </c>
      <c r="S96" s="123">
        <f t="array" ref="S96">PRODUCT(1+R85:R96)-1</f>
        <v>3.1335717695817111E-2</v>
      </c>
      <c r="U96" s="123">
        <f>VLOOKUP($B96,'Region --&gt;'!$N$3:$U$101,MATCH(U$2,'Region --&gt;'!$N$3:$U$3,0),FALSE)/VLOOKUP($B95,'Region --&gt;'!$B$3:$K$101,MATCH(U$2,'Region --&gt;'!$B$3:$K$3,FALSE))</f>
        <v>-1.723001027375709E-2</v>
      </c>
      <c r="V96" s="123">
        <f t="array" ref="V96">PRODUCT(1+U85:U96)-1</f>
        <v>-0.33536100746136244</v>
      </c>
      <c r="W96" s="123">
        <f>VLOOKUP($B96,'Region --&gt;'!$N$104:$U$202,MATCH(U$2,'Region --&gt;'!$N$3:$U$3,0),FALSE)/VLOOKUP($B95,'Region --&gt;'!$B$104:$K$202,MATCH(U$2,'Region --&gt;'!$B$3:$K$3,FALSE))</f>
        <v>-1.1617361780223434E-3</v>
      </c>
      <c r="X96" s="123">
        <f t="array" ref="X96">PRODUCT(1+W85:W96)-1</f>
        <v>0.33604172731044901</v>
      </c>
      <c r="Y96" s="637">
        <f>Benchmark!E97</f>
        <v>1.851334E-2</v>
      </c>
      <c r="Z96" s="123">
        <f t="array" ref="Z96">PRODUCT(1+Y85:Y96)-1</f>
        <v>-0.20600275767922349</v>
      </c>
      <c r="AA96" s="123">
        <f t="shared" si="7"/>
        <v>-1.851334E-2</v>
      </c>
      <c r="AB96" s="123">
        <f t="array" ref="AB96">PRODUCT(1+AA85:AA96)-1</f>
        <v>0.21549939783561411</v>
      </c>
      <c r="AD96" s="123">
        <f>VLOOKUP($B96,'Region --&gt;'!$N$3:$U$101,MATCH(AD$2,'Region --&gt;'!$N$3:$U$3,0),FALSE)/VLOOKUP($B95,'Region --&gt;'!$B$3:$K$101,MATCH(AD$2,'Region --&gt;'!$B$3:$K$3,FALSE))</f>
        <v>2.3192588246644535E-2</v>
      </c>
      <c r="AE96" s="123">
        <f t="array" ref="AE96">PRODUCT(1+AD85:AD96)-1</f>
        <v>0.2396919795589747</v>
      </c>
      <c r="AF96" s="123">
        <f>VLOOKUP($B96,'Region --&gt;'!$N$104:$U$202,MATCH(AD$2,'Region --&gt;'!$N$3:$U$3,0),FALSE)/VLOOKUP($B95,'Region --&gt;'!$B$104:$K$202,MATCH(AD$2,'Region --&gt;'!$B$3:$K$3,FALSE))</f>
        <v>-5.2254669075065117E-2</v>
      </c>
      <c r="AG96" s="123">
        <f t="array" ref="AG96">PRODUCT(1+AF85:AF96)-1</f>
        <v>8.5322377530002713E-2</v>
      </c>
      <c r="AH96" s="637">
        <f>Benchmark!H97</f>
        <v>3.7103667786498644E-2</v>
      </c>
      <c r="AI96" s="123">
        <f t="array" ref="AI96">PRODUCT(1+AH85:AH96)-1</f>
        <v>0.1868286938699133</v>
      </c>
      <c r="AJ96" s="637">
        <f>-Benchmark!I97</f>
        <v>-3.388445507223669E-2</v>
      </c>
      <c r="AK96" s="123">
        <f t="array" ref="AK96">PRODUCT(1+AJ85:AJ96)-1</f>
        <v>-4.7800147656897662E-2</v>
      </c>
      <c r="AL96" s="633"/>
      <c r="AM96" s="150">
        <f>IF(VLOOKUP($B96,'Region --&gt;'!$N$3:$U$101,MATCH(AM$2,'Region --&gt;'!$N$3:$U$3,0),FALSE)/VLOOKUP($B95,'Region --&gt;'!$B$3:$K$101,MATCH(AM$2,'Region --&gt;'!$B$3:$K$3,FALSE))&lt;-1,-1,VLOOKUP($B96,'Region --&gt;'!$N$3:$U$101,MATCH(AM$2,'Region --&gt;'!$N$3:$U$3,0),FALSE)/VLOOKUP($B95,'Region --&gt;'!$B$3:$K$101,MATCH(AM$2,'Region --&gt;'!$B$3:$K$3,FALSE)))</f>
        <v>5.6580825027866828E-2</v>
      </c>
      <c r="AN96" s="123">
        <f t="array" ref="AN96">PRODUCT(1+AM85:AM96)-1</f>
        <v>0.38496248708887904</v>
      </c>
      <c r="AO96" s="123">
        <f>VLOOKUP($B96,'Region --&gt;'!$N$104:$U$202,MATCH(AM$2,'Region --&gt;'!$N$3:$U$3,0),FALSE)/VLOOKUP($B95,'Region --&gt;'!$B$104:$K$202,MATCH(AM$2,'Region --&gt;'!$B$3:$K$3,FALSE))</f>
        <v>-7.8015063403257381E-2</v>
      </c>
      <c r="AP96" s="123">
        <f t="array" ref="AP96">PRODUCT(1+AO85:AO96)-1</f>
        <v>-0.31812726594839291</v>
      </c>
      <c r="AQ96" s="637">
        <f>Benchmark!F97</f>
        <v>4.6857719999999999E-2</v>
      </c>
      <c r="AR96" s="123">
        <f t="array" ref="AR96">PRODUCT(1+AQ85:AQ96)-1</f>
        <v>0.24210058527850165</v>
      </c>
      <c r="AS96" s="123">
        <f t="shared" si="8"/>
        <v>-4.6857719999999999E-2</v>
      </c>
      <c r="AT96" s="123">
        <f t="array" ref="AT96">PRODUCT(1+AS85:AS96)-1</f>
        <v>-0.20564711353114429</v>
      </c>
      <c r="AV96" s="123">
        <f>VLOOKUP($B96,'Region --&gt;'!$N$3:$U$101,MATCH(AV$2,'Region --&gt;'!$N$3:$U$3,0),FALSE)/VLOOKUP($B95,'Region --&gt;'!$B$3:$K$101,MATCH(AV$2,'Region --&gt;'!$B$3:$K$3,FALSE))</f>
        <v>0.13567524039563109</v>
      </c>
      <c r="AW96" s="123">
        <f t="array" ref="AW96">PRODUCT(1+AV85:AV96)-1</f>
        <v>0.72149236378120651</v>
      </c>
      <c r="AX96" s="123">
        <f>VLOOKUP($B96,'Region --&gt;'!$N$104:$U$202,MATCH(AV$2,'Region --&gt;'!$N$3:$U$3,0),FALSE)/VLOOKUP($B95,'Region --&gt;'!$B$104:$K$202,MATCH(AV$2,'Region --&gt;'!$B$3:$K$3,FALSE))</f>
        <v>-0.10079351563593944</v>
      </c>
      <c r="AY96" s="123">
        <f t="array" ref="AY96">PRODUCT(1+AX85:AX96)-1</f>
        <v>-0.41710826856480343</v>
      </c>
      <c r="AZ96" s="637">
        <f>Benchmark!G97</f>
        <v>4.8090630000000002E-2</v>
      </c>
      <c r="BA96" s="123">
        <f t="array" ref="BA96">PRODUCT(1+AZ85:AZ96)-1</f>
        <v>0.1968977802241576</v>
      </c>
      <c r="BB96" s="123">
        <f t="shared" si="9"/>
        <v>-4.8090630000000002E-2</v>
      </c>
      <c r="BC96" s="123">
        <f t="array" ref="BC96">PRODUCT(1+BB85:BB96)-1</f>
        <v>-0.17497308930090083</v>
      </c>
    </row>
    <row r="97" spans="2:55" x14ac:dyDescent="0.25">
      <c r="B97" s="95">
        <f t="shared" si="5"/>
        <v>41729</v>
      </c>
      <c r="C97" s="123">
        <f>VLOOKUP($B97,'Region --&gt;'!$N$3:$U$101,MATCH(C$2,'Region --&gt;'!$N$3:$U$3,0),FALSE)/VLOOKUP($B96,'Region --&gt;'!$B$3:$K$101,MATCH(C$2,'Region --&gt;'!$B$3:$K$3,FALSE))</f>
        <v>1.8696835224549175E-3</v>
      </c>
      <c r="D97" s="123">
        <f t="array" ref="D97">PRODUCT(1+C86:C97)-1</f>
        <v>0.26572632488471837</v>
      </c>
      <c r="E97" s="123">
        <f>VLOOKUP($B97,'Region --&gt;'!$N$104:$U$202,MATCH(C$2,'Region --&gt;'!$N$3:$U$3,0),FALSE)/VLOOKUP($B96,'Region --&gt;'!$B$104:$K$202,MATCH(C$2,'Region --&gt;'!$B$3:$K$3,FALSE))</f>
        <v>-1.1709996587627556E-2</v>
      </c>
      <c r="F97" s="123">
        <f t="array" ref="F97">PRODUCT(1+E86:E97)-1</f>
        <v>-7.9386764651046104E-2</v>
      </c>
      <c r="G97" s="637">
        <f>Benchmark!J98</f>
        <v>8.6830432043920255E-3</v>
      </c>
      <c r="H97" s="123">
        <f t="array" ref="H97">PRODUCT(1+G86:G97)-1</f>
        <v>4.8672083853008807E-2</v>
      </c>
      <c r="I97" s="637">
        <f>-Benchmark!K98</f>
        <v>-8.2399306260580313E-3</v>
      </c>
      <c r="J97" s="123">
        <f t="array" ref="J97">PRODUCT(1+I86:I97)-1</f>
        <v>-6.4026347292976071E-2</v>
      </c>
      <c r="K97" s="613"/>
      <c r="L97" s="123">
        <f>VLOOKUP($B97,'Region --&gt;'!$N$3:$U$101,MATCH(L$2,'Region --&gt;'!$N$3:$U$3,0),FALSE)/VLOOKUP($B96,'Region --&gt;'!$B$3:$K$101,MATCH(L$2,'Region --&gt;'!$B$3:$K$3,FALSE))</f>
        <v>-9.2394527670504364E-2</v>
      </c>
      <c r="M97" s="123">
        <f t="array" ref="M97">PRODUCT(1+L86:L97)-1</f>
        <v>0.23216192620480447</v>
      </c>
      <c r="N97" s="130">
        <f>IF(IFERROR(VLOOKUP($B97,'Region --&gt;'!$N$104:$U$202,MATCH(L$2,'Region --&gt;'!$N$3:$U$3,0),FALSE)/VLOOKUP($B96,'Region --&gt;'!$B$104:$K$202,MATCH(L$2,'Region --&gt;'!$B$3:$K$3,FALSE)),R97)&lt;-1,-1,IFERROR(VLOOKUP($B97,'Region --&gt;'!$N$104:$U$202,MATCH(L$2,'Region --&gt;'!$N$3:$U$3,0),FALSE)/VLOOKUP($B96,'Region --&gt;'!$B$104:$K$202,MATCH(L$2,'Region --&gt;'!$B$3:$K$3,FALSE)),R97))</f>
        <v>-0.17410624221951748</v>
      </c>
      <c r="O97" s="123">
        <f t="array" ref="O97">PRODUCT(1+N86:N97)-1</f>
        <v>20.44447807494339</v>
      </c>
      <c r="P97" s="637">
        <f>Benchmark!D98</f>
        <v>-2.0806179999999997E-2</v>
      </c>
      <c r="Q97" s="123">
        <f t="array" ref="Q97">PRODUCT(1+P86:P97)-1</f>
        <v>-3.6273551430799023E-2</v>
      </c>
      <c r="R97" s="123">
        <f t="shared" si="6"/>
        <v>2.0806179999999997E-2</v>
      </c>
      <c r="S97" s="123">
        <f t="array" ref="S97">PRODUCT(1+R86:R97)-1</f>
        <v>1.1814876010894704E-2</v>
      </c>
      <c r="U97" s="123">
        <f>VLOOKUP($B97,'Region --&gt;'!$N$3:$U$101,MATCH(U$2,'Region --&gt;'!$N$3:$U$3,0),FALSE)/VLOOKUP($B96,'Region --&gt;'!$B$3:$K$101,MATCH(U$2,'Region --&gt;'!$B$3:$K$3,FALSE))</f>
        <v>8.2319982074435721E-2</v>
      </c>
      <c r="V97" s="123">
        <f t="array" ref="V97">PRODUCT(1+U86:U97)-1</f>
        <v>-0.24245621597509515</v>
      </c>
      <c r="W97" s="123">
        <f>VLOOKUP($B97,'Region --&gt;'!$N$104:$U$202,MATCH(U$2,'Region --&gt;'!$N$3:$U$3,0),FALSE)/VLOOKUP($B96,'Region --&gt;'!$B$104:$K$202,MATCH(U$2,'Region --&gt;'!$B$3:$K$3,FALSE))</f>
        <v>-8.8013163344338244E-2</v>
      </c>
      <c r="X97" s="123">
        <f t="array" ref="X97">PRODUCT(1+W86:W97)-1</f>
        <v>0.23045080984491828</v>
      </c>
      <c r="Y97" s="637">
        <f>Benchmark!E98</f>
        <v>8.8432899999999995E-2</v>
      </c>
      <c r="Z97" s="123">
        <f t="array" ref="Z97">PRODUCT(1+Y86:Y97)-1</f>
        <v>-0.13599996465349551</v>
      </c>
      <c r="AA97" s="123">
        <f t="shared" si="7"/>
        <v>-8.8432899999999995E-2</v>
      </c>
      <c r="AB97" s="123">
        <f t="array" ref="AB97">PRODUCT(1+AA86:AA97)-1</f>
        <v>0.10828208028676856</v>
      </c>
      <c r="AD97" s="123">
        <f>VLOOKUP($B97,'Region --&gt;'!$N$3:$U$101,MATCH(AD$2,'Region --&gt;'!$N$3:$U$3,0),FALSE)/VLOOKUP($B96,'Region --&gt;'!$B$3:$K$101,MATCH(AD$2,'Region --&gt;'!$B$3:$K$3,FALSE))</f>
        <v>4.4599838731414828E-4</v>
      </c>
      <c r="AE97" s="123">
        <f t="array" ref="AE97">PRODUCT(1+AD86:AD97)-1</f>
        <v>0.23052229856842676</v>
      </c>
      <c r="AF97" s="123">
        <f>VLOOKUP($B97,'Region --&gt;'!$N$104:$U$202,MATCH(AD$2,'Region --&gt;'!$N$3:$U$3,0),FALSE)/VLOOKUP($B96,'Region --&gt;'!$B$104:$K$202,MATCH(AD$2,'Region --&gt;'!$B$3:$K$3,FALSE))</f>
        <v>-0.12297341575743266</v>
      </c>
      <c r="AG97" s="123">
        <f t="array" ref="AG97">PRODUCT(1+AF86:AF97)-1</f>
        <v>-5.5353677920193745E-2</v>
      </c>
      <c r="AH97" s="637">
        <f>Benchmark!H98</f>
        <v>1.9592963630146499E-2</v>
      </c>
      <c r="AI97" s="123">
        <f t="array" ref="AI97">PRODUCT(1+AH86:AH97)-1</f>
        <v>0.21298199159797404</v>
      </c>
      <c r="AJ97" s="637">
        <f>-Benchmark!I98</f>
        <v>-7.5762756420232821E-2</v>
      </c>
      <c r="AK97" s="123">
        <f t="array" ref="AK97">PRODUCT(1+AJ86:AJ97)-1</f>
        <v>-8.4185732024402382E-2</v>
      </c>
      <c r="AL97" s="633"/>
      <c r="AM97" s="150">
        <f>IF(VLOOKUP($B97,'Region --&gt;'!$N$3:$U$101,MATCH(AM$2,'Region --&gt;'!$N$3:$U$3,0),FALSE)/VLOOKUP($B96,'Region --&gt;'!$B$3:$K$101,MATCH(AM$2,'Region --&gt;'!$B$3:$K$3,FALSE))&lt;-1,-1,VLOOKUP($B97,'Region --&gt;'!$N$3:$U$101,MATCH(AM$2,'Region --&gt;'!$N$3:$U$3,0),FALSE)/VLOOKUP($B96,'Region --&gt;'!$B$3:$K$101,MATCH(AM$2,'Region --&gt;'!$B$3:$K$3,FALSE)))</f>
        <v>2.6417208503303913E-2</v>
      </c>
      <c r="AN97" s="123">
        <f t="array" ref="AN97">PRODUCT(1+AM86:AM97)-1</f>
        <v>0.35435124386432948</v>
      </c>
      <c r="AO97" s="123">
        <f>VLOOKUP($B97,'Region --&gt;'!$N$104:$U$202,MATCH(AM$2,'Region --&gt;'!$N$3:$U$3,0),FALSE)/VLOOKUP($B96,'Region --&gt;'!$B$104:$K$202,MATCH(AM$2,'Region --&gt;'!$B$3:$K$3,FALSE))</f>
        <v>1.1107211400581225E-2</v>
      </c>
      <c r="AP97" s="123">
        <f t="array" ref="AP97">PRODUCT(1+AO86:AO97)-1</f>
        <v>-0.27656965901295294</v>
      </c>
      <c r="AQ97" s="637">
        <f>Benchmark!F98</f>
        <v>7.4628469999999999E-3</v>
      </c>
      <c r="AR97" s="123">
        <f t="array" ref="AR97">PRODUCT(1+AQ86:AQ97)-1</f>
        <v>0.20894873684555426</v>
      </c>
      <c r="AS97" s="123">
        <f t="shared" si="8"/>
        <v>-7.4628469999999999E-3</v>
      </c>
      <c r="AT97" s="123">
        <f t="array" ref="AT97">PRODUCT(1+AS86:AS97)-1</f>
        <v>-0.18290371480362011</v>
      </c>
      <c r="AV97" s="123">
        <f>VLOOKUP($B97,'Region --&gt;'!$N$3:$U$101,MATCH(AV$2,'Region --&gt;'!$N$3:$U$3,0),FALSE)/VLOOKUP($B96,'Region --&gt;'!$B$3:$K$101,MATCH(AV$2,'Region --&gt;'!$B$3:$K$3,FALSE))</f>
        <v>-7.1070405519490006E-3</v>
      </c>
      <c r="AW97" s="123">
        <f t="array" ref="AW97">PRODUCT(1+AV86:AV97)-1</f>
        <v>0.76601317499258825</v>
      </c>
      <c r="AX97" s="123">
        <f>VLOOKUP($B97,'Region --&gt;'!$N$104:$U$202,MATCH(AV$2,'Region --&gt;'!$N$3:$U$3,0),FALSE)/VLOOKUP($B96,'Region --&gt;'!$B$104:$K$202,MATCH(AV$2,'Region --&gt;'!$B$3:$K$3,FALSE))</f>
        <v>-1.1906620199292796E-2</v>
      </c>
      <c r="AY97" s="123">
        <f t="array" ref="AY97">PRODUCT(1+AX86:AX97)-1</f>
        <v>-0.44847333157065916</v>
      </c>
      <c r="AZ97" s="637">
        <f>Benchmark!G98</f>
        <v>-7.2037200000000003E-3</v>
      </c>
      <c r="BA97" s="123">
        <f t="array" ref="BA97">PRODUCT(1+AZ86:AZ97)-1</f>
        <v>0.16859456798309158</v>
      </c>
      <c r="BB97" s="123">
        <f t="shared" si="9"/>
        <v>7.2037200000000003E-3</v>
      </c>
      <c r="BC97" s="123">
        <f t="array" ref="BC97">PRODUCT(1+BB86:BB97)-1</f>
        <v>-0.15479515694253554</v>
      </c>
    </row>
    <row r="98" spans="2:55" x14ac:dyDescent="0.25">
      <c r="B98" s="95">
        <f t="shared" si="5"/>
        <v>41759</v>
      </c>
      <c r="C98" s="123">
        <f>VLOOKUP($B98,'Region --&gt;'!$N$3:$U$101,MATCH(C$2,'Region --&gt;'!$N$3:$U$3,0),FALSE)/VLOOKUP($B97,'Region --&gt;'!$B$3:$K$101,MATCH(C$2,'Region --&gt;'!$B$3:$K$3,FALSE))</f>
        <v>-1.4569643321091143E-2</v>
      </c>
      <c r="D98" s="123">
        <f t="array" ref="D98">PRODUCT(1+C87:C98)-1</f>
        <v>0.17362799941279006</v>
      </c>
      <c r="E98" s="123">
        <f>VLOOKUP($B98,'Region --&gt;'!$N$104:$U$202,MATCH(C$2,'Region --&gt;'!$N$3:$U$3,0),FALSE)/VLOOKUP($B97,'Region --&gt;'!$B$104:$K$202,MATCH(C$2,'Region --&gt;'!$B$3:$K$3,FALSE))</f>
        <v>2.0288002049215336E-2</v>
      </c>
      <c r="F98" s="123">
        <f t="array" ref="F98">PRODUCT(1+E87:E98)-1</f>
        <v>-2.4675448967431679E-2</v>
      </c>
      <c r="G98" s="637">
        <f>Benchmark!J99</f>
        <v>2.9958024460674045E-3</v>
      </c>
      <c r="H98" s="123">
        <f t="array" ref="H98">PRODUCT(1+G87:G98)-1</f>
        <v>2.1267261043454999E-2</v>
      </c>
      <c r="I98" s="637">
        <f>-Benchmark!K99</f>
        <v>-1.4884571650951057E-3</v>
      </c>
      <c r="J98" s="123">
        <f t="array" ref="J98">PRODUCT(1+I87:I98)-1</f>
        <v>-3.2388851882650505E-2</v>
      </c>
      <c r="K98" s="613"/>
      <c r="L98" s="123">
        <f>VLOOKUP($B98,'Region --&gt;'!$N$3:$U$101,MATCH(L$2,'Region --&gt;'!$N$3:$U$3,0),FALSE)/VLOOKUP($B97,'Region --&gt;'!$B$3:$K$101,MATCH(L$2,'Region --&gt;'!$B$3:$K$3,FALSE))</f>
        <v>-8.0546084930322823E-2</v>
      </c>
      <c r="M98" s="123">
        <f t="array" ref="M98">PRODUCT(1+L87:L98)-1</f>
        <v>0.10269684080889707</v>
      </c>
      <c r="N98" s="130">
        <f>IF(IFERROR(VLOOKUP($B98,'Region --&gt;'!$N$104:$U$202,MATCH(L$2,'Region --&gt;'!$N$3:$U$3,0),FALSE)/VLOOKUP($B97,'Region --&gt;'!$B$104:$K$202,MATCH(L$2,'Region --&gt;'!$B$3:$K$3,FALSE)),R98)&lt;-1,-1,IFERROR(VLOOKUP($B98,'Region --&gt;'!$N$104:$U$202,MATCH(L$2,'Region --&gt;'!$N$3:$U$3,0),FALSE)/VLOOKUP($B97,'Region --&gt;'!$B$104:$K$202,MATCH(L$2,'Region --&gt;'!$B$3:$K$3,FALSE)),R98))</f>
        <v>6.0136829832166006E-2</v>
      </c>
      <c r="O98" s="123">
        <f t="array" ref="O98">PRODUCT(1+N87:N98)-1</f>
        <v>21.478504009745709</v>
      </c>
      <c r="P98" s="637">
        <f>Benchmark!D99</f>
        <v>-4.4851830000000002E-2</v>
      </c>
      <c r="Q98" s="123">
        <f t="array" ref="Q98">PRODUCT(1+P87:P98)-1</f>
        <v>-6.8912126116533634E-2</v>
      </c>
      <c r="R98" s="123">
        <f t="shared" si="6"/>
        <v>4.4851830000000002E-2</v>
      </c>
      <c r="S98" s="123">
        <f t="array" ref="S98">PRODUCT(1+R87:R98)-1</f>
        <v>4.5311599188291973E-2</v>
      </c>
      <c r="U98" s="123">
        <f>VLOOKUP($B98,'Region --&gt;'!$N$3:$U$101,MATCH(U$2,'Region --&gt;'!$N$3:$U$3,0),FALSE)/VLOOKUP($B97,'Region --&gt;'!$B$3:$K$101,MATCH(U$2,'Region --&gt;'!$B$3:$K$3,FALSE))</f>
        <v>-3.3723355840548808E-2</v>
      </c>
      <c r="V98" s="123">
        <f t="array" ref="V98">PRODUCT(1+U87:U98)-1</f>
        <v>-0.33816804821452529</v>
      </c>
      <c r="W98" s="123">
        <f>VLOOKUP($B98,'Region --&gt;'!$N$104:$U$202,MATCH(U$2,'Region --&gt;'!$N$3:$U$3,0),FALSE)/VLOOKUP($B97,'Region --&gt;'!$B$104:$K$202,MATCH(U$2,'Region --&gt;'!$B$3:$K$3,FALSE))</f>
        <v>-3.9120274336633627E-2</v>
      </c>
      <c r="X98" s="123">
        <f t="array" ref="X98">PRODUCT(1+W87:W98)-1</f>
        <v>0.19160850382064631</v>
      </c>
      <c r="Y98" s="637">
        <f>Benchmark!E99</f>
        <v>2.7595919999999999E-2</v>
      </c>
      <c r="Z98" s="123">
        <f t="array" ref="Z98">PRODUCT(1+Y87:Y98)-1</f>
        <v>-0.10999192967506599</v>
      </c>
      <c r="AA98" s="123">
        <f t="shared" si="7"/>
        <v>-2.7595919999999999E-2</v>
      </c>
      <c r="AB98" s="123">
        <f t="array" ref="AB98">PRODUCT(1+AA87:AA98)-1</f>
        <v>7.5082619095879322E-2</v>
      </c>
      <c r="AD98" s="123">
        <f>VLOOKUP($B98,'Region --&gt;'!$N$3:$U$101,MATCH(AD$2,'Region --&gt;'!$N$3:$U$3,0),FALSE)/VLOOKUP($B97,'Region --&gt;'!$B$3:$K$101,MATCH(AD$2,'Region --&gt;'!$B$3:$K$3,FALSE))</f>
        <v>6.7000674594021675E-2</v>
      </c>
      <c r="AE98" s="123">
        <f t="array" ref="AE98">PRODUCT(1+AD87:AD98)-1</f>
        <v>0.25349935169765914</v>
      </c>
      <c r="AF98" s="123">
        <f>VLOOKUP($B98,'Region --&gt;'!$N$104:$U$202,MATCH(AD$2,'Region --&gt;'!$N$3:$U$3,0),FALSE)/VLOOKUP($B97,'Region --&gt;'!$B$104:$K$202,MATCH(AD$2,'Region --&gt;'!$B$3:$K$3,FALSE))</f>
        <v>-5.1438680239750828E-4</v>
      </c>
      <c r="AG98" s="123">
        <f t="array" ref="AG98">PRODUCT(1+AF87:AF98)-1</f>
        <v>-3.3765828827259314E-2</v>
      </c>
      <c r="AH98" s="637">
        <f>Benchmark!H99</f>
        <v>4.9824826376966683E-2</v>
      </c>
      <c r="AI98" s="123">
        <f t="array" ref="AI98">PRODUCT(1+AH87:AH98)-1</f>
        <v>0.25194047870247127</v>
      </c>
      <c r="AJ98" s="637">
        <f>-Benchmark!I99</f>
        <v>-2.5189931589582496E-2</v>
      </c>
      <c r="AK98" s="123">
        <f t="array" ref="AK98">PRODUCT(1+AJ87:AJ98)-1</f>
        <v>-0.11291889809244315</v>
      </c>
      <c r="AL98" s="633"/>
      <c r="AM98" s="150">
        <f>IF(VLOOKUP($B98,'Region --&gt;'!$N$3:$U$101,MATCH(AM$2,'Region --&gt;'!$N$3:$U$3,0),FALSE)/VLOOKUP($B97,'Region --&gt;'!$B$3:$K$101,MATCH(AM$2,'Region --&gt;'!$B$3:$K$3,FALSE))&lt;-1,-1,VLOOKUP($B98,'Region --&gt;'!$N$3:$U$101,MATCH(AM$2,'Region --&gt;'!$N$3:$U$3,0),FALSE)/VLOOKUP($B97,'Region --&gt;'!$B$3:$K$101,MATCH(AM$2,'Region --&gt;'!$B$3:$K$3,FALSE)))</f>
        <v>7.0916182440900928E-3</v>
      </c>
      <c r="AN98" s="123">
        <f t="array" ref="AN98">PRODUCT(1+AM87:AM98)-1</f>
        <v>0.32824622368533052</v>
      </c>
      <c r="AO98" s="123">
        <f>VLOOKUP($B98,'Region --&gt;'!$N$104:$U$202,MATCH(AM$2,'Region --&gt;'!$N$3:$U$3,0),FALSE)/VLOOKUP($B97,'Region --&gt;'!$B$104:$K$202,MATCH(AM$2,'Region --&gt;'!$B$3:$K$3,FALSE))</f>
        <v>-4.2607445659117007E-3</v>
      </c>
      <c r="AP98" s="123">
        <f t="array" ref="AP98">PRODUCT(1+AO87:AO98)-1</f>
        <v>-0.26202152893832553</v>
      </c>
      <c r="AQ98" s="637">
        <f>Benchmark!F99</f>
        <v>7.6600140000000006E-3</v>
      </c>
      <c r="AR98" s="123">
        <f t="array" ref="AR98">PRODUCT(1+AQ87:AQ98)-1</f>
        <v>0.1976629382770152</v>
      </c>
      <c r="AS98" s="123">
        <f t="shared" si="8"/>
        <v>-7.6600140000000006E-3</v>
      </c>
      <c r="AT98" s="123">
        <f t="array" ref="AT98">PRODUCT(1+AS87:AS98)-1</f>
        <v>-0.17500966102614701</v>
      </c>
      <c r="AV98" s="123">
        <f>VLOOKUP($B98,'Region --&gt;'!$N$3:$U$101,MATCH(AV$2,'Region --&gt;'!$N$3:$U$3,0),FALSE)/VLOOKUP($B97,'Region --&gt;'!$B$3:$K$101,MATCH(AV$2,'Region --&gt;'!$B$3:$K$3,FALSE))</f>
        <v>9.9826958818228922E-3</v>
      </c>
      <c r="AW98" s="123">
        <f t="array" ref="AW98">PRODUCT(1+AV87:AV98)-1</f>
        <v>0.67715880737582701</v>
      </c>
      <c r="AX98" s="123">
        <f>VLOOKUP($B98,'Region --&gt;'!$N$104:$U$202,MATCH(AV$2,'Region --&gt;'!$N$3:$U$3,0),FALSE)/VLOOKUP($B97,'Region --&gt;'!$B$104:$K$202,MATCH(AV$2,'Region --&gt;'!$B$3:$K$3,FALSE))</f>
        <v>-3.3220109388862898E-2</v>
      </c>
      <c r="AY98" s="123">
        <f t="array" ref="AY98">PRODUCT(1+AX87:AX98)-1</f>
        <v>-0.39965167053319117</v>
      </c>
      <c r="AZ98" s="637">
        <f>Benchmark!G99</f>
        <v>1.9692940000000003E-2</v>
      </c>
      <c r="BA98" s="123">
        <f t="array" ref="BA98">PRODUCT(1+AZ87:AZ98)-1</f>
        <v>0.17163271065364372</v>
      </c>
      <c r="BB98" s="123">
        <f t="shared" si="9"/>
        <v>-1.9692940000000003E-2</v>
      </c>
      <c r="BC98" s="123">
        <f t="array" ref="BC98">PRODUCT(1+BB87:BB98)-1</f>
        <v>-0.15706876763962241</v>
      </c>
    </row>
    <row r="99" spans="2:55" x14ac:dyDescent="0.25">
      <c r="B99" s="95">
        <f t="shared" si="5"/>
        <v>41790</v>
      </c>
      <c r="C99" s="123">
        <f>VLOOKUP($B99,'Region --&gt;'!$N$3:$U$101,MATCH(C$2,'Region --&gt;'!$N$3:$U$3,0),FALSE)/VLOOKUP($B98,'Region --&gt;'!$B$3:$K$101,MATCH(C$2,'Region --&gt;'!$B$3:$K$3,FALSE))</f>
        <v>2.7703553673564453E-2</v>
      </c>
      <c r="D99" s="123">
        <f t="array" ref="D99">PRODUCT(1+C88:C99)-1</f>
        <v>0.20073055425728148</v>
      </c>
      <c r="E99" s="123">
        <f>VLOOKUP($B99,'Region --&gt;'!$N$104:$U$202,MATCH(C$2,'Region --&gt;'!$N$3:$U$3,0),FALSE)/VLOOKUP($B98,'Region --&gt;'!$B$104:$K$202,MATCH(C$2,'Region --&gt;'!$B$3:$K$3,FALSE))</f>
        <v>-4.7661393868377137E-2</v>
      </c>
      <c r="F99" s="123">
        <f t="array" ref="F99">PRODUCT(1+E88:E99)-1</f>
        <v>-6.5063826455382445E-2</v>
      </c>
      <c r="G99" s="637">
        <f>Benchmark!J100</f>
        <v>4.0623342586490079E-2</v>
      </c>
      <c r="H99" s="123">
        <f t="array" ref="H99">PRODUCT(1+G88:G99)-1</f>
        <v>7.7953867511647124E-2</v>
      </c>
      <c r="I99" s="637">
        <f>-Benchmark!K100</f>
        <v>-4.0273481811535145E-2</v>
      </c>
      <c r="J99" s="123">
        <f t="array" ref="J99">PRODUCT(1+I88:I99)-1</f>
        <v>-8.4716623181050554E-2</v>
      </c>
      <c r="K99" s="613"/>
      <c r="L99" s="123">
        <f>VLOOKUP($B99,'Region --&gt;'!$N$3:$U$101,MATCH(L$2,'Region --&gt;'!$N$3:$U$3,0),FALSE)/VLOOKUP($B98,'Region --&gt;'!$B$3:$K$101,MATCH(L$2,'Region --&gt;'!$B$3:$K$3,FALSE))</f>
        <v>0.15492395776748275</v>
      </c>
      <c r="M99" s="123">
        <f t="array" ref="M99">PRODUCT(1+L88:L99)-1</f>
        <v>0.24551749849061966</v>
      </c>
      <c r="N99" s="130">
        <f>IF(IFERROR(VLOOKUP($B99,'Region --&gt;'!$N$104:$U$202,MATCH(L$2,'Region --&gt;'!$N$3:$U$3,0),FALSE)/VLOOKUP($B98,'Region --&gt;'!$B$104:$K$202,MATCH(L$2,'Region --&gt;'!$B$3:$K$3,FALSE)),R99)&lt;-1,-1,IFERROR(VLOOKUP($B99,'Region --&gt;'!$N$104:$U$202,MATCH(L$2,'Region --&gt;'!$N$3:$U$3,0),FALSE)/VLOOKUP($B98,'Region --&gt;'!$B$104:$K$202,MATCH(L$2,'Region --&gt;'!$B$3:$K$3,FALSE)),R99))</f>
        <v>-1</v>
      </c>
      <c r="O99" s="123">
        <f t="array" ref="O99">PRODUCT(1+N88:N99)-1</f>
        <v>-1</v>
      </c>
      <c r="P99" s="637">
        <f>Benchmark!D100</f>
        <v>8.7420079999999997E-2</v>
      </c>
      <c r="Q99" s="123">
        <f t="array" ref="Q99">PRODUCT(1+P88:P99)-1</f>
        <v>2.0206924828834349E-2</v>
      </c>
      <c r="R99" s="123">
        <f t="shared" si="6"/>
        <v>-8.7420079999999997E-2</v>
      </c>
      <c r="S99" s="123">
        <f t="array" ref="S99">PRODUCT(1+R88:R99)-1</f>
        <v>-5.3236906974334919E-2</v>
      </c>
      <c r="U99" s="123">
        <f>VLOOKUP($B99,'Region --&gt;'!$N$3:$U$101,MATCH(U$2,'Region --&gt;'!$N$3:$U$3,0),FALSE)/VLOOKUP($B98,'Region --&gt;'!$B$3:$K$101,MATCH(U$2,'Region --&gt;'!$B$3:$K$3,FALSE))</f>
        <v>3.0823945985180849E-2</v>
      </c>
      <c r="V99" s="123">
        <f t="array" ref="V99">PRODUCT(1+U88:U99)-1</f>
        <v>-0.26441971180207191</v>
      </c>
      <c r="W99" s="123">
        <f>VLOOKUP($B99,'Region --&gt;'!$N$104:$U$202,MATCH(U$2,'Region --&gt;'!$N$3:$U$3,0),FALSE)/VLOOKUP($B98,'Region --&gt;'!$B$104:$K$202,MATCH(U$2,'Region --&gt;'!$B$3:$K$3,FALSE))</f>
        <v>-7.2166454383164611E-3</v>
      </c>
      <c r="X99" s="123">
        <f t="array" ref="X99">PRODUCT(1+W88:W99)-1</f>
        <v>8.7443061064133909E-2</v>
      </c>
      <c r="Y99" s="637">
        <f>Benchmark!E100</f>
        <v>-3.9911569999999998E-4</v>
      </c>
      <c r="Z99" s="123">
        <f t="array" ref="Z99">PRODUCT(1+Y88:Y99)-1</f>
        <v>-4.4740927107024042E-2</v>
      </c>
      <c r="AA99" s="123">
        <f t="shared" si="7"/>
        <v>3.9911569999999998E-4</v>
      </c>
      <c r="AB99" s="123">
        <f t="array" ref="AB99">PRODUCT(1+AA88:AA99)-1</f>
        <v>6.393614523940272E-3</v>
      </c>
      <c r="AD99" s="123">
        <f>VLOOKUP($B99,'Region --&gt;'!$N$3:$U$101,MATCH(AD$2,'Region --&gt;'!$N$3:$U$3,0),FALSE)/VLOOKUP($B98,'Region --&gt;'!$B$3:$K$101,MATCH(AD$2,'Region --&gt;'!$B$3:$K$3,FALSE))</f>
        <v>7.6898565208132527E-2</v>
      </c>
      <c r="AE99" s="123">
        <f t="array" ref="AE99">PRODUCT(1+AD88:AD99)-1</f>
        <v>0.32836431045297099</v>
      </c>
      <c r="AF99" s="123">
        <f>VLOOKUP($B99,'Region --&gt;'!$N$104:$U$202,MATCH(AD$2,'Region --&gt;'!$N$3:$U$3,0),FALSE)/VLOOKUP($B98,'Region --&gt;'!$B$104:$K$202,MATCH(AD$2,'Region --&gt;'!$B$3:$K$3,FALSE))</f>
        <v>-1.9196784757704803E-2</v>
      </c>
      <c r="AG99" s="123">
        <f t="array" ref="AG99">PRODUCT(1+AF88:AF99)-1</f>
        <v>-0.10840476340674443</v>
      </c>
      <c r="AH99" s="637">
        <f>Benchmark!H100</f>
        <v>2.0144895416453652E-2</v>
      </c>
      <c r="AI99" s="123">
        <f t="array" ref="AI99">PRODUCT(1+AH88:AH99)-1</f>
        <v>0.24369815616303159</v>
      </c>
      <c r="AJ99" s="637">
        <f>-Benchmark!I100</f>
        <v>-4.4396579678534859E-2</v>
      </c>
      <c r="AK99" s="123">
        <f t="array" ref="AK99">PRODUCT(1+AJ88:AJ99)-1</f>
        <v>-0.12776170358823835</v>
      </c>
      <c r="AL99" s="633"/>
      <c r="AM99" s="150">
        <f>IF(VLOOKUP($B99,'Region --&gt;'!$N$3:$U$101,MATCH(AM$2,'Region --&gt;'!$N$3:$U$3,0),FALSE)/VLOOKUP($B98,'Region --&gt;'!$B$3:$K$101,MATCH(AM$2,'Region --&gt;'!$B$3:$K$3,FALSE))&lt;-1,-1,VLOOKUP($B99,'Region --&gt;'!$N$3:$U$101,MATCH(AM$2,'Region --&gt;'!$N$3:$U$3,0),FALSE)/VLOOKUP($B98,'Region --&gt;'!$B$3:$K$101,MATCH(AM$2,'Region --&gt;'!$B$3:$K$3,FALSE)))</f>
        <v>3.4815152614814653E-2</v>
      </c>
      <c r="AN99" s="123">
        <f t="array" ref="AN99">PRODUCT(1+AM88:AM99)-1</f>
        <v>0.265526210776591</v>
      </c>
      <c r="AO99" s="123">
        <f>VLOOKUP($B99,'Region --&gt;'!$N$104:$U$202,MATCH(AM$2,'Region --&gt;'!$N$3:$U$3,0),FALSE)/VLOOKUP($B98,'Region --&gt;'!$B$104:$K$202,MATCH(AM$2,'Region --&gt;'!$B$3:$K$3,FALSE))</f>
        <v>-2.6641133763885719E-2</v>
      </c>
      <c r="AP99" s="123">
        <f t="array" ref="AP99">PRODUCT(1+AO88:AO99)-1</f>
        <v>-0.27043785079684468</v>
      </c>
      <c r="AQ99" s="637">
        <f>Benchmark!F100</f>
        <v>2.2745310000000001E-2</v>
      </c>
      <c r="AR99" s="123">
        <f t="array" ref="AR99">PRODUCT(1+AQ88:AQ99)-1</f>
        <v>0.20219521444859656</v>
      </c>
      <c r="AS99" s="123">
        <f t="shared" si="8"/>
        <v>-2.2745310000000001E-2</v>
      </c>
      <c r="AT99" s="123">
        <f t="array" ref="AT99">PRODUCT(1+AS88:AS99)-1</f>
        <v>-0.17825186126152359</v>
      </c>
      <c r="AV99" s="123">
        <f>VLOOKUP($B99,'Region --&gt;'!$N$3:$U$101,MATCH(AV$2,'Region --&gt;'!$N$3:$U$3,0),FALSE)/VLOOKUP($B98,'Region --&gt;'!$B$3:$K$101,MATCH(AV$2,'Region --&gt;'!$B$3:$K$3,FALSE))</f>
        <v>-3.0308077836269025E-3</v>
      </c>
      <c r="AW99" s="123">
        <f t="array" ref="AW99">PRODUCT(1+AV88:AV99)-1</f>
        <v>0.54538054998155849</v>
      </c>
      <c r="AX99" s="123">
        <f>VLOOKUP($B99,'Region --&gt;'!$N$104:$U$202,MATCH(AV$2,'Region --&gt;'!$N$3:$U$3,0),FALSE)/VLOOKUP($B98,'Region --&gt;'!$B$104:$K$202,MATCH(AV$2,'Region --&gt;'!$B$3:$K$3,FALSE))</f>
        <v>1.6495734314665549E-2</v>
      </c>
      <c r="AY99" s="123">
        <f t="array" ref="AY99">PRODUCT(1+AX88:AX99)-1</f>
        <v>-0.25152890813871109</v>
      </c>
      <c r="AZ99" s="637">
        <f>Benchmark!G100</f>
        <v>2.6937190000000003E-2</v>
      </c>
      <c r="BA99" s="123">
        <f t="array" ref="BA99">PRODUCT(1+AZ88:AZ99)-1</f>
        <v>0.17819762319489363</v>
      </c>
      <c r="BB99" s="123">
        <f t="shared" si="9"/>
        <v>-2.6937190000000003E-2</v>
      </c>
      <c r="BC99" s="123">
        <f t="array" ref="BC99">PRODUCT(1+BB88:BB99)-1</f>
        <v>-0.16199664134852088</v>
      </c>
    </row>
    <row r="100" spans="2:55" x14ac:dyDescent="0.25">
      <c r="B100" s="95">
        <f t="shared" si="5"/>
        <v>41820</v>
      </c>
      <c r="C100" s="123">
        <f>VLOOKUP($B100,'Region --&gt;'!$N$3:$U$101,MATCH(C$2,'Region --&gt;'!$N$3:$U$3,0),FALSE)/VLOOKUP($B99,'Region --&gt;'!$B$3:$K$101,MATCH(C$2,'Region --&gt;'!$B$3:$K$3,FALSE))</f>
        <v>3.5022667709266056E-2</v>
      </c>
      <c r="D100" s="123">
        <f t="array" ref="D100">PRODUCT(1+C89:C100)-1</f>
        <v>0.31992044391110697</v>
      </c>
      <c r="E100" s="123">
        <f>VLOOKUP($B100,'Region --&gt;'!$N$104:$U$202,MATCH(C$2,'Region --&gt;'!$N$3:$U$3,0),FALSE)/VLOOKUP($B99,'Region --&gt;'!$B$104:$K$202,MATCH(C$2,'Region --&gt;'!$B$3:$K$3,FALSE))</f>
        <v>-2.3795372321538558E-2</v>
      </c>
      <c r="F100" s="123">
        <f t="array" ref="F100">PRODUCT(1+E89:E100)-1</f>
        <v>-0.14514663836490282</v>
      </c>
      <c r="G100" s="637">
        <f>Benchmark!J101</f>
        <v>2.5880953429044201E-2</v>
      </c>
      <c r="H100" s="123">
        <f t="array" ref="H100">PRODUCT(1+G89:G100)-1</f>
        <v>0.16391901671685694</v>
      </c>
      <c r="I100" s="637">
        <f>-Benchmark!K101</f>
        <v>-2.6651158113771074E-2</v>
      </c>
      <c r="J100" s="123">
        <f t="array" ref="J100">PRODUCT(1+I89:I100)-1</f>
        <v>-0.14957662122970006</v>
      </c>
      <c r="K100" s="613"/>
      <c r="L100" s="123">
        <f>VLOOKUP($B100,'Region --&gt;'!$N$3:$U$101,MATCH(L$2,'Region --&gt;'!$N$3:$U$3,0),FALSE)/VLOOKUP($B99,'Region --&gt;'!$B$3:$K$101,MATCH(L$2,'Region --&gt;'!$B$3:$K$3,FALSE))</f>
        <v>5.8440244742216818E-2</v>
      </c>
      <c r="M100" s="123">
        <f t="array" ref="M100">PRODUCT(1+L89:L100)-1</f>
        <v>0.29773315820594326</v>
      </c>
      <c r="N100" s="130">
        <f>IF(IFERROR(VLOOKUP($B100,'Region --&gt;'!$N$104:$U$202,MATCH(L$2,'Region --&gt;'!$N$3:$U$3,0),FALSE)/VLOOKUP($B99,'Region --&gt;'!$B$104:$K$202,MATCH(L$2,'Region --&gt;'!$B$3:$K$3,FALSE)),R100)&lt;-1,-1,IFERROR(VLOOKUP($B100,'Region --&gt;'!$N$104:$U$202,MATCH(L$2,'Region --&gt;'!$N$3:$U$3,0),FALSE)/VLOOKUP($B99,'Region --&gt;'!$B$104:$K$202,MATCH(L$2,'Region --&gt;'!$B$3:$K$3,FALSE)),R100))</f>
        <v>-0.71029231247607694</v>
      </c>
      <c r="O100" s="123">
        <f t="array" ref="O100">PRODUCT(1+N89:N100)-1</f>
        <v>-1</v>
      </c>
      <c r="P100" s="637">
        <f>Benchmark!D101</f>
        <v>3.5848989999999997E-2</v>
      </c>
      <c r="Q100" s="123">
        <f t="array" ref="Q100">PRODUCT(1+P89:P100)-1</f>
        <v>0.11384518565699331</v>
      </c>
      <c r="R100" s="123">
        <f t="shared" si="6"/>
        <v>-3.5848989999999997E-2</v>
      </c>
      <c r="S100" s="123">
        <f t="array" ref="S100">PRODUCT(1+R89:R100)-1</f>
        <v>-0.13166426202400361</v>
      </c>
      <c r="U100" s="123">
        <f>VLOOKUP($B100,'Region --&gt;'!$N$3:$U$101,MATCH(U$2,'Region --&gt;'!$N$3:$U$3,0),FALSE)/VLOOKUP($B99,'Region --&gt;'!$B$3:$K$101,MATCH(U$2,'Region --&gt;'!$B$3:$K$3,FALSE))</f>
        <v>7.1052666140181839E-2</v>
      </c>
      <c r="V100" s="123">
        <f t="array" ref="V100">PRODUCT(1+U89:U100)-1</f>
        <v>-0.10686681133586462</v>
      </c>
      <c r="W100" s="123">
        <f>VLOOKUP($B100,'Region --&gt;'!$N$104:$U$202,MATCH(U$2,'Region --&gt;'!$N$3:$U$3,0),FALSE)/VLOOKUP($B99,'Region --&gt;'!$B$104:$K$202,MATCH(U$2,'Region --&gt;'!$B$3:$K$3,FALSE))</f>
        <v>-5.1773052397602881E-2</v>
      </c>
      <c r="X100" s="123">
        <f t="array" ref="X100">PRODUCT(1+W89:W100)-1</f>
        <v>-2.6984185278100425E-2</v>
      </c>
      <c r="Y100" s="637">
        <f>Benchmark!E101</f>
        <v>4.1505979999999998E-2</v>
      </c>
      <c r="Z100" s="123">
        <f t="array" ref="Z100">PRODUCT(1+Y89:Y100)-1</f>
        <v>9.32265103598231E-2</v>
      </c>
      <c r="AA100" s="123">
        <f t="shared" si="7"/>
        <v>-4.1505979999999998E-2</v>
      </c>
      <c r="AB100" s="123">
        <f t="array" ref="AB100">PRODUCT(1+AA89:AA100)-1</f>
        <v>-0.11497203814063028</v>
      </c>
      <c r="AD100" s="123">
        <f>VLOOKUP($B100,'Region --&gt;'!$N$3:$U$101,MATCH(AD$2,'Region --&gt;'!$N$3:$U$3,0),FALSE)/VLOOKUP($B99,'Region --&gt;'!$B$3:$K$101,MATCH(AD$2,'Region --&gt;'!$B$3:$K$3,FALSE))</f>
        <v>-1.7296658469105379E-2</v>
      </c>
      <c r="AE100" s="123">
        <f t="array" ref="AE100">PRODUCT(1+AD89:AD100)-1</f>
        <v>0.36500227739291558</v>
      </c>
      <c r="AF100" s="123">
        <f>VLOOKUP($B100,'Region --&gt;'!$N$104:$U$202,MATCH(AD$2,'Region --&gt;'!$N$3:$U$3,0),FALSE)/VLOOKUP($B99,'Region --&gt;'!$B$104:$K$202,MATCH(AD$2,'Region --&gt;'!$B$3:$K$3,FALSE))</f>
        <v>2.1036347168945233E-2</v>
      </c>
      <c r="AG100" s="123">
        <f t="array" ref="AG100">PRODUCT(1+AF89:AF100)-1</f>
        <v>-0.1503630401473447</v>
      </c>
      <c r="AH100" s="637">
        <f>Benchmark!H101</f>
        <v>-3.8380787849502045E-2</v>
      </c>
      <c r="AI100" s="123">
        <f t="array" ref="AI100">PRODUCT(1+AH89:AH100)-1</f>
        <v>0.27489223397885243</v>
      </c>
      <c r="AJ100" s="637">
        <f>-Benchmark!I101</f>
        <v>-1.1678428316565461E-2</v>
      </c>
      <c r="AK100" s="123">
        <f t="array" ref="AK100">PRODUCT(1+AJ89:AJ100)-1</f>
        <v>-0.18814185298303732</v>
      </c>
      <c r="AL100" s="633"/>
      <c r="AM100" s="150">
        <f>IF(VLOOKUP($B100,'Region --&gt;'!$N$3:$U$101,MATCH(AM$2,'Region --&gt;'!$N$3:$U$3,0),FALSE)/VLOOKUP($B99,'Region --&gt;'!$B$3:$K$101,MATCH(AM$2,'Region --&gt;'!$B$3:$K$3,FALSE))&lt;-1,-1,VLOOKUP($B100,'Region --&gt;'!$N$3:$U$101,MATCH(AM$2,'Region --&gt;'!$N$3:$U$3,0),FALSE)/VLOOKUP($B99,'Region --&gt;'!$B$3:$K$101,MATCH(AM$2,'Region --&gt;'!$B$3:$K$3,FALSE)))</f>
        <v>6.2114179968138068E-2</v>
      </c>
      <c r="AN100" s="123">
        <f t="array" ref="AN100">PRODUCT(1+AM89:AM100)-1</f>
        <v>0.36212713695764398</v>
      </c>
      <c r="AO100" s="123">
        <f>VLOOKUP($B100,'Region --&gt;'!$N$104:$U$202,MATCH(AM$2,'Region --&gt;'!$N$3:$U$3,0),FALSE)/VLOOKUP($B99,'Region --&gt;'!$B$104:$K$202,MATCH(AM$2,'Region --&gt;'!$B$3:$K$3,FALSE))</f>
        <v>-3.254461232789118E-2</v>
      </c>
      <c r="AP100" s="123">
        <f t="array" ref="AP100">PRODUCT(1+AO89:AO100)-1</f>
        <v>-0.31998529024816558</v>
      </c>
      <c r="AQ100" s="637">
        <f>Benchmark!F101</f>
        <v>2.4249079999999999E-2</v>
      </c>
      <c r="AR100" s="123">
        <f t="array" ref="AR100">PRODUCT(1+AQ89:AQ100)-1</f>
        <v>0.25158784579934634</v>
      </c>
      <c r="AS100" s="123">
        <f t="shared" si="8"/>
        <v>-2.4249079999999999E-2</v>
      </c>
      <c r="AT100" s="123">
        <f t="array" ref="AT100">PRODUCT(1+AS89:AS100)-1</f>
        <v>-0.2109390803418274</v>
      </c>
      <c r="AV100" s="123">
        <f>VLOOKUP($B100,'Region --&gt;'!$N$3:$U$101,MATCH(AV$2,'Region --&gt;'!$N$3:$U$3,0),FALSE)/VLOOKUP($B99,'Region --&gt;'!$B$3:$K$101,MATCH(AV$2,'Region --&gt;'!$B$3:$K$3,FALSE))</f>
        <v>-3.484287029953452E-2</v>
      </c>
      <c r="AW100" s="123">
        <f t="array" ref="AW100">PRODUCT(1+AV89:AV100)-1</f>
        <v>0.53286690521945523</v>
      </c>
      <c r="AX100" s="123">
        <f>VLOOKUP($B100,'Region --&gt;'!$N$104:$U$202,MATCH(AV$2,'Region --&gt;'!$N$3:$U$3,0),FALSE)/VLOOKUP($B99,'Region --&gt;'!$B$104:$K$202,MATCH(AV$2,'Region --&gt;'!$B$3:$K$3,FALSE))</f>
        <v>1.5026015681102071E-2</v>
      </c>
      <c r="AY100" s="123">
        <f t="array" ref="AY100">PRODUCT(1+AX89:AX100)-1</f>
        <v>-0.30944224182868851</v>
      </c>
      <c r="AZ100" s="637">
        <f>Benchmark!G101</f>
        <v>-4.130496E-3</v>
      </c>
      <c r="BA100" s="123">
        <f t="array" ref="BA100">PRODUCT(1+AZ89:AZ100)-1</f>
        <v>0.23592459497057594</v>
      </c>
      <c r="BB100" s="123">
        <f t="shared" si="9"/>
        <v>4.130496E-3</v>
      </c>
      <c r="BC100" s="123">
        <f t="array" ref="BC100">PRODUCT(1+BB89:BB100)-1</f>
        <v>-0.19909707266382826</v>
      </c>
    </row>
  </sheetData>
  <mergeCells count="12">
    <mergeCell ref="AZ2:BC2"/>
    <mergeCell ref="C2:F2"/>
    <mergeCell ref="G2:J2"/>
    <mergeCell ref="L2:O2"/>
    <mergeCell ref="P2:S2"/>
    <mergeCell ref="U2:X2"/>
    <mergeCell ref="Y2:AB2"/>
    <mergeCell ref="AD2:AG2"/>
    <mergeCell ref="AH2:AK2"/>
    <mergeCell ref="AM2:AP2"/>
    <mergeCell ref="AQ2:AT2"/>
    <mergeCell ref="AV2:AY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101"/>
  <sheetViews>
    <sheetView workbookViewId="0">
      <selection activeCell="R29" sqref="R29"/>
    </sheetView>
  </sheetViews>
  <sheetFormatPr defaultRowHeight="15" x14ac:dyDescent="0.25"/>
  <cols>
    <col min="4" max="6" width="14.42578125" bestFit="1" customWidth="1"/>
    <col min="7" max="7" width="19.7109375" bestFit="1" customWidth="1"/>
    <col min="8" max="8" width="10.85546875" bestFit="1" customWidth="1"/>
  </cols>
  <sheetData>
    <row r="2" spans="3:8" x14ac:dyDescent="0.25">
      <c r="C2" s="636"/>
      <c r="D2" s="104" t="s">
        <v>61</v>
      </c>
      <c r="E2" s="104" t="s">
        <v>95</v>
      </c>
      <c r="F2" s="104" t="s">
        <v>66</v>
      </c>
      <c r="G2" s="636"/>
      <c r="H2" s="636"/>
    </row>
    <row r="3" spans="3:8" x14ac:dyDescent="0.25">
      <c r="C3" s="636"/>
      <c r="D3" s="636" t="s">
        <v>18</v>
      </c>
      <c r="E3" s="121" t="s">
        <v>18</v>
      </c>
      <c r="F3" s="121" t="s">
        <v>18</v>
      </c>
      <c r="G3" s="636"/>
      <c r="H3" s="636"/>
    </row>
    <row r="4" spans="3:8" x14ac:dyDescent="0.25">
      <c r="C4" s="95">
        <v>38868</v>
      </c>
      <c r="D4" s="150">
        <f>-INDEX('Exposure Data'!$A$1:$Y$391,MATCH($C4&amp;"short",'Exposure Data'!$A$1:$A$391,0),MATCH(D$3,'Exposure Data'!$A$1:$Y$1,0))</f>
        <v>3.4002403412657809E-3</v>
      </c>
      <c r="E4" s="107">
        <f>HLOOKUP($C4,'Perfattr Data'!$A$71:$CW$107,MATCH(E$3&amp;"Short",'Perfattr Data'!$B$71:$B$107,0),FALSE)</f>
        <v>5.0368230194082031E-4</v>
      </c>
      <c r="F4" s="637">
        <v>0.1007647</v>
      </c>
      <c r="G4" s="636"/>
      <c r="H4" s="636"/>
    </row>
    <row r="5" spans="3:8" x14ac:dyDescent="0.25">
      <c r="C5" s="95">
        <f t="shared" ref="C5:C68" si="0">EOMONTH(C4,1)</f>
        <v>38898</v>
      </c>
      <c r="D5" s="150">
        <f>-INDEX('Exposure Data'!$A$1:$Y$391,MATCH($C5&amp;"short",'Exposure Data'!$A$1:$A$391,0),MATCH(D$3,'Exposure Data'!$A$1:$Y$1,0))</f>
        <v>1.0109038526105417E-2</v>
      </c>
      <c r="E5" s="107">
        <f>HLOOKUP($C5,'Perfattr Data'!$A$71:$CW$107,MATCH(E$3&amp;"Short",'Perfattr Data'!$B$71:$B$107,0),FALSE)</f>
        <v>8.3607448364818771E-5</v>
      </c>
      <c r="F5" s="150">
        <v>-1.363346E-2</v>
      </c>
      <c r="G5" s="636"/>
      <c r="H5" s="636"/>
    </row>
    <row r="6" spans="3:8" x14ac:dyDescent="0.25">
      <c r="C6" s="95">
        <f t="shared" si="0"/>
        <v>38929</v>
      </c>
      <c r="D6" s="150">
        <f>-INDEX('Exposure Data'!$A$1:$Y$391,MATCH($C6&amp;"short",'Exposure Data'!$A$1:$A$391,0),MATCH(D$3,'Exposure Data'!$A$1:$Y$1,0))</f>
        <v>4.7400038033610257E-3</v>
      </c>
      <c r="E6" s="107">
        <f>HLOOKUP($C6,'Perfattr Data'!$A$71:$CW$107,MATCH(E$3&amp;"Short",'Perfattr Data'!$B$71:$B$107,0),FALSE)</f>
        <v>-5.0232981303934335E-4</v>
      </c>
      <c r="F6" s="150">
        <v>-5.3792790000000007E-2</v>
      </c>
      <c r="G6" s="636"/>
      <c r="H6" s="636"/>
    </row>
    <row r="7" spans="3:8" x14ac:dyDescent="0.25">
      <c r="C7" s="95">
        <f t="shared" si="0"/>
        <v>38960</v>
      </c>
      <c r="D7" s="150">
        <f>-INDEX('Exposure Data'!$A$1:$Y$391,MATCH($C7&amp;"short",'Exposure Data'!$A$1:$A$391,0),MATCH(D$3,'Exposure Data'!$A$1:$Y$1,0))</f>
        <v>1.0607293723453311E-2</v>
      </c>
      <c r="E7" s="107">
        <f>HLOOKUP($C7,'Perfattr Data'!$A$71:$CW$107,MATCH(E$3&amp;"Short",'Perfattr Data'!$B$71:$B$107,0),FALSE)</f>
        <v>-3.4647817159988637E-4</v>
      </c>
      <c r="F7" s="150">
        <v>-1.5741430000000001E-2</v>
      </c>
      <c r="G7" s="636"/>
      <c r="H7" s="636"/>
    </row>
    <row r="8" spans="3:8" x14ac:dyDescent="0.25">
      <c r="C8" s="95">
        <f t="shared" si="0"/>
        <v>38990</v>
      </c>
      <c r="D8" s="150">
        <f>-INDEX('Exposure Data'!$A$1:$Y$391,MATCH($C8&amp;"short",'Exposure Data'!$A$1:$A$391,0),MATCH(D$3,'Exposure Data'!$A$1:$Y$1,0))</f>
        <v>3.7021894357398217E-3</v>
      </c>
      <c r="E8" s="107">
        <f>HLOOKUP($C8,'Perfattr Data'!$A$71:$CW$107,MATCH(E$3&amp;"Short",'Perfattr Data'!$B$71:$B$107,0),FALSE)</f>
        <v>-5.3759549376408559E-4</v>
      </c>
      <c r="F8" s="150">
        <v>5.5550780000000001E-2</v>
      </c>
      <c r="G8" s="636"/>
      <c r="H8" s="636"/>
    </row>
    <row r="9" spans="3:8" x14ac:dyDescent="0.25">
      <c r="C9" s="95">
        <f t="shared" si="0"/>
        <v>39021</v>
      </c>
      <c r="D9" s="150">
        <f>-INDEX('Exposure Data'!$A$1:$Y$391,MATCH($C9&amp;"short",'Exposure Data'!$A$1:$A$391,0),MATCH(D$3,'Exposure Data'!$A$1:$Y$1,0))</f>
        <v>0</v>
      </c>
      <c r="E9" s="107">
        <f>HLOOKUP($C9,'Perfattr Data'!$A$71:$CW$107,MATCH(E$3&amp;"Short",'Perfattr Data'!$B$71:$B$107,0),FALSE)</f>
        <v>3.5426719453376043E-4</v>
      </c>
      <c r="F9" s="150">
        <v>-4.1509340000000006E-2</v>
      </c>
      <c r="G9" s="636"/>
      <c r="H9" s="636"/>
    </row>
    <row r="10" spans="3:8" x14ac:dyDescent="0.25">
      <c r="C10" s="95">
        <f t="shared" si="0"/>
        <v>39051</v>
      </c>
      <c r="D10" s="150">
        <f>-INDEX('Exposure Data'!$A$1:$Y$391,MATCH($C10&amp;"short",'Exposure Data'!$A$1:$A$391,0),MATCH(D$3,'Exposure Data'!$A$1:$Y$1,0))</f>
        <v>0</v>
      </c>
      <c r="E10" s="107">
        <f>HLOOKUP($C10,'Perfattr Data'!$A$71:$CW$107,MATCH(E$3&amp;"Short",'Perfattr Data'!$B$71:$B$107,0),FALSE)</f>
        <v>0</v>
      </c>
      <c r="F10" s="150">
        <v>-0.10545159999999999</v>
      </c>
      <c r="G10" s="636"/>
      <c r="H10" s="636"/>
    </row>
    <row r="11" spans="3:8" x14ac:dyDescent="0.25">
      <c r="C11" s="95">
        <f t="shared" si="0"/>
        <v>39082</v>
      </c>
      <c r="D11" s="150">
        <f>-INDEX('Exposure Data'!$A$1:$Y$391,MATCH($C11&amp;"short",'Exposure Data'!$A$1:$A$391,0),MATCH(D$3,'Exposure Data'!$A$1:$Y$1,0))</f>
        <v>5.3064081975581594E-3</v>
      </c>
      <c r="E11" s="107">
        <f>HLOOKUP($C11,'Perfattr Data'!$A$71:$CW$107,MATCH(E$3&amp;"Short",'Perfattr Data'!$B$71:$B$107,0),FALSE)</f>
        <v>-3.1258194240826932E-5</v>
      </c>
      <c r="F11" s="150">
        <v>-3.3155230000000001E-2</v>
      </c>
      <c r="G11" s="636"/>
      <c r="H11" s="636"/>
    </row>
    <row r="12" spans="3:8" x14ac:dyDescent="0.25">
      <c r="C12" s="95">
        <f t="shared" si="0"/>
        <v>39113</v>
      </c>
      <c r="D12" s="150">
        <f>-INDEX('Exposure Data'!$A$1:$Y$391,MATCH($C12&amp;"short",'Exposure Data'!$A$1:$A$391,0),MATCH(D$3,'Exposure Data'!$A$1:$Y$1,0))</f>
        <v>5.9843912152096768E-3</v>
      </c>
      <c r="E12" s="107">
        <f>HLOOKUP($C12,'Perfattr Data'!$A$71:$CW$107,MATCH(E$3&amp;"Short",'Perfattr Data'!$B$71:$B$107,0),FALSE)</f>
        <v>1.1105401278705909E-4</v>
      </c>
      <c r="F12" s="150">
        <v>3.9891950000000002E-2</v>
      </c>
      <c r="G12" s="636"/>
      <c r="H12" s="636"/>
    </row>
    <row r="13" spans="3:8" x14ac:dyDescent="0.25">
      <c r="C13" s="95">
        <f t="shared" si="0"/>
        <v>39141</v>
      </c>
      <c r="D13" s="150">
        <f>-INDEX('Exposure Data'!$A$1:$Y$391,MATCH($C13&amp;"short",'Exposure Data'!$A$1:$A$391,0),MATCH(D$3,'Exposure Data'!$A$1:$Y$1,0))</f>
        <v>2.2365606219262447E-3</v>
      </c>
      <c r="E13" s="107">
        <f>HLOOKUP($C13,'Perfattr Data'!$A$71:$CW$107,MATCH(E$3&amp;"Short",'Perfattr Data'!$B$71:$B$107,0),FALSE)</f>
        <v>1.631113334512729E-4</v>
      </c>
      <c r="F13" s="150">
        <v>2.2665210000000002E-2</v>
      </c>
      <c r="G13" s="636"/>
      <c r="H13" s="636"/>
    </row>
    <row r="14" spans="3:8" x14ac:dyDescent="0.25">
      <c r="C14" s="95">
        <f t="shared" si="0"/>
        <v>39172</v>
      </c>
      <c r="D14" s="150">
        <f>-INDEX('Exposure Data'!$A$1:$Y$391,MATCH($C14&amp;"short",'Exposure Data'!$A$1:$A$391,0),MATCH(D$3,'Exposure Data'!$A$1:$Y$1,0))</f>
        <v>1.5812577987371523E-2</v>
      </c>
      <c r="E14" s="107">
        <f>HLOOKUP($C14,'Perfattr Data'!$A$71:$CW$107,MATCH(E$3&amp;"Short",'Perfattr Data'!$B$71:$B$107,0),FALSE)</f>
        <v>-1.7571229769097316E-3</v>
      </c>
      <c r="F14" s="150">
        <v>-5.5382830000000001E-2</v>
      </c>
      <c r="G14" s="3" t="s">
        <v>96</v>
      </c>
      <c r="H14" s="3" t="s">
        <v>97</v>
      </c>
    </row>
    <row r="15" spans="3:8" x14ac:dyDescent="0.25">
      <c r="C15" s="95">
        <f t="shared" si="0"/>
        <v>39202</v>
      </c>
      <c r="D15" s="150">
        <f>-INDEX('Exposure Data'!$A$1:$Y$391,MATCH($C15&amp;"short",'Exposure Data'!$A$1:$A$391,0),MATCH(D$3,'Exposure Data'!$A$1:$Y$1,0))</f>
        <v>2.0695598898070475E-2</v>
      </c>
      <c r="E15" s="107">
        <f>HLOOKUP($C15,'Perfattr Data'!$A$71:$CW$107,MATCH(E$3&amp;"Short",'Perfattr Data'!$B$71:$B$107,0),FALSE)</f>
        <v>-4.0843195669330987E-4</v>
      </c>
      <c r="F15" s="150">
        <v>-9.4985539999999991E-4</v>
      </c>
      <c r="G15" s="150">
        <f>AVERAGE(E4:E15)/AVERAGE(D4:D15)</f>
        <v>-2.8664135858543719E-2</v>
      </c>
      <c r="H15" s="613">
        <f>AVERAGE(F4:F15)</f>
        <v>-8.3953246166666665E-3</v>
      </c>
    </row>
    <row r="16" spans="3:8" x14ac:dyDescent="0.25">
      <c r="C16" s="95">
        <f t="shared" si="0"/>
        <v>39233</v>
      </c>
      <c r="D16" s="150">
        <f>-INDEX('Exposure Data'!$A$1:$Y$391,MATCH($C16&amp;"short",'Exposure Data'!$A$1:$A$391,0),MATCH(D$3,'Exposure Data'!$A$1:$Y$1,0))</f>
        <v>1.1969807816154285E-2</v>
      </c>
      <c r="E16" s="107">
        <f>HLOOKUP($C16,'Perfattr Data'!$A$71:$CW$107,MATCH(E$3&amp;"Short",'Perfattr Data'!$B$71:$B$107,0),FALSE)</f>
        <v>-5.2561076815171729E-4</v>
      </c>
      <c r="F16" s="150">
        <v>3.21899E-2</v>
      </c>
      <c r="G16" s="150">
        <f t="shared" ref="G16:G79" si="1">AVERAGE(E5:E16)/AVERAGE(D5:D16)</f>
        <v>-3.7260236724047602E-2</v>
      </c>
      <c r="H16" s="613">
        <f t="shared" ref="H16:H79" si="2">AVERAGE(F5:F16)</f>
        <v>-1.4109891283333334E-2</v>
      </c>
    </row>
    <row r="17" spans="3:8" x14ac:dyDescent="0.25">
      <c r="C17" s="95">
        <f t="shared" si="0"/>
        <v>39263</v>
      </c>
      <c r="D17" s="150">
        <f>-INDEX('Exposure Data'!$A$1:$Y$391,MATCH($C17&amp;"short",'Exposure Data'!$A$1:$A$391,0),MATCH(D$3,'Exposure Data'!$A$1:$Y$1,0))</f>
        <v>1.0905867685608058E-2</v>
      </c>
      <c r="E17" s="107">
        <f>HLOOKUP($C17,'Perfattr Data'!$A$71:$CW$107,MATCH(E$3&amp;"Short",'Perfattr Data'!$B$71:$B$107,0),FALSE)</f>
        <v>-1.3633450835508253E-3</v>
      </c>
      <c r="F17" s="150">
        <v>-8.0929819999999986E-2</v>
      </c>
      <c r="G17" s="150">
        <f t="shared" si="1"/>
        <v>-5.2671847317382905E-2</v>
      </c>
      <c r="H17" s="613">
        <f t="shared" si="2"/>
        <v>-1.9717921283333332E-2</v>
      </c>
    </row>
    <row r="18" spans="3:8" x14ac:dyDescent="0.25">
      <c r="C18" s="95">
        <f t="shared" si="0"/>
        <v>39294</v>
      </c>
      <c r="D18" s="150">
        <f>-INDEX('Exposure Data'!$A$1:$Y$391,MATCH($C18&amp;"short",'Exposure Data'!$A$1:$A$391,0),MATCH(D$3,'Exposure Data'!$A$1:$Y$1,0))</f>
        <v>3.8820331856708336E-2</v>
      </c>
      <c r="E18" s="107">
        <f>HLOOKUP($C18,'Perfattr Data'!$A$71:$CW$107,MATCH(E$3&amp;"Short",'Perfattr Data'!$B$71:$B$107,0),FALSE)</f>
        <v>7.1879225476795743E-5</v>
      </c>
      <c r="F18" s="150">
        <v>-3.4497589999999995E-2</v>
      </c>
      <c r="G18" s="150">
        <f t="shared" si="1"/>
        <v>-3.3874135790970684E-2</v>
      </c>
      <c r="H18" s="613">
        <f t="shared" si="2"/>
        <v>-1.810998795E-2</v>
      </c>
    </row>
    <row r="19" spans="3:8" x14ac:dyDescent="0.25">
      <c r="C19" s="95">
        <f t="shared" si="0"/>
        <v>39325</v>
      </c>
      <c r="D19" s="150">
        <f>-INDEX('Exposure Data'!$A$1:$Y$391,MATCH($C19&amp;"short",'Exposure Data'!$A$1:$A$391,0),MATCH(D$3,'Exposure Data'!$A$1:$Y$1,0))</f>
        <v>9.355657243338493E-2</v>
      </c>
      <c r="E19" s="107">
        <f>HLOOKUP($C19,'Perfattr Data'!$A$71:$CW$107,MATCH(E$3&amp;"Short",'Perfattr Data'!$B$71:$B$107,0),FALSE)</f>
        <v>-2.1224897923135962E-3</v>
      </c>
      <c r="F19" s="150">
        <v>4.0775199999999998E-2</v>
      </c>
      <c r="G19" s="150">
        <f t="shared" si="1"/>
        <v>-2.8927382378691382E-2</v>
      </c>
      <c r="H19" s="613">
        <f t="shared" si="2"/>
        <v>-1.340026878333333E-2</v>
      </c>
    </row>
    <row r="20" spans="3:8" x14ac:dyDescent="0.25">
      <c r="C20" s="95">
        <f t="shared" si="0"/>
        <v>39355</v>
      </c>
      <c r="D20" s="150">
        <f>-INDEX('Exposure Data'!$A$1:$Y$391,MATCH($C20&amp;"short",'Exposure Data'!$A$1:$A$391,0),MATCH(D$3,'Exposure Data'!$A$1:$Y$1,0))</f>
        <v>9.5906731356732833E-2</v>
      </c>
      <c r="E20" s="107">
        <f>HLOOKUP($C20,'Perfattr Data'!$A$71:$CW$107,MATCH(E$3&amp;"Short",'Perfattr Data'!$B$71:$B$107,0),FALSE)</f>
        <v>-4.9617136418957201E-3</v>
      </c>
      <c r="F20" s="150">
        <v>-8.1107589999999993E-2</v>
      </c>
      <c r="G20" s="150">
        <f t="shared" si="1"/>
        <v>-3.4760424073116761E-2</v>
      </c>
      <c r="H20" s="613">
        <f t="shared" si="2"/>
        <v>-2.4788466283333328E-2</v>
      </c>
    </row>
    <row r="21" spans="3:8" x14ac:dyDescent="0.25">
      <c r="C21" s="95">
        <f t="shared" si="0"/>
        <v>39386</v>
      </c>
      <c r="D21" s="150">
        <f>-INDEX('Exposure Data'!$A$1:$Y$391,MATCH($C21&amp;"short",'Exposure Data'!$A$1:$A$391,0),MATCH(D$3,'Exposure Data'!$A$1:$Y$1,0))</f>
        <v>0.11393798207372931</v>
      </c>
      <c r="E21" s="107">
        <f>HLOOKUP($C21,'Perfattr Data'!$A$71:$CW$107,MATCH(E$3&amp;"Short",'Perfattr Data'!$B$71:$B$107,0),FALSE)</f>
        <v>-1.8290379188063005E-2</v>
      </c>
      <c r="F21" s="150">
        <v>-9.8154740000000004E-2</v>
      </c>
      <c r="G21" s="150">
        <f t="shared" si="1"/>
        <v>-7.0132509202206345E-2</v>
      </c>
      <c r="H21" s="613">
        <f t="shared" si="2"/>
        <v>-2.9508916283333336E-2</v>
      </c>
    </row>
    <row r="22" spans="3:8" x14ac:dyDescent="0.25">
      <c r="C22" s="95">
        <f t="shared" si="0"/>
        <v>39416</v>
      </c>
      <c r="D22" s="150">
        <f>-INDEX('Exposure Data'!$A$1:$Y$391,MATCH($C22&amp;"short",'Exposure Data'!$A$1:$A$391,0),MATCH(D$3,'Exposure Data'!$A$1:$Y$1,0))</f>
        <v>0.12553202927785648</v>
      </c>
      <c r="E22" s="107">
        <f>HLOOKUP($C22,'Perfattr Data'!$A$71:$CW$107,MATCH(E$3&amp;"Short",'Perfattr Data'!$B$71:$B$107,0),FALSE)</f>
        <v>-8.7176307269148639E-3</v>
      </c>
      <c r="F22" s="150">
        <v>2.5786990000000002E-4</v>
      </c>
      <c r="G22" s="150">
        <f t="shared" si="1"/>
        <v>-6.9972991767175502E-2</v>
      </c>
      <c r="H22" s="613">
        <f t="shared" si="2"/>
        <v>-2.0699793791666664E-2</v>
      </c>
    </row>
    <row r="23" spans="3:8" x14ac:dyDescent="0.25">
      <c r="C23" s="95">
        <f t="shared" si="0"/>
        <v>39447</v>
      </c>
      <c r="D23" s="150">
        <f>-INDEX('Exposure Data'!$A$1:$Y$391,MATCH($C23&amp;"short",'Exposure Data'!$A$1:$A$391,0),MATCH(D$3,'Exposure Data'!$A$1:$Y$1,0))</f>
        <v>0.10290586533628257</v>
      </c>
      <c r="E23" s="107">
        <f>HLOOKUP($C23,'Perfattr Data'!$A$71:$CW$107,MATCH(E$3&amp;"Short",'Perfattr Data'!$B$71:$B$107,0),FALSE)</f>
        <v>-1.403970321541576E-2</v>
      </c>
      <c r="F23" s="150">
        <v>-3.3349549999999999E-2</v>
      </c>
      <c r="G23" s="150">
        <f t="shared" si="1"/>
        <v>-8.1220869525765751E-2</v>
      </c>
      <c r="H23" s="613">
        <f t="shared" si="2"/>
        <v>-2.0715987124999998E-2</v>
      </c>
    </row>
    <row r="24" spans="3:8" x14ac:dyDescent="0.25">
      <c r="C24" s="95">
        <f t="shared" si="0"/>
        <v>39478</v>
      </c>
      <c r="D24" s="150">
        <f>-INDEX('Exposure Data'!$A$1:$Y$391,MATCH($C24&amp;"short",'Exposure Data'!$A$1:$A$391,0),MATCH(D$3,'Exposure Data'!$A$1:$Y$1,0))</f>
        <v>7.259530780593991E-2</v>
      </c>
      <c r="E24" s="107">
        <f>HLOOKUP($C24,'Perfattr Data'!$A$71:$CW$107,MATCH(E$3&amp;"Short",'Perfattr Data'!$B$71:$B$107,0),FALSE)</f>
        <v>2.8546290035151602E-2</v>
      </c>
      <c r="F24" s="150">
        <v>0.15326529999999999</v>
      </c>
      <c r="G24" s="150">
        <f t="shared" si="1"/>
        <v>-3.3204666095646415E-2</v>
      </c>
      <c r="H24" s="613">
        <f t="shared" si="2"/>
        <v>-1.1268207958333337E-2</v>
      </c>
    </row>
    <row r="25" spans="3:8" x14ac:dyDescent="0.25">
      <c r="C25" s="95">
        <f t="shared" si="0"/>
        <v>39507</v>
      </c>
      <c r="D25" s="150">
        <f>-INDEX('Exposure Data'!$A$1:$Y$391,MATCH($C25&amp;"short",'Exposure Data'!$A$1:$A$391,0),MATCH(D$3,'Exposure Data'!$A$1:$Y$1,0))</f>
        <v>6.5129141240212907E-2</v>
      </c>
      <c r="E25" s="107">
        <f>HLOOKUP($C25,'Perfattr Data'!$A$71:$CW$107,MATCH(E$3&amp;"Short",'Perfattr Data'!$B$71:$B$107,0),FALSE)</f>
        <v>1.6244412102915428E-3</v>
      </c>
      <c r="F25" s="150">
        <v>-6.7279859999999997E-2</v>
      </c>
      <c r="G25" s="150">
        <f t="shared" si="1"/>
        <v>-2.8581319098664362E-2</v>
      </c>
      <c r="H25" s="613">
        <f t="shared" si="2"/>
        <v>-1.8763630458333336E-2</v>
      </c>
    </row>
    <row r="26" spans="3:8" x14ac:dyDescent="0.25">
      <c r="C26" s="95">
        <f t="shared" si="0"/>
        <v>39538</v>
      </c>
      <c r="D26" s="150">
        <f>-INDEX('Exposure Data'!$A$1:$Y$391,MATCH($C26&amp;"short",'Exposure Data'!$A$1:$A$391,0),MATCH(D$3,'Exposure Data'!$A$1:$Y$1,0))</f>
        <v>5.965700889064067E-2</v>
      </c>
      <c r="E26" s="107">
        <f>HLOOKUP($C26,'Perfattr Data'!$A$71:$CW$107,MATCH(E$3&amp;"Short",'Perfattr Data'!$B$71:$B$107,0),FALSE)</f>
        <v>4.2142205655675193E-3</v>
      </c>
      <c r="F26" s="150">
        <v>3.570803E-3</v>
      </c>
      <c r="G26" s="150">
        <f t="shared" si="1"/>
        <v>-1.9679931446795418E-2</v>
      </c>
      <c r="H26" s="613">
        <f t="shared" si="2"/>
        <v>-1.3850827708333331E-2</v>
      </c>
    </row>
    <row r="27" spans="3:8" x14ac:dyDescent="0.25">
      <c r="C27" s="95">
        <f t="shared" si="0"/>
        <v>39568</v>
      </c>
      <c r="D27" s="150">
        <f>-INDEX('Exposure Data'!$A$1:$Y$391,MATCH($C27&amp;"short",'Exposure Data'!$A$1:$A$391,0),MATCH(D$3,'Exposure Data'!$A$1:$Y$1,0))</f>
        <v>7.4571177959369767E-2</v>
      </c>
      <c r="E27" s="107">
        <f>HLOOKUP($C27,'Perfattr Data'!$A$71:$CW$107,MATCH(E$3&amp;"Short",'Perfattr Data'!$B$71:$B$107,0),FALSE)</f>
        <v>-9.2677539859558169E-4</v>
      </c>
      <c r="F27" s="150">
        <v>-2.0525289999999998E-2</v>
      </c>
      <c r="G27" s="150">
        <f t="shared" si="1"/>
        <v>-1.9053782533061048E-2</v>
      </c>
      <c r="H27" s="613">
        <f t="shared" si="2"/>
        <v>-1.5482113924999994E-2</v>
      </c>
    </row>
    <row r="28" spans="3:8" x14ac:dyDescent="0.25">
      <c r="C28" s="95">
        <f t="shared" si="0"/>
        <v>39599</v>
      </c>
      <c r="D28" s="150">
        <f>-INDEX('Exposure Data'!$A$1:$Y$391,MATCH($C28&amp;"short",'Exposure Data'!$A$1:$A$391,0),MATCH(D$3,'Exposure Data'!$A$1:$Y$1,0))</f>
        <v>8.7298886503083942E-2</v>
      </c>
      <c r="E28" s="107">
        <f>HLOOKUP($C28,'Perfattr Data'!$A$71:$CW$107,MATCH(E$3&amp;"Short",'Perfattr Data'!$B$71:$B$107,0),FALSE)</f>
        <v>-1.1946564467350223E-2</v>
      </c>
      <c r="F28" s="150">
        <v>-0.1403857</v>
      </c>
      <c r="G28" s="150">
        <f t="shared" si="1"/>
        <v>-2.9667590373674103E-2</v>
      </c>
      <c r="H28" s="613">
        <f t="shared" si="2"/>
        <v>-2.9863413924999999E-2</v>
      </c>
    </row>
    <row r="29" spans="3:8" x14ac:dyDescent="0.25">
      <c r="C29" s="95">
        <f t="shared" si="0"/>
        <v>39629</v>
      </c>
      <c r="D29" s="150">
        <f>-INDEX('Exposure Data'!$A$1:$Y$391,MATCH($C29&amp;"short",'Exposure Data'!$A$1:$A$391,0),MATCH(D$3,'Exposure Data'!$A$1:$Y$1,0))</f>
        <v>5.1776473397185607E-2</v>
      </c>
      <c r="E29" s="107">
        <f>HLOOKUP($C29,'Perfattr Data'!$A$71:$CW$107,MATCH(E$3&amp;"Short",'Perfattr Data'!$B$71:$B$107,0),FALSE)</f>
        <v>1.1554502943282792E-2</v>
      </c>
      <c r="F29" s="150">
        <v>7.0509219999999997E-2</v>
      </c>
      <c r="G29" s="150">
        <f t="shared" si="1"/>
        <v>-1.5273620502030174E-2</v>
      </c>
      <c r="H29" s="613">
        <f t="shared" si="2"/>
        <v>-1.7243493924999995E-2</v>
      </c>
    </row>
    <row r="30" spans="3:8" x14ac:dyDescent="0.25">
      <c r="C30" s="95">
        <f t="shared" si="0"/>
        <v>39660</v>
      </c>
      <c r="D30" s="150">
        <f>-INDEX('Exposure Data'!$A$1:$Y$391,MATCH($C30&amp;"short",'Exposure Data'!$A$1:$A$391,0),MATCH(D$3,'Exposure Data'!$A$1:$Y$1,0))</f>
        <v>4.5870474109210607E-2</v>
      </c>
      <c r="E30" s="107">
        <f>HLOOKUP($C30,'Perfattr Data'!$A$71:$CW$107,MATCH(E$3&amp;"Short",'Perfattr Data'!$B$71:$B$107,0),FALSE)</f>
        <v>7.2556382161066066E-3</v>
      </c>
      <c r="F30" s="150">
        <v>0.10539809999999999</v>
      </c>
      <c r="G30" s="150">
        <f t="shared" si="1"/>
        <v>-7.8991261808613808E-3</v>
      </c>
      <c r="H30" s="613">
        <f t="shared" si="2"/>
        <v>-5.5855197583333377E-3</v>
      </c>
    </row>
    <row r="31" spans="3:8" x14ac:dyDescent="0.25">
      <c r="C31" s="95">
        <f t="shared" si="0"/>
        <v>39691</v>
      </c>
      <c r="D31" s="150">
        <f>-INDEX('Exposure Data'!$A$1:$Y$391,MATCH($C31&amp;"short",'Exposure Data'!$A$1:$A$391,0),MATCH(D$3,'Exposure Data'!$A$1:$Y$1,0))</f>
        <v>6.5116176355044755E-2</v>
      </c>
      <c r="E31" s="107">
        <f>HLOOKUP($C31,'Perfattr Data'!$A$71:$CW$107,MATCH(E$3&amp;"Short",'Perfattr Data'!$B$71:$B$107,0),FALSE)</f>
        <v>6.4441632401929794E-3</v>
      </c>
      <c r="F31" s="150">
        <v>0.13764099999999999</v>
      </c>
      <c r="G31" s="150">
        <f t="shared" si="1"/>
        <v>7.8776604740493292E-4</v>
      </c>
      <c r="H31" s="613">
        <f t="shared" si="2"/>
        <v>2.4866302416666646E-3</v>
      </c>
    </row>
    <row r="32" spans="3:8" x14ac:dyDescent="0.25">
      <c r="C32" s="95">
        <f t="shared" si="0"/>
        <v>39721</v>
      </c>
      <c r="D32" s="150">
        <f>-INDEX('Exposure Data'!$A$1:$Y$391,MATCH($C32&amp;"short",'Exposure Data'!$A$1:$A$391,0),MATCH(D$3,'Exposure Data'!$A$1:$Y$1,0))</f>
        <v>7.8326227299438972E-2</v>
      </c>
      <c r="E32" s="107">
        <f>HLOOKUP($C32,'Perfattr Data'!$A$71:$CW$107,MATCH(E$3&amp;"Short",'Perfattr Data'!$B$71:$B$107,0),FALSE)</f>
        <v>1.8118709435905926E-2</v>
      </c>
      <c r="F32" s="150">
        <v>0.21308270000000001</v>
      </c>
      <c r="G32" s="150">
        <f t="shared" si="1"/>
        <v>2.5285339041540185E-2</v>
      </c>
      <c r="H32" s="613">
        <f t="shared" si="2"/>
        <v>2.7002487741666664E-2</v>
      </c>
    </row>
    <row r="33" spans="3:8" x14ac:dyDescent="0.25">
      <c r="C33" s="95">
        <f t="shared" si="0"/>
        <v>39752</v>
      </c>
      <c r="D33" s="150">
        <f>-INDEX('Exposure Data'!$A$1:$Y$391,MATCH($C33&amp;"short",'Exposure Data'!$A$1:$A$391,0),MATCH(D$3,'Exposure Data'!$A$1:$Y$1,0))</f>
        <v>5.1839079921496894E-3</v>
      </c>
      <c r="E33" s="107">
        <f>HLOOKUP($C33,'Perfattr Data'!$A$71:$CW$107,MATCH(E$3&amp;"Short",'Perfattr Data'!$B$71:$B$107,0),FALSE)</f>
        <v>2.25264867352412E-2</v>
      </c>
      <c r="F33" s="150">
        <v>0.35145730000000003</v>
      </c>
      <c r="G33" s="150">
        <f t="shared" si="1"/>
        <v>7.7525985779922577E-2</v>
      </c>
      <c r="H33" s="613">
        <f t="shared" si="2"/>
        <v>6.4470157741666659E-2</v>
      </c>
    </row>
    <row r="34" spans="3:8" x14ac:dyDescent="0.25">
      <c r="C34" s="95">
        <f t="shared" si="0"/>
        <v>39782</v>
      </c>
      <c r="D34" s="150">
        <f>-INDEX('Exposure Data'!$A$1:$Y$391,MATCH($C34&amp;"short",'Exposure Data'!$A$1:$A$391,0),MATCH(D$3,'Exposure Data'!$A$1:$Y$1,0))</f>
        <v>5.1942402769795965E-3</v>
      </c>
      <c r="E34" s="107">
        <f>HLOOKUP($C34,'Perfattr Data'!$A$71:$CW$107,MATCH(E$3&amp;"Short",'Perfattr Data'!$B$71:$B$107,0),FALSE)</f>
        <v>1.0604125795550177E-2</v>
      </c>
      <c r="F34" s="150">
        <v>0.15781580000000001</v>
      </c>
      <c r="G34" s="150">
        <f t="shared" si="1"/>
        <v>0.11767461674364089</v>
      </c>
      <c r="H34" s="613">
        <f t="shared" si="2"/>
        <v>7.7599985250000003E-2</v>
      </c>
    </row>
    <row r="35" spans="3:8" x14ac:dyDescent="0.25">
      <c r="C35" s="95">
        <f t="shared" si="0"/>
        <v>39813</v>
      </c>
      <c r="D35" s="150">
        <f>-INDEX('Exposure Data'!$A$1:$Y$391,MATCH($C35&amp;"short",'Exposure Data'!$A$1:$A$391,0),MATCH(D$3,'Exposure Data'!$A$1:$Y$1,0))</f>
        <v>2.2366044295659324E-3</v>
      </c>
      <c r="E35" s="107">
        <f>HLOOKUP($C35,'Perfattr Data'!$A$71:$CW$107,MATCH(E$3&amp;"Short",'Perfattr Data'!$B$71:$B$107,0),FALSE)</f>
        <v>6.2050368161583171E-4</v>
      </c>
      <c r="F35" s="150">
        <v>3.8883839999999996E-2</v>
      </c>
      <c r="G35" s="150">
        <f t="shared" si="1"/>
        <v>0.16091824231222757</v>
      </c>
      <c r="H35" s="613">
        <f t="shared" si="2"/>
        <v>8.361943441666668E-2</v>
      </c>
    </row>
    <row r="36" spans="3:8" x14ac:dyDescent="0.25">
      <c r="C36" s="95">
        <f t="shared" si="0"/>
        <v>39844</v>
      </c>
      <c r="D36" s="150">
        <f>-INDEX('Exposure Data'!$A$1:$Y$391,MATCH($C36&amp;"short",'Exposure Data'!$A$1:$A$391,0),MATCH(D$3,'Exposure Data'!$A$1:$Y$1,0))</f>
        <v>4.5558533213502913E-3</v>
      </c>
      <c r="E36" s="107">
        <f>HLOOKUP($C36,'Perfattr Data'!$A$71:$CW$107,MATCH(E$3&amp;"Short",'Perfattr Data'!$B$71:$B$107,0),FALSE)</f>
        <v>9.7926708929332038E-4</v>
      </c>
      <c r="F36" s="150">
        <v>0.15693180000000001</v>
      </c>
      <c r="G36" s="150">
        <f t="shared" si="1"/>
        <v>0.13042137988987221</v>
      </c>
      <c r="H36" s="613">
        <f t="shared" si="2"/>
        <v>8.3924976083333339E-2</v>
      </c>
    </row>
    <row r="37" spans="3:8" x14ac:dyDescent="0.25">
      <c r="C37" s="95">
        <f t="shared" si="0"/>
        <v>39872</v>
      </c>
      <c r="D37" s="150">
        <f>-INDEX('Exposure Data'!$A$1:$Y$391,MATCH($C37&amp;"short",'Exposure Data'!$A$1:$A$391,0),MATCH(D$3,'Exposure Data'!$A$1:$Y$1,0))</f>
        <v>1.0113033409818317E-2</v>
      </c>
      <c r="E37" s="107">
        <f>HLOOKUP($C37,'Perfattr Data'!$A$71:$CW$107,MATCH(E$3&amp;"Short",'Perfattr Data'!$B$71:$B$107,0),FALSE)</f>
        <v>3.5157958478699111E-4</v>
      </c>
      <c r="F37" s="150">
        <v>6.2964850000000003E-2</v>
      </c>
      <c r="G37" s="150">
        <f t="shared" si="1"/>
        <v>0.14246958218319175</v>
      </c>
      <c r="H37" s="613">
        <f t="shared" si="2"/>
        <v>9.4778701916666666E-2</v>
      </c>
    </row>
    <row r="38" spans="3:8" x14ac:dyDescent="0.25">
      <c r="C38" s="95">
        <f t="shared" si="0"/>
        <v>39903</v>
      </c>
      <c r="D38" s="150">
        <f>-INDEX('Exposure Data'!$A$1:$Y$391,MATCH($C38&amp;"short",'Exposure Data'!$A$1:$A$391,0),MATCH(D$3,'Exposure Data'!$A$1:$Y$1,0))</f>
        <v>4.4415397985507867E-3</v>
      </c>
      <c r="E38" s="107">
        <f>HLOOKUP($C38,'Perfattr Data'!$A$71:$CW$107,MATCH(E$3&amp;"Short",'Perfattr Data'!$B$71:$B$107,0),FALSE)</f>
        <v>-1.5356302013358992E-3</v>
      </c>
      <c r="F38" s="150">
        <v>-0.19125800000000001</v>
      </c>
      <c r="G38" s="150">
        <f t="shared" si="1"/>
        <v>0.1473390302146258</v>
      </c>
      <c r="H38" s="613">
        <f t="shared" si="2"/>
        <v>7.8542968333333324E-2</v>
      </c>
    </row>
    <row r="39" spans="3:8" x14ac:dyDescent="0.25">
      <c r="C39" s="95">
        <f t="shared" si="0"/>
        <v>39933</v>
      </c>
      <c r="D39" s="150">
        <f>-INDEX('Exposure Data'!$A$1:$Y$391,MATCH($C39&amp;"short",'Exposure Data'!$A$1:$A$391,0),MATCH(D$3,'Exposure Data'!$A$1:$Y$1,0))</f>
        <v>1.3176905763848008E-2</v>
      </c>
      <c r="E39" s="107">
        <f>HLOOKUP($C39,'Perfattr Data'!$A$71:$CW$107,MATCH(E$3&amp;"Short",'Perfattr Data'!$B$71:$B$107,0),FALSE)</f>
        <v>-1.426230712936633E-3</v>
      </c>
      <c r="F39" s="150">
        <v>-0.22420670000000001</v>
      </c>
      <c r="G39" s="150">
        <f t="shared" si="1"/>
        <v>0.17023358893467713</v>
      </c>
      <c r="H39" s="613">
        <f t="shared" si="2"/>
        <v>6.1569517500000004E-2</v>
      </c>
    </row>
    <row r="40" spans="3:8" x14ac:dyDescent="0.25">
      <c r="C40" s="95">
        <f t="shared" si="0"/>
        <v>39964</v>
      </c>
      <c r="D40" s="150">
        <f>-INDEX('Exposure Data'!$A$1:$Y$391,MATCH($C40&amp;"short",'Exposure Data'!$A$1:$A$391,0),MATCH(D$3,'Exposure Data'!$A$1:$Y$1,0))</f>
        <v>5.4990081749645729E-3</v>
      </c>
      <c r="E40" s="107">
        <f>HLOOKUP($C40,'Perfattr Data'!$A$71:$CW$107,MATCH(E$3&amp;"Short",'Perfattr Data'!$B$71:$B$107,0),FALSE)</f>
        <v>-3.9407546409258812E-3</v>
      </c>
      <c r="F40" s="150">
        <v>-0.26475750000000003</v>
      </c>
      <c r="G40" s="150">
        <f t="shared" si="1"/>
        <v>0.24547069229561677</v>
      </c>
      <c r="H40" s="613">
        <f t="shared" si="2"/>
        <v>5.1205200833333332E-2</v>
      </c>
    </row>
    <row r="41" spans="3:8" x14ac:dyDescent="0.25">
      <c r="C41" s="95">
        <f t="shared" si="0"/>
        <v>39994</v>
      </c>
      <c r="D41" s="150">
        <f>-INDEX('Exposure Data'!$A$1:$Y$391,MATCH($C41&amp;"short",'Exposure Data'!$A$1:$A$391,0),MATCH(D$3,'Exposure Data'!$A$1:$Y$1,0))</f>
        <v>2.3873891022628893E-3</v>
      </c>
      <c r="E41" s="107">
        <f>HLOOKUP($C41,'Perfattr Data'!$A$71:$CW$107,MATCH(E$3&amp;"Short",'Perfattr Data'!$B$71:$B$107,0),FALSE)</f>
        <v>-1.08979382281627E-4</v>
      </c>
      <c r="F41" s="150">
        <v>0.1020298</v>
      </c>
      <c r="G41" s="150">
        <f t="shared" si="1"/>
        <v>0.2473710962755605</v>
      </c>
      <c r="H41" s="613">
        <f t="shared" si="2"/>
        <v>5.3831915833333334E-2</v>
      </c>
    </row>
    <row r="42" spans="3:8" x14ac:dyDescent="0.25">
      <c r="C42" s="95">
        <f t="shared" si="0"/>
        <v>40025</v>
      </c>
      <c r="D42" s="150">
        <f>-INDEX('Exposure Data'!$A$1:$Y$391,MATCH($C42&amp;"short",'Exposure Data'!$A$1:$A$391,0),MATCH(D$3,'Exposure Data'!$A$1:$Y$1,0))</f>
        <v>1.4644872891763127E-3</v>
      </c>
      <c r="E42" s="107">
        <f>HLOOKUP($C42,'Perfattr Data'!$A$71:$CW$107,MATCH(E$3&amp;"Short",'Perfattr Data'!$B$71:$B$107,0),FALSE)</f>
        <v>-7.5069963331696925E-4</v>
      </c>
      <c r="F42" s="150">
        <v>-0.1149621</v>
      </c>
      <c r="G42" s="150">
        <f t="shared" si="1"/>
        <v>0.26243679934709951</v>
      </c>
      <c r="H42" s="613">
        <f t="shared" si="2"/>
        <v>3.546856583333332E-2</v>
      </c>
    </row>
    <row r="43" spans="3:8" x14ac:dyDescent="0.25">
      <c r="C43" s="95">
        <f t="shared" si="0"/>
        <v>40056</v>
      </c>
      <c r="D43" s="150">
        <f>-INDEX('Exposure Data'!$A$1:$Y$391,MATCH($C43&amp;"short",'Exposure Data'!$A$1:$A$391,0),MATCH(D$3,'Exposure Data'!$A$1:$Y$1,0))</f>
        <v>2.1665312652249893E-3</v>
      </c>
      <c r="E43" s="107">
        <f>HLOOKUP($C43,'Perfattr Data'!$A$71:$CW$107,MATCH(E$3&amp;"Short",'Perfattr Data'!$B$71:$B$107,0),FALSE)</f>
        <v>-7.326690231046892E-4</v>
      </c>
      <c r="F43" s="150">
        <v>-3.637555E-2</v>
      </c>
      <c r="G43" s="150">
        <f t="shared" si="1"/>
        <v>0.33177830088664056</v>
      </c>
      <c r="H43" s="613">
        <f t="shared" si="2"/>
        <v>2.0967186666666665E-2</v>
      </c>
    </row>
    <row r="44" spans="3:8" x14ac:dyDescent="0.25">
      <c r="C44" s="4">
        <f t="shared" si="0"/>
        <v>40086</v>
      </c>
      <c r="D44" s="150">
        <f>-INDEX('Exposure Data'!$A$1:$Y$391,MATCH($C44&amp;"short",'Exposure Data'!$A$1:$A$391,0),MATCH(D$3,'Exposure Data'!$A$1:$Y$1,0))</f>
        <v>1.0356110517670221E-2</v>
      </c>
      <c r="E44" s="107">
        <f>HLOOKUP($C44,'Perfattr Data'!$A$71:$CW$107,MATCH(E$3&amp;"Short",'Perfattr Data'!$B$71:$B$107,0),FALSE)</f>
        <v>-1.7655381091064421E-3</v>
      </c>
      <c r="F44" s="150">
        <v>-0.1110527</v>
      </c>
      <c r="G44" s="150">
        <f t="shared" si="1"/>
        <v>0.37171447306586214</v>
      </c>
      <c r="H44" s="613">
        <f t="shared" si="2"/>
        <v>-6.0440966666666651E-3</v>
      </c>
    </row>
    <row r="45" spans="3:8" x14ac:dyDescent="0.25">
      <c r="C45" s="4">
        <f t="shared" si="0"/>
        <v>40117</v>
      </c>
      <c r="D45" s="150">
        <f>-INDEX('Exposure Data'!$A$1:$Y$391,MATCH($C45&amp;"short",'Exposure Data'!$A$1:$A$391,0),MATCH(D$3,'Exposure Data'!$A$1:$Y$1,0))</f>
        <v>6.6588800655652145E-3</v>
      </c>
      <c r="E45" s="107">
        <f>HLOOKUP($C45,'Perfattr Data'!$A$71:$CW$107,MATCH(E$3&amp;"Short",'Perfattr Data'!$B$71:$B$107,0),FALSE)</f>
        <v>7.1476063605269092E-4</v>
      </c>
      <c r="F45" s="150">
        <v>-4.0517230000000001E-2</v>
      </c>
      <c r="G45" s="150">
        <f t="shared" si="1"/>
        <v>4.4098305592365147E-2</v>
      </c>
      <c r="H45" s="613">
        <f t="shared" si="2"/>
        <v>-3.8708640833333335E-2</v>
      </c>
    </row>
    <row r="46" spans="3:8" x14ac:dyDescent="0.25">
      <c r="C46" s="4">
        <f t="shared" si="0"/>
        <v>40147</v>
      </c>
      <c r="D46" s="150">
        <f>-INDEX('Exposure Data'!$A$1:$Y$391,MATCH($C46&amp;"short",'Exposure Data'!$A$1:$A$391,0),MATCH(D$3,'Exposure Data'!$A$1:$Y$1,0))</f>
        <v>2.2266462919060454E-3</v>
      </c>
      <c r="E46" s="107">
        <f>HLOOKUP($C46,'Perfattr Data'!$A$71:$CW$107,MATCH(E$3&amp;"Short",'Perfattr Data'!$B$71:$B$107,0),FALSE)</f>
        <v>-1.7973652090537545E-3</v>
      </c>
      <c r="F46" s="150">
        <v>-3.3117210000000001E-2</v>
      </c>
      <c r="G46" s="150">
        <f t="shared" si="1"/>
        <v>-0.14386222203254478</v>
      </c>
      <c r="H46" s="613">
        <f t="shared" si="2"/>
        <v>-5.4619725000000001E-2</v>
      </c>
    </row>
    <row r="47" spans="3:8" x14ac:dyDescent="0.25">
      <c r="C47" s="4">
        <f t="shared" si="0"/>
        <v>40178</v>
      </c>
      <c r="D47" s="150">
        <f>-INDEX('Exposure Data'!$A$1:$Y$391,MATCH($C47&amp;"short",'Exposure Data'!$A$1:$A$391,0),MATCH(D$3,'Exposure Data'!$A$1:$Y$1,0))</f>
        <v>0</v>
      </c>
      <c r="E47" s="107">
        <f>HLOOKUP($C47,'Perfattr Data'!$A$71:$CW$107,MATCH(E$3&amp;"Short",'Perfattr Data'!$B$71:$B$107,0),FALSE)</f>
        <v>1.1557418362385253E-3</v>
      </c>
      <c r="F47" s="150">
        <v>-1.709857E-2</v>
      </c>
      <c r="G47" s="150">
        <f t="shared" si="1"/>
        <v>-0.14047621867047469</v>
      </c>
      <c r="H47" s="613">
        <f t="shared" si="2"/>
        <v>-5.9284925833333335E-2</v>
      </c>
    </row>
    <row r="48" spans="3:8" x14ac:dyDescent="0.25">
      <c r="C48" s="95">
        <f t="shared" si="0"/>
        <v>40209</v>
      </c>
      <c r="D48" s="150">
        <f>-INDEX('Exposure Data'!$A$1:$Y$391,MATCH($C48&amp;"short",'Exposure Data'!$A$1:$A$391,0),MATCH(D$3,'Exposure Data'!$A$1:$Y$1,0))</f>
        <v>0</v>
      </c>
      <c r="E48" s="107">
        <f>HLOOKUP($C48,'Perfattr Data'!$A$71:$CW$107,MATCH(E$3&amp;"Short",'Perfattr Data'!$B$71:$B$107,0),FALSE)</f>
        <v>-3.9364284749492592E-5</v>
      </c>
      <c r="F48" s="150">
        <v>-1.7481719999999999E-2</v>
      </c>
      <c r="G48" s="150">
        <f t="shared" si="1"/>
        <v>-0.16883329414632106</v>
      </c>
      <c r="H48" s="613">
        <f t="shared" si="2"/>
        <v>-7.3819385833333348E-2</v>
      </c>
    </row>
    <row r="49" spans="3:8" x14ac:dyDescent="0.25">
      <c r="C49" s="95">
        <f t="shared" si="0"/>
        <v>40237</v>
      </c>
      <c r="D49" s="150">
        <f>-INDEX('Exposure Data'!$A$1:$Y$391,MATCH($C49&amp;"short",'Exposure Data'!$A$1:$A$391,0),MATCH(D$3,'Exposure Data'!$A$1:$Y$1,0))</f>
        <v>0</v>
      </c>
      <c r="E49" s="107">
        <f>HLOOKUP($C49,'Perfattr Data'!$A$71:$CW$107,MATCH(E$3&amp;"Short",'Perfattr Data'!$B$71:$B$107,0),FALSE)</f>
        <v>-9.7446507195054986E-5</v>
      </c>
      <c r="F49" s="150">
        <v>5.1638110000000001E-2</v>
      </c>
      <c r="G49" s="150">
        <f t="shared" si="1"/>
        <v>-0.21340862179917267</v>
      </c>
      <c r="H49" s="613">
        <f t="shared" si="2"/>
        <v>-7.4763280833333348E-2</v>
      </c>
    </row>
    <row r="50" spans="3:8" x14ac:dyDescent="0.25">
      <c r="C50" s="95">
        <f t="shared" si="0"/>
        <v>40268</v>
      </c>
      <c r="D50" s="150">
        <f>-INDEX('Exposure Data'!$A$1:$Y$391,MATCH($C50&amp;"short",'Exposure Data'!$A$1:$A$391,0),MATCH(D$3,'Exposure Data'!$A$1:$Y$1,0))</f>
        <v>0</v>
      </c>
      <c r="E50" s="107">
        <f>HLOOKUP($C50,'Perfattr Data'!$A$71:$CW$107,MATCH(E$3&amp;"Short",'Perfattr Data'!$B$71:$B$107,0),FALSE)</f>
        <v>1.3743503466023658E-4</v>
      </c>
      <c r="F50" s="150">
        <v>-0.1030017</v>
      </c>
      <c r="G50" s="150">
        <f t="shared" si="1"/>
        <v>-0.19690272607810377</v>
      </c>
      <c r="H50" s="613">
        <f t="shared" si="2"/>
        <v>-6.7408589166666685E-2</v>
      </c>
    </row>
    <row r="51" spans="3:8" x14ac:dyDescent="0.25">
      <c r="C51" s="95">
        <f t="shared" si="0"/>
        <v>40298</v>
      </c>
      <c r="D51" s="150">
        <f>-INDEX('Exposure Data'!$A$1:$Y$391,MATCH($C51&amp;"short",'Exposure Data'!$A$1:$A$391,0),MATCH(D$3,'Exposure Data'!$A$1:$Y$1,0))</f>
        <v>1.2840405607464498E-2</v>
      </c>
      <c r="E51" s="107">
        <f>HLOOKUP($C51,'Perfattr Data'!$A$71:$CW$107,MATCH(E$3&amp;"Short",'Perfattr Data'!$B$71:$B$107,0),FALSE)</f>
        <v>9.7721641702009829E-4</v>
      </c>
      <c r="F51" s="150">
        <v>5.122049E-3</v>
      </c>
      <c r="G51" s="150">
        <f t="shared" si="1"/>
        <v>-0.14329680017429405</v>
      </c>
      <c r="H51" s="613">
        <f t="shared" si="2"/>
        <v>-4.8297860083333338E-2</v>
      </c>
    </row>
    <row r="52" spans="3:8" x14ac:dyDescent="0.25">
      <c r="C52" s="95">
        <f t="shared" si="0"/>
        <v>40329</v>
      </c>
      <c r="D52" s="150">
        <f>-INDEX('Exposure Data'!$A$1:$Y$391,MATCH($C52&amp;"short",'Exposure Data'!$A$1:$A$391,0),MATCH(D$3,'Exposure Data'!$A$1:$Y$1,0))</f>
        <v>1.3345028364122838E-2</v>
      </c>
      <c r="E52" s="107">
        <f>HLOOKUP($C52,'Perfattr Data'!$A$71:$CW$107,MATCH(E$3&amp;"Short",'Perfattr Data'!$B$71:$B$107,0),FALSE)</f>
        <v>2.3182357367170872E-3</v>
      </c>
      <c r="F52" s="150">
        <v>0.12264170000000001</v>
      </c>
      <c r="G52" s="150">
        <f t="shared" si="1"/>
        <v>2.2018478999787393E-4</v>
      </c>
      <c r="H52" s="613">
        <f t="shared" si="2"/>
        <v>-1.6014593416666664E-2</v>
      </c>
    </row>
    <row r="53" spans="3:8" x14ac:dyDescent="0.25">
      <c r="C53" s="95">
        <f t="shared" si="0"/>
        <v>40359</v>
      </c>
      <c r="D53" s="150">
        <f>-INDEX('Exposure Data'!$A$1:$Y$391,MATCH($C53&amp;"short",'Exposure Data'!$A$1:$A$391,0),MATCH(D$3,'Exposure Data'!$A$1:$Y$1,0))</f>
        <v>4.0996017474277252E-3</v>
      </c>
      <c r="E53" s="107">
        <f>HLOOKUP($C53,'Perfattr Data'!$A$71:$CW$107,MATCH(E$3&amp;"Short",'Perfattr Data'!$B$71:$B$107,0),FALSE)</f>
        <v>4.1847824339968183E-4</v>
      </c>
      <c r="F53" s="150">
        <v>4.9646450000000002E-2</v>
      </c>
      <c r="G53" s="150">
        <f t="shared" si="1"/>
        <v>1.0135600811859855E-2</v>
      </c>
      <c r="H53" s="613">
        <f t="shared" si="2"/>
        <v>-2.0379872583333323E-2</v>
      </c>
    </row>
    <row r="54" spans="3:8" x14ac:dyDescent="0.25">
      <c r="C54" s="95">
        <f t="shared" si="0"/>
        <v>40390</v>
      </c>
      <c r="D54" s="150">
        <f>-INDEX('Exposure Data'!$A$1:$Y$391,MATCH($C54&amp;"short",'Exposure Data'!$A$1:$A$391,0),MATCH(D$3,'Exposure Data'!$A$1:$Y$1,0))</f>
        <v>7.2768359314051567E-4</v>
      </c>
      <c r="E54" s="107">
        <f>HLOOKUP($C54,'Perfattr Data'!$A$71:$CW$107,MATCH(E$3&amp;"Short",'Perfattr Data'!$B$71:$B$107,0),FALSE)</f>
        <v>-2.5189166169883905E-3</v>
      </c>
      <c r="F54" s="150">
        <v>-0.12740609999999999</v>
      </c>
      <c r="G54" s="150">
        <f t="shared" si="1"/>
        <v>-2.3453091045492282E-2</v>
      </c>
      <c r="H54" s="613">
        <f t="shared" si="2"/>
        <v>-2.141687258333333E-2</v>
      </c>
    </row>
    <row r="55" spans="3:8" x14ac:dyDescent="0.25">
      <c r="C55" s="95">
        <f t="shared" si="0"/>
        <v>40421</v>
      </c>
      <c r="D55" s="150">
        <f>-INDEX('Exposure Data'!$A$1:$Y$391,MATCH($C55&amp;"short",'Exposure Data'!$A$1:$A$391,0),MATCH(D$3,'Exposure Data'!$A$1:$Y$1,0))</f>
        <v>1.4374722619813001E-2</v>
      </c>
      <c r="E55" s="107">
        <f>HLOOKUP($C55,'Perfattr Data'!$A$71:$CW$107,MATCH(E$3&amp;"Short",'Perfattr Data'!$B$71:$B$107,0),FALSE)</f>
        <v>1.1136478648328216E-3</v>
      </c>
      <c r="F55" s="150">
        <v>3.8229310000000002E-2</v>
      </c>
      <c r="G55" s="150">
        <f t="shared" si="1"/>
        <v>9.5450074983916069E-3</v>
      </c>
      <c r="H55" s="613">
        <f t="shared" si="2"/>
        <v>-1.5199800916666667E-2</v>
      </c>
    </row>
    <row r="56" spans="3:8" x14ac:dyDescent="0.25">
      <c r="C56" s="95">
        <f t="shared" si="0"/>
        <v>40451</v>
      </c>
      <c r="D56" s="150">
        <f>-INDEX('Exposure Data'!$A$1:$Y$391,MATCH($C56&amp;"short",'Exposure Data'!$A$1:$A$391,0),MATCH(D$3,'Exposure Data'!$A$1:$Y$1,0))</f>
        <v>1.3538143096094579E-2</v>
      </c>
      <c r="E56" s="107">
        <f>HLOOKUP($C56,'Perfattr Data'!$A$71:$CW$107,MATCH(E$3&amp;"Short",'Perfattr Data'!$B$71:$B$107,0),FALSE)</f>
        <v>-1.4861980344887263E-3</v>
      </c>
      <c r="F56" s="150">
        <v>-8.4752379999999988E-2</v>
      </c>
      <c r="G56" s="150">
        <f t="shared" si="1"/>
        <v>1.3216493552956378E-2</v>
      </c>
      <c r="H56" s="613">
        <f t="shared" si="2"/>
        <v>-1.3008107583333331E-2</v>
      </c>
    </row>
    <row r="57" spans="3:8" x14ac:dyDescent="0.25">
      <c r="C57" s="95">
        <f t="shared" si="0"/>
        <v>40482</v>
      </c>
      <c r="D57" s="150">
        <f>-INDEX('Exposure Data'!$A$1:$Y$391,MATCH($C57&amp;"short",'Exposure Data'!$A$1:$A$391,0),MATCH(D$3,'Exposure Data'!$A$1:$Y$1,0))</f>
        <v>1.4214355966064773E-2</v>
      </c>
      <c r="E57" s="107">
        <f>HLOOKUP($C57,'Perfattr Data'!$A$71:$CW$107,MATCH(E$3&amp;"Short",'Perfattr Data'!$B$71:$B$107,0),FALSE)</f>
        <v>-7.079304833761779E-4</v>
      </c>
      <c r="F57" s="150">
        <v>-4.6789829999999998E-2</v>
      </c>
      <c r="G57" s="150">
        <f t="shared" si="1"/>
        <v>-6.9854032395693273E-3</v>
      </c>
      <c r="H57" s="613">
        <f t="shared" si="2"/>
        <v>-1.3530824249999997E-2</v>
      </c>
    </row>
    <row r="58" spans="3:8" x14ac:dyDescent="0.25">
      <c r="C58" s="95">
        <f t="shared" si="0"/>
        <v>40512</v>
      </c>
      <c r="D58" s="150">
        <f>-INDEX('Exposure Data'!$A$1:$Y$391,MATCH($C58&amp;"short",'Exposure Data'!$A$1:$A$391,0),MATCH(D$3,'Exposure Data'!$A$1:$Y$1,0))</f>
        <v>1.2215792367989125E-2</v>
      </c>
      <c r="E58" s="107">
        <f>HLOOKUP($C58,'Perfattr Data'!$A$71:$CW$107,MATCH(E$3&amp;"Short",'Perfattr Data'!$B$71:$B$107,0),FALSE)</f>
        <v>1.3004199147724743E-3</v>
      </c>
      <c r="F58" s="150">
        <v>3.3486129999999996E-2</v>
      </c>
      <c r="G58" s="150">
        <f t="shared" si="1"/>
        <v>3.012473819344275E-2</v>
      </c>
      <c r="H58" s="613">
        <f t="shared" si="2"/>
        <v>-7.9805459166666631E-3</v>
      </c>
    </row>
    <row r="59" spans="3:8" x14ac:dyDescent="0.25">
      <c r="C59" s="95">
        <f t="shared" si="0"/>
        <v>40543</v>
      </c>
      <c r="D59" s="150">
        <f>-INDEX('Exposure Data'!$A$1:$Y$391,MATCH($C59&amp;"short",'Exposure Data'!$A$1:$A$391,0),MATCH(D$3,'Exposure Data'!$A$1:$Y$1,0))</f>
        <v>1.0916868108903447E-2</v>
      </c>
      <c r="E59" s="107">
        <f>HLOOKUP($C59,'Perfattr Data'!$A$71:$CW$107,MATCH(E$3&amp;"Short",'Perfattr Data'!$B$71:$B$107,0),FALSE)</f>
        <v>-3.1696759651646982E-4</v>
      </c>
      <c r="F59" s="150">
        <v>-0.10715279999999999</v>
      </c>
      <c r="G59" s="150">
        <f t="shared" si="1"/>
        <v>1.1411446988048678E-2</v>
      </c>
      <c r="H59" s="613">
        <f t="shared" si="2"/>
        <v>-1.5485065083333327E-2</v>
      </c>
    </row>
    <row r="60" spans="3:8" x14ac:dyDescent="0.25">
      <c r="C60" s="95">
        <f t="shared" si="0"/>
        <v>40574</v>
      </c>
      <c r="D60" s="150">
        <f>-INDEX('Exposure Data'!$A$1:$Y$391,MATCH($C60&amp;"short",'Exposure Data'!$A$1:$A$391,0),MATCH(D$3,'Exposure Data'!$A$1:$Y$1,0))</f>
        <v>1.0747766784766804E-2</v>
      </c>
      <c r="E60" s="107">
        <f>HLOOKUP($C60,'Perfattr Data'!$A$71:$CW$107,MATCH(E$3&amp;"Short",'Perfattr Data'!$B$71:$B$107,0),FALSE)</f>
        <v>2.7144490265999848E-4</v>
      </c>
      <c r="F60" s="150">
        <v>-4.0431229999999999E-2</v>
      </c>
      <c r="G60" s="150">
        <f t="shared" si="1"/>
        <v>1.3169632084697696E-2</v>
      </c>
      <c r="H60" s="613">
        <f t="shared" si="2"/>
        <v>-1.7397524249999994E-2</v>
      </c>
    </row>
    <row r="61" spans="3:8" x14ac:dyDescent="0.25">
      <c r="C61" s="95">
        <f t="shared" si="0"/>
        <v>40602</v>
      </c>
      <c r="D61" s="150">
        <f>-INDEX('Exposure Data'!$A$1:$Y$391,MATCH($C61&amp;"short",'Exposure Data'!$A$1:$A$391,0),MATCH(D$3,'Exposure Data'!$A$1:$Y$1,0))</f>
        <v>1.0643137718152909E-2</v>
      </c>
      <c r="E61" s="107">
        <f>HLOOKUP($C61,'Perfattr Data'!$A$71:$CW$107,MATCH(E$3&amp;"Short",'Perfattr Data'!$B$71:$B$107,0),FALSE)</f>
        <v>-1.1507097610987552E-3</v>
      </c>
      <c r="F61" s="150">
        <v>-4.8737019999999999E-2</v>
      </c>
      <c r="G61" s="150">
        <f t="shared" si="1"/>
        <v>3.0268996206245873E-3</v>
      </c>
      <c r="H61" s="613">
        <f t="shared" si="2"/>
        <v>-2.5762118416666663E-2</v>
      </c>
    </row>
    <row r="62" spans="3:8" x14ac:dyDescent="0.25">
      <c r="C62" s="95">
        <f t="shared" si="0"/>
        <v>40633</v>
      </c>
      <c r="D62" s="150">
        <f>-INDEX('Exposure Data'!$A$1:$Y$391,MATCH($C62&amp;"short",'Exposure Data'!$A$1:$A$391,0),MATCH(D$3,'Exposure Data'!$A$1:$Y$1,0))</f>
        <v>1.4814563811832944E-2</v>
      </c>
      <c r="E62" s="107">
        <f>HLOOKUP($C62,'Perfattr Data'!$A$71:$CW$107,MATCH(E$3&amp;"Short",'Perfattr Data'!$B$71:$B$107,0),FALSE)</f>
        <v>-1.078721492773102E-3</v>
      </c>
      <c r="F62" s="150">
        <v>-5.1560170000000002E-2</v>
      </c>
      <c r="G62" s="150">
        <f t="shared" si="1"/>
        <v>-6.4916473136281726E-3</v>
      </c>
      <c r="H62" s="613">
        <f t="shared" si="2"/>
        <v>-2.1475324249999997E-2</v>
      </c>
    </row>
    <row r="63" spans="3:8" x14ac:dyDescent="0.25">
      <c r="C63" s="95">
        <f t="shared" si="0"/>
        <v>40663</v>
      </c>
      <c r="D63" s="150">
        <f>-INDEX('Exposure Data'!$A$1:$Y$391,MATCH($C63&amp;"short",'Exposure Data'!$A$1:$A$391,0),MATCH(D$3,'Exposure Data'!$A$1:$Y$1,0))</f>
        <v>6.6844908634869551E-3</v>
      </c>
      <c r="E63" s="107">
        <f>HLOOKUP($C63,'Perfattr Data'!$A$71:$CW$107,MATCH(E$3&amp;"Short",'Perfattr Data'!$B$71:$B$107,0),FALSE)</f>
        <v>-4.4585793859980966E-4</v>
      </c>
      <c r="F63" s="150">
        <v>-3.057559E-2</v>
      </c>
      <c r="G63" s="150">
        <f t="shared" si="1"/>
        <v>-1.8073435025740159E-2</v>
      </c>
      <c r="H63" s="613">
        <f t="shared" si="2"/>
        <v>-2.4450127499999998E-2</v>
      </c>
    </row>
    <row r="64" spans="3:8" x14ac:dyDescent="0.25">
      <c r="C64" s="95">
        <f t="shared" si="0"/>
        <v>40694</v>
      </c>
      <c r="D64" s="150">
        <f>-INDEX('Exposure Data'!$A$1:$Y$391,MATCH($C64&amp;"short",'Exposure Data'!$A$1:$A$391,0),MATCH(D$3,'Exposure Data'!$A$1:$Y$1,0))</f>
        <v>1.5382691050615429E-3</v>
      </c>
      <c r="E64" s="107">
        <f>HLOOKUP($C64,'Perfattr Data'!$A$71:$CW$107,MATCH(E$3&amp;"Short",'Perfattr Data'!$B$71:$B$107,0),FALSE)</f>
        <v>1.0151217996862152E-3</v>
      </c>
      <c r="F64" s="150">
        <v>5.6930639999999998E-2</v>
      </c>
      <c r="G64" s="150">
        <f t="shared" si="1"/>
        <v>-3.1316218871514707E-2</v>
      </c>
      <c r="H64" s="613">
        <f t="shared" si="2"/>
        <v>-2.9926049166666666E-2</v>
      </c>
    </row>
    <row r="65" spans="3:8" x14ac:dyDescent="0.25">
      <c r="C65" s="95">
        <f t="shared" si="0"/>
        <v>40724</v>
      </c>
      <c r="D65" s="150">
        <f>-INDEX('Exposure Data'!$A$1:$Y$391,MATCH($C65&amp;"short",'Exposure Data'!$A$1:$A$391,0),MATCH(D$3,'Exposure Data'!$A$1:$Y$1,0))</f>
        <v>6.5280904043801677E-3</v>
      </c>
      <c r="E65" s="107">
        <f>HLOOKUP($C65,'Perfattr Data'!$A$71:$CW$107,MATCH(E$3&amp;"Short",'Perfattr Data'!$B$71:$B$107,0),FALSE)</f>
        <v>6.9820471772492321E-5</v>
      </c>
      <c r="F65" s="150">
        <v>1.916484E-3</v>
      </c>
      <c r="G65" s="150">
        <f t="shared" si="1"/>
        <v>-3.3647308612762973E-2</v>
      </c>
      <c r="H65" s="613">
        <f t="shared" si="2"/>
        <v>-3.3903546333333333E-2</v>
      </c>
    </row>
    <row r="66" spans="3:8" x14ac:dyDescent="0.25">
      <c r="C66" s="95">
        <f t="shared" si="0"/>
        <v>40755</v>
      </c>
      <c r="D66" s="150">
        <f>-INDEX('Exposure Data'!$A$1:$Y$391,MATCH($C66&amp;"short",'Exposure Data'!$A$1:$A$391,0),MATCH(D$3,'Exposure Data'!$A$1:$Y$1,0))</f>
        <v>5.6740637611903642E-3</v>
      </c>
      <c r="E66" s="107">
        <f>HLOOKUP($C66,'Perfattr Data'!$A$71:$CW$107,MATCH(E$3&amp;"Short",'Perfattr Data'!$B$71:$B$107,0),FALSE)</f>
        <v>-1.6462675420741125E-4</v>
      </c>
      <c r="F66" s="150">
        <v>-5.7612699999999998E-3</v>
      </c>
      <c r="G66" s="150">
        <f t="shared" si="1"/>
        <v>-1.2967049603370287E-2</v>
      </c>
      <c r="H66" s="613">
        <f t="shared" si="2"/>
        <v>-2.3766477166666664E-2</v>
      </c>
    </row>
    <row r="67" spans="3:8" x14ac:dyDescent="0.25">
      <c r="C67" s="95">
        <f t="shared" si="0"/>
        <v>40786</v>
      </c>
      <c r="D67" s="150">
        <f>-INDEX('Exposure Data'!$A$1:$Y$391,MATCH($C67&amp;"short",'Exposure Data'!$A$1:$A$391,0),MATCH(D$3,'Exposure Data'!$A$1:$Y$1,0))</f>
        <v>2.4194420844191643E-3</v>
      </c>
      <c r="E67" s="107">
        <f>HLOOKUP($C67,'Perfattr Data'!$A$71:$CW$107,MATCH(E$3&amp;"Short",'Perfattr Data'!$B$71:$B$107,0),FALSE)</f>
        <v>1.0916186448587661E-3</v>
      </c>
      <c r="F67" s="150">
        <v>0.13148289999999999</v>
      </c>
      <c r="G67" s="150">
        <f t="shared" si="1"/>
        <v>-1.4577582748872038E-2</v>
      </c>
      <c r="H67" s="613">
        <f t="shared" si="2"/>
        <v>-1.5995344666666668E-2</v>
      </c>
    </row>
    <row r="68" spans="3:8" x14ac:dyDescent="0.25">
      <c r="C68" s="95">
        <f t="shared" si="0"/>
        <v>40816</v>
      </c>
      <c r="D68" s="150">
        <f>-INDEX('Exposure Data'!$A$1:$Y$391,MATCH($C68&amp;"short",'Exposure Data'!$A$1:$A$391,0),MATCH(D$3,'Exposure Data'!$A$1:$Y$1,0))</f>
        <v>1.3848429345568051E-2</v>
      </c>
      <c r="E68" s="107">
        <f>HLOOKUP($C68,'Perfattr Data'!$A$71:$CW$107,MATCH(E$3&amp;"Short",'Perfattr Data'!$B$71:$B$107,0),FALSE)</f>
        <v>5.9433634166543318E-3</v>
      </c>
      <c r="F68" s="150">
        <v>0.21595949999999997</v>
      </c>
      <c r="G68" s="150">
        <f t="shared" si="1"/>
        <v>5.2854649517598967E-2</v>
      </c>
      <c r="H68" s="613">
        <f t="shared" si="2"/>
        <v>9.0639786666666649E-3</v>
      </c>
    </row>
    <row r="69" spans="3:8" x14ac:dyDescent="0.25">
      <c r="C69" s="95">
        <f t="shared" ref="C69:C101" si="3">EOMONTH(C68,1)</f>
        <v>40847</v>
      </c>
      <c r="D69" s="150">
        <f>-INDEX('Exposure Data'!$A$1:$Y$391,MATCH($C69&amp;"short",'Exposure Data'!$A$1:$A$391,0),MATCH(D$3,'Exposure Data'!$A$1:$Y$1,0))</f>
        <v>1.7884292893226138E-2</v>
      </c>
      <c r="E69" s="107">
        <f>HLOOKUP($C69,'Perfattr Data'!$A$71:$CW$107,MATCH(E$3&amp;"Short",'Perfattr Data'!$B$71:$B$107,0),FALSE)</f>
        <v>-2.7666708060799217E-3</v>
      </c>
      <c r="F69" s="150">
        <v>-0.16601459999999998</v>
      </c>
      <c r="G69" s="150">
        <f t="shared" si="1"/>
        <v>3.3079295487676227E-2</v>
      </c>
      <c r="H69" s="613">
        <f t="shared" si="2"/>
        <v>-8.7141883333333636E-4</v>
      </c>
    </row>
    <row r="70" spans="3:8" x14ac:dyDescent="0.25">
      <c r="C70" s="95">
        <f t="shared" si="3"/>
        <v>40877</v>
      </c>
      <c r="D70" s="150">
        <f>-INDEX('Exposure Data'!$A$1:$Y$391,MATCH($C70&amp;"short",'Exposure Data'!$A$1:$A$391,0),MATCH(D$3,'Exposure Data'!$A$1:$Y$1,0))</f>
        <v>2.14056894633801E-2</v>
      </c>
      <c r="E70" s="107">
        <f>HLOOKUP($C70,'Perfattr Data'!$A$71:$CW$107,MATCH(E$3&amp;"Short",'Perfattr Data'!$B$71:$B$107,0),FALSE)</f>
        <v>1.548898527800543E-3</v>
      </c>
      <c r="F70" s="150">
        <v>1.708314E-2</v>
      </c>
      <c r="G70" s="150">
        <f t="shared" si="1"/>
        <v>3.262832549104306E-2</v>
      </c>
      <c r="H70" s="613">
        <f t="shared" si="2"/>
        <v>-2.2383346666666653E-3</v>
      </c>
    </row>
    <row r="71" spans="3:8" x14ac:dyDescent="0.25">
      <c r="C71" s="95">
        <f t="shared" si="3"/>
        <v>40908</v>
      </c>
      <c r="D71" s="150">
        <f>-INDEX('Exposure Data'!$A$1:$Y$391,MATCH($C71&amp;"short",'Exposure Data'!$A$1:$A$391,0),MATCH(D$3,'Exposure Data'!$A$1:$Y$1,0))</f>
        <v>2.4387364027115166E-2</v>
      </c>
      <c r="E71" s="107">
        <f>HLOOKUP($C71,'Perfattr Data'!$A$71:$CW$107,MATCH(E$3&amp;"Short",'Perfattr Data'!$B$71:$B$107,0),FALSE)</f>
        <v>2.5471050758644276E-3</v>
      </c>
      <c r="F71" s="150">
        <v>9.8663329999999994E-2</v>
      </c>
      <c r="G71" s="150">
        <f t="shared" si="1"/>
        <v>5.038078597720802E-2</v>
      </c>
      <c r="H71" s="613">
        <f t="shared" si="2"/>
        <v>1.4913009499999998E-2</v>
      </c>
    </row>
    <row r="72" spans="3:8" x14ac:dyDescent="0.25">
      <c r="C72" s="95">
        <f t="shared" si="3"/>
        <v>40939</v>
      </c>
      <c r="D72" s="150">
        <f>-INDEX('Exposure Data'!$A$1:$Y$391,MATCH($C72&amp;"short",'Exposure Data'!$A$1:$A$391,0),MATCH(D$3,'Exposure Data'!$A$1:$Y$1,0))</f>
        <v>2.086675010259894E-2</v>
      </c>
      <c r="E72" s="107">
        <f>HLOOKUP($C72,'Perfattr Data'!$A$71:$CW$107,MATCH(E$3&amp;"Short",'Perfattr Data'!$B$71:$B$107,0),FALSE)</f>
        <v>1.2391965717916848E-4</v>
      </c>
      <c r="F72" s="150">
        <v>-0.146537</v>
      </c>
      <c r="G72" s="150">
        <f t="shared" si="1"/>
        <v>4.5899859945176674E-2</v>
      </c>
      <c r="H72" s="613">
        <f t="shared" si="2"/>
        <v>6.0708619999999963E-3</v>
      </c>
    </row>
    <row r="73" spans="3:8" x14ac:dyDescent="0.25">
      <c r="C73" s="95">
        <f t="shared" si="3"/>
        <v>40968</v>
      </c>
      <c r="D73" s="150">
        <f>-INDEX('Exposure Data'!$A$1:$Y$391,MATCH($C73&amp;"short",'Exposure Data'!$A$1:$A$391,0),MATCH(D$3,'Exposure Data'!$A$1:$Y$1,0))</f>
        <v>2.9543327939009153E-2</v>
      </c>
      <c r="E73" s="107">
        <f>HLOOKUP($C73,'Perfattr Data'!$A$71:$CW$107,MATCH(E$3&amp;"Short",'Perfattr Data'!$B$71:$B$107,0),FALSE)</f>
        <v>-2.9342023107957458E-3</v>
      </c>
      <c r="F73" s="150">
        <v>-8.5345489999999996E-2</v>
      </c>
      <c r="G73" s="150">
        <f t="shared" si="1"/>
        <v>2.9890848471463251E-2</v>
      </c>
      <c r="H73" s="613">
        <f t="shared" si="2"/>
        <v>3.0201561666666626E-3</v>
      </c>
    </row>
    <row r="74" spans="3:8" x14ac:dyDescent="0.25">
      <c r="C74" s="95">
        <f t="shared" si="3"/>
        <v>40999</v>
      </c>
      <c r="D74" s="150">
        <f>-INDEX('Exposure Data'!$A$1:$Y$391,MATCH($C74&amp;"short",'Exposure Data'!$A$1:$A$391,0),MATCH(D$3,'Exposure Data'!$A$1:$Y$1,0))</f>
        <v>1.6481117741236891E-2</v>
      </c>
      <c r="E74" s="107">
        <f>HLOOKUP($C74,'Perfattr Data'!$A$71:$CW$107,MATCH(E$3&amp;"Short",'Perfattr Data'!$B$71:$B$107,0),FALSE)</f>
        <v>1.7504628672740049E-3</v>
      </c>
      <c r="F74" s="150">
        <v>5.0298379999999997E-2</v>
      </c>
      <c r="G74" s="150">
        <f t="shared" si="1"/>
        <v>4.6507777720937851E-2</v>
      </c>
      <c r="H74" s="613">
        <f t="shared" si="2"/>
        <v>1.1508368666666664E-2</v>
      </c>
    </row>
    <row r="75" spans="3:8" x14ac:dyDescent="0.25">
      <c r="C75" s="95">
        <f t="shared" si="3"/>
        <v>41029</v>
      </c>
      <c r="D75" s="150">
        <f>-INDEX('Exposure Data'!$A$1:$Y$391,MATCH($C75&amp;"short",'Exposure Data'!$A$1:$A$391,0),MATCH(D$3,'Exposure Data'!$A$1:$Y$1,0))</f>
        <v>1.3076442692609129E-2</v>
      </c>
      <c r="E75" s="107">
        <f>HLOOKUP($C75,'Perfattr Data'!$A$71:$CW$107,MATCH(E$3&amp;"Short",'Perfattr Data'!$B$71:$B$107,0),FALSE)</f>
        <v>-4.355789666385614E-4</v>
      </c>
      <c r="F75" s="150">
        <v>2.7256320000000001E-2</v>
      </c>
      <c r="G75" s="150">
        <f t="shared" si="1"/>
        <v>4.4855079288532579E-2</v>
      </c>
      <c r="H75" s="613">
        <f t="shared" si="2"/>
        <v>1.63276945E-2</v>
      </c>
    </row>
    <row r="76" spans="3:8" x14ac:dyDescent="0.25">
      <c r="C76" s="95">
        <f t="shared" si="3"/>
        <v>41060</v>
      </c>
      <c r="D76" s="150">
        <f>-INDEX('Exposure Data'!$A$1:$Y$391,MATCH($C76&amp;"short",'Exposure Data'!$A$1:$A$391,0),MATCH(D$3,'Exposure Data'!$A$1:$Y$1,0))</f>
        <v>1.3358190251456415E-2</v>
      </c>
      <c r="E76" s="107">
        <f>HLOOKUP($C76,'Perfattr Data'!$A$71:$CW$107,MATCH(E$3&amp;"Short",'Perfattr Data'!$B$71:$B$107,0),FALSE)</f>
        <v>2.3902879056424135E-3</v>
      </c>
      <c r="F76" s="150">
        <v>0.1846863</v>
      </c>
      <c r="G76" s="150">
        <f t="shared" si="1"/>
        <v>4.9410899765739952E-2</v>
      </c>
      <c r="H76" s="613">
        <f t="shared" si="2"/>
        <v>2.6973999500000002E-2</v>
      </c>
    </row>
    <row r="77" spans="3:8" x14ac:dyDescent="0.25">
      <c r="C77" s="95">
        <f t="shared" si="3"/>
        <v>41090</v>
      </c>
      <c r="D77" s="150">
        <f>-INDEX('Exposure Data'!$A$1:$Y$391,MATCH($C77&amp;"short",'Exposure Data'!$A$1:$A$391,0),MATCH(D$3,'Exposure Data'!$A$1:$Y$1,0))</f>
        <v>1.71588785937455E-2</v>
      </c>
      <c r="E77" s="107">
        <f>HLOOKUP($C77,'Perfattr Data'!$A$71:$CW$107,MATCH(E$3&amp;"Short",'Perfattr Data'!$B$71:$B$107,0),FALSE)</f>
        <v>-5.6582815308049369E-4</v>
      </c>
      <c r="F77" s="150">
        <v>-0.1085815</v>
      </c>
      <c r="G77" s="150">
        <f t="shared" si="1"/>
        <v>4.3490951675714935E-2</v>
      </c>
      <c r="H77" s="613">
        <f t="shared" si="2"/>
        <v>1.7765834166666661E-2</v>
      </c>
    </row>
    <row r="78" spans="3:8" x14ac:dyDescent="0.25">
      <c r="C78" s="95">
        <f t="shared" si="3"/>
        <v>41121</v>
      </c>
      <c r="D78" s="150">
        <f>-INDEX('Exposure Data'!$A$1:$Y$391,MATCH($C78&amp;"short",'Exposure Data'!$A$1:$A$391,0),MATCH(D$3,'Exposure Data'!$A$1:$Y$1,0))</f>
        <v>3.3671737511886506E-2</v>
      </c>
      <c r="E78" s="107">
        <f>HLOOKUP($C78,'Perfattr Data'!$A$71:$CW$107,MATCH(E$3&amp;"Short",'Perfattr Data'!$B$71:$B$107,0),FALSE)</f>
        <v>-1.6423414521583135E-3</v>
      </c>
      <c r="F78" s="150">
        <v>-1.625074E-2</v>
      </c>
      <c r="G78" s="150">
        <f t="shared" si="1"/>
        <v>3.1463552404119452E-2</v>
      </c>
      <c r="H78" s="613">
        <f t="shared" si="2"/>
        <v>1.6891711666666667E-2</v>
      </c>
    </row>
    <row r="79" spans="3:8" x14ac:dyDescent="0.25">
      <c r="C79" s="95">
        <f t="shared" si="3"/>
        <v>41152</v>
      </c>
      <c r="D79" s="150">
        <f>-INDEX('Exposure Data'!$A$1:$Y$391,MATCH($C79&amp;"short",'Exposure Data'!$A$1:$A$391,0),MATCH(D$3,'Exposure Data'!$A$1:$Y$1,0))</f>
        <v>3.1431025262225014E-2</v>
      </c>
      <c r="E79" s="107">
        <f>HLOOKUP($C79,'Perfattr Data'!$A$71:$CW$107,MATCH(E$3&amp;"Short",'Perfattr Data'!$B$71:$B$107,0),FALSE)</f>
        <v>1.0801118994927846E-3</v>
      </c>
      <c r="F79" s="150">
        <v>-2.2354090000000004E-2</v>
      </c>
      <c r="G79" s="150">
        <f t="shared" si="1"/>
        <v>2.7811771123380572E-2</v>
      </c>
      <c r="H79" s="613">
        <f t="shared" si="2"/>
        <v>4.0719624999999982E-3</v>
      </c>
    </row>
    <row r="80" spans="3:8" x14ac:dyDescent="0.25">
      <c r="C80" s="95">
        <f t="shared" si="3"/>
        <v>41182</v>
      </c>
      <c r="D80" s="150">
        <f>-INDEX('Exposure Data'!$A$1:$Y$391,MATCH($C80&amp;"short",'Exposure Data'!$A$1:$A$391,0),MATCH(D$3,'Exposure Data'!$A$1:$Y$1,0))</f>
        <v>4.9601111421313879E-3</v>
      </c>
      <c r="E80" s="107">
        <f>HLOOKUP($C80,'Perfattr Data'!$A$71:$CW$107,MATCH(E$3&amp;"Short",'Perfattr Data'!$B$71:$B$107,0),FALSE)</f>
        <v>-1.0867741880178782E-3</v>
      </c>
      <c r="F80" s="150">
        <v>-5.7919900000000003E-2</v>
      </c>
      <c r="G80" s="150">
        <f t="shared" ref="G80:G101" si="4">AVERAGE(E69:E80)/AVERAGE(D69:D80)</f>
        <v>3.8448394985357086E-5</v>
      </c>
      <c r="H80" s="613">
        <f t="shared" ref="H80:H101" si="5">AVERAGE(F69:F80)</f>
        <v>-1.8751320833333331E-2</v>
      </c>
    </row>
    <row r="81" spans="3:8" x14ac:dyDescent="0.25">
      <c r="C81" s="95">
        <f t="shared" si="3"/>
        <v>41213</v>
      </c>
      <c r="D81" s="150">
        <f>-INDEX('Exposure Data'!$A$1:$Y$391,MATCH($C81&amp;"short",'Exposure Data'!$A$1:$A$391,0),MATCH(D$3,'Exposure Data'!$A$1:$Y$1,0))</f>
        <v>7.0966308009943883E-4</v>
      </c>
      <c r="E81" s="107">
        <f>HLOOKUP($C81,'Perfattr Data'!$A$71:$CW$107,MATCH(E$3&amp;"Short",'Perfattr Data'!$B$71:$B$107,0),FALSE)</f>
        <v>-7.8075597026293299E-5</v>
      </c>
      <c r="F81" s="150">
        <v>2.753075E-2</v>
      </c>
      <c r="G81" s="150">
        <f t="shared" si="4"/>
        <v>1.1882764707155611E-2</v>
      </c>
      <c r="H81" s="613">
        <f t="shared" si="5"/>
        <v>-2.6225416666666671E-3</v>
      </c>
    </row>
    <row r="82" spans="3:8" x14ac:dyDescent="0.25">
      <c r="C82" s="95">
        <f t="shared" si="3"/>
        <v>41243</v>
      </c>
      <c r="D82" s="150">
        <f>-INDEX('Exposure Data'!$A$1:$Y$391,MATCH($C82&amp;"short",'Exposure Data'!$A$1:$A$391,0),MATCH(D$3,'Exposure Data'!$A$1:$Y$1,0))</f>
        <v>1.0726149158345038E-4</v>
      </c>
      <c r="E82" s="107">
        <f>HLOOKUP($C82,'Perfattr Data'!$A$71:$CW$107,MATCH(E$3&amp;"Short",'Perfattr Data'!$B$71:$B$107,0),FALSE)</f>
        <v>-4.712882570280817E-4</v>
      </c>
      <c r="F82" s="150">
        <v>-5.0691670000000003E-3</v>
      </c>
      <c r="G82" s="150">
        <f t="shared" si="4"/>
        <v>3.2942518639013452E-3</v>
      </c>
      <c r="H82" s="613">
        <f t="shared" si="5"/>
        <v>-4.4685672500000004E-3</v>
      </c>
    </row>
    <row r="83" spans="3:8" x14ac:dyDescent="0.25">
      <c r="C83" s="95">
        <f t="shared" si="3"/>
        <v>41274</v>
      </c>
      <c r="D83" s="150">
        <f>-INDEX('Exposure Data'!$A$1:$Y$391,MATCH($C83&amp;"short",'Exposure Data'!$A$1:$A$391,0),MATCH(D$3,'Exposure Data'!$A$1:$Y$1,0))</f>
        <v>6.2263237803414427E-4</v>
      </c>
      <c r="E83" s="107">
        <f>HLOOKUP($C83,'Perfattr Data'!$A$71:$CW$107,MATCH(E$3&amp;"Short",'Perfattr Data'!$B$71:$B$107,0),FALSE)</f>
        <v>-1.1087039716055516E-3</v>
      </c>
      <c r="F83" s="150">
        <v>-6.2696589999999996E-2</v>
      </c>
      <c r="G83" s="150">
        <f t="shared" si="4"/>
        <v>-1.6363851843797839E-2</v>
      </c>
      <c r="H83" s="613">
        <f t="shared" si="5"/>
        <v>-1.7915227250000002E-2</v>
      </c>
    </row>
    <row r="84" spans="3:8" x14ac:dyDescent="0.25">
      <c r="C84" s="4">
        <f t="shared" si="3"/>
        <v>41305</v>
      </c>
      <c r="D84" s="150">
        <f>-INDEX('Exposure Data'!$A$1:$Y$391,MATCH($C84&amp;"short",'Exposure Data'!$A$1:$A$391,0),MATCH(D$3,'Exposure Data'!$A$1:$Y$1,0))</f>
        <v>3.2906866734605167E-3</v>
      </c>
      <c r="E84" s="107">
        <f>HLOOKUP($C84,'Perfattr Data'!$A$71:$CW$107,MATCH(E$3&amp;"Short",'Perfattr Data'!$B$71:$B$107,0),FALSE)</f>
        <v>-1.4662449263239384E-3</v>
      </c>
      <c r="F84" s="150">
        <v>-4.18223E-2</v>
      </c>
      <c r="G84" s="150">
        <f t="shared" si="4"/>
        <v>-2.7785081734938849E-2</v>
      </c>
      <c r="H84" s="613">
        <f t="shared" si="5"/>
        <v>-9.1890022499999998E-3</v>
      </c>
    </row>
    <row r="85" spans="3:8" x14ac:dyDescent="0.25">
      <c r="C85" s="95">
        <f t="shared" si="3"/>
        <v>41333</v>
      </c>
      <c r="D85" s="150">
        <f>-INDEX('Exposure Data'!$A$1:$Y$391,MATCH($C85&amp;"short",'Exposure Data'!$A$1:$A$391,0),MATCH(D$3,'Exposure Data'!$A$1:$Y$1,0))</f>
        <v>2.0041113688747426E-3</v>
      </c>
      <c r="E85" s="107">
        <f>HLOOKUP($C85,'Perfattr Data'!$A$71:$CW$107,MATCH(E$3&amp;"Short",'Perfattr Data'!$B$71:$B$107,0),FALSE)</f>
        <v>1.2836723075035361E-3</v>
      </c>
      <c r="F85" s="150">
        <v>5.2311759999999999E-2</v>
      </c>
      <c r="G85" s="150">
        <f t="shared" si="4"/>
        <v>-2.5593320395117252E-3</v>
      </c>
      <c r="H85" s="613">
        <f t="shared" si="5"/>
        <v>2.2824352500000009E-3</v>
      </c>
    </row>
    <row r="86" spans="3:8" x14ac:dyDescent="0.25">
      <c r="C86" s="95">
        <f t="shared" si="3"/>
        <v>41364</v>
      </c>
      <c r="D86" s="150">
        <f>-INDEX('Exposure Data'!$A$1:$Y$391,MATCH($C86&amp;"short",'Exposure Data'!$A$1:$A$391,0),MATCH(D$3,'Exposure Data'!$A$1:$Y$1,0))</f>
        <v>0</v>
      </c>
      <c r="E86" s="107">
        <f>HLOOKUP($C86,'Perfattr Data'!$A$71:$CW$107,MATCH(E$3&amp;"Short",'Perfattr Data'!$B$71:$B$107,0),FALSE)</f>
        <v>8.1412819050811754E-4</v>
      </c>
      <c r="F86" s="150">
        <v>4.0500489999999993E-2</v>
      </c>
      <c r="G86" s="150">
        <f t="shared" si="4"/>
        <v>-1.0687160856097822E-2</v>
      </c>
      <c r="H86" s="613">
        <f t="shared" si="5"/>
        <v>1.4659444166666661E-3</v>
      </c>
    </row>
    <row r="87" spans="3:8" x14ac:dyDescent="0.25">
      <c r="C87" s="95">
        <f t="shared" si="3"/>
        <v>41394</v>
      </c>
      <c r="D87" s="150">
        <f>-INDEX('Exposure Data'!$A$1:$Y$391,MATCH($C87&amp;"short",'Exposure Data'!$A$1:$A$391,0),MATCH(D$3,'Exposure Data'!$A$1:$Y$1,0))</f>
        <v>0</v>
      </c>
      <c r="E87" s="107">
        <f>HLOOKUP($C87,'Perfattr Data'!$A$71:$CW$107,MATCH(E$3&amp;"Short",'Perfattr Data'!$B$71:$B$107,0),FALSE)</f>
        <v>-5.7840826279436318E-4</v>
      </c>
      <c r="F87" s="150">
        <v>1.1369839999999999E-2</v>
      </c>
      <c r="G87" s="150">
        <f t="shared" si="4"/>
        <v>-1.3320354648097001E-2</v>
      </c>
      <c r="H87" s="613">
        <f t="shared" si="5"/>
        <v>1.4207108333333268E-4</v>
      </c>
    </row>
    <row r="88" spans="3:8" x14ac:dyDescent="0.25">
      <c r="C88" s="95">
        <f t="shared" si="3"/>
        <v>41425</v>
      </c>
      <c r="D88" s="150">
        <f>-INDEX('Exposure Data'!$A$1:$Y$391,MATCH($C88&amp;"short",'Exposure Data'!$A$1:$A$391,0),MATCH(D$3,'Exposure Data'!$A$1:$Y$1,0))</f>
        <v>1.2360306403397448E-4</v>
      </c>
      <c r="E88" s="107">
        <f>HLOOKUP($C88,'Perfattr Data'!$A$71:$CW$107,MATCH(E$3&amp;"Short",'Perfattr Data'!$B$71:$B$107,0),FALSE)</f>
        <v>2.1854243785185759E-3</v>
      </c>
      <c r="F88" s="150">
        <v>7.5703020000000001E-3</v>
      </c>
      <c r="G88" s="150">
        <f t="shared" si="4"/>
        <v>-1.7371737457292327E-2</v>
      </c>
      <c r="H88" s="613">
        <f t="shared" si="5"/>
        <v>-1.4617595416666671E-2</v>
      </c>
    </row>
    <row r="89" spans="3:8" x14ac:dyDescent="0.25">
      <c r="C89" s="95">
        <f t="shared" si="3"/>
        <v>41455</v>
      </c>
      <c r="D89" s="150">
        <f>-INDEX('Exposure Data'!$A$1:$Y$391,MATCH($C89&amp;"short",'Exposure Data'!$A$1:$A$391,0),MATCH(D$3,'Exposure Data'!$A$1:$Y$1,0))</f>
        <v>7.1507541094156649E-4</v>
      </c>
      <c r="E89" s="107">
        <f>HLOOKUP($C89,'Perfattr Data'!$A$71:$CW$107,MATCH(E$3&amp;"Short",'Perfattr Data'!$B$71:$B$107,0),FALSE)</f>
        <v>4.8373281111391134E-4</v>
      </c>
      <c r="F89" s="150">
        <v>5.1232319999999998E-2</v>
      </c>
      <c r="G89" s="150">
        <f t="shared" si="4"/>
        <v>-7.5321727732327887E-3</v>
      </c>
      <c r="H89" s="613">
        <f t="shared" si="5"/>
        <v>-1.2997770833333329E-3</v>
      </c>
    </row>
    <row r="90" spans="3:8" x14ac:dyDescent="0.25">
      <c r="C90" s="95">
        <f t="shared" si="3"/>
        <v>41486</v>
      </c>
      <c r="D90" s="150">
        <f>-INDEX('Exposure Data'!$A$1:$Y$391,MATCH($C90&amp;"short",'Exposure Data'!$A$1:$A$391,0),MATCH(D$3,'Exposure Data'!$A$1:$Y$1,0))</f>
        <v>6.792967184931489E-3</v>
      </c>
      <c r="E90" s="107">
        <f>HLOOKUP($C90,'Perfattr Data'!$A$71:$CW$107,MATCH(E$3&amp;"Short",'Perfattr Data'!$B$71:$B$107,0),FALSE)</f>
        <v>3.3275880101451632E-3</v>
      </c>
      <c r="F90" s="150">
        <v>-4.31215E-2</v>
      </c>
      <c r="G90" s="150">
        <f t="shared" si="4"/>
        <v>8.6394990907792624E-2</v>
      </c>
      <c r="H90" s="613">
        <f t="shared" si="5"/>
        <v>-3.5390070833333357E-3</v>
      </c>
    </row>
    <row r="91" spans="3:8" x14ac:dyDescent="0.25">
      <c r="C91" s="95">
        <f t="shared" si="3"/>
        <v>41517</v>
      </c>
      <c r="D91" s="150">
        <f>-INDEX('Exposure Data'!$A$1:$Y$391,MATCH($C91&amp;"short",'Exposure Data'!$A$1:$A$391,0),MATCH(D$3,'Exposure Data'!$A$1:$Y$1,0))</f>
        <v>2.1802262751250093E-2</v>
      </c>
      <c r="E91" s="107">
        <f>HLOOKUP($C91,'Perfattr Data'!$A$71:$CW$107,MATCH(E$3&amp;"Short",'Perfattr Data'!$B$71:$B$107,0),FALSE)</f>
        <v>9.6015103226950894E-5</v>
      </c>
      <c r="F91" s="150">
        <v>-2.2054290000000001E-3</v>
      </c>
      <c r="G91" s="150">
        <f t="shared" si="4"/>
        <v>8.269389772432513E-2</v>
      </c>
      <c r="H91" s="613">
        <f t="shared" si="5"/>
        <v>-1.8599520000000004E-3</v>
      </c>
    </row>
    <row r="92" spans="3:8" x14ac:dyDescent="0.25">
      <c r="C92" s="95">
        <f t="shared" si="3"/>
        <v>41547</v>
      </c>
      <c r="D92" s="150">
        <f>-INDEX('Exposure Data'!$A$1:$Y$391,MATCH($C92&amp;"short",'Exposure Data'!$A$1:$A$391,0),MATCH(D$3,'Exposure Data'!$A$1:$Y$1,0))</f>
        <v>3.2269086107447699E-2</v>
      </c>
      <c r="E92" s="107">
        <f>HLOOKUP($C92,'Perfattr Data'!$A$71:$CW$107,MATCH(E$3&amp;"Short",'Perfattr Data'!$B$71:$B$107,0),FALSE)</f>
        <v>-4.7256051362081107E-3</v>
      </c>
      <c r="F92" s="150">
        <v>-8.9997570000000013E-2</v>
      </c>
      <c r="G92" s="150">
        <f t="shared" si="4"/>
        <v>-3.4742045340762245E-3</v>
      </c>
      <c r="H92" s="613">
        <f t="shared" si="5"/>
        <v>-4.5330911666666687E-3</v>
      </c>
    </row>
    <row r="93" spans="3:8" x14ac:dyDescent="0.25">
      <c r="C93" s="95">
        <f t="shared" si="3"/>
        <v>41578</v>
      </c>
      <c r="D93" s="150">
        <f>-INDEX('Exposure Data'!$A$1:$Y$391,MATCH($C93&amp;"short",'Exposure Data'!$A$1:$A$391,0),MATCH(D$3,'Exposure Data'!$A$1:$Y$1,0))</f>
        <v>3.4162170288911428E-2</v>
      </c>
      <c r="E93" s="107">
        <f>HLOOKUP($C93,'Perfattr Data'!$A$71:$CW$107,MATCH(E$3&amp;"Short",'Perfattr Data'!$B$71:$B$107,0),FALSE)</f>
        <v>-2.6427251624235189E-3</v>
      </c>
      <c r="F93" s="150">
        <v>-4.9849189999999995E-2</v>
      </c>
      <c r="G93" s="150">
        <f t="shared" si="4"/>
        <v>-2.7504356229326447E-2</v>
      </c>
      <c r="H93" s="613">
        <f t="shared" si="5"/>
        <v>-1.0981419500000001E-2</v>
      </c>
    </row>
    <row r="94" spans="3:8" x14ac:dyDescent="0.25">
      <c r="C94" s="95">
        <f t="shared" si="3"/>
        <v>41608</v>
      </c>
      <c r="D94" s="150">
        <f>-INDEX('Exposure Data'!$A$1:$Y$391,MATCH($C94&amp;"short",'Exposure Data'!$A$1:$A$391,0),MATCH(D$3,'Exposure Data'!$A$1:$Y$1,0))</f>
        <v>2.4599997607083004E-2</v>
      </c>
      <c r="E94" s="107">
        <f>HLOOKUP($C94,'Perfattr Data'!$A$71:$CW$107,MATCH(E$3&amp;"Short",'Perfattr Data'!$B$71:$B$107,0),FALSE)</f>
        <v>1.8754868355324522E-3</v>
      </c>
      <c r="F94" s="150">
        <v>3.8963450000000004E-2</v>
      </c>
      <c r="G94" s="150">
        <f t="shared" si="4"/>
        <v>-3.6052419291773292E-3</v>
      </c>
      <c r="H94" s="613">
        <f t="shared" si="5"/>
        <v>-7.3120347500000016E-3</v>
      </c>
    </row>
    <row r="95" spans="3:8" x14ac:dyDescent="0.25">
      <c r="C95" s="95">
        <f t="shared" si="3"/>
        <v>41639</v>
      </c>
      <c r="D95" s="150">
        <f>-INDEX('Exposure Data'!$A$1:$Y$391,MATCH($C95&amp;"short",'Exposure Data'!$A$1:$A$391,0),MATCH(D$3,'Exposure Data'!$A$1:$Y$1,0))</f>
        <v>2.3555157428291999E-2</v>
      </c>
      <c r="E95" s="107">
        <f>HLOOKUP($C95,'Perfattr Data'!$A$71:$CW$107,MATCH(E$3&amp;"Short",'Perfattr Data'!$B$71:$B$107,0),FALSE)</f>
        <v>-9.7152137475713508E-4</v>
      </c>
      <c r="F95" s="150">
        <v>-2.4980290000000001E-4</v>
      </c>
      <c r="G95" s="150">
        <f t="shared" si="4"/>
        <v>-2.1327862206367244E-3</v>
      </c>
      <c r="H95" s="613">
        <f t="shared" si="5"/>
        <v>-2.1081358249999999E-3</v>
      </c>
    </row>
    <row r="96" spans="3:8" x14ac:dyDescent="0.25">
      <c r="C96" s="95">
        <f t="shared" si="3"/>
        <v>41670</v>
      </c>
      <c r="D96" s="150">
        <f>-INDEX('Exposure Data'!$A$1:$Y$391,MATCH($C96&amp;"short",'Exposure Data'!$A$1:$A$391,0),MATCH(D$3,'Exposure Data'!$A$1:$Y$1,0))</f>
        <v>1.8409433945569507E-2</v>
      </c>
      <c r="E96" s="107">
        <f>HLOOKUP($C96,'Perfattr Data'!$A$71:$CW$107,MATCH(E$3&amp;"Short",'Perfattr Data'!$B$71:$B$107,0),FALSE)</f>
        <v>5.2345397142091032E-3</v>
      </c>
      <c r="F96" s="150">
        <v>8.8552569999999997E-2</v>
      </c>
      <c r="G96" s="150">
        <f t="shared" si="4"/>
        <v>3.8813947531233114E-2</v>
      </c>
      <c r="H96" s="613">
        <f t="shared" si="5"/>
        <v>8.756436674999998E-3</v>
      </c>
    </row>
    <row r="97" spans="3:8" x14ac:dyDescent="0.25">
      <c r="C97" s="95">
        <f t="shared" si="3"/>
        <v>41698</v>
      </c>
      <c r="D97" s="150">
        <f>-INDEX('Exposure Data'!$A$1:$Y$391,MATCH($C97&amp;"short",'Exposure Data'!$A$1:$A$391,0),MATCH(D$3,'Exposure Data'!$A$1:$Y$1,0))</f>
        <v>7.8560030812512907E-3</v>
      </c>
      <c r="E97" s="107">
        <f>HLOOKUP($C97,'Perfattr Data'!$A$71:$CW$107,MATCH(E$3&amp;"Short",'Perfattr Data'!$B$71:$B$107,0),FALSE)</f>
        <v>2.8789667170621923E-4</v>
      </c>
      <c r="F97" s="150">
        <v>-8.7127860000000001E-3</v>
      </c>
      <c r="G97" s="150">
        <f t="shared" si="4"/>
        <v>3.1632427032042908E-2</v>
      </c>
      <c r="H97" s="613">
        <f t="shared" si="5"/>
        <v>3.6710578416666658E-3</v>
      </c>
    </row>
    <row r="98" spans="3:8" x14ac:dyDescent="0.25">
      <c r="C98" s="95">
        <f t="shared" si="3"/>
        <v>41729</v>
      </c>
      <c r="D98" s="150">
        <f>-INDEX('Exposure Data'!$A$1:$Y$391,MATCH($C98&amp;"short",'Exposure Data'!$A$1:$A$391,0),MATCH(D$3,'Exposure Data'!$A$1:$Y$1,0))</f>
        <v>7.338268369522654E-3</v>
      </c>
      <c r="E98" s="107">
        <f>HLOOKUP($C98,'Perfattr Data'!$A$71:$CW$107,MATCH(E$3&amp;"Short",'Perfattr Data'!$B$71:$B$107,0),FALSE)</f>
        <v>-1.3677791753416129E-3</v>
      </c>
      <c r="F98" s="150">
        <v>2.0806179999999997E-2</v>
      </c>
      <c r="G98" s="150">
        <f t="shared" si="4"/>
        <v>1.8041728356349471E-2</v>
      </c>
      <c r="H98" s="613">
        <f t="shared" si="5"/>
        <v>2.0298653416666664E-3</v>
      </c>
    </row>
    <row r="99" spans="3:8" x14ac:dyDescent="0.25">
      <c r="C99" s="95">
        <f t="shared" si="3"/>
        <v>41759</v>
      </c>
      <c r="D99" s="150">
        <f>-INDEX('Exposure Data'!$A$1:$Y$391,MATCH($C99&amp;"short",'Exposure Data'!$A$1:$A$391,0),MATCH(D$3,'Exposure Data'!$A$1:$Y$1,0))</f>
        <v>1.3132492553205746E-3</v>
      </c>
      <c r="E99" s="107">
        <f>HLOOKUP($C99,'Perfattr Data'!$A$71:$CW$107,MATCH(E$3&amp;"Short",'Perfattr Data'!$B$71:$B$107,0),FALSE)</f>
        <v>4.4130019620075014E-4</v>
      </c>
      <c r="F99" s="150">
        <v>4.4851830000000002E-2</v>
      </c>
      <c r="G99" s="150">
        <f t="shared" si="4"/>
        <v>2.3608009476255253E-2</v>
      </c>
      <c r="H99" s="613">
        <f t="shared" si="5"/>
        <v>4.8200311750000004E-3</v>
      </c>
    </row>
    <row r="100" spans="3:8" x14ac:dyDescent="0.25">
      <c r="C100" s="95">
        <f t="shared" si="3"/>
        <v>41790</v>
      </c>
      <c r="D100" s="150">
        <f>-INDEX('Exposure Data'!$A$1:$Y$391,MATCH($C100&amp;"short",'Exposure Data'!$A$1:$A$391,0),MATCH(D$3,'Exposure Data'!$A$1:$Y$1,0))</f>
        <v>2.3300212863595709E-3</v>
      </c>
      <c r="E100" s="107">
        <f>HLOOKUP($C100,'Perfattr Data'!$A$71:$CW$107,MATCH(E$3&amp;"Short",'Perfattr Data'!$B$71:$B$107,0),FALSE)</f>
        <v>-2.3690882577040366E-3</v>
      </c>
      <c r="F100" s="150">
        <v>-8.7420079999999997E-2</v>
      </c>
      <c r="G100" s="150">
        <f t="shared" si="4"/>
        <v>-1.8226401336307507E-3</v>
      </c>
      <c r="H100" s="613">
        <f t="shared" si="5"/>
        <v>-3.095833991666666E-3</v>
      </c>
    </row>
    <row r="101" spans="3:8" x14ac:dyDescent="0.25">
      <c r="C101" s="95">
        <f t="shared" si="3"/>
        <v>41820</v>
      </c>
      <c r="D101" s="150">
        <f>-INDEX('Exposure Data'!$A$1:$Y$391,MATCH($C101&amp;"short",'Exposure Data'!$A$1:$A$391,0),MATCH(D$3,'Exposure Data'!$A$1:$Y$1,0))</f>
        <v>1.8792160014784302E-3</v>
      </c>
      <c r="E101" s="107">
        <f>HLOOKUP($C101,'Perfattr Data'!$A$71:$CW$107,MATCH(E$3&amp;"Short",'Perfattr Data'!$B$71:$B$107,0),FALSE)</f>
        <v>-1.6549962076068232E-3</v>
      </c>
      <c r="F101" s="150">
        <v>-3.5848989999999997E-2</v>
      </c>
      <c r="G101" s="150">
        <f t="shared" si="4"/>
        <v>-1.354241744981643E-2</v>
      </c>
      <c r="H101" s="613">
        <f t="shared" si="5"/>
        <v>-1.0352609824999999E-2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7"/>
  </sheetPr>
  <dimension ref="A1"/>
  <sheetViews>
    <sheetView workbookViewId="0">
      <selection activeCell="I19" sqref="I19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29"/>
  <sheetViews>
    <sheetView workbookViewId="0">
      <selection activeCell="F14" sqref="F14"/>
    </sheetView>
  </sheetViews>
  <sheetFormatPr defaultRowHeight="15" x14ac:dyDescent="0.25"/>
  <cols>
    <col min="1" max="1" width="9.140625" style="126"/>
    <col min="2" max="2" width="10.7109375" style="126" bestFit="1" customWidth="1"/>
    <col min="3" max="3" width="11.5703125" style="126" bestFit="1" customWidth="1"/>
    <col min="4" max="4" width="13.42578125" style="126" bestFit="1" customWidth="1"/>
    <col min="5" max="5" width="9.140625" style="126"/>
    <col min="6" max="6" width="11" style="126" bestFit="1" customWidth="1"/>
    <col min="7" max="7" width="8.140625" style="126" bestFit="1" customWidth="1"/>
    <col min="8" max="12" width="7.140625" style="126" bestFit="1" customWidth="1"/>
    <col min="13" max="16" width="6.85546875" style="126" bestFit="1" customWidth="1"/>
    <col min="17" max="17" width="7.140625" style="126" bestFit="1" customWidth="1"/>
    <col min="18" max="18" width="6.85546875" style="126" bestFit="1" customWidth="1"/>
    <col min="19" max="19" width="7.140625" style="126" bestFit="1" customWidth="1"/>
    <col min="20" max="24" width="6.85546875" style="126" bestFit="1" customWidth="1"/>
    <col min="25" max="16384" width="9.140625" style="126"/>
  </cols>
  <sheetData>
    <row r="1" spans="2:38" x14ac:dyDescent="0.25">
      <c r="C1" s="1" t="s">
        <v>74</v>
      </c>
      <c r="D1" s="1" t="s">
        <v>68</v>
      </c>
    </row>
    <row r="2" spans="2:38" x14ac:dyDescent="0.25">
      <c r="B2" s="131">
        <v>39814</v>
      </c>
      <c r="C2" s="99">
        <v>1.9E-3</v>
      </c>
      <c r="D2" s="150">
        <v>3.5666666666666204E-3</v>
      </c>
    </row>
    <row r="3" spans="2:38" x14ac:dyDescent="0.25">
      <c r="B3" s="131">
        <f>EOMONTH(B2,1)</f>
        <v>39872</v>
      </c>
      <c r="C3" s="99">
        <v>3.0099999999999998E-2</v>
      </c>
      <c r="D3" s="150">
        <v>3.9291666666666544E-2</v>
      </c>
      <c r="F3" s="135"/>
      <c r="G3" s="136"/>
      <c r="Q3" s="133"/>
      <c r="R3" s="134"/>
      <c r="S3" s="134"/>
      <c r="T3" s="134"/>
      <c r="U3" s="134"/>
      <c r="V3" s="134"/>
      <c r="W3" s="134"/>
      <c r="X3" s="134"/>
      <c r="Z3" s="132"/>
      <c r="AA3" s="132"/>
      <c r="AB3" s="132"/>
      <c r="AC3" s="132"/>
      <c r="AD3" s="132"/>
      <c r="AE3" s="132"/>
      <c r="AF3" s="132"/>
      <c r="AG3" s="132"/>
      <c r="AH3" s="132"/>
      <c r="AI3" s="132"/>
      <c r="AJ3" s="132"/>
      <c r="AK3" s="132"/>
      <c r="AL3" s="132"/>
    </row>
    <row r="4" spans="2:38" x14ac:dyDescent="0.25">
      <c r="B4" s="131">
        <f t="shared" ref="B4:B67" si="0">EOMONTH(B3,1)</f>
        <v>39903</v>
      </c>
      <c r="C4" s="99">
        <v>0.1363</v>
      </c>
      <c r="D4" s="150">
        <v>0.1702153876646279</v>
      </c>
      <c r="E4" s="134"/>
      <c r="F4" s="134"/>
      <c r="G4" s="134"/>
      <c r="H4" s="134"/>
      <c r="I4" s="134"/>
    </row>
    <row r="5" spans="2:38" x14ac:dyDescent="0.25">
      <c r="B5" s="131">
        <f t="shared" si="0"/>
        <v>39933</v>
      </c>
      <c r="C5" s="99">
        <v>0.25790000000000002</v>
      </c>
      <c r="D5" s="150">
        <v>0.316946550720622</v>
      </c>
      <c r="E5" s="134"/>
      <c r="F5" s="134"/>
      <c r="G5" s="134"/>
      <c r="H5" s="134"/>
      <c r="I5" s="134"/>
      <c r="K5" s="133"/>
      <c r="L5" s="133"/>
      <c r="M5" s="133"/>
      <c r="N5" s="133"/>
      <c r="O5" s="134"/>
      <c r="P5" s="134"/>
      <c r="Q5" s="134"/>
      <c r="R5" s="134"/>
      <c r="S5" s="134"/>
      <c r="T5" s="134"/>
      <c r="U5" s="134"/>
      <c r="V5" s="134"/>
      <c r="W5" s="134"/>
    </row>
    <row r="6" spans="2:38" x14ac:dyDescent="0.25">
      <c r="B6" s="131">
        <f t="shared" si="0"/>
        <v>39964</v>
      </c>
      <c r="C6" s="99">
        <v>8.6900000000000005E-2</v>
      </c>
      <c r="D6" s="150">
        <v>9.8887762530019283E-2</v>
      </c>
      <c r="E6" s="134"/>
      <c r="F6" s="134"/>
      <c r="G6" s="134"/>
      <c r="H6" s="134"/>
      <c r="I6" s="134"/>
      <c r="K6" s="133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</row>
    <row r="7" spans="2:38" x14ac:dyDescent="0.25">
      <c r="B7" s="131">
        <f t="shared" si="0"/>
        <v>39994</v>
      </c>
      <c r="C7" s="99">
        <v>7.0599999999999996E-2</v>
      </c>
      <c r="D7" s="150">
        <v>8.7542691171369633E-2</v>
      </c>
      <c r="E7" s="134"/>
      <c r="F7" s="134"/>
      <c r="G7" s="134"/>
      <c r="H7" s="134"/>
      <c r="I7" s="134"/>
      <c r="K7" s="133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</row>
    <row r="8" spans="2:38" x14ac:dyDescent="0.25">
      <c r="B8" s="131">
        <f t="shared" si="0"/>
        <v>40025</v>
      </c>
      <c r="C8" s="99">
        <v>8.3599999999999994E-2</v>
      </c>
      <c r="D8" s="150">
        <v>0.10259950234182465</v>
      </c>
      <c r="E8" s="134"/>
      <c r="F8" s="134"/>
      <c r="G8" s="134"/>
      <c r="H8" s="134"/>
      <c r="I8" s="137"/>
      <c r="K8" s="133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</row>
    <row r="9" spans="2:38" x14ac:dyDescent="0.25">
      <c r="B9" s="131">
        <f t="shared" si="0"/>
        <v>40056</v>
      </c>
      <c r="C9" s="99">
        <v>1.7500000000000002E-2</v>
      </c>
      <c r="D9" s="150">
        <v>1.9542765855675829E-2</v>
      </c>
      <c r="E9" s="134"/>
      <c r="F9" s="134"/>
      <c r="G9" s="134"/>
      <c r="H9" s="134"/>
      <c r="I9" s="134"/>
      <c r="K9" s="133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</row>
    <row r="10" spans="2:38" x14ac:dyDescent="0.25">
      <c r="B10" s="131">
        <f t="shared" si="0"/>
        <v>40086</v>
      </c>
      <c r="C10" s="99">
        <v>2.18E-2</v>
      </c>
      <c r="D10" s="150">
        <v>2.8824259003519485E-2</v>
      </c>
      <c r="I10" s="133"/>
      <c r="K10" s="133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</row>
    <row r="11" spans="2:38" x14ac:dyDescent="0.25">
      <c r="B11" s="131">
        <f t="shared" si="0"/>
        <v>40117</v>
      </c>
      <c r="C11" s="99">
        <v>1.43E-2</v>
      </c>
      <c r="D11" s="150">
        <v>1.823084450556535E-2</v>
      </c>
      <c r="I11" s="134"/>
      <c r="K11" s="133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</row>
    <row r="12" spans="2:38" x14ac:dyDescent="0.25">
      <c r="B12" s="131">
        <f t="shared" si="0"/>
        <v>40147</v>
      </c>
      <c r="C12" s="99">
        <v>1.5E-3</v>
      </c>
      <c r="D12" s="150">
        <v>3.1666666666666909E-3</v>
      </c>
      <c r="I12" s="134"/>
      <c r="K12" s="133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</row>
    <row r="13" spans="2:38" x14ac:dyDescent="0.25">
      <c r="B13" s="131">
        <f t="shared" si="0"/>
        <v>40178</v>
      </c>
      <c r="C13" s="99">
        <v>6.8999999999999999E-3</v>
      </c>
      <c r="D13" s="150">
        <v>1.0108876709115843E-2</v>
      </c>
      <c r="I13" s="134"/>
      <c r="K13" s="133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</row>
    <row r="14" spans="2:38" x14ac:dyDescent="0.25">
      <c r="B14" s="131">
        <f t="shared" si="0"/>
        <v>40209</v>
      </c>
      <c r="C14" s="99">
        <v>7.51E-2</v>
      </c>
      <c r="D14" s="150">
        <v>9.5158756238012066E-2</v>
      </c>
      <c r="I14" s="134"/>
      <c r="K14" s="133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</row>
    <row r="15" spans="2:38" x14ac:dyDescent="0.25">
      <c r="B15" s="131">
        <f t="shared" si="0"/>
        <v>40237</v>
      </c>
      <c r="C15" s="99">
        <v>9.1000000000000004E-3</v>
      </c>
      <c r="D15" s="150">
        <v>1.0766666666666693E-2</v>
      </c>
      <c r="I15" s="134"/>
      <c r="K15" s="133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</row>
    <row r="16" spans="2:38" x14ac:dyDescent="0.25">
      <c r="B16" s="131">
        <f t="shared" si="0"/>
        <v>40268</v>
      </c>
      <c r="C16" s="99">
        <v>4.1700000000000001E-2</v>
      </c>
      <c r="D16" s="150">
        <v>5.1807886775667875E-2</v>
      </c>
      <c r="I16" s="134"/>
      <c r="K16" s="133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</row>
    <row r="17" spans="2:32" x14ac:dyDescent="0.25">
      <c r="B17" s="131">
        <f t="shared" si="0"/>
        <v>40298</v>
      </c>
      <c r="C17" s="99">
        <v>1.5800000000000002E-2</v>
      </c>
      <c r="D17" s="150">
        <v>1.9390838667002353E-2</v>
      </c>
      <c r="I17" s="134"/>
      <c r="J17" s="134"/>
      <c r="K17" s="134"/>
      <c r="L17" s="134"/>
      <c r="M17" s="134"/>
      <c r="N17" s="134"/>
    </row>
    <row r="18" spans="2:32" x14ac:dyDescent="0.25">
      <c r="B18" s="131">
        <f t="shared" si="0"/>
        <v>40329</v>
      </c>
      <c r="C18" s="99">
        <v>-9.4000000000000004E-3</v>
      </c>
      <c r="D18" s="150">
        <v>-7.7333333333334019E-3</v>
      </c>
      <c r="I18" s="134"/>
      <c r="J18" s="134"/>
      <c r="K18" s="134"/>
      <c r="L18" s="134"/>
      <c r="M18" s="134"/>
      <c r="N18" s="134"/>
    </row>
    <row r="19" spans="2:32" x14ac:dyDescent="0.25">
      <c r="B19" s="131">
        <f t="shared" si="0"/>
        <v>40359</v>
      </c>
      <c r="C19" s="99">
        <v>2.58E-2</v>
      </c>
      <c r="D19" s="150">
        <v>3.1066312598035634E-2</v>
      </c>
      <c r="X19" s="134"/>
      <c r="Y19" s="134"/>
      <c r="Z19" s="134"/>
      <c r="AA19" s="134"/>
      <c r="AB19" s="134"/>
      <c r="AC19" s="134"/>
    </row>
    <row r="20" spans="2:32" x14ac:dyDescent="0.25">
      <c r="B20" s="131">
        <f t="shared" si="0"/>
        <v>40390</v>
      </c>
      <c r="C20" s="99">
        <v>2.1700000000000001E-2</v>
      </c>
      <c r="D20" s="150">
        <v>2.791438894894158E-2</v>
      </c>
      <c r="X20" s="134"/>
      <c r="Y20" s="134"/>
      <c r="Z20" s="134"/>
      <c r="AA20" s="134"/>
      <c r="AB20" s="134"/>
      <c r="AC20" s="134"/>
    </row>
    <row r="21" spans="2:32" x14ac:dyDescent="0.25">
      <c r="B21" s="131">
        <f t="shared" si="0"/>
        <v>40421</v>
      </c>
      <c r="C21" s="99">
        <v>2.0299999999999999E-2</v>
      </c>
      <c r="D21" s="150">
        <v>2.5928883491009632E-2</v>
      </c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X21" s="134"/>
      <c r="Y21" s="134"/>
      <c r="Z21" s="134"/>
      <c r="AA21" s="134"/>
      <c r="AB21" s="134"/>
      <c r="AC21" s="134"/>
    </row>
    <row r="22" spans="2:32" x14ac:dyDescent="0.25">
      <c r="B22" s="131">
        <f t="shared" si="0"/>
        <v>40451</v>
      </c>
      <c r="C22" s="99">
        <v>6.9199999999999998E-2</v>
      </c>
      <c r="D22" s="150">
        <v>8.7195820635023166E-2</v>
      </c>
      <c r="X22" s="134"/>
      <c r="Y22" s="133"/>
      <c r="Z22" s="133"/>
      <c r="AA22" s="133"/>
      <c r="AB22" s="133"/>
      <c r="AC22" s="133"/>
    </row>
    <row r="23" spans="2:32" x14ac:dyDescent="0.25">
      <c r="B23" s="131">
        <f t="shared" si="0"/>
        <v>40482</v>
      </c>
      <c r="C23" s="99">
        <v>9.01E-2</v>
      </c>
      <c r="D23" s="150">
        <v>0.11047358913946023</v>
      </c>
      <c r="F23" s="508"/>
      <c r="G23" s="508"/>
      <c r="H23" s="508"/>
      <c r="I23" s="508"/>
      <c r="J23" s="508"/>
      <c r="K23" s="510"/>
      <c r="L23" s="510"/>
      <c r="M23" s="510"/>
      <c r="N23" s="510"/>
      <c r="O23" s="510"/>
      <c r="P23" s="510"/>
      <c r="Q23" s="510"/>
      <c r="R23" s="510"/>
    </row>
    <row r="24" spans="2:32" x14ac:dyDescent="0.25">
      <c r="B24" s="131">
        <f t="shared" si="0"/>
        <v>40512</v>
      </c>
      <c r="C24" s="99">
        <v>2.12E-2</v>
      </c>
      <c r="D24" s="150">
        <v>2.3876481712810534E-2</v>
      </c>
      <c r="F24" s="508"/>
      <c r="G24" s="511"/>
      <c r="H24" s="511"/>
      <c r="I24" s="511"/>
      <c r="J24" s="511"/>
      <c r="K24" s="511"/>
      <c r="L24" s="511"/>
      <c r="M24" s="511"/>
      <c r="N24" s="511"/>
      <c r="O24" s="511"/>
      <c r="P24" s="511"/>
      <c r="Q24" s="511"/>
      <c r="R24" s="512"/>
      <c r="Y24" s="133"/>
      <c r="Z24" s="133"/>
      <c r="AA24" s="133"/>
      <c r="AB24" s="133"/>
      <c r="AC24" s="133"/>
      <c r="AD24" s="133"/>
      <c r="AE24" s="133"/>
      <c r="AF24" s="133"/>
    </row>
    <row r="25" spans="2:32" x14ac:dyDescent="0.25">
      <c r="B25" s="131">
        <f t="shared" si="0"/>
        <v>40543</v>
      </c>
      <c r="C25" s="99">
        <v>1.7899999999999999E-2</v>
      </c>
      <c r="D25" s="150">
        <v>2.3794453817532313E-2</v>
      </c>
      <c r="F25" s="508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Y25" s="134"/>
      <c r="Z25" s="134"/>
      <c r="AA25" s="134"/>
      <c r="AB25" s="134"/>
      <c r="AC25" s="134"/>
      <c r="AD25" s="134"/>
      <c r="AE25" s="134"/>
      <c r="AF25" s="134"/>
    </row>
    <row r="26" spans="2:32" x14ac:dyDescent="0.25">
      <c r="B26" s="131">
        <f t="shared" si="0"/>
        <v>40574</v>
      </c>
      <c r="C26" s="99">
        <v>1.06E-2</v>
      </c>
      <c r="D26" s="150">
        <v>1.3878306525477443E-2</v>
      </c>
      <c r="F26" s="508"/>
      <c r="G26" s="512"/>
      <c r="H26" s="512"/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Y26" s="134"/>
      <c r="Z26" s="134"/>
      <c r="AA26" s="134"/>
      <c r="AB26" s="134"/>
      <c r="AC26" s="134"/>
      <c r="AD26" s="134"/>
      <c r="AE26" s="134"/>
      <c r="AF26" s="134"/>
    </row>
    <row r="27" spans="2:32" x14ac:dyDescent="0.25">
      <c r="B27" s="131">
        <f t="shared" si="0"/>
        <v>40602</v>
      </c>
      <c r="C27" s="99">
        <v>9.9000000000000008E-3</v>
      </c>
      <c r="D27" s="150">
        <v>1.3642982751464902E-2</v>
      </c>
      <c r="F27" s="508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Y27" s="134"/>
      <c r="Z27" s="134"/>
      <c r="AA27" s="134"/>
      <c r="AB27" s="134"/>
      <c r="AC27" s="134"/>
      <c r="AD27" s="134"/>
      <c r="AE27" s="134"/>
      <c r="AF27" s="134"/>
    </row>
    <row r="28" spans="2:32" x14ac:dyDescent="0.25">
      <c r="B28" s="131">
        <f t="shared" si="0"/>
        <v>40633</v>
      </c>
      <c r="C28" s="99">
        <v>9.7999999999999997E-3</v>
      </c>
      <c r="D28" s="150">
        <v>1.3402676151566473E-2</v>
      </c>
      <c r="F28" s="508"/>
      <c r="G28" s="512"/>
      <c r="H28" s="512"/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Y28" s="134"/>
      <c r="Z28" s="134"/>
      <c r="AA28" s="134"/>
      <c r="AB28" s="134"/>
      <c r="AC28" s="134"/>
      <c r="AD28" s="134"/>
      <c r="AE28" s="134"/>
      <c r="AF28" s="134"/>
    </row>
    <row r="29" spans="2:32" x14ac:dyDescent="0.25">
      <c r="B29" s="131">
        <f t="shared" si="0"/>
        <v>40663</v>
      </c>
      <c r="C29" s="99">
        <v>2.69E-2</v>
      </c>
      <c r="D29" s="150">
        <v>3.4812361486210114E-2</v>
      </c>
      <c r="F29" s="508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Y29" s="134"/>
      <c r="Z29" s="134"/>
      <c r="AA29" s="134"/>
      <c r="AB29" s="134"/>
      <c r="AC29" s="134"/>
      <c r="AD29" s="134"/>
      <c r="AE29" s="134"/>
      <c r="AF29" s="134"/>
    </row>
    <row r="30" spans="2:32" x14ac:dyDescent="0.25">
      <c r="B30" s="131">
        <f t="shared" si="0"/>
        <v>40694</v>
      </c>
      <c r="C30" s="99">
        <v>-1.15E-2</v>
      </c>
      <c r="D30" s="150">
        <v>-9.8333333333332634E-3</v>
      </c>
      <c r="F30" s="508"/>
      <c r="G30" s="512"/>
      <c r="H30" s="512"/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Y30" s="134"/>
      <c r="Z30" s="134"/>
      <c r="AA30" s="134"/>
      <c r="AB30" s="134"/>
      <c r="AC30" s="134"/>
      <c r="AD30" s="134"/>
      <c r="AE30" s="134"/>
      <c r="AF30" s="134"/>
    </row>
    <row r="31" spans="2:32" x14ac:dyDescent="0.25">
      <c r="B31" s="131">
        <f t="shared" si="0"/>
        <v>40724</v>
      </c>
      <c r="C31" s="99">
        <v>-8.3999999999999995E-3</v>
      </c>
      <c r="D31" s="150">
        <v>-6.73333333333329E-3</v>
      </c>
      <c r="F31" s="508"/>
      <c r="G31" s="512"/>
      <c r="H31" s="512"/>
      <c r="I31" s="512"/>
      <c r="J31" s="512"/>
      <c r="K31" s="512"/>
      <c r="L31" s="512"/>
      <c r="M31" s="512"/>
      <c r="N31" s="508"/>
      <c r="O31" s="508"/>
      <c r="P31" s="508"/>
      <c r="Q31" s="508"/>
      <c r="R31" s="508"/>
      <c r="Y31" s="134"/>
      <c r="Z31" s="134"/>
      <c r="AA31" s="134"/>
      <c r="AB31" s="134"/>
      <c r="AC31" s="134"/>
      <c r="AD31" s="134"/>
      <c r="AE31" s="134"/>
      <c r="AF31" s="137"/>
    </row>
    <row r="32" spans="2:32" x14ac:dyDescent="0.25">
      <c r="B32" s="131">
        <f t="shared" si="0"/>
        <v>40755</v>
      </c>
      <c r="C32" s="99">
        <v>-4.1000000000000003E-3</v>
      </c>
      <c r="D32" s="150">
        <v>-2.4333333333333889E-3</v>
      </c>
      <c r="Y32" s="134"/>
      <c r="Z32" s="134"/>
      <c r="AA32" s="134"/>
      <c r="AB32" s="134"/>
      <c r="AC32" s="134"/>
      <c r="AD32" s="134"/>
      <c r="AE32" s="134"/>
      <c r="AF32" s="133"/>
    </row>
    <row r="33" spans="2:32" x14ac:dyDescent="0.25">
      <c r="B33" s="131">
        <f t="shared" si="0"/>
        <v>40786</v>
      </c>
      <c r="C33" s="99">
        <v>-1.9400000000000001E-2</v>
      </c>
      <c r="D33" s="150">
        <v>-1.7733333333333278E-2</v>
      </c>
      <c r="Y33" s="134"/>
      <c r="Z33" s="134"/>
      <c r="AA33" s="134"/>
      <c r="AB33" s="134"/>
      <c r="AC33" s="134"/>
      <c r="AD33" s="134"/>
      <c r="AE33" s="134"/>
      <c r="AF33" s="133"/>
    </row>
    <row r="34" spans="2:32" x14ac:dyDescent="0.25">
      <c r="B34" s="131">
        <f t="shared" si="0"/>
        <v>40816</v>
      </c>
      <c r="C34" s="99">
        <v>-5.0799999999999998E-2</v>
      </c>
      <c r="D34" s="150">
        <v>-4.9133333333333279E-2</v>
      </c>
      <c r="Y34" s="134"/>
      <c r="Z34" s="134"/>
      <c r="AA34" s="134"/>
      <c r="AB34" s="134"/>
      <c r="AC34" s="134"/>
      <c r="AD34" s="134"/>
      <c r="AE34" s="134"/>
      <c r="AF34" s="133"/>
    </row>
    <row r="35" spans="2:32" x14ac:dyDescent="0.25">
      <c r="B35" s="131">
        <f t="shared" si="0"/>
        <v>40847</v>
      </c>
      <c r="C35" s="99">
        <v>3.0200000000000001E-2</v>
      </c>
      <c r="D35" s="150">
        <v>3.186666666666671E-2</v>
      </c>
      <c r="Y35" s="134"/>
      <c r="Z35" s="134"/>
      <c r="AA35" s="134"/>
      <c r="AB35" s="134"/>
      <c r="AC35" s="134"/>
      <c r="AD35" s="134"/>
      <c r="AE35" s="134"/>
      <c r="AF35" s="133"/>
    </row>
    <row r="36" spans="2:32" x14ac:dyDescent="0.25">
      <c r="B36" s="131">
        <f t="shared" si="0"/>
        <v>40877</v>
      </c>
      <c r="C36" s="99">
        <v>-2.7E-2</v>
      </c>
      <c r="D36" s="150">
        <v>-2.5333333333333295E-2</v>
      </c>
      <c r="Y36" s="134"/>
      <c r="Z36" s="134"/>
      <c r="AA36" s="134"/>
      <c r="AB36" s="134"/>
      <c r="AC36" s="134"/>
      <c r="AD36" s="134"/>
      <c r="AE36" s="134"/>
      <c r="AF36" s="133"/>
    </row>
    <row r="37" spans="2:32" x14ac:dyDescent="0.25">
      <c r="B37" s="131">
        <f t="shared" si="0"/>
        <v>40908</v>
      </c>
      <c r="C37" s="99">
        <v>4.8500000000000001E-2</v>
      </c>
      <c r="D37" s="150">
        <v>5.0166666666666714E-2</v>
      </c>
    </row>
    <row r="38" spans="2:32" x14ac:dyDescent="0.25">
      <c r="B38" s="131">
        <f t="shared" si="0"/>
        <v>40939</v>
      </c>
      <c r="C38" s="99">
        <v>2.8899999999999999E-2</v>
      </c>
      <c r="D38" s="150">
        <v>3.0566666666666669E-2</v>
      </c>
    </row>
    <row r="39" spans="2:32" x14ac:dyDescent="0.25">
      <c r="B39" s="131">
        <f t="shared" si="0"/>
        <v>40968</v>
      </c>
      <c r="C39" s="99">
        <v>2.46E-2</v>
      </c>
      <c r="D39" s="150">
        <v>2.6429086679909571E-2</v>
      </c>
    </row>
    <row r="40" spans="2:32" x14ac:dyDescent="0.25">
      <c r="B40" s="131">
        <f t="shared" si="0"/>
        <v>40999</v>
      </c>
      <c r="C40" s="99">
        <v>1E-4</v>
      </c>
      <c r="D40" s="150">
        <v>1.7666666666666913E-3</v>
      </c>
    </row>
    <row r="41" spans="2:32" x14ac:dyDescent="0.25">
      <c r="B41" s="131">
        <f t="shared" si="0"/>
        <v>41029</v>
      </c>
      <c r="C41" s="99">
        <v>2.9999999999999997E-4</v>
      </c>
      <c r="D41" s="150">
        <v>2.0270380267481936E-3</v>
      </c>
    </row>
    <row r="42" spans="2:32" x14ac:dyDescent="0.25">
      <c r="B42" s="131">
        <f t="shared" si="0"/>
        <v>41060</v>
      </c>
      <c r="C42" s="99">
        <v>-3.0000000000000001E-3</v>
      </c>
      <c r="D42" s="150">
        <v>-1.33333333333335E-3</v>
      </c>
    </row>
    <row r="43" spans="2:32" x14ac:dyDescent="0.25">
      <c r="B43" s="131">
        <f t="shared" si="0"/>
        <v>41090</v>
      </c>
      <c r="C43" s="99">
        <v>1.5699999999999999E-2</v>
      </c>
      <c r="D43" s="150">
        <v>2.0524276181685376E-2</v>
      </c>
    </row>
    <row r="44" spans="2:32" x14ac:dyDescent="0.25">
      <c r="B44" s="131">
        <f t="shared" si="0"/>
        <v>41121</v>
      </c>
      <c r="C44" s="99">
        <v>7.4999999999999997E-3</v>
      </c>
      <c r="D44" s="150">
        <v>1.0264466333148248E-2</v>
      </c>
    </row>
    <row r="45" spans="2:32" x14ac:dyDescent="0.25">
      <c r="B45" s="131">
        <f t="shared" si="0"/>
        <v>41152</v>
      </c>
      <c r="C45" s="99">
        <v>0.01</v>
      </c>
      <c r="D45" s="150">
        <v>1.3894259801534737E-2</v>
      </c>
    </row>
    <row r="46" spans="2:32" x14ac:dyDescent="0.25">
      <c r="B46" s="131">
        <f t="shared" si="0"/>
        <v>41182</v>
      </c>
      <c r="C46" s="99">
        <v>8.3000000000000001E-3</v>
      </c>
      <c r="D46" s="150">
        <v>1.1490282227342868E-2</v>
      </c>
    </row>
    <row r="47" spans="2:32" x14ac:dyDescent="0.25">
      <c r="B47" s="131">
        <f t="shared" si="0"/>
        <v>41213</v>
      </c>
      <c r="C47" s="99">
        <v>1.89E-2</v>
      </c>
      <c r="D47" s="150">
        <v>2.4913898254320062E-2</v>
      </c>
    </row>
    <row r="48" spans="2:32" x14ac:dyDescent="0.25">
      <c r="B48" s="131">
        <f t="shared" si="0"/>
        <v>41243</v>
      </c>
      <c r="C48" s="99">
        <v>2.1100000000000001E-2</v>
      </c>
      <c r="D48" s="150">
        <v>2.697501842158543E-2</v>
      </c>
    </row>
    <row r="49" spans="2:4" x14ac:dyDescent="0.25">
      <c r="B49" s="131">
        <f t="shared" si="0"/>
        <v>41274</v>
      </c>
      <c r="C49" s="99">
        <v>3.9E-2</v>
      </c>
      <c r="D49" s="150">
        <v>4.9386319062387322E-2</v>
      </c>
    </row>
    <row r="50" spans="2:4" x14ac:dyDescent="0.25">
      <c r="B50" s="131">
        <f t="shared" si="0"/>
        <v>41305</v>
      </c>
      <c r="C50" s="99">
        <v>4.2099999999999999E-2</v>
      </c>
      <c r="D50" s="150">
        <v>5.2193578987234486E-2</v>
      </c>
    </row>
    <row r="51" spans="2:4" x14ac:dyDescent="0.25">
      <c r="B51" s="131">
        <f t="shared" si="0"/>
        <v>41333</v>
      </c>
      <c r="C51" s="99">
        <v>1.5299999999999999E-2</v>
      </c>
      <c r="D51" s="150">
        <v>1.8770048702803258E-2</v>
      </c>
    </row>
    <row r="52" spans="2:4" x14ac:dyDescent="0.25">
      <c r="B52" s="131">
        <f t="shared" si="0"/>
        <v>41364</v>
      </c>
      <c r="C52" s="99">
        <v>1.72E-2</v>
      </c>
      <c r="D52" s="150">
        <v>2.2722615145900137E-2</v>
      </c>
    </row>
    <row r="53" spans="2:4" x14ac:dyDescent="0.25">
      <c r="B53" s="131">
        <f t="shared" si="0"/>
        <v>41394</v>
      </c>
      <c r="C53" s="99">
        <v>2.92E-2</v>
      </c>
      <c r="D53" s="150">
        <v>3.7218979761625019E-2</v>
      </c>
    </row>
    <row r="54" spans="2:4" x14ac:dyDescent="0.25">
      <c r="B54" s="131">
        <f t="shared" si="0"/>
        <v>41425</v>
      </c>
      <c r="C54" s="99">
        <v>1.3899999999999999E-2</v>
      </c>
      <c r="D54" s="150">
        <v>1.7498644636216143E-2</v>
      </c>
    </row>
    <row r="55" spans="2:4" x14ac:dyDescent="0.25">
      <c r="B55" s="131">
        <f t="shared" si="0"/>
        <v>41455</v>
      </c>
      <c r="C55" s="99">
        <v>-5.4999999999999997E-3</v>
      </c>
      <c r="D55" s="150">
        <v>-3.8333333333332763E-3</v>
      </c>
    </row>
    <row r="56" spans="2:4" x14ac:dyDescent="0.25">
      <c r="B56" s="131">
        <f t="shared" si="0"/>
        <v>41486</v>
      </c>
      <c r="C56" s="99">
        <v>2.3E-3</v>
      </c>
      <c r="D56" s="150">
        <v>3.9666666666666487E-3</v>
      </c>
    </row>
    <row r="57" spans="2:4" x14ac:dyDescent="0.25">
      <c r="B57" s="131">
        <f t="shared" si="0"/>
        <v>41517</v>
      </c>
      <c r="C57" s="99">
        <v>1.04E-2</v>
      </c>
      <c r="D57" s="150">
        <v>1.3383007309479673E-2</v>
      </c>
    </row>
    <row r="58" spans="2:4" x14ac:dyDescent="0.25">
      <c r="B58" s="131">
        <f t="shared" si="0"/>
        <v>41547</v>
      </c>
      <c r="C58" s="99">
        <v>2.2700000000000001E-2</v>
      </c>
      <c r="D58" s="150">
        <v>2.9715968764149475E-2</v>
      </c>
    </row>
    <row r="59" spans="2:4" x14ac:dyDescent="0.25">
      <c r="B59" s="131">
        <f t="shared" si="0"/>
        <v>41578</v>
      </c>
      <c r="C59" s="99">
        <v>1.67E-2</v>
      </c>
      <c r="D59" s="150">
        <v>2.1234024616827205E-2</v>
      </c>
    </row>
    <row r="60" spans="2:4" x14ac:dyDescent="0.25">
      <c r="B60" s="131">
        <f t="shared" si="0"/>
        <v>41608</v>
      </c>
      <c r="C60" s="99">
        <v>4.3E-3</v>
      </c>
      <c r="D60" s="150">
        <v>6.3366017630174069E-3</v>
      </c>
    </row>
    <row r="61" spans="2:4" x14ac:dyDescent="0.25">
      <c r="B61" s="131">
        <f t="shared" si="0"/>
        <v>41639</v>
      </c>
      <c r="C61" s="99">
        <v>2.1000000000000001E-2</v>
      </c>
      <c r="D61" s="150">
        <v>2.78245788701043E-2</v>
      </c>
    </row>
    <row r="62" spans="2:4" x14ac:dyDescent="0.25">
      <c r="B62" s="131">
        <f t="shared" si="0"/>
        <v>41670</v>
      </c>
      <c r="C62" s="99">
        <v>7.2099999999999997E-2</v>
      </c>
      <c r="D62" s="150">
        <v>9.0528710691289913E-2</v>
      </c>
    </row>
    <row r="63" spans="2:4" x14ac:dyDescent="0.25">
      <c r="B63" s="131">
        <f t="shared" si="0"/>
        <v>41698</v>
      </c>
      <c r="C63" s="99">
        <v>1.8200000000000001E-2</v>
      </c>
      <c r="D63" s="150">
        <v>2.050797250925987E-2</v>
      </c>
    </row>
    <row r="64" spans="2:4" x14ac:dyDescent="0.25">
      <c r="B64" s="131">
        <f t="shared" si="0"/>
        <v>41729</v>
      </c>
      <c r="C64" s="99">
        <v>-1.9E-2</v>
      </c>
      <c r="D64" s="150">
        <v>-1.7333333333333343E-2</v>
      </c>
    </row>
    <row r="65" spans="2:4" x14ac:dyDescent="0.25">
      <c r="B65" s="131">
        <f t="shared" si="0"/>
        <v>41759</v>
      </c>
      <c r="C65" s="99">
        <v>-1.0999999999999999E-2</v>
      </c>
      <c r="D65" s="150">
        <v>-9.3333333333333081E-3</v>
      </c>
    </row>
    <row r="66" spans="2:4" x14ac:dyDescent="0.25">
      <c r="B66" s="131">
        <f t="shared" si="0"/>
        <v>41790</v>
      </c>
      <c r="C66" s="99">
        <v>4.1000000000000003E-3</v>
      </c>
      <c r="D66" s="150">
        <v>5.7666666666667627E-3</v>
      </c>
    </row>
    <row r="67" spans="2:4" x14ac:dyDescent="0.25">
      <c r="B67" s="131">
        <f t="shared" si="0"/>
        <v>41820</v>
      </c>
      <c r="C67" s="99">
        <v>7.4999999999999997E-3</v>
      </c>
      <c r="D67" s="150">
        <v>9.1666666666666927E-3</v>
      </c>
    </row>
    <row r="68" spans="2:4" x14ac:dyDescent="0.25">
      <c r="B68" s="131">
        <f t="shared" ref="B68" si="1">EOMONTH(B67,1)</f>
        <v>41851</v>
      </c>
      <c r="C68" s="99">
        <v>1.2999999999999999E-2</v>
      </c>
      <c r="D68" s="150">
        <v>1.4666666666666573E-2</v>
      </c>
    </row>
    <row r="69" spans="2:4" x14ac:dyDescent="0.25">
      <c r="B69" s="131"/>
      <c r="C69" s="99"/>
      <c r="D69" s="613"/>
    </row>
    <row r="70" spans="2:4" x14ac:dyDescent="0.25">
      <c r="B70" s="131"/>
      <c r="C70" s="99"/>
      <c r="D70" s="99"/>
    </row>
    <row r="71" spans="2:4" x14ac:dyDescent="0.25">
      <c r="B71" s="131"/>
      <c r="C71" s="99"/>
      <c r="D71" s="99"/>
    </row>
    <row r="72" spans="2:4" x14ac:dyDescent="0.25">
      <c r="B72" s="131"/>
      <c r="C72" s="99"/>
      <c r="D72" s="99"/>
    </row>
    <row r="73" spans="2:4" x14ac:dyDescent="0.25">
      <c r="B73" s="131"/>
      <c r="C73" s="99"/>
      <c r="D73" s="99"/>
    </row>
    <row r="74" spans="2:4" x14ac:dyDescent="0.25">
      <c r="B74" s="131"/>
      <c r="C74" s="99"/>
      <c r="D74" s="99"/>
    </row>
    <row r="75" spans="2:4" x14ac:dyDescent="0.25">
      <c r="B75" s="131"/>
      <c r="C75" s="99"/>
      <c r="D75" s="99"/>
    </row>
    <row r="76" spans="2:4" x14ac:dyDescent="0.25">
      <c r="B76" s="131"/>
      <c r="C76" s="99"/>
      <c r="D76" s="99"/>
    </row>
    <row r="77" spans="2:4" x14ac:dyDescent="0.25">
      <c r="B77" s="131"/>
      <c r="C77" s="99"/>
      <c r="D77" s="99"/>
    </row>
    <row r="78" spans="2:4" x14ac:dyDescent="0.25">
      <c r="B78" s="131"/>
      <c r="C78" s="99"/>
      <c r="D78" s="99"/>
    </row>
    <row r="79" spans="2:4" x14ac:dyDescent="0.25">
      <c r="B79" s="131"/>
      <c r="C79" s="99"/>
      <c r="D79" s="99"/>
    </row>
    <row r="80" spans="2:4" x14ac:dyDescent="0.25">
      <c r="B80" s="131"/>
      <c r="C80" s="99"/>
      <c r="D80" s="99"/>
    </row>
    <row r="81" spans="2:4" x14ac:dyDescent="0.25">
      <c r="B81" s="131"/>
      <c r="C81" s="99"/>
      <c r="D81" s="99"/>
    </row>
    <row r="82" spans="2:4" x14ac:dyDescent="0.25">
      <c r="B82" s="131"/>
      <c r="C82" s="99"/>
      <c r="D82" s="99"/>
    </row>
    <row r="83" spans="2:4" x14ac:dyDescent="0.25">
      <c r="B83" s="131"/>
      <c r="C83" s="99"/>
      <c r="D83" s="99"/>
    </row>
    <row r="84" spans="2:4" x14ac:dyDescent="0.25">
      <c r="B84" s="131"/>
      <c r="C84" s="99"/>
      <c r="D84" s="99"/>
    </row>
    <row r="85" spans="2:4" x14ac:dyDescent="0.25">
      <c r="B85" s="131"/>
      <c r="C85" s="99"/>
      <c r="D85" s="99"/>
    </row>
    <row r="86" spans="2:4" x14ac:dyDescent="0.25">
      <c r="B86" s="131"/>
      <c r="C86" s="99"/>
      <c r="D86" s="99"/>
    </row>
    <row r="87" spans="2:4" x14ac:dyDescent="0.25">
      <c r="B87" s="131"/>
      <c r="C87" s="99"/>
      <c r="D87" s="99"/>
    </row>
    <row r="88" spans="2:4" x14ac:dyDescent="0.25">
      <c r="B88" s="131"/>
      <c r="C88" s="99"/>
      <c r="D88" s="99"/>
    </row>
    <row r="89" spans="2:4" x14ac:dyDescent="0.25">
      <c r="B89" s="131"/>
      <c r="C89" s="99"/>
      <c r="D89" s="99"/>
    </row>
    <row r="90" spans="2:4" x14ac:dyDescent="0.25">
      <c r="B90" s="131"/>
      <c r="C90" s="99"/>
      <c r="D90" s="99"/>
    </row>
    <row r="91" spans="2:4" x14ac:dyDescent="0.25">
      <c r="B91" s="131"/>
      <c r="C91" s="99"/>
      <c r="D91" s="99"/>
    </row>
    <row r="92" spans="2:4" x14ac:dyDescent="0.25">
      <c r="B92" s="131"/>
      <c r="C92" s="99"/>
      <c r="D92" s="99"/>
    </row>
    <row r="93" spans="2:4" x14ac:dyDescent="0.25">
      <c r="B93" s="131"/>
      <c r="C93" s="99"/>
      <c r="D93" s="99"/>
    </row>
    <row r="94" spans="2:4" x14ac:dyDescent="0.25">
      <c r="B94" s="131"/>
      <c r="C94" s="99"/>
      <c r="D94" s="99"/>
    </row>
    <row r="95" spans="2:4" x14ac:dyDescent="0.25">
      <c r="B95" s="131"/>
      <c r="C95" s="99"/>
      <c r="D95" s="99"/>
    </row>
    <row r="96" spans="2:4" x14ac:dyDescent="0.25">
      <c r="B96" s="131"/>
      <c r="C96" s="99"/>
      <c r="D96" s="99"/>
    </row>
    <row r="97" spans="2:4" x14ac:dyDescent="0.25">
      <c r="B97" s="131"/>
      <c r="C97" s="99"/>
      <c r="D97" s="99"/>
    </row>
    <row r="98" spans="2:4" x14ac:dyDescent="0.25">
      <c r="B98" s="131"/>
      <c r="C98" s="99"/>
      <c r="D98" s="99"/>
    </row>
    <row r="99" spans="2:4" x14ac:dyDescent="0.25">
      <c r="B99" s="131"/>
      <c r="C99" s="99"/>
      <c r="D99" s="99"/>
    </row>
    <row r="100" spans="2:4" x14ac:dyDescent="0.25">
      <c r="B100" s="138"/>
      <c r="C100" s="139"/>
    </row>
    <row r="101" spans="2:4" x14ac:dyDescent="0.25">
      <c r="B101" s="138"/>
      <c r="C101" s="139"/>
    </row>
    <row r="102" spans="2:4" x14ac:dyDescent="0.25">
      <c r="B102" s="138"/>
      <c r="C102" s="139"/>
    </row>
    <row r="103" spans="2:4" x14ac:dyDescent="0.25">
      <c r="B103" s="138"/>
      <c r="C103" s="139"/>
    </row>
    <row r="104" spans="2:4" x14ac:dyDescent="0.25">
      <c r="B104" s="138"/>
      <c r="C104" s="139"/>
    </row>
    <row r="105" spans="2:4" x14ac:dyDescent="0.25">
      <c r="B105" s="138"/>
      <c r="C105" s="139"/>
    </row>
    <row r="106" spans="2:4" x14ac:dyDescent="0.25">
      <c r="B106" s="138"/>
      <c r="C106" s="139"/>
    </row>
    <row r="107" spans="2:4" x14ac:dyDescent="0.25">
      <c r="B107" s="138"/>
      <c r="C107" s="139"/>
    </row>
    <row r="108" spans="2:4" x14ac:dyDescent="0.25">
      <c r="B108" s="138"/>
      <c r="C108" s="139"/>
    </row>
    <row r="109" spans="2:4" x14ac:dyDescent="0.25">
      <c r="B109" s="138"/>
      <c r="C109" s="139"/>
    </row>
    <row r="110" spans="2:4" x14ac:dyDescent="0.25">
      <c r="B110" s="138"/>
      <c r="C110" s="139"/>
    </row>
    <row r="111" spans="2:4" x14ac:dyDescent="0.25">
      <c r="B111" s="138"/>
      <c r="C111" s="139"/>
    </row>
    <row r="112" spans="2:4" x14ac:dyDescent="0.25">
      <c r="B112" s="138"/>
      <c r="C112" s="139"/>
    </row>
    <row r="113" spans="2:3" x14ac:dyDescent="0.25">
      <c r="B113" s="138"/>
      <c r="C113" s="139"/>
    </row>
    <row r="114" spans="2:3" x14ac:dyDescent="0.25">
      <c r="B114" s="138"/>
      <c r="C114" s="139"/>
    </row>
    <row r="115" spans="2:3" x14ac:dyDescent="0.25">
      <c r="B115" s="138"/>
      <c r="C115" s="139"/>
    </row>
    <row r="116" spans="2:3" x14ac:dyDescent="0.25">
      <c r="B116" s="138"/>
      <c r="C116" s="139"/>
    </row>
    <row r="117" spans="2:3" x14ac:dyDescent="0.25">
      <c r="B117" s="138"/>
      <c r="C117" s="139"/>
    </row>
    <row r="118" spans="2:3" x14ac:dyDescent="0.25">
      <c r="B118" s="138"/>
      <c r="C118" s="139"/>
    </row>
    <row r="119" spans="2:3" x14ac:dyDescent="0.25">
      <c r="B119" s="138"/>
      <c r="C119" s="139"/>
    </row>
    <row r="120" spans="2:3" x14ac:dyDescent="0.25">
      <c r="B120" s="138"/>
      <c r="C120" s="139"/>
    </row>
    <row r="121" spans="2:3" x14ac:dyDescent="0.25">
      <c r="B121" s="138"/>
      <c r="C121" s="139"/>
    </row>
    <row r="122" spans="2:3" x14ac:dyDescent="0.25">
      <c r="B122" s="138"/>
      <c r="C122" s="139"/>
    </row>
    <row r="123" spans="2:3" x14ac:dyDescent="0.25">
      <c r="B123" s="138"/>
      <c r="C123" s="139"/>
    </row>
    <row r="124" spans="2:3" x14ac:dyDescent="0.25">
      <c r="B124" s="138"/>
      <c r="C124" s="139"/>
    </row>
    <row r="125" spans="2:3" x14ac:dyDescent="0.25">
      <c r="B125" s="138"/>
      <c r="C125" s="139"/>
    </row>
    <row r="126" spans="2:3" x14ac:dyDescent="0.25">
      <c r="B126" s="138"/>
      <c r="C126" s="139"/>
    </row>
    <row r="127" spans="2:3" x14ac:dyDescent="0.25">
      <c r="B127" s="138"/>
      <c r="C127" s="139"/>
    </row>
    <row r="128" spans="2:3" x14ac:dyDescent="0.25">
      <c r="B128" s="138"/>
      <c r="C128" s="139"/>
    </row>
    <row r="129" spans="2:3" x14ac:dyDescent="0.25">
      <c r="B129" s="138"/>
      <c r="C129" s="13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W1174"/>
  <sheetViews>
    <sheetView workbookViewId="0">
      <selection activeCell="W391" sqref="W391"/>
    </sheetView>
  </sheetViews>
  <sheetFormatPr defaultRowHeight="15" x14ac:dyDescent="0.25"/>
  <cols>
    <col min="1" max="1" width="11.140625" style="6" bestFit="1" customWidth="1"/>
    <col min="2" max="16384" width="9.140625" style="6"/>
  </cols>
  <sheetData>
    <row r="1" spans="1:74" x14ac:dyDescent="0.25">
      <c r="B1" s="147"/>
      <c r="C1" s="147"/>
      <c r="D1" s="148" t="s">
        <v>0</v>
      </c>
      <c r="E1" s="148" t="s">
        <v>1</v>
      </c>
      <c r="F1" s="148" t="s">
        <v>2</v>
      </c>
      <c r="G1" s="148" t="s">
        <v>3</v>
      </c>
      <c r="H1" s="148" t="s">
        <v>4</v>
      </c>
      <c r="I1" s="148" t="s">
        <v>5</v>
      </c>
      <c r="J1" s="148" t="s">
        <v>6</v>
      </c>
      <c r="K1" s="148" t="s">
        <v>7</v>
      </c>
      <c r="L1" s="148" t="s">
        <v>8</v>
      </c>
      <c r="M1" s="148" t="s">
        <v>10</v>
      </c>
      <c r="N1" s="148" t="s">
        <v>11</v>
      </c>
      <c r="O1" s="148" t="s">
        <v>9</v>
      </c>
      <c r="P1" s="147" t="s">
        <v>17</v>
      </c>
      <c r="Q1" s="514" t="s">
        <v>18</v>
      </c>
      <c r="R1" s="147" t="s">
        <v>19</v>
      </c>
      <c r="S1" s="147" t="s">
        <v>20</v>
      </c>
      <c r="T1" s="147" t="s">
        <v>21</v>
      </c>
      <c r="U1" s="147" t="s">
        <v>22</v>
      </c>
      <c r="V1" s="147" t="s">
        <v>23</v>
      </c>
      <c r="W1" s="147" t="s">
        <v>15</v>
      </c>
      <c r="X1" s="147" t="s">
        <v>16</v>
      </c>
      <c r="Y1" s="149" t="s">
        <v>14</v>
      </c>
      <c r="Z1" s="149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</row>
    <row r="2" spans="1:74" x14ac:dyDescent="0.25">
      <c r="A2" s="4" t="str">
        <f>B2&amp;C2</f>
        <v>41820Long</v>
      </c>
      <c r="B2" s="152">
        <v>41820</v>
      </c>
      <c r="C2" s="149" t="s">
        <v>12</v>
      </c>
      <c r="D2" s="150">
        <v>0.34651729690961325</v>
      </c>
      <c r="E2" s="150">
        <v>3.2594463405741077E-2</v>
      </c>
      <c r="F2" s="150">
        <v>5.4737551401033133E-2</v>
      </c>
      <c r="G2" s="150">
        <v>0.33172106452369848</v>
      </c>
      <c r="H2" s="150">
        <v>2.4570901465003622E-2</v>
      </c>
      <c r="I2" s="150">
        <v>6.6747883833499022E-3</v>
      </c>
      <c r="J2" s="150">
        <v>9.6410042812244592E-2</v>
      </c>
      <c r="K2" s="150">
        <v>5.5587826908191848E-2</v>
      </c>
      <c r="L2" s="150">
        <v>4.3159315400903918E-2</v>
      </c>
      <c r="M2" s="150">
        <v>0.10509933303317308</v>
      </c>
      <c r="N2" s="150">
        <v>1.4594044358390875E-2</v>
      </c>
      <c r="O2" s="150">
        <v>4.9475771600333831E-3</v>
      </c>
      <c r="P2" s="151">
        <v>0.36939761060566556</v>
      </c>
      <c r="Q2" s="16">
        <v>0.12252074287692387</v>
      </c>
      <c r="R2" s="151">
        <v>0</v>
      </c>
      <c r="S2" s="151">
        <v>5.3724352919533508E-2</v>
      </c>
      <c r="T2" s="151">
        <v>0.36708153883487049</v>
      </c>
      <c r="U2" s="151">
        <v>0.11397406970624881</v>
      </c>
      <c r="V2" s="151">
        <v>4.5823412673238896E-2</v>
      </c>
      <c r="W2" s="151">
        <v>4.4092478144896162E-2</v>
      </c>
      <c r="X2" s="151">
        <v>0.26266915643569183</v>
      </c>
      <c r="Y2" s="151">
        <v>1.3687371663894168</v>
      </c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</row>
    <row r="3" spans="1:74" x14ac:dyDescent="0.25">
      <c r="A3" s="4" t="str">
        <f>B3&amp;C3</f>
        <v>41820Short</v>
      </c>
      <c r="B3" s="147">
        <v>41820</v>
      </c>
      <c r="C3" s="149" t="s">
        <v>13</v>
      </c>
      <c r="D3" s="150">
        <v>-0.22986712987324712</v>
      </c>
      <c r="E3" s="150">
        <v>-6.1068166632688617E-2</v>
      </c>
      <c r="F3" s="150">
        <v>-7.6863417609419726E-2</v>
      </c>
      <c r="G3" s="150">
        <v>-0.11434998134922558</v>
      </c>
      <c r="H3" s="150">
        <v>0</v>
      </c>
      <c r="I3" s="150">
        <v>-0.1357564296603409</v>
      </c>
      <c r="J3" s="150">
        <v>-0.11443374544488166</v>
      </c>
      <c r="K3" s="150">
        <v>-3.4403001961019981E-2</v>
      </c>
      <c r="L3" s="150">
        <v>-8.2612295505839223E-3</v>
      </c>
      <c r="M3" s="150">
        <v>-0.22190214817577128</v>
      </c>
      <c r="N3" s="150">
        <v>-2.7341267556870289E-3</v>
      </c>
      <c r="O3" s="150">
        <v>0</v>
      </c>
      <c r="P3" s="151">
        <v>-0.29221922368406189</v>
      </c>
      <c r="Q3" s="16">
        <v>-1.8792160014784302E-3</v>
      </c>
      <c r="R3" s="151">
        <v>-3.3196243632515061E-2</v>
      </c>
      <c r="S3" s="151">
        <v>-5.2764067209108104E-2</v>
      </c>
      <c r="T3" s="151">
        <v>-0.21578108525672784</v>
      </c>
      <c r="U3" s="151">
        <v>-0.22270169324221559</v>
      </c>
      <c r="V3" s="151">
        <v>-0.10657676834065165</v>
      </c>
      <c r="W3" s="151">
        <v>-7.4521079646107338E-2</v>
      </c>
      <c r="X3" s="151">
        <v>-0.20220638333353219</v>
      </c>
      <c r="Y3" s="151">
        <v>-1.1912995645387463</v>
      </c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</row>
    <row r="4" spans="1:74" x14ac:dyDescent="0.25">
      <c r="A4" s="4" t="str">
        <f t="shared" ref="A4:A67" si="0">B4&amp;C4</f>
        <v/>
      </c>
    </row>
    <row r="5" spans="1:74" x14ac:dyDescent="0.25">
      <c r="A5" s="4" t="str">
        <f t="shared" si="0"/>
        <v/>
      </c>
      <c r="B5" s="153"/>
      <c r="C5" s="153"/>
      <c r="D5" s="148" t="s">
        <v>0</v>
      </c>
      <c r="E5" s="148" t="s">
        <v>1</v>
      </c>
      <c r="F5" s="148" t="s">
        <v>2</v>
      </c>
      <c r="G5" s="148" t="s">
        <v>3</v>
      </c>
      <c r="H5" s="148" t="s">
        <v>4</v>
      </c>
      <c r="I5" s="148" t="s">
        <v>5</v>
      </c>
      <c r="J5" s="148" t="s">
        <v>6</v>
      </c>
      <c r="K5" s="148" t="s">
        <v>7</v>
      </c>
      <c r="L5" s="148" t="s">
        <v>8</v>
      </c>
      <c r="M5" s="148" t="s">
        <v>10</v>
      </c>
      <c r="N5" s="148" t="s">
        <v>11</v>
      </c>
      <c r="O5" s="148" t="s">
        <v>9</v>
      </c>
      <c r="P5" s="153" t="s">
        <v>17</v>
      </c>
      <c r="Q5" s="515" t="s">
        <v>18</v>
      </c>
      <c r="R5" s="153" t="s">
        <v>19</v>
      </c>
      <c r="S5" s="153" t="s">
        <v>20</v>
      </c>
      <c r="T5" s="153" t="s">
        <v>21</v>
      </c>
      <c r="U5" s="153" t="s">
        <v>22</v>
      </c>
      <c r="V5" s="153" t="s">
        <v>23</v>
      </c>
      <c r="W5" s="153" t="s">
        <v>15</v>
      </c>
      <c r="X5" s="153" t="s">
        <v>16</v>
      </c>
      <c r="Y5" s="154" t="s">
        <v>14</v>
      </c>
      <c r="Z5" s="154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3"/>
      <c r="BI5" s="153"/>
      <c r="BJ5" s="153"/>
      <c r="BK5" s="153"/>
      <c r="BL5" s="153"/>
      <c r="BM5" s="153"/>
      <c r="BN5" s="153"/>
      <c r="BO5" s="153"/>
      <c r="BP5" s="153"/>
      <c r="BQ5" s="153"/>
      <c r="BR5" s="153"/>
      <c r="BS5" s="153"/>
      <c r="BT5" s="153"/>
      <c r="BU5" s="153"/>
      <c r="BV5" s="153"/>
    </row>
    <row r="6" spans="1:74" x14ac:dyDescent="0.25">
      <c r="A6" s="4" t="str">
        <f t="shared" si="0"/>
        <v>41790Long</v>
      </c>
      <c r="B6" s="155">
        <v>41790</v>
      </c>
      <c r="C6" s="154" t="s">
        <v>12</v>
      </c>
      <c r="D6" s="150">
        <v>0.33397156687804341</v>
      </c>
      <c r="E6" s="150">
        <v>2.6870220866879686E-2</v>
      </c>
      <c r="F6" s="150">
        <v>5.5094140791136781E-2</v>
      </c>
      <c r="G6" s="150">
        <v>0.37630724329065152</v>
      </c>
      <c r="H6" s="150">
        <v>2.5460707278104164E-2</v>
      </c>
      <c r="I6" s="150">
        <v>6.9252843561719143E-3</v>
      </c>
      <c r="J6" s="150">
        <v>9.3262509120512108E-2</v>
      </c>
      <c r="K6" s="150">
        <v>4.988270033144359E-2</v>
      </c>
      <c r="L6" s="150">
        <v>4.3343217218537691E-2</v>
      </c>
      <c r="M6" s="150">
        <v>0.11486393115700812</v>
      </c>
      <c r="N6" s="150">
        <v>9.1496886162916354E-3</v>
      </c>
      <c r="O6" s="150">
        <v>4.1174635831743335E-3</v>
      </c>
      <c r="P6" s="151">
        <v>0.41080355861044521</v>
      </c>
      <c r="Q6" s="16">
        <v>0.11009737689476071</v>
      </c>
      <c r="R6" s="151">
        <v>0</v>
      </c>
      <c r="S6" s="151">
        <v>5.5313544712029539E-2</v>
      </c>
      <c r="T6" s="151">
        <v>0.35380109195303949</v>
      </c>
      <c r="U6" s="151">
        <v>0.11489416700414354</v>
      </c>
      <c r="V6" s="151">
        <v>5.4191573738245041E-2</v>
      </c>
      <c r="W6" s="151">
        <v>4.0147360575291668E-2</v>
      </c>
      <c r="X6" s="151">
        <v>0.25110518386227482</v>
      </c>
      <c r="Y6" s="151">
        <v>1.3788601008001933</v>
      </c>
      <c r="Z6" s="153"/>
      <c r="AA6" s="153"/>
      <c r="AB6" s="153"/>
      <c r="AC6" s="153"/>
      <c r="AD6" s="153"/>
      <c r="AE6" s="153"/>
      <c r="AF6" s="153"/>
      <c r="AG6" s="153"/>
      <c r="AH6" s="153"/>
      <c r="AI6" s="153"/>
      <c r="AJ6" s="153"/>
      <c r="AK6" s="153"/>
      <c r="AL6" s="153"/>
      <c r="AM6" s="153"/>
      <c r="AN6" s="153"/>
      <c r="AO6" s="153"/>
      <c r="AP6" s="153"/>
      <c r="AQ6" s="153"/>
      <c r="AR6" s="153"/>
      <c r="AS6" s="153"/>
      <c r="AT6" s="153"/>
      <c r="AU6" s="153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53"/>
      <c r="BI6" s="153"/>
      <c r="BJ6" s="153"/>
      <c r="BK6" s="153"/>
      <c r="BL6" s="153"/>
      <c r="BM6" s="153"/>
      <c r="BN6" s="153"/>
      <c r="BO6" s="153"/>
      <c r="BP6" s="153"/>
      <c r="BQ6" s="153"/>
      <c r="BR6" s="153"/>
      <c r="BS6" s="153"/>
      <c r="BT6" s="153"/>
      <c r="BU6" s="153"/>
      <c r="BV6" s="153"/>
    </row>
    <row r="7" spans="1:74" x14ac:dyDescent="0.25">
      <c r="A7" s="4" t="str">
        <f t="shared" si="0"/>
        <v>41790Short</v>
      </c>
      <c r="B7" s="153">
        <v>41790</v>
      </c>
      <c r="C7" s="154" t="s">
        <v>13</v>
      </c>
      <c r="D7" s="150">
        <v>-0.24086841410970344</v>
      </c>
      <c r="E7" s="150">
        <v>-5.85091372702983E-2</v>
      </c>
      <c r="F7" s="150">
        <v>-7.1112118742007804E-2</v>
      </c>
      <c r="G7" s="150">
        <v>-0.135015990627781</v>
      </c>
      <c r="H7" s="150">
        <v>0</v>
      </c>
      <c r="I7" s="150">
        <v>-0.11568612623636598</v>
      </c>
      <c r="J7" s="150">
        <v>-0.1040650400986915</v>
      </c>
      <c r="K7" s="150">
        <v>-3.1662092313661697E-2</v>
      </c>
      <c r="L7" s="150">
        <v>-1.5092179017837879E-2</v>
      </c>
      <c r="M7" s="150">
        <v>-0.23428539065144932</v>
      </c>
      <c r="N7" s="150">
        <v>-2.5436549223617571E-3</v>
      </c>
      <c r="O7" s="150">
        <v>0</v>
      </c>
      <c r="P7" s="151">
        <v>-0.3165818664422117</v>
      </c>
      <c r="Q7" s="16">
        <v>-2.3300212863595709E-3</v>
      </c>
      <c r="R7" s="151">
        <v>-3.4811548631821967E-2</v>
      </c>
      <c r="S7" s="151">
        <v>-5.5972079256952495E-2</v>
      </c>
      <c r="T7" s="151">
        <v>-0.19753833925362588</v>
      </c>
      <c r="U7" s="151">
        <v>-0.20590723797605434</v>
      </c>
      <c r="V7" s="151">
        <v>-0.12508252754015148</v>
      </c>
      <c r="W7" s="151">
        <v>-7.0616523602981263E-2</v>
      </c>
      <c r="X7" s="151">
        <v>-0.17710035220353748</v>
      </c>
      <c r="Y7" s="151">
        <v>-1.17444673964366</v>
      </c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53"/>
      <c r="AU7" s="153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</row>
    <row r="8" spans="1:74" x14ac:dyDescent="0.25">
      <c r="A8" s="4" t="str">
        <f t="shared" si="0"/>
        <v/>
      </c>
    </row>
    <row r="9" spans="1:74" x14ac:dyDescent="0.25">
      <c r="A9" s="4" t="str">
        <f t="shared" si="0"/>
        <v/>
      </c>
      <c r="B9" s="156"/>
      <c r="C9" s="156"/>
      <c r="D9" s="148" t="s">
        <v>0</v>
      </c>
      <c r="E9" s="148" t="s">
        <v>1</v>
      </c>
      <c r="F9" s="148" t="s">
        <v>2</v>
      </c>
      <c r="G9" s="148" t="s">
        <v>3</v>
      </c>
      <c r="H9" s="148" t="s">
        <v>4</v>
      </c>
      <c r="I9" s="148" t="s">
        <v>5</v>
      </c>
      <c r="J9" s="148" t="s">
        <v>6</v>
      </c>
      <c r="K9" s="148" t="s">
        <v>7</v>
      </c>
      <c r="L9" s="148" t="s">
        <v>8</v>
      </c>
      <c r="M9" s="148" t="s">
        <v>10</v>
      </c>
      <c r="N9" s="148" t="s">
        <v>11</v>
      </c>
      <c r="O9" s="148" t="s">
        <v>9</v>
      </c>
      <c r="P9" s="156" t="s">
        <v>17</v>
      </c>
      <c r="Q9" s="516" t="s">
        <v>18</v>
      </c>
      <c r="R9" s="156" t="s">
        <v>19</v>
      </c>
      <c r="S9" s="156" t="s">
        <v>20</v>
      </c>
      <c r="T9" s="156" t="s">
        <v>21</v>
      </c>
      <c r="U9" s="156" t="s">
        <v>22</v>
      </c>
      <c r="V9" s="156" t="s">
        <v>23</v>
      </c>
      <c r="W9" s="156" t="s">
        <v>15</v>
      </c>
      <c r="X9" s="156" t="s">
        <v>16</v>
      </c>
      <c r="Y9" s="157" t="s">
        <v>14</v>
      </c>
      <c r="Z9" s="157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6"/>
      <c r="BB9" s="156"/>
      <c r="BC9" s="156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6"/>
      <c r="BS9" s="156"/>
      <c r="BT9" s="156"/>
      <c r="BU9" s="156"/>
      <c r="BV9" s="156"/>
    </row>
    <row r="10" spans="1:74" x14ac:dyDescent="0.25">
      <c r="A10" s="4" t="str">
        <f t="shared" si="0"/>
        <v>41759Long</v>
      </c>
      <c r="B10" s="158">
        <v>41759</v>
      </c>
      <c r="C10" s="157" t="s">
        <v>12</v>
      </c>
      <c r="D10" s="150">
        <v>0.32678194634224039</v>
      </c>
      <c r="E10" s="150">
        <v>2.4082748530773523E-2</v>
      </c>
      <c r="F10" s="150">
        <v>5.4662746563938817E-2</v>
      </c>
      <c r="G10" s="150">
        <v>0.34277917208458386</v>
      </c>
      <c r="H10" s="150">
        <v>2.688013431344306E-2</v>
      </c>
      <c r="I10" s="150">
        <v>6.8924773494986689E-3</v>
      </c>
      <c r="J10" s="150">
        <v>0.11922408870857916</v>
      </c>
      <c r="K10" s="150">
        <v>7.8412320228986962E-2</v>
      </c>
      <c r="L10" s="150">
        <v>4.071427811711055E-2</v>
      </c>
      <c r="M10" s="150">
        <v>7.9321328240257505E-2</v>
      </c>
      <c r="N10" s="150">
        <v>9.9551001954393623E-3</v>
      </c>
      <c r="O10" s="150">
        <v>4.5139970873584812E-3</v>
      </c>
      <c r="P10" s="151">
        <v>0.4319918532530258</v>
      </c>
      <c r="Q10" s="16">
        <v>9.5583537943546404E-2</v>
      </c>
      <c r="R10" s="151">
        <v>2.1453223518042682E-18</v>
      </c>
      <c r="S10" s="151">
        <v>4.6575365530118984E-2</v>
      </c>
      <c r="T10" s="151">
        <v>0.33512075920274526</v>
      </c>
      <c r="U10" s="151">
        <v>0.1106553277881535</v>
      </c>
      <c r="V10" s="151">
        <v>5.5059697702462128E-2</v>
      </c>
      <c r="W10" s="151">
        <v>3.9233796342158178E-2</v>
      </c>
      <c r="X10" s="151">
        <v>0.217560992686744</v>
      </c>
      <c r="Y10" s="151">
        <v>1.3180419808598014</v>
      </c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56"/>
      <c r="BU10" s="156"/>
      <c r="BV10" s="156"/>
    </row>
    <row r="11" spans="1:74" x14ac:dyDescent="0.25">
      <c r="A11" s="4" t="str">
        <f t="shared" si="0"/>
        <v>41759Short</v>
      </c>
      <c r="B11" s="156">
        <v>41759</v>
      </c>
      <c r="C11" s="157" t="s">
        <v>13</v>
      </c>
      <c r="D11" s="150">
        <v>-0.23280373028546233</v>
      </c>
      <c r="E11" s="150">
        <v>-6.2081334652319645E-2</v>
      </c>
      <c r="F11" s="150">
        <v>-7.1089256170801585E-2</v>
      </c>
      <c r="G11" s="150">
        <v>-0.11351291435274011</v>
      </c>
      <c r="H11" s="150">
        <v>0</v>
      </c>
      <c r="I11" s="150">
        <v>-0.11240678730812126</v>
      </c>
      <c r="J11" s="150">
        <v>-0.12680580707605008</v>
      </c>
      <c r="K11" s="150">
        <v>-7.1941599561349392E-2</v>
      </c>
      <c r="L11" s="150">
        <v>-9.8667592488559819E-3</v>
      </c>
      <c r="M11" s="150">
        <v>-0.22643705864379587</v>
      </c>
      <c r="N11" s="150">
        <v>-3.9968203501438669E-3</v>
      </c>
      <c r="O11" s="150">
        <v>0</v>
      </c>
      <c r="P11" s="151">
        <v>-0.35672634415882026</v>
      </c>
      <c r="Q11" s="16">
        <v>-1.3132492553205746E-3</v>
      </c>
      <c r="R11" s="151">
        <v>-3.7441145574011035E-2</v>
      </c>
      <c r="S11" s="151">
        <v>-4.3023858239678116E-2</v>
      </c>
      <c r="T11" s="151">
        <v>-0.19008514047811387</v>
      </c>
      <c r="U11" s="151">
        <v>-0.21604572946906647</v>
      </c>
      <c r="V11" s="151">
        <v>-0.11521734430382807</v>
      </c>
      <c r="W11" s="151">
        <v>-7.1089256170801571E-2</v>
      </c>
      <c r="X11" s="151">
        <v>-0.16313788360762557</v>
      </c>
      <c r="Y11" s="151">
        <v>-1.1803406016681126</v>
      </c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6"/>
      <c r="BB11" s="156"/>
      <c r="BC11" s="156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6"/>
      <c r="BS11" s="156"/>
      <c r="BT11" s="156"/>
      <c r="BU11" s="156"/>
      <c r="BV11" s="156"/>
    </row>
    <row r="12" spans="1:74" x14ac:dyDescent="0.25">
      <c r="A12" s="4" t="str">
        <f t="shared" si="0"/>
        <v/>
      </c>
      <c r="B12" s="4"/>
      <c r="E12" s="7"/>
      <c r="F12" s="7"/>
    </row>
    <row r="13" spans="1:74" x14ac:dyDescent="0.25">
      <c r="A13" s="4" t="str">
        <f t="shared" si="0"/>
        <v/>
      </c>
      <c r="B13" s="159"/>
      <c r="C13" s="159"/>
      <c r="D13" s="148" t="s">
        <v>0</v>
      </c>
      <c r="E13" s="148" t="s">
        <v>1</v>
      </c>
      <c r="F13" s="148" t="s">
        <v>2</v>
      </c>
      <c r="G13" s="148" t="s">
        <v>3</v>
      </c>
      <c r="H13" s="148" t="s">
        <v>4</v>
      </c>
      <c r="I13" s="148" t="s">
        <v>5</v>
      </c>
      <c r="J13" s="148" t="s">
        <v>6</v>
      </c>
      <c r="K13" s="148" t="s">
        <v>7</v>
      </c>
      <c r="L13" s="148" t="s">
        <v>8</v>
      </c>
      <c r="M13" s="148" t="s">
        <v>10</v>
      </c>
      <c r="N13" s="148" t="s">
        <v>11</v>
      </c>
      <c r="O13" s="148" t="s">
        <v>9</v>
      </c>
      <c r="P13" s="159" t="s">
        <v>17</v>
      </c>
      <c r="Q13" s="517" t="s">
        <v>18</v>
      </c>
      <c r="R13" s="159" t="s">
        <v>19</v>
      </c>
      <c r="S13" s="159" t="s">
        <v>20</v>
      </c>
      <c r="T13" s="159" t="s">
        <v>21</v>
      </c>
      <c r="U13" s="159" t="s">
        <v>22</v>
      </c>
      <c r="V13" s="159" t="s">
        <v>23</v>
      </c>
      <c r="W13" s="159" t="s">
        <v>15</v>
      </c>
      <c r="X13" s="159" t="s">
        <v>16</v>
      </c>
      <c r="Y13" s="160" t="s">
        <v>14</v>
      </c>
      <c r="Z13" s="160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  <c r="AX13" s="159"/>
      <c r="AY13" s="159"/>
      <c r="AZ13" s="159"/>
      <c r="BA13" s="159"/>
      <c r="BB13" s="159"/>
      <c r="BC13" s="159"/>
      <c r="BD13" s="159"/>
      <c r="BE13" s="159"/>
      <c r="BF13" s="159"/>
      <c r="BG13" s="159"/>
      <c r="BH13" s="159"/>
      <c r="BI13" s="159"/>
      <c r="BJ13" s="159"/>
      <c r="BK13" s="159"/>
      <c r="BL13" s="159"/>
      <c r="BM13" s="159"/>
      <c r="BN13" s="159"/>
      <c r="BO13" s="159"/>
      <c r="BP13" s="159"/>
      <c r="BQ13" s="159"/>
      <c r="BR13" s="159"/>
      <c r="BS13" s="159"/>
      <c r="BT13" s="159"/>
      <c r="BU13" s="159"/>
      <c r="BV13" s="159"/>
    </row>
    <row r="14" spans="1:74" x14ac:dyDescent="0.25">
      <c r="A14" s="4" t="str">
        <f t="shared" si="0"/>
        <v>41729Long</v>
      </c>
      <c r="B14" s="161">
        <v>41729</v>
      </c>
      <c r="C14" s="160" t="s">
        <v>12</v>
      </c>
      <c r="D14" s="150">
        <v>0.29560988124669074</v>
      </c>
      <c r="E14" s="150">
        <v>5.5227051886469737E-2</v>
      </c>
      <c r="F14" s="150">
        <v>5.6941964785202394E-2</v>
      </c>
      <c r="G14" s="150">
        <v>0.32586933701129395</v>
      </c>
      <c r="H14" s="150">
        <v>2.9785085484218855E-2</v>
      </c>
      <c r="I14" s="150">
        <v>7.0468606609801155E-3</v>
      </c>
      <c r="J14" s="150">
        <v>0.11578675645148338</v>
      </c>
      <c r="K14" s="150">
        <v>8.6487471690205264E-2</v>
      </c>
      <c r="L14" s="150">
        <v>3.1157475266932758E-2</v>
      </c>
      <c r="M14" s="150">
        <v>7.4532528936102113E-2</v>
      </c>
      <c r="N14" s="150">
        <v>1.0271021189078786E-2</v>
      </c>
      <c r="O14" s="150">
        <v>5.6588599521516262E-3</v>
      </c>
      <c r="P14" s="151">
        <v>0.42940471773347749</v>
      </c>
      <c r="Q14" s="16">
        <v>8.3441343019567848E-2</v>
      </c>
      <c r="R14" s="151">
        <v>-2.1822151312889925E-18</v>
      </c>
      <c r="S14" s="151">
        <v>8.528295204615674E-2</v>
      </c>
      <c r="T14" s="151">
        <v>0.33452603645368367</v>
      </c>
      <c r="U14" s="151">
        <v>8.8334462150168783E-2</v>
      </c>
      <c r="V14" s="151">
        <v>3.8281124769872298E-2</v>
      </c>
      <c r="W14" s="151">
        <v>3.5103658387882992E-2</v>
      </c>
      <c r="X14" s="151">
        <v>0.19242202284802548</v>
      </c>
      <c r="Y14" s="151">
        <v>1.2758462173916509</v>
      </c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  <c r="AX14" s="159"/>
      <c r="AY14" s="159"/>
      <c r="AZ14" s="159"/>
      <c r="BA14" s="159"/>
      <c r="BB14" s="159"/>
      <c r="BC14" s="159"/>
      <c r="BD14" s="159"/>
      <c r="BE14" s="159"/>
      <c r="BF14" s="159"/>
      <c r="BG14" s="159"/>
      <c r="BH14" s="159"/>
      <c r="BI14" s="159"/>
      <c r="BJ14" s="159"/>
      <c r="BK14" s="159"/>
      <c r="BL14" s="159"/>
      <c r="BM14" s="159"/>
      <c r="BN14" s="159"/>
      <c r="BO14" s="159"/>
      <c r="BP14" s="159"/>
      <c r="BQ14" s="159"/>
      <c r="BR14" s="159"/>
      <c r="BS14" s="159"/>
      <c r="BT14" s="159"/>
      <c r="BU14" s="159"/>
      <c r="BV14" s="159"/>
    </row>
    <row r="15" spans="1:74" x14ac:dyDescent="0.25">
      <c r="A15" s="4" t="str">
        <f t="shared" si="0"/>
        <v>41729Short</v>
      </c>
      <c r="B15" s="159">
        <v>41729</v>
      </c>
      <c r="C15" s="160" t="s">
        <v>13</v>
      </c>
      <c r="D15" s="150">
        <v>-0.19933062114668812</v>
      </c>
      <c r="E15" s="150">
        <v>-9.5642537973085431E-2</v>
      </c>
      <c r="F15" s="150">
        <v>-7.6680520205361022E-2</v>
      </c>
      <c r="G15" s="150">
        <v>-9.8322732683589056E-2</v>
      </c>
      <c r="H15" s="150">
        <v>-1.6221078354143942E-4</v>
      </c>
      <c r="I15" s="150">
        <v>-0.10698661088514917</v>
      </c>
      <c r="J15" s="150">
        <v>-0.12670179771413936</v>
      </c>
      <c r="K15" s="150">
        <v>-8.6775784145392831E-2</v>
      </c>
      <c r="L15" s="150">
        <v>-3.3986112503969724E-3</v>
      </c>
      <c r="M15" s="150">
        <v>-0.21958294621761543</v>
      </c>
      <c r="N15" s="150">
        <v>-3.5409214144535113E-3</v>
      </c>
      <c r="O15" s="150">
        <v>0</v>
      </c>
      <c r="P15" s="151">
        <v>-0.32253779162763846</v>
      </c>
      <c r="Q15" s="16">
        <v>-7.338268369522654E-3</v>
      </c>
      <c r="R15" s="151">
        <v>-3.0612873654608061E-2</v>
      </c>
      <c r="S15" s="151">
        <v>-5.7995636776302421E-2</v>
      </c>
      <c r="T15" s="151">
        <v>-0.20223642888881743</v>
      </c>
      <c r="U15" s="151">
        <v>-0.22585204591897812</v>
      </c>
      <c r="V15" s="151">
        <v>-9.3871728978184382E-2</v>
      </c>
      <c r="W15" s="151">
        <v>-7.6680520205361036E-2</v>
      </c>
      <c r="X15" s="151">
        <v>-0.14457934680000237</v>
      </c>
      <c r="Y15" s="151">
        <v>-1.1507545412022306</v>
      </c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  <c r="BI15" s="159"/>
      <c r="BJ15" s="159"/>
      <c r="BK15" s="159"/>
      <c r="BL15" s="159"/>
      <c r="BM15" s="159"/>
      <c r="BN15" s="159"/>
      <c r="BO15" s="159"/>
      <c r="BP15" s="159"/>
      <c r="BQ15" s="159"/>
      <c r="BR15" s="159"/>
      <c r="BS15" s="159"/>
      <c r="BT15" s="159"/>
      <c r="BU15" s="159"/>
      <c r="BV15" s="159"/>
    </row>
    <row r="16" spans="1:74" x14ac:dyDescent="0.25">
      <c r="A16" s="4" t="str">
        <f t="shared" si="0"/>
        <v/>
      </c>
    </row>
    <row r="17" spans="1:74" x14ac:dyDescent="0.25">
      <c r="A17" s="4" t="str">
        <f t="shared" si="0"/>
        <v/>
      </c>
      <c r="B17" s="162"/>
      <c r="C17" s="162"/>
      <c r="D17" s="148" t="s">
        <v>0</v>
      </c>
      <c r="E17" s="148" t="s">
        <v>1</v>
      </c>
      <c r="F17" s="148" t="s">
        <v>2</v>
      </c>
      <c r="G17" s="148" t="s">
        <v>3</v>
      </c>
      <c r="H17" s="148" t="s">
        <v>4</v>
      </c>
      <c r="I17" s="148" t="s">
        <v>5</v>
      </c>
      <c r="J17" s="148" t="s">
        <v>6</v>
      </c>
      <c r="K17" s="148" t="s">
        <v>7</v>
      </c>
      <c r="L17" s="148" t="s">
        <v>8</v>
      </c>
      <c r="M17" s="148" t="s">
        <v>10</v>
      </c>
      <c r="N17" s="148" t="s">
        <v>11</v>
      </c>
      <c r="O17" s="148" t="s">
        <v>9</v>
      </c>
      <c r="P17" s="162" t="s">
        <v>17</v>
      </c>
      <c r="Q17" s="518" t="s">
        <v>18</v>
      </c>
      <c r="R17" s="162" t="s">
        <v>19</v>
      </c>
      <c r="S17" s="162" t="s">
        <v>20</v>
      </c>
      <c r="T17" s="162" t="s">
        <v>21</v>
      </c>
      <c r="U17" s="162" t="s">
        <v>22</v>
      </c>
      <c r="V17" s="162" t="s">
        <v>23</v>
      </c>
      <c r="W17" s="162" t="s">
        <v>15</v>
      </c>
      <c r="X17" s="162" t="s">
        <v>16</v>
      </c>
      <c r="Y17" s="163" t="s">
        <v>14</v>
      </c>
      <c r="Z17" s="163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62"/>
      <c r="AL17" s="162"/>
      <c r="AM17" s="162"/>
      <c r="AN17" s="162"/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2"/>
      <c r="BA17" s="162"/>
      <c r="BB17" s="162"/>
      <c r="BC17" s="162"/>
      <c r="BD17" s="162"/>
      <c r="BE17" s="162"/>
      <c r="BF17" s="162"/>
      <c r="BG17" s="162"/>
      <c r="BH17" s="162"/>
      <c r="BI17" s="162"/>
      <c r="BJ17" s="162"/>
      <c r="BK17" s="162"/>
      <c r="BL17" s="162"/>
      <c r="BM17" s="162"/>
      <c r="BN17" s="162"/>
      <c r="BO17" s="162"/>
      <c r="BP17" s="162"/>
      <c r="BQ17" s="162"/>
      <c r="BR17" s="162"/>
      <c r="BS17" s="162"/>
      <c r="BT17" s="162"/>
      <c r="BU17" s="162"/>
      <c r="BV17" s="162"/>
    </row>
    <row r="18" spans="1:74" x14ac:dyDescent="0.25">
      <c r="A18" s="4" t="str">
        <f t="shared" si="0"/>
        <v>41698Long</v>
      </c>
      <c r="B18" s="164">
        <v>41698</v>
      </c>
      <c r="C18" s="163" t="s">
        <v>12</v>
      </c>
      <c r="D18" s="150">
        <v>0.31873143916663627</v>
      </c>
      <c r="E18" s="150">
        <v>9.3745690993172481E-2</v>
      </c>
      <c r="F18" s="150">
        <v>6.5742735613247838E-2</v>
      </c>
      <c r="G18" s="150">
        <v>0.3137861577086945</v>
      </c>
      <c r="H18" s="150">
        <v>3.0655314904970352E-2</v>
      </c>
      <c r="I18" s="150">
        <v>9.8639513431678857E-3</v>
      </c>
      <c r="J18" s="150">
        <v>9.9507800508353506E-2</v>
      </c>
      <c r="K18" s="150">
        <v>9.7516191401882502E-2</v>
      </c>
      <c r="L18" s="150">
        <v>3.8902931556563013E-2</v>
      </c>
      <c r="M18" s="150">
        <v>7.4455396932729734E-2</v>
      </c>
      <c r="N18" s="150">
        <v>9.6257871961949893E-3</v>
      </c>
      <c r="O18" s="150">
        <v>7.4550377612178685E-3</v>
      </c>
      <c r="P18" s="151">
        <v>0.43013647966668239</v>
      </c>
      <c r="Q18" s="16">
        <v>8.8292397786712065E-2</v>
      </c>
      <c r="R18" s="151">
        <v>0</v>
      </c>
      <c r="S18" s="151">
        <v>9.7009466004741918E-2</v>
      </c>
      <c r="T18" s="151">
        <v>0.35361023535941755</v>
      </c>
      <c r="U18" s="151">
        <v>9.3235479493839785E-2</v>
      </c>
      <c r="V18" s="151">
        <v>5.6833279382315423E-2</v>
      </c>
      <c r="W18" s="151">
        <v>4.0871097393121496E-2</v>
      </c>
      <c r="X18" s="151">
        <v>0.15454222929855393</v>
      </c>
      <c r="Y18" s="151">
        <v>1.3079219669004181</v>
      </c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62"/>
      <c r="AL18" s="162"/>
      <c r="AM18" s="162"/>
      <c r="AN18" s="162"/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2"/>
      <c r="BA18" s="162"/>
      <c r="BB18" s="162"/>
      <c r="BC18" s="162"/>
      <c r="BD18" s="162"/>
      <c r="BE18" s="162"/>
      <c r="BF18" s="162"/>
      <c r="BG18" s="162"/>
      <c r="BH18" s="162"/>
      <c r="BI18" s="162"/>
      <c r="BJ18" s="162"/>
      <c r="BK18" s="162"/>
      <c r="BL18" s="162"/>
      <c r="BM18" s="162"/>
      <c r="BN18" s="162"/>
      <c r="BO18" s="162"/>
      <c r="BP18" s="162"/>
      <c r="BQ18" s="162"/>
      <c r="BR18" s="162"/>
      <c r="BS18" s="162"/>
      <c r="BT18" s="162"/>
      <c r="BU18" s="162"/>
      <c r="BV18" s="162"/>
    </row>
    <row r="19" spans="1:74" x14ac:dyDescent="0.25">
      <c r="A19" s="4" t="str">
        <f t="shared" si="0"/>
        <v>41698Short</v>
      </c>
      <c r="B19" s="162">
        <v>41698</v>
      </c>
      <c r="C19" s="163" t="s">
        <v>13</v>
      </c>
      <c r="D19" s="150">
        <v>-0.23322388253014309</v>
      </c>
      <c r="E19" s="150">
        <v>-0.10756698023813244</v>
      </c>
      <c r="F19" s="150">
        <v>-7.6517371754013505E-2</v>
      </c>
      <c r="G19" s="150">
        <v>-8.5725253949248473E-2</v>
      </c>
      <c r="H19" s="150">
        <v>-2.466043543623887E-4</v>
      </c>
      <c r="I19" s="150">
        <v>-0.12706031675282542</v>
      </c>
      <c r="J19" s="150">
        <v>-9.3644898398163173E-2</v>
      </c>
      <c r="K19" s="150">
        <v>-9.6334328401257177E-2</v>
      </c>
      <c r="L19" s="150">
        <v>-5.2278834095499651E-3</v>
      </c>
      <c r="M19" s="150">
        <v>-0.1744443820966432</v>
      </c>
      <c r="N19" s="150">
        <v>-2.2898183711200213E-3</v>
      </c>
      <c r="O19" s="150">
        <v>0</v>
      </c>
      <c r="P19" s="151">
        <v>-0.2803790699924692</v>
      </c>
      <c r="Q19" s="16">
        <v>-7.8560030812512907E-3</v>
      </c>
      <c r="R19" s="151">
        <v>-4.814215593919817E-2</v>
      </c>
      <c r="S19" s="151">
        <v>-7.5357330011881843E-2</v>
      </c>
      <c r="T19" s="151">
        <v>-0.1564904750952163</v>
      </c>
      <c r="U19" s="151">
        <v>-0.26963335174299968</v>
      </c>
      <c r="V19" s="151">
        <v>-8.7905962638428717E-2</v>
      </c>
      <c r="W19" s="151">
        <v>-7.6517371754013519E-2</v>
      </c>
      <c r="X19" s="151">
        <v>-0.10591624063536127</v>
      </c>
      <c r="Y19" s="151">
        <v>-1.1015892634058537</v>
      </c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2"/>
      <c r="BA19" s="162"/>
      <c r="BB19" s="162"/>
      <c r="BC19" s="162"/>
      <c r="BD19" s="162"/>
      <c r="BE19" s="162"/>
      <c r="BF19" s="162"/>
      <c r="BG19" s="162"/>
      <c r="BH19" s="162"/>
      <c r="BI19" s="162"/>
      <c r="BJ19" s="162"/>
      <c r="BK19" s="162"/>
      <c r="BL19" s="162"/>
      <c r="BM19" s="162"/>
      <c r="BN19" s="162"/>
      <c r="BO19" s="162"/>
      <c r="BP19" s="162"/>
      <c r="BQ19" s="162"/>
      <c r="BR19" s="162"/>
      <c r="BS19" s="162"/>
      <c r="BT19" s="162"/>
      <c r="BU19" s="162"/>
      <c r="BV19" s="162"/>
    </row>
    <row r="20" spans="1:74" x14ac:dyDescent="0.25">
      <c r="A20" s="4" t="str">
        <f t="shared" si="0"/>
        <v/>
      </c>
    </row>
    <row r="21" spans="1:74" x14ac:dyDescent="0.25">
      <c r="A21" s="4" t="str">
        <f t="shared" si="0"/>
        <v/>
      </c>
      <c r="B21" s="165"/>
      <c r="C21" s="165"/>
      <c r="D21" s="148" t="s">
        <v>0</v>
      </c>
      <c r="E21" s="148" t="s">
        <v>1</v>
      </c>
      <c r="F21" s="148" t="s">
        <v>2</v>
      </c>
      <c r="G21" s="148" t="s">
        <v>3</v>
      </c>
      <c r="H21" s="148" t="s">
        <v>4</v>
      </c>
      <c r="I21" s="148" t="s">
        <v>5</v>
      </c>
      <c r="J21" s="148" t="s">
        <v>6</v>
      </c>
      <c r="K21" s="148" t="s">
        <v>7</v>
      </c>
      <c r="L21" s="148" t="s">
        <v>8</v>
      </c>
      <c r="M21" s="148" t="s">
        <v>10</v>
      </c>
      <c r="N21" s="148" t="s">
        <v>11</v>
      </c>
      <c r="O21" s="148" t="s">
        <v>9</v>
      </c>
      <c r="P21" s="165" t="s">
        <v>17</v>
      </c>
      <c r="Q21" s="519" t="s">
        <v>18</v>
      </c>
      <c r="R21" s="165" t="s">
        <v>19</v>
      </c>
      <c r="S21" s="165" t="s">
        <v>20</v>
      </c>
      <c r="T21" s="165" t="s">
        <v>21</v>
      </c>
      <c r="U21" s="165" t="s">
        <v>22</v>
      </c>
      <c r="V21" s="165" t="s">
        <v>23</v>
      </c>
      <c r="W21" s="165" t="s">
        <v>15</v>
      </c>
      <c r="X21" s="165" t="s">
        <v>16</v>
      </c>
      <c r="Y21" s="166" t="s">
        <v>14</v>
      </c>
      <c r="Z21" s="166"/>
      <c r="AA21" s="165"/>
      <c r="AB21" s="165"/>
      <c r="AC21" s="165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  <c r="AN21" s="165"/>
      <c r="AO21" s="165"/>
      <c r="AP21" s="165"/>
      <c r="AQ21" s="165"/>
      <c r="AR21" s="165"/>
      <c r="AS21" s="165"/>
      <c r="AT21" s="165"/>
      <c r="AU21" s="165"/>
      <c r="AV21" s="165"/>
      <c r="AW21" s="165"/>
      <c r="AX21" s="165"/>
      <c r="AY21" s="165"/>
      <c r="AZ21" s="165"/>
      <c r="BA21" s="165"/>
      <c r="BB21" s="165"/>
      <c r="BC21" s="165"/>
      <c r="BD21" s="165"/>
      <c r="BE21" s="165"/>
      <c r="BF21" s="165"/>
      <c r="BG21" s="165"/>
      <c r="BH21" s="165"/>
      <c r="BI21" s="165"/>
      <c r="BJ21" s="165"/>
      <c r="BK21" s="165"/>
      <c r="BL21" s="165"/>
      <c r="BM21" s="165"/>
      <c r="BN21" s="165"/>
      <c r="BO21" s="165"/>
      <c r="BP21" s="165"/>
      <c r="BQ21" s="165"/>
      <c r="BR21" s="165"/>
      <c r="BS21" s="165"/>
      <c r="BT21" s="165"/>
      <c r="BU21" s="165"/>
      <c r="BV21" s="165"/>
    </row>
    <row r="22" spans="1:74" x14ac:dyDescent="0.25">
      <c r="A22" s="4" t="str">
        <f t="shared" si="0"/>
        <v>41670Long</v>
      </c>
      <c r="B22" s="167">
        <v>41670</v>
      </c>
      <c r="C22" s="166" t="s">
        <v>12</v>
      </c>
      <c r="D22" s="150">
        <v>0.32291917180562407</v>
      </c>
      <c r="E22" s="150">
        <v>8.5049138891131693E-2</v>
      </c>
      <c r="F22" s="150">
        <v>5.2298334330088438E-2</v>
      </c>
      <c r="G22" s="150">
        <v>0.32056930231954039</v>
      </c>
      <c r="H22" s="150">
        <v>2.8378808352486618E-2</v>
      </c>
      <c r="I22" s="150">
        <v>8.3913268678768374E-3</v>
      </c>
      <c r="J22" s="150">
        <v>0.13043154666111531</v>
      </c>
      <c r="K22" s="150">
        <v>9.8785448988779598E-2</v>
      </c>
      <c r="L22" s="150">
        <v>4.7382112060839053E-2</v>
      </c>
      <c r="M22" s="150">
        <v>7.249472227020036E-2</v>
      </c>
      <c r="N22" s="150">
        <v>8.6066379514700472E-3</v>
      </c>
      <c r="O22" s="150">
        <v>4.3365421012353687E-3</v>
      </c>
      <c r="P22" s="151">
        <v>0.47965997055164789</v>
      </c>
      <c r="Q22" s="16">
        <v>8.2859509901865608E-2</v>
      </c>
      <c r="R22" s="151">
        <v>-4.8421862849606418E-18</v>
      </c>
      <c r="S22" s="151">
        <v>0.10061026278219865</v>
      </c>
      <c r="T22" s="151">
        <v>0.33672916708163708</v>
      </c>
      <c r="U22" s="151">
        <v>9.4296679142179735E-2</v>
      </c>
      <c r="V22" s="151">
        <v>4.7964286719439135E-2</v>
      </c>
      <c r="W22" s="151">
        <v>3.7523216421419779E-2</v>
      </c>
      <c r="X22" s="151">
        <v>0.13033961941533395</v>
      </c>
      <c r="Y22" s="151">
        <v>1.3026021463181214</v>
      </c>
      <c r="Z22" s="165"/>
      <c r="AA22" s="165"/>
      <c r="AB22" s="165"/>
      <c r="AC22" s="165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  <c r="AN22" s="165"/>
      <c r="AO22" s="165"/>
      <c r="AP22" s="165"/>
      <c r="AQ22" s="165"/>
      <c r="AR22" s="165"/>
      <c r="AS22" s="165"/>
      <c r="AT22" s="165"/>
      <c r="AU22" s="165"/>
      <c r="AV22" s="165"/>
      <c r="AW22" s="165"/>
      <c r="AX22" s="165"/>
      <c r="AY22" s="165"/>
      <c r="AZ22" s="165"/>
      <c r="BA22" s="165"/>
      <c r="BB22" s="165"/>
      <c r="BC22" s="165"/>
      <c r="BD22" s="165"/>
      <c r="BE22" s="165"/>
      <c r="BF22" s="165"/>
      <c r="BG22" s="165"/>
      <c r="BH22" s="165"/>
      <c r="BI22" s="165"/>
      <c r="BJ22" s="165"/>
      <c r="BK22" s="165"/>
      <c r="BL22" s="165"/>
      <c r="BM22" s="165"/>
      <c r="BN22" s="165"/>
      <c r="BO22" s="165"/>
      <c r="BP22" s="165"/>
      <c r="BQ22" s="165"/>
      <c r="BR22" s="165"/>
      <c r="BS22" s="165"/>
      <c r="BT22" s="165"/>
      <c r="BU22" s="165"/>
      <c r="BV22" s="165"/>
    </row>
    <row r="23" spans="1:74" x14ac:dyDescent="0.25">
      <c r="A23" s="4" t="str">
        <f t="shared" si="0"/>
        <v>41670Short</v>
      </c>
      <c r="B23" s="165">
        <v>41670</v>
      </c>
      <c r="C23" s="166" t="s">
        <v>13</v>
      </c>
      <c r="D23" s="150">
        <v>-0.223446954249677</v>
      </c>
      <c r="E23" s="150">
        <v>-0.10147703180345889</v>
      </c>
      <c r="F23" s="150">
        <v>-7.4682140960549093E-2</v>
      </c>
      <c r="G23" s="150">
        <v>-8.1333540083977501E-2</v>
      </c>
      <c r="H23" s="150">
        <v>0</v>
      </c>
      <c r="I23" s="150">
        <v>-0.12994646294564383</v>
      </c>
      <c r="J23" s="150">
        <v>-0.11715025927494364</v>
      </c>
      <c r="K23" s="150">
        <v>-0.10612739929779229</v>
      </c>
      <c r="L23" s="150">
        <v>-2.0140736535311329E-2</v>
      </c>
      <c r="M23" s="150">
        <v>-0.14972477056044822</v>
      </c>
      <c r="N23" s="150">
        <v>-2.0999176692834878E-3</v>
      </c>
      <c r="O23" s="150">
        <v>0</v>
      </c>
      <c r="P23" s="151">
        <v>-0.33379182060137019</v>
      </c>
      <c r="Q23" s="16">
        <v>-1.8409433945569507E-2</v>
      </c>
      <c r="R23" s="151">
        <v>-4.7451716564131295E-2</v>
      </c>
      <c r="S23" s="151">
        <v>-7.2013398603081619E-2</v>
      </c>
      <c r="T23" s="151">
        <v>-0.14271669043134866</v>
      </c>
      <c r="U23" s="151">
        <v>-0.27158768630272573</v>
      </c>
      <c r="V23" s="151">
        <v>-4.5476325972309189E-2</v>
      </c>
      <c r="W23" s="151">
        <v>-7.4682140960549093E-2</v>
      </c>
      <c r="X23" s="151">
        <v>-8.356741830832419E-2</v>
      </c>
      <c r="Y23" s="151">
        <v>-1.0823160659918094</v>
      </c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5"/>
      <c r="AY23" s="165"/>
      <c r="AZ23" s="165"/>
      <c r="BA23" s="165"/>
      <c r="BB23" s="165"/>
      <c r="BC23" s="165"/>
      <c r="BD23" s="165"/>
      <c r="BE23" s="165"/>
      <c r="BF23" s="165"/>
      <c r="BG23" s="165"/>
      <c r="BH23" s="165"/>
      <c r="BI23" s="165"/>
      <c r="BJ23" s="165"/>
      <c r="BK23" s="165"/>
      <c r="BL23" s="165"/>
      <c r="BM23" s="165"/>
      <c r="BN23" s="165"/>
      <c r="BO23" s="165"/>
      <c r="BP23" s="165"/>
      <c r="BQ23" s="165"/>
      <c r="BR23" s="165"/>
      <c r="BS23" s="165"/>
      <c r="BT23" s="165"/>
      <c r="BU23" s="165"/>
      <c r="BV23" s="165"/>
    </row>
    <row r="24" spans="1:74" x14ac:dyDescent="0.25">
      <c r="A24" s="4" t="str">
        <f t="shared" si="0"/>
        <v/>
      </c>
      <c r="B24" s="4"/>
      <c r="E24" s="7"/>
      <c r="F24" s="7"/>
    </row>
    <row r="25" spans="1:74" x14ac:dyDescent="0.25">
      <c r="A25" s="4" t="str">
        <f t="shared" si="0"/>
        <v/>
      </c>
      <c r="B25" s="168"/>
      <c r="C25" s="168"/>
      <c r="D25" s="148" t="s">
        <v>0</v>
      </c>
      <c r="E25" s="148" t="s">
        <v>1</v>
      </c>
      <c r="F25" s="148" t="s">
        <v>2</v>
      </c>
      <c r="G25" s="148" t="s">
        <v>3</v>
      </c>
      <c r="H25" s="148" t="s">
        <v>4</v>
      </c>
      <c r="I25" s="148" t="s">
        <v>5</v>
      </c>
      <c r="J25" s="148" t="s">
        <v>6</v>
      </c>
      <c r="K25" s="148" t="s">
        <v>7</v>
      </c>
      <c r="L25" s="148" t="s">
        <v>8</v>
      </c>
      <c r="M25" s="148" t="s">
        <v>10</v>
      </c>
      <c r="N25" s="148" t="s">
        <v>11</v>
      </c>
      <c r="O25" s="148" t="s">
        <v>9</v>
      </c>
      <c r="P25" s="168" t="s">
        <v>17</v>
      </c>
      <c r="Q25" s="520" t="s">
        <v>18</v>
      </c>
      <c r="R25" s="168" t="s">
        <v>19</v>
      </c>
      <c r="S25" s="168" t="s">
        <v>20</v>
      </c>
      <c r="T25" s="168" t="s">
        <v>21</v>
      </c>
      <c r="U25" s="168" t="s">
        <v>22</v>
      </c>
      <c r="V25" s="168" t="s">
        <v>23</v>
      </c>
      <c r="W25" s="168" t="s">
        <v>15</v>
      </c>
      <c r="X25" s="168" t="s">
        <v>16</v>
      </c>
      <c r="Y25" s="169" t="s">
        <v>14</v>
      </c>
      <c r="Z25" s="169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  <c r="AT25" s="168"/>
      <c r="AU25" s="168"/>
      <c r="AV25" s="168"/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8"/>
      <c r="BI25" s="168"/>
      <c r="BJ25" s="168"/>
      <c r="BK25" s="168"/>
      <c r="BL25" s="168"/>
      <c r="BM25" s="168"/>
      <c r="BN25" s="168"/>
      <c r="BO25" s="168"/>
      <c r="BP25" s="168"/>
      <c r="BQ25" s="168"/>
      <c r="BR25" s="168"/>
      <c r="BS25" s="168"/>
      <c r="BT25" s="168"/>
      <c r="BU25" s="168"/>
      <c r="BV25" s="168"/>
    </row>
    <row r="26" spans="1:74" x14ac:dyDescent="0.25">
      <c r="A26" s="4" t="str">
        <f t="shared" si="0"/>
        <v>41639Long</v>
      </c>
      <c r="B26" s="170">
        <v>41639</v>
      </c>
      <c r="C26" s="169" t="s">
        <v>12</v>
      </c>
      <c r="D26" s="150">
        <v>0.31772920689794559</v>
      </c>
      <c r="E26" s="150">
        <v>8.5643958150409108E-2</v>
      </c>
      <c r="F26" s="150">
        <v>4.6518394201868547E-2</v>
      </c>
      <c r="G26" s="150">
        <v>0.32916319700354429</v>
      </c>
      <c r="H26" s="150">
        <v>3.546865830799413E-2</v>
      </c>
      <c r="I26" s="150">
        <v>7.9797134806536812E-3</v>
      </c>
      <c r="J26" s="150">
        <v>0.1518887892341593</v>
      </c>
      <c r="K26" s="150">
        <v>8.2855722451693981E-2</v>
      </c>
      <c r="L26" s="150">
        <v>5.1986097485448329E-2</v>
      </c>
      <c r="M26" s="150">
        <v>8.039934413971811E-2</v>
      </c>
      <c r="N26" s="150">
        <v>1.0469381205543216E-2</v>
      </c>
      <c r="O26" s="150">
        <v>3.8045503839716803E-3</v>
      </c>
      <c r="P26" s="151">
        <v>0.49203338201737257</v>
      </c>
      <c r="Q26" s="16">
        <v>8.1759790981520586E-2</v>
      </c>
      <c r="R26" s="151">
        <v>0</v>
      </c>
      <c r="S26" s="151">
        <v>9.6758575885697598E-2</v>
      </c>
      <c r="T26" s="151">
        <v>0.36327587813116485</v>
      </c>
      <c r="U26" s="151">
        <v>8.7552225085299459E-2</v>
      </c>
      <c r="V26" s="151">
        <v>4.7054041510323254E-2</v>
      </c>
      <c r="W26" s="151">
        <v>3.547311933157149E-2</v>
      </c>
      <c r="X26" s="151">
        <v>0.1475531796622562</v>
      </c>
      <c r="Y26" s="151">
        <v>1.3387796545911905</v>
      </c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  <c r="BH26" s="168"/>
      <c r="BI26" s="168"/>
      <c r="BJ26" s="168"/>
      <c r="BK26" s="168"/>
      <c r="BL26" s="168"/>
      <c r="BM26" s="168"/>
      <c r="BN26" s="168"/>
      <c r="BO26" s="168"/>
      <c r="BP26" s="168"/>
      <c r="BQ26" s="168"/>
      <c r="BR26" s="168"/>
      <c r="BS26" s="168"/>
      <c r="BT26" s="168"/>
      <c r="BU26" s="168"/>
      <c r="BV26" s="168"/>
    </row>
    <row r="27" spans="1:74" x14ac:dyDescent="0.25">
      <c r="A27" s="4" t="str">
        <f t="shared" si="0"/>
        <v>41639Short</v>
      </c>
      <c r="B27" s="168">
        <v>41639</v>
      </c>
      <c r="C27" s="169" t="s">
        <v>13</v>
      </c>
      <c r="D27" s="150">
        <v>-0.25045456558415446</v>
      </c>
      <c r="E27" s="150">
        <v>-0.13389669945827842</v>
      </c>
      <c r="F27" s="150">
        <v>-7.9242956014730651E-2</v>
      </c>
      <c r="G27" s="150">
        <v>-8.8238657943227689E-2</v>
      </c>
      <c r="H27" s="150">
        <v>-5.5858649820844924E-4</v>
      </c>
      <c r="I27" s="150">
        <v>-0.12995893871836464</v>
      </c>
      <c r="J27" s="150">
        <v>-0.13989827763683821</v>
      </c>
      <c r="K27" s="150">
        <v>-0.13462091422740322</v>
      </c>
      <c r="L27" s="150">
        <v>-2.760483204751769E-2</v>
      </c>
      <c r="M27" s="150">
        <v>-0.16702702119320617</v>
      </c>
      <c r="N27" s="150">
        <v>-5.1671144295434924E-3</v>
      </c>
      <c r="O27" s="150">
        <v>0</v>
      </c>
      <c r="P27" s="151">
        <v>-0.38896716385398455</v>
      </c>
      <c r="Q27" s="16">
        <v>-2.3555157428291999E-2</v>
      </c>
      <c r="R27" s="151">
        <v>-3.5046397958103735E-2</v>
      </c>
      <c r="S27" s="151">
        <v>-7.6739064555209346E-2</v>
      </c>
      <c r="T27" s="151">
        <v>-0.16982213643223684</v>
      </c>
      <c r="U27" s="151">
        <v>-0.32695719656601574</v>
      </c>
      <c r="V27" s="151">
        <v>-5.6338490942900249E-2</v>
      </c>
      <c r="W27" s="151">
        <v>-7.9242956014730651E-2</v>
      </c>
      <c r="X27" s="151">
        <v>-0.10467644433079032</v>
      </c>
      <c r="Y27" s="151">
        <v>-1.2486644700682479</v>
      </c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  <c r="AT27" s="168"/>
      <c r="AU27" s="168"/>
      <c r="AV27" s="168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8"/>
      <c r="BI27" s="168"/>
      <c r="BJ27" s="168"/>
      <c r="BK27" s="168"/>
      <c r="BL27" s="168"/>
      <c r="BM27" s="168"/>
      <c r="BN27" s="168"/>
      <c r="BO27" s="168"/>
      <c r="BP27" s="168"/>
      <c r="BQ27" s="168"/>
      <c r="BR27" s="168"/>
      <c r="BS27" s="168"/>
      <c r="BT27" s="168"/>
      <c r="BU27" s="168"/>
      <c r="BV27" s="168"/>
    </row>
    <row r="28" spans="1:74" x14ac:dyDescent="0.25">
      <c r="A28" s="4" t="str">
        <f t="shared" si="0"/>
        <v/>
      </c>
    </row>
    <row r="29" spans="1:74" x14ac:dyDescent="0.25">
      <c r="A29" s="4" t="str">
        <f t="shared" si="0"/>
        <v/>
      </c>
      <c r="B29" s="171"/>
      <c r="C29" s="171"/>
      <c r="D29" s="148" t="s">
        <v>0</v>
      </c>
      <c r="E29" s="148" t="s">
        <v>1</v>
      </c>
      <c r="F29" s="148" t="s">
        <v>2</v>
      </c>
      <c r="G29" s="148" t="s">
        <v>3</v>
      </c>
      <c r="H29" s="148" t="s">
        <v>4</v>
      </c>
      <c r="I29" s="148" t="s">
        <v>5</v>
      </c>
      <c r="J29" s="148" t="s">
        <v>6</v>
      </c>
      <c r="K29" s="148" t="s">
        <v>7</v>
      </c>
      <c r="L29" s="148" t="s">
        <v>8</v>
      </c>
      <c r="M29" s="148" t="s">
        <v>10</v>
      </c>
      <c r="N29" s="148" t="s">
        <v>11</v>
      </c>
      <c r="O29" s="148" t="s">
        <v>9</v>
      </c>
      <c r="P29" s="171" t="s">
        <v>17</v>
      </c>
      <c r="Q29" s="521" t="s">
        <v>18</v>
      </c>
      <c r="R29" s="171" t="s">
        <v>19</v>
      </c>
      <c r="S29" s="171" t="s">
        <v>20</v>
      </c>
      <c r="T29" s="171" t="s">
        <v>21</v>
      </c>
      <c r="U29" s="171" t="s">
        <v>22</v>
      </c>
      <c r="V29" s="171" t="s">
        <v>23</v>
      </c>
      <c r="W29" s="171" t="s">
        <v>15</v>
      </c>
      <c r="X29" s="171" t="s">
        <v>16</v>
      </c>
      <c r="Y29" s="172" t="s">
        <v>14</v>
      </c>
      <c r="Z29" s="172"/>
      <c r="AA29" s="171"/>
      <c r="AB29" s="171"/>
      <c r="AC29" s="171"/>
      <c r="AD29" s="171"/>
      <c r="AE29" s="171"/>
      <c r="AF29" s="171"/>
      <c r="AG29" s="171"/>
      <c r="AH29" s="171"/>
      <c r="AI29" s="171"/>
      <c r="AJ29" s="171"/>
      <c r="AK29" s="171"/>
      <c r="AL29" s="171"/>
      <c r="AM29" s="171"/>
      <c r="AN29" s="171"/>
      <c r="AO29" s="171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171"/>
      <c r="BJ29" s="171"/>
      <c r="BK29" s="171"/>
      <c r="BL29" s="171"/>
      <c r="BM29" s="171"/>
      <c r="BN29" s="171"/>
      <c r="BO29" s="171"/>
      <c r="BP29" s="171"/>
      <c r="BQ29" s="171"/>
      <c r="BR29" s="171"/>
      <c r="BS29" s="171"/>
      <c r="BT29" s="171"/>
      <c r="BU29" s="171"/>
      <c r="BV29" s="171"/>
    </row>
    <row r="30" spans="1:74" x14ac:dyDescent="0.25">
      <c r="A30" s="4" t="str">
        <f t="shared" si="0"/>
        <v>41608Long</v>
      </c>
      <c r="B30" s="173">
        <v>41608</v>
      </c>
      <c r="C30" s="172" t="s">
        <v>12</v>
      </c>
      <c r="D30" s="150">
        <v>0.29958253145488473</v>
      </c>
      <c r="E30" s="150">
        <v>8.7028835292379633E-2</v>
      </c>
      <c r="F30" s="150">
        <v>3.7267255989149796E-2</v>
      </c>
      <c r="G30" s="150">
        <v>0.30787906968560191</v>
      </c>
      <c r="H30" s="150">
        <v>3.0152653259972313E-2</v>
      </c>
      <c r="I30" s="150">
        <v>7.7084436256976419E-3</v>
      </c>
      <c r="J30" s="150">
        <v>0.16308101937094832</v>
      </c>
      <c r="K30" s="150">
        <v>8.6703468598861064E-2</v>
      </c>
      <c r="L30" s="150">
        <v>5.455968405351598E-2</v>
      </c>
      <c r="M30" s="150">
        <v>6.9545083391372747E-2</v>
      </c>
      <c r="N30" s="150">
        <v>1.5474053430443441E-2</v>
      </c>
      <c r="O30" s="150">
        <v>2.1923884934731686E-4</v>
      </c>
      <c r="P30" s="151">
        <v>0.47399374548454998</v>
      </c>
      <c r="Q30" s="16">
        <v>7.3576872046655389E-2</v>
      </c>
      <c r="R30" s="151">
        <v>0</v>
      </c>
      <c r="S30" s="151">
        <v>0.10240690053792498</v>
      </c>
      <c r="T30" s="151">
        <v>0.33124055931131302</v>
      </c>
      <c r="U30" s="151">
        <v>9.0782252438505837E-2</v>
      </c>
      <c r="V30" s="151">
        <v>5.4241838090064901E-2</v>
      </c>
      <c r="W30" s="151">
        <v>3.2959169093160857E-2</v>
      </c>
      <c r="X30" s="151">
        <v>9.9873069328519332E-2</v>
      </c>
      <c r="Y30" s="151">
        <v>1.2505951349179325</v>
      </c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</row>
    <row r="31" spans="1:74" x14ac:dyDescent="0.25">
      <c r="A31" s="4" t="str">
        <f t="shared" si="0"/>
        <v>41608Short</v>
      </c>
      <c r="B31" s="171">
        <v>41608</v>
      </c>
      <c r="C31" s="172" t="s">
        <v>13</v>
      </c>
      <c r="D31" s="150">
        <v>-0.23767876639108362</v>
      </c>
      <c r="E31" s="150">
        <v>-0.13901941315434688</v>
      </c>
      <c r="F31" s="150">
        <v>-7.3663926574483202E-2</v>
      </c>
      <c r="G31" s="150">
        <v>-8.540328335921879E-2</v>
      </c>
      <c r="H31" s="150">
        <v>-4.8948105643731863E-4</v>
      </c>
      <c r="I31" s="150">
        <v>-0.10799023370735364</v>
      </c>
      <c r="J31" s="150">
        <v>-0.13588611054158992</v>
      </c>
      <c r="K31" s="150">
        <v>-0.10979998678770492</v>
      </c>
      <c r="L31" s="150">
        <v>-2.3584544489920707E-2</v>
      </c>
      <c r="M31" s="150">
        <v>-0.16948478175041123</v>
      </c>
      <c r="N31" s="150">
        <v>-2.5994664331293518E-3</v>
      </c>
      <c r="O31" s="150">
        <v>0</v>
      </c>
      <c r="P31" s="151">
        <v>-0.37453592622464355</v>
      </c>
      <c r="Q31" s="16">
        <v>-2.4599997607083004E-2</v>
      </c>
      <c r="R31" s="151">
        <v>-1.0497857464914752E-2</v>
      </c>
      <c r="S31" s="151">
        <v>-8.8968515258683351E-2</v>
      </c>
      <c r="T31" s="151">
        <v>-0.17565182961756115</v>
      </c>
      <c r="U31" s="151">
        <v>-0.27617257675887136</v>
      </c>
      <c r="V31" s="151">
        <v>-6.1509364739439201E-2</v>
      </c>
      <c r="W31" s="151">
        <v>-7.3663926574483202E-2</v>
      </c>
      <c r="X31" s="151">
        <v>-6.203478529712738E-2</v>
      </c>
      <c r="Y31" s="151">
        <v>-1.1391555081300446</v>
      </c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71"/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171"/>
      <c r="AY31" s="171"/>
      <c r="AZ31" s="171"/>
      <c r="BA31" s="171"/>
      <c r="BB31" s="171"/>
      <c r="BC31" s="171"/>
      <c r="BD31" s="171"/>
      <c r="BE31" s="171"/>
      <c r="BF31" s="171"/>
      <c r="BG31" s="171"/>
      <c r="BH31" s="171"/>
      <c r="BI31" s="171"/>
      <c r="BJ31" s="171"/>
      <c r="BK31" s="171"/>
      <c r="BL31" s="171"/>
      <c r="BM31" s="171"/>
      <c r="BN31" s="171"/>
      <c r="BO31" s="171"/>
      <c r="BP31" s="171"/>
      <c r="BQ31" s="171"/>
      <c r="BR31" s="171"/>
      <c r="BS31" s="171"/>
      <c r="BT31" s="171"/>
      <c r="BU31" s="171"/>
      <c r="BV31" s="171"/>
    </row>
    <row r="32" spans="1:74" x14ac:dyDescent="0.25">
      <c r="A32" s="4" t="str">
        <f t="shared" si="0"/>
        <v/>
      </c>
    </row>
    <row r="33" spans="1:74" x14ac:dyDescent="0.25">
      <c r="A33" s="4" t="str">
        <f t="shared" si="0"/>
        <v/>
      </c>
      <c r="B33" s="174"/>
      <c r="C33" s="174"/>
      <c r="D33" s="148" t="s">
        <v>0</v>
      </c>
      <c r="E33" s="148" t="s">
        <v>1</v>
      </c>
      <c r="F33" s="148" t="s">
        <v>2</v>
      </c>
      <c r="G33" s="148" t="s">
        <v>3</v>
      </c>
      <c r="H33" s="148" t="s">
        <v>4</v>
      </c>
      <c r="I33" s="148" t="s">
        <v>5</v>
      </c>
      <c r="J33" s="148" t="s">
        <v>6</v>
      </c>
      <c r="K33" s="148" t="s">
        <v>7</v>
      </c>
      <c r="L33" s="148" t="s">
        <v>8</v>
      </c>
      <c r="M33" s="148" t="s">
        <v>10</v>
      </c>
      <c r="N33" s="148" t="s">
        <v>11</v>
      </c>
      <c r="O33" s="148" t="s">
        <v>9</v>
      </c>
      <c r="P33" s="174" t="s">
        <v>17</v>
      </c>
      <c r="Q33" s="522" t="s">
        <v>18</v>
      </c>
      <c r="R33" s="174" t="s">
        <v>19</v>
      </c>
      <c r="S33" s="174" t="s">
        <v>20</v>
      </c>
      <c r="T33" s="174" t="s">
        <v>21</v>
      </c>
      <c r="U33" s="174" t="s">
        <v>22</v>
      </c>
      <c r="V33" s="174" t="s">
        <v>23</v>
      </c>
      <c r="W33" s="174" t="s">
        <v>15</v>
      </c>
      <c r="X33" s="174" t="s">
        <v>16</v>
      </c>
      <c r="Y33" s="175" t="s">
        <v>14</v>
      </c>
      <c r="Z33" s="175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</row>
    <row r="34" spans="1:74" x14ac:dyDescent="0.25">
      <c r="A34" s="4" t="str">
        <f t="shared" si="0"/>
        <v>41578Long</v>
      </c>
      <c r="B34" s="176">
        <v>41578</v>
      </c>
      <c r="C34" s="175" t="s">
        <v>12</v>
      </c>
      <c r="D34" s="150">
        <v>0.30919037083232132</v>
      </c>
      <c r="E34" s="150">
        <v>8.0940235924123916E-2</v>
      </c>
      <c r="F34" s="150">
        <v>2.8899925693347477E-2</v>
      </c>
      <c r="G34" s="150">
        <v>0.30727602589911363</v>
      </c>
      <c r="H34" s="150">
        <v>2.9425509471435581E-2</v>
      </c>
      <c r="I34" s="150">
        <v>7.544642213065336E-3</v>
      </c>
      <c r="J34" s="150">
        <v>0.15350151416075075</v>
      </c>
      <c r="K34" s="150">
        <v>9.7400252022585662E-2</v>
      </c>
      <c r="L34" s="150">
        <v>6.5557948728857354E-2</v>
      </c>
      <c r="M34" s="150">
        <v>8.9918170782879642E-2</v>
      </c>
      <c r="N34" s="150">
        <v>1.3830823809727165E-2</v>
      </c>
      <c r="O34" s="150">
        <v>1.1709028750966641E-3</v>
      </c>
      <c r="P34" s="151">
        <v>0.45928109184774946</v>
      </c>
      <c r="Q34" s="16">
        <v>8.6162477885968439E-2</v>
      </c>
      <c r="R34" s="151">
        <v>0</v>
      </c>
      <c r="S34" s="151">
        <v>0.10387996115503437</v>
      </c>
      <c r="T34" s="151">
        <v>0.33475003110620344</v>
      </c>
      <c r="U34" s="151">
        <v>9.0734301038457074E-2</v>
      </c>
      <c r="V34" s="151">
        <v>7.4543287443805534E-2</v>
      </c>
      <c r="W34" s="151">
        <v>3.5305171936086246E-2</v>
      </c>
      <c r="X34" s="151">
        <v>0.10767043323496681</v>
      </c>
      <c r="Y34" s="151">
        <v>1.2842734530526108</v>
      </c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</row>
    <row r="35" spans="1:74" x14ac:dyDescent="0.25">
      <c r="A35" s="4" t="str">
        <f t="shared" si="0"/>
        <v>41578Short</v>
      </c>
      <c r="B35" s="174">
        <v>41578</v>
      </c>
      <c r="C35" s="175" t="s">
        <v>13</v>
      </c>
      <c r="D35" s="150">
        <v>-0.23299705386244626</v>
      </c>
      <c r="E35" s="150">
        <v>-0.14169245702739827</v>
      </c>
      <c r="F35" s="150">
        <v>-8.1467997857514657E-2</v>
      </c>
      <c r="G35" s="150">
        <v>-8.2341582468380359E-2</v>
      </c>
      <c r="H35" s="150">
        <v>-3.8115569808117006E-4</v>
      </c>
      <c r="I35" s="150">
        <v>-0.10976541842080226</v>
      </c>
      <c r="J35" s="150">
        <v>-0.14742784617237731</v>
      </c>
      <c r="K35" s="150">
        <v>-0.127657322112539</v>
      </c>
      <c r="L35" s="150">
        <v>-2.6368994104009037E-2</v>
      </c>
      <c r="M35" s="150">
        <v>-0.18907927666377117</v>
      </c>
      <c r="N35" s="150">
        <v>-3.1585224953097368E-3</v>
      </c>
      <c r="O35" s="150">
        <v>0</v>
      </c>
      <c r="P35" s="151">
        <v>-0.40432476637914605</v>
      </c>
      <c r="Q35" s="16">
        <v>-3.4162170288911428E-2</v>
      </c>
      <c r="R35" s="151">
        <v>-1.0723999181707279E-2</v>
      </c>
      <c r="S35" s="151">
        <v>-9.2502421405140173E-2</v>
      </c>
      <c r="T35" s="151">
        <v>-0.18717226159827782</v>
      </c>
      <c r="U35" s="151">
        <v>-0.27684733715433224</v>
      </c>
      <c r="V35" s="151">
        <v>-5.5136673017599572E-2</v>
      </c>
      <c r="W35" s="151">
        <v>-8.1467997857514657E-2</v>
      </c>
      <c r="X35" s="151">
        <v>-6.807302612287254E-2</v>
      </c>
      <c r="Y35" s="151">
        <v>-1.2023573504098406</v>
      </c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</row>
    <row r="36" spans="1:74" x14ac:dyDescent="0.25">
      <c r="A36" s="4" t="str">
        <f t="shared" si="0"/>
        <v/>
      </c>
      <c r="B36" s="4"/>
      <c r="E36" s="7"/>
      <c r="F36" s="7"/>
    </row>
    <row r="37" spans="1:74" x14ac:dyDescent="0.25">
      <c r="A37" s="4" t="str">
        <f t="shared" si="0"/>
        <v/>
      </c>
      <c r="B37" s="177"/>
      <c r="C37" s="177"/>
      <c r="D37" s="148" t="s">
        <v>0</v>
      </c>
      <c r="E37" s="148" t="s">
        <v>1</v>
      </c>
      <c r="F37" s="148" t="s">
        <v>2</v>
      </c>
      <c r="G37" s="148" t="s">
        <v>3</v>
      </c>
      <c r="H37" s="148" t="s">
        <v>4</v>
      </c>
      <c r="I37" s="148" t="s">
        <v>5</v>
      </c>
      <c r="J37" s="148" t="s">
        <v>6</v>
      </c>
      <c r="K37" s="148" t="s">
        <v>7</v>
      </c>
      <c r="L37" s="148" t="s">
        <v>8</v>
      </c>
      <c r="M37" s="148" t="s">
        <v>10</v>
      </c>
      <c r="N37" s="148" t="s">
        <v>11</v>
      </c>
      <c r="O37" s="148" t="s">
        <v>9</v>
      </c>
      <c r="P37" s="177" t="s">
        <v>17</v>
      </c>
      <c r="Q37" s="523" t="s">
        <v>18</v>
      </c>
      <c r="R37" s="177" t="s">
        <v>19</v>
      </c>
      <c r="S37" s="177" t="s">
        <v>20</v>
      </c>
      <c r="T37" s="177" t="s">
        <v>21</v>
      </c>
      <c r="U37" s="177" t="s">
        <v>22</v>
      </c>
      <c r="V37" s="177" t="s">
        <v>23</v>
      </c>
      <c r="W37" s="177" t="s">
        <v>15</v>
      </c>
      <c r="X37" s="177" t="s">
        <v>16</v>
      </c>
      <c r="Y37" s="178" t="s">
        <v>14</v>
      </c>
      <c r="Z37" s="178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BP37" s="177"/>
      <c r="BQ37" s="177"/>
      <c r="BR37" s="177"/>
      <c r="BS37" s="177"/>
      <c r="BT37" s="177"/>
      <c r="BU37" s="177"/>
      <c r="BV37" s="177"/>
    </row>
    <row r="38" spans="1:74" x14ac:dyDescent="0.25">
      <c r="A38" s="4" t="str">
        <f t="shared" si="0"/>
        <v>41547Long</v>
      </c>
      <c r="B38" s="179">
        <v>41547</v>
      </c>
      <c r="C38" s="178" t="s">
        <v>12</v>
      </c>
      <c r="D38" s="150">
        <v>0.32627162375916946</v>
      </c>
      <c r="E38" s="150">
        <v>6.5176976524851146E-2</v>
      </c>
      <c r="F38" s="150">
        <v>2.343835259989948E-2</v>
      </c>
      <c r="G38" s="150">
        <v>0.28284422013902843</v>
      </c>
      <c r="H38" s="150">
        <v>2.7477155787035509E-2</v>
      </c>
      <c r="I38" s="150">
        <v>7.1301460224521942E-3</v>
      </c>
      <c r="J38" s="150">
        <v>0.15340178252464123</v>
      </c>
      <c r="K38" s="150">
        <v>7.5822819394250673E-2</v>
      </c>
      <c r="L38" s="150">
        <v>5.8806156758322035E-2</v>
      </c>
      <c r="M38" s="150">
        <v>0.11301554151713777</v>
      </c>
      <c r="N38" s="150">
        <v>1.6746248028348541E-2</v>
      </c>
      <c r="O38" s="150">
        <v>4.358105596075376E-5</v>
      </c>
      <c r="P38" s="151">
        <v>0.45212171127081829</v>
      </c>
      <c r="Q38" s="16">
        <v>8.6225853847766362E-2</v>
      </c>
      <c r="R38" s="151">
        <v>0</v>
      </c>
      <c r="S38" s="151">
        <v>8.8194681476976636E-2</v>
      </c>
      <c r="T38" s="151">
        <v>0.33735842428316287</v>
      </c>
      <c r="U38" s="151">
        <v>7.6618165129658092E-2</v>
      </c>
      <c r="V38" s="151">
        <v>7.6324726385606598E-2</v>
      </c>
      <c r="W38" s="151">
        <v>3.3331041717108351E-2</v>
      </c>
      <c r="X38" s="151">
        <v>8.2687856064355025E-2</v>
      </c>
      <c r="Y38" s="151">
        <v>1.227794403335674</v>
      </c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</row>
    <row r="39" spans="1:74" x14ac:dyDescent="0.25">
      <c r="A39" s="4" t="str">
        <f t="shared" si="0"/>
        <v>41547Short</v>
      </c>
      <c r="B39" s="177">
        <v>41547</v>
      </c>
      <c r="C39" s="178" t="s">
        <v>13</v>
      </c>
      <c r="D39" s="150">
        <v>-0.25395604504786706</v>
      </c>
      <c r="E39" s="150">
        <v>-0.14274116522551436</v>
      </c>
      <c r="F39" s="150">
        <v>-8.3822212901659393E-2</v>
      </c>
      <c r="G39" s="150">
        <v>-6.9885211817344001E-2</v>
      </c>
      <c r="H39" s="150">
        <v>-2.2926248196997997E-4</v>
      </c>
      <c r="I39" s="150">
        <v>-8.6913254876381102E-2</v>
      </c>
      <c r="J39" s="150">
        <v>-0.12851364293681539</v>
      </c>
      <c r="K39" s="150">
        <v>-0.15426558446487915</v>
      </c>
      <c r="L39" s="150">
        <v>-2.384896789888924E-2</v>
      </c>
      <c r="M39" s="150">
        <v>-0.19893271563325862</v>
      </c>
      <c r="N39" s="150">
        <v>-3.7005840466002899E-3</v>
      </c>
      <c r="O39" s="150">
        <v>0</v>
      </c>
      <c r="P39" s="151">
        <v>-0.41357289242617135</v>
      </c>
      <c r="Q39" s="16">
        <v>-3.2269086107447699E-2</v>
      </c>
      <c r="R39" s="151">
        <v>-1.3056630422424307E-2</v>
      </c>
      <c r="S39" s="151">
        <v>-7.7084567625180012E-2</v>
      </c>
      <c r="T39" s="151">
        <v>-0.18964897376287271</v>
      </c>
      <c r="U39" s="151">
        <v>-0.27375414839999612</v>
      </c>
      <c r="V39" s="151">
        <v>-6.360013568542712E-2</v>
      </c>
      <c r="W39" s="151">
        <v>-8.3822212901659393E-2</v>
      </c>
      <c r="X39" s="151">
        <v>-4.5194259364453454E-2</v>
      </c>
      <c r="Y39" s="151">
        <v>-1.1869348498558541</v>
      </c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</row>
    <row r="40" spans="1:74" x14ac:dyDescent="0.25">
      <c r="A40" s="4" t="str">
        <f t="shared" si="0"/>
        <v/>
      </c>
    </row>
    <row r="41" spans="1:74" x14ac:dyDescent="0.25">
      <c r="A41" s="4" t="str">
        <f t="shared" si="0"/>
        <v/>
      </c>
      <c r="B41" s="180"/>
      <c r="C41" s="180"/>
      <c r="D41" s="148" t="s">
        <v>0</v>
      </c>
      <c r="E41" s="148" t="s">
        <v>1</v>
      </c>
      <c r="F41" s="148" t="s">
        <v>2</v>
      </c>
      <c r="G41" s="148" t="s">
        <v>3</v>
      </c>
      <c r="H41" s="148" t="s">
        <v>4</v>
      </c>
      <c r="I41" s="148" t="s">
        <v>5</v>
      </c>
      <c r="J41" s="148" t="s">
        <v>6</v>
      </c>
      <c r="K41" s="148" t="s">
        <v>7</v>
      </c>
      <c r="L41" s="148" t="s">
        <v>8</v>
      </c>
      <c r="M41" s="148" t="s">
        <v>10</v>
      </c>
      <c r="N41" s="148" t="s">
        <v>11</v>
      </c>
      <c r="O41" s="148" t="s">
        <v>9</v>
      </c>
      <c r="P41" s="180" t="s">
        <v>17</v>
      </c>
      <c r="Q41" s="524" t="s">
        <v>18</v>
      </c>
      <c r="R41" s="180" t="s">
        <v>19</v>
      </c>
      <c r="S41" s="180" t="s">
        <v>20</v>
      </c>
      <c r="T41" s="180" t="s">
        <v>21</v>
      </c>
      <c r="U41" s="180" t="s">
        <v>22</v>
      </c>
      <c r="V41" s="180" t="s">
        <v>23</v>
      </c>
      <c r="W41" s="180" t="s">
        <v>15</v>
      </c>
      <c r="X41" s="180" t="s">
        <v>16</v>
      </c>
      <c r="Y41" s="181" t="s">
        <v>14</v>
      </c>
      <c r="Z41" s="181"/>
      <c r="AA41" s="180"/>
      <c r="AB41" s="180"/>
      <c r="AC41" s="180"/>
      <c r="AD41" s="180"/>
      <c r="AE41" s="180"/>
      <c r="AF41" s="180"/>
      <c r="AG41" s="180"/>
      <c r="AH41" s="180"/>
      <c r="AI41" s="180"/>
      <c r="AJ41" s="180"/>
      <c r="AK41" s="180"/>
      <c r="AL41" s="180"/>
      <c r="AM41" s="180"/>
      <c r="AN41" s="180"/>
      <c r="AO41" s="180"/>
      <c r="AP41" s="180"/>
      <c r="AQ41" s="180"/>
      <c r="AR41" s="180"/>
      <c r="AS41" s="180"/>
      <c r="AT41" s="180"/>
      <c r="AU41" s="180"/>
      <c r="AV41" s="180"/>
      <c r="AW41" s="180"/>
      <c r="AX41" s="180"/>
      <c r="AY41" s="180"/>
      <c r="AZ41" s="180"/>
      <c r="BA41" s="180"/>
      <c r="BB41" s="180"/>
      <c r="BC41" s="180"/>
      <c r="BD41" s="180"/>
      <c r="BE41" s="180"/>
      <c r="BF41" s="180"/>
      <c r="BG41" s="180"/>
      <c r="BH41" s="180"/>
      <c r="BI41" s="180"/>
      <c r="BJ41" s="180"/>
      <c r="BK41" s="180"/>
      <c r="BL41" s="180"/>
      <c r="BM41" s="180"/>
      <c r="BN41" s="180"/>
      <c r="BO41" s="180"/>
      <c r="BP41" s="180"/>
      <c r="BQ41" s="180"/>
      <c r="BR41" s="180"/>
      <c r="BS41" s="180"/>
      <c r="BT41" s="180"/>
      <c r="BU41" s="180"/>
      <c r="BV41" s="180"/>
    </row>
    <row r="42" spans="1:74" x14ac:dyDescent="0.25">
      <c r="A42" s="4" t="str">
        <f t="shared" si="0"/>
        <v>41517Long</v>
      </c>
      <c r="B42" s="182">
        <v>41517</v>
      </c>
      <c r="C42" s="181" t="s">
        <v>12</v>
      </c>
      <c r="D42" s="150">
        <v>0.32258545106420533</v>
      </c>
      <c r="E42" s="150">
        <v>6.3275636405118213E-2</v>
      </c>
      <c r="F42" s="150">
        <v>2.4812203433937877E-2</v>
      </c>
      <c r="G42" s="150">
        <v>0.26947129027141031</v>
      </c>
      <c r="H42" s="150">
        <v>2.4345710428740362E-2</v>
      </c>
      <c r="I42" s="150">
        <v>7.6410134044029611E-3</v>
      </c>
      <c r="J42" s="150">
        <v>0.14235672513782488</v>
      </c>
      <c r="K42" s="150">
        <v>9.3372822046232068E-2</v>
      </c>
      <c r="L42" s="150">
        <v>6.8874578785290977E-2</v>
      </c>
      <c r="M42" s="150">
        <v>0.14249428412758477</v>
      </c>
      <c r="N42" s="150">
        <v>1.2006462762382058E-2</v>
      </c>
      <c r="O42" s="150">
        <v>0</v>
      </c>
      <c r="P42" s="151">
        <v>0.44729197559609318</v>
      </c>
      <c r="Q42" s="16">
        <v>0.11298000510070876</v>
      </c>
      <c r="R42" s="151">
        <v>0</v>
      </c>
      <c r="S42" s="151">
        <v>0.10440368057746745</v>
      </c>
      <c r="T42" s="151">
        <v>0.33006101811172511</v>
      </c>
      <c r="U42" s="151">
        <v>7.615472756947464E-2</v>
      </c>
      <c r="V42" s="151">
        <v>6.1703561773549166E-2</v>
      </c>
      <c r="W42" s="151">
        <v>3.8641209138111511E-2</v>
      </c>
      <c r="X42" s="151">
        <v>9.0764485237493364E-2</v>
      </c>
      <c r="Y42" s="151">
        <v>1.2585092221071603</v>
      </c>
      <c r="Z42" s="180"/>
      <c r="AA42" s="180"/>
      <c r="AB42" s="180"/>
      <c r="AC42" s="180"/>
      <c r="AD42" s="180"/>
      <c r="AE42" s="180"/>
      <c r="AF42" s="180"/>
      <c r="AG42" s="180"/>
      <c r="AH42" s="180"/>
      <c r="AI42" s="180"/>
      <c r="AJ42" s="180"/>
      <c r="AK42" s="180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0"/>
      <c r="AW42" s="180"/>
      <c r="AX42" s="180"/>
      <c r="AY42" s="180"/>
      <c r="AZ42" s="180"/>
      <c r="BA42" s="180"/>
      <c r="BB42" s="180"/>
      <c r="BC42" s="180"/>
      <c r="BD42" s="180"/>
      <c r="BE42" s="180"/>
      <c r="BF42" s="180"/>
      <c r="BG42" s="180"/>
      <c r="BH42" s="180"/>
      <c r="BI42" s="180"/>
      <c r="BJ42" s="180"/>
      <c r="BK42" s="180"/>
      <c r="BL42" s="180"/>
      <c r="BM42" s="180"/>
      <c r="BN42" s="180"/>
      <c r="BO42" s="180"/>
      <c r="BP42" s="180"/>
      <c r="BQ42" s="180"/>
      <c r="BR42" s="180"/>
      <c r="BS42" s="180"/>
      <c r="BT42" s="180"/>
      <c r="BU42" s="180"/>
      <c r="BV42" s="180"/>
    </row>
    <row r="43" spans="1:74" x14ac:dyDescent="0.25">
      <c r="A43" s="4" t="str">
        <f t="shared" si="0"/>
        <v>41517Short</v>
      </c>
      <c r="B43" s="180">
        <v>41517</v>
      </c>
      <c r="C43" s="181" t="s">
        <v>13</v>
      </c>
      <c r="D43" s="150">
        <v>-0.25361702649760148</v>
      </c>
      <c r="E43" s="150">
        <v>-0.13794732341940555</v>
      </c>
      <c r="F43" s="150">
        <v>-9.5055843689196631E-2</v>
      </c>
      <c r="G43" s="150">
        <v>-6.4251778219005906E-2</v>
      </c>
      <c r="H43" s="150">
        <v>1.4818516166867158E-18</v>
      </c>
      <c r="I43" s="150">
        <v>-0.13707407841748767</v>
      </c>
      <c r="J43" s="150">
        <v>-0.10671828810599425</v>
      </c>
      <c r="K43" s="150">
        <v>-0.12924716049242357</v>
      </c>
      <c r="L43" s="150">
        <v>-2.2136777729861584E-2</v>
      </c>
      <c r="M43" s="150">
        <v>-0.18622326822997173</v>
      </c>
      <c r="N43" s="150">
        <v>-2.251244691693043E-3</v>
      </c>
      <c r="O43" s="150">
        <v>0</v>
      </c>
      <c r="P43" s="151">
        <v>-0.36872141288466681</v>
      </c>
      <c r="Q43" s="16">
        <v>-2.1802262751250093E-2</v>
      </c>
      <c r="R43" s="151">
        <v>-2.3641284721372634E-2</v>
      </c>
      <c r="S43" s="151">
        <v>-7.7823219499105228E-2</v>
      </c>
      <c r="T43" s="151">
        <v>-0.17066976227833808</v>
      </c>
      <c r="U43" s="151">
        <v>-0.30426600499644385</v>
      </c>
      <c r="V43" s="151">
        <v>-7.2542998672268141E-2</v>
      </c>
      <c r="W43" s="151">
        <v>-9.5055843689196631E-2</v>
      </c>
      <c r="X43" s="151">
        <v>-4.9861945572008938E-2</v>
      </c>
      <c r="Y43" s="151">
        <v>-1.1808932940671868</v>
      </c>
      <c r="Z43" s="180"/>
      <c r="AA43" s="180"/>
      <c r="AB43" s="180"/>
      <c r="AC43" s="180"/>
      <c r="AD43" s="180"/>
      <c r="AE43" s="180"/>
      <c r="AF43" s="180"/>
      <c r="AG43" s="180"/>
      <c r="AH43" s="180"/>
      <c r="AI43" s="180"/>
      <c r="AJ43" s="180"/>
      <c r="AK43" s="180"/>
      <c r="AL43" s="180"/>
      <c r="AM43" s="180"/>
      <c r="AN43" s="180"/>
      <c r="AO43" s="180"/>
      <c r="AP43" s="180"/>
      <c r="AQ43" s="180"/>
      <c r="AR43" s="180"/>
      <c r="AS43" s="180"/>
      <c r="AT43" s="180"/>
      <c r="AU43" s="180"/>
      <c r="AV43" s="180"/>
      <c r="AW43" s="180"/>
      <c r="AX43" s="180"/>
      <c r="AY43" s="180"/>
      <c r="AZ43" s="180"/>
      <c r="BA43" s="180"/>
      <c r="BB43" s="180"/>
      <c r="BC43" s="180"/>
      <c r="BD43" s="180"/>
      <c r="BE43" s="180"/>
      <c r="BF43" s="180"/>
      <c r="BG43" s="180"/>
      <c r="BH43" s="180"/>
      <c r="BI43" s="180"/>
      <c r="BJ43" s="180"/>
      <c r="BK43" s="180"/>
      <c r="BL43" s="180"/>
      <c r="BM43" s="180"/>
      <c r="BN43" s="180"/>
      <c r="BO43" s="180"/>
      <c r="BP43" s="180"/>
      <c r="BQ43" s="180"/>
      <c r="BR43" s="180"/>
      <c r="BS43" s="180"/>
      <c r="BT43" s="180"/>
      <c r="BU43" s="180"/>
      <c r="BV43" s="180"/>
    </row>
    <row r="44" spans="1:74" x14ac:dyDescent="0.25">
      <c r="A44" s="4" t="str">
        <f t="shared" si="0"/>
        <v/>
      </c>
    </row>
    <row r="45" spans="1:74" x14ac:dyDescent="0.25">
      <c r="A45" s="4" t="str">
        <f t="shared" si="0"/>
        <v/>
      </c>
      <c r="B45" s="183"/>
      <c r="C45" s="183"/>
      <c r="D45" s="148" t="s">
        <v>0</v>
      </c>
      <c r="E45" s="148" t="s">
        <v>1</v>
      </c>
      <c r="F45" s="148" t="s">
        <v>2</v>
      </c>
      <c r="G45" s="148" t="s">
        <v>3</v>
      </c>
      <c r="H45" s="148" t="s">
        <v>4</v>
      </c>
      <c r="I45" s="148" t="s">
        <v>5</v>
      </c>
      <c r="J45" s="148" t="s">
        <v>6</v>
      </c>
      <c r="K45" s="148" t="s">
        <v>7</v>
      </c>
      <c r="L45" s="148" t="s">
        <v>8</v>
      </c>
      <c r="M45" s="148" t="s">
        <v>10</v>
      </c>
      <c r="N45" s="148" t="s">
        <v>11</v>
      </c>
      <c r="O45" s="148" t="s">
        <v>9</v>
      </c>
      <c r="P45" s="183" t="s">
        <v>17</v>
      </c>
      <c r="Q45" s="525" t="s">
        <v>18</v>
      </c>
      <c r="R45" s="183" t="s">
        <v>19</v>
      </c>
      <c r="S45" s="183" t="s">
        <v>20</v>
      </c>
      <c r="T45" s="183" t="s">
        <v>21</v>
      </c>
      <c r="U45" s="183" t="s">
        <v>22</v>
      </c>
      <c r="V45" s="183" t="s">
        <v>23</v>
      </c>
      <c r="W45" s="183" t="s">
        <v>15</v>
      </c>
      <c r="X45" s="183" t="s">
        <v>16</v>
      </c>
      <c r="Y45" s="184" t="s">
        <v>14</v>
      </c>
      <c r="Z45" s="184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</row>
    <row r="46" spans="1:74" x14ac:dyDescent="0.25">
      <c r="A46" s="4" t="str">
        <f t="shared" si="0"/>
        <v>41486Long</v>
      </c>
      <c r="B46" s="185">
        <v>41486</v>
      </c>
      <c r="C46" s="184" t="s">
        <v>12</v>
      </c>
      <c r="D46" s="150">
        <v>0.32388104383318733</v>
      </c>
      <c r="E46" s="150">
        <v>7.0091614183085793E-2</v>
      </c>
      <c r="F46" s="150">
        <v>2.7004776114484996E-2</v>
      </c>
      <c r="G46" s="150">
        <v>0.2775538590513803</v>
      </c>
      <c r="H46" s="150">
        <v>2.0880160126102328E-2</v>
      </c>
      <c r="I46" s="150">
        <v>8.5295780071801813E-3</v>
      </c>
      <c r="J46" s="150">
        <v>0.13411017662918867</v>
      </c>
      <c r="K46" s="150">
        <v>9.9816289803350416E-2</v>
      </c>
      <c r="L46" s="150">
        <v>6.6943151537033549E-2</v>
      </c>
      <c r="M46" s="150">
        <v>0.15535838097544305</v>
      </c>
      <c r="N46" s="150">
        <v>3.909580302065222E-3</v>
      </c>
      <c r="O46" s="150">
        <v>0</v>
      </c>
      <c r="P46" s="151">
        <v>0.43905715554515878</v>
      </c>
      <c r="Q46" s="16">
        <v>0.12135076827290317</v>
      </c>
      <c r="R46" s="151">
        <v>0</v>
      </c>
      <c r="S46" s="151">
        <v>0.10199825234540293</v>
      </c>
      <c r="T46" s="151">
        <v>0.34441703810992991</v>
      </c>
      <c r="U46" s="151">
        <v>7.9605725770574287E-2</v>
      </c>
      <c r="V46" s="151">
        <v>6.3388267217304381E-2</v>
      </c>
      <c r="W46" s="151">
        <v>3.8261403301228465E-2</v>
      </c>
      <c r="X46" s="151">
        <v>7.5216627506801206E-2</v>
      </c>
      <c r="Y46" s="151">
        <v>1.2621685318919524</v>
      </c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</row>
    <row r="47" spans="1:74" x14ac:dyDescent="0.25">
      <c r="A47" s="4" t="str">
        <f t="shared" si="0"/>
        <v>41486Short</v>
      </c>
      <c r="B47" s="183">
        <v>41486</v>
      </c>
      <c r="C47" s="184" t="s">
        <v>13</v>
      </c>
      <c r="D47" s="150">
        <v>-0.27341399618424067</v>
      </c>
      <c r="E47" s="150">
        <v>-0.1850139543341702</v>
      </c>
      <c r="F47" s="150">
        <v>-8.3376031928338937E-2</v>
      </c>
      <c r="G47" s="150">
        <v>-6.6053836885306846E-2</v>
      </c>
      <c r="H47" s="150">
        <v>-1.5343502938540052E-18</v>
      </c>
      <c r="I47" s="150">
        <v>-8.8977773321050363E-2</v>
      </c>
      <c r="J47" s="150">
        <v>-0.11665590096433098</v>
      </c>
      <c r="K47" s="150">
        <v>-0.13358820668350993</v>
      </c>
      <c r="L47" s="150">
        <v>-5.4011377088868636E-3</v>
      </c>
      <c r="M47" s="150">
        <v>-0.20796681111715448</v>
      </c>
      <c r="N47" s="150">
        <v>-1.2026816239078073E-3</v>
      </c>
      <c r="O47" s="150">
        <v>0</v>
      </c>
      <c r="P47" s="151">
        <v>-0.4091771409859547</v>
      </c>
      <c r="Q47" s="16">
        <v>-6.792967184931489E-3</v>
      </c>
      <c r="R47" s="151">
        <v>-1.8839842543514163E-2</v>
      </c>
      <c r="S47" s="151">
        <v>-0.11121006701709443</v>
      </c>
      <c r="T47" s="151">
        <v>-0.20556620582422025</v>
      </c>
      <c r="U47" s="151">
        <v>-0.2671294967227088</v>
      </c>
      <c r="V47" s="151">
        <v>-6.3443583457580638E-2</v>
      </c>
      <c r="W47" s="151">
        <v>-7.9491027014892468E-2</v>
      </c>
      <c r="X47" s="151">
        <v>-3.3157616913403694E-2</v>
      </c>
      <c r="Y47" s="151">
        <v>-1.1936812414869498</v>
      </c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</row>
    <row r="48" spans="1:74" x14ac:dyDescent="0.25">
      <c r="A48" s="4" t="str">
        <f t="shared" si="0"/>
        <v/>
      </c>
      <c r="C48" s="11"/>
      <c r="D48" s="11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spans="1:74" x14ac:dyDescent="0.25">
      <c r="A49" s="4" t="str">
        <f t="shared" si="0"/>
        <v/>
      </c>
      <c r="B49" s="186"/>
      <c r="C49" s="186"/>
      <c r="D49" s="148" t="s">
        <v>0</v>
      </c>
      <c r="E49" s="148" t="s">
        <v>1</v>
      </c>
      <c r="F49" s="148" t="s">
        <v>2</v>
      </c>
      <c r="G49" s="148" t="s">
        <v>3</v>
      </c>
      <c r="H49" s="148" t="s">
        <v>4</v>
      </c>
      <c r="I49" s="148" t="s">
        <v>5</v>
      </c>
      <c r="J49" s="148" t="s">
        <v>6</v>
      </c>
      <c r="K49" s="148" t="s">
        <v>7</v>
      </c>
      <c r="L49" s="148" t="s">
        <v>8</v>
      </c>
      <c r="M49" s="148" t="s">
        <v>10</v>
      </c>
      <c r="N49" s="148" t="s">
        <v>11</v>
      </c>
      <c r="O49" s="148" t="s">
        <v>9</v>
      </c>
      <c r="P49" s="186" t="s">
        <v>17</v>
      </c>
      <c r="Q49" s="526" t="s">
        <v>18</v>
      </c>
      <c r="R49" s="186" t="s">
        <v>19</v>
      </c>
      <c r="S49" s="186" t="s">
        <v>20</v>
      </c>
      <c r="T49" s="186" t="s">
        <v>21</v>
      </c>
      <c r="U49" s="186" t="s">
        <v>22</v>
      </c>
      <c r="V49" s="186" t="s">
        <v>23</v>
      </c>
      <c r="W49" s="186" t="s">
        <v>15</v>
      </c>
      <c r="X49" s="186" t="s">
        <v>16</v>
      </c>
      <c r="Y49" s="187" t="s">
        <v>14</v>
      </c>
      <c r="Z49" s="187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  <c r="AX49" s="186"/>
      <c r="AY49" s="186"/>
      <c r="AZ49" s="186"/>
      <c r="BA49" s="186"/>
      <c r="BB49" s="186"/>
      <c r="BC49" s="186"/>
      <c r="BD49" s="186"/>
      <c r="BE49" s="186"/>
      <c r="BF49" s="186"/>
      <c r="BG49" s="186"/>
      <c r="BH49" s="186"/>
      <c r="BI49" s="186"/>
      <c r="BJ49" s="186"/>
      <c r="BK49" s="186"/>
      <c r="BL49" s="186"/>
      <c r="BM49" s="186"/>
      <c r="BN49" s="186"/>
      <c r="BO49" s="186"/>
      <c r="BP49" s="186"/>
      <c r="BQ49" s="186"/>
      <c r="BR49" s="186"/>
      <c r="BS49" s="186"/>
      <c r="BT49" s="186"/>
      <c r="BU49" s="186"/>
      <c r="BV49" s="186"/>
    </row>
    <row r="50" spans="1:74" x14ac:dyDescent="0.25">
      <c r="A50" s="4" t="str">
        <f t="shared" si="0"/>
        <v>41455Long</v>
      </c>
      <c r="B50" s="188">
        <v>41455</v>
      </c>
      <c r="C50" s="187" t="s">
        <v>12</v>
      </c>
      <c r="D50" s="150">
        <v>0.31891114071034715</v>
      </c>
      <c r="E50" s="150">
        <v>6.7090933599883232E-2</v>
      </c>
      <c r="F50" s="150">
        <v>2.7695906666248101E-2</v>
      </c>
      <c r="G50" s="150">
        <v>0.28323958743866778</v>
      </c>
      <c r="H50" s="150">
        <v>2.3531639222038415E-2</v>
      </c>
      <c r="I50" s="150">
        <v>7.8296668669231399E-3</v>
      </c>
      <c r="J50" s="150">
        <v>0.12275762882753312</v>
      </c>
      <c r="K50" s="150">
        <v>0.12453812883415165</v>
      </c>
      <c r="L50" s="150">
        <v>6.5465912739775908E-2</v>
      </c>
      <c r="M50" s="150">
        <v>0.14100889460243896</v>
      </c>
      <c r="N50" s="150">
        <v>2.064029496728475E-3</v>
      </c>
      <c r="O50" s="150">
        <v>0</v>
      </c>
      <c r="P50" s="151">
        <v>0.46913599507324694</v>
      </c>
      <c r="Q50" s="16">
        <v>0.11855035922548904</v>
      </c>
      <c r="R50" s="151">
        <v>0</v>
      </c>
      <c r="S50" s="151">
        <v>9.4658087777904854E-2</v>
      </c>
      <c r="T50" s="151">
        <v>0.32424014549996694</v>
      </c>
      <c r="U50" s="151">
        <v>8.9102209808854693E-2</v>
      </c>
      <c r="V50" s="151">
        <v>5.4520245428214063E-2</v>
      </c>
      <c r="W50" s="151">
        <v>3.3926426191059178E-2</v>
      </c>
      <c r="X50" s="151">
        <v>7.7330891037997562E-2</v>
      </c>
      <c r="Y50" s="151">
        <v>1.260120789706582</v>
      </c>
      <c r="Z50" s="186"/>
      <c r="AA50" s="186"/>
      <c r="AB50" s="186"/>
      <c r="AC50" s="186"/>
      <c r="AD50" s="186"/>
      <c r="AE50" s="186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  <c r="AX50" s="186"/>
      <c r="AY50" s="186"/>
      <c r="AZ50" s="186"/>
      <c r="BA50" s="186"/>
      <c r="BB50" s="186"/>
      <c r="BC50" s="186"/>
      <c r="BD50" s="186"/>
      <c r="BE50" s="186"/>
      <c r="BF50" s="186"/>
      <c r="BG50" s="186"/>
      <c r="BH50" s="186"/>
      <c r="BI50" s="186"/>
      <c r="BJ50" s="186"/>
      <c r="BK50" s="186"/>
      <c r="BL50" s="186"/>
      <c r="BM50" s="186"/>
      <c r="BN50" s="186"/>
      <c r="BO50" s="186"/>
      <c r="BP50" s="186"/>
      <c r="BQ50" s="186"/>
      <c r="BR50" s="186"/>
      <c r="BS50" s="186"/>
      <c r="BT50" s="186"/>
      <c r="BU50" s="186"/>
      <c r="BV50" s="186"/>
    </row>
    <row r="51" spans="1:74" x14ac:dyDescent="0.25">
      <c r="A51" s="4" t="str">
        <f t="shared" si="0"/>
        <v>41455Short</v>
      </c>
      <c r="B51" s="186">
        <v>41455</v>
      </c>
      <c r="C51" s="187" t="s">
        <v>13</v>
      </c>
      <c r="D51" s="150">
        <v>-0.26730774459166795</v>
      </c>
      <c r="E51" s="150">
        <v>-0.16000121908255246</v>
      </c>
      <c r="F51" s="150">
        <v>-7.0253188860070065E-2</v>
      </c>
      <c r="G51" s="150">
        <v>-7.8480539081624237E-2</v>
      </c>
      <c r="H51" s="150">
        <v>0</v>
      </c>
      <c r="I51" s="150">
        <v>-0.10683136509100914</v>
      </c>
      <c r="J51" s="150">
        <v>-0.10786775388211975</v>
      </c>
      <c r="K51" s="150">
        <v>-0.14464188049507873</v>
      </c>
      <c r="L51" s="150">
        <v>-3.5070056551391453E-3</v>
      </c>
      <c r="M51" s="150">
        <v>-0.15775027721531257</v>
      </c>
      <c r="N51" s="150">
        <v>-7.4329751184806141E-4</v>
      </c>
      <c r="O51" s="150">
        <v>0</v>
      </c>
      <c r="P51" s="151">
        <v>-0.45351226583346599</v>
      </c>
      <c r="Q51" s="16">
        <v>-7.1507541094156649E-4</v>
      </c>
      <c r="R51" s="151">
        <v>-2.957292708839817E-2</v>
      </c>
      <c r="S51" s="151">
        <v>-9.1566551449650133E-2</v>
      </c>
      <c r="T51" s="151">
        <v>-0.16268381742834837</v>
      </c>
      <c r="U51" s="151">
        <v>-0.2561564763832494</v>
      </c>
      <c r="V51" s="151">
        <v>-4.3128058812617609E-2</v>
      </c>
      <c r="W51" s="151">
        <v>-6.0049099059750796E-2</v>
      </c>
      <c r="X51" s="151">
        <v>-2.5155583927791696E-2</v>
      </c>
      <c r="Y51" s="151">
        <v>-1.1211962850580621</v>
      </c>
      <c r="Z51" s="186"/>
      <c r="AA51" s="186"/>
      <c r="AB51" s="186"/>
      <c r="AC51" s="186"/>
      <c r="AD51" s="186"/>
      <c r="AE51" s="186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AZ51" s="186"/>
      <c r="BA51" s="186"/>
      <c r="BB51" s="186"/>
      <c r="BC51" s="186"/>
      <c r="BD51" s="186"/>
      <c r="BE51" s="186"/>
      <c r="BF51" s="186"/>
      <c r="BG51" s="186"/>
      <c r="BH51" s="186"/>
      <c r="BI51" s="186"/>
      <c r="BJ51" s="186"/>
      <c r="BK51" s="186"/>
      <c r="BL51" s="186"/>
      <c r="BM51" s="186"/>
      <c r="BN51" s="186"/>
      <c r="BO51" s="186"/>
      <c r="BP51" s="186"/>
      <c r="BQ51" s="186"/>
      <c r="BR51" s="186"/>
      <c r="BS51" s="186"/>
      <c r="BT51" s="186"/>
      <c r="BU51" s="186"/>
      <c r="BV51" s="186"/>
    </row>
    <row r="52" spans="1:74" x14ac:dyDescent="0.25">
      <c r="A52" s="4" t="str">
        <f t="shared" si="0"/>
        <v/>
      </c>
      <c r="C52" s="15"/>
      <c r="D52" s="15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</row>
    <row r="53" spans="1:74" x14ac:dyDescent="0.25">
      <c r="A53" s="4" t="str">
        <f t="shared" si="0"/>
        <v/>
      </c>
      <c r="B53" s="189"/>
      <c r="C53" s="189"/>
      <c r="D53" s="148" t="s">
        <v>0</v>
      </c>
      <c r="E53" s="148" t="s">
        <v>1</v>
      </c>
      <c r="F53" s="148" t="s">
        <v>2</v>
      </c>
      <c r="G53" s="148" t="s">
        <v>3</v>
      </c>
      <c r="H53" s="148" t="s">
        <v>4</v>
      </c>
      <c r="I53" s="148" t="s">
        <v>5</v>
      </c>
      <c r="J53" s="148" t="s">
        <v>6</v>
      </c>
      <c r="K53" s="148" t="s">
        <v>7</v>
      </c>
      <c r="L53" s="148" t="s">
        <v>8</v>
      </c>
      <c r="M53" s="148" t="s">
        <v>10</v>
      </c>
      <c r="N53" s="148" t="s">
        <v>11</v>
      </c>
      <c r="O53" s="148" t="s">
        <v>9</v>
      </c>
      <c r="P53" s="189" t="s">
        <v>17</v>
      </c>
      <c r="Q53" s="527" t="s">
        <v>18</v>
      </c>
      <c r="R53" s="189" t="s">
        <v>19</v>
      </c>
      <c r="S53" s="189" t="s">
        <v>20</v>
      </c>
      <c r="T53" s="189" t="s">
        <v>21</v>
      </c>
      <c r="U53" s="189" t="s">
        <v>22</v>
      </c>
      <c r="V53" s="189" t="s">
        <v>23</v>
      </c>
      <c r="W53" s="189" t="s">
        <v>15</v>
      </c>
      <c r="X53" s="189" t="s">
        <v>16</v>
      </c>
      <c r="Y53" s="190" t="s">
        <v>14</v>
      </c>
      <c r="Z53" s="190"/>
      <c r="AA53" s="189"/>
      <c r="AB53" s="189"/>
      <c r="AC53" s="189"/>
      <c r="AD53" s="189"/>
      <c r="AE53" s="189"/>
      <c r="AF53" s="189"/>
      <c r="AG53" s="189"/>
      <c r="AH53" s="189"/>
      <c r="AI53" s="189"/>
      <c r="AJ53" s="189"/>
      <c r="AK53" s="189"/>
      <c r="AL53" s="189"/>
      <c r="AM53" s="189"/>
      <c r="AN53" s="189"/>
      <c r="AO53" s="189"/>
      <c r="AP53" s="189"/>
      <c r="AQ53" s="189"/>
      <c r="AR53" s="189"/>
      <c r="AS53" s="189"/>
      <c r="AT53" s="189"/>
      <c r="AU53" s="189"/>
      <c r="AV53" s="189"/>
      <c r="AW53" s="189"/>
      <c r="AX53" s="189"/>
      <c r="AY53" s="189"/>
      <c r="AZ53" s="189"/>
      <c r="BA53" s="189"/>
      <c r="BB53" s="189"/>
      <c r="BC53" s="189"/>
      <c r="BD53" s="189"/>
      <c r="BE53" s="189"/>
      <c r="BF53" s="189"/>
      <c r="BG53" s="189"/>
      <c r="BH53" s="189"/>
      <c r="BI53" s="189"/>
      <c r="BJ53" s="189"/>
      <c r="BK53" s="189"/>
      <c r="BL53" s="189"/>
      <c r="BM53" s="189"/>
      <c r="BN53" s="189"/>
      <c r="BO53" s="189"/>
      <c r="BP53" s="189"/>
      <c r="BQ53" s="189"/>
      <c r="BR53" s="189"/>
      <c r="BS53" s="189"/>
      <c r="BT53" s="189"/>
      <c r="BU53" s="189"/>
      <c r="BV53" s="189"/>
    </row>
    <row r="54" spans="1:74" x14ac:dyDescent="0.25">
      <c r="A54" s="4" t="str">
        <f t="shared" si="0"/>
        <v>41425Long</v>
      </c>
      <c r="B54" s="191">
        <v>41425</v>
      </c>
      <c r="C54" s="190" t="s">
        <v>12</v>
      </c>
      <c r="D54" s="150">
        <v>0.33379191172644623</v>
      </c>
      <c r="E54" s="150">
        <v>6.9726010717610795E-2</v>
      </c>
      <c r="F54" s="150">
        <v>2.9917762141149083E-2</v>
      </c>
      <c r="G54" s="150">
        <v>0.2596845631442552</v>
      </c>
      <c r="H54" s="150">
        <v>2.0701275831039059E-2</v>
      </c>
      <c r="I54" s="150">
        <v>7.1645540082325276E-3</v>
      </c>
      <c r="J54" s="150">
        <v>0.13930388430315227</v>
      </c>
      <c r="K54" s="150">
        <v>0.17973340683724032</v>
      </c>
      <c r="L54" s="150">
        <v>8.621133622075422E-2</v>
      </c>
      <c r="M54" s="150">
        <v>0.15195781407611611</v>
      </c>
      <c r="N54" s="150">
        <v>1.8155025305070459E-3</v>
      </c>
      <c r="O54" s="150">
        <v>0</v>
      </c>
      <c r="P54" s="151">
        <v>0.51711161018484408</v>
      </c>
      <c r="Q54" s="16">
        <v>0.12018559082443515</v>
      </c>
      <c r="R54" s="151">
        <v>0</v>
      </c>
      <c r="S54" s="151">
        <v>8.6960779945444044E-2</v>
      </c>
      <c r="T54" s="151">
        <v>0.34138674034452432</v>
      </c>
      <c r="U54" s="151">
        <v>0.10603786300835703</v>
      </c>
      <c r="V54" s="151">
        <v>7.1570071390748821E-2</v>
      </c>
      <c r="W54" s="151">
        <v>3.6755365838149243E-2</v>
      </c>
      <c r="X54" s="151">
        <v>8.4657158455074627E-2</v>
      </c>
      <c r="Y54" s="151">
        <v>1.3626861216191357</v>
      </c>
      <c r="Z54" s="189"/>
      <c r="AA54" s="189"/>
      <c r="AB54" s="189"/>
      <c r="AC54" s="189"/>
      <c r="AD54" s="189"/>
      <c r="AE54" s="189"/>
      <c r="AF54" s="189"/>
      <c r="AG54" s="189"/>
      <c r="AH54" s="189"/>
      <c r="AI54" s="189"/>
      <c r="AJ54" s="189"/>
      <c r="AK54" s="189"/>
      <c r="AL54" s="189"/>
      <c r="AM54" s="189"/>
      <c r="AN54" s="189"/>
      <c r="AO54" s="189"/>
      <c r="AP54" s="189"/>
      <c r="AQ54" s="189"/>
      <c r="AR54" s="189"/>
      <c r="AS54" s="189"/>
      <c r="AT54" s="189"/>
      <c r="AU54" s="189"/>
      <c r="AV54" s="189"/>
      <c r="AW54" s="189"/>
      <c r="AX54" s="189"/>
      <c r="AY54" s="189"/>
      <c r="AZ54" s="189"/>
      <c r="BA54" s="189"/>
      <c r="BB54" s="189"/>
      <c r="BC54" s="189"/>
      <c r="BD54" s="189"/>
      <c r="BE54" s="189"/>
      <c r="BF54" s="189"/>
      <c r="BG54" s="189"/>
      <c r="BH54" s="189"/>
      <c r="BI54" s="189"/>
      <c r="BJ54" s="189"/>
      <c r="BK54" s="189"/>
      <c r="BL54" s="189"/>
      <c r="BM54" s="189"/>
      <c r="BN54" s="189"/>
      <c r="BO54" s="189"/>
      <c r="BP54" s="189"/>
      <c r="BQ54" s="189"/>
      <c r="BR54" s="189"/>
      <c r="BS54" s="189"/>
      <c r="BT54" s="189"/>
      <c r="BU54" s="189"/>
      <c r="BV54" s="189"/>
    </row>
    <row r="55" spans="1:74" x14ac:dyDescent="0.25">
      <c r="A55" s="4" t="str">
        <f t="shared" si="0"/>
        <v>41425Short</v>
      </c>
      <c r="B55" s="189">
        <v>41425</v>
      </c>
      <c r="C55" s="190" t="s">
        <v>13</v>
      </c>
      <c r="D55" s="150">
        <v>-0.27870876984882764</v>
      </c>
      <c r="E55" s="150">
        <v>-0.16917768058590496</v>
      </c>
      <c r="F55" s="150">
        <v>-6.1220736330192246E-2</v>
      </c>
      <c r="G55" s="150">
        <v>-8.1603820973189703E-2</v>
      </c>
      <c r="H55" s="150">
        <v>0</v>
      </c>
      <c r="I55" s="150">
        <v>-0.1103958678080075</v>
      </c>
      <c r="J55" s="150">
        <v>-0.14454046241354446</v>
      </c>
      <c r="K55" s="150">
        <v>-0.1884797516385166</v>
      </c>
      <c r="L55" s="150">
        <v>-1.8430285251399877E-3</v>
      </c>
      <c r="M55" s="150">
        <v>-0.15546597271693779</v>
      </c>
      <c r="N55" s="150">
        <v>0</v>
      </c>
      <c r="O55" s="150">
        <v>0</v>
      </c>
      <c r="P55" s="151">
        <v>-0.47795309446598622</v>
      </c>
      <c r="Q55" s="16">
        <v>-1.2360306403397448E-4</v>
      </c>
      <c r="R55" s="151">
        <v>-2.2196531842239416E-2</v>
      </c>
      <c r="S55" s="151">
        <v>-7.9542701101273205E-2</v>
      </c>
      <c r="T55" s="151">
        <v>-0.21420949822922414</v>
      </c>
      <c r="U55" s="151">
        <v>-0.31011595222792021</v>
      </c>
      <c r="V55" s="151">
        <v>-5.4178361956337011E-2</v>
      </c>
      <c r="W55" s="151">
        <v>-3.3116347953246729E-2</v>
      </c>
      <c r="X55" s="151">
        <v>-3.3429612552377905E-2</v>
      </c>
      <c r="Y55" s="151">
        <v>-1.2228866450201972</v>
      </c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</row>
    <row r="56" spans="1:74" x14ac:dyDescent="0.25">
      <c r="A56" s="4" t="str">
        <f t="shared" si="0"/>
        <v/>
      </c>
    </row>
    <row r="57" spans="1:74" x14ac:dyDescent="0.25">
      <c r="A57" s="4" t="str">
        <f t="shared" si="0"/>
        <v/>
      </c>
      <c r="B57" s="192"/>
      <c r="C57" s="192"/>
      <c r="D57" s="148" t="s">
        <v>0</v>
      </c>
      <c r="E57" s="148" t="s">
        <v>1</v>
      </c>
      <c r="F57" s="148" t="s">
        <v>2</v>
      </c>
      <c r="G57" s="148" t="s">
        <v>3</v>
      </c>
      <c r="H57" s="148" t="s">
        <v>4</v>
      </c>
      <c r="I57" s="148" t="s">
        <v>5</v>
      </c>
      <c r="J57" s="148" t="s">
        <v>6</v>
      </c>
      <c r="K57" s="148" t="s">
        <v>7</v>
      </c>
      <c r="L57" s="148" t="s">
        <v>8</v>
      </c>
      <c r="M57" s="148" t="s">
        <v>10</v>
      </c>
      <c r="N57" s="148" t="s">
        <v>11</v>
      </c>
      <c r="O57" s="148" t="s">
        <v>9</v>
      </c>
      <c r="P57" s="192" t="s">
        <v>17</v>
      </c>
      <c r="Q57" s="528" t="s">
        <v>18</v>
      </c>
      <c r="R57" s="192" t="s">
        <v>19</v>
      </c>
      <c r="S57" s="192" t="s">
        <v>20</v>
      </c>
      <c r="T57" s="192" t="s">
        <v>21</v>
      </c>
      <c r="U57" s="192" t="s">
        <v>22</v>
      </c>
      <c r="V57" s="192" t="s">
        <v>23</v>
      </c>
      <c r="W57" s="192" t="s">
        <v>15</v>
      </c>
      <c r="X57" s="192" t="s">
        <v>16</v>
      </c>
      <c r="Y57" s="193" t="s">
        <v>14</v>
      </c>
      <c r="Z57" s="193"/>
      <c r="AA57" s="192"/>
      <c r="AB57" s="192"/>
      <c r="AC57" s="192"/>
      <c r="AD57" s="192"/>
      <c r="AE57" s="192"/>
      <c r="AF57" s="192"/>
      <c r="AG57" s="192"/>
      <c r="AH57" s="192"/>
      <c r="AI57" s="192"/>
      <c r="AJ57" s="192"/>
      <c r="AK57" s="192"/>
      <c r="AL57" s="192"/>
      <c r="AM57" s="192"/>
      <c r="AN57" s="192"/>
      <c r="AO57" s="192"/>
      <c r="AP57" s="192"/>
      <c r="AQ57" s="192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</row>
    <row r="58" spans="1:74" x14ac:dyDescent="0.25">
      <c r="A58" s="4" t="str">
        <f t="shared" si="0"/>
        <v>41394Long</v>
      </c>
      <c r="B58" s="194">
        <v>41394</v>
      </c>
      <c r="C58" s="193" t="s">
        <v>12</v>
      </c>
      <c r="D58" s="150">
        <v>0.31543444381955554</v>
      </c>
      <c r="E58" s="150">
        <v>8.9352071153617624E-2</v>
      </c>
      <c r="F58" s="150">
        <v>1.9811337565221014E-2</v>
      </c>
      <c r="G58" s="150">
        <v>0.26201360828452058</v>
      </c>
      <c r="H58" s="150">
        <v>2.1818911665271133E-2</v>
      </c>
      <c r="I58" s="150">
        <v>6.8437447206839627E-3</v>
      </c>
      <c r="J58" s="150">
        <v>0.15065133532864236</v>
      </c>
      <c r="K58" s="150">
        <v>0.16025346111159386</v>
      </c>
      <c r="L58" s="150">
        <v>8.599159687616377E-2</v>
      </c>
      <c r="M58" s="150">
        <v>0.17138408910675243</v>
      </c>
      <c r="N58" s="150">
        <v>1.1108774856419454E-3</v>
      </c>
      <c r="O58" s="150">
        <v>0</v>
      </c>
      <c r="P58" s="151">
        <v>0.49329116274266654</v>
      </c>
      <c r="Q58" s="16">
        <v>0.11951607102653873</v>
      </c>
      <c r="R58" s="151">
        <v>0</v>
      </c>
      <c r="S58" s="151">
        <v>9.9963489710201719E-2</v>
      </c>
      <c r="T58" s="151">
        <v>0.37442335703502211</v>
      </c>
      <c r="U58" s="151">
        <v>9.055113304652318E-2</v>
      </c>
      <c r="V58" s="151">
        <v>6.6806762028168404E-2</v>
      </c>
      <c r="W58" s="151">
        <v>4.0113501528543642E-2</v>
      </c>
      <c r="X58" s="151">
        <v>6.8218511178941399E-2</v>
      </c>
      <c r="Y58" s="151">
        <v>1.3499545108233533</v>
      </c>
      <c r="Z58" s="192"/>
      <c r="AA58" s="192"/>
      <c r="AB58" s="192"/>
      <c r="AC58" s="192"/>
      <c r="AD58" s="192"/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</row>
    <row r="59" spans="1:74" x14ac:dyDescent="0.25">
      <c r="A59" s="4" t="str">
        <f t="shared" si="0"/>
        <v>41394Short</v>
      </c>
      <c r="B59" s="192">
        <v>41394</v>
      </c>
      <c r="C59" s="193" t="s">
        <v>13</v>
      </c>
      <c r="D59" s="150">
        <v>-0.2578357261968971</v>
      </c>
      <c r="E59" s="150">
        <v>-0.20844604291692156</v>
      </c>
      <c r="F59" s="150">
        <v>-5.913271403822698E-2</v>
      </c>
      <c r="G59" s="150">
        <v>-7.3185907509130954E-2</v>
      </c>
      <c r="H59" s="150">
        <v>0</v>
      </c>
      <c r="I59" s="150">
        <v>-0.10822421586746449</v>
      </c>
      <c r="J59" s="150">
        <v>-0.15284896437063822</v>
      </c>
      <c r="K59" s="150">
        <v>-0.19571295882876083</v>
      </c>
      <c r="L59" s="150">
        <v>-1.8601481496868244E-3</v>
      </c>
      <c r="M59" s="150">
        <v>-0.15050262246477325</v>
      </c>
      <c r="N59" s="150">
        <v>0</v>
      </c>
      <c r="O59" s="150">
        <v>0</v>
      </c>
      <c r="P59" s="151">
        <v>-0.46843167906385963</v>
      </c>
      <c r="Q59" s="16">
        <v>0</v>
      </c>
      <c r="R59" s="151">
        <v>-2.1625464091547392E-2</v>
      </c>
      <c r="S59" s="151">
        <v>-0.12186981047695365</v>
      </c>
      <c r="T59" s="151">
        <v>-0.21430639148712433</v>
      </c>
      <c r="U59" s="151">
        <v>-0.3061088209301418</v>
      </c>
      <c r="V59" s="151">
        <v>-4.1775822015792587E-2</v>
      </c>
      <c r="W59" s="151">
        <v>-3.3631312277080973E-2</v>
      </c>
      <c r="X59" s="151">
        <v>-2.7980116269645094E-2</v>
      </c>
      <c r="Y59" s="151">
        <v>-1.2327999391388933</v>
      </c>
      <c r="Z59" s="192"/>
      <c r="AA59" s="192"/>
      <c r="AB59" s="192"/>
      <c r="AC59" s="192"/>
      <c r="AD59" s="192"/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</row>
    <row r="60" spans="1:74" x14ac:dyDescent="0.25">
      <c r="A60" s="4" t="str">
        <f t="shared" si="0"/>
        <v/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</row>
    <row r="61" spans="1:74" x14ac:dyDescent="0.25">
      <c r="A61" s="4" t="str">
        <f t="shared" si="0"/>
        <v/>
      </c>
      <c r="B61" s="195"/>
      <c r="C61" s="195"/>
      <c r="D61" s="148" t="s">
        <v>0</v>
      </c>
      <c r="E61" s="148" t="s">
        <v>1</v>
      </c>
      <c r="F61" s="148" t="s">
        <v>2</v>
      </c>
      <c r="G61" s="148" t="s">
        <v>3</v>
      </c>
      <c r="H61" s="148" t="s">
        <v>4</v>
      </c>
      <c r="I61" s="148" t="s">
        <v>5</v>
      </c>
      <c r="J61" s="148" t="s">
        <v>6</v>
      </c>
      <c r="K61" s="148" t="s">
        <v>7</v>
      </c>
      <c r="L61" s="148" t="s">
        <v>8</v>
      </c>
      <c r="M61" s="148" t="s">
        <v>10</v>
      </c>
      <c r="N61" s="148" t="s">
        <v>11</v>
      </c>
      <c r="O61" s="148" t="s">
        <v>9</v>
      </c>
      <c r="P61" s="195" t="s">
        <v>17</v>
      </c>
      <c r="Q61" s="529" t="s">
        <v>18</v>
      </c>
      <c r="R61" s="195" t="s">
        <v>19</v>
      </c>
      <c r="S61" s="195" t="s">
        <v>20</v>
      </c>
      <c r="T61" s="195" t="s">
        <v>21</v>
      </c>
      <c r="U61" s="195" t="s">
        <v>22</v>
      </c>
      <c r="V61" s="195" t="s">
        <v>23</v>
      </c>
      <c r="W61" s="195" t="s">
        <v>15</v>
      </c>
      <c r="X61" s="195" t="s">
        <v>16</v>
      </c>
      <c r="Y61" s="196" t="s">
        <v>14</v>
      </c>
      <c r="Z61" s="196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</row>
    <row r="62" spans="1:74" x14ac:dyDescent="0.25">
      <c r="A62" s="4" t="str">
        <f t="shared" si="0"/>
        <v>41364Long</v>
      </c>
      <c r="B62" s="197">
        <v>41364</v>
      </c>
      <c r="C62" s="196" t="s">
        <v>12</v>
      </c>
      <c r="D62" s="150">
        <v>0.28344439998163612</v>
      </c>
      <c r="E62" s="150">
        <v>7.6109192836337977E-2</v>
      </c>
      <c r="F62" s="150">
        <v>1.9278063261847514E-2</v>
      </c>
      <c r="G62" s="150">
        <v>0.26181692179536908</v>
      </c>
      <c r="H62" s="150">
        <v>1.8350577923738853E-2</v>
      </c>
      <c r="I62" s="150">
        <v>6.440504646471867E-3</v>
      </c>
      <c r="J62" s="150">
        <v>0.15369571080518588</v>
      </c>
      <c r="K62" s="150">
        <v>0.15435586584729982</v>
      </c>
      <c r="L62" s="150">
        <v>7.6889324448334934E-2</v>
      </c>
      <c r="M62" s="150">
        <v>0.19457309603617393</v>
      </c>
      <c r="N62" s="150">
        <v>8.0732557972419488E-4</v>
      </c>
      <c r="O62" s="150">
        <v>0</v>
      </c>
      <c r="P62" s="151">
        <v>0.4498898717777069</v>
      </c>
      <c r="Q62" s="16">
        <v>0.10189359135664491</v>
      </c>
      <c r="R62" s="151">
        <v>0</v>
      </c>
      <c r="S62" s="151">
        <v>9.2056140718212623E-2</v>
      </c>
      <c r="T62" s="151">
        <v>0.41715860652076764</v>
      </c>
      <c r="U62" s="151">
        <v>9.411507400360937E-2</v>
      </c>
      <c r="V62" s="151">
        <v>5.2805755636141198E-2</v>
      </c>
      <c r="W62" s="151">
        <v>3.7841943149037369E-2</v>
      </c>
      <c r="X62" s="151">
        <v>4.0241505755440589E-2</v>
      </c>
      <c r="Y62" s="151">
        <v>1.2853598342887336</v>
      </c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</row>
    <row r="63" spans="1:74" x14ac:dyDescent="0.25">
      <c r="A63" s="4" t="str">
        <f t="shared" si="0"/>
        <v>41364Short</v>
      </c>
      <c r="B63" s="195">
        <v>41364</v>
      </c>
      <c r="C63" s="196" t="s">
        <v>13</v>
      </c>
      <c r="D63" s="150">
        <v>-0.23551325462781211</v>
      </c>
      <c r="E63" s="150">
        <v>-0.19128297914493486</v>
      </c>
      <c r="F63" s="150">
        <v>-8.5419945848721687E-2</v>
      </c>
      <c r="G63" s="150">
        <v>-8.0697579339176317E-2</v>
      </c>
      <c r="H63" s="150">
        <v>0</v>
      </c>
      <c r="I63" s="150">
        <v>-9.9919458627564697E-2</v>
      </c>
      <c r="J63" s="150">
        <v>-0.14236635620960716</v>
      </c>
      <c r="K63" s="150">
        <v>-0.15455642210035717</v>
      </c>
      <c r="L63" s="150">
        <v>-2.3871161246942453E-3</v>
      </c>
      <c r="M63" s="150">
        <v>-0.15381173785618604</v>
      </c>
      <c r="N63" s="150">
        <v>0</v>
      </c>
      <c r="O63" s="150">
        <v>0</v>
      </c>
      <c r="P63" s="151">
        <v>-0.47174963970519496</v>
      </c>
      <c r="Q63" s="16">
        <v>0</v>
      </c>
      <c r="R63" s="151">
        <v>-1.6323368005651887E-2</v>
      </c>
      <c r="S63" s="151">
        <v>-0.12799077966864655</v>
      </c>
      <c r="T63" s="151">
        <v>-0.19663757389414893</v>
      </c>
      <c r="U63" s="151">
        <v>-0.23226109016321012</v>
      </c>
      <c r="V63" s="151">
        <v>-4.0249721648569221E-2</v>
      </c>
      <c r="W63" s="151">
        <v>-6.0742676793632586E-2</v>
      </c>
      <c r="X63" s="151">
        <v>-1.3130184128518988E-2</v>
      </c>
      <c r="Y63" s="151">
        <v>-1.1584423793787464</v>
      </c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</row>
    <row r="64" spans="1:74" x14ac:dyDescent="0.25">
      <c r="A64" s="4" t="str">
        <f t="shared" si="0"/>
        <v/>
      </c>
      <c r="C64" s="15"/>
      <c r="D64" s="15"/>
      <c r="F64" s="12"/>
      <c r="G64" s="12"/>
      <c r="H64" s="12"/>
      <c r="I64" s="12"/>
      <c r="J64" s="12"/>
      <c r="K64" s="12"/>
      <c r="L64" s="12"/>
      <c r="M64" s="19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9"/>
      <c r="AT64" s="19"/>
      <c r="AU64" s="19"/>
      <c r="AV64" s="19"/>
      <c r="AW64" s="19"/>
      <c r="AX64" s="19"/>
      <c r="AY64" s="19"/>
      <c r="AZ64" s="19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9"/>
      <c r="BQ64" s="12"/>
      <c r="BR64" s="19"/>
      <c r="BS64" s="12"/>
      <c r="BT64" s="12"/>
      <c r="BU64" s="12"/>
      <c r="BV64" s="10"/>
    </row>
    <row r="65" spans="1:74" x14ac:dyDescent="0.25">
      <c r="A65" s="4" t="str">
        <f t="shared" si="0"/>
        <v/>
      </c>
      <c r="B65" s="198"/>
      <c r="C65" s="198"/>
      <c r="D65" s="148" t="s">
        <v>0</v>
      </c>
      <c r="E65" s="148" t="s">
        <v>1</v>
      </c>
      <c r="F65" s="148" t="s">
        <v>2</v>
      </c>
      <c r="G65" s="148" t="s">
        <v>3</v>
      </c>
      <c r="H65" s="148" t="s">
        <v>4</v>
      </c>
      <c r="I65" s="148" t="s">
        <v>5</v>
      </c>
      <c r="J65" s="148" t="s">
        <v>6</v>
      </c>
      <c r="K65" s="148" t="s">
        <v>7</v>
      </c>
      <c r="L65" s="148" t="s">
        <v>8</v>
      </c>
      <c r="M65" s="148" t="s">
        <v>10</v>
      </c>
      <c r="N65" s="148" t="s">
        <v>11</v>
      </c>
      <c r="O65" s="148" t="s">
        <v>9</v>
      </c>
      <c r="P65" s="198" t="s">
        <v>17</v>
      </c>
      <c r="Q65" s="530" t="s">
        <v>18</v>
      </c>
      <c r="R65" s="198" t="s">
        <v>19</v>
      </c>
      <c r="S65" s="198" t="s">
        <v>20</v>
      </c>
      <c r="T65" s="198" t="s">
        <v>21</v>
      </c>
      <c r="U65" s="198" t="s">
        <v>22</v>
      </c>
      <c r="V65" s="198" t="s">
        <v>23</v>
      </c>
      <c r="W65" s="198" t="s">
        <v>15</v>
      </c>
      <c r="X65" s="198" t="s">
        <v>16</v>
      </c>
      <c r="Y65" s="199" t="s">
        <v>14</v>
      </c>
      <c r="Z65" s="199"/>
      <c r="AA65" s="198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8"/>
      <c r="AM65" s="198"/>
      <c r="AN65" s="198"/>
      <c r="AO65" s="198"/>
      <c r="AP65" s="198"/>
      <c r="AQ65" s="198"/>
      <c r="AR65" s="198"/>
      <c r="AS65" s="198"/>
      <c r="AT65" s="198"/>
      <c r="AU65" s="198"/>
      <c r="AV65" s="198"/>
      <c r="AW65" s="198"/>
      <c r="AX65" s="198"/>
      <c r="AY65" s="198"/>
      <c r="AZ65" s="198"/>
      <c r="BA65" s="198"/>
      <c r="BB65" s="198"/>
      <c r="BC65" s="198"/>
      <c r="BD65" s="198"/>
      <c r="BE65" s="198"/>
      <c r="BF65" s="198"/>
      <c r="BG65" s="198"/>
      <c r="BH65" s="198"/>
      <c r="BI65" s="198"/>
      <c r="BJ65" s="198"/>
      <c r="BK65" s="198"/>
      <c r="BL65" s="198"/>
      <c r="BM65" s="198"/>
      <c r="BN65" s="198"/>
      <c r="BO65" s="198"/>
      <c r="BP65" s="198"/>
      <c r="BQ65" s="198"/>
      <c r="BR65" s="198"/>
      <c r="BS65" s="198"/>
      <c r="BT65" s="198"/>
      <c r="BU65" s="198"/>
      <c r="BV65" s="198"/>
    </row>
    <row r="66" spans="1:74" x14ac:dyDescent="0.25">
      <c r="A66" s="4" t="str">
        <f t="shared" si="0"/>
        <v>41333Long</v>
      </c>
      <c r="B66" s="200">
        <v>41333</v>
      </c>
      <c r="C66" s="199" t="s">
        <v>12</v>
      </c>
      <c r="D66" s="150">
        <v>0.31882213342176885</v>
      </c>
      <c r="E66" s="150">
        <v>8.0814221760693583E-2</v>
      </c>
      <c r="F66" s="150">
        <v>2.2192232515064268E-2</v>
      </c>
      <c r="G66" s="150">
        <v>0.2471183517900678</v>
      </c>
      <c r="H66" s="150">
        <v>1.7512081175420267E-2</v>
      </c>
      <c r="I66" s="150">
        <v>6.2793183254146604E-3</v>
      </c>
      <c r="J66" s="150">
        <v>0.15398800571064911</v>
      </c>
      <c r="K66" s="150">
        <v>0.1615630562276042</v>
      </c>
      <c r="L66" s="150">
        <v>6.8403901323891653E-2</v>
      </c>
      <c r="M66" s="150">
        <v>0.20656056340276202</v>
      </c>
      <c r="N66" s="150">
        <v>1.705226259378652E-3</v>
      </c>
      <c r="O66" s="150">
        <v>0</v>
      </c>
      <c r="P66" s="151">
        <v>0.46992267522225578</v>
      </c>
      <c r="Q66" s="16">
        <v>0.10962928725169634</v>
      </c>
      <c r="R66" s="151">
        <v>0</v>
      </c>
      <c r="S66" s="151">
        <v>9.4125427206832007E-2</v>
      </c>
      <c r="T66" s="151">
        <v>0.40992489837168916</v>
      </c>
      <c r="U66" s="151">
        <v>9.3432347284925055E-2</v>
      </c>
      <c r="V66" s="151">
        <v>7.0448915467060003E-2</v>
      </c>
      <c r="W66" s="151">
        <v>3.7475541108256696E-2</v>
      </c>
      <c r="X66" s="151">
        <v>1.8564240359774591E-2</v>
      </c>
      <c r="Y66" s="151">
        <v>1.3027063226978317</v>
      </c>
      <c r="Z66" s="198"/>
      <c r="AA66" s="198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8"/>
      <c r="AM66" s="198"/>
      <c r="AN66" s="198"/>
      <c r="AO66" s="198"/>
      <c r="AP66" s="198"/>
      <c r="AQ66" s="198"/>
      <c r="AR66" s="198"/>
      <c r="AS66" s="198"/>
      <c r="AT66" s="198"/>
      <c r="AU66" s="198"/>
      <c r="AV66" s="198"/>
      <c r="AW66" s="198"/>
      <c r="AX66" s="198"/>
      <c r="AY66" s="198"/>
      <c r="AZ66" s="198"/>
      <c r="BA66" s="198"/>
      <c r="BB66" s="198"/>
      <c r="BC66" s="198"/>
      <c r="BD66" s="198"/>
      <c r="BE66" s="198"/>
      <c r="BF66" s="198"/>
      <c r="BG66" s="198"/>
      <c r="BH66" s="198"/>
      <c r="BI66" s="198"/>
      <c r="BJ66" s="198"/>
      <c r="BK66" s="198"/>
      <c r="BL66" s="198"/>
      <c r="BM66" s="198"/>
      <c r="BN66" s="198"/>
      <c r="BO66" s="198"/>
      <c r="BP66" s="198"/>
      <c r="BQ66" s="198"/>
      <c r="BR66" s="198"/>
      <c r="BS66" s="198"/>
      <c r="BT66" s="198"/>
      <c r="BU66" s="198"/>
      <c r="BV66" s="198"/>
    </row>
    <row r="67" spans="1:74" x14ac:dyDescent="0.25">
      <c r="A67" s="4" t="str">
        <f t="shared" si="0"/>
        <v>41333Short</v>
      </c>
      <c r="B67" s="198">
        <v>41333</v>
      </c>
      <c r="C67" s="199" t="s">
        <v>13</v>
      </c>
      <c r="D67" s="150">
        <v>-0.26195676840917748</v>
      </c>
      <c r="E67" s="150">
        <v>-0.17820205067793235</v>
      </c>
      <c r="F67" s="150">
        <v>-7.8919863154967629E-2</v>
      </c>
      <c r="G67" s="150">
        <v>-6.2709339921502932E-2</v>
      </c>
      <c r="H67" s="150">
        <v>-1.6425672445684367E-18</v>
      </c>
      <c r="I67" s="150">
        <v>-0.11050368047436469</v>
      </c>
      <c r="J67" s="150">
        <v>-0.13739661733874411</v>
      </c>
      <c r="K67" s="150">
        <v>-0.15419444125121573</v>
      </c>
      <c r="L67" s="150">
        <v>-8.6798285651772059E-3</v>
      </c>
      <c r="M67" s="150">
        <v>-0.15589491536671612</v>
      </c>
      <c r="N67" s="150">
        <v>0</v>
      </c>
      <c r="O67" s="150">
        <v>0</v>
      </c>
      <c r="P67" s="151">
        <v>-0.46566698465983691</v>
      </c>
      <c r="Q67" s="16">
        <v>-2.0041113688747426E-3</v>
      </c>
      <c r="R67" s="151">
        <v>-3.0060042714892151E-2</v>
      </c>
      <c r="S67" s="151">
        <v>-0.13757037615444567</v>
      </c>
      <c r="T67" s="151">
        <v>-0.16503805375910302</v>
      </c>
      <c r="U67" s="151">
        <v>-0.22992095618454558</v>
      </c>
      <c r="V67" s="151">
        <v>-5.14073317114472E-2</v>
      </c>
      <c r="W67" s="151">
        <v>-6.678964860665286E-2</v>
      </c>
      <c r="X67" s="151">
        <v>-1.0920780830465797E-2</v>
      </c>
      <c r="Y67" s="151">
        <v>-1.1585612764156059</v>
      </c>
      <c r="Z67" s="198"/>
      <c r="AA67" s="198"/>
      <c r="AB67" s="198"/>
      <c r="AC67" s="198"/>
      <c r="AD67" s="198"/>
      <c r="AE67" s="198"/>
      <c r="AF67" s="198"/>
      <c r="AG67" s="198"/>
      <c r="AH67" s="198"/>
      <c r="AI67" s="198"/>
      <c r="AJ67" s="198"/>
      <c r="AK67" s="198"/>
      <c r="AL67" s="198"/>
      <c r="AM67" s="198"/>
      <c r="AN67" s="198"/>
      <c r="AO67" s="198"/>
      <c r="AP67" s="198"/>
      <c r="AQ67" s="198"/>
      <c r="AR67" s="198"/>
      <c r="AS67" s="198"/>
      <c r="AT67" s="198"/>
      <c r="AU67" s="198"/>
      <c r="AV67" s="198"/>
      <c r="AW67" s="198"/>
      <c r="AX67" s="198"/>
      <c r="AY67" s="198"/>
      <c r="AZ67" s="198"/>
      <c r="BA67" s="198"/>
      <c r="BB67" s="198"/>
      <c r="BC67" s="198"/>
      <c r="BD67" s="198"/>
      <c r="BE67" s="198"/>
      <c r="BF67" s="198"/>
      <c r="BG67" s="198"/>
      <c r="BH67" s="198"/>
      <c r="BI67" s="198"/>
      <c r="BJ67" s="198"/>
      <c r="BK67" s="198"/>
      <c r="BL67" s="198"/>
      <c r="BM67" s="198"/>
      <c r="BN67" s="198"/>
      <c r="BO67" s="198"/>
      <c r="BP67" s="198"/>
      <c r="BQ67" s="198"/>
      <c r="BR67" s="198"/>
      <c r="BS67" s="198"/>
      <c r="BT67" s="198"/>
      <c r="BU67" s="198"/>
      <c r="BV67" s="198"/>
    </row>
    <row r="68" spans="1:74" x14ac:dyDescent="0.25">
      <c r="A68" s="4" t="str">
        <f t="shared" ref="A68:A131" si="1">B68&amp;C68</f>
        <v/>
      </c>
      <c r="E68" s="11"/>
      <c r="F68" s="11"/>
    </row>
    <row r="69" spans="1:74" x14ac:dyDescent="0.25">
      <c r="A69" s="4" t="str">
        <f t="shared" si="1"/>
        <v/>
      </c>
      <c r="B69" s="201"/>
      <c r="C69" s="201"/>
      <c r="D69" s="148" t="s">
        <v>0</v>
      </c>
      <c r="E69" s="148" t="s">
        <v>1</v>
      </c>
      <c r="F69" s="148" t="s">
        <v>2</v>
      </c>
      <c r="G69" s="148" t="s">
        <v>3</v>
      </c>
      <c r="H69" s="148" t="s">
        <v>4</v>
      </c>
      <c r="I69" s="148" t="s">
        <v>5</v>
      </c>
      <c r="J69" s="148" t="s">
        <v>6</v>
      </c>
      <c r="K69" s="148" t="s">
        <v>7</v>
      </c>
      <c r="L69" s="148" t="s">
        <v>8</v>
      </c>
      <c r="M69" s="148" t="s">
        <v>10</v>
      </c>
      <c r="N69" s="148" t="s">
        <v>11</v>
      </c>
      <c r="O69" s="148" t="s">
        <v>9</v>
      </c>
      <c r="P69" s="201" t="s">
        <v>17</v>
      </c>
      <c r="Q69" s="531" t="s">
        <v>18</v>
      </c>
      <c r="R69" s="201" t="s">
        <v>19</v>
      </c>
      <c r="S69" s="201" t="s">
        <v>20</v>
      </c>
      <c r="T69" s="201" t="s">
        <v>21</v>
      </c>
      <c r="U69" s="201" t="s">
        <v>22</v>
      </c>
      <c r="V69" s="201" t="s">
        <v>23</v>
      </c>
      <c r="W69" s="201" t="s">
        <v>15</v>
      </c>
      <c r="X69" s="201" t="s">
        <v>16</v>
      </c>
      <c r="Y69" s="202" t="s">
        <v>14</v>
      </c>
      <c r="Z69" s="202"/>
      <c r="AA69" s="201"/>
      <c r="AB69" s="201"/>
      <c r="AC69" s="201"/>
      <c r="AD69" s="201"/>
      <c r="AE69" s="201"/>
      <c r="AF69" s="201"/>
      <c r="AG69" s="201"/>
      <c r="AH69" s="201"/>
      <c r="AI69" s="201"/>
      <c r="AJ69" s="201"/>
      <c r="AK69" s="201"/>
      <c r="AL69" s="201"/>
      <c r="AM69" s="201"/>
      <c r="AN69" s="201"/>
      <c r="AO69" s="201"/>
      <c r="AP69" s="201"/>
      <c r="AQ69" s="201"/>
      <c r="AR69" s="201"/>
      <c r="AS69" s="201"/>
      <c r="AT69" s="201"/>
      <c r="AU69" s="201"/>
      <c r="AV69" s="201"/>
      <c r="AW69" s="201"/>
      <c r="AX69" s="201"/>
      <c r="AY69" s="201"/>
      <c r="AZ69" s="201"/>
      <c r="BA69" s="201"/>
      <c r="BB69" s="201"/>
      <c r="BC69" s="201"/>
      <c r="BD69" s="201"/>
      <c r="BE69" s="201"/>
      <c r="BF69" s="201"/>
      <c r="BG69" s="201"/>
      <c r="BH69" s="201"/>
      <c r="BI69" s="201"/>
      <c r="BJ69" s="201"/>
      <c r="BK69" s="201"/>
      <c r="BL69" s="201"/>
      <c r="BM69" s="201"/>
      <c r="BN69" s="201"/>
      <c r="BO69" s="201"/>
      <c r="BP69" s="201"/>
      <c r="BQ69" s="201"/>
      <c r="BR69" s="201"/>
      <c r="BS69" s="201"/>
      <c r="BT69" s="201"/>
      <c r="BU69" s="201"/>
      <c r="BV69" s="201"/>
    </row>
    <row r="70" spans="1:74" x14ac:dyDescent="0.25">
      <c r="A70" s="4" t="str">
        <f t="shared" si="1"/>
        <v>41305Long</v>
      </c>
      <c r="B70" s="203">
        <v>41305</v>
      </c>
      <c r="C70" s="202" t="s">
        <v>12</v>
      </c>
      <c r="D70" s="150">
        <v>0.32866652629881216</v>
      </c>
      <c r="E70" s="150">
        <v>8.5530743971004741E-2</v>
      </c>
      <c r="F70" s="150">
        <v>2.3477460581653533E-2</v>
      </c>
      <c r="G70" s="150">
        <v>0.25179706901204196</v>
      </c>
      <c r="H70" s="150">
        <v>2.4566498381231091E-2</v>
      </c>
      <c r="I70" s="150">
        <v>6.2801613491825095E-3</v>
      </c>
      <c r="J70" s="150">
        <v>0.14953922208541814</v>
      </c>
      <c r="K70" s="150">
        <v>0.15242249480118664</v>
      </c>
      <c r="L70" s="150">
        <v>5.6424935499665436E-2</v>
      </c>
      <c r="M70" s="150">
        <v>0.22077232440733283</v>
      </c>
      <c r="N70" s="150">
        <v>3.0486148558800112E-3</v>
      </c>
      <c r="O70" s="150">
        <v>0</v>
      </c>
      <c r="P70" s="151">
        <v>0.48587138003188152</v>
      </c>
      <c r="Q70" s="16">
        <v>0.10560949239016205</v>
      </c>
      <c r="R70" s="151">
        <v>0</v>
      </c>
      <c r="S70" s="151">
        <v>9.5880496042126562E-2</v>
      </c>
      <c r="T70" s="151">
        <v>0.42382984230666432</v>
      </c>
      <c r="U70" s="151">
        <v>8.0768848927943671E-2</v>
      </c>
      <c r="V70" s="151">
        <v>7.5844286401103425E-2</v>
      </c>
      <c r="W70" s="151">
        <v>3.4721705143527473E-2</v>
      </c>
      <c r="X70" s="151">
        <v>1.8602781207859707E-2</v>
      </c>
      <c r="Y70" s="151">
        <v>1.3199847719604749</v>
      </c>
      <c r="Z70" s="201"/>
      <c r="AA70" s="201"/>
      <c r="AB70" s="201"/>
      <c r="AC70" s="201"/>
      <c r="AD70" s="201"/>
      <c r="AE70" s="201"/>
      <c r="AF70" s="201"/>
      <c r="AG70" s="201"/>
      <c r="AH70" s="201"/>
      <c r="AI70" s="201"/>
      <c r="AJ70" s="201"/>
      <c r="AK70" s="201"/>
      <c r="AL70" s="201"/>
      <c r="AM70" s="201"/>
      <c r="AN70" s="201"/>
      <c r="AO70" s="201"/>
      <c r="AP70" s="201"/>
      <c r="AQ70" s="201"/>
      <c r="AR70" s="201"/>
      <c r="AS70" s="201"/>
      <c r="AT70" s="201"/>
      <c r="AU70" s="201"/>
      <c r="AV70" s="201"/>
      <c r="AW70" s="201"/>
      <c r="AX70" s="201"/>
      <c r="AY70" s="201"/>
      <c r="AZ70" s="201"/>
      <c r="BA70" s="201"/>
      <c r="BB70" s="201"/>
      <c r="BC70" s="201"/>
      <c r="BD70" s="201"/>
      <c r="BE70" s="201"/>
      <c r="BF70" s="201"/>
      <c r="BG70" s="201"/>
      <c r="BH70" s="201"/>
      <c r="BI70" s="201"/>
      <c r="BJ70" s="201"/>
      <c r="BK70" s="201"/>
      <c r="BL70" s="201"/>
      <c r="BM70" s="201"/>
      <c r="BN70" s="201"/>
      <c r="BO70" s="201"/>
      <c r="BP70" s="201"/>
      <c r="BQ70" s="201"/>
      <c r="BR70" s="201"/>
      <c r="BS70" s="201"/>
      <c r="BT70" s="201"/>
      <c r="BU70" s="201"/>
      <c r="BV70" s="201"/>
    </row>
    <row r="71" spans="1:74" x14ac:dyDescent="0.25">
      <c r="A71" s="4" t="str">
        <f t="shared" si="1"/>
        <v>41305Short</v>
      </c>
      <c r="B71" s="201">
        <v>41305</v>
      </c>
      <c r="C71" s="202" t="s">
        <v>13</v>
      </c>
      <c r="D71" s="150">
        <v>-0.29125276870543609</v>
      </c>
      <c r="E71" s="150">
        <v>-0.18582515938147851</v>
      </c>
      <c r="F71" s="150">
        <v>-7.3568759675568904E-2</v>
      </c>
      <c r="G71" s="150">
        <v>-5.1998982445272707E-2</v>
      </c>
      <c r="H71" s="150">
        <v>0</v>
      </c>
      <c r="I71" s="150">
        <v>-9.7807833076679104E-2</v>
      </c>
      <c r="J71" s="150">
        <v>-0.14521875877734994</v>
      </c>
      <c r="K71" s="150">
        <v>-0.16002382031999002</v>
      </c>
      <c r="L71" s="150">
        <v>-7.6333743963163123E-3</v>
      </c>
      <c r="M71" s="150">
        <v>-0.15011116661650351</v>
      </c>
      <c r="N71" s="150">
        <v>0</v>
      </c>
      <c r="O71" s="150">
        <v>0</v>
      </c>
      <c r="P71" s="151">
        <v>-0.48221596751628948</v>
      </c>
      <c r="Q71" s="16">
        <v>-3.2906866734605167E-3</v>
      </c>
      <c r="R71" s="151">
        <v>-2.3947321326324648E-2</v>
      </c>
      <c r="S71" s="151">
        <v>-0.13313305797700656</v>
      </c>
      <c r="T71" s="151">
        <v>-0.18211135205062501</v>
      </c>
      <c r="U71" s="151">
        <v>-0.20306272592623634</v>
      </c>
      <c r="V71" s="151">
        <v>-6.7459178724131319E-2</v>
      </c>
      <c r="W71" s="151">
        <v>-6.822033320052133E-2</v>
      </c>
      <c r="X71" s="151">
        <v>-1.2501947878164164E-2</v>
      </c>
      <c r="Y71" s="151">
        <v>-1.1747985107819656</v>
      </c>
      <c r="Z71" s="201"/>
      <c r="AA71" s="201"/>
      <c r="AB71" s="201"/>
      <c r="AC71" s="201"/>
      <c r="AD71" s="201"/>
      <c r="AE71" s="201"/>
      <c r="AF71" s="201"/>
      <c r="AG71" s="201"/>
      <c r="AH71" s="201"/>
      <c r="AI71" s="201"/>
      <c r="AJ71" s="201"/>
      <c r="AK71" s="201"/>
      <c r="AL71" s="201"/>
      <c r="AM71" s="201"/>
      <c r="AN71" s="201"/>
      <c r="AO71" s="201"/>
      <c r="AP71" s="201"/>
      <c r="AQ71" s="201"/>
      <c r="AR71" s="201"/>
      <c r="AS71" s="201"/>
      <c r="AT71" s="201"/>
      <c r="AU71" s="201"/>
      <c r="AV71" s="201"/>
      <c r="AW71" s="201"/>
      <c r="AX71" s="201"/>
      <c r="AY71" s="201"/>
      <c r="AZ71" s="201"/>
      <c r="BA71" s="201"/>
      <c r="BB71" s="201"/>
      <c r="BC71" s="201"/>
      <c r="BD71" s="201"/>
      <c r="BE71" s="201"/>
      <c r="BF71" s="201"/>
      <c r="BG71" s="201"/>
      <c r="BH71" s="201"/>
      <c r="BI71" s="201"/>
      <c r="BJ71" s="201"/>
      <c r="BK71" s="201"/>
      <c r="BL71" s="201"/>
      <c r="BM71" s="201"/>
      <c r="BN71" s="201"/>
      <c r="BO71" s="201"/>
      <c r="BP71" s="201"/>
      <c r="BQ71" s="201"/>
      <c r="BR71" s="201"/>
      <c r="BS71" s="201"/>
      <c r="BT71" s="201"/>
      <c r="BU71" s="201"/>
      <c r="BV71" s="201"/>
    </row>
    <row r="72" spans="1:74" x14ac:dyDescent="0.25">
      <c r="A72" s="4" t="str">
        <f t="shared" si="1"/>
        <v/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</row>
    <row r="73" spans="1:74" x14ac:dyDescent="0.25">
      <c r="A73" s="4" t="str">
        <f t="shared" si="1"/>
        <v/>
      </c>
      <c r="B73" s="204"/>
      <c r="C73" s="204"/>
      <c r="D73" s="148" t="s">
        <v>0</v>
      </c>
      <c r="E73" s="148" t="s">
        <v>1</v>
      </c>
      <c r="F73" s="148" t="s">
        <v>2</v>
      </c>
      <c r="G73" s="148" t="s">
        <v>3</v>
      </c>
      <c r="H73" s="148" t="s">
        <v>4</v>
      </c>
      <c r="I73" s="148" t="s">
        <v>5</v>
      </c>
      <c r="J73" s="148" t="s">
        <v>6</v>
      </c>
      <c r="K73" s="148" t="s">
        <v>7</v>
      </c>
      <c r="L73" s="148" t="s">
        <v>8</v>
      </c>
      <c r="M73" s="148" t="s">
        <v>10</v>
      </c>
      <c r="N73" s="148" t="s">
        <v>11</v>
      </c>
      <c r="O73" s="148" t="s">
        <v>9</v>
      </c>
      <c r="P73" s="204" t="s">
        <v>17</v>
      </c>
      <c r="Q73" s="532" t="s">
        <v>18</v>
      </c>
      <c r="R73" s="204" t="s">
        <v>19</v>
      </c>
      <c r="S73" s="204" t="s">
        <v>20</v>
      </c>
      <c r="T73" s="204" t="s">
        <v>21</v>
      </c>
      <c r="U73" s="204" t="s">
        <v>22</v>
      </c>
      <c r="V73" s="204" t="s">
        <v>23</v>
      </c>
      <c r="W73" s="204" t="s">
        <v>15</v>
      </c>
      <c r="X73" s="204" t="s">
        <v>16</v>
      </c>
      <c r="Y73" s="205" t="s">
        <v>14</v>
      </c>
      <c r="Z73" s="205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  <c r="AN73" s="204"/>
      <c r="AO73" s="204"/>
      <c r="AP73" s="204"/>
      <c r="AQ73" s="204"/>
      <c r="AR73" s="204"/>
      <c r="AS73" s="204"/>
      <c r="AT73" s="204"/>
      <c r="AU73" s="204"/>
      <c r="AV73" s="204"/>
      <c r="AW73" s="204"/>
      <c r="AX73" s="204"/>
      <c r="AY73" s="204"/>
      <c r="AZ73" s="204"/>
      <c r="BA73" s="204"/>
      <c r="BB73" s="204"/>
      <c r="BC73" s="204"/>
      <c r="BD73" s="204"/>
      <c r="BE73" s="204"/>
      <c r="BF73" s="204"/>
      <c r="BG73" s="204"/>
      <c r="BH73" s="204"/>
      <c r="BI73" s="204"/>
      <c r="BJ73" s="204"/>
      <c r="BK73" s="204"/>
      <c r="BL73" s="204"/>
      <c r="BM73" s="204"/>
      <c r="BN73" s="204"/>
      <c r="BO73" s="204"/>
      <c r="BP73" s="204"/>
      <c r="BQ73" s="204"/>
      <c r="BR73" s="204"/>
      <c r="BS73" s="204"/>
      <c r="BT73" s="204"/>
      <c r="BU73" s="204"/>
      <c r="BV73" s="204"/>
    </row>
    <row r="74" spans="1:74" x14ac:dyDescent="0.25">
      <c r="A74" s="4" t="str">
        <f t="shared" si="1"/>
        <v>41274Long</v>
      </c>
      <c r="B74" s="206">
        <v>41274</v>
      </c>
      <c r="C74" s="205" t="s">
        <v>12</v>
      </c>
      <c r="D74" s="150">
        <v>0.33119717984155383</v>
      </c>
      <c r="E74" s="150">
        <v>7.1246227517269528E-2</v>
      </c>
      <c r="F74" s="150">
        <v>1.9309570487024155E-2</v>
      </c>
      <c r="G74" s="150">
        <v>0.24901932875193591</v>
      </c>
      <c r="H74" s="150">
        <v>2.9967646596588963E-2</v>
      </c>
      <c r="I74" s="150">
        <v>5.8078978623216891E-3</v>
      </c>
      <c r="J74" s="150">
        <v>0.14908952960967692</v>
      </c>
      <c r="K74" s="150">
        <v>0.15205038741377325</v>
      </c>
      <c r="L74" s="150">
        <v>5.9096752468237999E-2</v>
      </c>
      <c r="M74" s="150">
        <v>0.20389167631114258</v>
      </c>
      <c r="N74" s="150">
        <v>7.4228233455722195E-3</v>
      </c>
      <c r="O74" s="150">
        <v>0</v>
      </c>
      <c r="P74" s="151">
        <v>0.46697248649376272</v>
      </c>
      <c r="Q74" s="16">
        <v>9.5872669504179539E-2</v>
      </c>
      <c r="R74" s="151">
        <v>0</v>
      </c>
      <c r="S74" s="151">
        <v>7.6554514965253159E-2</v>
      </c>
      <c r="T74" s="151">
        <v>0.43971666820577904</v>
      </c>
      <c r="U74" s="151">
        <v>0.1050144847288883</v>
      </c>
      <c r="V74" s="151">
        <v>6.0733475190973774E-2</v>
      </c>
      <c r="W74" s="151">
        <v>3.3234721116260142E-2</v>
      </c>
      <c r="X74" s="151">
        <v>1.1901953154305676E-2</v>
      </c>
      <c r="Y74" s="151">
        <v>1.2893568704841121</v>
      </c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  <c r="AN74" s="204"/>
      <c r="AO74" s="204"/>
      <c r="AP74" s="204"/>
      <c r="AQ74" s="204"/>
      <c r="AR74" s="204"/>
      <c r="AS74" s="204"/>
      <c r="AT74" s="204"/>
      <c r="AU74" s="204"/>
      <c r="AV74" s="204"/>
      <c r="AW74" s="204"/>
      <c r="AX74" s="204"/>
      <c r="AY74" s="204"/>
      <c r="AZ74" s="204"/>
      <c r="BA74" s="204"/>
      <c r="BB74" s="204"/>
      <c r="BC74" s="204"/>
      <c r="BD74" s="204"/>
      <c r="BE74" s="204"/>
      <c r="BF74" s="204"/>
      <c r="BG74" s="204"/>
      <c r="BH74" s="204"/>
      <c r="BI74" s="204"/>
      <c r="BJ74" s="204"/>
      <c r="BK74" s="204"/>
      <c r="BL74" s="204"/>
      <c r="BM74" s="204"/>
      <c r="BN74" s="204"/>
      <c r="BO74" s="204"/>
      <c r="BP74" s="204"/>
      <c r="BQ74" s="204"/>
      <c r="BR74" s="204"/>
      <c r="BS74" s="204"/>
      <c r="BT74" s="204"/>
      <c r="BU74" s="204"/>
      <c r="BV74" s="204"/>
    </row>
    <row r="75" spans="1:74" x14ac:dyDescent="0.25">
      <c r="A75" s="4" t="str">
        <f t="shared" si="1"/>
        <v>41274Short</v>
      </c>
      <c r="B75" s="204">
        <v>41274</v>
      </c>
      <c r="C75" s="205" t="s">
        <v>13</v>
      </c>
      <c r="D75" s="150">
        <v>-0.26540906435868022</v>
      </c>
      <c r="E75" s="150">
        <v>-0.18600273620179306</v>
      </c>
      <c r="F75" s="150">
        <v>-6.9000140211714703E-2</v>
      </c>
      <c r="G75" s="150">
        <v>-5.0247705093631273E-2</v>
      </c>
      <c r="H75" s="150">
        <v>-1.774105146196334E-18</v>
      </c>
      <c r="I75" s="150">
        <v>-0.10811803734854446</v>
      </c>
      <c r="J75" s="150">
        <v>-0.16238600964337074</v>
      </c>
      <c r="K75" s="150">
        <v>-0.1640742237156928</v>
      </c>
      <c r="L75" s="150">
        <v>-4.9965107976949761E-3</v>
      </c>
      <c r="M75" s="150">
        <v>-0.14758687663478975</v>
      </c>
      <c r="N75" s="150">
        <v>0</v>
      </c>
      <c r="O75" s="150">
        <v>0</v>
      </c>
      <c r="P75" s="151">
        <v>-0.49300883786598387</v>
      </c>
      <c r="Q75" s="16">
        <v>-6.2263237803414427E-4</v>
      </c>
      <c r="R75" s="151">
        <v>-3.2234945923289016E-2</v>
      </c>
      <c r="S75" s="151">
        <v>-0.10732135280823388</v>
      </c>
      <c r="T75" s="151">
        <v>-0.19806646597890662</v>
      </c>
      <c r="U75" s="151">
        <v>-0.2054555791383525</v>
      </c>
      <c r="V75" s="151">
        <v>-5.2111349701397185E-2</v>
      </c>
      <c r="W75" s="151">
        <v>-6.9000140211714703E-2</v>
      </c>
      <c r="X75" s="151">
        <v>-1.130314035256375E-2</v>
      </c>
      <c r="Y75" s="151">
        <v>-1.1684803414831852</v>
      </c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  <c r="AN75" s="204"/>
      <c r="AO75" s="204"/>
      <c r="AP75" s="204"/>
      <c r="AQ75" s="204"/>
      <c r="AR75" s="204"/>
      <c r="AS75" s="204"/>
      <c r="AT75" s="204"/>
      <c r="AU75" s="204"/>
      <c r="AV75" s="204"/>
      <c r="AW75" s="204"/>
      <c r="AX75" s="204"/>
      <c r="AY75" s="204"/>
      <c r="AZ75" s="204"/>
      <c r="BA75" s="204"/>
      <c r="BB75" s="204"/>
      <c r="BC75" s="204"/>
      <c r="BD75" s="204"/>
      <c r="BE75" s="204"/>
      <c r="BF75" s="204"/>
      <c r="BG75" s="204"/>
      <c r="BH75" s="204"/>
      <c r="BI75" s="204"/>
      <c r="BJ75" s="204"/>
      <c r="BK75" s="204"/>
      <c r="BL75" s="204"/>
      <c r="BM75" s="204"/>
      <c r="BN75" s="204"/>
      <c r="BO75" s="204"/>
      <c r="BP75" s="204"/>
      <c r="BQ75" s="204"/>
      <c r="BR75" s="204"/>
      <c r="BS75" s="204"/>
      <c r="BT75" s="204"/>
      <c r="BU75" s="204"/>
      <c r="BV75" s="204"/>
    </row>
    <row r="76" spans="1:74" x14ac:dyDescent="0.25">
      <c r="A76" s="4" t="str">
        <f t="shared" si="1"/>
        <v/>
      </c>
      <c r="C76" s="15"/>
      <c r="D76" s="15"/>
      <c r="F76" s="12"/>
      <c r="G76" s="12"/>
      <c r="H76" s="12"/>
      <c r="I76" s="12"/>
      <c r="J76" s="12"/>
      <c r="K76" s="12"/>
      <c r="L76" s="12"/>
      <c r="M76" s="19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9"/>
      <c r="AT76" s="19"/>
      <c r="AU76" s="19"/>
      <c r="AV76" s="19"/>
      <c r="AW76" s="19"/>
      <c r="AX76" s="19"/>
      <c r="AY76" s="19"/>
      <c r="AZ76" s="19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9"/>
      <c r="BQ76" s="12"/>
      <c r="BR76" s="19"/>
      <c r="BS76" s="12"/>
      <c r="BT76" s="12"/>
      <c r="BU76" s="12"/>
      <c r="BV76" s="10"/>
    </row>
    <row r="77" spans="1:74" x14ac:dyDescent="0.25">
      <c r="A77" s="4" t="str">
        <f t="shared" si="1"/>
        <v/>
      </c>
      <c r="B77" s="207"/>
      <c r="C77" s="207"/>
      <c r="D77" s="148" t="s">
        <v>0</v>
      </c>
      <c r="E77" s="148" t="s">
        <v>1</v>
      </c>
      <c r="F77" s="148" t="s">
        <v>2</v>
      </c>
      <c r="G77" s="148" t="s">
        <v>3</v>
      </c>
      <c r="H77" s="148" t="s">
        <v>4</v>
      </c>
      <c r="I77" s="148" t="s">
        <v>5</v>
      </c>
      <c r="J77" s="148" t="s">
        <v>6</v>
      </c>
      <c r="K77" s="148" t="s">
        <v>7</v>
      </c>
      <c r="L77" s="148" t="s">
        <v>8</v>
      </c>
      <c r="M77" s="148" t="s">
        <v>10</v>
      </c>
      <c r="N77" s="148" t="s">
        <v>11</v>
      </c>
      <c r="O77" s="148" t="s">
        <v>9</v>
      </c>
      <c r="P77" s="207" t="s">
        <v>17</v>
      </c>
      <c r="Q77" s="533" t="s">
        <v>18</v>
      </c>
      <c r="R77" s="207" t="s">
        <v>19</v>
      </c>
      <c r="S77" s="207" t="s">
        <v>20</v>
      </c>
      <c r="T77" s="207" t="s">
        <v>21</v>
      </c>
      <c r="U77" s="207" t="s">
        <v>22</v>
      </c>
      <c r="V77" s="207" t="s">
        <v>23</v>
      </c>
      <c r="W77" s="207" t="s">
        <v>15</v>
      </c>
      <c r="X77" s="207" t="s">
        <v>16</v>
      </c>
      <c r="Y77" s="208" t="s">
        <v>14</v>
      </c>
      <c r="Z77" s="208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7"/>
      <c r="AS77" s="207"/>
      <c r="AT77" s="207"/>
      <c r="AU77" s="207"/>
      <c r="AV77" s="207"/>
      <c r="AW77" s="207"/>
      <c r="AX77" s="207"/>
      <c r="AY77" s="207"/>
      <c r="AZ77" s="207"/>
      <c r="BA77" s="207"/>
      <c r="BB77" s="207"/>
      <c r="BC77" s="207"/>
      <c r="BD77" s="207"/>
      <c r="BE77" s="207"/>
      <c r="BF77" s="207"/>
      <c r="BG77" s="207"/>
      <c r="BH77" s="207"/>
      <c r="BI77" s="207"/>
      <c r="BJ77" s="207"/>
      <c r="BK77" s="207"/>
      <c r="BL77" s="207"/>
      <c r="BM77" s="207"/>
      <c r="BN77" s="207"/>
      <c r="BO77" s="207"/>
      <c r="BP77" s="207"/>
      <c r="BQ77" s="207"/>
      <c r="BR77" s="207"/>
      <c r="BS77" s="207"/>
      <c r="BT77" s="207"/>
      <c r="BU77" s="207"/>
      <c r="BV77" s="207"/>
    </row>
    <row r="78" spans="1:74" x14ac:dyDescent="0.25">
      <c r="A78" s="4" t="str">
        <f t="shared" si="1"/>
        <v>41243Long</v>
      </c>
      <c r="B78" s="209">
        <v>41243</v>
      </c>
      <c r="C78" s="208" t="s">
        <v>12</v>
      </c>
      <c r="D78" s="150">
        <v>0.32806302473493337</v>
      </c>
      <c r="E78" s="150">
        <v>5.4715587838659457E-2</v>
      </c>
      <c r="F78" s="150">
        <v>1.8284453146980791E-2</v>
      </c>
      <c r="G78" s="150">
        <v>0.23700920993266938</v>
      </c>
      <c r="H78" s="150">
        <v>2.6886433295323902E-2</v>
      </c>
      <c r="I78" s="150">
        <v>5.8609005131833479E-3</v>
      </c>
      <c r="J78" s="150">
        <v>0.1375047002422547</v>
      </c>
      <c r="K78" s="150">
        <v>0.13366120457504635</v>
      </c>
      <c r="L78" s="150">
        <v>5.986220097487472E-2</v>
      </c>
      <c r="M78" s="150">
        <v>0.18902976929038964</v>
      </c>
      <c r="N78" s="150">
        <v>1.2073192157427122E-2</v>
      </c>
      <c r="O78" s="150">
        <v>0</v>
      </c>
      <c r="P78" s="151">
        <v>0.43743826389136714</v>
      </c>
      <c r="Q78" s="16">
        <v>8.0165682438857258E-2</v>
      </c>
      <c r="R78" s="151">
        <v>0</v>
      </c>
      <c r="S78" s="151">
        <v>5.8174335876783459E-2</v>
      </c>
      <c r="T78" s="151">
        <v>0.41969056220544759</v>
      </c>
      <c r="U78" s="151">
        <v>0.12891768106531154</v>
      </c>
      <c r="V78" s="151">
        <v>4.7102261181117343E-2</v>
      </c>
      <c r="W78" s="151">
        <v>3.1461890042858438E-2</v>
      </c>
      <c r="X78" s="151">
        <v>8.4716539579431441E-3</v>
      </c>
      <c r="Y78" s="151">
        <v>1.210732541429921</v>
      </c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7"/>
      <c r="AS78" s="207"/>
      <c r="AT78" s="207"/>
      <c r="AU78" s="207"/>
      <c r="AV78" s="207"/>
      <c r="AW78" s="207"/>
      <c r="AX78" s="207"/>
      <c r="AY78" s="207"/>
      <c r="AZ78" s="207"/>
      <c r="BA78" s="207"/>
      <c r="BB78" s="207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7"/>
      <c r="BS78" s="207"/>
      <c r="BT78" s="207"/>
      <c r="BU78" s="207"/>
      <c r="BV78" s="207"/>
    </row>
    <row r="79" spans="1:74" x14ac:dyDescent="0.25">
      <c r="A79" s="4" t="str">
        <f t="shared" si="1"/>
        <v>41243Short</v>
      </c>
      <c r="B79" s="207">
        <v>41243</v>
      </c>
      <c r="C79" s="208" t="s">
        <v>13</v>
      </c>
      <c r="D79" s="150">
        <v>-0.28430798024106502</v>
      </c>
      <c r="E79" s="150">
        <v>-0.16284707472519677</v>
      </c>
      <c r="F79" s="150">
        <v>-6.7251444748040859E-2</v>
      </c>
      <c r="G79" s="150">
        <v>-5.2897773465567337E-2</v>
      </c>
      <c r="H79" s="150">
        <v>0</v>
      </c>
      <c r="I79" s="150">
        <v>-0.10967310217739808</v>
      </c>
      <c r="J79" s="150">
        <v>-0.16907840970452598</v>
      </c>
      <c r="K79" s="150">
        <v>-0.15193398031618968</v>
      </c>
      <c r="L79" s="150">
        <v>-5.6837328354752588E-3</v>
      </c>
      <c r="M79" s="150">
        <v>-0.13765784632944622</v>
      </c>
      <c r="N79" s="150">
        <v>0</v>
      </c>
      <c r="O79" s="150">
        <v>0</v>
      </c>
      <c r="P79" s="151">
        <v>-0.50951423084697045</v>
      </c>
      <c r="Q79" s="16">
        <v>-1.0726149158345038E-4</v>
      </c>
      <c r="R79" s="151">
        <v>-2.7178736000947584E-2</v>
      </c>
      <c r="S79" s="151">
        <v>-8.7661289279796759E-2</v>
      </c>
      <c r="T79" s="151">
        <v>-0.16353321735528403</v>
      </c>
      <c r="U79" s="151">
        <v>-0.22799194697454397</v>
      </c>
      <c r="V79" s="151">
        <v>-5.87548788066935E-2</v>
      </c>
      <c r="W79" s="151">
        <v>-6.6589783787085258E-2</v>
      </c>
      <c r="X79" s="151">
        <v>-8.5089500028436519E-3</v>
      </c>
      <c r="Y79" s="151">
        <v>-1.1491505053159836</v>
      </c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7"/>
      <c r="AS79" s="207"/>
      <c r="AT79" s="207"/>
      <c r="AU79" s="207"/>
      <c r="AV79" s="207"/>
      <c r="AW79" s="207"/>
      <c r="AX79" s="207"/>
      <c r="AY79" s="207"/>
      <c r="AZ79" s="207"/>
      <c r="BA79" s="207"/>
      <c r="BB79" s="207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7"/>
      <c r="BS79" s="207"/>
      <c r="BT79" s="207"/>
      <c r="BU79" s="207"/>
      <c r="BV79" s="207"/>
    </row>
    <row r="80" spans="1:74" x14ac:dyDescent="0.25">
      <c r="A80" s="4" t="str">
        <f t="shared" si="1"/>
        <v/>
      </c>
      <c r="E80" s="11"/>
      <c r="F80" s="11"/>
    </row>
    <row r="81" spans="1:74" x14ac:dyDescent="0.25">
      <c r="A81" s="4" t="str">
        <f t="shared" si="1"/>
        <v/>
      </c>
      <c r="B81" s="210"/>
      <c r="C81" s="210"/>
      <c r="D81" s="148" t="s">
        <v>0</v>
      </c>
      <c r="E81" s="148" t="s">
        <v>1</v>
      </c>
      <c r="F81" s="148" t="s">
        <v>2</v>
      </c>
      <c r="G81" s="148" t="s">
        <v>3</v>
      </c>
      <c r="H81" s="148" t="s">
        <v>4</v>
      </c>
      <c r="I81" s="148" t="s">
        <v>5</v>
      </c>
      <c r="J81" s="148" t="s">
        <v>6</v>
      </c>
      <c r="K81" s="148" t="s">
        <v>7</v>
      </c>
      <c r="L81" s="148" t="s">
        <v>8</v>
      </c>
      <c r="M81" s="148" t="s">
        <v>10</v>
      </c>
      <c r="N81" s="148" t="s">
        <v>11</v>
      </c>
      <c r="O81" s="148" t="s">
        <v>9</v>
      </c>
      <c r="P81" s="210" t="s">
        <v>17</v>
      </c>
      <c r="Q81" s="534" t="s">
        <v>18</v>
      </c>
      <c r="R81" s="210" t="s">
        <v>19</v>
      </c>
      <c r="S81" s="210" t="s">
        <v>20</v>
      </c>
      <c r="T81" s="210" t="s">
        <v>21</v>
      </c>
      <c r="U81" s="210" t="s">
        <v>22</v>
      </c>
      <c r="V81" s="210" t="s">
        <v>23</v>
      </c>
      <c r="W81" s="210" t="s">
        <v>15</v>
      </c>
      <c r="X81" s="210" t="s">
        <v>16</v>
      </c>
      <c r="Y81" s="211" t="s">
        <v>14</v>
      </c>
      <c r="Z81" s="211"/>
      <c r="AA81" s="210"/>
      <c r="AB81" s="210"/>
      <c r="AC81" s="210"/>
      <c r="AD81" s="210"/>
      <c r="AE81" s="210"/>
      <c r="AF81" s="210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</row>
    <row r="82" spans="1:74" x14ac:dyDescent="0.25">
      <c r="A82" s="4" t="str">
        <f t="shared" si="1"/>
        <v>41213Long</v>
      </c>
      <c r="B82" s="212">
        <v>41213</v>
      </c>
      <c r="C82" s="211" t="s">
        <v>12</v>
      </c>
      <c r="D82" s="150">
        <v>0.30388344224581598</v>
      </c>
      <c r="E82" s="150">
        <v>4.7462577106708009E-2</v>
      </c>
      <c r="F82" s="150">
        <v>1.9239145667312475E-2</v>
      </c>
      <c r="G82" s="150">
        <v>0.23489098916673665</v>
      </c>
      <c r="H82" s="150">
        <v>2.5133458093970426E-2</v>
      </c>
      <c r="I82" s="150">
        <v>6.2953169267799501E-3</v>
      </c>
      <c r="J82" s="150">
        <v>0.16252552276577617</v>
      </c>
      <c r="K82" s="150">
        <v>0.13689776238231524</v>
      </c>
      <c r="L82" s="150">
        <v>5.507035717501893E-2</v>
      </c>
      <c r="M82" s="150">
        <v>0.13022827954119864</v>
      </c>
      <c r="N82" s="150">
        <v>1.2131107072828043E-2</v>
      </c>
      <c r="O82" s="150">
        <v>0</v>
      </c>
      <c r="P82" s="151">
        <v>0.42215340543817387</v>
      </c>
      <c r="Q82" s="16">
        <v>3.2597735964491274E-2</v>
      </c>
      <c r="R82" s="151">
        <v>0</v>
      </c>
      <c r="S82" s="151">
        <v>3.9362330787981306E-2</v>
      </c>
      <c r="T82" s="151">
        <v>0.44244361039625946</v>
      </c>
      <c r="U82" s="151">
        <v>0.11886302285632822</v>
      </c>
      <c r="V82" s="151">
        <v>4.7218643965011436E-2</v>
      </c>
      <c r="W82" s="151">
        <v>3.1119208736215008E-2</v>
      </c>
      <c r="X82" s="151">
        <v>3.4103676629760717E-3</v>
      </c>
      <c r="Y82" s="151">
        <v>1.1369842869326992</v>
      </c>
      <c r="Z82" s="210"/>
      <c r="AA82" s="210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</row>
    <row r="83" spans="1:74" x14ac:dyDescent="0.25">
      <c r="A83" s="4" t="str">
        <f t="shared" si="1"/>
        <v>41213Short</v>
      </c>
      <c r="B83" s="210">
        <v>41213</v>
      </c>
      <c r="C83" s="211" t="s">
        <v>13</v>
      </c>
      <c r="D83" s="150">
        <v>-0.25904180204523197</v>
      </c>
      <c r="E83" s="150">
        <v>-0.14571180672627046</v>
      </c>
      <c r="F83" s="150">
        <v>-5.0666116581230859E-2</v>
      </c>
      <c r="G83" s="150">
        <v>-5.7786368218732259E-2</v>
      </c>
      <c r="H83" s="150">
        <v>-1.793795119640831E-18</v>
      </c>
      <c r="I83" s="150">
        <v>-0.1226491210256568</v>
      </c>
      <c r="J83" s="150">
        <v>-0.16304761014443389</v>
      </c>
      <c r="K83" s="150">
        <v>-0.1622713850255251</v>
      </c>
      <c r="L83" s="150">
        <v>-1.4971704222627705E-3</v>
      </c>
      <c r="M83" s="150">
        <v>-0.11488236557400965</v>
      </c>
      <c r="N83" s="150">
        <v>0</v>
      </c>
      <c r="O83" s="150">
        <v>0</v>
      </c>
      <c r="P83" s="151">
        <v>-0.4982645671473836</v>
      </c>
      <c r="Q83" s="16">
        <v>-7.0966308009943883E-4</v>
      </c>
      <c r="R83" s="151">
        <v>-2.7590009165694228E-2</v>
      </c>
      <c r="S83" s="151">
        <v>-8.3888929560525849E-2</v>
      </c>
      <c r="T83" s="151">
        <v>-0.13506656762663882</v>
      </c>
      <c r="U83" s="151">
        <v>-0.22861748032910745</v>
      </c>
      <c r="V83" s="151">
        <v>-5.2750412272673457E-2</v>
      </c>
      <c r="W83" s="151">
        <v>-5.0666116581230859E-2</v>
      </c>
      <c r="X83" s="151">
        <v>-3.2871750510972838E-3</v>
      </c>
      <c r="Y83" s="151">
        <v>-1.0806568819397138</v>
      </c>
      <c r="Z83" s="210"/>
      <c r="AA83" s="210"/>
      <c r="AB83" s="210"/>
      <c r="AC83" s="210"/>
      <c r="AD83" s="210"/>
      <c r="AE83" s="210"/>
      <c r="AF83" s="210"/>
      <c r="AG83" s="210"/>
      <c r="AH83" s="210"/>
      <c r="AI83" s="210"/>
      <c r="AJ83" s="210"/>
      <c r="AK83" s="210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</row>
    <row r="84" spans="1:74" x14ac:dyDescent="0.25">
      <c r="A84" s="4" t="str">
        <f t="shared" si="1"/>
        <v/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</row>
    <row r="85" spans="1:74" x14ac:dyDescent="0.25">
      <c r="A85" s="4" t="str">
        <f t="shared" si="1"/>
        <v/>
      </c>
      <c r="B85" s="213"/>
      <c r="C85" s="213"/>
      <c r="D85" s="148" t="s">
        <v>0</v>
      </c>
      <c r="E85" s="148" t="s">
        <v>1</v>
      </c>
      <c r="F85" s="148" t="s">
        <v>2</v>
      </c>
      <c r="G85" s="148" t="s">
        <v>3</v>
      </c>
      <c r="H85" s="148" t="s">
        <v>4</v>
      </c>
      <c r="I85" s="148" t="s">
        <v>5</v>
      </c>
      <c r="J85" s="148" t="s">
        <v>6</v>
      </c>
      <c r="K85" s="148" t="s">
        <v>7</v>
      </c>
      <c r="L85" s="148" t="s">
        <v>8</v>
      </c>
      <c r="M85" s="148" t="s">
        <v>10</v>
      </c>
      <c r="N85" s="148" t="s">
        <v>11</v>
      </c>
      <c r="O85" s="148" t="s">
        <v>9</v>
      </c>
      <c r="P85" s="213" t="s">
        <v>17</v>
      </c>
      <c r="Q85" s="535" t="s">
        <v>18</v>
      </c>
      <c r="R85" s="213" t="s">
        <v>19</v>
      </c>
      <c r="S85" s="213" t="s">
        <v>20</v>
      </c>
      <c r="T85" s="213" t="s">
        <v>21</v>
      </c>
      <c r="U85" s="213" t="s">
        <v>22</v>
      </c>
      <c r="V85" s="213" t="s">
        <v>23</v>
      </c>
      <c r="W85" s="213" t="s">
        <v>15</v>
      </c>
      <c r="X85" s="213" t="s">
        <v>16</v>
      </c>
      <c r="Y85" s="214" t="s">
        <v>14</v>
      </c>
      <c r="Z85" s="214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213"/>
      <c r="AQ85" s="213"/>
      <c r="AR85" s="213"/>
      <c r="AS85" s="213"/>
      <c r="AT85" s="213"/>
      <c r="AU85" s="21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213"/>
      <c r="BH85" s="213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</row>
    <row r="86" spans="1:74" x14ac:dyDescent="0.25">
      <c r="A86" s="4" t="str">
        <f t="shared" si="1"/>
        <v>41182Long</v>
      </c>
      <c r="B86" s="215">
        <v>41182</v>
      </c>
      <c r="C86" s="214" t="s">
        <v>12</v>
      </c>
      <c r="D86" s="150">
        <v>0.27687100820818394</v>
      </c>
      <c r="E86" s="150">
        <v>3.7850825224433705E-2</v>
      </c>
      <c r="F86" s="150">
        <v>1.7789331033855427E-2</v>
      </c>
      <c r="G86" s="150">
        <v>0.23610360223947144</v>
      </c>
      <c r="H86" s="150">
        <v>2.4584841069345883E-2</v>
      </c>
      <c r="I86" s="150">
        <v>5.6325892885837484E-3</v>
      </c>
      <c r="J86" s="150">
        <v>0.15798818375127388</v>
      </c>
      <c r="K86" s="150">
        <v>0.17704948019344374</v>
      </c>
      <c r="L86" s="150">
        <v>4.7082317431938588E-2</v>
      </c>
      <c r="M86" s="150">
        <v>0.11927610123133527</v>
      </c>
      <c r="N86" s="150">
        <v>1.2408873258622777E-2</v>
      </c>
      <c r="O86" s="150">
        <v>0</v>
      </c>
      <c r="P86" s="151">
        <v>0.43879771716232813</v>
      </c>
      <c r="Q86" s="16">
        <v>2.032967578462699E-2</v>
      </c>
      <c r="R86" s="151">
        <v>0</v>
      </c>
      <c r="S86" s="151">
        <v>3.3028402788603729E-2</v>
      </c>
      <c r="T86" s="151">
        <v>0.42435113266060193</v>
      </c>
      <c r="U86" s="151">
        <v>0.10956774386700927</v>
      </c>
      <c r="V86" s="151">
        <v>5.5715663841168314E-2</v>
      </c>
      <c r="W86" s="151">
        <v>3.0846816826150026E-2</v>
      </c>
      <c r="X86" s="151">
        <v>0</v>
      </c>
      <c r="Y86" s="151">
        <v>1.1126371529304877</v>
      </c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  <c r="AV86" s="213"/>
      <c r="AW86" s="213"/>
      <c r="AX86" s="213"/>
      <c r="AY86" s="213"/>
      <c r="AZ86" s="213"/>
      <c r="BA86" s="213"/>
      <c r="BB86" s="213"/>
      <c r="BC86" s="213"/>
      <c r="BD86" s="213"/>
      <c r="BE86" s="213"/>
      <c r="BF86" s="213"/>
      <c r="BG86" s="213"/>
      <c r="BH86" s="213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</row>
    <row r="87" spans="1:74" x14ac:dyDescent="0.25">
      <c r="A87" s="4" t="str">
        <f t="shared" si="1"/>
        <v>41182Short</v>
      </c>
      <c r="B87" s="213">
        <v>41182</v>
      </c>
      <c r="C87" s="214" t="s">
        <v>13</v>
      </c>
      <c r="D87" s="150">
        <v>-0.27699951623649888</v>
      </c>
      <c r="E87" s="150">
        <v>-0.13589411637016013</v>
      </c>
      <c r="F87" s="150">
        <v>-4.898573253919343E-2</v>
      </c>
      <c r="G87" s="150">
        <v>-5.4308983533943762E-2</v>
      </c>
      <c r="H87" s="150">
        <v>-3.5644062126650605E-5</v>
      </c>
      <c r="I87" s="150">
        <v>-0.1160825263493304</v>
      </c>
      <c r="J87" s="150">
        <v>-0.16736462504947827</v>
      </c>
      <c r="K87" s="150">
        <v>-0.16824502173096623</v>
      </c>
      <c r="L87" s="150">
        <v>-2.6429147581270044E-3</v>
      </c>
      <c r="M87" s="150">
        <v>-0.12909043381086974</v>
      </c>
      <c r="N87" s="150">
        <v>-1.2414733927054069E-5</v>
      </c>
      <c r="O87" s="150">
        <v>0</v>
      </c>
      <c r="P87" s="151">
        <v>-0.51274247803960771</v>
      </c>
      <c r="Q87" s="16">
        <v>-4.9601111421313879E-3</v>
      </c>
      <c r="R87" s="151">
        <v>-2.7005711571089452E-2</v>
      </c>
      <c r="S87" s="151">
        <v>-9.867619590375476E-2</v>
      </c>
      <c r="T87" s="151">
        <v>-0.12346078707249135</v>
      </c>
      <c r="U87" s="151">
        <v>-0.21440588374648478</v>
      </c>
      <c r="V87" s="151">
        <v>-6.9427615142203372E-2</v>
      </c>
      <c r="W87" s="151">
        <v>-4.8983146556858967E-2</v>
      </c>
      <c r="X87" s="151">
        <v>0</v>
      </c>
      <c r="Y87" s="151">
        <v>-1.0996619291746215</v>
      </c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3"/>
      <c r="BB87" s="213"/>
      <c r="BC87" s="213"/>
      <c r="BD87" s="213"/>
      <c r="BE87" s="213"/>
      <c r="BF87" s="213"/>
      <c r="BG87" s="213"/>
      <c r="BH87" s="213"/>
      <c r="BI87" s="213"/>
      <c r="BJ87" s="213"/>
      <c r="BK87" s="213"/>
      <c r="BL87" s="213"/>
      <c r="BM87" s="213"/>
      <c r="BN87" s="213"/>
      <c r="BO87" s="213"/>
      <c r="BP87" s="213"/>
      <c r="BQ87" s="213"/>
      <c r="BR87" s="213"/>
      <c r="BS87" s="213"/>
      <c r="BT87" s="213"/>
      <c r="BU87" s="213"/>
      <c r="BV87" s="213"/>
    </row>
    <row r="88" spans="1:74" x14ac:dyDescent="0.25">
      <c r="A88" s="4" t="str">
        <f t="shared" si="1"/>
        <v/>
      </c>
      <c r="C88" s="15"/>
      <c r="D88" s="15"/>
      <c r="F88" s="12"/>
      <c r="G88" s="12"/>
      <c r="H88" s="12"/>
      <c r="I88" s="12"/>
      <c r="J88" s="12"/>
      <c r="K88" s="12"/>
      <c r="L88" s="12"/>
      <c r="M88" s="19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9"/>
      <c r="AT88" s="19"/>
      <c r="AU88" s="19"/>
      <c r="AV88" s="19"/>
      <c r="AW88" s="19"/>
      <c r="AX88" s="19"/>
      <c r="AY88" s="19"/>
      <c r="AZ88" s="19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9"/>
      <c r="BQ88" s="12"/>
      <c r="BR88" s="19"/>
      <c r="BS88" s="12"/>
      <c r="BT88" s="12"/>
      <c r="BU88" s="12"/>
      <c r="BV88" s="10"/>
    </row>
    <row r="89" spans="1:74" x14ac:dyDescent="0.25">
      <c r="A89" s="4" t="str">
        <f t="shared" si="1"/>
        <v/>
      </c>
      <c r="B89" s="216"/>
      <c r="C89" s="216"/>
      <c r="D89" s="148" t="s">
        <v>0</v>
      </c>
      <c r="E89" s="148" t="s">
        <v>1</v>
      </c>
      <c r="F89" s="148" t="s">
        <v>2</v>
      </c>
      <c r="G89" s="148" t="s">
        <v>3</v>
      </c>
      <c r="H89" s="148" t="s">
        <v>4</v>
      </c>
      <c r="I89" s="148" t="s">
        <v>5</v>
      </c>
      <c r="J89" s="148" t="s">
        <v>6</v>
      </c>
      <c r="K89" s="148" t="s">
        <v>7</v>
      </c>
      <c r="L89" s="148" t="s">
        <v>8</v>
      </c>
      <c r="M89" s="148" t="s">
        <v>10</v>
      </c>
      <c r="N89" s="148" t="s">
        <v>11</v>
      </c>
      <c r="O89" s="148" t="s">
        <v>9</v>
      </c>
      <c r="P89" s="216" t="s">
        <v>17</v>
      </c>
      <c r="Q89" s="536" t="s">
        <v>18</v>
      </c>
      <c r="R89" s="216" t="s">
        <v>19</v>
      </c>
      <c r="S89" s="216" t="s">
        <v>20</v>
      </c>
      <c r="T89" s="216" t="s">
        <v>21</v>
      </c>
      <c r="U89" s="216" t="s">
        <v>22</v>
      </c>
      <c r="V89" s="216" t="s">
        <v>23</v>
      </c>
      <c r="W89" s="216" t="s">
        <v>15</v>
      </c>
      <c r="X89" s="216" t="s">
        <v>16</v>
      </c>
      <c r="Y89" s="217" t="s">
        <v>14</v>
      </c>
      <c r="Z89" s="217"/>
      <c r="AA89" s="216"/>
      <c r="AB89" s="216"/>
      <c r="AC89" s="216"/>
      <c r="AD89" s="216"/>
      <c r="AE89" s="216"/>
      <c r="AF89" s="216"/>
      <c r="AG89" s="216"/>
      <c r="AH89" s="216"/>
      <c r="AI89" s="216"/>
      <c r="AJ89" s="216"/>
      <c r="AK89" s="216"/>
      <c r="AL89" s="216"/>
      <c r="AM89" s="216"/>
      <c r="AN89" s="216"/>
      <c r="AO89" s="216"/>
      <c r="AP89" s="216"/>
      <c r="AQ89" s="216"/>
      <c r="AR89" s="216"/>
      <c r="AS89" s="216"/>
      <c r="AT89" s="216"/>
      <c r="AU89" s="216"/>
      <c r="AV89" s="216"/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216"/>
      <c r="BR89" s="216"/>
      <c r="BS89" s="216"/>
      <c r="BT89" s="216"/>
      <c r="BU89" s="216"/>
      <c r="BV89" s="216"/>
    </row>
    <row r="90" spans="1:74" x14ac:dyDescent="0.25">
      <c r="A90" s="4" t="str">
        <f t="shared" si="1"/>
        <v>41152Long</v>
      </c>
      <c r="B90" s="218">
        <v>41152</v>
      </c>
      <c r="C90" s="217" t="s">
        <v>12</v>
      </c>
      <c r="D90" s="150">
        <v>0.29431609027770395</v>
      </c>
      <c r="E90" s="150">
        <v>1.918240986562509E-2</v>
      </c>
      <c r="F90" s="150">
        <v>1.9476627188746175E-2</v>
      </c>
      <c r="G90" s="150">
        <v>0.23087368926299864</v>
      </c>
      <c r="H90" s="150">
        <v>2.4490245784977004E-2</v>
      </c>
      <c r="I90" s="150">
        <v>5.8410705724177558E-3</v>
      </c>
      <c r="J90" s="150">
        <v>0.15777097745710675</v>
      </c>
      <c r="K90" s="150">
        <v>0.1571401100034665</v>
      </c>
      <c r="L90" s="150">
        <v>4.9582043172924743E-2</v>
      </c>
      <c r="M90" s="150">
        <v>0.14184471411256416</v>
      </c>
      <c r="N90" s="150">
        <v>1.2212345566601158E-2</v>
      </c>
      <c r="O90" s="150">
        <v>0</v>
      </c>
      <c r="P90" s="151">
        <v>0.42941848298136975</v>
      </c>
      <c r="Q90" s="16">
        <v>3.8870164098991036E-2</v>
      </c>
      <c r="R90" s="151">
        <v>0</v>
      </c>
      <c r="S90" s="151">
        <v>2.6118934554375674E-2</v>
      </c>
      <c r="T90" s="151">
        <v>0.42183848127551554</v>
      </c>
      <c r="U90" s="151">
        <v>0.10739421792641994</v>
      </c>
      <c r="V90" s="151">
        <v>5.903398961700751E-2</v>
      </c>
      <c r="W90" s="151">
        <v>3.0056052811452585E-2</v>
      </c>
      <c r="X90" s="151">
        <v>0</v>
      </c>
      <c r="Y90" s="151">
        <v>1.112730323265132</v>
      </c>
      <c r="Z90" s="216"/>
      <c r="AA90" s="216"/>
      <c r="AB90" s="216"/>
      <c r="AC90" s="216"/>
      <c r="AD90" s="216"/>
      <c r="AE90" s="216"/>
      <c r="AF90" s="216"/>
      <c r="AG90" s="216"/>
      <c r="AH90" s="216"/>
      <c r="AI90" s="216"/>
      <c r="AJ90" s="216"/>
      <c r="AK90" s="216"/>
      <c r="AL90" s="216"/>
      <c r="AM90" s="216"/>
      <c r="AN90" s="216"/>
      <c r="AO90" s="216"/>
      <c r="AP90" s="216"/>
      <c r="AQ90" s="216"/>
      <c r="AR90" s="216"/>
      <c r="AS90" s="216"/>
      <c r="AT90" s="216"/>
      <c r="AU90" s="216"/>
      <c r="AV90" s="216"/>
      <c r="AW90" s="216"/>
      <c r="AX90" s="216"/>
      <c r="AY90" s="216"/>
      <c r="AZ90" s="216"/>
      <c r="BA90" s="216"/>
      <c r="BB90" s="216"/>
      <c r="BC90" s="216"/>
      <c r="BD90" s="216"/>
      <c r="BE90" s="216"/>
      <c r="BF90" s="216"/>
      <c r="BG90" s="216"/>
      <c r="BH90" s="216"/>
      <c r="BI90" s="216"/>
      <c r="BJ90" s="216"/>
      <c r="BK90" s="216"/>
      <c r="BL90" s="216"/>
      <c r="BM90" s="216"/>
      <c r="BN90" s="216"/>
      <c r="BO90" s="216"/>
      <c r="BP90" s="216"/>
      <c r="BQ90" s="216"/>
      <c r="BR90" s="216"/>
      <c r="BS90" s="216"/>
      <c r="BT90" s="216"/>
      <c r="BU90" s="216"/>
      <c r="BV90" s="216"/>
    </row>
    <row r="91" spans="1:74" x14ac:dyDescent="0.25">
      <c r="A91" s="4" t="str">
        <f t="shared" si="1"/>
        <v>41152Short</v>
      </c>
      <c r="B91" s="216">
        <v>41152</v>
      </c>
      <c r="C91" s="217" t="s">
        <v>13</v>
      </c>
      <c r="D91" s="150">
        <v>-0.2732444558551832</v>
      </c>
      <c r="E91" s="150">
        <v>-0.1159377063284967</v>
      </c>
      <c r="F91" s="150">
        <v>-5.00080125765483E-2</v>
      </c>
      <c r="G91" s="150">
        <v>-5.115033238393854E-2</v>
      </c>
      <c r="H91" s="150">
        <v>0</v>
      </c>
      <c r="I91" s="150">
        <v>-0.11145609221771188</v>
      </c>
      <c r="J91" s="150">
        <v>-0.16476321848089776</v>
      </c>
      <c r="K91" s="150">
        <v>-0.15091970592112278</v>
      </c>
      <c r="L91" s="150">
        <v>-8.3729837642470967E-3</v>
      </c>
      <c r="M91" s="150">
        <v>-0.1700595743419937</v>
      </c>
      <c r="N91" s="150">
        <v>0</v>
      </c>
      <c r="O91" s="150">
        <v>0</v>
      </c>
      <c r="P91" s="151">
        <v>-0.46517939081518883</v>
      </c>
      <c r="Q91" s="16">
        <v>-3.1431025262225014E-2</v>
      </c>
      <c r="R91" s="151">
        <v>-2.4765293635120117E-2</v>
      </c>
      <c r="S91" s="151">
        <v>-9.5586728933620649E-2</v>
      </c>
      <c r="T91" s="151">
        <v>-0.11591607123551491</v>
      </c>
      <c r="U91" s="151">
        <v>-0.23412321240443587</v>
      </c>
      <c r="V91" s="151">
        <v>-7.8902347007486565E-2</v>
      </c>
      <c r="W91" s="151">
        <v>-5.00080125765483E-2</v>
      </c>
      <c r="X91" s="151">
        <v>0</v>
      </c>
      <c r="Y91" s="151">
        <v>-1.09591208187014</v>
      </c>
      <c r="Z91" s="216"/>
      <c r="AA91" s="216"/>
      <c r="AB91" s="216"/>
      <c r="AC91" s="216"/>
      <c r="AD91" s="216"/>
      <c r="AE91" s="216"/>
      <c r="AF91" s="216"/>
      <c r="AG91" s="216"/>
      <c r="AH91" s="216"/>
      <c r="AI91" s="216"/>
      <c r="AJ91" s="216"/>
      <c r="AK91" s="216"/>
      <c r="AL91" s="216"/>
      <c r="AM91" s="216"/>
      <c r="AN91" s="216"/>
      <c r="AO91" s="216"/>
      <c r="AP91" s="216"/>
      <c r="AQ91" s="216"/>
      <c r="AR91" s="216"/>
      <c r="AS91" s="216"/>
      <c r="AT91" s="216"/>
      <c r="AU91" s="216"/>
      <c r="AV91" s="216"/>
      <c r="AW91" s="216"/>
      <c r="AX91" s="216"/>
      <c r="AY91" s="216"/>
      <c r="AZ91" s="216"/>
      <c r="BA91" s="216"/>
      <c r="BB91" s="216"/>
      <c r="BC91" s="216"/>
      <c r="BD91" s="216"/>
      <c r="BE91" s="216"/>
      <c r="BF91" s="216"/>
      <c r="BG91" s="216"/>
      <c r="BH91" s="216"/>
      <c r="BI91" s="216"/>
      <c r="BJ91" s="216"/>
      <c r="BK91" s="216"/>
      <c r="BL91" s="216"/>
      <c r="BM91" s="216"/>
      <c r="BN91" s="216"/>
      <c r="BO91" s="216"/>
      <c r="BP91" s="216"/>
      <c r="BQ91" s="216"/>
      <c r="BR91" s="216"/>
      <c r="BS91" s="216"/>
      <c r="BT91" s="216"/>
      <c r="BU91" s="216"/>
      <c r="BV91" s="216"/>
    </row>
    <row r="92" spans="1:74" x14ac:dyDescent="0.25">
      <c r="A92" s="4" t="str">
        <f t="shared" si="1"/>
        <v/>
      </c>
      <c r="E92" s="11"/>
      <c r="F92" s="11"/>
    </row>
    <row r="93" spans="1:74" x14ac:dyDescent="0.25">
      <c r="A93" s="4" t="str">
        <f t="shared" si="1"/>
        <v/>
      </c>
      <c r="B93" s="219"/>
      <c r="C93" s="219"/>
      <c r="D93" s="148" t="s">
        <v>0</v>
      </c>
      <c r="E93" s="148" t="s">
        <v>1</v>
      </c>
      <c r="F93" s="148" t="s">
        <v>2</v>
      </c>
      <c r="G93" s="148" t="s">
        <v>3</v>
      </c>
      <c r="H93" s="148" t="s">
        <v>4</v>
      </c>
      <c r="I93" s="148" t="s">
        <v>5</v>
      </c>
      <c r="J93" s="148" t="s">
        <v>6</v>
      </c>
      <c r="K93" s="148" t="s">
        <v>7</v>
      </c>
      <c r="L93" s="148" t="s">
        <v>8</v>
      </c>
      <c r="M93" s="148" t="s">
        <v>10</v>
      </c>
      <c r="N93" s="148" t="s">
        <v>11</v>
      </c>
      <c r="O93" s="148" t="s">
        <v>9</v>
      </c>
      <c r="P93" s="219" t="s">
        <v>17</v>
      </c>
      <c r="Q93" s="537" t="s">
        <v>18</v>
      </c>
      <c r="R93" s="219" t="s">
        <v>19</v>
      </c>
      <c r="S93" s="219" t="s">
        <v>20</v>
      </c>
      <c r="T93" s="219" t="s">
        <v>21</v>
      </c>
      <c r="U93" s="219" t="s">
        <v>22</v>
      </c>
      <c r="V93" s="219" t="s">
        <v>23</v>
      </c>
      <c r="W93" s="219" t="s">
        <v>15</v>
      </c>
      <c r="X93" s="219" t="s">
        <v>16</v>
      </c>
      <c r="Y93" s="220" t="s">
        <v>14</v>
      </c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19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19"/>
      <c r="BK93" s="219"/>
      <c r="BL93" s="219"/>
      <c r="BM93" s="219"/>
      <c r="BN93" s="219"/>
      <c r="BO93" s="219"/>
      <c r="BP93" s="219"/>
      <c r="BQ93" s="219"/>
      <c r="BR93" s="219"/>
      <c r="BS93" s="219"/>
      <c r="BT93" s="219"/>
      <c r="BU93" s="219"/>
      <c r="BV93" s="219"/>
    </row>
    <row r="94" spans="1:74" x14ac:dyDescent="0.25">
      <c r="A94" s="4" t="str">
        <f t="shared" si="1"/>
        <v>41121Long</v>
      </c>
      <c r="B94" s="221">
        <v>41121</v>
      </c>
      <c r="C94" s="220" t="s">
        <v>12</v>
      </c>
      <c r="D94" s="150">
        <v>0.29477958450649494</v>
      </c>
      <c r="E94" s="150">
        <v>2.1371148978784119E-2</v>
      </c>
      <c r="F94" s="150">
        <v>2.193116113864035E-2</v>
      </c>
      <c r="G94" s="150">
        <v>0.23892855149949463</v>
      </c>
      <c r="H94" s="150">
        <v>2.4325577664695945E-2</v>
      </c>
      <c r="I94" s="150">
        <v>9.62265659172396E-3</v>
      </c>
      <c r="J94" s="150">
        <v>0.15711992315641302</v>
      </c>
      <c r="K94" s="150">
        <v>0.15692224208320052</v>
      </c>
      <c r="L94" s="150">
        <v>4.6907032391229148E-2</v>
      </c>
      <c r="M94" s="150">
        <v>0.13655339514941378</v>
      </c>
      <c r="N94" s="150">
        <v>1.233788046880171E-2</v>
      </c>
      <c r="O94" s="150">
        <v>0</v>
      </c>
      <c r="P94" s="151">
        <v>0.42952337768660898</v>
      </c>
      <c r="Q94" s="16">
        <v>2.9181857727986427E-2</v>
      </c>
      <c r="R94" s="151">
        <v>0</v>
      </c>
      <c r="S94" s="151">
        <v>3.1531623770229784E-2</v>
      </c>
      <c r="T94" s="151">
        <v>0.43260799416809004</v>
      </c>
      <c r="U94" s="151">
        <v>0.10495532124007487</v>
      </c>
      <c r="V94" s="151">
        <v>6.2902760339320463E-2</v>
      </c>
      <c r="W94" s="151">
        <v>3.00962186965817E-2</v>
      </c>
      <c r="X94" s="151">
        <v>0</v>
      </c>
      <c r="Y94" s="151">
        <v>1.1207991536288917</v>
      </c>
      <c r="Z94" s="219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19"/>
      <c r="AL94" s="219"/>
      <c r="AM94" s="219"/>
      <c r="AN94" s="219"/>
      <c r="AO94" s="219"/>
      <c r="AP94" s="219"/>
      <c r="AQ94" s="219"/>
      <c r="AR94" s="219"/>
      <c r="AS94" s="219"/>
      <c r="AT94" s="219"/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/>
      <c r="BJ94" s="219"/>
      <c r="BK94" s="219"/>
      <c r="BL94" s="219"/>
      <c r="BM94" s="219"/>
      <c r="BN94" s="219"/>
      <c r="BO94" s="219"/>
      <c r="BP94" s="219"/>
      <c r="BQ94" s="219"/>
      <c r="BR94" s="219"/>
      <c r="BS94" s="219"/>
      <c r="BT94" s="219"/>
      <c r="BU94" s="219"/>
      <c r="BV94" s="219"/>
    </row>
    <row r="95" spans="1:74" x14ac:dyDescent="0.25">
      <c r="A95" s="4" t="str">
        <f t="shared" si="1"/>
        <v>41121Short</v>
      </c>
      <c r="B95" s="219">
        <v>41121</v>
      </c>
      <c r="C95" s="220" t="s">
        <v>13</v>
      </c>
      <c r="D95" s="150">
        <v>-0.27064715332708028</v>
      </c>
      <c r="E95" s="150">
        <v>-0.13479548235670744</v>
      </c>
      <c r="F95" s="150">
        <v>-4.0596673169943899E-2</v>
      </c>
      <c r="G95" s="150">
        <v>-5.210457470338703E-2</v>
      </c>
      <c r="H95" s="150">
        <v>0</v>
      </c>
      <c r="I95" s="150">
        <v>-9.2801543244615523E-2</v>
      </c>
      <c r="J95" s="150">
        <v>-0.14112772487005493</v>
      </c>
      <c r="K95" s="150">
        <v>-0.14794709225673647</v>
      </c>
      <c r="L95" s="150">
        <v>-1.1457961227701102E-3</v>
      </c>
      <c r="M95" s="150">
        <v>-0.23246424452454953</v>
      </c>
      <c r="N95" s="150">
        <v>0</v>
      </c>
      <c r="O95" s="150">
        <v>0</v>
      </c>
      <c r="P95" s="151">
        <v>-0.45871338850770493</v>
      </c>
      <c r="Q95" s="16">
        <v>-3.3671737511886506E-2</v>
      </c>
      <c r="R95" s="151">
        <v>-9.6613226155949205E-3</v>
      </c>
      <c r="S95" s="151">
        <v>-0.1318552201805166</v>
      </c>
      <c r="T95" s="151">
        <v>-0.1172951919336836</v>
      </c>
      <c r="U95" s="151">
        <v>-0.24138349615055271</v>
      </c>
      <c r="V95" s="151">
        <v>-8.0453254505962163E-2</v>
      </c>
      <c r="W95" s="151">
        <v>-4.0596673169943899E-2</v>
      </c>
      <c r="X95" s="151">
        <v>0</v>
      </c>
      <c r="Y95" s="151">
        <v>-1.1136302845758448</v>
      </c>
      <c r="Z95" s="219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19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19"/>
      <c r="BS95" s="219"/>
      <c r="BT95" s="219"/>
      <c r="BU95" s="219"/>
      <c r="BV95" s="219"/>
    </row>
    <row r="96" spans="1:74" x14ac:dyDescent="0.25">
      <c r="A96" s="4" t="str">
        <f t="shared" si="1"/>
        <v/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</row>
    <row r="97" spans="1:74" x14ac:dyDescent="0.25">
      <c r="A97" s="4" t="str">
        <f t="shared" si="1"/>
        <v/>
      </c>
      <c r="B97" s="222"/>
      <c r="C97" s="222"/>
      <c r="D97" s="148" t="s">
        <v>0</v>
      </c>
      <c r="E97" s="148" t="s">
        <v>1</v>
      </c>
      <c r="F97" s="148" t="s">
        <v>2</v>
      </c>
      <c r="G97" s="148" t="s">
        <v>3</v>
      </c>
      <c r="H97" s="148" t="s">
        <v>4</v>
      </c>
      <c r="I97" s="148" t="s">
        <v>5</v>
      </c>
      <c r="J97" s="148" t="s">
        <v>6</v>
      </c>
      <c r="K97" s="148" t="s">
        <v>7</v>
      </c>
      <c r="L97" s="148" t="s">
        <v>8</v>
      </c>
      <c r="M97" s="148" t="s">
        <v>10</v>
      </c>
      <c r="N97" s="148" t="s">
        <v>11</v>
      </c>
      <c r="O97" s="148" t="s">
        <v>9</v>
      </c>
      <c r="P97" s="222" t="s">
        <v>17</v>
      </c>
      <c r="Q97" s="538" t="s">
        <v>18</v>
      </c>
      <c r="R97" s="222" t="s">
        <v>19</v>
      </c>
      <c r="S97" s="222" t="s">
        <v>20</v>
      </c>
      <c r="T97" s="222" t="s">
        <v>21</v>
      </c>
      <c r="U97" s="222" t="s">
        <v>22</v>
      </c>
      <c r="V97" s="222" t="s">
        <v>23</v>
      </c>
      <c r="W97" s="222" t="s">
        <v>15</v>
      </c>
      <c r="X97" s="222" t="s">
        <v>16</v>
      </c>
      <c r="Y97" s="223" t="s">
        <v>14</v>
      </c>
      <c r="Z97" s="223"/>
      <c r="AA97" s="222"/>
      <c r="AB97" s="222"/>
      <c r="AC97" s="222"/>
      <c r="AD97" s="222"/>
      <c r="AE97" s="222"/>
      <c r="AF97" s="222"/>
      <c r="AG97" s="222"/>
      <c r="AH97" s="222"/>
      <c r="AI97" s="222"/>
      <c r="AJ97" s="222"/>
      <c r="AK97" s="222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2"/>
      <c r="BB97" s="222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2"/>
      <c r="BS97" s="222"/>
      <c r="BT97" s="222"/>
      <c r="BU97" s="222"/>
      <c r="BV97" s="222"/>
    </row>
    <row r="98" spans="1:74" x14ac:dyDescent="0.25">
      <c r="A98" s="4" t="str">
        <f t="shared" si="1"/>
        <v>41090Long</v>
      </c>
      <c r="B98" s="224">
        <v>41090</v>
      </c>
      <c r="C98" s="223" t="s">
        <v>12</v>
      </c>
      <c r="D98" s="150">
        <v>0.32282299518622648</v>
      </c>
      <c r="E98" s="150">
        <v>2.8280224683751728E-2</v>
      </c>
      <c r="F98" s="150">
        <v>2.3772847436806889E-2</v>
      </c>
      <c r="G98" s="150">
        <v>0.24188581469968987</v>
      </c>
      <c r="H98" s="150">
        <v>2.5077955772754554E-2</v>
      </c>
      <c r="I98" s="150">
        <v>8.8648313067187026E-3</v>
      </c>
      <c r="J98" s="150">
        <v>0.169820836958987</v>
      </c>
      <c r="K98" s="150">
        <v>0.15778564676534987</v>
      </c>
      <c r="L98" s="150">
        <v>3.9549209672254955E-2</v>
      </c>
      <c r="M98" s="150">
        <v>0.14636727603169242</v>
      </c>
      <c r="N98" s="150">
        <v>1.2181798930224079E-2</v>
      </c>
      <c r="O98" s="150">
        <v>0</v>
      </c>
      <c r="P98" s="151">
        <v>0.46178342055607235</v>
      </c>
      <c r="Q98" s="16">
        <v>2.9861903491088339E-2</v>
      </c>
      <c r="R98" s="151">
        <v>0</v>
      </c>
      <c r="S98" s="151">
        <v>4.5089499167941027E-2</v>
      </c>
      <c r="T98" s="151">
        <v>0.43529332833112278</v>
      </c>
      <c r="U98" s="151">
        <v>0.12025848174516166</v>
      </c>
      <c r="V98" s="151">
        <v>5.4071591069979968E-2</v>
      </c>
      <c r="W98" s="151">
        <v>3.0051213083090687E-2</v>
      </c>
      <c r="X98" s="151">
        <v>0</v>
      </c>
      <c r="Y98" s="151">
        <v>1.1764094374444571</v>
      </c>
      <c r="Z98" s="222"/>
      <c r="AA98" s="222"/>
      <c r="AB98" s="222"/>
      <c r="AC98" s="222"/>
      <c r="AD98" s="222"/>
      <c r="AE98" s="222"/>
      <c r="AF98" s="222"/>
      <c r="AG98" s="222"/>
      <c r="AH98" s="222"/>
      <c r="AI98" s="222"/>
      <c r="AJ98" s="222"/>
      <c r="AK98" s="222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2"/>
      <c r="BB98" s="222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2"/>
      <c r="BS98" s="222"/>
      <c r="BT98" s="222"/>
      <c r="BU98" s="222"/>
      <c r="BV98" s="222"/>
    </row>
    <row r="99" spans="1:74" x14ac:dyDescent="0.25">
      <c r="A99" s="4" t="str">
        <f t="shared" si="1"/>
        <v>41090Short</v>
      </c>
      <c r="B99" s="222">
        <v>41090</v>
      </c>
      <c r="C99" s="223" t="s">
        <v>13</v>
      </c>
      <c r="D99" s="150">
        <v>-0.30500688467925757</v>
      </c>
      <c r="E99" s="150">
        <v>-0.1420860052755023</v>
      </c>
      <c r="F99" s="150">
        <v>-2.769026040672468E-2</v>
      </c>
      <c r="G99" s="150">
        <v>-6.0304305782118393E-2</v>
      </c>
      <c r="H99" s="150">
        <v>-1.9107735850866806E-18</v>
      </c>
      <c r="I99" s="150">
        <v>-0.10056897608186489</v>
      </c>
      <c r="J99" s="150">
        <v>-0.13313203547576591</v>
      </c>
      <c r="K99" s="150">
        <v>-0.15962219396939487</v>
      </c>
      <c r="L99" s="150">
        <v>0</v>
      </c>
      <c r="M99" s="150">
        <v>-0.22796292334279633</v>
      </c>
      <c r="N99" s="150">
        <v>0</v>
      </c>
      <c r="O99" s="150">
        <v>0</v>
      </c>
      <c r="P99" s="151">
        <v>-0.50387887195979475</v>
      </c>
      <c r="Q99" s="16">
        <v>-1.71588785937455E-2</v>
      </c>
      <c r="R99" s="151">
        <v>-2.8268680944107817E-2</v>
      </c>
      <c r="S99" s="151">
        <v>-0.16138202092338103</v>
      </c>
      <c r="T99" s="151">
        <v>-0.1105818983128744</v>
      </c>
      <c r="U99" s="151">
        <v>-0.2333014750987496</v>
      </c>
      <c r="V99" s="151">
        <v>-7.4111498774047338E-2</v>
      </c>
      <c r="W99" s="151">
        <v>-2.769026040672468E-2</v>
      </c>
      <c r="X99" s="151">
        <v>0</v>
      </c>
      <c r="Y99" s="151">
        <v>-1.1563735850134256</v>
      </c>
      <c r="Z99" s="222"/>
      <c r="AA99" s="222"/>
      <c r="AB99" s="222"/>
      <c r="AC99" s="222"/>
      <c r="AD99" s="222"/>
      <c r="AE99" s="222"/>
      <c r="AF99" s="222"/>
      <c r="AG99" s="222"/>
      <c r="AH99" s="222"/>
      <c r="AI99" s="222"/>
      <c r="AJ99" s="222"/>
      <c r="AK99" s="222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2"/>
      <c r="BB99" s="222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2"/>
      <c r="BS99" s="222"/>
      <c r="BT99" s="222"/>
      <c r="BU99" s="222"/>
      <c r="BV99" s="222"/>
    </row>
    <row r="100" spans="1:74" x14ac:dyDescent="0.25">
      <c r="A100" s="4" t="str">
        <f t="shared" si="1"/>
        <v/>
      </c>
      <c r="C100" s="15"/>
      <c r="D100" s="15"/>
      <c r="F100" s="12"/>
      <c r="G100" s="12"/>
      <c r="H100" s="12"/>
      <c r="I100" s="12"/>
      <c r="J100" s="12"/>
      <c r="K100" s="12"/>
      <c r="L100" s="12"/>
      <c r="M100" s="19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9"/>
      <c r="AT100" s="19"/>
      <c r="AU100" s="19"/>
      <c r="AV100" s="19"/>
      <c r="AW100" s="19"/>
      <c r="AX100" s="19"/>
      <c r="AY100" s="19"/>
      <c r="AZ100" s="19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9"/>
      <c r="BQ100" s="12"/>
      <c r="BR100" s="19"/>
      <c r="BS100" s="12"/>
      <c r="BT100" s="12"/>
      <c r="BU100" s="12"/>
      <c r="BV100" s="10"/>
    </row>
    <row r="101" spans="1:74" x14ac:dyDescent="0.25">
      <c r="A101" s="4" t="str">
        <f t="shared" si="1"/>
        <v/>
      </c>
      <c r="B101" s="225"/>
      <c r="C101" s="225"/>
      <c r="D101" s="148" t="s">
        <v>0</v>
      </c>
      <c r="E101" s="148" t="s">
        <v>1</v>
      </c>
      <c r="F101" s="148" t="s">
        <v>2</v>
      </c>
      <c r="G101" s="148" t="s">
        <v>3</v>
      </c>
      <c r="H101" s="148" t="s">
        <v>4</v>
      </c>
      <c r="I101" s="148" t="s">
        <v>5</v>
      </c>
      <c r="J101" s="148" t="s">
        <v>6</v>
      </c>
      <c r="K101" s="148" t="s">
        <v>7</v>
      </c>
      <c r="L101" s="148" t="s">
        <v>8</v>
      </c>
      <c r="M101" s="148" t="s">
        <v>10</v>
      </c>
      <c r="N101" s="148" t="s">
        <v>11</v>
      </c>
      <c r="O101" s="148" t="s">
        <v>9</v>
      </c>
      <c r="P101" s="225" t="s">
        <v>17</v>
      </c>
      <c r="Q101" s="539" t="s">
        <v>18</v>
      </c>
      <c r="R101" s="225" t="s">
        <v>19</v>
      </c>
      <c r="S101" s="225" t="s">
        <v>20</v>
      </c>
      <c r="T101" s="225" t="s">
        <v>21</v>
      </c>
      <c r="U101" s="225" t="s">
        <v>22</v>
      </c>
      <c r="V101" s="225" t="s">
        <v>23</v>
      </c>
      <c r="W101" s="225" t="s">
        <v>15</v>
      </c>
      <c r="X101" s="225" t="s">
        <v>16</v>
      </c>
      <c r="Y101" s="226" t="s">
        <v>14</v>
      </c>
      <c r="Z101" s="226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5"/>
      <c r="BB101" s="225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5"/>
      <c r="BS101" s="225"/>
      <c r="BT101" s="225"/>
      <c r="BU101" s="225"/>
      <c r="BV101" s="225"/>
    </row>
    <row r="102" spans="1:74" x14ac:dyDescent="0.25">
      <c r="A102" s="4" t="str">
        <f t="shared" si="1"/>
        <v>41060Long</v>
      </c>
      <c r="B102" s="227">
        <v>41060</v>
      </c>
      <c r="C102" s="226" t="s">
        <v>12</v>
      </c>
      <c r="D102" s="150">
        <v>0.32175188427194151</v>
      </c>
      <c r="E102" s="150">
        <v>3.5261715289542986E-2</v>
      </c>
      <c r="F102" s="150">
        <v>2.3110585545167348E-2</v>
      </c>
      <c r="G102" s="150">
        <v>0.22923168100373117</v>
      </c>
      <c r="H102" s="150">
        <v>2.3671651315039979E-2</v>
      </c>
      <c r="I102" s="150">
        <v>5.4463507507170076E-3</v>
      </c>
      <c r="J102" s="150">
        <v>0.16100598808687469</v>
      </c>
      <c r="K102" s="150">
        <v>0.15071000626575989</v>
      </c>
      <c r="L102" s="150">
        <v>3.466399029098062E-2</v>
      </c>
      <c r="M102" s="150">
        <v>0.14798726011025359</v>
      </c>
      <c r="N102" s="150">
        <v>1.2516167782327756E-2</v>
      </c>
      <c r="O102" s="150">
        <v>0</v>
      </c>
      <c r="P102" s="151">
        <v>0.42748737016078309</v>
      </c>
      <c r="Q102" s="16">
        <v>2.4616145846507398E-2</v>
      </c>
      <c r="R102" s="151">
        <v>0</v>
      </c>
      <c r="S102" s="151">
        <v>3.8699402899552551E-2</v>
      </c>
      <c r="T102" s="151">
        <v>0.43679052030179832</v>
      </c>
      <c r="U102" s="151">
        <v>0.14360224587925716</v>
      </c>
      <c r="V102" s="151">
        <v>4.7290406388758657E-2</v>
      </c>
      <c r="W102" s="151">
        <v>2.6871189235679282E-2</v>
      </c>
      <c r="X102" s="151">
        <v>0</v>
      </c>
      <c r="Y102" s="151">
        <v>1.1453572807123371</v>
      </c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/>
      <c r="AJ102" s="225"/>
      <c r="AK102" s="225"/>
      <c r="AL102" s="225"/>
      <c r="AM102" s="225"/>
      <c r="AN102" s="225"/>
      <c r="AO102" s="225"/>
      <c r="AP102" s="225"/>
      <c r="AQ102" s="225"/>
      <c r="AR102" s="225"/>
      <c r="AS102" s="225"/>
      <c r="AT102" s="225"/>
      <c r="AU102" s="225"/>
      <c r="AV102" s="225"/>
      <c r="AW102" s="225"/>
      <c r="AX102" s="225"/>
      <c r="AY102" s="225"/>
      <c r="AZ102" s="225"/>
      <c r="BA102" s="225"/>
      <c r="BB102" s="225"/>
      <c r="BC102" s="225"/>
      <c r="BD102" s="225"/>
      <c r="BE102" s="225"/>
      <c r="BF102" s="225"/>
      <c r="BG102" s="225"/>
      <c r="BH102" s="225"/>
      <c r="BI102" s="225"/>
      <c r="BJ102" s="225"/>
      <c r="BK102" s="225"/>
      <c r="BL102" s="225"/>
      <c r="BM102" s="225"/>
      <c r="BN102" s="225"/>
      <c r="BO102" s="225"/>
      <c r="BP102" s="225"/>
      <c r="BQ102" s="225"/>
      <c r="BR102" s="225"/>
      <c r="BS102" s="225"/>
      <c r="BT102" s="225"/>
      <c r="BU102" s="225"/>
      <c r="BV102" s="225"/>
    </row>
    <row r="103" spans="1:74" x14ac:dyDescent="0.25">
      <c r="A103" s="4" t="str">
        <f t="shared" si="1"/>
        <v>41060Short</v>
      </c>
      <c r="B103" s="225">
        <v>41060</v>
      </c>
      <c r="C103" s="226" t="s">
        <v>13</v>
      </c>
      <c r="D103" s="150">
        <v>-0.30417837241421436</v>
      </c>
      <c r="E103" s="150">
        <v>-0.14261350379773566</v>
      </c>
      <c r="F103" s="150">
        <v>-4.3776851066301761E-2</v>
      </c>
      <c r="G103" s="150">
        <v>-5.144937383610982E-2</v>
      </c>
      <c r="H103" s="150">
        <v>-9.854162543919825E-7</v>
      </c>
      <c r="I103" s="150">
        <v>-8.040526635559074E-2</v>
      </c>
      <c r="J103" s="150">
        <v>-0.12485523239499978</v>
      </c>
      <c r="K103" s="150">
        <v>-0.13882377174196378</v>
      </c>
      <c r="L103" s="150">
        <v>0</v>
      </c>
      <c r="M103" s="150">
        <v>-0.2101410924512177</v>
      </c>
      <c r="N103" s="150">
        <v>0</v>
      </c>
      <c r="O103" s="150">
        <v>0</v>
      </c>
      <c r="P103" s="151">
        <v>-0.46313261778779091</v>
      </c>
      <c r="Q103" s="16">
        <v>-1.3358190251456415E-2</v>
      </c>
      <c r="R103" s="151">
        <v>-3.1312376507082608E-2</v>
      </c>
      <c r="S103" s="151">
        <v>-0.14155562230222951</v>
      </c>
      <c r="T103" s="151">
        <v>-0.11608097356333405</v>
      </c>
      <c r="U103" s="151">
        <v>-0.2174977855216062</v>
      </c>
      <c r="V103" s="151">
        <v>-6.9530032474586501E-2</v>
      </c>
      <c r="W103" s="151">
        <v>-4.3776851066301761E-2</v>
      </c>
      <c r="X103" s="151">
        <v>0</v>
      </c>
      <c r="Y103" s="151">
        <v>-1.0962444494743884</v>
      </c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5"/>
      <c r="BB103" s="225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5"/>
      <c r="BS103" s="225"/>
      <c r="BT103" s="225"/>
      <c r="BU103" s="225"/>
      <c r="BV103" s="225"/>
    </row>
    <row r="104" spans="1:74" x14ac:dyDescent="0.25">
      <c r="A104" s="4" t="str">
        <f t="shared" si="1"/>
        <v/>
      </c>
      <c r="E104" s="11"/>
      <c r="F104" s="11"/>
    </row>
    <row r="105" spans="1:74" x14ac:dyDescent="0.25">
      <c r="A105" s="4" t="str">
        <f t="shared" si="1"/>
        <v/>
      </c>
      <c r="B105" s="228"/>
      <c r="C105" s="228"/>
      <c r="D105" s="148" t="s">
        <v>0</v>
      </c>
      <c r="E105" s="148" t="s">
        <v>1</v>
      </c>
      <c r="F105" s="148" t="s">
        <v>2</v>
      </c>
      <c r="G105" s="148" t="s">
        <v>3</v>
      </c>
      <c r="H105" s="148" t="s">
        <v>4</v>
      </c>
      <c r="I105" s="148" t="s">
        <v>5</v>
      </c>
      <c r="J105" s="148" t="s">
        <v>6</v>
      </c>
      <c r="K105" s="148" t="s">
        <v>7</v>
      </c>
      <c r="L105" s="148" t="s">
        <v>8</v>
      </c>
      <c r="M105" s="148" t="s">
        <v>10</v>
      </c>
      <c r="N105" s="148" t="s">
        <v>11</v>
      </c>
      <c r="O105" s="148" t="s">
        <v>9</v>
      </c>
      <c r="P105" s="228" t="s">
        <v>17</v>
      </c>
      <c r="Q105" s="540" t="s">
        <v>18</v>
      </c>
      <c r="R105" s="228" t="s">
        <v>19</v>
      </c>
      <c r="S105" s="228" t="s">
        <v>20</v>
      </c>
      <c r="T105" s="228" t="s">
        <v>21</v>
      </c>
      <c r="U105" s="228" t="s">
        <v>22</v>
      </c>
      <c r="V105" s="228" t="s">
        <v>23</v>
      </c>
      <c r="W105" s="228" t="s">
        <v>15</v>
      </c>
      <c r="X105" s="228" t="s">
        <v>16</v>
      </c>
      <c r="Y105" s="229" t="s">
        <v>14</v>
      </c>
      <c r="Z105" s="229"/>
      <c r="AA105" s="228"/>
      <c r="AB105" s="228"/>
      <c r="AC105" s="228"/>
      <c r="AD105" s="228"/>
      <c r="AE105" s="228"/>
      <c r="AF105" s="228"/>
      <c r="AG105" s="228"/>
      <c r="AH105" s="228"/>
      <c r="AI105" s="228"/>
      <c r="AJ105" s="228"/>
      <c r="AK105" s="228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28"/>
      <c r="BB105" s="228"/>
      <c r="BC105" s="228"/>
      <c r="BD105" s="228"/>
      <c r="BE105" s="228"/>
      <c r="BF105" s="228"/>
      <c r="BG105" s="228"/>
      <c r="BH105" s="228"/>
      <c r="BI105" s="228"/>
      <c r="BJ105" s="228"/>
      <c r="BK105" s="228"/>
      <c r="BL105" s="228"/>
      <c r="BM105" s="228"/>
      <c r="BN105" s="228"/>
      <c r="BO105" s="228"/>
      <c r="BP105" s="228"/>
      <c r="BQ105" s="228"/>
      <c r="BR105" s="228"/>
      <c r="BS105" s="228"/>
      <c r="BT105" s="228"/>
      <c r="BU105" s="228"/>
      <c r="BV105" s="228"/>
    </row>
    <row r="106" spans="1:74" x14ac:dyDescent="0.25">
      <c r="A106" s="4" t="str">
        <f t="shared" si="1"/>
        <v>41029Long</v>
      </c>
      <c r="B106" s="230">
        <v>41029</v>
      </c>
      <c r="C106" s="229" t="s">
        <v>12</v>
      </c>
      <c r="D106" s="150">
        <v>0.32264805944027991</v>
      </c>
      <c r="E106" s="150">
        <v>4.2091026026602127E-2</v>
      </c>
      <c r="F106" s="150">
        <v>2.1995472884746025E-2</v>
      </c>
      <c r="G106" s="150">
        <v>0.22811672934123223</v>
      </c>
      <c r="H106" s="150">
        <v>2.4055419853924079E-2</v>
      </c>
      <c r="I106" s="150">
        <v>5.7952400663508364E-3</v>
      </c>
      <c r="J106" s="150">
        <v>0.19248252901762539</v>
      </c>
      <c r="K106" s="150">
        <v>0.15160812532040174</v>
      </c>
      <c r="L106" s="150">
        <v>3.3379247744747084E-2</v>
      </c>
      <c r="M106" s="150">
        <v>0.17593425714161323</v>
      </c>
      <c r="N106" s="150">
        <v>1.2304104550251733E-2</v>
      </c>
      <c r="O106" s="150">
        <v>0</v>
      </c>
      <c r="P106" s="151">
        <v>0.41887626331503047</v>
      </c>
      <c r="Q106" s="16">
        <v>3.0317382051121979E-2</v>
      </c>
      <c r="R106" s="151">
        <v>0</v>
      </c>
      <c r="S106" s="151">
        <v>6.6103262471708904E-2</v>
      </c>
      <c r="T106" s="151">
        <v>0.45856819083347539</v>
      </c>
      <c r="U106" s="151">
        <v>0.15016571579140076</v>
      </c>
      <c r="V106" s="151">
        <v>6.2522639853967554E-2</v>
      </c>
      <c r="W106" s="151">
        <v>2.385675707106924E-2</v>
      </c>
      <c r="X106" s="151">
        <v>0</v>
      </c>
      <c r="Y106" s="151">
        <v>1.2104102113877742</v>
      </c>
      <c r="Z106" s="228"/>
      <c r="AA106" s="228"/>
      <c r="AB106" s="228"/>
      <c r="AC106" s="228"/>
      <c r="AD106" s="228"/>
      <c r="AE106" s="228"/>
      <c r="AF106" s="228"/>
      <c r="AG106" s="228"/>
      <c r="AH106" s="228"/>
      <c r="AI106" s="228"/>
      <c r="AJ106" s="228"/>
      <c r="AK106" s="228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28"/>
      <c r="BB106" s="228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28"/>
      <c r="BS106" s="228"/>
      <c r="BT106" s="228"/>
      <c r="BU106" s="228"/>
      <c r="BV106" s="228"/>
    </row>
    <row r="107" spans="1:74" x14ac:dyDescent="0.25">
      <c r="A107" s="4" t="str">
        <f t="shared" si="1"/>
        <v>41029Short</v>
      </c>
      <c r="B107" s="228">
        <v>41029</v>
      </c>
      <c r="C107" s="229" t="s">
        <v>13</v>
      </c>
      <c r="D107" s="150">
        <v>-0.30754714589821885</v>
      </c>
      <c r="E107" s="150">
        <v>-0.17113296663902364</v>
      </c>
      <c r="F107" s="150">
        <v>-4.5168214194800445E-2</v>
      </c>
      <c r="G107" s="150">
        <v>-5.2944047286795602E-2</v>
      </c>
      <c r="H107" s="150">
        <v>0</v>
      </c>
      <c r="I107" s="150">
        <v>-5.9059053286205414E-2</v>
      </c>
      <c r="J107" s="150">
        <v>-0.1407225456200715</v>
      </c>
      <c r="K107" s="150">
        <v>-0.13234166438540404</v>
      </c>
      <c r="L107" s="150">
        <v>-3.337213606626518E-3</v>
      </c>
      <c r="M107" s="150">
        <v>-0.22969259612526574</v>
      </c>
      <c r="N107" s="150">
        <v>0</v>
      </c>
      <c r="O107" s="150">
        <v>0</v>
      </c>
      <c r="P107" s="151">
        <v>-0.4876985269781397</v>
      </c>
      <c r="Q107" s="16">
        <v>-1.3076442692609129E-2</v>
      </c>
      <c r="R107" s="151">
        <v>-4.1239543819656922E-2</v>
      </c>
      <c r="S107" s="151">
        <v>-0.20233256554387796</v>
      </c>
      <c r="T107" s="151">
        <v>-0.12815770394150017</v>
      </c>
      <c r="U107" s="151">
        <v>-0.16471549056248896</v>
      </c>
      <c r="V107" s="151">
        <v>-5.9556959309338478E-2</v>
      </c>
      <c r="W107" s="151">
        <v>-4.5168214194800445E-2</v>
      </c>
      <c r="X107" s="151">
        <v>0</v>
      </c>
      <c r="Y107" s="151">
        <v>-1.1419454470424122</v>
      </c>
      <c r="Z107" s="228"/>
      <c r="AA107" s="228"/>
      <c r="AB107" s="228"/>
      <c r="AC107" s="228"/>
      <c r="AD107" s="228"/>
      <c r="AE107" s="228"/>
      <c r="AF107" s="228"/>
      <c r="AG107" s="228"/>
      <c r="AH107" s="228"/>
      <c r="AI107" s="228"/>
      <c r="AJ107" s="228"/>
      <c r="AK107" s="228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28"/>
      <c r="BB107" s="228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28"/>
      <c r="BS107" s="228"/>
      <c r="BT107" s="228"/>
      <c r="BU107" s="228"/>
      <c r="BV107" s="228"/>
    </row>
    <row r="108" spans="1:74" x14ac:dyDescent="0.25">
      <c r="A108" s="4" t="str">
        <f t="shared" si="1"/>
        <v/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</row>
    <row r="109" spans="1:74" x14ac:dyDescent="0.25">
      <c r="A109" s="4" t="str">
        <f t="shared" si="1"/>
        <v/>
      </c>
      <c r="B109" s="231"/>
      <c r="C109" s="231"/>
      <c r="D109" s="148" t="s">
        <v>0</v>
      </c>
      <c r="E109" s="148" t="s">
        <v>1</v>
      </c>
      <c r="F109" s="148" t="s">
        <v>2</v>
      </c>
      <c r="G109" s="148" t="s">
        <v>3</v>
      </c>
      <c r="H109" s="148" t="s">
        <v>4</v>
      </c>
      <c r="I109" s="148" t="s">
        <v>5</v>
      </c>
      <c r="J109" s="148" t="s">
        <v>6</v>
      </c>
      <c r="K109" s="148" t="s">
        <v>7</v>
      </c>
      <c r="L109" s="148" t="s">
        <v>8</v>
      </c>
      <c r="M109" s="148" t="s">
        <v>10</v>
      </c>
      <c r="N109" s="148" t="s">
        <v>11</v>
      </c>
      <c r="O109" s="148" t="s">
        <v>9</v>
      </c>
      <c r="P109" s="231" t="s">
        <v>17</v>
      </c>
      <c r="Q109" s="541" t="s">
        <v>18</v>
      </c>
      <c r="R109" s="231" t="s">
        <v>19</v>
      </c>
      <c r="S109" s="231" t="s">
        <v>20</v>
      </c>
      <c r="T109" s="231" t="s">
        <v>21</v>
      </c>
      <c r="U109" s="231" t="s">
        <v>22</v>
      </c>
      <c r="V109" s="231" t="s">
        <v>23</v>
      </c>
      <c r="W109" s="231" t="s">
        <v>15</v>
      </c>
      <c r="X109" s="231" t="s">
        <v>16</v>
      </c>
      <c r="Y109" s="232" t="s">
        <v>14</v>
      </c>
      <c r="Z109" s="232"/>
      <c r="AA109" s="231"/>
      <c r="AB109" s="231"/>
      <c r="AC109" s="231"/>
      <c r="AD109" s="231"/>
      <c r="AE109" s="231"/>
      <c r="AF109" s="231"/>
      <c r="AG109" s="231"/>
      <c r="AH109" s="231"/>
      <c r="AI109" s="231"/>
      <c r="AJ109" s="231"/>
      <c r="AK109" s="231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1"/>
      <c r="BB109" s="231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1"/>
      <c r="BS109" s="231"/>
      <c r="BT109" s="231"/>
      <c r="BU109" s="231"/>
      <c r="BV109" s="231"/>
    </row>
    <row r="110" spans="1:74" x14ac:dyDescent="0.25">
      <c r="A110" s="4" t="str">
        <f t="shared" si="1"/>
        <v>40999Long</v>
      </c>
      <c r="B110" s="233">
        <v>40999</v>
      </c>
      <c r="C110" s="232" t="s">
        <v>12</v>
      </c>
      <c r="D110" s="150">
        <v>0.32433801579196792</v>
      </c>
      <c r="E110" s="150">
        <v>4.4606409709337769E-2</v>
      </c>
      <c r="F110" s="150">
        <v>2.1767651571613599E-2</v>
      </c>
      <c r="G110" s="150">
        <v>0.20905277189308338</v>
      </c>
      <c r="H110" s="150">
        <v>1.2736295975296696E-2</v>
      </c>
      <c r="I110" s="150">
        <v>5.667161034968983E-3</v>
      </c>
      <c r="J110" s="150">
        <v>0.1797965209282032</v>
      </c>
      <c r="K110" s="150">
        <v>0.11199693562571031</v>
      </c>
      <c r="L110" s="150">
        <v>4.2439805129925207E-2</v>
      </c>
      <c r="M110" s="150">
        <v>0.1849940265439054</v>
      </c>
      <c r="N110" s="150">
        <v>1.2578727858184577E-2</v>
      </c>
      <c r="O110" s="150">
        <v>0</v>
      </c>
      <c r="P110" s="151">
        <v>0.42792676258068346</v>
      </c>
      <c r="Q110" s="16">
        <v>2.9032739877331341E-2</v>
      </c>
      <c r="R110" s="151">
        <v>0</v>
      </c>
      <c r="S110" s="151">
        <v>6.3851154316428405E-2</v>
      </c>
      <c r="T110" s="151">
        <v>0.43871565631158049</v>
      </c>
      <c r="U110" s="151">
        <v>0.12077206988332137</v>
      </c>
      <c r="V110" s="151">
        <v>4.6443620421358543E-2</v>
      </c>
      <c r="W110" s="151">
        <v>2.3232318671493522E-2</v>
      </c>
      <c r="X110" s="151">
        <v>0</v>
      </c>
      <c r="Y110" s="151">
        <v>1.1499743220621965</v>
      </c>
      <c r="Z110" s="231"/>
      <c r="AA110" s="231"/>
      <c r="AB110" s="231"/>
      <c r="AC110" s="231"/>
      <c r="AD110" s="231"/>
      <c r="AE110" s="231"/>
      <c r="AF110" s="231"/>
      <c r="AG110" s="231"/>
      <c r="AH110" s="231"/>
      <c r="AI110" s="231"/>
      <c r="AJ110" s="231"/>
      <c r="AK110" s="231"/>
      <c r="AL110" s="231"/>
      <c r="AM110" s="231"/>
      <c r="AN110" s="231"/>
      <c r="AO110" s="231"/>
      <c r="AP110" s="231"/>
      <c r="AQ110" s="231"/>
      <c r="AR110" s="231"/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31"/>
      <c r="BE110" s="231"/>
      <c r="BF110" s="231"/>
      <c r="BG110" s="231"/>
      <c r="BH110" s="231"/>
      <c r="BI110" s="231"/>
      <c r="BJ110" s="231"/>
      <c r="BK110" s="231"/>
      <c r="BL110" s="231"/>
      <c r="BM110" s="231"/>
      <c r="BN110" s="231"/>
      <c r="BO110" s="231"/>
      <c r="BP110" s="231"/>
      <c r="BQ110" s="231"/>
      <c r="BR110" s="231"/>
      <c r="BS110" s="231"/>
      <c r="BT110" s="231"/>
      <c r="BU110" s="231"/>
      <c r="BV110" s="231"/>
    </row>
    <row r="111" spans="1:74" x14ac:dyDescent="0.25">
      <c r="A111" s="4" t="str">
        <f t="shared" si="1"/>
        <v>40999Short</v>
      </c>
      <c r="B111" s="231">
        <v>40999</v>
      </c>
      <c r="C111" s="232" t="s">
        <v>13</v>
      </c>
      <c r="D111" s="150">
        <v>-0.31270742174748983</v>
      </c>
      <c r="E111" s="150">
        <v>-0.16122965172872292</v>
      </c>
      <c r="F111" s="150">
        <v>-3.444773548083091E-2</v>
      </c>
      <c r="G111" s="150">
        <v>-5.3256507662190977E-2</v>
      </c>
      <c r="H111" s="150">
        <v>0</v>
      </c>
      <c r="I111" s="150">
        <v>-5.9028246689374925E-2</v>
      </c>
      <c r="J111" s="150">
        <v>-0.15056149129406393</v>
      </c>
      <c r="K111" s="150">
        <v>-0.11079093476192253</v>
      </c>
      <c r="L111" s="150">
        <v>-1.3340336023833627E-2</v>
      </c>
      <c r="M111" s="150">
        <v>-0.20798690553014915</v>
      </c>
      <c r="N111" s="150">
        <v>0</v>
      </c>
      <c r="O111" s="150">
        <v>0</v>
      </c>
      <c r="P111" s="151">
        <v>-0.47089744987228033</v>
      </c>
      <c r="Q111" s="16">
        <v>-1.6481117741236891E-2</v>
      </c>
      <c r="R111" s="151">
        <v>-4.5474177767244592E-2</v>
      </c>
      <c r="S111" s="151">
        <v>-0.20354478144359084</v>
      </c>
      <c r="T111" s="151">
        <v>-0.11205920299000829</v>
      </c>
      <c r="U111" s="151">
        <v>-0.16027952278099888</v>
      </c>
      <c r="V111" s="151">
        <v>-6.0165242842388084E-2</v>
      </c>
      <c r="W111" s="151">
        <v>-3.444773548083091E-2</v>
      </c>
      <c r="X111" s="151">
        <v>0</v>
      </c>
      <c r="Y111" s="151">
        <v>-1.1033492309185784</v>
      </c>
      <c r="Z111" s="231"/>
      <c r="AA111" s="231"/>
      <c r="AB111" s="231"/>
      <c r="AC111" s="231"/>
      <c r="AD111" s="231"/>
      <c r="AE111" s="231"/>
      <c r="AF111" s="231"/>
      <c r="AG111" s="231"/>
      <c r="AH111" s="231"/>
      <c r="AI111" s="231"/>
      <c r="AJ111" s="231"/>
      <c r="AK111" s="231"/>
      <c r="AL111" s="231"/>
      <c r="AM111" s="231"/>
      <c r="AN111" s="231"/>
      <c r="AO111" s="231"/>
      <c r="AP111" s="231"/>
      <c r="AQ111" s="231"/>
      <c r="AR111" s="231"/>
      <c r="AS111" s="231"/>
      <c r="AT111" s="231"/>
      <c r="AU111" s="231"/>
      <c r="AV111" s="231"/>
      <c r="AW111" s="231"/>
      <c r="AX111" s="231"/>
      <c r="AY111" s="231"/>
      <c r="AZ111" s="231"/>
      <c r="BA111" s="231"/>
      <c r="BB111" s="231"/>
      <c r="BC111" s="231"/>
      <c r="BD111" s="231"/>
      <c r="BE111" s="231"/>
      <c r="BF111" s="231"/>
      <c r="BG111" s="231"/>
      <c r="BH111" s="231"/>
      <c r="BI111" s="231"/>
      <c r="BJ111" s="231"/>
      <c r="BK111" s="231"/>
      <c r="BL111" s="231"/>
      <c r="BM111" s="231"/>
      <c r="BN111" s="231"/>
      <c r="BO111" s="231"/>
      <c r="BP111" s="231"/>
      <c r="BQ111" s="231"/>
      <c r="BR111" s="231"/>
      <c r="BS111" s="231"/>
      <c r="BT111" s="231"/>
      <c r="BU111" s="231"/>
      <c r="BV111" s="231"/>
    </row>
    <row r="112" spans="1:74" x14ac:dyDescent="0.25">
      <c r="A112" s="4" t="str">
        <f t="shared" si="1"/>
        <v/>
      </c>
      <c r="C112" s="15"/>
      <c r="D112" s="15"/>
      <c r="F112" s="12"/>
      <c r="G112" s="12"/>
      <c r="H112" s="12"/>
      <c r="I112" s="12"/>
      <c r="J112" s="12"/>
      <c r="K112" s="12"/>
      <c r="L112" s="12"/>
      <c r="M112" s="19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9"/>
      <c r="AT112" s="19"/>
      <c r="AU112" s="19"/>
      <c r="AV112" s="19"/>
      <c r="AW112" s="19"/>
      <c r="AX112" s="19"/>
      <c r="AY112" s="19"/>
      <c r="AZ112" s="19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9"/>
      <c r="BQ112" s="12"/>
      <c r="BR112" s="19"/>
      <c r="BS112" s="12"/>
      <c r="BT112" s="12"/>
      <c r="BU112" s="12"/>
      <c r="BV112" s="10"/>
    </row>
    <row r="113" spans="1:74" x14ac:dyDescent="0.25">
      <c r="A113" s="4" t="str">
        <f t="shared" si="1"/>
        <v/>
      </c>
      <c r="B113" s="234"/>
      <c r="C113" s="234"/>
      <c r="D113" s="148" t="s">
        <v>0</v>
      </c>
      <c r="E113" s="148" t="s">
        <v>1</v>
      </c>
      <c r="F113" s="148" t="s">
        <v>2</v>
      </c>
      <c r="G113" s="148" t="s">
        <v>3</v>
      </c>
      <c r="H113" s="148" t="s">
        <v>4</v>
      </c>
      <c r="I113" s="148" t="s">
        <v>5</v>
      </c>
      <c r="J113" s="148" t="s">
        <v>6</v>
      </c>
      <c r="K113" s="148" t="s">
        <v>7</v>
      </c>
      <c r="L113" s="148" t="s">
        <v>8</v>
      </c>
      <c r="M113" s="148" t="s">
        <v>10</v>
      </c>
      <c r="N113" s="148" t="s">
        <v>11</v>
      </c>
      <c r="O113" s="148" t="s">
        <v>9</v>
      </c>
      <c r="P113" s="234" t="s">
        <v>17</v>
      </c>
      <c r="Q113" s="542" t="s">
        <v>18</v>
      </c>
      <c r="R113" s="234" t="s">
        <v>19</v>
      </c>
      <c r="S113" s="234" t="s">
        <v>20</v>
      </c>
      <c r="T113" s="234" t="s">
        <v>21</v>
      </c>
      <c r="U113" s="234" t="s">
        <v>22</v>
      </c>
      <c r="V113" s="234" t="s">
        <v>23</v>
      </c>
      <c r="W113" s="234" t="s">
        <v>15</v>
      </c>
      <c r="X113" s="234" t="s">
        <v>16</v>
      </c>
      <c r="Y113" s="235" t="s">
        <v>14</v>
      </c>
      <c r="Z113" s="235"/>
      <c r="AA113" s="234"/>
      <c r="AB113" s="234"/>
      <c r="AC113" s="234"/>
      <c r="AD113" s="234"/>
      <c r="AE113" s="234"/>
      <c r="AF113" s="234"/>
      <c r="AG113" s="234"/>
      <c r="AH113" s="234"/>
      <c r="AI113" s="234"/>
      <c r="AJ113" s="234"/>
      <c r="AK113" s="234"/>
      <c r="AL113" s="234"/>
      <c r="AM113" s="234"/>
      <c r="AN113" s="234"/>
      <c r="AO113" s="234"/>
      <c r="AP113" s="234"/>
      <c r="AQ113" s="234"/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34"/>
      <c r="BV113" s="234"/>
    </row>
    <row r="114" spans="1:74" x14ac:dyDescent="0.25">
      <c r="A114" s="4" t="str">
        <f t="shared" si="1"/>
        <v>40968Long</v>
      </c>
      <c r="B114" s="236">
        <v>40968</v>
      </c>
      <c r="C114" s="235" t="s">
        <v>12</v>
      </c>
      <c r="D114" s="150">
        <v>0.35264473872164537</v>
      </c>
      <c r="E114" s="150">
        <v>4.6422876536003715E-2</v>
      </c>
      <c r="F114" s="150">
        <v>1.7958641641354054E-2</v>
      </c>
      <c r="G114" s="150">
        <v>0.19378159916772233</v>
      </c>
      <c r="H114" s="150">
        <v>1.078001397317808E-2</v>
      </c>
      <c r="I114" s="150">
        <v>5.2918359647502978E-3</v>
      </c>
      <c r="J114" s="150">
        <v>0.15459073969723722</v>
      </c>
      <c r="K114" s="150">
        <v>0.10632228909724313</v>
      </c>
      <c r="L114" s="150">
        <v>4.7173708969465517E-2</v>
      </c>
      <c r="M114" s="150">
        <v>0.22095620525290627</v>
      </c>
      <c r="N114" s="150">
        <v>1.1990136645222613E-2</v>
      </c>
      <c r="O114" s="150">
        <v>0</v>
      </c>
      <c r="P114" s="151">
        <v>0.43449733425883375</v>
      </c>
      <c r="Q114" s="16">
        <v>3.6476215766942849E-2</v>
      </c>
      <c r="R114" s="151">
        <v>0</v>
      </c>
      <c r="S114" s="151">
        <v>7.1618628994071579E-2</v>
      </c>
      <c r="T114" s="151">
        <v>0.43610839416774472</v>
      </c>
      <c r="U114" s="151">
        <v>0.10253383496249971</v>
      </c>
      <c r="V114" s="151">
        <v>6.3786224393659732E-2</v>
      </c>
      <c r="W114" s="151">
        <v>2.2892153122976239E-2</v>
      </c>
      <c r="X114" s="151">
        <v>0</v>
      </c>
      <c r="Y114" s="151">
        <v>1.1679127856667295</v>
      </c>
      <c r="Z114" s="234"/>
      <c r="AA114" s="234"/>
      <c r="AB114" s="234"/>
      <c r="AC114" s="234"/>
      <c r="AD114" s="234"/>
      <c r="AE114" s="234"/>
      <c r="AF114" s="234"/>
      <c r="AG114" s="234"/>
      <c r="AH114" s="234"/>
      <c r="AI114" s="234"/>
      <c r="AJ114" s="234"/>
      <c r="AK114" s="234"/>
      <c r="AL114" s="234"/>
      <c r="AM114" s="234"/>
      <c r="AN114" s="234"/>
      <c r="AO114" s="234"/>
      <c r="AP114" s="234"/>
      <c r="AQ114" s="234"/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34"/>
      <c r="BV114" s="234"/>
    </row>
    <row r="115" spans="1:74" x14ac:dyDescent="0.25">
      <c r="A115" s="4" t="str">
        <f t="shared" si="1"/>
        <v>40968Short</v>
      </c>
      <c r="B115" s="234">
        <v>40968</v>
      </c>
      <c r="C115" s="235" t="s">
        <v>13</v>
      </c>
      <c r="D115" s="150">
        <v>-0.33173691179946418</v>
      </c>
      <c r="E115" s="150">
        <v>-0.15712851884602302</v>
      </c>
      <c r="F115" s="150">
        <v>-2.3127709051691793E-2</v>
      </c>
      <c r="G115" s="150">
        <v>-6.3063998804182411E-2</v>
      </c>
      <c r="H115" s="150">
        <v>0</v>
      </c>
      <c r="I115" s="150">
        <v>-7.0901118684575007E-2</v>
      </c>
      <c r="J115" s="150">
        <v>-0.15576273658917966</v>
      </c>
      <c r="K115" s="150">
        <v>-0.1010191463602456</v>
      </c>
      <c r="L115" s="150">
        <v>-2.8067185402845491E-2</v>
      </c>
      <c r="M115" s="150">
        <v>-0.19065824720306399</v>
      </c>
      <c r="N115" s="150">
        <v>0</v>
      </c>
      <c r="O115" s="150">
        <v>0</v>
      </c>
      <c r="P115" s="151">
        <v>-0.47416189858459373</v>
      </c>
      <c r="Q115" s="16">
        <v>-2.9543327939009153E-2</v>
      </c>
      <c r="R115" s="151">
        <v>-5.9630739818335644E-2</v>
      </c>
      <c r="S115" s="151">
        <v>-0.17761787130823367</v>
      </c>
      <c r="T115" s="151">
        <v>-0.11548853405310883</v>
      </c>
      <c r="U115" s="151">
        <v>-0.16980950868492867</v>
      </c>
      <c r="V115" s="151">
        <v>-7.2085983301369713E-2</v>
      </c>
      <c r="W115" s="151">
        <v>-2.3127709051691793E-2</v>
      </c>
      <c r="X115" s="151">
        <v>0</v>
      </c>
      <c r="Y115" s="151">
        <v>-1.1214655727412721</v>
      </c>
      <c r="Z115" s="234"/>
      <c r="AA115" s="234"/>
      <c r="AB115" s="234"/>
      <c r="AC115" s="234"/>
      <c r="AD115" s="234"/>
      <c r="AE115" s="234"/>
      <c r="AF115" s="234"/>
      <c r="AG115" s="234"/>
      <c r="AH115" s="234"/>
      <c r="AI115" s="234"/>
      <c r="AJ115" s="234"/>
      <c r="AK115" s="234"/>
      <c r="AL115" s="234"/>
      <c r="AM115" s="234"/>
      <c r="AN115" s="234"/>
      <c r="AO115" s="234"/>
      <c r="AP115" s="234"/>
      <c r="AQ115" s="234"/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4"/>
      <c r="BS115" s="234"/>
      <c r="BT115" s="234"/>
      <c r="BU115" s="234"/>
      <c r="BV115" s="234"/>
    </row>
    <row r="116" spans="1:74" x14ac:dyDescent="0.25">
      <c r="A116" s="4" t="str">
        <f t="shared" si="1"/>
        <v/>
      </c>
      <c r="E116" s="11"/>
      <c r="F116" s="11"/>
    </row>
    <row r="117" spans="1:74" x14ac:dyDescent="0.25">
      <c r="A117" s="4" t="str">
        <f t="shared" si="1"/>
        <v/>
      </c>
      <c r="B117" s="237"/>
      <c r="C117" s="237"/>
      <c r="D117" s="148" t="s">
        <v>0</v>
      </c>
      <c r="E117" s="148" t="s">
        <v>1</v>
      </c>
      <c r="F117" s="148" t="s">
        <v>2</v>
      </c>
      <c r="G117" s="148" t="s">
        <v>3</v>
      </c>
      <c r="H117" s="148" t="s">
        <v>4</v>
      </c>
      <c r="I117" s="148" t="s">
        <v>5</v>
      </c>
      <c r="J117" s="148" t="s">
        <v>6</v>
      </c>
      <c r="K117" s="148" t="s">
        <v>7</v>
      </c>
      <c r="L117" s="148" t="s">
        <v>8</v>
      </c>
      <c r="M117" s="148" t="s">
        <v>10</v>
      </c>
      <c r="N117" s="148" t="s">
        <v>11</v>
      </c>
      <c r="O117" s="148" t="s">
        <v>9</v>
      </c>
      <c r="P117" s="237" t="s">
        <v>17</v>
      </c>
      <c r="Q117" s="543" t="s">
        <v>18</v>
      </c>
      <c r="R117" s="237" t="s">
        <v>19</v>
      </c>
      <c r="S117" s="237" t="s">
        <v>20</v>
      </c>
      <c r="T117" s="237" t="s">
        <v>21</v>
      </c>
      <c r="U117" s="237" t="s">
        <v>22</v>
      </c>
      <c r="V117" s="237" t="s">
        <v>23</v>
      </c>
      <c r="W117" s="237" t="s">
        <v>15</v>
      </c>
      <c r="X117" s="237" t="s">
        <v>16</v>
      </c>
      <c r="Y117" s="238" t="s">
        <v>14</v>
      </c>
      <c r="Z117" s="238"/>
      <c r="AA117" s="237"/>
      <c r="AB117" s="237"/>
      <c r="AC117" s="237"/>
      <c r="AD117" s="237"/>
      <c r="AE117" s="237"/>
      <c r="AF117" s="237"/>
      <c r="AG117" s="237"/>
      <c r="AH117" s="237"/>
      <c r="AI117" s="237"/>
      <c r="AJ117" s="237"/>
      <c r="AK117" s="237"/>
      <c r="AL117" s="237"/>
      <c r="AM117" s="237"/>
      <c r="AN117" s="237"/>
      <c r="AO117" s="237"/>
      <c r="AP117" s="237"/>
      <c r="AQ117" s="237"/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/>
      <c r="BH117" s="237"/>
      <c r="BI117" s="237"/>
      <c r="BJ117" s="237"/>
      <c r="BK117" s="237"/>
      <c r="BL117" s="237"/>
      <c r="BM117" s="237"/>
      <c r="BN117" s="237"/>
      <c r="BO117" s="237"/>
      <c r="BP117" s="237"/>
      <c r="BQ117" s="237"/>
      <c r="BR117" s="237"/>
      <c r="BS117" s="237"/>
      <c r="BT117" s="237"/>
      <c r="BU117" s="237"/>
      <c r="BV117" s="237"/>
    </row>
    <row r="118" spans="1:74" x14ac:dyDescent="0.25">
      <c r="A118" s="4" t="str">
        <f t="shared" si="1"/>
        <v>40939Long</v>
      </c>
      <c r="B118" s="239">
        <v>40939</v>
      </c>
      <c r="C118" s="238" t="s">
        <v>12</v>
      </c>
      <c r="D118" s="150">
        <v>0.33181445644323893</v>
      </c>
      <c r="E118" s="150">
        <v>4.2282863406471957E-2</v>
      </c>
      <c r="F118" s="150">
        <v>1.8415229046291157E-2</v>
      </c>
      <c r="G118" s="150">
        <v>0.18445208715099773</v>
      </c>
      <c r="H118" s="150">
        <v>1.0222929852216716E-2</v>
      </c>
      <c r="I118" s="150">
        <v>5.0383431802855615E-3</v>
      </c>
      <c r="J118" s="150">
        <v>0.15711155477789551</v>
      </c>
      <c r="K118" s="150">
        <v>0.13179063419811027</v>
      </c>
      <c r="L118" s="150">
        <v>4.0839470042020404E-2</v>
      </c>
      <c r="M118" s="150">
        <v>0.21051491852321561</v>
      </c>
      <c r="N118" s="150">
        <v>1.1946922960107027E-2</v>
      </c>
      <c r="O118" s="150">
        <v>0</v>
      </c>
      <c r="P118" s="151">
        <v>0.42464828484024525</v>
      </c>
      <c r="Q118" s="16">
        <v>3.2338932313862673E-2</v>
      </c>
      <c r="R118" s="151">
        <v>0</v>
      </c>
      <c r="S118" s="151">
        <v>8.2855074535086767E-2</v>
      </c>
      <c r="T118" s="151">
        <v>0.4046106984765433</v>
      </c>
      <c r="U118" s="151">
        <v>0.10310804364523952</v>
      </c>
      <c r="V118" s="151">
        <v>7.2591978954875791E-2</v>
      </c>
      <c r="W118" s="151">
        <v>2.4276396814997651E-2</v>
      </c>
      <c r="X118" s="151">
        <v>0</v>
      </c>
      <c r="Y118" s="151">
        <v>1.1444294095808514</v>
      </c>
      <c r="Z118" s="237"/>
      <c r="AA118" s="237"/>
      <c r="AB118" s="237"/>
      <c r="AC118" s="237"/>
      <c r="AD118" s="237"/>
      <c r="AE118" s="237"/>
      <c r="AF118" s="237"/>
      <c r="AG118" s="237"/>
      <c r="AH118" s="237"/>
      <c r="AI118" s="237"/>
      <c r="AJ118" s="237"/>
      <c r="AK118" s="237"/>
      <c r="AL118" s="237"/>
      <c r="AM118" s="237"/>
      <c r="AN118" s="237"/>
      <c r="AO118" s="237"/>
      <c r="AP118" s="237"/>
      <c r="AQ118" s="237"/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7"/>
      <c r="BJ118" s="237"/>
      <c r="BK118" s="237"/>
      <c r="BL118" s="237"/>
      <c r="BM118" s="237"/>
      <c r="BN118" s="237"/>
      <c r="BO118" s="237"/>
      <c r="BP118" s="237"/>
      <c r="BQ118" s="237"/>
      <c r="BR118" s="237"/>
      <c r="BS118" s="237"/>
      <c r="BT118" s="237"/>
      <c r="BU118" s="237"/>
      <c r="BV118" s="237"/>
    </row>
    <row r="119" spans="1:74" x14ac:dyDescent="0.25">
      <c r="A119" s="4" t="str">
        <f t="shared" si="1"/>
        <v>40939Short</v>
      </c>
      <c r="B119" s="237">
        <v>40939</v>
      </c>
      <c r="C119" s="238" t="s">
        <v>13</v>
      </c>
      <c r="D119" s="150">
        <v>-0.28408310845811224</v>
      </c>
      <c r="E119" s="150">
        <v>-0.16580636723014255</v>
      </c>
      <c r="F119" s="150">
        <v>-1.8155175883933509E-2</v>
      </c>
      <c r="G119" s="150">
        <v>-6.9189518748952072E-2</v>
      </c>
      <c r="H119" s="150">
        <v>0</v>
      </c>
      <c r="I119" s="150">
        <v>-7.1518988210123272E-2</v>
      </c>
      <c r="J119" s="150">
        <v>-0.14389370449541639</v>
      </c>
      <c r="K119" s="150">
        <v>-0.12024568271335397</v>
      </c>
      <c r="L119" s="150">
        <v>-2.4990626616471525E-2</v>
      </c>
      <c r="M119" s="150">
        <v>-0.17720628601871247</v>
      </c>
      <c r="N119" s="150">
        <v>0</v>
      </c>
      <c r="O119" s="150">
        <v>0</v>
      </c>
      <c r="P119" s="151">
        <v>-0.4594188631790726</v>
      </c>
      <c r="Q119" s="16">
        <v>-2.086675010259894E-2</v>
      </c>
      <c r="R119" s="151">
        <v>-6.0987611736633245E-2</v>
      </c>
      <c r="S119" s="151">
        <v>-0.17208888825532864</v>
      </c>
      <c r="T119" s="151">
        <v>-0.10566251084953579</v>
      </c>
      <c r="U119" s="151">
        <v>-0.16275776635906214</v>
      </c>
      <c r="V119" s="151">
        <v>-7.5151892009053228E-2</v>
      </c>
      <c r="W119" s="151">
        <v>-1.8155175883933516E-2</v>
      </c>
      <c r="X119" s="151">
        <v>0</v>
      </c>
      <c r="Y119" s="151">
        <v>-1.0750894583752184</v>
      </c>
      <c r="Z119" s="237"/>
      <c r="AA119" s="237"/>
      <c r="AB119" s="237"/>
      <c r="AC119" s="237"/>
      <c r="AD119" s="237"/>
      <c r="AE119" s="237"/>
      <c r="AF119" s="237"/>
      <c r="AG119" s="237"/>
      <c r="AH119" s="237"/>
      <c r="AI119" s="237"/>
      <c r="AJ119" s="237"/>
      <c r="AK119" s="237"/>
      <c r="AL119" s="237"/>
      <c r="AM119" s="237"/>
      <c r="AN119" s="237"/>
      <c r="AO119" s="237"/>
      <c r="AP119" s="237"/>
      <c r="AQ119" s="237"/>
      <c r="AR119" s="237"/>
      <c r="AS119" s="237"/>
      <c r="AT119" s="237"/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7"/>
      <c r="BJ119" s="237"/>
      <c r="BK119" s="237"/>
      <c r="BL119" s="237"/>
      <c r="BM119" s="237"/>
      <c r="BN119" s="237"/>
      <c r="BO119" s="237"/>
      <c r="BP119" s="237"/>
      <c r="BQ119" s="237"/>
      <c r="BR119" s="237"/>
      <c r="BS119" s="237"/>
      <c r="BT119" s="237"/>
      <c r="BU119" s="237"/>
      <c r="BV119" s="237"/>
    </row>
    <row r="120" spans="1:74" x14ac:dyDescent="0.25">
      <c r="A120" s="4" t="str">
        <f t="shared" si="1"/>
        <v/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</row>
    <row r="121" spans="1:74" x14ac:dyDescent="0.25">
      <c r="A121" s="4" t="str">
        <f t="shared" si="1"/>
        <v/>
      </c>
      <c r="B121" s="240"/>
      <c r="C121" s="240"/>
      <c r="D121" s="148" t="s">
        <v>0</v>
      </c>
      <c r="E121" s="148" t="s">
        <v>1</v>
      </c>
      <c r="F121" s="148" t="s">
        <v>2</v>
      </c>
      <c r="G121" s="148" t="s">
        <v>3</v>
      </c>
      <c r="H121" s="148" t="s">
        <v>4</v>
      </c>
      <c r="I121" s="148" t="s">
        <v>5</v>
      </c>
      <c r="J121" s="148" t="s">
        <v>6</v>
      </c>
      <c r="K121" s="148" t="s">
        <v>7</v>
      </c>
      <c r="L121" s="148" t="s">
        <v>8</v>
      </c>
      <c r="M121" s="148" t="s">
        <v>10</v>
      </c>
      <c r="N121" s="148" t="s">
        <v>11</v>
      </c>
      <c r="O121" s="148" t="s">
        <v>9</v>
      </c>
      <c r="P121" s="240" t="s">
        <v>17</v>
      </c>
      <c r="Q121" s="544" t="s">
        <v>18</v>
      </c>
      <c r="R121" s="240" t="s">
        <v>19</v>
      </c>
      <c r="S121" s="240" t="s">
        <v>20</v>
      </c>
      <c r="T121" s="240" t="s">
        <v>21</v>
      </c>
      <c r="U121" s="240" t="s">
        <v>22</v>
      </c>
      <c r="V121" s="240" t="s">
        <v>23</v>
      </c>
      <c r="W121" s="240" t="s">
        <v>15</v>
      </c>
      <c r="X121" s="240" t="s">
        <v>16</v>
      </c>
      <c r="Y121" s="241" t="s">
        <v>14</v>
      </c>
      <c r="Z121" s="241"/>
      <c r="AA121" s="240"/>
      <c r="AB121" s="240"/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240"/>
      <c r="AQ121" s="240"/>
      <c r="AR121" s="240"/>
      <c r="AS121" s="240"/>
      <c r="AT121" s="240"/>
      <c r="AU121" s="240"/>
      <c r="AV121" s="240"/>
      <c r="AW121" s="240"/>
      <c r="AX121" s="240"/>
      <c r="AY121" s="240"/>
      <c r="AZ121" s="240"/>
      <c r="BA121" s="240"/>
      <c r="BB121" s="240"/>
      <c r="BC121" s="240"/>
      <c r="BD121" s="240"/>
      <c r="BE121" s="240"/>
      <c r="BF121" s="240"/>
      <c r="BG121" s="240"/>
      <c r="BH121" s="240"/>
      <c r="BI121" s="240"/>
      <c r="BJ121" s="240"/>
      <c r="BK121" s="240"/>
      <c r="BL121" s="240"/>
      <c r="BM121" s="240"/>
      <c r="BN121" s="240"/>
      <c r="BO121" s="240"/>
      <c r="BP121" s="240"/>
      <c r="BQ121" s="240"/>
      <c r="BR121" s="240"/>
      <c r="BS121" s="240"/>
      <c r="BT121" s="240"/>
      <c r="BU121" s="240"/>
      <c r="BV121" s="240"/>
    </row>
    <row r="122" spans="1:74" x14ac:dyDescent="0.25">
      <c r="A122" s="4" t="str">
        <f t="shared" si="1"/>
        <v>40908Long</v>
      </c>
      <c r="B122" s="242">
        <v>40908</v>
      </c>
      <c r="C122" s="241" t="s">
        <v>12</v>
      </c>
      <c r="D122" s="150">
        <v>0.32288540803486288</v>
      </c>
      <c r="E122" s="150">
        <v>3.6419233889486147E-2</v>
      </c>
      <c r="F122" s="150">
        <v>2.0041547726017215E-2</v>
      </c>
      <c r="G122" s="150">
        <v>0.17981882936979299</v>
      </c>
      <c r="H122" s="150">
        <v>1.0229937187934326E-2</v>
      </c>
      <c r="I122" s="150">
        <v>4.9246970298120725E-3</v>
      </c>
      <c r="J122" s="150">
        <v>0.15343640950914442</v>
      </c>
      <c r="K122" s="150">
        <v>0.12377036666091307</v>
      </c>
      <c r="L122" s="150">
        <v>4.0873171007610433E-2</v>
      </c>
      <c r="M122" s="150">
        <v>0.15993428344743757</v>
      </c>
      <c r="N122" s="150">
        <v>1.2260169060711403E-2</v>
      </c>
      <c r="O122" s="150">
        <v>0</v>
      </c>
      <c r="P122" s="151">
        <v>0.39663923855835753</v>
      </c>
      <c r="Q122" s="16">
        <v>2.8876246356473956E-2</v>
      </c>
      <c r="R122" s="151">
        <v>0</v>
      </c>
      <c r="S122" s="151">
        <v>7.8930857993568471E-2</v>
      </c>
      <c r="T122" s="151">
        <v>0.34558912933281688</v>
      </c>
      <c r="U122" s="151">
        <v>0.12742355233682817</v>
      </c>
      <c r="V122" s="151">
        <v>6.3158014713274924E-2</v>
      </c>
      <c r="W122" s="151">
        <v>2.3977013632402712E-2</v>
      </c>
      <c r="X122" s="151">
        <v>0</v>
      </c>
      <c r="Y122" s="151">
        <v>1.0645940529237221</v>
      </c>
      <c r="Z122" s="240"/>
      <c r="AA122" s="240"/>
      <c r="AB122" s="240"/>
      <c r="AC122" s="240"/>
      <c r="AD122" s="240"/>
      <c r="AE122" s="240"/>
      <c r="AF122" s="240"/>
      <c r="AG122" s="240"/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0"/>
      <c r="AR122" s="240"/>
      <c r="AS122" s="240"/>
      <c r="AT122" s="240"/>
      <c r="AU122" s="240"/>
      <c r="AV122" s="240"/>
      <c r="AW122" s="240"/>
      <c r="AX122" s="240"/>
      <c r="AY122" s="240"/>
      <c r="AZ122" s="240"/>
      <c r="BA122" s="240"/>
      <c r="BB122" s="240"/>
      <c r="BC122" s="240"/>
      <c r="BD122" s="240"/>
      <c r="BE122" s="240"/>
      <c r="BF122" s="240"/>
      <c r="BG122" s="240"/>
      <c r="BH122" s="240"/>
      <c r="BI122" s="240"/>
      <c r="BJ122" s="240"/>
      <c r="BK122" s="240"/>
      <c r="BL122" s="240"/>
      <c r="BM122" s="240"/>
      <c r="BN122" s="240"/>
      <c r="BO122" s="240"/>
      <c r="BP122" s="240"/>
      <c r="BQ122" s="240"/>
      <c r="BR122" s="240"/>
      <c r="BS122" s="240"/>
      <c r="BT122" s="240"/>
      <c r="BU122" s="240"/>
      <c r="BV122" s="240"/>
    </row>
    <row r="123" spans="1:74" x14ac:dyDescent="0.25">
      <c r="A123" s="4" t="str">
        <f t="shared" si="1"/>
        <v>40908Short</v>
      </c>
      <c r="B123" s="240">
        <v>40908</v>
      </c>
      <c r="C123" s="241" t="s">
        <v>13</v>
      </c>
      <c r="D123" s="150">
        <v>-0.2876624531440149</v>
      </c>
      <c r="E123" s="150">
        <v>-0.15771553440484795</v>
      </c>
      <c r="F123" s="150">
        <v>-1.7023385607950414E-2</v>
      </c>
      <c r="G123" s="150">
        <v>-6.1866489357215414E-2</v>
      </c>
      <c r="H123" s="150">
        <v>0</v>
      </c>
      <c r="I123" s="150">
        <v>-7.0958770907176449E-2</v>
      </c>
      <c r="J123" s="150">
        <v>-8.5264375783522667E-2</v>
      </c>
      <c r="K123" s="150">
        <v>-0.10876070278297195</v>
      </c>
      <c r="L123" s="150">
        <v>-2.3945265646539329E-2</v>
      </c>
      <c r="M123" s="150">
        <v>-0.18145179513684592</v>
      </c>
      <c r="N123" s="150">
        <v>-1.3433646293161739E-3</v>
      </c>
      <c r="O123" s="150">
        <v>0</v>
      </c>
      <c r="P123" s="151">
        <v>-0.41381336467616697</v>
      </c>
      <c r="Q123" s="16">
        <v>-2.4387364027115166E-2</v>
      </c>
      <c r="R123" s="151">
        <v>-6.0700198000779533E-2</v>
      </c>
      <c r="S123" s="151">
        <v>-0.15635025538366359</v>
      </c>
      <c r="T123" s="151">
        <v>-9.8935413164139507E-2</v>
      </c>
      <c r="U123" s="151">
        <v>-0.16166600661069572</v>
      </c>
      <c r="V123" s="151">
        <v>-6.3116149929890342E-2</v>
      </c>
      <c r="W123" s="151">
        <v>-1.7023385607950418E-2</v>
      </c>
      <c r="X123" s="151">
        <v>0</v>
      </c>
      <c r="Y123" s="151">
        <v>-0.99599213740040082</v>
      </c>
      <c r="Z123" s="240"/>
      <c r="AA123" s="240"/>
      <c r="AB123" s="240"/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240"/>
      <c r="AQ123" s="240"/>
      <c r="AR123" s="240"/>
      <c r="AS123" s="240"/>
      <c r="AT123" s="240"/>
      <c r="AU123" s="240"/>
      <c r="AV123" s="240"/>
      <c r="AW123" s="240"/>
      <c r="AX123" s="240"/>
      <c r="AY123" s="240"/>
      <c r="AZ123" s="240"/>
      <c r="BA123" s="240"/>
      <c r="BB123" s="240"/>
      <c r="BC123" s="240"/>
      <c r="BD123" s="240"/>
      <c r="BE123" s="240"/>
      <c r="BF123" s="240"/>
      <c r="BG123" s="240"/>
      <c r="BH123" s="240"/>
      <c r="BI123" s="240"/>
      <c r="BJ123" s="240"/>
      <c r="BK123" s="240"/>
      <c r="BL123" s="240"/>
      <c r="BM123" s="240"/>
      <c r="BN123" s="240"/>
      <c r="BO123" s="240"/>
      <c r="BP123" s="240"/>
      <c r="BQ123" s="240"/>
      <c r="BR123" s="240"/>
      <c r="BS123" s="240"/>
      <c r="BT123" s="240"/>
      <c r="BU123" s="240"/>
      <c r="BV123" s="240"/>
    </row>
    <row r="124" spans="1:74" x14ac:dyDescent="0.25">
      <c r="A124" s="4" t="str">
        <f t="shared" si="1"/>
        <v/>
      </c>
      <c r="C124" s="15"/>
      <c r="D124" s="15"/>
      <c r="F124" s="12"/>
      <c r="G124" s="12"/>
      <c r="H124" s="12"/>
      <c r="I124" s="12"/>
      <c r="J124" s="12"/>
      <c r="K124" s="12"/>
      <c r="L124" s="12"/>
      <c r="M124" s="19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9"/>
      <c r="AT124" s="19"/>
      <c r="AU124" s="19"/>
      <c r="AV124" s="19"/>
      <c r="AW124" s="19"/>
      <c r="AX124" s="19"/>
      <c r="AY124" s="19"/>
      <c r="AZ124" s="19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9"/>
      <c r="BQ124" s="12"/>
      <c r="BR124" s="19"/>
      <c r="BS124" s="12"/>
      <c r="BT124" s="12"/>
      <c r="BU124" s="12"/>
      <c r="BV124" s="10"/>
    </row>
    <row r="125" spans="1:74" x14ac:dyDescent="0.25">
      <c r="A125" s="4" t="str">
        <f t="shared" si="1"/>
        <v/>
      </c>
      <c r="B125" s="243"/>
      <c r="C125" s="243"/>
      <c r="D125" s="148" t="s">
        <v>0</v>
      </c>
      <c r="E125" s="148" t="s">
        <v>1</v>
      </c>
      <c r="F125" s="148" t="s">
        <v>2</v>
      </c>
      <c r="G125" s="148" t="s">
        <v>3</v>
      </c>
      <c r="H125" s="148" t="s">
        <v>4</v>
      </c>
      <c r="I125" s="148" t="s">
        <v>5</v>
      </c>
      <c r="J125" s="148" t="s">
        <v>6</v>
      </c>
      <c r="K125" s="148" t="s">
        <v>7</v>
      </c>
      <c r="L125" s="148" t="s">
        <v>8</v>
      </c>
      <c r="M125" s="148" t="s">
        <v>10</v>
      </c>
      <c r="N125" s="148" t="s">
        <v>11</v>
      </c>
      <c r="O125" s="148" t="s">
        <v>9</v>
      </c>
      <c r="P125" s="243" t="s">
        <v>17</v>
      </c>
      <c r="Q125" s="545" t="s">
        <v>18</v>
      </c>
      <c r="R125" s="243" t="s">
        <v>19</v>
      </c>
      <c r="S125" s="243" t="s">
        <v>20</v>
      </c>
      <c r="T125" s="243" t="s">
        <v>21</v>
      </c>
      <c r="U125" s="243" t="s">
        <v>22</v>
      </c>
      <c r="V125" s="243" t="s">
        <v>23</v>
      </c>
      <c r="W125" s="243" t="s">
        <v>15</v>
      </c>
      <c r="X125" s="243" t="s">
        <v>16</v>
      </c>
      <c r="Y125" s="244" t="s">
        <v>14</v>
      </c>
      <c r="Z125" s="244"/>
      <c r="AA125" s="243"/>
      <c r="AB125" s="243"/>
      <c r="AC125" s="243"/>
      <c r="AD125" s="243"/>
      <c r="AE125" s="243"/>
      <c r="AF125" s="243"/>
      <c r="AG125" s="243"/>
      <c r="AH125" s="243"/>
      <c r="AI125" s="243"/>
      <c r="AJ125" s="243"/>
      <c r="AK125" s="243"/>
      <c r="AL125" s="243"/>
      <c r="AM125" s="243"/>
      <c r="AN125" s="243"/>
      <c r="AO125" s="243"/>
      <c r="AP125" s="243"/>
      <c r="AQ125" s="243"/>
      <c r="AR125" s="243"/>
      <c r="AS125" s="243"/>
      <c r="AT125" s="243"/>
      <c r="AU125" s="243"/>
      <c r="AV125" s="243"/>
      <c r="AW125" s="243"/>
      <c r="AX125" s="243"/>
      <c r="AY125" s="243"/>
      <c r="AZ125" s="243"/>
      <c r="BA125" s="243"/>
      <c r="BB125" s="243"/>
      <c r="BC125" s="243"/>
      <c r="BD125" s="243"/>
      <c r="BE125" s="243"/>
      <c r="BF125" s="243"/>
      <c r="BG125" s="243"/>
      <c r="BH125" s="243"/>
      <c r="BI125" s="243"/>
      <c r="BJ125" s="243"/>
      <c r="BK125" s="243"/>
      <c r="BL125" s="243"/>
      <c r="BM125" s="243"/>
      <c r="BN125" s="243"/>
      <c r="BO125" s="243"/>
      <c r="BP125" s="243"/>
      <c r="BQ125" s="243"/>
      <c r="BR125" s="243"/>
      <c r="BS125" s="243"/>
      <c r="BT125" s="243"/>
      <c r="BU125" s="243"/>
      <c r="BV125" s="243"/>
    </row>
    <row r="126" spans="1:74" x14ac:dyDescent="0.25">
      <c r="A126" s="4" t="str">
        <f t="shared" si="1"/>
        <v>40877Long</v>
      </c>
      <c r="B126" s="245">
        <v>40877</v>
      </c>
      <c r="C126" s="244" t="s">
        <v>12</v>
      </c>
      <c r="D126" s="150">
        <v>0.34408164171529471</v>
      </c>
      <c r="E126" s="150">
        <v>4.181892548475391E-2</v>
      </c>
      <c r="F126" s="150">
        <v>1.7064177667131149E-2</v>
      </c>
      <c r="G126" s="150">
        <v>0.17485260128456748</v>
      </c>
      <c r="H126" s="150">
        <v>1.0314993682773372E-2</v>
      </c>
      <c r="I126" s="150">
        <v>4.7927680252366602E-3</v>
      </c>
      <c r="J126" s="150">
        <v>0.15074114040305597</v>
      </c>
      <c r="K126" s="150">
        <v>0.13870581764008219</v>
      </c>
      <c r="L126" s="150">
        <v>3.543977980965056E-2</v>
      </c>
      <c r="M126" s="150">
        <v>0.17712803755113818</v>
      </c>
      <c r="N126" s="150">
        <v>1.1864439678954373E-2</v>
      </c>
      <c r="O126" s="150">
        <v>0</v>
      </c>
      <c r="P126" s="151">
        <v>0.4335639140425831</v>
      </c>
      <c r="Q126" s="16">
        <v>3.9291612568474667E-2</v>
      </c>
      <c r="R126" s="151">
        <v>0</v>
      </c>
      <c r="S126" s="151">
        <v>7.7743999365647284E-2</v>
      </c>
      <c r="T126" s="151">
        <v>0.31908548426202576</v>
      </c>
      <c r="U126" s="151">
        <v>0.13544432022117328</v>
      </c>
      <c r="V126" s="151">
        <v>8.0527609987661328E-2</v>
      </c>
      <c r="W126" s="151">
        <v>2.1147382495073266E-2</v>
      </c>
      <c r="X126" s="151">
        <v>0</v>
      </c>
      <c r="Y126" s="151">
        <v>1.1068043229426383</v>
      </c>
      <c r="Z126" s="243"/>
      <c r="AA126" s="243"/>
      <c r="AB126" s="243"/>
      <c r="AC126" s="243"/>
      <c r="AD126" s="243"/>
      <c r="AE126" s="243"/>
      <c r="AF126" s="243"/>
      <c r="AG126" s="243"/>
      <c r="AH126" s="243"/>
      <c r="AI126" s="243"/>
      <c r="AJ126" s="243"/>
      <c r="AK126" s="243"/>
      <c r="AL126" s="243"/>
      <c r="AM126" s="243"/>
      <c r="AN126" s="243"/>
      <c r="AO126" s="243"/>
      <c r="AP126" s="243"/>
      <c r="AQ126" s="243"/>
      <c r="AR126" s="243"/>
      <c r="AS126" s="243"/>
      <c r="AT126" s="243"/>
      <c r="AU126" s="243"/>
      <c r="AV126" s="243"/>
      <c r="AW126" s="243"/>
      <c r="AX126" s="243"/>
      <c r="AY126" s="243"/>
      <c r="AZ126" s="243"/>
      <c r="BA126" s="243"/>
      <c r="BB126" s="243"/>
      <c r="BC126" s="243"/>
      <c r="BD126" s="243"/>
      <c r="BE126" s="243"/>
      <c r="BF126" s="243"/>
      <c r="BG126" s="243"/>
      <c r="BH126" s="243"/>
      <c r="BI126" s="243"/>
      <c r="BJ126" s="243"/>
      <c r="BK126" s="243"/>
      <c r="BL126" s="243"/>
      <c r="BM126" s="243"/>
      <c r="BN126" s="243"/>
      <c r="BO126" s="243"/>
      <c r="BP126" s="243"/>
      <c r="BQ126" s="243"/>
      <c r="BR126" s="243"/>
      <c r="BS126" s="243"/>
      <c r="BT126" s="243"/>
      <c r="BU126" s="243"/>
      <c r="BV126" s="243"/>
    </row>
    <row r="127" spans="1:74" x14ac:dyDescent="0.25">
      <c r="A127" s="4" t="str">
        <f t="shared" si="1"/>
        <v>40877Short</v>
      </c>
      <c r="B127" s="243">
        <v>40877</v>
      </c>
      <c r="C127" s="244" t="s">
        <v>13</v>
      </c>
      <c r="D127" s="150">
        <v>-0.34325671025221127</v>
      </c>
      <c r="E127" s="150">
        <v>-0.13113750405438482</v>
      </c>
      <c r="F127" s="150">
        <v>-2.3655440628683692E-2</v>
      </c>
      <c r="G127" s="150">
        <v>-6.3251832492047716E-2</v>
      </c>
      <c r="H127" s="150">
        <v>9.7714750723714679E-19</v>
      </c>
      <c r="I127" s="150">
        <v>-6.6889247946658861E-2</v>
      </c>
      <c r="J127" s="150">
        <v>-9.1573149634021911E-2</v>
      </c>
      <c r="K127" s="150">
        <v>-0.12553155197669777</v>
      </c>
      <c r="L127" s="150">
        <v>-2.138785131415892E-2</v>
      </c>
      <c r="M127" s="150">
        <v>-0.18510311941369928</v>
      </c>
      <c r="N127" s="150">
        <v>-1.2675460192666998E-3</v>
      </c>
      <c r="O127" s="150">
        <v>0</v>
      </c>
      <c r="P127" s="151">
        <v>-0.45744416385845366</v>
      </c>
      <c r="Q127" s="16">
        <v>-2.14056894633801E-2</v>
      </c>
      <c r="R127" s="151">
        <v>-6.3584238684722558E-2</v>
      </c>
      <c r="S127" s="151">
        <v>-0.1481236474556531</v>
      </c>
      <c r="T127" s="151">
        <v>-9.3834439379960943E-2</v>
      </c>
      <c r="U127" s="151">
        <v>-0.16182101796569179</v>
      </c>
      <c r="V127" s="151">
        <v>-8.3185316295285333E-2</v>
      </c>
      <c r="W127" s="151">
        <v>-2.3655440628683692E-2</v>
      </c>
      <c r="X127" s="151">
        <v>0</v>
      </c>
      <c r="Y127" s="151">
        <v>-1.0530539537318304</v>
      </c>
      <c r="Z127" s="243"/>
      <c r="AA127" s="243"/>
      <c r="AB127" s="243"/>
      <c r="AC127" s="243"/>
      <c r="AD127" s="243"/>
      <c r="AE127" s="243"/>
      <c r="AF127" s="243"/>
      <c r="AG127" s="243"/>
      <c r="AH127" s="243"/>
      <c r="AI127" s="243"/>
      <c r="AJ127" s="243"/>
      <c r="AK127" s="243"/>
      <c r="AL127" s="243"/>
      <c r="AM127" s="243"/>
      <c r="AN127" s="243"/>
      <c r="AO127" s="243"/>
      <c r="AP127" s="243"/>
      <c r="AQ127" s="243"/>
      <c r="AR127" s="243"/>
      <c r="AS127" s="243"/>
      <c r="AT127" s="243"/>
      <c r="AU127" s="243"/>
      <c r="AV127" s="243"/>
      <c r="AW127" s="243"/>
      <c r="AX127" s="243"/>
      <c r="AY127" s="243"/>
      <c r="AZ127" s="243"/>
      <c r="BA127" s="243"/>
      <c r="BB127" s="243"/>
      <c r="BC127" s="243"/>
      <c r="BD127" s="243"/>
      <c r="BE127" s="243"/>
      <c r="BF127" s="243"/>
      <c r="BG127" s="243"/>
      <c r="BH127" s="243"/>
      <c r="BI127" s="243"/>
      <c r="BJ127" s="243"/>
      <c r="BK127" s="243"/>
      <c r="BL127" s="243"/>
      <c r="BM127" s="243"/>
      <c r="BN127" s="243"/>
      <c r="BO127" s="243"/>
      <c r="BP127" s="243"/>
      <c r="BQ127" s="243"/>
      <c r="BR127" s="243"/>
      <c r="BS127" s="243"/>
      <c r="BT127" s="243"/>
      <c r="BU127" s="243"/>
      <c r="BV127" s="243"/>
    </row>
    <row r="128" spans="1:74" x14ac:dyDescent="0.25">
      <c r="A128" s="4" t="str">
        <f t="shared" si="1"/>
        <v/>
      </c>
      <c r="E128" s="11"/>
      <c r="F128" s="11"/>
    </row>
    <row r="129" spans="1:74" x14ac:dyDescent="0.25">
      <c r="A129" s="4" t="str">
        <f t="shared" si="1"/>
        <v/>
      </c>
      <c r="B129" s="246"/>
      <c r="C129" s="246"/>
      <c r="D129" s="148" t="s">
        <v>0</v>
      </c>
      <c r="E129" s="148" t="s">
        <v>1</v>
      </c>
      <c r="F129" s="148" t="s">
        <v>2</v>
      </c>
      <c r="G129" s="148" t="s">
        <v>3</v>
      </c>
      <c r="H129" s="148" t="s">
        <v>4</v>
      </c>
      <c r="I129" s="148" t="s">
        <v>5</v>
      </c>
      <c r="J129" s="148" t="s">
        <v>6</v>
      </c>
      <c r="K129" s="148" t="s">
        <v>7</v>
      </c>
      <c r="L129" s="148" t="s">
        <v>8</v>
      </c>
      <c r="M129" s="148" t="s">
        <v>10</v>
      </c>
      <c r="N129" s="148" t="s">
        <v>11</v>
      </c>
      <c r="O129" s="148" t="s">
        <v>9</v>
      </c>
      <c r="P129" s="246" t="s">
        <v>17</v>
      </c>
      <c r="Q129" s="546" t="s">
        <v>18</v>
      </c>
      <c r="R129" s="246" t="s">
        <v>19</v>
      </c>
      <c r="S129" s="246" t="s">
        <v>20</v>
      </c>
      <c r="T129" s="246" t="s">
        <v>21</v>
      </c>
      <c r="U129" s="246" t="s">
        <v>22</v>
      </c>
      <c r="V129" s="246" t="s">
        <v>23</v>
      </c>
      <c r="W129" s="246" t="s">
        <v>15</v>
      </c>
      <c r="X129" s="246" t="s">
        <v>16</v>
      </c>
      <c r="Y129" s="247" t="s">
        <v>14</v>
      </c>
      <c r="Z129" s="247"/>
      <c r="AA129" s="246"/>
      <c r="AB129" s="246"/>
      <c r="AC129" s="246"/>
      <c r="AD129" s="246"/>
      <c r="AE129" s="246"/>
      <c r="AF129" s="246"/>
      <c r="AG129" s="246"/>
      <c r="AH129" s="246"/>
      <c r="AI129" s="246"/>
      <c r="AJ129" s="246"/>
      <c r="AK129" s="246"/>
      <c r="AL129" s="246"/>
      <c r="AM129" s="246"/>
      <c r="AN129" s="246"/>
      <c r="AO129" s="246"/>
      <c r="AP129" s="246"/>
      <c r="AQ129" s="246"/>
      <c r="AR129" s="246"/>
      <c r="AS129" s="246"/>
      <c r="AT129" s="246"/>
      <c r="AU129" s="246"/>
      <c r="AV129" s="246"/>
      <c r="AW129" s="246"/>
      <c r="AX129" s="246"/>
      <c r="AY129" s="246"/>
      <c r="AZ129" s="246"/>
      <c r="BA129" s="246"/>
      <c r="BB129" s="246"/>
      <c r="BC129" s="246"/>
      <c r="BD129" s="246"/>
      <c r="BE129" s="246"/>
      <c r="BF129" s="246"/>
      <c r="BG129" s="246"/>
      <c r="BH129" s="246"/>
      <c r="BI129" s="246"/>
      <c r="BJ129" s="246"/>
      <c r="BK129" s="246"/>
      <c r="BL129" s="246"/>
      <c r="BM129" s="246"/>
      <c r="BN129" s="246"/>
      <c r="BO129" s="246"/>
      <c r="BP129" s="246"/>
      <c r="BQ129" s="246"/>
      <c r="BR129" s="246"/>
      <c r="BS129" s="246"/>
      <c r="BT129" s="246"/>
      <c r="BU129" s="246"/>
      <c r="BV129" s="246"/>
    </row>
    <row r="130" spans="1:74" x14ac:dyDescent="0.25">
      <c r="A130" s="4" t="str">
        <f t="shared" si="1"/>
        <v>40847Long</v>
      </c>
      <c r="B130" s="248">
        <v>40847</v>
      </c>
      <c r="C130" s="247" t="s">
        <v>12</v>
      </c>
      <c r="D130" s="150">
        <v>0.2932414803358962</v>
      </c>
      <c r="E130" s="150">
        <v>4.544157090674765E-2</v>
      </c>
      <c r="F130" s="150">
        <v>2.2259014565870112E-2</v>
      </c>
      <c r="G130" s="150">
        <v>0.16712257764929372</v>
      </c>
      <c r="H130" s="150">
        <v>1.0259186512605408E-2</v>
      </c>
      <c r="I130" s="150">
        <v>4.7641489762006422E-3</v>
      </c>
      <c r="J130" s="150">
        <v>0.15528044722101964</v>
      </c>
      <c r="K130" s="150">
        <v>0.14744532631355045</v>
      </c>
      <c r="L130" s="150">
        <v>3.7875147452944506E-2</v>
      </c>
      <c r="M130" s="150">
        <v>0.18241541373355741</v>
      </c>
      <c r="N130" s="150">
        <v>1.3702951223595668E-2</v>
      </c>
      <c r="O130" s="150">
        <v>0</v>
      </c>
      <c r="P130" s="151">
        <v>0.43273452498644865</v>
      </c>
      <c r="Q130" s="16">
        <v>5.9847321779489995E-2</v>
      </c>
      <c r="R130" s="151">
        <v>0</v>
      </c>
      <c r="S130" s="151">
        <v>7.9001318959263725E-2</v>
      </c>
      <c r="T130" s="151">
        <v>0.3042392958340942</v>
      </c>
      <c r="U130" s="151">
        <v>0.1038853432309175</v>
      </c>
      <c r="V130" s="151">
        <v>7.9733159064199283E-2</v>
      </c>
      <c r="W130" s="151">
        <v>2.0366301036867943E-2</v>
      </c>
      <c r="X130" s="151">
        <v>0</v>
      </c>
      <c r="Y130" s="151">
        <v>1.079807264891282</v>
      </c>
      <c r="Z130" s="246"/>
      <c r="AA130" s="246"/>
      <c r="AB130" s="246"/>
      <c r="AC130" s="246"/>
      <c r="AD130" s="246"/>
      <c r="AE130" s="246"/>
      <c r="AF130" s="246"/>
      <c r="AG130" s="246"/>
      <c r="AH130" s="246"/>
      <c r="AI130" s="246"/>
      <c r="AJ130" s="246"/>
      <c r="AK130" s="246"/>
      <c r="AL130" s="246"/>
      <c r="AM130" s="246"/>
      <c r="AN130" s="246"/>
      <c r="AO130" s="246"/>
      <c r="AP130" s="246"/>
      <c r="AQ130" s="246"/>
      <c r="AR130" s="246"/>
      <c r="AS130" s="246"/>
      <c r="AT130" s="246"/>
      <c r="AU130" s="246"/>
      <c r="AV130" s="246"/>
      <c r="AW130" s="246"/>
      <c r="AX130" s="246"/>
      <c r="AY130" s="246"/>
      <c r="AZ130" s="246"/>
      <c r="BA130" s="246"/>
      <c r="BB130" s="246"/>
      <c r="BC130" s="246"/>
      <c r="BD130" s="246"/>
      <c r="BE130" s="246"/>
      <c r="BF130" s="246"/>
      <c r="BG130" s="246"/>
      <c r="BH130" s="246"/>
      <c r="BI130" s="246"/>
      <c r="BJ130" s="246"/>
      <c r="BK130" s="246"/>
      <c r="BL130" s="246"/>
      <c r="BM130" s="246"/>
      <c r="BN130" s="246"/>
      <c r="BO130" s="246"/>
      <c r="BP130" s="246"/>
      <c r="BQ130" s="246"/>
      <c r="BR130" s="246"/>
      <c r="BS130" s="246"/>
      <c r="BT130" s="246"/>
      <c r="BU130" s="246"/>
      <c r="BV130" s="246"/>
    </row>
    <row r="131" spans="1:74" x14ac:dyDescent="0.25">
      <c r="A131" s="4" t="str">
        <f t="shared" si="1"/>
        <v>40847Short</v>
      </c>
      <c r="B131" s="246">
        <v>40847</v>
      </c>
      <c r="C131" s="247" t="s">
        <v>13</v>
      </c>
      <c r="D131" s="150">
        <v>-0.30845227721786872</v>
      </c>
      <c r="E131" s="150">
        <v>-0.12854747512872725</v>
      </c>
      <c r="F131" s="150">
        <v>-2.2139630391412233E-2</v>
      </c>
      <c r="G131" s="150">
        <v>-6.3348585813334551E-2</v>
      </c>
      <c r="H131" s="150">
        <v>0</v>
      </c>
      <c r="I131" s="150">
        <v>-6.6088778970098294E-2</v>
      </c>
      <c r="J131" s="150">
        <v>-0.11137535765960062</v>
      </c>
      <c r="K131" s="150">
        <v>-0.13703011020275238</v>
      </c>
      <c r="L131" s="150">
        <v>-1.5473973933895714E-2</v>
      </c>
      <c r="M131" s="150">
        <v>-0.19522714427436161</v>
      </c>
      <c r="N131" s="150">
        <v>-2.1274691680729083E-3</v>
      </c>
      <c r="O131" s="150">
        <v>0</v>
      </c>
      <c r="P131" s="151">
        <v>-0.47337083557799742</v>
      </c>
      <c r="Q131" s="16">
        <v>-1.7884292893226138E-2</v>
      </c>
      <c r="R131" s="151">
        <v>-6.080130102564809E-2</v>
      </c>
      <c r="S131" s="151">
        <v>-0.14451433695833837</v>
      </c>
      <c r="T131" s="151">
        <v>-9.7232011618277214E-2</v>
      </c>
      <c r="U131" s="151">
        <v>-0.13987158466775118</v>
      </c>
      <c r="V131" s="151">
        <v>-9.3996809627473588E-2</v>
      </c>
      <c r="W131" s="151">
        <v>-2.2139630391412233E-2</v>
      </c>
      <c r="X131" s="151">
        <v>0</v>
      </c>
      <c r="Y131" s="151">
        <v>-1.0498108027601247</v>
      </c>
      <c r="Z131" s="246"/>
      <c r="AA131" s="246"/>
      <c r="AB131" s="246"/>
      <c r="AC131" s="246"/>
      <c r="AD131" s="246"/>
      <c r="AE131" s="246"/>
      <c r="AF131" s="246"/>
      <c r="AG131" s="246"/>
      <c r="AH131" s="246"/>
      <c r="AI131" s="246"/>
      <c r="AJ131" s="246"/>
      <c r="AK131" s="246"/>
      <c r="AL131" s="246"/>
      <c r="AM131" s="246"/>
      <c r="AN131" s="246"/>
      <c r="AO131" s="246"/>
      <c r="AP131" s="246"/>
      <c r="AQ131" s="246"/>
      <c r="AR131" s="246"/>
      <c r="AS131" s="246"/>
      <c r="AT131" s="246"/>
      <c r="AU131" s="246"/>
      <c r="AV131" s="246"/>
      <c r="AW131" s="246"/>
      <c r="AX131" s="246"/>
      <c r="AY131" s="246"/>
      <c r="AZ131" s="246"/>
      <c r="BA131" s="246"/>
      <c r="BB131" s="246"/>
      <c r="BC131" s="246"/>
      <c r="BD131" s="246"/>
      <c r="BE131" s="246"/>
      <c r="BF131" s="246"/>
      <c r="BG131" s="246"/>
      <c r="BH131" s="246"/>
      <c r="BI131" s="246"/>
      <c r="BJ131" s="246"/>
      <c r="BK131" s="246"/>
      <c r="BL131" s="246"/>
      <c r="BM131" s="246"/>
      <c r="BN131" s="246"/>
      <c r="BO131" s="246"/>
      <c r="BP131" s="246"/>
      <c r="BQ131" s="246"/>
      <c r="BR131" s="246"/>
      <c r="BS131" s="246"/>
      <c r="BT131" s="246"/>
      <c r="BU131" s="246"/>
      <c r="BV131" s="246"/>
    </row>
    <row r="132" spans="1:74" x14ac:dyDescent="0.25">
      <c r="A132" s="4" t="str">
        <f t="shared" ref="A132:A195" si="2">B132&amp;C132</f>
        <v/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</row>
    <row r="133" spans="1:74" x14ac:dyDescent="0.25">
      <c r="A133" s="4" t="str">
        <f t="shared" si="2"/>
        <v/>
      </c>
      <c r="B133" s="249"/>
      <c r="C133" s="249"/>
      <c r="D133" s="148" t="s">
        <v>0</v>
      </c>
      <c r="E133" s="148" t="s">
        <v>1</v>
      </c>
      <c r="F133" s="148" t="s">
        <v>2</v>
      </c>
      <c r="G133" s="148" t="s">
        <v>3</v>
      </c>
      <c r="H133" s="148" t="s">
        <v>4</v>
      </c>
      <c r="I133" s="148" t="s">
        <v>5</v>
      </c>
      <c r="J133" s="148" t="s">
        <v>6</v>
      </c>
      <c r="K133" s="148" t="s">
        <v>7</v>
      </c>
      <c r="L133" s="148" t="s">
        <v>8</v>
      </c>
      <c r="M133" s="148" t="s">
        <v>10</v>
      </c>
      <c r="N133" s="148" t="s">
        <v>11</v>
      </c>
      <c r="O133" s="148" t="s">
        <v>9</v>
      </c>
      <c r="P133" s="249" t="s">
        <v>17</v>
      </c>
      <c r="Q133" s="547" t="s">
        <v>18</v>
      </c>
      <c r="R133" s="249" t="s">
        <v>19</v>
      </c>
      <c r="S133" s="249" t="s">
        <v>20</v>
      </c>
      <c r="T133" s="249" t="s">
        <v>21</v>
      </c>
      <c r="U133" s="249" t="s">
        <v>22</v>
      </c>
      <c r="V133" s="249" t="s">
        <v>23</v>
      </c>
      <c r="W133" s="249" t="s">
        <v>15</v>
      </c>
      <c r="X133" s="249" t="s">
        <v>16</v>
      </c>
      <c r="Y133" s="250" t="s">
        <v>14</v>
      </c>
      <c r="Z133" s="250"/>
      <c r="AA133" s="249"/>
      <c r="AB133" s="249"/>
      <c r="AC133" s="249"/>
      <c r="AD133" s="249"/>
      <c r="AE133" s="249"/>
      <c r="AF133" s="249"/>
      <c r="AG133" s="249"/>
      <c r="AH133" s="249"/>
      <c r="AI133" s="249"/>
      <c r="AJ133" s="249"/>
      <c r="AK133" s="249"/>
      <c r="AL133" s="249"/>
      <c r="AM133" s="249"/>
      <c r="AN133" s="249"/>
      <c r="AO133" s="249"/>
      <c r="AP133" s="249"/>
      <c r="AQ133" s="249"/>
      <c r="AR133" s="249"/>
      <c r="AS133" s="249"/>
      <c r="AT133" s="249"/>
      <c r="AU133" s="249"/>
      <c r="AV133" s="249"/>
      <c r="AW133" s="249"/>
      <c r="AX133" s="249"/>
      <c r="AY133" s="249"/>
      <c r="AZ133" s="249"/>
      <c r="BA133" s="249"/>
      <c r="BB133" s="249"/>
      <c r="BC133" s="249"/>
      <c r="BD133" s="249"/>
      <c r="BE133" s="249"/>
      <c r="BF133" s="249"/>
      <c r="BG133" s="249"/>
      <c r="BH133" s="249"/>
      <c r="BI133" s="249"/>
      <c r="BJ133" s="249"/>
      <c r="BK133" s="249"/>
      <c r="BL133" s="249"/>
      <c r="BM133" s="249"/>
      <c r="BN133" s="249"/>
      <c r="BO133" s="249"/>
      <c r="BP133" s="249"/>
      <c r="BQ133" s="249"/>
      <c r="BR133" s="249"/>
      <c r="BS133" s="249"/>
      <c r="BT133" s="249"/>
      <c r="BU133" s="249"/>
      <c r="BV133" s="249"/>
    </row>
    <row r="134" spans="1:74" x14ac:dyDescent="0.25">
      <c r="A134" s="4" t="str">
        <f t="shared" si="2"/>
        <v>40816Long</v>
      </c>
      <c r="B134" s="251">
        <v>40816</v>
      </c>
      <c r="C134" s="250" t="s">
        <v>12</v>
      </c>
      <c r="D134" s="150">
        <v>0.30073654881858519</v>
      </c>
      <c r="E134" s="150">
        <v>3.9645401773229387E-2</v>
      </c>
      <c r="F134" s="150">
        <v>1.8949543420363948E-2</v>
      </c>
      <c r="G134" s="150">
        <v>0.15635864171006</v>
      </c>
      <c r="H134" s="150">
        <v>9.9436565482927935E-3</v>
      </c>
      <c r="I134" s="150">
        <v>4.8738535256856626E-3</v>
      </c>
      <c r="J134" s="150">
        <v>0.14967010638600189</v>
      </c>
      <c r="K134" s="150">
        <v>0.14872740461958903</v>
      </c>
      <c r="L134" s="150">
        <v>3.3498489145209726E-2</v>
      </c>
      <c r="M134" s="150">
        <v>0.22401672125868582</v>
      </c>
      <c r="N134" s="150">
        <v>1.4221445472327279E-2</v>
      </c>
      <c r="O134" s="150">
        <v>0</v>
      </c>
      <c r="P134" s="151">
        <v>0.39645959443730011</v>
      </c>
      <c r="Q134" s="16">
        <v>7.7695213806128094E-2</v>
      </c>
      <c r="R134" s="151">
        <v>0</v>
      </c>
      <c r="S134" s="151">
        <v>8.7219575976759181E-2</v>
      </c>
      <c r="T134" s="151">
        <v>0.29040720368987777</v>
      </c>
      <c r="U134" s="151">
        <v>0.13354784207024431</v>
      </c>
      <c r="V134" s="151">
        <v>9.4812957078778112E-2</v>
      </c>
      <c r="W134" s="151">
        <v>2.0499425618943072E-2</v>
      </c>
      <c r="X134" s="151">
        <v>0</v>
      </c>
      <c r="Y134" s="151">
        <v>1.1006418126780302</v>
      </c>
      <c r="Z134" s="249"/>
      <c r="AA134" s="249"/>
      <c r="AB134" s="249"/>
      <c r="AC134" s="249"/>
      <c r="AD134" s="249"/>
      <c r="AE134" s="249"/>
      <c r="AF134" s="249"/>
      <c r="AG134" s="249"/>
      <c r="AH134" s="249"/>
      <c r="AI134" s="249"/>
      <c r="AJ134" s="249"/>
      <c r="AK134" s="249"/>
      <c r="AL134" s="249"/>
      <c r="AM134" s="249"/>
      <c r="AN134" s="249"/>
      <c r="AO134" s="249"/>
      <c r="AP134" s="249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49"/>
      <c r="BA134" s="249"/>
      <c r="BB134" s="249"/>
      <c r="BC134" s="249"/>
      <c r="BD134" s="249"/>
      <c r="BE134" s="249"/>
      <c r="BF134" s="249"/>
      <c r="BG134" s="249"/>
      <c r="BH134" s="249"/>
      <c r="BI134" s="249"/>
      <c r="BJ134" s="249"/>
      <c r="BK134" s="249"/>
      <c r="BL134" s="249"/>
      <c r="BM134" s="249"/>
      <c r="BN134" s="249"/>
      <c r="BO134" s="249"/>
      <c r="BP134" s="249"/>
      <c r="BQ134" s="249"/>
      <c r="BR134" s="249"/>
      <c r="BS134" s="249"/>
      <c r="BT134" s="249"/>
      <c r="BU134" s="249"/>
      <c r="BV134" s="249"/>
    </row>
    <row r="135" spans="1:74" x14ac:dyDescent="0.25">
      <c r="A135" s="4" t="str">
        <f t="shared" si="2"/>
        <v>40816Short</v>
      </c>
      <c r="B135" s="249">
        <v>40816</v>
      </c>
      <c r="C135" s="250" t="s">
        <v>13</v>
      </c>
      <c r="D135" s="150">
        <v>-0.30714121634664537</v>
      </c>
      <c r="E135" s="150">
        <v>-0.13052181978057212</v>
      </c>
      <c r="F135" s="150">
        <v>-1.8798492633484331E-2</v>
      </c>
      <c r="G135" s="150">
        <v>-4.8176181080427122E-2</v>
      </c>
      <c r="H135" s="150">
        <v>0</v>
      </c>
      <c r="I135" s="150">
        <v>-7.6073737717300777E-2</v>
      </c>
      <c r="J135" s="150">
        <v>-9.7030646762390912E-2</v>
      </c>
      <c r="K135" s="150">
        <v>-0.12002580471657728</v>
      </c>
      <c r="L135" s="150">
        <v>-1.5607773811000323E-2</v>
      </c>
      <c r="M135" s="150">
        <v>-0.1902996519893046</v>
      </c>
      <c r="N135" s="150">
        <v>-4.117034634563161E-3</v>
      </c>
      <c r="O135" s="150">
        <v>0</v>
      </c>
      <c r="P135" s="151">
        <v>-0.46272531408391115</v>
      </c>
      <c r="Q135" s="16">
        <v>-1.3848429345568051E-2</v>
      </c>
      <c r="R135" s="151">
        <v>-7.2275031049938529E-2</v>
      </c>
      <c r="S135" s="151">
        <v>-0.126566182287461</v>
      </c>
      <c r="T135" s="151">
        <v>-0.10192344422589444</v>
      </c>
      <c r="U135" s="151">
        <v>-0.13015722445149253</v>
      </c>
      <c r="V135" s="151">
        <v>-8.2059063668226045E-2</v>
      </c>
      <c r="W135" s="151">
        <v>-1.8237670359774312E-2</v>
      </c>
      <c r="X135" s="151">
        <v>0</v>
      </c>
      <c r="Y135" s="151">
        <v>-1.0077923594722655</v>
      </c>
      <c r="Z135" s="249"/>
      <c r="AA135" s="249"/>
      <c r="AB135" s="249"/>
      <c r="AC135" s="249"/>
      <c r="AD135" s="249"/>
      <c r="AE135" s="249"/>
      <c r="AF135" s="249"/>
      <c r="AG135" s="249"/>
      <c r="AH135" s="249"/>
      <c r="AI135" s="249"/>
      <c r="AJ135" s="249"/>
      <c r="AK135" s="249"/>
      <c r="AL135" s="249"/>
      <c r="AM135" s="249"/>
      <c r="AN135" s="249"/>
      <c r="AO135" s="249"/>
      <c r="AP135" s="249"/>
      <c r="AQ135" s="249"/>
      <c r="AR135" s="249"/>
      <c r="AS135" s="249"/>
      <c r="AT135" s="249"/>
      <c r="AU135" s="249"/>
      <c r="AV135" s="249"/>
      <c r="AW135" s="249"/>
      <c r="AX135" s="249"/>
      <c r="AY135" s="249"/>
      <c r="AZ135" s="249"/>
      <c r="BA135" s="249"/>
      <c r="BB135" s="249"/>
      <c r="BC135" s="249"/>
      <c r="BD135" s="249"/>
      <c r="BE135" s="249"/>
      <c r="BF135" s="249"/>
      <c r="BG135" s="249"/>
      <c r="BH135" s="249"/>
      <c r="BI135" s="249"/>
      <c r="BJ135" s="249"/>
      <c r="BK135" s="249"/>
      <c r="BL135" s="249"/>
      <c r="BM135" s="249"/>
      <c r="BN135" s="249"/>
      <c r="BO135" s="249"/>
      <c r="BP135" s="249"/>
      <c r="BQ135" s="249"/>
      <c r="BR135" s="249"/>
      <c r="BS135" s="249"/>
      <c r="BT135" s="249"/>
      <c r="BU135" s="249"/>
      <c r="BV135" s="249"/>
    </row>
    <row r="136" spans="1:74" x14ac:dyDescent="0.25">
      <c r="A136" s="4" t="str">
        <f t="shared" si="2"/>
        <v/>
      </c>
      <c r="C136" s="15"/>
      <c r="D136" s="15"/>
      <c r="F136" s="12"/>
      <c r="G136" s="12"/>
      <c r="H136" s="12"/>
      <c r="I136" s="12"/>
      <c r="J136" s="12"/>
      <c r="K136" s="12"/>
      <c r="L136" s="12"/>
      <c r="M136" s="19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9"/>
      <c r="AT136" s="19"/>
      <c r="AU136" s="19"/>
      <c r="AV136" s="19"/>
      <c r="AW136" s="19"/>
      <c r="AX136" s="19"/>
      <c r="AY136" s="19"/>
      <c r="AZ136" s="19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9"/>
      <c r="BQ136" s="12"/>
      <c r="BR136" s="19"/>
      <c r="BS136" s="12"/>
      <c r="BT136" s="12"/>
      <c r="BU136" s="12"/>
      <c r="BV136" s="10"/>
    </row>
    <row r="137" spans="1:74" x14ac:dyDescent="0.25">
      <c r="A137" s="4" t="str">
        <f t="shared" si="2"/>
        <v/>
      </c>
      <c r="B137" s="252"/>
      <c r="C137" s="252"/>
      <c r="D137" s="148" t="s">
        <v>0</v>
      </c>
      <c r="E137" s="148" t="s">
        <v>1</v>
      </c>
      <c r="F137" s="148" t="s">
        <v>2</v>
      </c>
      <c r="G137" s="148" t="s">
        <v>3</v>
      </c>
      <c r="H137" s="148" t="s">
        <v>4</v>
      </c>
      <c r="I137" s="148" t="s">
        <v>5</v>
      </c>
      <c r="J137" s="148" t="s">
        <v>6</v>
      </c>
      <c r="K137" s="148" t="s">
        <v>7</v>
      </c>
      <c r="L137" s="148" t="s">
        <v>8</v>
      </c>
      <c r="M137" s="148" t="s">
        <v>10</v>
      </c>
      <c r="N137" s="148" t="s">
        <v>11</v>
      </c>
      <c r="O137" s="148" t="s">
        <v>9</v>
      </c>
      <c r="P137" s="252" t="s">
        <v>17</v>
      </c>
      <c r="Q137" s="548" t="s">
        <v>18</v>
      </c>
      <c r="R137" s="252" t="s">
        <v>19</v>
      </c>
      <c r="S137" s="252" t="s">
        <v>20</v>
      </c>
      <c r="T137" s="252" t="s">
        <v>21</v>
      </c>
      <c r="U137" s="252" t="s">
        <v>22</v>
      </c>
      <c r="V137" s="252" t="s">
        <v>23</v>
      </c>
      <c r="W137" s="252" t="s">
        <v>15</v>
      </c>
      <c r="X137" s="252" t="s">
        <v>16</v>
      </c>
      <c r="Y137" s="253" t="s">
        <v>14</v>
      </c>
      <c r="Z137" s="253"/>
      <c r="AA137" s="252"/>
      <c r="AB137" s="252"/>
      <c r="AC137" s="252"/>
      <c r="AD137" s="252"/>
      <c r="AE137" s="252"/>
      <c r="AF137" s="252"/>
      <c r="AG137" s="252"/>
      <c r="AH137" s="252"/>
      <c r="AI137" s="252"/>
      <c r="AJ137" s="252"/>
      <c r="AK137" s="252"/>
      <c r="AL137" s="252"/>
      <c r="AM137" s="252"/>
      <c r="AN137" s="252"/>
      <c r="AO137" s="252"/>
      <c r="AP137" s="252"/>
      <c r="AQ137" s="252"/>
      <c r="AR137" s="252"/>
      <c r="AS137" s="252"/>
      <c r="AT137" s="252"/>
      <c r="AU137" s="252"/>
      <c r="AV137" s="252"/>
      <c r="AW137" s="252"/>
      <c r="AX137" s="252"/>
      <c r="AY137" s="252"/>
      <c r="AZ137" s="252"/>
      <c r="BA137" s="252"/>
      <c r="BB137" s="252"/>
      <c r="BC137" s="252"/>
      <c r="BD137" s="252"/>
      <c r="BE137" s="252"/>
      <c r="BF137" s="252"/>
      <c r="BG137" s="252"/>
      <c r="BH137" s="252"/>
      <c r="BI137" s="252"/>
      <c r="BJ137" s="252"/>
      <c r="BK137" s="252"/>
      <c r="BL137" s="252"/>
      <c r="BM137" s="252"/>
      <c r="BN137" s="252"/>
      <c r="BO137" s="252"/>
      <c r="BP137" s="252"/>
      <c r="BQ137" s="252"/>
      <c r="BR137" s="252"/>
      <c r="BS137" s="252"/>
      <c r="BT137" s="252"/>
      <c r="BU137" s="252"/>
      <c r="BV137" s="252"/>
    </row>
    <row r="138" spans="1:74" x14ac:dyDescent="0.25">
      <c r="A138" s="4" t="str">
        <f t="shared" si="2"/>
        <v>40786Long</v>
      </c>
      <c r="B138" s="254">
        <v>40786</v>
      </c>
      <c r="C138" s="253" t="s">
        <v>12</v>
      </c>
      <c r="D138" s="150">
        <v>0.32342313032518599</v>
      </c>
      <c r="E138" s="150">
        <v>4.5250473204035496E-2</v>
      </c>
      <c r="F138" s="150">
        <v>2.9617725435165405E-2</v>
      </c>
      <c r="G138" s="150">
        <v>0.16873797393421566</v>
      </c>
      <c r="H138" s="150">
        <v>1.0310112511605997E-2</v>
      </c>
      <c r="I138" s="150">
        <v>7.9828851060513902E-3</v>
      </c>
      <c r="J138" s="150">
        <v>0.1315505306686596</v>
      </c>
      <c r="K138" s="150">
        <v>0.12209484860438437</v>
      </c>
      <c r="L138" s="150">
        <v>3.2706606009300046E-2</v>
      </c>
      <c r="M138" s="150">
        <v>0.25054610549495698</v>
      </c>
      <c r="N138" s="150">
        <v>1.3815165429236104E-2</v>
      </c>
      <c r="O138" s="150">
        <v>0</v>
      </c>
      <c r="P138" s="151">
        <v>0.3654761094307401</v>
      </c>
      <c r="Q138" s="16">
        <v>9.6272220111343898E-2</v>
      </c>
      <c r="R138" s="151">
        <v>0</v>
      </c>
      <c r="S138" s="151">
        <v>0.12858925857532272</v>
      </c>
      <c r="T138" s="151">
        <v>0.29635219778129152</v>
      </c>
      <c r="U138" s="151">
        <v>0.13323878825491939</v>
      </c>
      <c r="V138" s="151">
        <v>9.4449893129203766E-2</v>
      </c>
      <c r="W138" s="151">
        <v>2.1657089439975644E-2</v>
      </c>
      <c r="X138" s="151">
        <v>0</v>
      </c>
      <c r="Y138" s="151">
        <v>1.1360355567227969</v>
      </c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52"/>
      <c r="AJ138" s="252"/>
      <c r="AK138" s="252"/>
      <c r="AL138" s="252"/>
      <c r="AM138" s="252"/>
      <c r="AN138" s="252"/>
      <c r="AO138" s="252"/>
      <c r="AP138" s="252"/>
      <c r="AQ138" s="252"/>
      <c r="AR138" s="252"/>
      <c r="AS138" s="252"/>
      <c r="AT138" s="252"/>
      <c r="AU138" s="252"/>
      <c r="AV138" s="252"/>
      <c r="AW138" s="252"/>
      <c r="AX138" s="252"/>
      <c r="AY138" s="252"/>
      <c r="AZ138" s="252"/>
      <c r="BA138" s="252"/>
      <c r="BB138" s="252"/>
      <c r="BC138" s="252"/>
      <c r="BD138" s="252"/>
      <c r="BE138" s="252"/>
      <c r="BF138" s="252"/>
      <c r="BG138" s="252"/>
      <c r="BH138" s="252"/>
      <c r="BI138" s="252"/>
      <c r="BJ138" s="252"/>
      <c r="BK138" s="252"/>
      <c r="BL138" s="252"/>
      <c r="BM138" s="252"/>
      <c r="BN138" s="252"/>
      <c r="BO138" s="252"/>
      <c r="BP138" s="252"/>
      <c r="BQ138" s="252"/>
      <c r="BR138" s="252"/>
      <c r="BS138" s="252"/>
      <c r="BT138" s="252"/>
      <c r="BU138" s="252"/>
      <c r="BV138" s="252"/>
    </row>
    <row r="139" spans="1:74" x14ac:dyDescent="0.25">
      <c r="A139" s="4" t="str">
        <f t="shared" si="2"/>
        <v>40786Short</v>
      </c>
      <c r="B139" s="252">
        <v>40786</v>
      </c>
      <c r="C139" s="253" t="s">
        <v>13</v>
      </c>
      <c r="D139" s="150">
        <v>-0.29400835878204801</v>
      </c>
      <c r="E139" s="150">
        <v>-0.15046314177534165</v>
      </c>
      <c r="F139" s="150">
        <v>-3.9668437335145428E-3</v>
      </c>
      <c r="G139" s="150">
        <v>-4.2311946461117876E-2</v>
      </c>
      <c r="H139" s="150">
        <v>0</v>
      </c>
      <c r="I139" s="150">
        <v>-8.443887763777759E-2</v>
      </c>
      <c r="J139" s="150">
        <v>-8.0855011631379967E-2</v>
      </c>
      <c r="K139" s="150">
        <v>-0.11794748812990509</v>
      </c>
      <c r="L139" s="150">
        <v>0</v>
      </c>
      <c r="M139" s="150">
        <v>-0.18692207021932522</v>
      </c>
      <c r="N139" s="150">
        <v>-3.9824664970513892E-3</v>
      </c>
      <c r="O139" s="150">
        <v>0</v>
      </c>
      <c r="P139" s="151">
        <v>-0.43183838678788927</v>
      </c>
      <c r="Q139" s="16">
        <v>-2.4194420844191643E-3</v>
      </c>
      <c r="R139" s="151">
        <v>-8.3838614237163711E-2</v>
      </c>
      <c r="S139" s="151">
        <v>-0.16114007369345973</v>
      </c>
      <c r="T139" s="151">
        <v>-8.2356415637979546E-2</v>
      </c>
      <c r="U139" s="151">
        <v>-0.12631899923474682</v>
      </c>
      <c r="V139" s="151">
        <v>-7.6984273191803107E-2</v>
      </c>
      <c r="W139" s="151">
        <v>0</v>
      </c>
      <c r="X139" s="151">
        <v>0</v>
      </c>
      <c r="Y139" s="151">
        <v>-0.96489620486746108</v>
      </c>
      <c r="Z139" s="252"/>
      <c r="AA139" s="252"/>
      <c r="AB139" s="252"/>
      <c r="AC139" s="252"/>
      <c r="AD139" s="252"/>
      <c r="AE139" s="252"/>
      <c r="AF139" s="252"/>
      <c r="AG139" s="252"/>
      <c r="AH139" s="252"/>
      <c r="AI139" s="252"/>
      <c r="AJ139" s="252"/>
      <c r="AK139" s="252"/>
      <c r="AL139" s="252"/>
      <c r="AM139" s="252"/>
      <c r="AN139" s="252"/>
      <c r="AO139" s="252"/>
      <c r="AP139" s="252"/>
      <c r="AQ139" s="252"/>
      <c r="AR139" s="252"/>
      <c r="AS139" s="252"/>
      <c r="AT139" s="252"/>
      <c r="AU139" s="252"/>
      <c r="AV139" s="252"/>
      <c r="AW139" s="252"/>
      <c r="AX139" s="252"/>
      <c r="AY139" s="252"/>
      <c r="AZ139" s="252"/>
      <c r="BA139" s="252"/>
      <c r="BB139" s="252"/>
      <c r="BC139" s="252"/>
      <c r="BD139" s="252"/>
      <c r="BE139" s="252"/>
      <c r="BF139" s="252"/>
      <c r="BG139" s="252"/>
      <c r="BH139" s="252"/>
      <c r="BI139" s="252"/>
      <c r="BJ139" s="252"/>
      <c r="BK139" s="252"/>
      <c r="BL139" s="252"/>
      <c r="BM139" s="252"/>
      <c r="BN139" s="252"/>
      <c r="BO139" s="252"/>
      <c r="BP139" s="252"/>
      <c r="BQ139" s="252"/>
      <c r="BR139" s="252"/>
      <c r="BS139" s="252"/>
      <c r="BT139" s="252"/>
      <c r="BU139" s="252"/>
      <c r="BV139" s="252"/>
    </row>
    <row r="140" spans="1:74" x14ac:dyDescent="0.25">
      <c r="A140" s="4" t="str">
        <f t="shared" si="2"/>
        <v/>
      </c>
      <c r="E140" s="11"/>
      <c r="F140" s="11"/>
    </row>
    <row r="141" spans="1:74" x14ac:dyDescent="0.25">
      <c r="A141" s="4" t="str">
        <f t="shared" si="2"/>
        <v/>
      </c>
      <c r="B141" s="255"/>
      <c r="C141" s="255"/>
      <c r="D141" s="148" t="s">
        <v>0</v>
      </c>
      <c r="E141" s="148" t="s">
        <v>1</v>
      </c>
      <c r="F141" s="148" t="s">
        <v>2</v>
      </c>
      <c r="G141" s="148" t="s">
        <v>3</v>
      </c>
      <c r="H141" s="148" t="s">
        <v>4</v>
      </c>
      <c r="I141" s="148" t="s">
        <v>5</v>
      </c>
      <c r="J141" s="148" t="s">
        <v>6</v>
      </c>
      <c r="K141" s="148" t="s">
        <v>7</v>
      </c>
      <c r="L141" s="148" t="s">
        <v>8</v>
      </c>
      <c r="M141" s="148" t="s">
        <v>10</v>
      </c>
      <c r="N141" s="148" t="s">
        <v>11</v>
      </c>
      <c r="O141" s="148" t="s">
        <v>9</v>
      </c>
      <c r="P141" s="255" t="s">
        <v>17</v>
      </c>
      <c r="Q141" s="549" t="s">
        <v>18</v>
      </c>
      <c r="R141" s="255" t="s">
        <v>19</v>
      </c>
      <c r="S141" s="255" t="s">
        <v>20</v>
      </c>
      <c r="T141" s="255" t="s">
        <v>21</v>
      </c>
      <c r="U141" s="255" t="s">
        <v>22</v>
      </c>
      <c r="V141" s="255" t="s">
        <v>23</v>
      </c>
      <c r="W141" s="255" t="s">
        <v>15</v>
      </c>
      <c r="X141" s="255" t="s">
        <v>16</v>
      </c>
      <c r="Y141" s="256" t="s">
        <v>14</v>
      </c>
      <c r="Z141" s="256"/>
      <c r="AA141" s="255"/>
      <c r="AB141" s="255"/>
      <c r="AC141" s="255"/>
      <c r="AD141" s="255"/>
      <c r="AE141" s="255"/>
      <c r="AF141" s="255"/>
      <c r="AG141" s="255"/>
      <c r="AH141" s="255"/>
      <c r="AI141" s="255"/>
      <c r="AJ141" s="255"/>
      <c r="AK141" s="255"/>
      <c r="AL141" s="255"/>
      <c r="AM141" s="255"/>
      <c r="AN141" s="255"/>
      <c r="AO141" s="255"/>
      <c r="AP141" s="255"/>
      <c r="AQ141" s="255"/>
      <c r="AR141" s="255"/>
      <c r="AS141" s="255"/>
      <c r="AT141" s="255"/>
      <c r="AU141" s="255"/>
      <c r="AV141" s="255"/>
      <c r="AW141" s="255"/>
      <c r="AX141" s="255"/>
      <c r="AY141" s="255"/>
      <c r="AZ141" s="255"/>
      <c r="BA141" s="255"/>
      <c r="BB141" s="255"/>
      <c r="BC141" s="255"/>
      <c r="BD141" s="255"/>
      <c r="BE141" s="255"/>
      <c r="BF141" s="255"/>
      <c r="BG141" s="255"/>
      <c r="BH141" s="255"/>
      <c r="BI141" s="255"/>
      <c r="BJ141" s="255"/>
      <c r="BK141" s="255"/>
      <c r="BL141" s="255"/>
      <c r="BM141" s="255"/>
      <c r="BN141" s="255"/>
      <c r="BO141" s="255"/>
      <c r="BP141" s="255"/>
      <c r="BQ141" s="255"/>
      <c r="BR141" s="255"/>
      <c r="BS141" s="255"/>
      <c r="BT141" s="255"/>
      <c r="BU141" s="255"/>
      <c r="BV141" s="255"/>
    </row>
    <row r="142" spans="1:74" x14ac:dyDescent="0.25">
      <c r="A142" s="4" t="str">
        <f t="shared" si="2"/>
        <v>40755Long</v>
      </c>
      <c r="B142" s="257">
        <v>40755</v>
      </c>
      <c r="C142" s="256" t="s">
        <v>12</v>
      </c>
      <c r="D142" s="150">
        <v>0.31323906852186967</v>
      </c>
      <c r="E142" s="150">
        <v>4.6811658196418644E-2</v>
      </c>
      <c r="F142" s="150">
        <v>3.5774384462264837E-2</v>
      </c>
      <c r="G142" s="150">
        <v>0.17092339018905611</v>
      </c>
      <c r="H142" s="150">
        <v>1.3684521064278561E-2</v>
      </c>
      <c r="I142" s="150">
        <v>6.6446552583943859E-3</v>
      </c>
      <c r="J142" s="150">
        <v>0.14912982469263325</v>
      </c>
      <c r="K142" s="150">
        <v>0.15595673543308008</v>
      </c>
      <c r="L142" s="150">
        <v>3.5765016959319572E-2</v>
      </c>
      <c r="M142" s="150">
        <v>0.24044411843437069</v>
      </c>
      <c r="N142" s="150">
        <v>1.1934137264856357E-2</v>
      </c>
      <c r="O142" s="150">
        <v>0</v>
      </c>
      <c r="P142" s="151">
        <v>0.44689174984462754</v>
      </c>
      <c r="Q142" s="16">
        <v>9.9932906289138423E-2</v>
      </c>
      <c r="R142" s="151">
        <v>0</v>
      </c>
      <c r="S142" s="151">
        <v>0.13923067275529769</v>
      </c>
      <c r="T142" s="151">
        <v>0.28881333811673116</v>
      </c>
      <c r="U142" s="151">
        <v>8.9683654117348785E-2</v>
      </c>
      <c r="V142" s="151">
        <v>9.5986985772187311E-2</v>
      </c>
      <c r="W142" s="151">
        <v>1.9768203581211116E-2</v>
      </c>
      <c r="X142" s="151">
        <v>0</v>
      </c>
      <c r="Y142" s="151">
        <v>1.1803075104765428</v>
      </c>
      <c r="Z142" s="255"/>
      <c r="AA142" s="255"/>
      <c r="AB142" s="255"/>
      <c r="AC142" s="255"/>
      <c r="AD142" s="255"/>
      <c r="AE142" s="255"/>
      <c r="AF142" s="255"/>
      <c r="AG142" s="255"/>
      <c r="AH142" s="255"/>
      <c r="AI142" s="255"/>
      <c r="AJ142" s="255"/>
      <c r="AK142" s="255"/>
      <c r="AL142" s="255"/>
      <c r="AM142" s="255"/>
      <c r="AN142" s="255"/>
      <c r="AO142" s="255"/>
      <c r="AP142" s="255"/>
      <c r="AQ142" s="255"/>
      <c r="AR142" s="255"/>
      <c r="AS142" s="255"/>
      <c r="AT142" s="255"/>
      <c r="AU142" s="255"/>
      <c r="AV142" s="255"/>
      <c r="AW142" s="255"/>
      <c r="AX142" s="255"/>
      <c r="AY142" s="255"/>
      <c r="AZ142" s="255"/>
      <c r="BA142" s="255"/>
      <c r="BB142" s="255"/>
      <c r="BC142" s="255"/>
      <c r="BD142" s="255"/>
      <c r="BE142" s="255"/>
      <c r="BF142" s="255"/>
      <c r="BG142" s="255"/>
      <c r="BH142" s="255"/>
      <c r="BI142" s="255"/>
      <c r="BJ142" s="255"/>
      <c r="BK142" s="255"/>
      <c r="BL142" s="255"/>
      <c r="BM142" s="255"/>
      <c r="BN142" s="255"/>
      <c r="BO142" s="255"/>
      <c r="BP142" s="255"/>
      <c r="BQ142" s="255"/>
      <c r="BR142" s="255"/>
      <c r="BS142" s="255"/>
      <c r="BT142" s="255"/>
      <c r="BU142" s="255"/>
      <c r="BV142" s="255"/>
    </row>
    <row r="143" spans="1:74" x14ac:dyDescent="0.25">
      <c r="A143" s="4" t="str">
        <f t="shared" si="2"/>
        <v>40755Short</v>
      </c>
      <c r="B143" s="255">
        <v>40755</v>
      </c>
      <c r="C143" s="256" t="s">
        <v>13</v>
      </c>
      <c r="D143" s="150">
        <v>-0.29058503233313954</v>
      </c>
      <c r="E143" s="150">
        <v>-0.14497556323860691</v>
      </c>
      <c r="F143" s="150">
        <v>-4.3032040279780527E-3</v>
      </c>
      <c r="G143" s="150">
        <v>-4.0130725290102698E-2</v>
      </c>
      <c r="H143" s="150">
        <v>-2.4239463394105589E-3</v>
      </c>
      <c r="I143" s="150">
        <v>-0.12763619662824729</v>
      </c>
      <c r="J143" s="150">
        <v>-0.10441448760143374</v>
      </c>
      <c r="K143" s="150">
        <v>-0.16293296861160314</v>
      </c>
      <c r="L143" s="150">
        <v>-6.9281620643048877E-3</v>
      </c>
      <c r="M143" s="150">
        <v>-0.13273045498228087</v>
      </c>
      <c r="N143" s="150">
        <v>-1.8157125507321662E-3</v>
      </c>
      <c r="O143" s="150">
        <v>0</v>
      </c>
      <c r="P143" s="151">
        <v>-0.52958557564602127</v>
      </c>
      <c r="Q143" s="16">
        <v>-5.6740637611903642E-3</v>
      </c>
      <c r="R143" s="151">
        <v>-0.11578242182762276</v>
      </c>
      <c r="S143" s="151">
        <v>-0.15112495463868769</v>
      </c>
      <c r="T143" s="151">
        <v>-5.618620440399099E-2</v>
      </c>
      <c r="U143" s="151">
        <v>-8.2760320968035733E-2</v>
      </c>
      <c r="V143" s="151">
        <v>-7.7762912422290942E-2</v>
      </c>
      <c r="W143" s="151">
        <v>0</v>
      </c>
      <c r="X143" s="151">
        <v>0</v>
      </c>
      <c r="Y143" s="151">
        <v>-1.0188764536678405</v>
      </c>
      <c r="Z143" s="255"/>
      <c r="AA143" s="255"/>
      <c r="AB143" s="255"/>
      <c r="AC143" s="255"/>
      <c r="AD143" s="255"/>
      <c r="AE143" s="255"/>
      <c r="AF143" s="255"/>
      <c r="AG143" s="255"/>
      <c r="AH143" s="255"/>
      <c r="AI143" s="255"/>
      <c r="AJ143" s="255"/>
      <c r="AK143" s="255"/>
      <c r="AL143" s="255"/>
      <c r="AM143" s="255"/>
      <c r="AN143" s="255"/>
      <c r="AO143" s="255"/>
      <c r="AP143" s="255"/>
      <c r="AQ143" s="255"/>
      <c r="AR143" s="255"/>
      <c r="AS143" s="255"/>
      <c r="AT143" s="255"/>
      <c r="AU143" s="255"/>
      <c r="AV143" s="255"/>
      <c r="AW143" s="255"/>
      <c r="AX143" s="255"/>
      <c r="AY143" s="255"/>
      <c r="AZ143" s="255"/>
      <c r="BA143" s="255"/>
      <c r="BB143" s="255"/>
      <c r="BC143" s="255"/>
      <c r="BD143" s="255"/>
      <c r="BE143" s="255"/>
      <c r="BF143" s="255"/>
      <c r="BG143" s="255"/>
      <c r="BH143" s="255"/>
      <c r="BI143" s="255"/>
      <c r="BJ143" s="255"/>
      <c r="BK143" s="255"/>
      <c r="BL143" s="255"/>
      <c r="BM143" s="255"/>
      <c r="BN143" s="255"/>
      <c r="BO143" s="255"/>
      <c r="BP143" s="255"/>
      <c r="BQ143" s="255"/>
      <c r="BR143" s="255"/>
      <c r="BS143" s="255"/>
      <c r="BT143" s="255"/>
      <c r="BU143" s="255"/>
      <c r="BV143" s="255"/>
    </row>
    <row r="144" spans="1:74" x14ac:dyDescent="0.25">
      <c r="A144" s="4" t="str">
        <f t="shared" si="2"/>
        <v/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</row>
    <row r="145" spans="1:74" x14ac:dyDescent="0.25">
      <c r="A145" s="4" t="str">
        <f t="shared" si="2"/>
        <v/>
      </c>
      <c r="B145" s="258"/>
      <c r="C145" s="258"/>
      <c r="D145" s="148" t="s">
        <v>0</v>
      </c>
      <c r="E145" s="148" t="s">
        <v>1</v>
      </c>
      <c r="F145" s="148" t="s">
        <v>2</v>
      </c>
      <c r="G145" s="148" t="s">
        <v>3</v>
      </c>
      <c r="H145" s="148" t="s">
        <v>4</v>
      </c>
      <c r="I145" s="148" t="s">
        <v>5</v>
      </c>
      <c r="J145" s="148" t="s">
        <v>6</v>
      </c>
      <c r="K145" s="148" t="s">
        <v>7</v>
      </c>
      <c r="L145" s="148" t="s">
        <v>8</v>
      </c>
      <c r="M145" s="148" t="s">
        <v>10</v>
      </c>
      <c r="N145" s="148" t="s">
        <v>11</v>
      </c>
      <c r="O145" s="148" t="s">
        <v>9</v>
      </c>
      <c r="P145" s="258" t="s">
        <v>17</v>
      </c>
      <c r="Q145" s="550" t="s">
        <v>18</v>
      </c>
      <c r="R145" s="258" t="s">
        <v>19</v>
      </c>
      <c r="S145" s="258" t="s">
        <v>20</v>
      </c>
      <c r="T145" s="258" t="s">
        <v>21</v>
      </c>
      <c r="U145" s="258" t="s">
        <v>22</v>
      </c>
      <c r="V145" s="258" t="s">
        <v>23</v>
      </c>
      <c r="W145" s="258" t="s">
        <v>15</v>
      </c>
      <c r="X145" s="258" t="s">
        <v>16</v>
      </c>
      <c r="Y145" s="259" t="s">
        <v>14</v>
      </c>
      <c r="Z145" s="259"/>
      <c r="AA145" s="258"/>
      <c r="AB145" s="258"/>
      <c r="AC145" s="258"/>
      <c r="AD145" s="258"/>
      <c r="AE145" s="258"/>
      <c r="AF145" s="258"/>
      <c r="AG145" s="258"/>
      <c r="AH145" s="258"/>
      <c r="AI145" s="258"/>
      <c r="AJ145" s="258"/>
      <c r="AK145" s="258"/>
      <c r="AL145" s="258"/>
      <c r="AM145" s="258"/>
      <c r="AN145" s="258"/>
      <c r="AO145" s="258"/>
      <c r="AP145" s="258"/>
      <c r="AQ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8"/>
      <c r="BD145" s="258"/>
      <c r="BE145" s="258"/>
      <c r="BF145" s="258"/>
      <c r="BG145" s="258"/>
      <c r="BH145" s="258"/>
      <c r="BI145" s="258"/>
      <c r="BJ145" s="258"/>
      <c r="BK145" s="258"/>
      <c r="BL145" s="258"/>
      <c r="BM145" s="258"/>
      <c r="BN145" s="258"/>
      <c r="BO145" s="258"/>
      <c r="BP145" s="258"/>
      <c r="BQ145" s="258"/>
      <c r="BR145" s="258"/>
      <c r="BS145" s="258"/>
      <c r="BT145" s="258"/>
      <c r="BU145" s="258"/>
      <c r="BV145" s="258"/>
    </row>
    <row r="146" spans="1:74" x14ac:dyDescent="0.25">
      <c r="A146" s="4" t="str">
        <f t="shared" si="2"/>
        <v>40724Long</v>
      </c>
      <c r="B146" s="260">
        <v>40724</v>
      </c>
      <c r="C146" s="259" t="s">
        <v>12</v>
      </c>
      <c r="D146" s="150">
        <v>0.29724681165736661</v>
      </c>
      <c r="E146" s="150">
        <v>5.4250321099426332E-2</v>
      </c>
      <c r="F146" s="150">
        <v>4.3738163647543654E-2</v>
      </c>
      <c r="G146" s="150">
        <v>0.16090402284384475</v>
      </c>
      <c r="H146" s="150">
        <v>1.7305801855015915E-2</v>
      </c>
      <c r="I146" s="150">
        <v>4.8637993386429152E-3</v>
      </c>
      <c r="J146" s="150">
        <v>0.18214424759363709</v>
      </c>
      <c r="K146" s="150">
        <v>0.14181817348627895</v>
      </c>
      <c r="L146" s="150">
        <v>3.5372420761357271E-2</v>
      </c>
      <c r="M146" s="150">
        <v>0.24107781770219991</v>
      </c>
      <c r="N146" s="150">
        <v>1.1995118048583012E-2</v>
      </c>
      <c r="O146" s="150">
        <v>0</v>
      </c>
      <c r="P146" s="151">
        <v>0.461638694955609</v>
      </c>
      <c r="Q146" s="16">
        <v>0.10545239210777836</v>
      </c>
      <c r="R146" s="151">
        <v>0</v>
      </c>
      <c r="S146" s="151">
        <v>0.13882739432013402</v>
      </c>
      <c r="T146" s="151">
        <v>0.28450670441094533</v>
      </c>
      <c r="U146" s="151">
        <v>8.0401083697940259E-2</v>
      </c>
      <c r="V146" s="151">
        <v>9.911796886332068E-2</v>
      </c>
      <c r="W146" s="151">
        <v>2.077245967816865E-2</v>
      </c>
      <c r="X146" s="151">
        <v>0</v>
      </c>
      <c r="Y146" s="151">
        <v>1.1907166980338955</v>
      </c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L146" s="258"/>
      <c r="AM146" s="258"/>
      <c r="AN146" s="258"/>
      <c r="AO146" s="258"/>
      <c r="AP146" s="258"/>
      <c r="AQ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8"/>
      <c r="BD146" s="258"/>
      <c r="BE146" s="258"/>
      <c r="BF146" s="258"/>
      <c r="BG146" s="258"/>
      <c r="BH146" s="258"/>
      <c r="BI146" s="258"/>
      <c r="BJ146" s="258"/>
      <c r="BK146" s="258"/>
      <c r="BL146" s="258"/>
      <c r="BM146" s="258"/>
      <c r="BN146" s="258"/>
      <c r="BO146" s="258"/>
      <c r="BP146" s="258"/>
      <c r="BQ146" s="258"/>
      <c r="BR146" s="258"/>
      <c r="BS146" s="258"/>
      <c r="BT146" s="258"/>
      <c r="BU146" s="258"/>
      <c r="BV146" s="258"/>
    </row>
    <row r="147" spans="1:74" x14ac:dyDescent="0.25">
      <c r="A147" s="4" t="str">
        <f t="shared" si="2"/>
        <v>40724Short</v>
      </c>
      <c r="B147" s="258">
        <v>40724</v>
      </c>
      <c r="C147" s="259" t="s">
        <v>13</v>
      </c>
      <c r="D147" s="150">
        <v>-0.26775019567039854</v>
      </c>
      <c r="E147" s="150">
        <v>-0.16606650231930842</v>
      </c>
      <c r="F147" s="150">
        <v>-9.2243815568594494E-3</v>
      </c>
      <c r="G147" s="150">
        <v>-4.1527112523801771E-2</v>
      </c>
      <c r="H147" s="150">
        <v>-2.7496717879417886E-3</v>
      </c>
      <c r="I147" s="150">
        <v>-0.11297423534763068</v>
      </c>
      <c r="J147" s="150">
        <v>-0.14458867950900336</v>
      </c>
      <c r="K147" s="150">
        <v>-0.14136414700722938</v>
      </c>
      <c r="L147" s="150">
        <v>0</v>
      </c>
      <c r="M147" s="150">
        <v>-0.11960957742948208</v>
      </c>
      <c r="N147" s="150">
        <v>-1.5740528943602248E-3</v>
      </c>
      <c r="O147" s="150">
        <v>0</v>
      </c>
      <c r="P147" s="151">
        <v>-0.50156330321357767</v>
      </c>
      <c r="Q147" s="16">
        <v>-6.5280904043801677E-3</v>
      </c>
      <c r="R147" s="151">
        <v>-0.11083121672823286</v>
      </c>
      <c r="S147" s="151">
        <v>-0.16226968596295352</v>
      </c>
      <c r="T147" s="151">
        <v>-5.8154484201896166E-2</v>
      </c>
      <c r="U147" s="151">
        <v>-9.5002464952858356E-2</v>
      </c>
      <c r="V147" s="151">
        <v>-7.3079310582116946E-2</v>
      </c>
      <c r="W147" s="151">
        <v>0</v>
      </c>
      <c r="X147" s="151">
        <v>0</v>
      </c>
      <c r="Y147" s="151">
        <v>-1.0074285560460148</v>
      </c>
      <c r="Z147" s="258"/>
      <c r="AA147" s="258"/>
      <c r="AB147" s="258"/>
      <c r="AC147" s="258"/>
      <c r="AD147" s="258"/>
      <c r="AE147" s="258"/>
      <c r="AF147" s="258"/>
      <c r="AG147" s="258"/>
      <c r="AH147" s="258"/>
      <c r="AI147" s="258"/>
      <c r="AJ147" s="258"/>
      <c r="AK147" s="258"/>
      <c r="AL147" s="258"/>
      <c r="AM147" s="258"/>
      <c r="AN147" s="258"/>
      <c r="AO147" s="258"/>
      <c r="AP147" s="258"/>
      <c r="AQ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8"/>
      <c r="BD147" s="258"/>
      <c r="BE147" s="258"/>
      <c r="BF147" s="258"/>
      <c r="BG147" s="258"/>
      <c r="BH147" s="258"/>
      <c r="BI147" s="258"/>
      <c r="BJ147" s="258"/>
      <c r="BK147" s="258"/>
      <c r="BL147" s="258"/>
      <c r="BM147" s="258"/>
      <c r="BN147" s="258"/>
      <c r="BO147" s="258"/>
      <c r="BP147" s="258"/>
      <c r="BQ147" s="258"/>
      <c r="BR147" s="258"/>
      <c r="BS147" s="258"/>
      <c r="BT147" s="258"/>
      <c r="BU147" s="258"/>
      <c r="BV147" s="258"/>
    </row>
    <row r="148" spans="1:74" x14ac:dyDescent="0.25">
      <c r="A148" s="4" t="str">
        <f t="shared" si="2"/>
        <v/>
      </c>
      <c r="C148" s="15"/>
      <c r="D148" s="15"/>
      <c r="F148" s="12"/>
      <c r="G148" s="12"/>
      <c r="H148" s="12"/>
      <c r="I148" s="12"/>
      <c r="J148" s="12"/>
      <c r="K148" s="12"/>
      <c r="L148" s="12"/>
      <c r="M148" s="19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9"/>
      <c r="AT148" s="19"/>
      <c r="AU148" s="19"/>
      <c r="AV148" s="19"/>
      <c r="AW148" s="19"/>
      <c r="AX148" s="19"/>
      <c r="AY148" s="19"/>
      <c r="AZ148" s="19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9"/>
      <c r="BQ148" s="12"/>
      <c r="BR148" s="19"/>
      <c r="BS148" s="12"/>
      <c r="BT148" s="12"/>
      <c r="BU148" s="12"/>
      <c r="BV148" s="10"/>
    </row>
    <row r="149" spans="1:74" x14ac:dyDescent="0.25">
      <c r="A149" s="4" t="str">
        <f t="shared" si="2"/>
        <v/>
      </c>
      <c r="B149" s="261"/>
      <c r="C149" s="261"/>
      <c r="D149" s="148" t="s">
        <v>0</v>
      </c>
      <c r="E149" s="148" t="s">
        <v>1</v>
      </c>
      <c r="F149" s="148" t="s">
        <v>2</v>
      </c>
      <c r="G149" s="148" t="s">
        <v>3</v>
      </c>
      <c r="H149" s="148" t="s">
        <v>4</v>
      </c>
      <c r="I149" s="148" t="s">
        <v>5</v>
      </c>
      <c r="J149" s="148" t="s">
        <v>6</v>
      </c>
      <c r="K149" s="148" t="s">
        <v>7</v>
      </c>
      <c r="L149" s="148" t="s">
        <v>8</v>
      </c>
      <c r="M149" s="148" t="s">
        <v>10</v>
      </c>
      <c r="N149" s="148" t="s">
        <v>11</v>
      </c>
      <c r="O149" s="148" t="s">
        <v>9</v>
      </c>
      <c r="P149" s="261" t="s">
        <v>17</v>
      </c>
      <c r="Q149" s="551" t="s">
        <v>18</v>
      </c>
      <c r="R149" s="261" t="s">
        <v>19</v>
      </c>
      <c r="S149" s="261" t="s">
        <v>20</v>
      </c>
      <c r="T149" s="261" t="s">
        <v>21</v>
      </c>
      <c r="U149" s="261" t="s">
        <v>22</v>
      </c>
      <c r="V149" s="261" t="s">
        <v>23</v>
      </c>
      <c r="W149" s="261" t="s">
        <v>15</v>
      </c>
      <c r="X149" s="261" t="s">
        <v>16</v>
      </c>
      <c r="Y149" s="262" t="s">
        <v>14</v>
      </c>
      <c r="Z149" s="262"/>
      <c r="AA149" s="261"/>
      <c r="AB149" s="261"/>
      <c r="AC149" s="261"/>
      <c r="AD149" s="261"/>
      <c r="AE149" s="261"/>
      <c r="AF149" s="261"/>
      <c r="AG149" s="261"/>
      <c r="AH149" s="261"/>
      <c r="AI149" s="261"/>
      <c r="AJ149" s="261"/>
      <c r="AK149" s="261"/>
      <c r="AL149" s="261"/>
      <c r="AM149" s="261"/>
      <c r="AN149" s="261"/>
      <c r="AO149" s="261"/>
      <c r="AP149" s="261"/>
      <c r="AQ149" s="261"/>
      <c r="AR149" s="261"/>
      <c r="AS149" s="261"/>
      <c r="AT149" s="261"/>
      <c r="AU149" s="261"/>
      <c r="AV149" s="261"/>
      <c r="AW149" s="261"/>
      <c r="AX149" s="261"/>
      <c r="AY149" s="261"/>
      <c r="AZ149" s="261"/>
      <c r="BA149" s="261"/>
      <c r="BB149" s="261"/>
      <c r="BC149" s="261"/>
      <c r="BD149" s="261"/>
      <c r="BE149" s="261"/>
      <c r="BF149" s="261"/>
      <c r="BG149" s="261"/>
      <c r="BH149" s="261"/>
      <c r="BI149" s="261"/>
      <c r="BJ149" s="261"/>
      <c r="BK149" s="261"/>
      <c r="BL149" s="261"/>
      <c r="BM149" s="261"/>
      <c r="BN149" s="261"/>
      <c r="BO149" s="261"/>
      <c r="BP149" s="261"/>
      <c r="BQ149" s="261"/>
      <c r="BR149" s="261"/>
      <c r="BS149" s="261"/>
      <c r="BT149" s="261"/>
      <c r="BU149" s="261"/>
      <c r="BV149" s="261"/>
    </row>
    <row r="150" spans="1:74" x14ac:dyDescent="0.25">
      <c r="A150" s="4" t="str">
        <f t="shared" si="2"/>
        <v>40694Long</v>
      </c>
      <c r="B150" s="263">
        <v>40694</v>
      </c>
      <c r="C150" s="262" t="s">
        <v>12</v>
      </c>
      <c r="D150" s="150">
        <v>0.31197733738140693</v>
      </c>
      <c r="E150" s="150">
        <v>6.6030594668629691E-2</v>
      </c>
      <c r="F150" s="150">
        <v>4.1795140636443948E-2</v>
      </c>
      <c r="G150" s="150">
        <v>0.15281484233939777</v>
      </c>
      <c r="H150" s="150">
        <v>1.6909939961719585E-2</v>
      </c>
      <c r="I150" s="150">
        <v>4.9563091703339578E-3</v>
      </c>
      <c r="J150" s="150">
        <v>0.17303675162984025</v>
      </c>
      <c r="K150" s="150">
        <v>0.11899697384444362</v>
      </c>
      <c r="L150" s="150">
        <v>2.9566257349810016E-2</v>
      </c>
      <c r="M150" s="150">
        <v>0.21769068702604477</v>
      </c>
      <c r="N150" s="150">
        <v>9.6500352546641365E-3</v>
      </c>
      <c r="O150" s="150">
        <v>0</v>
      </c>
      <c r="P150" s="151">
        <v>0.42001464318639375</v>
      </c>
      <c r="Q150" s="16">
        <v>9.0201597760959928E-2</v>
      </c>
      <c r="R150" s="151">
        <v>0</v>
      </c>
      <c r="S150" s="151">
        <v>0.14981627672309616</v>
      </c>
      <c r="T150" s="151">
        <v>0.27240170244049966</v>
      </c>
      <c r="U150" s="151">
        <v>7.5112884100792546E-2</v>
      </c>
      <c r="V150" s="151">
        <v>0.11606927038423112</v>
      </c>
      <c r="W150" s="151">
        <v>1.9808494666761631E-2</v>
      </c>
      <c r="X150" s="151">
        <v>0</v>
      </c>
      <c r="Y150" s="151">
        <v>1.1434248692627349</v>
      </c>
      <c r="Z150" s="261"/>
      <c r="AA150" s="261"/>
      <c r="AB150" s="261"/>
      <c r="AC150" s="261"/>
      <c r="AD150" s="261"/>
      <c r="AE150" s="261"/>
      <c r="AF150" s="261"/>
      <c r="AG150" s="261"/>
      <c r="AH150" s="261"/>
      <c r="AI150" s="261"/>
      <c r="AJ150" s="261"/>
      <c r="AK150" s="261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261"/>
      <c r="AZ150" s="261"/>
      <c r="BA150" s="261"/>
      <c r="BB150" s="261"/>
      <c r="BC150" s="261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261"/>
      <c r="BP150" s="261"/>
      <c r="BQ150" s="261"/>
      <c r="BR150" s="261"/>
      <c r="BS150" s="261"/>
      <c r="BT150" s="261"/>
      <c r="BU150" s="261"/>
      <c r="BV150" s="261"/>
    </row>
    <row r="151" spans="1:74" x14ac:dyDescent="0.25">
      <c r="A151" s="4" t="str">
        <f t="shared" si="2"/>
        <v>40694Short</v>
      </c>
      <c r="B151" s="261">
        <v>40694</v>
      </c>
      <c r="C151" s="262" t="s">
        <v>13</v>
      </c>
      <c r="D151" s="150">
        <v>-0.23993961677595954</v>
      </c>
      <c r="E151" s="150">
        <v>-0.1645192627565871</v>
      </c>
      <c r="F151" s="150">
        <v>-2.4662040217974392E-2</v>
      </c>
      <c r="G151" s="150">
        <v>-3.7591253022610391E-2</v>
      </c>
      <c r="H151" s="150">
        <v>-3.6678083703757104E-3</v>
      </c>
      <c r="I151" s="150">
        <v>-0.10291661495511611</v>
      </c>
      <c r="J151" s="150">
        <v>-0.14541312058671899</v>
      </c>
      <c r="K151" s="150">
        <v>-0.11442529520509469</v>
      </c>
      <c r="L151" s="150">
        <v>0</v>
      </c>
      <c r="M151" s="150">
        <v>-0.10686832857565177</v>
      </c>
      <c r="N151" s="150">
        <v>0</v>
      </c>
      <c r="O151" s="150">
        <v>0</v>
      </c>
      <c r="P151" s="151">
        <v>-0.4055205452975259</v>
      </c>
      <c r="Q151" s="16">
        <v>-1.5382691050615429E-3</v>
      </c>
      <c r="R151" s="151">
        <v>-0.10076071351575093</v>
      </c>
      <c r="S151" s="151">
        <v>-0.16796310517089125</v>
      </c>
      <c r="T151" s="151">
        <v>-6.9956416536336233E-2</v>
      </c>
      <c r="U151" s="151">
        <v>-0.10141238713226416</v>
      </c>
      <c r="V151" s="151">
        <v>-9.2851903708258826E-2</v>
      </c>
      <c r="W151" s="151">
        <v>0</v>
      </c>
      <c r="X151" s="151">
        <v>0</v>
      </c>
      <c r="Y151" s="151">
        <v>-0.94000334046608902</v>
      </c>
      <c r="Z151" s="261"/>
      <c r="AA151" s="261"/>
      <c r="AB151" s="261"/>
      <c r="AC151" s="261"/>
      <c r="AD151" s="261"/>
      <c r="AE151" s="261"/>
      <c r="AF151" s="261"/>
      <c r="AG151" s="261"/>
      <c r="AH151" s="261"/>
      <c r="AI151" s="261"/>
      <c r="AJ151" s="261"/>
      <c r="AK151" s="261"/>
      <c r="AL151" s="261"/>
      <c r="AM151" s="261"/>
      <c r="AN151" s="261"/>
      <c r="AO151" s="261"/>
      <c r="AP151" s="261"/>
      <c r="AQ151" s="261"/>
      <c r="AR151" s="261"/>
      <c r="AS151" s="261"/>
      <c r="AT151" s="261"/>
      <c r="AU151" s="261"/>
      <c r="AV151" s="261"/>
      <c r="AW151" s="261"/>
      <c r="AX151" s="261"/>
      <c r="AY151" s="261"/>
      <c r="AZ151" s="261"/>
      <c r="BA151" s="261"/>
      <c r="BB151" s="261"/>
      <c r="BC151" s="261"/>
      <c r="BD151" s="261"/>
      <c r="BE151" s="261"/>
      <c r="BF151" s="261"/>
      <c r="BG151" s="261"/>
      <c r="BH151" s="261"/>
      <c r="BI151" s="261"/>
      <c r="BJ151" s="261"/>
      <c r="BK151" s="261"/>
      <c r="BL151" s="261"/>
      <c r="BM151" s="261"/>
      <c r="BN151" s="261"/>
      <c r="BO151" s="261"/>
      <c r="BP151" s="261"/>
      <c r="BQ151" s="261"/>
      <c r="BR151" s="261"/>
      <c r="BS151" s="261"/>
      <c r="BT151" s="261"/>
      <c r="BU151" s="261"/>
      <c r="BV151" s="261"/>
    </row>
    <row r="152" spans="1:74" x14ac:dyDescent="0.25">
      <c r="A152" s="4" t="str">
        <f t="shared" si="2"/>
        <v/>
      </c>
      <c r="E152" s="11"/>
      <c r="F152" s="11"/>
    </row>
    <row r="153" spans="1:74" x14ac:dyDescent="0.25">
      <c r="A153" s="4" t="str">
        <f t="shared" si="2"/>
        <v/>
      </c>
      <c r="B153" s="264"/>
      <c r="C153" s="264"/>
      <c r="D153" s="148" t="s">
        <v>0</v>
      </c>
      <c r="E153" s="148" t="s">
        <v>1</v>
      </c>
      <c r="F153" s="148" t="s">
        <v>2</v>
      </c>
      <c r="G153" s="148" t="s">
        <v>3</v>
      </c>
      <c r="H153" s="148" t="s">
        <v>4</v>
      </c>
      <c r="I153" s="148" t="s">
        <v>5</v>
      </c>
      <c r="J153" s="148" t="s">
        <v>6</v>
      </c>
      <c r="K153" s="148" t="s">
        <v>7</v>
      </c>
      <c r="L153" s="148" t="s">
        <v>8</v>
      </c>
      <c r="M153" s="148" t="s">
        <v>10</v>
      </c>
      <c r="N153" s="148" t="s">
        <v>11</v>
      </c>
      <c r="O153" s="148" t="s">
        <v>9</v>
      </c>
      <c r="P153" s="264" t="s">
        <v>17</v>
      </c>
      <c r="Q153" s="552" t="s">
        <v>18</v>
      </c>
      <c r="R153" s="264" t="s">
        <v>19</v>
      </c>
      <c r="S153" s="264" t="s">
        <v>20</v>
      </c>
      <c r="T153" s="264" t="s">
        <v>21</v>
      </c>
      <c r="U153" s="264" t="s">
        <v>22</v>
      </c>
      <c r="V153" s="264" t="s">
        <v>23</v>
      </c>
      <c r="W153" s="264" t="s">
        <v>15</v>
      </c>
      <c r="X153" s="264" t="s">
        <v>16</v>
      </c>
      <c r="Y153" s="265" t="s">
        <v>14</v>
      </c>
      <c r="Z153" s="265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26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264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264"/>
      <c r="BV153" s="264"/>
    </row>
    <row r="154" spans="1:74" x14ac:dyDescent="0.25">
      <c r="A154" s="4" t="str">
        <f t="shared" si="2"/>
        <v>40663Long</v>
      </c>
      <c r="B154" s="266">
        <v>40663</v>
      </c>
      <c r="C154" s="265" t="s">
        <v>12</v>
      </c>
      <c r="D154" s="150">
        <v>0.28973125469860611</v>
      </c>
      <c r="E154" s="150">
        <v>7.9382646359172221E-2</v>
      </c>
      <c r="F154" s="150">
        <v>5.0422323104693495E-2</v>
      </c>
      <c r="G154" s="150">
        <v>0.1700911789569009</v>
      </c>
      <c r="H154" s="150">
        <v>1.607484908747845E-2</v>
      </c>
      <c r="I154" s="150">
        <v>5.2981964110874582E-3</v>
      </c>
      <c r="J154" s="150">
        <v>0.18522213501913634</v>
      </c>
      <c r="K154" s="150">
        <v>0.10078628557288397</v>
      </c>
      <c r="L154" s="150">
        <v>3.0963572510099638E-2</v>
      </c>
      <c r="M154" s="150">
        <v>0.22763366466333626</v>
      </c>
      <c r="N154" s="150">
        <v>9.9433958139250184E-3</v>
      </c>
      <c r="O154" s="150">
        <v>0</v>
      </c>
      <c r="P154" s="151">
        <v>0.39580727285893241</v>
      </c>
      <c r="Q154" s="16">
        <v>0.10159227630229713</v>
      </c>
      <c r="R154" s="151">
        <v>1.9160221049001162E-4</v>
      </c>
      <c r="S154" s="151">
        <v>0.16477305762868877</v>
      </c>
      <c r="T154" s="151">
        <v>0.29568170041813419</v>
      </c>
      <c r="U154" s="151">
        <v>7.2912868307100462E-2</v>
      </c>
      <c r="V154" s="151">
        <v>0.11597268331301691</v>
      </c>
      <c r="W154" s="151">
        <v>1.8618041158660018E-2</v>
      </c>
      <c r="X154" s="151">
        <v>0</v>
      </c>
      <c r="Y154" s="151">
        <v>1.1655495021973201</v>
      </c>
      <c r="Z154" s="264"/>
      <c r="AA154" s="264"/>
      <c r="AB154" s="264"/>
      <c r="AC154" s="264"/>
      <c r="AD154" s="264"/>
      <c r="AE154" s="264"/>
      <c r="AF154" s="264"/>
      <c r="AG154" s="264"/>
      <c r="AH154" s="264"/>
      <c r="AI154" s="264"/>
      <c r="AJ154" s="264"/>
      <c r="AK154" s="264"/>
      <c r="AL154" s="264"/>
      <c r="AM154" s="264"/>
      <c r="AN154" s="264"/>
      <c r="AO154" s="264"/>
      <c r="AP154" s="264"/>
      <c r="AQ154" s="264"/>
      <c r="AR154" s="264"/>
      <c r="AS154" s="264"/>
      <c r="AT154" s="264"/>
      <c r="AU154" s="264"/>
      <c r="AV154" s="264"/>
      <c r="AW154" s="264"/>
      <c r="AX154" s="264"/>
      <c r="AY154" s="264"/>
      <c r="AZ154" s="264"/>
      <c r="BA154" s="264"/>
      <c r="BB154" s="264"/>
      <c r="BC154" s="264"/>
      <c r="BD154" s="264"/>
      <c r="BE154" s="264"/>
      <c r="BF154" s="264"/>
      <c r="BG154" s="264"/>
      <c r="BH154" s="264"/>
      <c r="BI154" s="264"/>
      <c r="BJ154" s="264"/>
      <c r="BK154" s="264"/>
      <c r="BL154" s="264"/>
      <c r="BM154" s="264"/>
      <c r="BN154" s="264"/>
      <c r="BO154" s="264"/>
      <c r="BP154" s="264"/>
      <c r="BQ154" s="264"/>
      <c r="BR154" s="264"/>
      <c r="BS154" s="264"/>
      <c r="BT154" s="264"/>
      <c r="BU154" s="264"/>
      <c r="BV154" s="264"/>
    </row>
    <row r="155" spans="1:74" x14ac:dyDescent="0.25">
      <c r="A155" s="4" t="str">
        <f t="shared" si="2"/>
        <v>40663Short</v>
      </c>
      <c r="B155" s="264">
        <v>40663</v>
      </c>
      <c r="C155" s="265" t="s">
        <v>13</v>
      </c>
      <c r="D155" s="150">
        <v>-0.2500848756349463</v>
      </c>
      <c r="E155" s="150">
        <v>-0.17402469380256871</v>
      </c>
      <c r="F155" s="150">
        <v>-4.2490390216198597E-2</v>
      </c>
      <c r="G155" s="150">
        <v>-3.4035727093853822E-2</v>
      </c>
      <c r="H155" s="150">
        <v>-3.1337827621968606E-3</v>
      </c>
      <c r="I155" s="150">
        <v>-0.13014802721323154</v>
      </c>
      <c r="J155" s="150">
        <v>-0.15547868698019646</v>
      </c>
      <c r="K155" s="150">
        <v>-0.13195693990154303</v>
      </c>
      <c r="L155" s="150">
        <v>0</v>
      </c>
      <c r="M155" s="150">
        <v>-9.8501489867386494E-2</v>
      </c>
      <c r="N155" s="150">
        <v>0</v>
      </c>
      <c r="O155" s="150">
        <v>0</v>
      </c>
      <c r="P155" s="151">
        <v>-0.42529646568427953</v>
      </c>
      <c r="Q155" s="16">
        <v>-6.6844908634869551E-3</v>
      </c>
      <c r="R155" s="151">
        <v>-0.11418507386303105</v>
      </c>
      <c r="S155" s="151">
        <v>-0.17107113673806834</v>
      </c>
      <c r="T155" s="151">
        <v>-9.9080961764307418E-2</v>
      </c>
      <c r="U155" s="151">
        <v>-0.1070187996572554</v>
      </c>
      <c r="V155" s="151">
        <v>-9.512580988525568E-2</v>
      </c>
      <c r="W155" s="151">
        <v>-1.3918750164374299E-3</v>
      </c>
      <c r="X155" s="151">
        <v>0</v>
      </c>
      <c r="Y155" s="151">
        <v>-1.019854613472122</v>
      </c>
      <c r="Z155" s="264"/>
      <c r="AA155" s="264"/>
      <c r="AB155" s="264"/>
      <c r="AC155" s="264"/>
      <c r="AD155" s="264"/>
      <c r="AE155" s="264"/>
      <c r="AF155" s="264"/>
      <c r="AG155" s="264"/>
      <c r="AH155" s="264"/>
      <c r="AI155" s="264"/>
      <c r="AJ155" s="264"/>
      <c r="AK155" s="264"/>
      <c r="AL155" s="264"/>
      <c r="AM155" s="264"/>
      <c r="AN155" s="264"/>
      <c r="AO155" s="264"/>
      <c r="AP155" s="264"/>
      <c r="AQ155" s="264"/>
      <c r="AR155" s="264"/>
      <c r="AS155" s="264"/>
      <c r="AT155" s="264"/>
      <c r="AU155" s="264"/>
      <c r="AV155" s="264"/>
      <c r="AW155" s="264"/>
      <c r="AX155" s="264"/>
      <c r="AY155" s="264"/>
      <c r="AZ155" s="264"/>
      <c r="BA155" s="264"/>
      <c r="BB155" s="264"/>
      <c r="BC155" s="264"/>
      <c r="BD155" s="264"/>
      <c r="BE155" s="264"/>
      <c r="BF155" s="264"/>
      <c r="BG155" s="264"/>
      <c r="BH155" s="264"/>
      <c r="BI155" s="264"/>
      <c r="BJ155" s="264"/>
      <c r="BK155" s="264"/>
      <c r="BL155" s="264"/>
      <c r="BM155" s="264"/>
      <c r="BN155" s="264"/>
      <c r="BO155" s="264"/>
      <c r="BP155" s="264"/>
      <c r="BQ155" s="264"/>
      <c r="BR155" s="264"/>
      <c r="BS155" s="264"/>
      <c r="BT155" s="264"/>
      <c r="BU155" s="264"/>
      <c r="BV155" s="264"/>
    </row>
    <row r="156" spans="1:74" x14ac:dyDescent="0.25">
      <c r="A156" s="4" t="str">
        <f t="shared" si="2"/>
        <v/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</row>
    <row r="157" spans="1:74" x14ac:dyDescent="0.25">
      <c r="A157" s="4" t="str">
        <f t="shared" si="2"/>
        <v/>
      </c>
      <c r="B157" s="267"/>
      <c r="C157" s="267"/>
      <c r="D157" s="148" t="s">
        <v>0</v>
      </c>
      <c r="E157" s="148" t="s">
        <v>1</v>
      </c>
      <c r="F157" s="148" t="s">
        <v>2</v>
      </c>
      <c r="G157" s="148" t="s">
        <v>3</v>
      </c>
      <c r="H157" s="148" t="s">
        <v>4</v>
      </c>
      <c r="I157" s="148" t="s">
        <v>5</v>
      </c>
      <c r="J157" s="148" t="s">
        <v>6</v>
      </c>
      <c r="K157" s="148" t="s">
        <v>7</v>
      </c>
      <c r="L157" s="148" t="s">
        <v>8</v>
      </c>
      <c r="M157" s="148" t="s">
        <v>10</v>
      </c>
      <c r="N157" s="148" t="s">
        <v>11</v>
      </c>
      <c r="O157" s="148" t="s">
        <v>9</v>
      </c>
      <c r="P157" s="267" t="s">
        <v>17</v>
      </c>
      <c r="Q157" s="553" t="s">
        <v>18</v>
      </c>
      <c r="R157" s="267" t="s">
        <v>19</v>
      </c>
      <c r="S157" s="267" t="s">
        <v>20</v>
      </c>
      <c r="T157" s="267" t="s">
        <v>21</v>
      </c>
      <c r="U157" s="267" t="s">
        <v>22</v>
      </c>
      <c r="V157" s="267" t="s">
        <v>23</v>
      </c>
      <c r="W157" s="267" t="s">
        <v>15</v>
      </c>
      <c r="X157" s="267" t="s">
        <v>16</v>
      </c>
      <c r="Y157" s="268" t="s">
        <v>14</v>
      </c>
      <c r="Z157" s="268"/>
      <c r="AA157" s="267"/>
      <c r="AB157" s="267"/>
      <c r="AC157" s="267"/>
      <c r="AD157" s="267"/>
      <c r="AE157" s="267"/>
      <c r="AF157" s="267"/>
      <c r="AG157" s="267"/>
      <c r="AH157" s="267"/>
      <c r="AI157" s="267"/>
      <c r="AJ157" s="267"/>
      <c r="AK157" s="267"/>
      <c r="AL157" s="267"/>
      <c r="AM157" s="267"/>
      <c r="AN157" s="267"/>
      <c r="AO157" s="267"/>
      <c r="AP157" s="267"/>
      <c r="AQ157" s="267"/>
      <c r="AR157" s="267"/>
      <c r="AS157" s="267"/>
      <c r="AT157" s="267"/>
      <c r="AU157" s="267"/>
      <c r="AV157" s="267"/>
      <c r="AW157" s="267"/>
      <c r="AX157" s="267"/>
      <c r="AY157" s="267"/>
      <c r="AZ157" s="267"/>
      <c r="BA157" s="267"/>
      <c r="BB157" s="267"/>
      <c r="BC157" s="267"/>
      <c r="BD157" s="267"/>
      <c r="BE157" s="267"/>
      <c r="BF157" s="267"/>
      <c r="BG157" s="267"/>
      <c r="BH157" s="267"/>
      <c r="BI157" s="267"/>
      <c r="BJ157" s="267"/>
      <c r="BK157" s="267"/>
      <c r="BL157" s="267"/>
      <c r="BM157" s="267"/>
      <c r="BN157" s="267"/>
      <c r="BO157" s="267"/>
      <c r="BP157" s="267"/>
      <c r="BQ157" s="267"/>
      <c r="BR157" s="267"/>
      <c r="BS157" s="267"/>
      <c r="BT157" s="267"/>
      <c r="BU157" s="267"/>
      <c r="BV157" s="267"/>
    </row>
    <row r="158" spans="1:74" x14ac:dyDescent="0.25">
      <c r="A158" s="4" t="str">
        <f t="shared" si="2"/>
        <v>40633Long</v>
      </c>
      <c r="B158" s="269">
        <v>40633</v>
      </c>
      <c r="C158" s="268" t="s">
        <v>12</v>
      </c>
      <c r="D158" s="150">
        <v>0.24948407699679964</v>
      </c>
      <c r="E158" s="150">
        <v>8.0620720048783914E-2</v>
      </c>
      <c r="F158" s="150">
        <v>5.391420604136038E-2</v>
      </c>
      <c r="G158" s="150">
        <v>0.16494974212588479</v>
      </c>
      <c r="H158" s="150">
        <v>1.5387288436486457E-2</v>
      </c>
      <c r="I158" s="150">
        <v>5.372570068894765E-3</v>
      </c>
      <c r="J158" s="150">
        <v>0.19760573868406051</v>
      </c>
      <c r="K158" s="150">
        <v>0.14100139488932828</v>
      </c>
      <c r="L158" s="150">
        <v>2.3191553426870567E-2</v>
      </c>
      <c r="M158" s="150">
        <v>0.23677009554321848</v>
      </c>
      <c r="N158" s="150">
        <v>1.1523542870516433E-2</v>
      </c>
      <c r="O158" s="150">
        <v>1.2536671458644954E-3</v>
      </c>
      <c r="P158" s="151">
        <v>0.43213502661668701</v>
      </c>
      <c r="Q158" s="16">
        <v>9.7908399631599155E-2</v>
      </c>
      <c r="R158" s="151">
        <v>0</v>
      </c>
      <c r="S158" s="151">
        <v>0.1713454174584248</v>
      </c>
      <c r="T158" s="151">
        <v>0.28828864950344912</v>
      </c>
      <c r="U158" s="151">
        <v>8.0501207988400575E-2</v>
      </c>
      <c r="V158" s="151">
        <v>9.2453175664158907E-2</v>
      </c>
      <c r="W158" s="151">
        <v>1.8442719415349206E-2</v>
      </c>
      <c r="X158" s="151">
        <v>0</v>
      </c>
      <c r="Y158" s="151">
        <v>1.1810745962780691</v>
      </c>
      <c r="Z158" s="267"/>
      <c r="AA158" s="267"/>
      <c r="AB158" s="267"/>
      <c r="AC158" s="267"/>
      <c r="AD158" s="267"/>
      <c r="AE158" s="267"/>
      <c r="AF158" s="267"/>
      <c r="AG158" s="267"/>
      <c r="AH158" s="267"/>
      <c r="AI158" s="267"/>
      <c r="AJ158" s="267"/>
      <c r="AK158" s="267"/>
      <c r="AL158" s="267"/>
      <c r="AM158" s="267"/>
      <c r="AN158" s="267"/>
      <c r="AO158" s="267"/>
      <c r="AP158" s="267"/>
      <c r="AQ158" s="267"/>
      <c r="AR158" s="267"/>
      <c r="AS158" s="267"/>
      <c r="AT158" s="267"/>
      <c r="AU158" s="267"/>
      <c r="AV158" s="267"/>
      <c r="AW158" s="267"/>
      <c r="AX158" s="267"/>
      <c r="AY158" s="267"/>
      <c r="AZ158" s="267"/>
      <c r="BA158" s="267"/>
      <c r="BB158" s="267"/>
      <c r="BC158" s="267"/>
      <c r="BD158" s="267"/>
      <c r="BE158" s="267"/>
      <c r="BF158" s="267"/>
      <c r="BG158" s="267"/>
      <c r="BH158" s="267"/>
      <c r="BI158" s="267"/>
      <c r="BJ158" s="267"/>
      <c r="BK158" s="267"/>
      <c r="BL158" s="267"/>
      <c r="BM158" s="267"/>
      <c r="BN158" s="267"/>
      <c r="BO158" s="267"/>
      <c r="BP158" s="267"/>
      <c r="BQ158" s="267"/>
      <c r="BR158" s="267"/>
      <c r="BS158" s="267"/>
      <c r="BT158" s="267"/>
      <c r="BU158" s="267"/>
      <c r="BV158" s="267"/>
    </row>
    <row r="159" spans="1:74" x14ac:dyDescent="0.25">
      <c r="A159" s="4" t="str">
        <f t="shared" si="2"/>
        <v>40633Short</v>
      </c>
      <c r="B159" s="267">
        <v>40633</v>
      </c>
      <c r="C159" s="268" t="s">
        <v>13</v>
      </c>
      <c r="D159" s="150">
        <v>-0.23800872311527377</v>
      </c>
      <c r="E159" s="150">
        <v>-0.16816691598365591</v>
      </c>
      <c r="F159" s="150">
        <v>-3.5062877256967113E-2</v>
      </c>
      <c r="G159" s="150">
        <v>-3.1726475218014423E-2</v>
      </c>
      <c r="H159" s="150">
        <v>-3.0313942074368383E-3</v>
      </c>
      <c r="I159" s="150">
        <v>-0.13986741061887759</v>
      </c>
      <c r="J159" s="150">
        <v>-0.13857272407502777</v>
      </c>
      <c r="K159" s="150">
        <v>-0.16775476422872149</v>
      </c>
      <c r="L159" s="150">
        <v>-1.7476638384524748E-3</v>
      </c>
      <c r="M159" s="150">
        <v>-0.11285839529890847</v>
      </c>
      <c r="N159" s="150">
        <v>0</v>
      </c>
      <c r="O159" s="150">
        <v>0</v>
      </c>
      <c r="P159" s="151">
        <v>-0.40795506814899746</v>
      </c>
      <c r="Q159" s="16">
        <v>-1.4814563811832944E-2</v>
      </c>
      <c r="R159" s="151">
        <v>-0.11991938118382268</v>
      </c>
      <c r="S159" s="151">
        <v>-0.17938976980489674</v>
      </c>
      <c r="T159" s="151">
        <v>-8.6843192369034122E-2</v>
      </c>
      <c r="U159" s="151">
        <v>-0.14876724505688951</v>
      </c>
      <c r="V159" s="151">
        <v>-7.9108123465862351E-2</v>
      </c>
      <c r="W159" s="151">
        <v>0</v>
      </c>
      <c r="X159" s="151">
        <v>0</v>
      </c>
      <c r="Y159" s="151">
        <v>-1.036797343841336</v>
      </c>
      <c r="Z159" s="267"/>
      <c r="AA159" s="267"/>
      <c r="AB159" s="267"/>
      <c r="AC159" s="267"/>
      <c r="AD159" s="267"/>
      <c r="AE159" s="267"/>
      <c r="AF159" s="267"/>
      <c r="AG159" s="267"/>
      <c r="AH159" s="267"/>
      <c r="AI159" s="267"/>
      <c r="AJ159" s="267"/>
      <c r="AK159" s="267"/>
      <c r="AL159" s="267"/>
      <c r="AM159" s="267"/>
      <c r="AN159" s="267"/>
      <c r="AO159" s="267"/>
      <c r="AP159" s="267"/>
      <c r="AQ159" s="267"/>
      <c r="AR159" s="267"/>
      <c r="AS159" s="267"/>
      <c r="AT159" s="267"/>
      <c r="AU159" s="267"/>
      <c r="AV159" s="267"/>
      <c r="AW159" s="267"/>
      <c r="AX159" s="267"/>
      <c r="AY159" s="267"/>
      <c r="AZ159" s="267"/>
      <c r="BA159" s="267"/>
      <c r="BB159" s="267"/>
      <c r="BC159" s="267"/>
      <c r="BD159" s="267"/>
      <c r="BE159" s="267"/>
      <c r="BF159" s="267"/>
      <c r="BG159" s="267"/>
      <c r="BH159" s="267"/>
      <c r="BI159" s="267"/>
      <c r="BJ159" s="267"/>
      <c r="BK159" s="267"/>
      <c r="BL159" s="267"/>
      <c r="BM159" s="267"/>
      <c r="BN159" s="267"/>
      <c r="BO159" s="267"/>
      <c r="BP159" s="267"/>
      <c r="BQ159" s="267"/>
      <c r="BR159" s="267"/>
      <c r="BS159" s="267"/>
      <c r="BT159" s="267"/>
      <c r="BU159" s="267"/>
      <c r="BV159" s="267"/>
    </row>
    <row r="160" spans="1:74" x14ac:dyDescent="0.25">
      <c r="A160" s="4" t="str">
        <f t="shared" si="2"/>
        <v/>
      </c>
      <c r="C160" s="15"/>
      <c r="D160" s="15"/>
      <c r="F160" s="12"/>
      <c r="G160" s="12"/>
      <c r="H160" s="12"/>
      <c r="I160" s="12"/>
      <c r="J160" s="12"/>
      <c r="K160" s="12"/>
      <c r="L160" s="12"/>
      <c r="M160" s="19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9"/>
      <c r="AT160" s="19"/>
      <c r="AU160" s="19"/>
      <c r="AV160" s="19"/>
      <c r="AW160" s="19"/>
      <c r="AX160" s="19"/>
      <c r="AY160" s="19"/>
      <c r="AZ160" s="19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9"/>
      <c r="BQ160" s="12"/>
      <c r="BR160" s="19"/>
      <c r="BS160" s="12"/>
      <c r="BT160" s="12"/>
      <c r="BU160" s="12"/>
      <c r="BV160" s="10"/>
    </row>
    <row r="161" spans="1:74" x14ac:dyDescent="0.25">
      <c r="A161" s="4" t="str">
        <f t="shared" si="2"/>
        <v/>
      </c>
      <c r="B161" s="270"/>
      <c r="C161" s="270"/>
      <c r="D161" s="148" t="s">
        <v>0</v>
      </c>
      <c r="E161" s="148" t="s">
        <v>1</v>
      </c>
      <c r="F161" s="148" t="s">
        <v>2</v>
      </c>
      <c r="G161" s="148" t="s">
        <v>3</v>
      </c>
      <c r="H161" s="148" t="s">
        <v>4</v>
      </c>
      <c r="I161" s="148" t="s">
        <v>5</v>
      </c>
      <c r="J161" s="148" t="s">
        <v>6</v>
      </c>
      <c r="K161" s="148" t="s">
        <v>7</v>
      </c>
      <c r="L161" s="148" t="s">
        <v>8</v>
      </c>
      <c r="M161" s="148" t="s">
        <v>10</v>
      </c>
      <c r="N161" s="148" t="s">
        <v>11</v>
      </c>
      <c r="O161" s="148" t="s">
        <v>9</v>
      </c>
      <c r="P161" s="270" t="s">
        <v>17</v>
      </c>
      <c r="Q161" s="554" t="s">
        <v>18</v>
      </c>
      <c r="R161" s="270" t="s">
        <v>19</v>
      </c>
      <c r="S161" s="270" t="s">
        <v>20</v>
      </c>
      <c r="T161" s="270" t="s">
        <v>21</v>
      </c>
      <c r="U161" s="270" t="s">
        <v>22</v>
      </c>
      <c r="V161" s="270" t="s">
        <v>23</v>
      </c>
      <c r="W161" s="270" t="s">
        <v>15</v>
      </c>
      <c r="X161" s="270" t="s">
        <v>16</v>
      </c>
      <c r="Y161" s="272" t="s">
        <v>14</v>
      </c>
      <c r="Z161" s="272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270"/>
      <c r="AM161" s="270"/>
      <c r="AN161" s="270"/>
      <c r="AO161" s="270"/>
      <c r="AP161" s="270"/>
      <c r="AQ161" s="270"/>
      <c r="AR161" s="270"/>
      <c r="AS161" s="270"/>
      <c r="AT161" s="270"/>
      <c r="AU161" s="270"/>
      <c r="AV161" s="270"/>
      <c r="AW161" s="270"/>
      <c r="AX161" s="270"/>
      <c r="AY161" s="270"/>
      <c r="AZ161" s="270"/>
      <c r="BA161" s="270"/>
      <c r="BB161" s="270"/>
      <c r="BC161" s="270"/>
      <c r="BD161" s="270"/>
      <c r="BE161" s="270"/>
      <c r="BF161" s="270"/>
      <c r="BG161" s="270"/>
      <c r="BH161" s="270"/>
      <c r="BI161" s="270"/>
      <c r="BJ161" s="270"/>
      <c r="BK161" s="270"/>
      <c r="BL161" s="270"/>
      <c r="BM161" s="270"/>
      <c r="BN161" s="270"/>
      <c r="BO161" s="270"/>
      <c r="BP161" s="270"/>
      <c r="BQ161" s="270"/>
      <c r="BR161" s="270"/>
      <c r="BS161" s="270"/>
      <c r="BT161" s="270"/>
      <c r="BU161" s="270"/>
      <c r="BV161" s="270"/>
    </row>
    <row r="162" spans="1:74" x14ac:dyDescent="0.25">
      <c r="A162" s="4" t="str">
        <f t="shared" si="2"/>
        <v>40602Long</v>
      </c>
      <c r="B162" s="271">
        <v>40602</v>
      </c>
      <c r="C162" s="272" t="s">
        <v>12</v>
      </c>
      <c r="D162" s="150">
        <v>0.22130946366381335</v>
      </c>
      <c r="E162" s="150">
        <v>9.3621396862412262E-2</v>
      </c>
      <c r="F162" s="150">
        <v>5.6151126614729305E-2</v>
      </c>
      <c r="G162" s="150">
        <v>0.1909676506732268</v>
      </c>
      <c r="H162" s="150">
        <v>1.4222230150982116E-2</v>
      </c>
      <c r="I162" s="150">
        <v>6.2111865174860033E-3</v>
      </c>
      <c r="J162" s="150">
        <v>0.18538319720688873</v>
      </c>
      <c r="K162" s="150">
        <v>0.13127951289815612</v>
      </c>
      <c r="L162" s="150">
        <v>2.0842132122669103E-2</v>
      </c>
      <c r="M162" s="150">
        <v>0.24909166235220026</v>
      </c>
      <c r="N162" s="150">
        <v>1.6557315175083024E-2</v>
      </c>
      <c r="O162" s="150">
        <v>9.532894966375506E-4</v>
      </c>
      <c r="P162" s="151">
        <v>0.42893588724140719</v>
      </c>
      <c r="Q162" s="16">
        <v>0.1257848870567895</v>
      </c>
      <c r="R162" s="151">
        <v>0</v>
      </c>
      <c r="S162" s="151">
        <v>0.17040143121029824</v>
      </c>
      <c r="T162" s="151">
        <v>0.29963845071556039</v>
      </c>
      <c r="U162" s="151">
        <v>7.4720967093598156E-2</v>
      </c>
      <c r="V162" s="151">
        <v>6.9008461150222716E-2</v>
      </c>
      <c r="W162" s="151">
        <v>1.8100079266408373E-2</v>
      </c>
      <c r="X162" s="151">
        <v>0</v>
      </c>
      <c r="Y162" s="151">
        <v>1.1865901637342846</v>
      </c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  <c r="AL162" s="270"/>
      <c r="AM162" s="270"/>
      <c r="AN162" s="270"/>
      <c r="AO162" s="270"/>
      <c r="AP162" s="270"/>
      <c r="AQ162" s="270"/>
      <c r="AR162" s="270"/>
      <c r="AS162" s="270"/>
      <c r="AT162" s="270"/>
      <c r="AU162" s="270"/>
      <c r="AV162" s="270"/>
      <c r="AW162" s="270"/>
      <c r="AX162" s="270"/>
      <c r="AY162" s="270"/>
      <c r="AZ162" s="270"/>
      <c r="BA162" s="270"/>
      <c r="BB162" s="270"/>
      <c r="BC162" s="270"/>
      <c r="BD162" s="270"/>
      <c r="BE162" s="270"/>
      <c r="BF162" s="270"/>
      <c r="BG162" s="270"/>
      <c r="BH162" s="270"/>
      <c r="BI162" s="270"/>
      <c r="BJ162" s="270"/>
      <c r="BK162" s="270"/>
      <c r="BL162" s="270"/>
      <c r="BM162" s="270"/>
      <c r="BN162" s="270"/>
      <c r="BO162" s="270"/>
      <c r="BP162" s="270"/>
      <c r="BQ162" s="270"/>
      <c r="BR162" s="270"/>
      <c r="BS162" s="270"/>
      <c r="BT162" s="270"/>
      <c r="BU162" s="270"/>
      <c r="BV162" s="270"/>
    </row>
    <row r="163" spans="1:74" x14ac:dyDescent="0.25">
      <c r="A163" s="4" t="str">
        <f t="shared" si="2"/>
        <v>40602Short</v>
      </c>
      <c r="B163" s="273">
        <v>40602</v>
      </c>
      <c r="C163" s="272" t="s">
        <v>13</v>
      </c>
      <c r="D163" s="150">
        <v>-0.21755100137065064</v>
      </c>
      <c r="E163" s="150">
        <v>-0.17134757345389034</v>
      </c>
      <c r="F163" s="150">
        <v>-3.6452972633952523E-2</v>
      </c>
      <c r="G163" s="150">
        <v>-2.8273582331377639E-2</v>
      </c>
      <c r="H163" s="150">
        <v>-2.2715829750093773E-3</v>
      </c>
      <c r="I163" s="150">
        <v>-0.11788014663714431</v>
      </c>
      <c r="J163" s="150">
        <v>-0.1188317477679588</v>
      </c>
      <c r="K163" s="150">
        <v>-0.14792472619867053</v>
      </c>
      <c r="L163" s="150">
        <v>0</v>
      </c>
      <c r="M163" s="150">
        <v>-9.10644693080776E-2</v>
      </c>
      <c r="N163" s="150">
        <v>0</v>
      </c>
      <c r="O163" s="150">
        <v>0</v>
      </c>
      <c r="P163" s="151">
        <v>-0.37711207634276628</v>
      </c>
      <c r="Q163" s="16">
        <v>-1.0643137718152909E-2</v>
      </c>
      <c r="R163" s="151">
        <v>-8.8532799250705382E-2</v>
      </c>
      <c r="S163" s="151">
        <v>-0.18019735213697691</v>
      </c>
      <c r="T163" s="151">
        <v>-6.8238527888040149E-2</v>
      </c>
      <c r="U163" s="151">
        <v>-0.13221470956193798</v>
      </c>
      <c r="V163" s="151">
        <v>-6.7906492856823042E-2</v>
      </c>
      <c r="W163" s="151">
        <v>-6.7527069213291213E-3</v>
      </c>
      <c r="X163" s="151">
        <v>0</v>
      </c>
      <c r="Y163" s="151">
        <v>-0.93159780267673187</v>
      </c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270"/>
      <c r="AM163" s="270"/>
      <c r="AN163" s="270"/>
      <c r="AO163" s="270"/>
      <c r="AP163" s="270"/>
      <c r="AQ163" s="270"/>
      <c r="AR163" s="270"/>
      <c r="AS163" s="270"/>
      <c r="AT163" s="270"/>
      <c r="AU163" s="270"/>
      <c r="AV163" s="270"/>
      <c r="AW163" s="270"/>
      <c r="AX163" s="270"/>
      <c r="AY163" s="270"/>
      <c r="AZ163" s="270"/>
      <c r="BA163" s="270"/>
      <c r="BB163" s="270"/>
      <c r="BC163" s="270"/>
      <c r="BD163" s="270"/>
      <c r="BE163" s="270"/>
      <c r="BF163" s="270"/>
      <c r="BG163" s="270"/>
      <c r="BH163" s="270"/>
      <c r="BI163" s="270"/>
      <c r="BJ163" s="270"/>
      <c r="BK163" s="270"/>
      <c r="BL163" s="270"/>
      <c r="BM163" s="270"/>
      <c r="BN163" s="270"/>
      <c r="BO163" s="270"/>
      <c r="BP163" s="270"/>
      <c r="BQ163" s="270"/>
      <c r="BR163" s="270"/>
      <c r="BS163" s="270"/>
      <c r="BT163" s="270"/>
      <c r="BU163" s="270"/>
      <c r="BV163" s="270"/>
    </row>
    <row r="164" spans="1:74" x14ac:dyDescent="0.25">
      <c r="A164" s="4" t="str">
        <f t="shared" si="2"/>
        <v/>
      </c>
      <c r="E164" s="11"/>
      <c r="F164" s="11"/>
    </row>
    <row r="165" spans="1:74" x14ac:dyDescent="0.25">
      <c r="A165" s="4" t="str">
        <f t="shared" si="2"/>
        <v/>
      </c>
      <c r="B165" s="274"/>
      <c r="C165" s="274"/>
      <c r="D165" s="148" t="s">
        <v>0</v>
      </c>
      <c r="E165" s="148" t="s">
        <v>1</v>
      </c>
      <c r="F165" s="148" t="s">
        <v>2</v>
      </c>
      <c r="G165" s="148" t="s">
        <v>3</v>
      </c>
      <c r="H165" s="148" t="s">
        <v>4</v>
      </c>
      <c r="I165" s="148" t="s">
        <v>5</v>
      </c>
      <c r="J165" s="148" t="s">
        <v>6</v>
      </c>
      <c r="K165" s="148" t="s">
        <v>7</v>
      </c>
      <c r="L165" s="148" t="s">
        <v>8</v>
      </c>
      <c r="M165" s="148" t="s">
        <v>10</v>
      </c>
      <c r="N165" s="148" t="s">
        <v>11</v>
      </c>
      <c r="O165" s="148" t="s">
        <v>9</v>
      </c>
      <c r="P165" s="274" t="s">
        <v>17</v>
      </c>
      <c r="Q165" s="555" t="s">
        <v>18</v>
      </c>
      <c r="R165" s="274" t="s">
        <v>19</v>
      </c>
      <c r="S165" s="274" t="s">
        <v>20</v>
      </c>
      <c r="T165" s="274" t="s">
        <v>21</v>
      </c>
      <c r="U165" s="274" t="s">
        <v>22</v>
      </c>
      <c r="V165" s="274" t="s">
        <v>23</v>
      </c>
      <c r="W165" s="274" t="s">
        <v>15</v>
      </c>
      <c r="X165" s="274" t="s">
        <v>16</v>
      </c>
      <c r="Y165" s="276" t="s">
        <v>14</v>
      </c>
      <c r="Z165" s="276"/>
      <c r="AA165" s="274"/>
      <c r="AB165" s="274"/>
      <c r="AC165" s="274"/>
      <c r="AD165" s="274"/>
      <c r="AE165" s="274"/>
      <c r="AF165" s="274"/>
      <c r="AG165" s="274"/>
      <c r="AH165" s="274"/>
      <c r="AI165" s="274"/>
      <c r="AJ165" s="274"/>
      <c r="AK165" s="274"/>
      <c r="AL165" s="274"/>
      <c r="AM165" s="274"/>
      <c r="AN165" s="274"/>
      <c r="AO165" s="274"/>
      <c r="AP165" s="274"/>
      <c r="AQ165" s="274"/>
      <c r="AR165" s="274"/>
      <c r="AS165" s="274"/>
      <c r="AT165" s="274"/>
      <c r="AU165" s="274"/>
      <c r="AV165" s="274"/>
      <c r="AW165" s="274"/>
      <c r="AX165" s="274"/>
      <c r="AY165" s="274"/>
      <c r="AZ165" s="274"/>
      <c r="BA165" s="274"/>
      <c r="BB165" s="274"/>
      <c r="BC165" s="274"/>
      <c r="BD165" s="274"/>
      <c r="BE165" s="274"/>
      <c r="BF165" s="274"/>
      <c r="BG165" s="274"/>
      <c r="BH165" s="274"/>
      <c r="BI165" s="274"/>
      <c r="BJ165" s="274"/>
      <c r="BK165" s="274"/>
      <c r="BL165" s="274"/>
      <c r="BM165" s="274"/>
      <c r="BN165" s="274"/>
      <c r="BO165" s="274"/>
      <c r="BP165" s="274"/>
      <c r="BQ165" s="274"/>
      <c r="BR165" s="274"/>
      <c r="BS165" s="274"/>
      <c r="BT165" s="274"/>
      <c r="BU165" s="274"/>
      <c r="BV165" s="274"/>
    </row>
    <row r="166" spans="1:74" x14ac:dyDescent="0.25">
      <c r="A166" s="4" t="str">
        <f t="shared" si="2"/>
        <v>40574Long</v>
      </c>
      <c r="B166" s="275">
        <v>40574</v>
      </c>
      <c r="C166" s="276" t="s">
        <v>12</v>
      </c>
      <c r="D166" s="150">
        <v>0.19610288594997566</v>
      </c>
      <c r="E166" s="150">
        <v>9.5170532011307235E-2</v>
      </c>
      <c r="F166" s="150">
        <v>5.4543326951709811E-2</v>
      </c>
      <c r="G166" s="150">
        <v>0.19693128910686586</v>
      </c>
      <c r="H166" s="150">
        <v>1.2326187698216471E-2</v>
      </c>
      <c r="I166" s="150">
        <v>8.9249264420114913E-3</v>
      </c>
      <c r="J166" s="150">
        <v>0.18732067095780042</v>
      </c>
      <c r="K166" s="150">
        <v>0.10508687002348305</v>
      </c>
      <c r="L166" s="150">
        <v>2.0281131559423005E-2</v>
      </c>
      <c r="M166" s="150">
        <v>0.23859224066707577</v>
      </c>
      <c r="N166" s="150">
        <v>1.3081990988090828E-2</v>
      </c>
      <c r="O166" s="150">
        <v>1.1577098430344875E-3</v>
      </c>
      <c r="P166" s="151">
        <v>0.42255471267102529</v>
      </c>
      <c r="Q166" s="16">
        <v>0.12753415949820973</v>
      </c>
      <c r="R166" s="151">
        <v>0</v>
      </c>
      <c r="S166" s="151">
        <v>0.15580802341196107</v>
      </c>
      <c r="T166" s="151">
        <v>0.30113930598565297</v>
      </c>
      <c r="U166" s="151">
        <v>6.4239746992931612E-2</v>
      </c>
      <c r="V166" s="151">
        <v>4.1162933534029104E-2</v>
      </c>
      <c r="W166" s="151">
        <v>1.7080880105184285E-2</v>
      </c>
      <c r="X166" s="151">
        <v>0</v>
      </c>
      <c r="Y166" s="151">
        <v>1.1295197621989936</v>
      </c>
      <c r="Z166" s="274"/>
      <c r="AA166" s="274"/>
      <c r="AB166" s="274"/>
      <c r="AC166" s="274"/>
      <c r="AD166" s="274"/>
      <c r="AE166" s="274"/>
      <c r="AF166" s="274"/>
      <c r="AG166" s="274"/>
      <c r="AH166" s="274"/>
      <c r="AI166" s="274"/>
      <c r="AJ166" s="274"/>
      <c r="AK166" s="274"/>
      <c r="AL166" s="274"/>
      <c r="AM166" s="274"/>
      <c r="AN166" s="274"/>
      <c r="AO166" s="274"/>
      <c r="AP166" s="274"/>
      <c r="AQ166" s="274"/>
      <c r="AR166" s="274"/>
      <c r="AS166" s="274"/>
      <c r="AT166" s="274"/>
      <c r="AU166" s="274"/>
      <c r="AV166" s="274"/>
      <c r="AW166" s="274"/>
      <c r="AX166" s="274"/>
      <c r="AY166" s="274"/>
      <c r="AZ166" s="274"/>
      <c r="BA166" s="274"/>
      <c r="BB166" s="274"/>
      <c r="BC166" s="274"/>
      <c r="BD166" s="274"/>
      <c r="BE166" s="274"/>
      <c r="BF166" s="274"/>
      <c r="BG166" s="274"/>
      <c r="BH166" s="274"/>
      <c r="BI166" s="274"/>
      <c r="BJ166" s="274"/>
      <c r="BK166" s="274"/>
      <c r="BL166" s="274"/>
      <c r="BM166" s="274"/>
      <c r="BN166" s="274"/>
      <c r="BO166" s="274"/>
      <c r="BP166" s="274"/>
      <c r="BQ166" s="274"/>
      <c r="BR166" s="274"/>
      <c r="BS166" s="274"/>
      <c r="BT166" s="274"/>
      <c r="BU166" s="274"/>
      <c r="BV166" s="274"/>
    </row>
    <row r="167" spans="1:74" x14ac:dyDescent="0.25">
      <c r="A167" s="4" t="str">
        <f t="shared" si="2"/>
        <v>40574Short</v>
      </c>
      <c r="B167" s="277">
        <v>40574</v>
      </c>
      <c r="C167" s="276" t="s">
        <v>13</v>
      </c>
      <c r="D167" s="150">
        <v>-0.1782924686945731</v>
      </c>
      <c r="E167" s="150">
        <v>-0.18415984141378122</v>
      </c>
      <c r="F167" s="150">
        <v>-4.4002507162872739E-2</v>
      </c>
      <c r="G167" s="150">
        <v>-3.2672817538382554E-2</v>
      </c>
      <c r="H167" s="150">
        <v>-9.6804420951852248E-4</v>
      </c>
      <c r="I167" s="150">
        <v>-0.11784000707137117</v>
      </c>
      <c r="J167" s="150">
        <v>-0.11630026904454376</v>
      </c>
      <c r="K167" s="150">
        <v>-0.13396917498641958</v>
      </c>
      <c r="L167" s="150">
        <v>-1.8830403839978742E-4</v>
      </c>
      <c r="M167" s="150">
        <v>-7.57644296884947E-2</v>
      </c>
      <c r="N167" s="150">
        <v>0</v>
      </c>
      <c r="O167" s="150">
        <v>0</v>
      </c>
      <c r="P167" s="151">
        <v>-0.36215447157773745</v>
      </c>
      <c r="Q167" s="16">
        <v>-1.0747766784766804E-2</v>
      </c>
      <c r="R167" s="151">
        <v>-8.4178735264677743E-2</v>
      </c>
      <c r="S167" s="151">
        <v>-0.17365184845180492</v>
      </c>
      <c r="T167" s="151">
        <v>-7.4248270252006976E-2</v>
      </c>
      <c r="U167" s="151">
        <v>-0.12149790606489098</v>
      </c>
      <c r="V167" s="151">
        <v>-4.4897402835342173E-2</v>
      </c>
      <c r="W167" s="151">
        <v>-1.2781462617130089E-2</v>
      </c>
      <c r="X167" s="151">
        <v>0</v>
      </c>
      <c r="Y167" s="151">
        <v>-0.88415786384835693</v>
      </c>
      <c r="Z167" s="274"/>
      <c r="AA167" s="274"/>
      <c r="AB167" s="274"/>
      <c r="AC167" s="274"/>
      <c r="AD167" s="274"/>
      <c r="AE167" s="274"/>
      <c r="AF167" s="274"/>
      <c r="AG167" s="274"/>
      <c r="AH167" s="274"/>
      <c r="AI167" s="274"/>
      <c r="AJ167" s="274"/>
      <c r="AK167" s="274"/>
      <c r="AL167" s="274"/>
      <c r="AM167" s="274"/>
      <c r="AN167" s="274"/>
      <c r="AO167" s="274"/>
      <c r="AP167" s="274"/>
      <c r="AQ167" s="274"/>
      <c r="AR167" s="274"/>
      <c r="AS167" s="274"/>
      <c r="AT167" s="274"/>
      <c r="AU167" s="274"/>
      <c r="AV167" s="274"/>
      <c r="AW167" s="274"/>
      <c r="AX167" s="274"/>
      <c r="AY167" s="274"/>
      <c r="AZ167" s="274"/>
      <c r="BA167" s="274"/>
      <c r="BB167" s="274"/>
      <c r="BC167" s="274"/>
      <c r="BD167" s="274"/>
      <c r="BE167" s="274"/>
      <c r="BF167" s="274"/>
      <c r="BG167" s="274"/>
      <c r="BH167" s="274"/>
      <c r="BI167" s="274"/>
      <c r="BJ167" s="274"/>
      <c r="BK167" s="274"/>
      <c r="BL167" s="274"/>
      <c r="BM167" s="274"/>
      <c r="BN167" s="274"/>
      <c r="BO167" s="274"/>
      <c r="BP167" s="274"/>
      <c r="BQ167" s="274"/>
      <c r="BR167" s="274"/>
      <c r="BS167" s="274"/>
      <c r="BT167" s="274"/>
      <c r="BU167" s="274"/>
      <c r="BV167" s="274"/>
    </row>
    <row r="168" spans="1:74" x14ac:dyDescent="0.25">
      <c r="A168" s="4" t="str">
        <f t="shared" si="2"/>
        <v/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</row>
    <row r="169" spans="1:74" x14ac:dyDescent="0.25">
      <c r="A169" s="4" t="str">
        <f t="shared" si="2"/>
        <v/>
      </c>
      <c r="B169" s="278"/>
      <c r="C169" s="278"/>
      <c r="D169" s="148" t="s">
        <v>0</v>
      </c>
      <c r="E169" s="148" t="s">
        <v>1</v>
      </c>
      <c r="F169" s="148" t="s">
        <v>2</v>
      </c>
      <c r="G169" s="148" t="s">
        <v>3</v>
      </c>
      <c r="H169" s="148" t="s">
        <v>4</v>
      </c>
      <c r="I169" s="148" t="s">
        <v>5</v>
      </c>
      <c r="J169" s="148" t="s">
        <v>6</v>
      </c>
      <c r="K169" s="148" t="s">
        <v>7</v>
      </c>
      <c r="L169" s="148" t="s">
        <v>8</v>
      </c>
      <c r="M169" s="148" t="s">
        <v>10</v>
      </c>
      <c r="N169" s="148" t="s">
        <v>11</v>
      </c>
      <c r="O169" s="148" t="s">
        <v>9</v>
      </c>
      <c r="P169" s="278" t="s">
        <v>17</v>
      </c>
      <c r="Q169" s="556" t="s">
        <v>18</v>
      </c>
      <c r="R169" s="278" t="s">
        <v>19</v>
      </c>
      <c r="S169" s="278" t="s">
        <v>20</v>
      </c>
      <c r="T169" s="278" t="s">
        <v>21</v>
      </c>
      <c r="U169" s="278" t="s">
        <v>22</v>
      </c>
      <c r="V169" s="278" t="s">
        <v>23</v>
      </c>
      <c r="W169" s="278" t="s">
        <v>15</v>
      </c>
      <c r="X169" s="278" t="s">
        <v>16</v>
      </c>
      <c r="Y169" s="280" t="s">
        <v>14</v>
      </c>
      <c r="Z169" s="280"/>
      <c r="AA169" s="278"/>
      <c r="AB169" s="278"/>
      <c r="AC169" s="278"/>
      <c r="AD169" s="278"/>
      <c r="AE169" s="278"/>
      <c r="AF169" s="278"/>
      <c r="AG169" s="278"/>
      <c r="AH169" s="278"/>
      <c r="AI169" s="278"/>
      <c r="AJ169" s="278"/>
      <c r="AK169" s="278"/>
      <c r="AL169" s="278"/>
      <c r="AM169" s="278"/>
      <c r="AN169" s="278"/>
      <c r="AO169" s="278"/>
      <c r="AP169" s="278"/>
      <c r="AQ169" s="278"/>
      <c r="AR169" s="278"/>
      <c r="AS169" s="278"/>
      <c r="AT169" s="278"/>
      <c r="AU169" s="278"/>
      <c r="AV169" s="278"/>
      <c r="AW169" s="278"/>
      <c r="AX169" s="278"/>
      <c r="AY169" s="278"/>
      <c r="AZ169" s="278"/>
      <c r="BA169" s="278"/>
      <c r="BB169" s="278"/>
      <c r="BC169" s="278"/>
      <c r="BD169" s="278"/>
      <c r="BE169" s="278"/>
      <c r="BF169" s="278"/>
      <c r="BG169" s="278"/>
      <c r="BH169" s="278"/>
      <c r="BI169" s="278"/>
      <c r="BJ169" s="278"/>
      <c r="BK169" s="278"/>
      <c r="BL169" s="278"/>
      <c r="BM169" s="278"/>
      <c r="BN169" s="278"/>
      <c r="BO169" s="278"/>
      <c r="BP169" s="278"/>
      <c r="BQ169" s="278"/>
      <c r="BR169" s="278"/>
      <c r="BS169" s="278"/>
      <c r="BT169" s="278"/>
      <c r="BU169" s="278"/>
      <c r="BV169" s="278"/>
    </row>
    <row r="170" spans="1:74" x14ac:dyDescent="0.25">
      <c r="A170" s="4" t="str">
        <f t="shared" si="2"/>
        <v>40543Long</v>
      </c>
      <c r="B170" s="279">
        <v>40543</v>
      </c>
      <c r="C170" s="280" t="s">
        <v>12</v>
      </c>
      <c r="D170" s="150">
        <v>0.19190413153979313</v>
      </c>
      <c r="E170" s="150">
        <v>0.10473984968631575</v>
      </c>
      <c r="F170" s="150">
        <v>6.8896404036315445E-2</v>
      </c>
      <c r="G170" s="150">
        <v>0.20458320367766658</v>
      </c>
      <c r="H170" s="150">
        <v>9.9057833482015158E-3</v>
      </c>
      <c r="I170" s="150">
        <v>9.9515866281730883E-3</v>
      </c>
      <c r="J170" s="150">
        <v>0.17305588395010724</v>
      </c>
      <c r="K170" s="150">
        <v>0.11315193512200063</v>
      </c>
      <c r="L170" s="150">
        <v>4.9947152352941331E-2</v>
      </c>
      <c r="M170" s="150">
        <v>0.21033767558553612</v>
      </c>
      <c r="N170" s="150">
        <v>1.3977269140018407E-2</v>
      </c>
      <c r="O170" s="150">
        <v>1.2249486797582733E-3</v>
      </c>
      <c r="P170" s="151">
        <v>0.43679819486914823</v>
      </c>
      <c r="Q170" s="16">
        <v>0.12482637661669366</v>
      </c>
      <c r="R170" s="151">
        <v>0</v>
      </c>
      <c r="S170" s="151">
        <v>0.1363820284224348</v>
      </c>
      <c r="T170" s="151">
        <v>0.30730369056751916</v>
      </c>
      <c r="U170" s="151">
        <v>7.3995245083774364E-2</v>
      </c>
      <c r="V170" s="151">
        <v>3.6349287618270817E-2</v>
      </c>
      <c r="W170" s="151">
        <v>3.6021000568986765E-2</v>
      </c>
      <c r="X170" s="151">
        <v>0</v>
      </c>
      <c r="Y170" s="151">
        <v>1.1516758237468276</v>
      </c>
      <c r="Z170" s="278"/>
      <c r="AA170" s="278"/>
      <c r="AB170" s="278"/>
      <c r="AC170" s="278"/>
      <c r="AD170" s="278"/>
      <c r="AE170" s="278"/>
      <c r="AF170" s="278"/>
      <c r="AG170" s="278"/>
      <c r="AH170" s="278"/>
      <c r="AI170" s="278"/>
      <c r="AJ170" s="278"/>
      <c r="AK170" s="278"/>
      <c r="AL170" s="278"/>
      <c r="AM170" s="278"/>
      <c r="AN170" s="278"/>
      <c r="AO170" s="278"/>
      <c r="AP170" s="278"/>
      <c r="AQ170" s="278"/>
      <c r="AR170" s="278"/>
      <c r="AS170" s="278"/>
      <c r="AT170" s="278"/>
      <c r="AU170" s="278"/>
      <c r="AV170" s="278"/>
      <c r="AW170" s="278"/>
      <c r="AX170" s="278"/>
      <c r="AY170" s="278"/>
      <c r="AZ170" s="278"/>
      <c r="BA170" s="278"/>
      <c r="BB170" s="278"/>
      <c r="BC170" s="278"/>
      <c r="BD170" s="278"/>
      <c r="BE170" s="278"/>
      <c r="BF170" s="278"/>
      <c r="BG170" s="278"/>
      <c r="BH170" s="278"/>
      <c r="BI170" s="278"/>
      <c r="BJ170" s="278"/>
      <c r="BK170" s="278"/>
      <c r="BL170" s="278"/>
      <c r="BM170" s="278"/>
      <c r="BN170" s="278"/>
      <c r="BO170" s="278"/>
      <c r="BP170" s="278"/>
      <c r="BQ170" s="278"/>
      <c r="BR170" s="278"/>
      <c r="BS170" s="278"/>
      <c r="BT170" s="278"/>
      <c r="BU170" s="278"/>
      <c r="BV170" s="278"/>
    </row>
    <row r="171" spans="1:74" x14ac:dyDescent="0.25">
      <c r="A171" s="4" t="str">
        <f t="shared" si="2"/>
        <v>40543Short</v>
      </c>
      <c r="B171" s="281">
        <v>40543</v>
      </c>
      <c r="C171" s="280" t="s">
        <v>13</v>
      </c>
      <c r="D171" s="150">
        <v>-0.18604995738497851</v>
      </c>
      <c r="E171" s="150">
        <v>-0.18788709490686348</v>
      </c>
      <c r="F171" s="150">
        <v>-4.2506630779479151E-2</v>
      </c>
      <c r="G171" s="150">
        <v>-4.3247240564885985E-2</v>
      </c>
      <c r="H171" s="150">
        <v>-1.0666949812110824E-3</v>
      </c>
      <c r="I171" s="150">
        <v>-8.81813832822234E-2</v>
      </c>
      <c r="J171" s="150">
        <v>-9.1555609208168173E-2</v>
      </c>
      <c r="K171" s="150">
        <v>-0.13675556348337356</v>
      </c>
      <c r="L171" s="150">
        <v>0</v>
      </c>
      <c r="M171" s="150">
        <v>-8.7040993400897868E-2</v>
      </c>
      <c r="N171" s="150">
        <v>0</v>
      </c>
      <c r="O171" s="150">
        <v>0</v>
      </c>
      <c r="P171" s="151">
        <v>-0.37261746739052715</v>
      </c>
      <c r="Q171" s="16">
        <v>-1.0916868108903447E-2</v>
      </c>
      <c r="R171" s="151">
        <v>-7.0869591344265667E-2</v>
      </c>
      <c r="S171" s="151">
        <v>-0.18408039051260588</v>
      </c>
      <c r="T171" s="151">
        <v>-7.1619809871655116E-2</v>
      </c>
      <c r="U171" s="151">
        <v>-9.5119882692707519E-2</v>
      </c>
      <c r="V171" s="151">
        <v>-4.6549089727542771E-2</v>
      </c>
      <c r="W171" s="151">
        <v>-1.2518068343873865E-2</v>
      </c>
      <c r="X171" s="151">
        <v>0</v>
      </c>
      <c r="Y171" s="151">
        <v>-0.86429116799208161</v>
      </c>
      <c r="Z171" s="278"/>
      <c r="AA171" s="278"/>
      <c r="AB171" s="278"/>
      <c r="AC171" s="278"/>
      <c r="AD171" s="278"/>
      <c r="AE171" s="278"/>
      <c r="AF171" s="278"/>
      <c r="AG171" s="278"/>
      <c r="AH171" s="278"/>
      <c r="AI171" s="278"/>
      <c r="AJ171" s="278"/>
      <c r="AK171" s="278"/>
      <c r="AL171" s="278"/>
      <c r="AM171" s="278"/>
      <c r="AN171" s="278"/>
      <c r="AO171" s="278"/>
      <c r="AP171" s="278"/>
      <c r="AQ171" s="278"/>
      <c r="AR171" s="278"/>
      <c r="AS171" s="278"/>
      <c r="AT171" s="278"/>
      <c r="AU171" s="278"/>
      <c r="AV171" s="278"/>
      <c r="AW171" s="278"/>
      <c r="AX171" s="278"/>
      <c r="AY171" s="278"/>
      <c r="AZ171" s="278"/>
      <c r="BA171" s="278"/>
      <c r="BB171" s="278"/>
      <c r="BC171" s="278"/>
      <c r="BD171" s="278"/>
      <c r="BE171" s="278"/>
      <c r="BF171" s="278"/>
      <c r="BG171" s="278"/>
      <c r="BH171" s="278"/>
      <c r="BI171" s="278"/>
      <c r="BJ171" s="278"/>
      <c r="BK171" s="278"/>
      <c r="BL171" s="278"/>
      <c r="BM171" s="278"/>
      <c r="BN171" s="278"/>
      <c r="BO171" s="278"/>
      <c r="BP171" s="278"/>
      <c r="BQ171" s="278"/>
      <c r="BR171" s="278"/>
      <c r="BS171" s="278"/>
      <c r="BT171" s="278"/>
      <c r="BU171" s="278"/>
      <c r="BV171" s="278"/>
    </row>
    <row r="172" spans="1:74" x14ac:dyDescent="0.25">
      <c r="A172" s="4" t="str">
        <f t="shared" si="2"/>
        <v/>
      </c>
      <c r="C172" s="15"/>
      <c r="D172" s="15"/>
      <c r="F172" s="12"/>
      <c r="G172" s="12"/>
      <c r="H172" s="12"/>
      <c r="I172" s="12"/>
      <c r="J172" s="12"/>
      <c r="K172" s="12"/>
      <c r="L172" s="12"/>
      <c r="M172" s="19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9"/>
      <c r="AT172" s="19"/>
      <c r="AU172" s="19"/>
      <c r="AV172" s="19"/>
      <c r="AW172" s="19"/>
      <c r="AX172" s="19"/>
      <c r="AY172" s="19"/>
      <c r="AZ172" s="19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9"/>
      <c r="BQ172" s="12"/>
      <c r="BR172" s="19"/>
      <c r="BS172" s="12"/>
      <c r="BT172" s="12"/>
      <c r="BU172" s="12"/>
      <c r="BV172" s="10"/>
    </row>
    <row r="173" spans="1:74" x14ac:dyDescent="0.25">
      <c r="A173" s="4" t="str">
        <f t="shared" si="2"/>
        <v/>
      </c>
      <c r="B173" s="282"/>
      <c r="C173" s="282"/>
      <c r="D173" s="148" t="s">
        <v>0</v>
      </c>
      <c r="E173" s="148" t="s">
        <v>1</v>
      </c>
      <c r="F173" s="148" t="s">
        <v>2</v>
      </c>
      <c r="G173" s="148" t="s">
        <v>3</v>
      </c>
      <c r="H173" s="148" t="s">
        <v>4</v>
      </c>
      <c r="I173" s="148" t="s">
        <v>5</v>
      </c>
      <c r="J173" s="148" t="s">
        <v>6</v>
      </c>
      <c r="K173" s="148" t="s">
        <v>7</v>
      </c>
      <c r="L173" s="148" t="s">
        <v>8</v>
      </c>
      <c r="M173" s="148" t="s">
        <v>10</v>
      </c>
      <c r="N173" s="148" t="s">
        <v>11</v>
      </c>
      <c r="O173" s="148" t="s">
        <v>9</v>
      </c>
      <c r="P173" s="282" t="s">
        <v>17</v>
      </c>
      <c r="Q173" s="557" t="s">
        <v>18</v>
      </c>
      <c r="R173" s="282" t="s">
        <v>19</v>
      </c>
      <c r="S173" s="282" t="s">
        <v>20</v>
      </c>
      <c r="T173" s="282" t="s">
        <v>21</v>
      </c>
      <c r="U173" s="282" t="s">
        <v>22</v>
      </c>
      <c r="V173" s="282" t="s">
        <v>23</v>
      </c>
      <c r="W173" s="282" t="s">
        <v>15</v>
      </c>
      <c r="X173" s="282" t="s">
        <v>16</v>
      </c>
      <c r="Y173" s="284" t="s">
        <v>14</v>
      </c>
      <c r="Z173" s="284"/>
      <c r="AA173" s="282"/>
      <c r="AB173" s="282"/>
      <c r="AC173" s="282"/>
      <c r="AD173" s="282"/>
      <c r="AE173" s="282"/>
      <c r="AF173" s="282"/>
      <c r="AG173" s="282"/>
      <c r="AH173" s="282"/>
      <c r="AI173" s="282"/>
      <c r="AJ173" s="282"/>
      <c r="AK173" s="282"/>
      <c r="AL173" s="282"/>
      <c r="AM173" s="282"/>
      <c r="AN173" s="282"/>
      <c r="AO173" s="282"/>
      <c r="AP173" s="282"/>
      <c r="AQ173" s="282"/>
      <c r="AR173" s="282"/>
      <c r="AS173" s="282"/>
      <c r="AT173" s="282"/>
      <c r="AU173" s="282"/>
      <c r="AV173" s="282"/>
      <c r="AW173" s="282"/>
      <c r="AX173" s="282"/>
      <c r="AY173" s="282"/>
      <c r="AZ173" s="282"/>
      <c r="BA173" s="282"/>
      <c r="BB173" s="282"/>
      <c r="BC173" s="282"/>
      <c r="BD173" s="282"/>
      <c r="BE173" s="282"/>
      <c r="BF173" s="282"/>
      <c r="BG173" s="282"/>
      <c r="BH173" s="282"/>
      <c r="BI173" s="282"/>
      <c r="BJ173" s="282"/>
      <c r="BK173" s="282"/>
      <c r="BL173" s="282"/>
      <c r="BM173" s="282"/>
      <c r="BN173" s="282"/>
      <c r="BO173" s="282"/>
      <c r="BP173" s="282"/>
      <c r="BQ173" s="282"/>
      <c r="BR173" s="282"/>
      <c r="BS173" s="282"/>
      <c r="BT173" s="282"/>
      <c r="BU173" s="282"/>
      <c r="BV173" s="282"/>
    </row>
    <row r="174" spans="1:74" x14ac:dyDescent="0.25">
      <c r="A174" s="4" t="str">
        <f t="shared" si="2"/>
        <v>40512Long</v>
      </c>
      <c r="B174" s="283">
        <v>40512</v>
      </c>
      <c r="C174" s="284" t="s">
        <v>12</v>
      </c>
      <c r="D174" s="150">
        <v>0.19145485863890518</v>
      </c>
      <c r="E174" s="150">
        <v>0.11179126867736222</v>
      </c>
      <c r="F174" s="150">
        <v>7.3631395812304892E-2</v>
      </c>
      <c r="G174" s="150">
        <v>0.20858418793196645</v>
      </c>
      <c r="H174" s="150">
        <v>8.2691766356038764E-3</v>
      </c>
      <c r="I174" s="150">
        <v>6.2982837903101472E-3</v>
      </c>
      <c r="J174" s="150">
        <v>0.16902342477678947</v>
      </c>
      <c r="K174" s="150">
        <v>0.11691610140064715</v>
      </c>
      <c r="L174" s="150">
        <v>5.2769280133497853E-2</v>
      </c>
      <c r="M174" s="150">
        <v>0.17372816271897329</v>
      </c>
      <c r="N174" s="150">
        <v>7.6574303332743541E-3</v>
      </c>
      <c r="O174" s="150">
        <v>1.261165185283922E-3</v>
      </c>
      <c r="P174" s="151">
        <v>0.41349189842798395</v>
      </c>
      <c r="Q174" s="16">
        <v>0.11650089717337425</v>
      </c>
      <c r="R174" s="151">
        <v>0</v>
      </c>
      <c r="S174" s="151">
        <v>0.13932754478982257</v>
      </c>
      <c r="T174" s="151">
        <v>0.30943277618737303</v>
      </c>
      <c r="U174" s="151">
        <v>7.6941228230675285E-2</v>
      </c>
      <c r="V174" s="151">
        <v>2.9176046242998906E-2</v>
      </c>
      <c r="W174" s="151">
        <v>3.6514344982690808E-2</v>
      </c>
      <c r="X174" s="151">
        <v>0</v>
      </c>
      <c r="Y174" s="151">
        <v>1.1213847360349185</v>
      </c>
      <c r="Z174" s="282"/>
      <c r="AA174" s="282"/>
      <c r="AB174" s="282"/>
      <c r="AC174" s="282"/>
      <c r="AD174" s="282"/>
      <c r="AE174" s="282"/>
      <c r="AF174" s="282"/>
      <c r="AG174" s="282"/>
      <c r="AH174" s="282"/>
      <c r="AI174" s="282"/>
      <c r="AJ174" s="282"/>
      <c r="AK174" s="282"/>
      <c r="AL174" s="282"/>
      <c r="AM174" s="282"/>
      <c r="AN174" s="282"/>
      <c r="AO174" s="282"/>
      <c r="AP174" s="282"/>
      <c r="AQ174" s="282"/>
      <c r="AR174" s="282"/>
      <c r="AS174" s="282"/>
      <c r="AT174" s="282"/>
      <c r="AU174" s="282"/>
      <c r="AV174" s="282"/>
      <c r="AW174" s="282"/>
      <c r="AX174" s="282"/>
      <c r="AY174" s="282"/>
      <c r="AZ174" s="282"/>
      <c r="BA174" s="282"/>
      <c r="BB174" s="282"/>
      <c r="BC174" s="282"/>
      <c r="BD174" s="282"/>
      <c r="BE174" s="282"/>
      <c r="BF174" s="282"/>
      <c r="BG174" s="282"/>
      <c r="BH174" s="282"/>
      <c r="BI174" s="282"/>
      <c r="BJ174" s="282"/>
      <c r="BK174" s="282"/>
      <c r="BL174" s="282"/>
      <c r="BM174" s="282"/>
      <c r="BN174" s="282"/>
      <c r="BO174" s="282"/>
      <c r="BP174" s="282"/>
      <c r="BQ174" s="282"/>
      <c r="BR174" s="282"/>
      <c r="BS174" s="282"/>
      <c r="BT174" s="282"/>
      <c r="BU174" s="282"/>
      <c r="BV174" s="282"/>
    </row>
    <row r="175" spans="1:74" x14ac:dyDescent="0.25">
      <c r="A175" s="4" t="str">
        <f t="shared" si="2"/>
        <v>40512Short</v>
      </c>
      <c r="B175" s="285">
        <v>40512</v>
      </c>
      <c r="C175" s="284" t="s">
        <v>13</v>
      </c>
      <c r="D175" s="150">
        <v>-0.22519870910496512</v>
      </c>
      <c r="E175" s="150">
        <v>-0.14930787430048756</v>
      </c>
      <c r="F175" s="150">
        <v>-2.4895124283772364E-2</v>
      </c>
      <c r="G175" s="150">
        <v>-4.4091590272729866E-2</v>
      </c>
      <c r="H175" s="150">
        <v>-2.8609652456285358E-3</v>
      </c>
      <c r="I175" s="150">
        <v>-9.0747420691836014E-2</v>
      </c>
      <c r="J175" s="150">
        <v>-7.4521480234026757E-2</v>
      </c>
      <c r="K175" s="150">
        <v>-0.13864090305021257</v>
      </c>
      <c r="L175" s="150">
        <v>-1.425143424539457E-3</v>
      </c>
      <c r="M175" s="150">
        <v>-8.2377733318728871E-2</v>
      </c>
      <c r="N175" s="150">
        <v>0</v>
      </c>
      <c r="O175" s="150">
        <v>0</v>
      </c>
      <c r="P175" s="151">
        <v>-0.35062856773972145</v>
      </c>
      <c r="Q175" s="16">
        <v>-1.2215792367989125E-2</v>
      </c>
      <c r="R175" s="151">
        <v>-7.0375369606738208E-2</v>
      </c>
      <c r="S175" s="151">
        <v>-0.17524304234146976</v>
      </c>
      <c r="T175" s="151">
        <v>-6.1766616953122709E-2</v>
      </c>
      <c r="U175" s="151">
        <v>-9.8117300552291078E-2</v>
      </c>
      <c r="V175" s="151">
        <v>-5.5298451918913485E-2</v>
      </c>
      <c r="W175" s="151">
        <v>-1.0421802446681226E-2</v>
      </c>
      <c r="X175" s="151">
        <v>0</v>
      </c>
      <c r="Y175" s="151">
        <v>-0.8340669439269266</v>
      </c>
      <c r="Z175" s="282"/>
      <c r="AA175" s="282"/>
      <c r="AB175" s="282"/>
      <c r="AC175" s="282"/>
      <c r="AD175" s="282"/>
      <c r="AE175" s="282"/>
      <c r="AF175" s="282"/>
      <c r="AG175" s="282"/>
      <c r="AH175" s="282"/>
      <c r="AI175" s="282"/>
      <c r="AJ175" s="282"/>
      <c r="AK175" s="282"/>
      <c r="AL175" s="282"/>
      <c r="AM175" s="282"/>
      <c r="AN175" s="282"/>
      <c r="AO175" s="282"/>
      <c r="AP175" s="282"/>
      <c r="AQ175" s="282"/>
      <c r="AR175" s="282"/>
      <c r="AS175" s="282"/>
      <c r="AT175" s="282"/>
      <c r="AU175" s="282"/>
      <c r="AV175" s="282"/>
      <c r="AW175" s="282"/>
      <c r="AX175" s="282"/>
      <c r="AY175" s="282"/>
      <c r="AZ175" s="282"/>
      <c r="BA175" s="282"/>
      <c r="BB175" s="282"/>
      <c r="BC175" s="282"/>
      <c r="BD175" s="282"/>
      <c r="BE175" s="282"/>
      <c r="BF175" s="282"/>
      <c r="BG175" s="282"/>
      <c r="BH175" s="282"/>
      <c r="BI175" s="282"/>
      <c r="BJ175" s="282"/>
      <c r="BK175" s="282"/>
      <c r="BL175" s="282"/>
      <c r="BM175" s="282"/>
      <c r="BN175" s="282"/>
      <c r="BO175" s="282"/>
      <c r="BP175" s="282"/>
      <c r="BQ175" s="282"/>
      <c r="BR175" s="282"/>
      <c r="BS175" s="282"/>
      <c r="BT175" s="282"/>
      <c r="BU175" s="282"/>
      <c r="BV175" s="282"/>
    </row>
    <row r="176" spans="1:74" x14ac:dyDescent="0.25">
      <c r="A176" s="4" t="str">
        <f t="shared" si="2"/>
        <v/>
      </c>
      <c r="E176" s="11"/>
      <c r="F176" s="11"/>
    </row>
    <row r="177" spans="1:74" x14ac:dyDescent="0.25">
      <c r="A177" s="4" t="str">
        <f t="shared" si="2"/>
        <v/>
      </c>
      <c r="B177" s="286"/>
      <c r="C177" s="286"/>
      <c r="D177" s="148" t="s">
        <v>0</v>
      </c>
      <c r="E177" s="148" t="s">
        <v>1</v>
      </c>
      <c r="F177" s="148" t="s">
        <v>2</v>
      </c>
      <c r="G177" s="148" t="s">
        <v>3</v>
      </c>
      <c r="H177" s="148" t="s">
        <v>4</v>
      </c>
      <c r="I177" s="148" t="s">
        <v>5</v>
      </c>
      <c r="J177" s="148" t="s">
        <v>6</v>
      </c>
      <c r="K177" s="148" t="s">
        <v>7</v>
      </c>
      <c r="L177" s="148" t="s">
        <v>8</v>
      </c>
      <c r="M177" s="148" t="s">
        <v>10</v>
      </c>
      <c r="N177" s="148" t="s">
        <v>11</v>
      </c>
      <c r="O177" s="148" t="s">
        <v>9</v>
      </c>
      <c r="P177" s="286" t="s">
        <v>17</v>
      </c>
      <c r="Q177" s="558" t="s">
        <v>18</v>
      </c>
      <c r="R177" s="286" t="s">
        <v>19</v>
      </c>
      <c r="S177" s="286" t="s">
        <v>20</v>
      </c>
      <c r="T177" s="286" t="s">
        <v>21</v>
      </c>
      <c r="U177" s="286" t="s">
        <v>22</v>
      </c>
      <c r="V177" s="286" t="s">
        <v>23</v>
      </c>
      <c r="W177" s="286" t="s">
        <v>15</v>
      </c>
      <c r="X177" s="286" t="s">
        <v>16</v>
      </c>
      <c r="Y177" s="288" t="s">
        <v>14</v>
      </c>
      <c r="Z177" s="288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286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286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286"/>
      <c r="BV177" s="286"/>
    </row>
    <row r="178" spans="1:74" x14ac:dyDescent="0.25">
      <c r="A178" s="4" t="str">
        <f t="shared" si="2"/>
        <v>40482Long</v>
      </c>
      <c r="B178" s="287">
        <v>40482</v>
      </c>
      <c r="C178" s="288" t="s">
        <v>12</v>
      </c>
      <c r="D178" s="150">
        <v>0.20485093823129247</v>
      </c>
      <c r="E178" s="150">
        <v>9.743981849176972E-2</v>
      </c>
      <c r="F178" s="150">
        <v>7.9154179790771842E-2</v>
      </c>
      <c r="G178" s="150">
        <v>0.23974124062777349</v>
      </c>
      <c r="H178" s="150">
        <v>9.4991922758826137E-3</v>
      </c>
      <c r="I178" s="150">
        <v>7.3072392252506082E-3</v>
      </c>
      <c r="J178" s="150">
        <v>0.14995578201141183</v>
      </c>
      <c r="K178" s="150">
        <v>0.11577223627415341</v>
      </c>
      <c r="L178" s="150">
        <v>5.9241811849912833E-2</v>
      </c>
      <c r="M178" s="150">
        <v>0.17001914144230837</v>
      </c>
      <c r="N178" s="150">
        <v>7.7996038663698582E-3</v>
      </c>
      <c r="O178" s="150">
        <v>1.3301912102248892E-3</v>
      </c>
      <c r="P178" s="151">
        <v>0.40927870296386348</v>
      </c>
      <c r="Q178" s="16">
        <v>0.11511739972460568</v>
      </c>
      <c r="R178" s="151">
        <v>2.892889378642417E-5</v>
      </c>
      <c r="S178" s="151">
        <v>0.15667916103963317</v>
      </c>
      <c r="T178" s="151">
        <v>0.32499672218479625</v>
      </c>
      <c r="U178" s="151">
        <v>7.492644242957941E-2</v>
      </c>
      <c r="V178" s="151">
        <v>2.3974085849280735E-2</v>
      </c>
      <c r="W178" s="151">
        <v>3.7109932211576845E-2</v>
      </c>
      <c r="X178" s="151">
        <v>0</v>
      </c>
      <c r="Y178" s="151">
        <v>1.142111375297121</v>
      </c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286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286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286"/>
      <c r="BV178" s="286"/>
    </row>
    <row r="179" spans="1:74" x14ac:dyDescent="0.25">
      <c r="A179" s="4" t="str">
        <f t="shared" si="2"/>
        <v>40482Short</v>
      </c>
      <c r="B179" s="289">
        <v>40482</v>
      </c>
      <c r="C179" s="288" t="s">
        <v>13</v>
      </c>
      <c r="D179" s="150">
        <v>-0.2173002820196793</v>
      </c>
      <c r="E179" s="150">
        <v>-0.11624759292914338</v>
      </c>
      <c r="F179" s="150">
        <v>-3.129425246430903E-2</v>
      </c>
      <c r="G179" s="150">
        <v>-7.7320464200280353E-2</v>
      </c>
      <c r="H179" s="150">
        <v>0</v>
      </c>
      <c r="I179" s="150">
        <v>-0.1081883633084859</v>
      </c>
      <c r="J179" s="150">
        <v>-6.4542295972866093E-2</v>
      </c>
      <c r="K179" s="150">
        <v>-0.14265713705011904</v>
      </c>
      <c r="L179" s="150">
        <v>-1.4966809790158864E-3</v>
      </c>
      <c r="M179" s="150">
        <v>-0.12136923030993781</v>
      </c>
      <c r="N179" s="150">
        <v>0</v>
      </c>
      <c r="O179" s="150">
        <v>0</v>
      </c>
      <c r="P179" s="151">
        <v>-0.34286264461451166</v>
      </c>
      <c r="Q179" s="16">
        <v>-1.4214355966064773E-2</v>
      </c>
      <c r="R179" s="151">
        <v>-7.5260893808212895E-2</v>
      </c>
      <c r="S179" s="151">
        <v>-0.16438550492047749</v>
      </c>
      <c r="T179" s="151">
        <v>-7.4140816824349531E-2</v>
      </c>
      <c r="U179" s="151">
        <v>-0.11757898635050203</v>
      </c>
      <c r="V179" s="151">
        <v>-7.8710077109242882E-2</v>
      </c>
      <c r="W179" s="151">
        <v>-1.3263019640475422E-2</v>
      </c>
      <c r="X179" s="151">
        <v>0</v>
      </c>
      <c r="Y179" s="151">
        <v>-0.88041629923383591</v>
      </c>
      <c r="Z179" s="286"/>
      <c r="AA179" s="286"/>
      <c r="AB179" s="286"/>
      <c r="AC179" s="286"/>
      <c r="AD179" s="286"/>
      <c r="AE179" s="286"/>
      <c r="AF179" s="286"/>
      <c r="AG179" s="286"/>
      <c r="AH179" s="286"/>
      <c r="AI179" s="286"/>
      <c r="AJ179" s="286"/>
      <c r="AK179" s="286"/>
      <c r="AL179" s="286"/>
      <c r="AM179" s="286"/>
      <c r="AN179" s="286"/>
      <c r="AO179" s="286"/>
      <c r="AP179" s="286"/>
      <c r="AQ179" s="286"/>
      <c r="AR179" s="286"/>
      <c r="AS179" s="286"/>
      <c r="AT179" s="286"/>
      <c r="AU179" s="286"/>
      <c r="AV179" s="286"/>
      <c r="AW179" s="286"/>
      <c r="AX179" s="286"/>
      <c r="AY179" s="286"/>
      <c r="AZ179" s="286"/>
      <c r="BA179" s="286"/>
      <c r="BB179" s="286"/>
      <c r="BC179" s="286"/>
      <c r="BD179" s="286"/>
      <c r="BE179" s="286"/>
      <c r="BF179" s="286"/>
      <c r="BG179" s="286"/>
      <c r="BH179" s="286"/>
      <c r="BI179" s="286"/>
      <c r="BJ179" s="286"/>
      <c r="BK179" s="286"/>
      <c r="BL179" s="286"/>
      <c r="BM179" s="286"/>
      <c r="BN179" s="286"/>
      <c r="BO179" s="286"/>
      <c r="BP179" s="286"/>
      <c r="BQ179" s="286"/>
      <c r="BR179" s="286"/>
      <c r="BS179" s="286"/>
      <c r="BT179" s="286"/>
      <c r="BU179" s="286"/>
      <c r="BV179" s="286"/>
    </row>
    <row r="180" spans="1:74" x14ac:dyDescent="0.25">
      <c r="A180" s="4" t="str">
        <f t="shared" si="2"/>
        <v/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</row>
    <row r="181" spans="1:74" x14ac:dyDescent="0.25">
      <c r="A181" s="4" t="str">
        <f t="shared" si="2"/>
        <v/>
      </c>
      <c r="B181" s="290"/>
      <c r="C181" s="290"/>
      <c r="D181" s="148" t="s">
        <v>0</v>
      </c>
      <c r="E181" s="148" t="s">
        <v>1</v>
      </c>
      <c r="F181" s="148" t="s">
        <v>2</v>
      </c>
      <c r="G181" s="148" t="s">
        <v>3</v>
      </c>
      <c r="H181" s="148" t="s">
        <v>4</v>
      </c>
      <c r="I181" s="148" t="s">
        <v>5</v>
      </c>
      <c r="J181" s="148" t="s">
        <v>6</v>
      </c>
      <c r="K181" s="148" t="s">
        <v>7</v>
      </c>
      <c r="L181" s="148" t="s">
        <v>8</v>
      </c>
      <c r="M181" s="148" t="s">
        <v>10</v>
      </c>
      <c r="N181" s="148" t="s">
        <v>11</v>
      </c>
      <c r="O181" s="148" t="s">
        <v>9</v>
      </c>
      <c r="P181" s="290" t="s">
        <v>17</v>
      </c>
      <c r="Q181" s="559" t="s">
        <v>18</v>
      </c>
      <c r="R181" s="290" t="s">
        <v>19</v>
      </c>
      <c r="S181" s="290" t="s">
        <v>20</v>
      </c>
      <c r="T181" s="290" t="s">
        <v>21</v>
      </c>
      <c r="U181" s="290" t="s">
        <v>22</v>
      </c>
      <c r="V181" s="290" t="s">
        <v>23</v>
      </c>
      <c r="W181" s="290" t="s">
        <v>15</v>
      </c>
      <c r="X181" s="290" t="s">
        <v>16</v>
      </c>
      <c r="Y181" s="292" t="s">
        <v>14</v>
      </c>
      <c r="Z181" s="292"/>
      <c r="AA181" s="290"/>
      <c r="AB181" s="290"/>
      <c r="AC181" s="290"/>
      <c r="AD181" s="290"/>
      <c r="AE181" s="290"/>
      <c r="AF181" s="290"/>
      <c r="AG181" s="290"/>
      <c r="AH181" s="290"/>
      <c r="AI181" s="290"/>
      <c r="AJ181" s="290"/>
      <c r="AK181" s="290"/>
      <c r="AL181" s="290"/>
      <c r="AM181" s="290"/>
      <c r="AN181" s="290"/>
      <c r="AO181" s="290"/>
      <c r="AP181" s="290"/>
      <c r="AQ181" s="290"/>
      <c r="AR181" s="290"/>
      <c r="AS181" s="290"/>
      <c r="AT181" s="290"/>
      <c r="AU181" s="290"/>
      <c r="AV181" s="290"/>
      <c r="AW181" s="290"/>
      <c r="AX181" s="290"/>
      <c r="AY181" s="290"/>
      <c r="AZ181" s="290"/>
      <c r="BA181" s="290"/>
      <c r="BB181" s="290"/>
      <c r="BC181" s="290"/>
      <c r="BD181" s="290"/>
      <c r="BE181" s="290"/>
      <c r="BF181" s="290"/>
      <c r="BG181" s="290"/>
      <c r="BH181" s="290"/>
      <c r="BI181" s="290"/>
      <c r="BJ181" s="290"/>
      <c r="BK181" s="290"/>
      <c r="BL181" s="290"/>
      <c r="BM181" s="290"/>
      <c r="BN181" s="290"/>
      <c r="BO181" s="290"/>
      <c r="BP181" s="290"/>
      <c r="BQ181" s="290"/>
      <c r="BR181" s="290"/>
      <c r="BS181" s="290"/>
      <c r="BT181" s="290"/>
      <c r="BU181" s="290"/>
      <c r="BV181" s="290"/>
    </row>
    <row r="182" spans="1:74" x14ac:dyDescent="0.25">
      <c r="A182" s="4" t="str">
        <f t="shared" si="2"/>
        <v>40451Long</v>
      </c>
      <c r="B182" s="291">
        <v>40451</v>
      </c>
      <c r="C182" s="292" t="s">
        <v>12</v>
      </c>
      <c r="D182" s="150">
        <v>0.22451303287334251</v>
      </c>
      <c r="E182" s="150">
        <v>9.680692479368308E-2</v>
      </c>
      <c r="F182" s="150">
        <v>6.2780419909105087E-2</v>
      </c>
      <c r="G182" s="150">
        <v>0.21647382414442451</v>
      </c>
      <c r="H182" s="150">
        <v>8.7484390293817021E-3</v>
      </c>
      <c r="I182" s="150">
        <v>6.6565131616168859E-3</v>
      </c>
      <c r="J182" s="150">
        <v>0.14536302219175812</v>
      </c>
      <c r="K182" s="150">
        <v>0.13353772244523351</v>
      </c>
      <c r="L182" s="150">
        <v>5.3301816199380785E-2</v>
      </c>
      <c r="M182" s="150">
        <v>0.16454079725891271</v>
      </c>
      <c r="N182" s="150">
        <v>7.5569696038956845E-3</v>
      </c>
      <c r="O182" s="150">
        <v>1.3708349726217174E-3</v>
      </c>
      <c r="P182" s="151">
        <v>0.43559311163980474</v>
      </c>
      <c r="Q182" s="16">
        <v>0.12307242844688326</v>
      </c>
      <c r="R182" s="151">
        <v>0</v>
      </c>
      <c r="S182" s="151">
        <v>0.13726888620433708</v>
      </c>
      <c r="T182" s="151">
        <v>0.28633051130154091</v>
      </c>
      <c r="U182" s="151">
        <v>7.2167070026065316E-2</v>
      </c>
      <c r="V182" s="151">
        <v>3.1291432995714574E-2</v>
      </c>
      <c r="W182" s="151">
        <v>3.5926875969010459E-2</v>
      </c>
      <c r="X182" s="151">
        <v>0</v>
      </c>
      <c r="Y182" s="151">
        <v>1.1216503165833565</v>
      </c>
      <c r="Z182" s="290"/>
      <c r="AA182" s="290"/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90"/>
      <c r="AN182" s="290"/>
      <c r="AO182" s="290"/>
      <c r="AP182" s="290"/>
      <c r="AQ182" s="290"/>
      <c r="AR182" s="290"/>
      <c r="AS182" s="290"/>
      <c r="AT182" s="290"/>
      <c r="AU182" s="290"/>
      <c r="AV182" s="290"/>
      <c r="AW182" s="290"/>
      <c r="AX182" s="290"/>
      <c r="AY182" s="290"/>
      <c r="AZ182" s="290"/>
      <c r="BA182" s="290"/>
      <c r="BB182" s="290"/>
      <c r="BC182" s="290"/>
      <c r="BD182" s="290"/>
      <c r="BE182" s="290"/>
      <c r="BF182" s="290"/>
      <c r="BG182" s="290"/>
      <c r="BH182" s="290"/>
      <c r="BI182" s="290"/>
      <c r="BJ182" s="290"/>
      <c r="BK182" s="290"/>
      <c r="BL182" s="290"/>
      <c r="BM182" s="290"/>
      <c r="BN182" s="290"/>
      <c r="BO182" s="290"/>
      <c r="BP182" s="290"/>
      <c r="BQ182" s="290"/>
      <c r="BR182" s="290"/>
      <c r="BS182" s="290"/>
      <c r="BT182" s="290"/>
      <c r="BU182" s="290"/>
      <c r="BV182" s="290"/>
    </row>
    <row r="183" spans="1:74" x14ac:dyDescent="0.25">
      <c r="A183" s="4" t="str">
        <f t="shared" si="2"/>
        <v>40451Short</v>
      </c>
      <c r="B183" s="293">
        <v>40451</v>
      </c>
      <c r="C183" s="292" t="s">
        <v>13</v>
      </c>
      <c r="D183" s="150">
        <v>-0.23772148280011984</v>
      </c>
      <c r="E183" s="150">
        <v>-0.12125627257094566</v>
      </c>
      <c r="F183" s="150">
        <v>-3.9872154259777054E-2</v>
      </c>
      <c r="G183" s="150">
        <v>-8.0446134554266496E-2</v>
      </c>
      <c r="H183" s="150">
        <v>0</v>
      </c>
      <c r="I183" s="150">
        <v>-0.11354897702910348</v>
      </c>
      <c r="J183" s="150">
        <v>-7.2007820934666539E-2</v>
      </c>
      <c r="K183" s="150">
        <v>-0.144885870715627</v>
      </c>
      <c r="L183" s="150">
        <v>-2.8491548065892946E-2</v>
      </c>
      <c r="M183" s="150">
        <v>-0.12193063215212664</v>
      </c>
      <c r="N183" s="150">
        <v>0</v>
      </c>
      <c r="O183" s="150">
        <v>0</v>
      </c>
      <c r="P183" s="151">
        <v>-0.4392566165156237</v>
      </c>
      <c r="Q183" s="16">
        <v>-1.3538143096094579E-2</v>
      </c>
      <c r="R183" s="151">
        <v>-7.7051900498083192E-2</v>
      </c>
      <c r="S183" s="151">
        <v>-0.15974162046763452</v>
      </c>
      <c r="T183" s="151">
        <v>-5.0554177024828027E-2</v>
      </c>
      <c r="U183" s="151">
        <v>-0.12308810686897564</v>
      </c>
      <c r="V183" s="151">
        <v>-8.5727151214916586E-2</v>
      </c>
      <c r="W183" s="151">
        <v>-1.1203177396369389E-2</v>
      </c>
      <c r="X183" s="151">
        <v>0</v>
      </c>
      <c r="Y183" s="151">
        <v>-0.96016089308252561</v>
      </c>
      <c r="Z183" s="290"/>
      <c r="AA183" s="290"/>
      <c r="AB183" s="290"/>
      <c r="AC183" s="290"/>
      <c r="AD183" s="290"/>
      <c r="AE183" s="290"/>
      <c r="AF183" s="290"/>
      <c r="AG183" s="290"/>
      <c r="AH183" s="290"/>
      <c r="AI183" s="290"/>
      <c r="AJ183" s="290"/>
      <c r="AK183" s="290"/>
      <c r="AL183" s="290"/>
      <c r="AM183" s="290"/>
      <c r="AN183" s="290"/>
      <c r="AO183" s="290"/>
      <c r="AP183" s="290"/>
      <c r="AQ183" s="290"/>
      <c r="AR183" s="290"/>
      <c r="AS183" s="290"/>
      <c r="AT183" s="290"/>
      <c r="AU183" s="290"/>
      <c r="AV183" s="290"/>
      <c r="AW183" s="290"/>
      <c r="AX183" s="290"/>
      <c r="AY183" s="290"/>
      <c r="AZ183" s="290"/>
      <c r="BA183" s="290"/>
      <c r="BB183" s="290"/>
      <c r="BC183" s="290"/>
      <c r="BD183" s="290"/>
      <c r="BE183" s="290"/>
      <c r="BF183" s="290"/>
      <c r="BG183" s="290"/>
      <c r="BH183" s="290"/>
      <c r="BI183" s="290"/>
      <c r="BJ183" s="290"/>
      <c r="BK183" s="290"/>
      <c r="BL183" s="290"/>
      <c r="BM183" s="290"/>
      <c r="BN183" s="290"/>
      <c r="BO183" s="290"/>
      <c r="BP183" s="290"/>
      <c r="BQ183" s="290"/>
      <c r="BR183" s="290"/>
      <c r="BS183" s="290"/>
      <c r="BT183" s="290"/>
      <c r="BU183" s="290"/>
      <c r="BV183" s="290"/>
    </row>
    <row r="184" spans="1:74" x14ac:dyDescent="0.25">
      <c r="A184" s="4" t="str">
        <f t="shared" si="2"/>
        <v/>
      </c>
      <c r="C184" s="15"/>
      <c r="D184" s="15"/>
      <c r="F184" s="12"/>
      <c r="G184" s="12"/>
      <c r="H184" s="12"/>
      <c r="I184" s="12"/>
      <c r="J184" s="12"/>
      <c r="K184" s="12"/>
      <c r="L184" s="12"/>
      <c r="M184" s="19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9"/>
      <c r="AT184" s="19"/>
      <c r="AU184" s="19"/>
      <c r="AV184" s="19"/>
      <c r="AW184" s="19"/>
      <c r="AX184" s="19"/>
      <c r="AY184" s="19"/>
      <c r="AZ184" s="19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9"/>
      <c r="BQ184" s="12"/>
      <c r="BR184" s="19"/>
      <c r="BS184" s="12"/>
      <c r="BT184" s="12"/>
      <c r="BU184" s="12"/>
      <c r="BV184" s="10"/>
    </row>
    <row r="185" spans="1:74" x14ac:dyDescent="0.25">
      <c r="A185" s="4" t="str">
        <f t="shared" si="2"/>
        <v/>
      </c>
      <c r="B185" s="294"/>
      <c r="C185" s="294"/>
      <c r="D185" s="148" t="s">
        <v>0</v>
      </c>
      <c r="E185" s="148" t="s">
        <v>1</v>
      </c>
      <c r="F185" s="148" t="s">
        <v>2</v>
      </c>
      <c r="G185" s="148" t="s">
        <v>3</v>
      </c>
      <c r="H185" s="148" t="s">
        <v>4</v>
      </c>
      <c r="I185" s="148" t="s">
        <v>5</v>
      </c>
      <c r="J185" s="148" t="s">
        <v>6</v>
      </c>
      <c r="K185" s="148" t="s">
        <v>7</v>
      </c>
      <c r="L185" s="148" t="s">
        <v>8</v>
      </c>
      <c r="M185" s="148" t="s">
        <v>10</v>
      </c>
      <c r="N185" s="148" t="s">
        <v>11</v>
      </c>
      <c r="O185" s="148" t="s">
        <v>9</v>
      </c>
      <c r="P185" s="294" t="s">
        <v>17</v>
      </c>
      <c r="Q185" s="560" t="s">
        <v>18</v>
      </c>
      <c r="R185" s="294" t="s">
        <v>19</v>
      </c>
      <c r="S185" s="294" t="s">
        <v>20</v>
      </c>
      <c r="T185" s="294" t="s">
        <v>21</v>
      </c>
      <c r="U185" s="294" t="s">
        <v>22</v>
      </c>
      <c r="V185" s="294" t="s">
        <v>23</v>
      </c>
      <c r="W185" s="294" t="s">
        <v>15</v>
      </c>
      <c r="X185" s="294" t="s">
        <v>16</v>
      </c>
      <c r="Y185" s="296" t="s">
        <v>14</v>
      </c>
      <c r="Z185" s="296"/>
      <c r="AA185" s="294"/>
      <c r="AB185" s="294"/>
      <c r="AC185" s="294"/>
      <c r="AD185" s="294"/>
      <c r="AE185" s="294"/>
      <c r="AF185" s="294"/>
      <c r="AG185" s="294"/>
      <c r="AH185" s="294"/>
      <c r="AI185" s="294"/>
      <c r="AJ185" s="294"/>
      <c r="AK185" s="294"/>
      <c r="AL185" s="294"/>
      <c r="AM185" s="294"/>
      <c r="AN185" s="294"/>
      <c r="AO185" s="294"/>
      <c r="AP185" s="294"/>
      <c r="AQ185" s="294"/>
      <c r="AR185" s="294"/>
      <c r="AS185" s="294"/>
      <c r="AT185" s="294"/>
      <c r="AU185" s="294"/>
      <c r="AV185" s="294"/>
      <c r="AW185" s="294"/>
      <c r="AX185" s="294"/>
      <c r="AY185" s="294"/>
      <c r="AZ185" s="294"/>
      <c r="BA185" s="294"/>
      <c r="BB185" s="294"/>
      <c r="BC185" s="294"/>
      <c r="BD185" s="294"/>
      <c r="BE185" s="294"/>
      <c r="BF185" s="294"/>
      <c r="BG185" s="294"/>
      <c r="BH185" s="294"/>
      <c r="BI185" s="294"/>
      <c r="BJ185" s="294"/>
      <c r="BK185" s="294"/>
      <c r="BL185" s="294"/>
      <c r="BM185" s="294"/>
      <c r="BN185" s="294"/>
      <c r="BO185" s="294"/>
      <c r="BP185" s="294"/>
      <c r="BQ185" s="294"/>
      <c r="BR185" s="294"/>
      <c r="BS185" s="294"/>
      <c r="BT185" s="294"/>
      <c r="BU185" s="294"/>
      <c r="BV185" s="294"/>
    </row>
    <row r="186" spans="1:74" x14ac:dyDescent="0.25">
      <c r="A186" s="4" t="str">
        <f t="shared" si="2"/>
        <v>40421Long</v>
      </c>
      <c r="B186" s="295">
        <v>40421</v>
      </c>
      <c r="C186" s="296" t="s">
        <v>12</v>
      </c>
      <c r="D186" s="150">
        <v>0.20354456905284393</v>
      </c>
      <c r="E186" s="150">
        <v>0.10603110827226021</v>
      </c>
      <c r="F186" s="150">
        <v>4.9316218392301138E-2</v>
      </c>
      <c r="G186" s="150">
        <v>0.22278081461193772</v>
      </c>
      <c r="H186" s="150">
        <v>7.3928517224998947E-3</v>
      </c>
      <c r="I186" s="150">
        <v>5.7863301664542012E-3</v>
      </c>
      <c r="J186" s="150">
        <v>0.14541914356147392</v>
      </c>
      <c r="K186" s="150">
        <v>0.11803386039735994</v>
      </c>
      <c r="L186" s="150">
        <v>5.6735022754760313E-2</v>
      </c>
      <c r="M186" s="150">
        <v>0.14879314287504358</v>
      </c>
      <c r="N186" s="150">
        <v>7.2807028896193062E-3</v>
      </c>
      <c r="O186" s="150">
        <v>1.3388656784188982E-3</v>
      </c>
      <c r="P186" s="151">
        <v>0.41689611709153673</v>
      </c>
      <c r="Q186" s="16">
        <v>0.10689110067794769</v>
      </c>
      <c r="R186" s="151">
        <v>0</v>
      </c>
      <c r="S186" s="151">
        <v>0.12480024154244237</v>
      </c>
      <c r="T186" s="151">
        <v>0.28729889119327728</v>
      </c>
      <c r="U186" s="151">
        <v>7.6508924977676862E-2</v>
      </c>
      <c r="V186" s="151">
        <v>2.5222683067751973E-2</v>
      </c>
      <c r="W186" s="151">
        <v>3.4834671824340094E-2</v>
      </c>
      <c r="X186" s="151">
        <v>0</v>
      </c>
      <c r="Y186" s="151">
        <v>1.0724526303749737</v>
      </c>
      <c r="Z186" s="294"/>
      <c r="AA186" s="294"/>
      <c r="AB186" s="294"/>
      <c r="AC186" s="294"/>
      <c r="AD186" s="294"/>
      <c r="AE186" s="294"/>
      <c r="AF186" s="294"/>
      <c r="AG186" s="294"/>
      <c r="AH186" s="294"/>
      <c r="AI186" s="294"/>
      <c r="AJ186" s="294"/>
      <c r="AK186" s="294"/>
      <c r="AL186" s="294"/>
      <c r="AM186" s="294"/>
      <c r="AN186" s="294"/>
      <c r="AO186" s="294"/>
      <c r="AP186" s="294"/>
      <c r="AQ186" s="294"/>
      <c r="AR186" s="294"/>
      <c r="AS186" s="294"/>
      <c r="AT186" s="294"/>
      <c r="AU186" s="294"/>
      <c r="AV186" s="294"/>
      <c r="AW186" s="294"/>
      <c r="AX186" s="294"/>
      <c r="AY186" s="294"/>
      <c r="AZ186" s="294"/>
      <c r="BA186" s="294"/>
      <c r="BB186" s="294"/>
      <c r="BC186" s="294"/>
      <c r="BD186" s="294"/>
      <c r="BE186" s="294"/>
      <c r="BF186" s="294"/>
      <c r="BG186" s="294"/>
      <c r="BH186" s="294"/>
      <c r="BI186" s="294"/>
      <c r="BJ186" s="294"/>
      <c r="BK186" s="294"/>
      <c r="BL186" s="294"/>
      <c r="BM186" s="294"/>
      <c r="BN186" s="294"/>
      <c r="BO186" s="294"/>
      <c r="BP186" s="294"/>
      <c r="BQ186" s="294"/>
      <c r="BR186" s="294"/>
      <c r="BS186" s="294"/>
      <c r="BT186" s="294"/>
      <c r="BU186" s="294"/>
      <c r="BV186" s="294"/>
    </row>
    <row r="187" spans="1:74" x14ac:dyDescent="0.25">
      <c r="A187" s="4" t="str">
        <f t="shared" si="2"/>
        <v>40421Short</v>
      </c>
      <c r="B187" s="297">
        <v>40421</v>
      </c>
      <c r="C187" s="296" t="s">
        <v>13</v>
      </c>
      <c r="D187" s="150">
        <v>-0.21136058821160486</v>
      </c>
      <c r="E187" s="150">
        <v>-0.1099013346145768</v>
      </c>
      <c r="F187" s="150">
        <v>-5.0593264972469479E-2</v>
      </c>
      <c r="G187" s="150">
        <v>-7.8943217778421712E-2</v>
      </c>
      <c r="H187" s="150">
        <v>-1.0363787788108824E-3</v>
      </c>
      <c r="I187" s="150">
        <v>-0.10287109841818548</v>
      </c>
      <c r="J187" s="150">
        <v>-8.8586178829429277E-2</v>
      </c>
      <c r="K187" s="150">
        <v>-0.11682616224600356</v>
      </c>
      <c r="L187" s="150">
        <v>-2.5590415145256978E-2</v>
      </c>
      <c r="M187" s="150">
        <v>-0.10281189610053837</v>
      </c>
      <c r="N187" s="150">
        <v>0</v>
      </c>
      <c r="O187" s="150">
        <v>0</v>
      </c>
      <c r="P187" s="151">
        <v>-0.42483041682976969</v>
      </c>
      <c r="Q187" s="16">
        <v>-1.4374722619813001E-2</v>
      </c>
      <c r="R187" s="151">
        <v>-5.584970275102611E-2</v>
      </c>
      <c r="S187" s="151">
        <v>-0.14529304507225449</v>
      </c>
      <c r="T187" s="151">
        <v>-5.1163908616928939E-2</v>
      </c>
      <c r="U187" s="151">
        <v>-9.6267149210747333E-2</v>
      </c>
      <c r="V187" s="151">
        <v>-7.6166959568239462E-2</v>
      </c>
      <c r="W187" s="151">
        <v>-2.4574630426518397E-2</v>
      </c>
      <c r="X187" s="151">
        <v>0</v>
      </c>
      <c r="Y187" s="151">
        <v>-0.88852053509529805</v>
      </c>
      <c r="Z187" s="294"/>
      <c r="AA187" s="294"/>
      <c r="AB187" s="294"/>
      <c r="AC187" s="294"/>
      <c r="AD187" s="294"/>
      <c r="AE187" s="294"/>
      <c r="AF187" s="294"/>
      <c r="AG187" s="294"/>
      <c r="AH187" s="294"/>
      <c r="AI187" s="294"/>
      <c r="AJ187" s="294"/>
      <c r="AK187" s="294"/>
      <c r="AL187" s="294"/>
      <c r="AM187" s="294"/>
      <c r="AN187" s="294"/>
      <c r="AO187" s="294"/>
      <c r="AP187" s="294"/>
      <c r="AQ187" s="294"/>
      <c r="AR187" s="294"/>
      <c r="AS187" s="294"/>
      <c r="AT187" s="294"/>
      <c r="AU187" s="294"/>
      <c r="AV187" s="294"/>
      <c r="AW187" s="294"/>
      <c r="AX187" s="294"/>
      <c r="AY187" s="294"/>
      <c r="AZ187" s="294"/>
      <c r="BA187" s="294"/>
      <c r="BB187" s="294"/>
      <c r="BC187" s="294"/>
      <c r="BD187" s="294"/>
      <c r="BE187" s="294"/>
      <c r="BF187" s="294"/>
      <c r="BG187" s="294"/>
      <c r="BH187" s="294"/>
      <c r="BI187" s="294"/>
      <c r="BJ187" s="294"/>
      <c r="BK187" s="294"/>
      <c r="BL187" s="294"/>
      <c r="BM187" s="294"/>
      <c r="BN187" s="294"/>
      <c r="BO187" s="294"/>
      <c r="BP187" s="294"/>
      <c r="BQ187" s="294"/>
      <c r="BR187" s="294"/>
      <c r="BS187" s="294"/>
      <c r="BT187" s="294"/>
      <c r="BU187" s="294"/>
      <c r="BV187" s="294"/>
    </row>
    <row r="188" spans="1:74" x14ac:dyDescent="0.25">
      <c r="A188" s="4" t="str">
        <f t="shared" si="2"/>
        <v/>
      </c>
      <c r="E188" s="11"/>
      <c r="F188" s="11"/>
    </row>
    <row r="189" spans="1:74" x14ac:dyDescent="0.25">
      <c r="A189" s="4" t="str">
        <f t="shared" si="2"/>
        <v/>
      </c>
      <c r="B189" s="298"/>
      <c r="C189" s="298"/>
      <c r="D189" s="148" t="s">
        <v>0</v>
      </c>
      <c r="E189" s="148" t="s">
        <v>1</v>
      </c>
      <c r="F189" s="148" t="s">
        <v>2</v>
      </c>
      <c r="G189" s="148" t="s">
        <v>3</v>
      </c>
      <c r="H189" s="148" t="s">
        <v>4</v>
      </c>
      <c r="I189" s="148" t="s">
        <v>5</v>
      </c>
      <c r="J189" s="148" t="s">
        <v>6</v>
      </c>
      <c r="K189" s="148" t="s">
        <v>7</v>
      </c>
      <c r="L189" s="148" t="s">
        <v>8</v>
      </c>
      <c r="M189" s="148" t="s">
        <v>10</v>
      </c>
      <c r="N189" s="148" t="s">
        <v>11</v>
      </c>
      <c r="O189" s="148" t="s">
        <v>9</v>
      </c>
      <c r="P189" s="298" t="s">
        <v>17</v>
      </c>
      <c r="Q189" s="561" t="s">
        <v>18</v>
      </c>
      <c r="R189" s="298" t="s">
        <v>19</v>
      </c>
      <c r="S189" s="298" t="s">
        <v>20</v>
      </c>
      <c r="T189" s="298" t="s">
        <v>21</v>
      </c>
      <c r="U189" s="298" t="s">
        <v>22</v>
      </c>
      <c r="V189" s="298" t="s">
        <v>23</v>
      </c>
      <c r="W189" s="298" t="s">
        <v>15</v>
      </c>
      <c r="X189" s="298" t="s">
        <v>16</v>
      </c>
      <c r="Y189" s="300" t="s">
        <v>14</v>
      </c>
      <c r="Z189" s="300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298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298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298"/>
      <c r="BV189" s="298"/>
    </row>
    <row r="190" spans="1:74" x14ac:dyDescent="0.25">
      <c r="A190" s="4" t="str">
        <f t="shared" si="2"/>
        <v>40390Long</v>
      </c>
      <c r="B190" s="299">
        <v>40390</v>
      </c>
      <c r="C190" s="300" t="s">
        <v>12</v>
      </c>
      <c r="D190" s="150">
        <v>0.20244885129479925</v>
      </c>
      <c r="E190" s="150">
        <v>9.3154594661194703E-2</v>
      </c>
      <c r="F190" s="150">
        <v>4.9877455518453233E-2</v>
      </c>
      <c r="G190" s="150">
        <v>0.228620351700526</v>
      </c>
      <c r="H190" s="150">
        <v>7.3595398819653558E-3</v>
      </c>
      <c r="I190" s="150">
        <v>5.5145887854589548E-3</v>
      </c>
      <c r="J190" s="150">
        <v>0.19630942156105008</v>
      </c>
      <c r="K190" s="150">
        <v>0.10049823151090234</v>
      </c>
      <c r="L190" s="150">
        <v>5.5441734368178758E-2</v>
      </c>
      <c r="M190" s="150">
        <v>0.15492065620497825</v>
      </c>
      <c r="N190" s="150">
        <v>7.3333871630043837E-3</v>
      </c>
      <c r="O190" s="150">
        <v>1.3730085002244396E-3</v>
      </c>
      <c r="P190" s="151">
        <v>0.44544383901507251</v>
      </c>
      <c r="Q190" s="16">
        <v>0.11225038568305165</v>
      </c>
      <c r="R190" s="151">
        <v>0</v>
      </c>
      <c r="S190" s="151">
        <v>0.14923038156343954</v>
      </c>
      <c r="T190" s="151">
        <v>0.29642379080703085</v>
      </c>
      <c r="U190" s="151">
        <v>3.955727361599308E-2</v>
      </c>
      <c r="V190" s="151">
        <v>2.4878953963147082E-2</v>
      </c>
      <c r="W190" s="151">
        <v>3.5067196503001025E-2</v>
      </c>
      <c r="X190" s="151">
        <v>0</v>
      </c>
      <c r="Y190" s="151">
        <v>1.1028518211507365</v>
      </c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298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298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298"/>
      <c r="BV190" s="298"/>
    </row>
    <row r="191" spans="1:74" x14ac:dyDescent="0.25">
      <c r="A191" s="4" t="str">
        <f t="shared" si="2"/>
        <v>40390Short</v>
      </c>
      <c r="B191" s="301">
        <v>40390</v>
      </c>
      <c r="C191" s="300" t="s">
        <v>13</v>
      </c>
      <c r="D191" s="150">
        <v>-0.19191917467059508</v>
      </c>
      <c r="E191" s="150">
        <v>-0.10198729588946837</v>
      </c>
      <c r="F191" s="150">
        <v>-6.3502985985875296E-2</v>
      </c>
      <c r="G191" s="150">
        <v>-8.9722534598276754E-2</v>
      </c>
      <c r="H191" s="150">
        <v>0</v>
      </c>
      <c r="I191" s="150">
        <v>-0.12366811955577921</v>
      </c>
      <c r="J191" s="150">
        <v>-0.12785385664144513</v>
      </c>
      <c r="K191" s="150">
        <v>-0.11280841589157067</v>
      </c>
      <c r="L191" s="150">
        <v>-2.4383769144555756E-2</v>
      </c>
      <c r="M191" s="150">
        <v>-0.1005132960657623</v>
      </c>
      <c r="N191" s="150">
        <v>0</v>
      </c>
      <c r="O191" s="150">
        <v>0</v>
      </c>
      <c r="P191" s="151">
        <v>-0.42751266219587675</v>
      </c>
      <c r="Q191" s="16">
        <v>-7.2768359314051567E-4</v>
      </c>
      <c r="R191" s="151">
        <v>-5.8853296255141005E-2</v>
      </c>
      <c r="S191" s="151">
        <v>-0.17849140760360396</v>
      </c>
      <c r="T191" s="151">
        <v>-6.2034144016080456E-2</v>
      </c>
      <c r="U191" s="151">
        <v>-8.9799854660565726E-2</v>
      </c>
      <c r="V191" s="151">
        <v>-8.1658942496016088E-2</v>
      </c>
      <c r="W191" s="151">
        <v>-3.7281457622903962E-2</v>
      </c>
      <c r="X191" s="151">
        <v>0</v>
      </c>
      <c r="Y191" s="151">
        <v>-0.9363594484433293</v>
      </c>
      <c r="Z191" s="298"/>
      <c r="AA191" s="298"/>
      <c r="AB191" s="298"/>
      <c r="AC191" s="298"/>
      <c r="AD191" s="298"/>
      <c r="AE191" s="298"/>
      <c r="AF191" s="298"/>
      <c r="AG191" s="298"/>
      <c r="AH191" s="298"/>
      <c r="AI191" s="298"/>
      <c r="AJ191" s="298"/>
      <c r="AK191" s="298"/>
      <c r="AL191" s="298"/>
      <c r="AM191" s="298"/>
      <c r="AN191" s="298"/>
      <c r="AO191" s="298"/>
      <c r="AP191" s="298"/>
      <c r="AQ191" s="298"/>
      <c r="AR191" s="298"/>
      <c r="AS191" s="298"/>
      <c r="AT191" s="298"/>
      <c r="AU191" s="298"/>
      <c r="AV191" s="298"/>
      <c r="AW191" s="298"/>
      <c r="AX191" s="298"/>
      <c r="AY191" s="298"/>
      <c r="AZ191" s="298"/>
      <c r="BA191" s="298"/>
      <c r="BB191" s="298"/>
      <c r="BC191" s="298"/>
      <c r="BD191" s="298"/>
      <c r="BE191" s="298"/>
      <c r="BF191" s="298"/>
      <c r="BG191" s="298"/>
      <c r="BH191" s="298"/>
      <c r="BI191" s="298"/>
      <c r="BJ191" s="298"/>
      <c r="BK191" s="298"/>
      <c r="BL191" s="298"/>
      <c r="BM191" s="298"/>
      <c r="BN191" s="298"/>
      <c r="BO191" s="298"/>
      <c r="BP191" s="298"/>
      <c r="BQ191" s="298"/>
      <c r="BR191" s="298"/>
      <c r="BS191" s="298"/>
      <c r="BT191" s="298"/>
      <c r="BU191" s="298"/>
      <c r="BV191" s="298"/>
    </row>
    <row r="192" spans="1:74" x14ac:dyDescent="0.25">
      <c r="A192" s="4" t="str">
        <f t="shared" si="2"/>
        <v/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</row>
    <row r="193" spans="1:74" x14ac:dyDescent="0.25">
      <c r="A193" s="4" t="str">
        <f t="shared" si="2"/>
        <v/>
      </c>
      <c r="B193" s="302"/>
      <c r="C193" s="302"/>
      <c r="D193" s="148" t="s">
        <v>0</v>
      </c>
      <c r="E193" s="148" t="s">
        <v>1</v>
      </c>
      <c r="F193" s="148" t="s">
        <v>2</v>
      </c>
      <c r="G193" s="148" t="s">
        <v>3</v>
      </c>
      <c r="H193" s="148" t="s">
        <v>4</v>
      </c>
      <c r="I193" s="148" t="s">
        <v>5</v>
      </c>
      <c r="J193" s="148" t="s">
        <v>6</v>
      </c>
      <c r="K193" s="148" t="s">
        <v>7</v>
      </c>
      <c r="L193" s="148" t="s">
        <v>8</v>
      </c>
      <c r="M193" s="148" t="s">
        <v>10</v>
      </c>
      <c r="N193" s="148" t="s">
        <v>11</v>
      </c>
      <c r="O193" s="148" t="s">
        <v>9</v>
      </c>
      <c r="P193" s="302" t="s">
        <v>17</v>
      </c>
      <c r="Q193" s="562" t="s">
        <v>18</v>
      </c>
      <c r="R193" s="302" t="s">
        <v>19</v>
      </c>
      <c r="S193" s="302" t="s">
        <v>20</v>
      </c>
      <c r="T193" s="302" t="s">
        <v>21</v>
      </c>
      <c r="U193" s="302" t="s">
        <v>22</v>
      </c>
      <c r="V193" s="302" t="s">
        <v>23</v>
      </c>
      <c r="W193" s="302" t="s">
        <v>15</v>
      </c>
      <c r="X193" s="302" t="s">
        <v>16</v>
      </c>
      <c r="Y193" s="304" t="s">
        <v>14</v>
      </c>
      <c r="Z193" s="304"/>
      <c r="AA193" s="302"/>
      <c r="AB193" s="302"/>
      <c r="AC193" s="302"/>
      <c r="AD193" s="302"/>
      <c r="AE193" s="302"/>
      <c r="AF193" s="302"/>
      <c r="AG193" s="302"/>
      <c r="AH193" s="302"/>
      <c r="AI193" s="302"/>
      <c r="AJ193" s="302"/>
      <c r="AK193" s="302"/>
      <c r="AL193" s="302"/>
      <c r="AM193" s="302"/>
      <c r="AN193" s="302"/>
      <c r="AO193" s="302"/>
      <c r="AP193" s="302"/>
      <c r="AQ193" s="302"/>
      <c r="AR193" s="302"/>
      <c r="AS193" s="302"/>
      <c r="AT193" s="302"/>
      <c r="AU193" s="302"/>
      <c r="AV193" s="302"/>
      <c r="AW193" s="302"/>
      <c r="AX193" s="302"/>
      <c r="AY193" s="302"/>
      <c r="AZ193" s="302"/>
      <c r="BA193" s="302"/>
      <c r="BB193" s="302"/>
      <c r="BC193" s="302"/>
      <c r="BD193" s="302"/>
      <c r="BE193" s="302"/>
      <c r="BF193" s="302"/>
      <c r="BG193" s="302"/>
      <c r="BH193" s="302"/>
      <c r="BI193" s="302"/>
      <c r="BJ193" s="302"/>
      <c r="BK193" s="302"/>
      <c r="BL193" s="302"/>
      <c r="BM193" s="302"/>
      <c r="BN193" s="302"/>
      <c r="BO193" s="302"/>
      <c r="BP193" s="302"/>
      <c r="BQ193" s="302"/>
      <c r="BR193" s="302"/>
      <c r="BS193" s="302"/>
      <c r="BT193" s="302"/>
      <c r="BU193" s="302"/>
      <c r="BV193" s="302"/>
    </row>
    <row r="194" spans="1:74" x14ac:dyDescent="0.25">
      <c r="A194" s="4" t="str">
        <f t="shared" si="2"/>
        <v>40359Long</v>
      </c>
      <c r="B194" s="303">
        <v>40359</v>
      </c>
      <c r="C194" s="304" t="s">
        <v>12</v>
      </c>
      <c r="D194" s="150">
        <v>0.22864938005429941</v>
      </c>
      <c r="E194" s="150">
        <v>9.7114703384641829E-2</v>
      </c>
      <c r="F194" s="150">
        <v>3.3970759294070091E-2</v>
      </c>
      <c r="G194" s="150">
        <v>0.22250378221830203</v>
      </c>
      <c r="H194" s="150">
        <v>6.3092940141145724E-3</v>
      </c>
      <c r="I194" s="150">
        <v>5.4878376563155451E-3</v>
      </c>
      <c r="J194" s="150">
        <v>0.21177547047709186</v>
      </c>
      <c r="K194" s="150">
        <v>0.10659864638707545</v>
      </c>
      <c r="L194" s="150">
        <v>4.5598655563393126E-2</v>
      </c>
      <c r="M194" s="150">
        <v>0.15785873507235298</v>
      </c>
      <c r="N194" s="150">
        <v>7.2434201110620523E-3</v>
      </c>
      <c r="O194" s="150">
        <v>1.6811539457686001E-3</v>
      </c>
      <c r="P194" s="151">
        <v>0.46915997706961232</v>
      </c>
      <c r="Q194" s="16">
        <v>0.10772154411052773</v>
      </c>
      <c r="R194" s="151">
        <v>0</v>
      </c>
      <c r="S194" s="151">
        <v>0.1542139893741114</v>
      </c>
      <c r="T194" s="151">
        <v>0.26685475846466844</v>
      </c>
      <c r="U194" s="151">
        <v>6.5536783920758013E-2</v>
      </c>
      <c r="V194" s="151">
        <v>2.59216083696777E-2</v>
      </c>
      <c r="W194" s="151">
        <v>3.5383176869132116E-2</v>
      </c>
      <c r="X194" s="151">
        <v>0</v>
      </c>
      <c r="Y194" s="151">
        <v>1.1247918381784876</v>
      </c>
      <c r="Z194" s="302"/>
      <c r="AA194" s="302"/>
      <c r="AB194" s="302"/>
      <c r="AC194" s="302"/>
      <c r="AD194" s="302"/>
      <c r="AE194" s="302"/>
      <c r="AF194" s="302"/>
      <c r="AG194" s="302"/>
      <c r="AH194" s="302"/>
      <c r="AI194" s="302"/>
      <c r="AJ194" s="302"/>
      <c r="AK194" s="302"/>
      <c r="AL194" s="302"/>
      <c r="AM194" s="302"/>
      <c r="AN194" s="302"/>
      <c r="AO194" s="302"/>
      <c r="AP194" s="302"/>
      <c r="AQ194" s="302"/>
      <c r="AR194" s="302"/>
      <c r="AS194" s="302"/>
      <c r="AT194" s="302"/>
      <c r="AU194" s="302"/>
      <c r="AV194" s="302"/>
      <c r="AW194" s="302"/>
      <c r="AX194" s="302"/>
      <c r="AY194" s="302"/>
      <c r="AZ194" s="302"/>
      <c r="BA194" s="302"/>
      <c r="BB194" s="302"/>
      <c r="BC194" s="302"/>
      <c r="BD194" s="302"/>
      <c r="BE194" s="302"/>
      <c r="BF194" s="302"/>
      <c r="BG194" s="302"/>
      <c r="BH194" s="302"/>
      <c r="BI194" s="302"/>
      <c r="BJ194" s="302"/>
      <c r="BK194" s="302"/>
      <c r="BL194" s="302"/>
      <c r="BM194" s="302"/>
      <c r="BN194" s="302"/>
      <c r="BO194" s="302"/>
      <c r="BP194" s="302"/>
      <c r="BQ194" s="302"/>
      <c r="BR194" s="302"/>
      <c r="BS194" s="302"/>
      <c r="BT194" s="302"/>
      <c r="BU194" s="302"/>
      <c r="BV194" s="302"/>
    </row>
    <row r="195" spans="1:74" x14ac:dyDescent="0.25">
      <c r="A195" s="4" t="str">
        <f t="shared" si="2"/>
        <v>40359Short</v>
      </c>
      <c r="B195" s="305">
        <v>40359</v>
      </c>
      <c r="C195" s="304" t="s">
        <v>13</v>
      </c>
      <c r="D195" s="150">
        <v>-0.20892814467125059</v>
      </c>
      <c r="E195" s="150">
        <v>-9.8901234110695721E-2</v>
      </c>
      <c r="F195" s="150">
        <v>-6.5113168091725127E-2</v>
      </c>
      <c r="G195" s="150">
        <v>-9.7291718540522126E-2</v>
      </c>
      <c r="H195" s="150">
        <v>0</v>
      </c>
      <c r="I195" s="150">
        <v>-0.11671408311348451</v>
      </c>
      <c r="J195" s="150">
        <v>-0.12102933338272454</v>
      </c>
      <c r="K195" s="150">
        <v>-0.10200084033693513</v>
      </c>
      <c r="L195" s="150">
        <v>-2.5703671992800204E-2</v>
      </c>
      <c r="M195" s="150">
        <v>-0.10517845598773755</v>
      </c>
      <c r="N195" s="150">
        <v>0</v>
      </c>
      <c r="O195" s="150">
        <v>0</v>
      </c>
      <c r="P195" s="151">
        <v>-0.44880285968647876</v>
      </c>
      <c r="Q195" s="16">
        <v>-4.0996017474277252E-3</v>
      </c>
      <c r="R195" s="151">
        <v>-5.2973965520941586E-2</v>
      </c>
      <c r="S195" s="151">
        <v>-0.17139648502293975</v>
      </c>
      <c r="T195" s="151">
        <v>-5.0800123511863048E-2</v>
      </c>
      <c r="U195" s="151">
        <v>-9.1542581717598798E-2</v>
      </c>
      <c r="V195" s="151">
        <v>-8.2139624005404671E-2</v>
      </c>
      <c r="W195" s="151">
        <v>-3.9105409015221027E-2</v>
      </c>
      <c r="X195" s="151">
        <v>0</v>
      </c>
      <c r="Y195" s="151">
        <v>-0.94086065022787546</v>
      </c>
      <c r="Z195" s="302"/>
      <c r="AA195" s="302"/>
      <c r="AB195" s="302"/>
      <c r="AC195" s="302"/>
      <c r="AD195" s="302"/>
      <c r="AE195" s="302"/>
      <c r="AF195" s="302"/>
      <c r="AG195" s="302"/>
      <c r="AH195" s="302"/>
      <c r="AI195" s="302"/>
      <c r="AJ195" s="302"/>
      <c r="AK195" s="302"/>
      <c r="AL195" s="302"/>
      <c r="AM195" s="302"/>
      <c r="AN195" s="302"/>
      <c r="AO195" s="302"/>
      <c r="AP195" s="302"/>
      <c r="AQ195" s="302"/>
      <c r="AR195" s="302"/>
      <c r="AS195" s="302"/>
      <c r="AT195" s="302"/>
      <c r="AU195" s="302"/>
      <c r="AV195" s="302"/>
      <c r="AW195" s="302"/>
      <c r="AX195" s="302"/>
      <c r="AY195" s="302"/>
      <c r="AZ195" s="302"/>
      <c r="BA195" s="302"/>
      <c r="BB195" s="302"/>
      <c r="BC195" s="302"/>
      <c r="BD195" s="302"/>
      <c r="BE195" s="302"/>
      <c r="BF195" s="302"/>
      <c r="BG195" s="302"/>
      <c r="BH195" s="302"/>
      <c r="BI195" s="302"/>
      <c r="BJ195" s="302"/>
      <c r="BK195" s="302"/>
      <c r="BL195" s="302"/>
      <c r="BM195" s="302"/>
      <c r="BN195" s="302"/>
      <c r="BO195" s="302"/>
      <c r="BP195" s="302"/>
      <c r="BQ195" s="302"/>
      <c r="BR195" s="302"/>
      <c r="BS195" s="302"/>
      <c r="BT195" s="302"/>
      <c r="BU195" s="302"/>
      <c r="BV195" s="302"/>
    </row>
    <row r="196" spans="1:74" x14ac:dyDescent="0.25">
      <c r="A196" s="4" t="str">
        <f t="shared" ref="A196:A259" si="3">B196&amp;C196</f>
        <v/>
      </c>
      <c r="C196" s="15"/>
      <c r="D196" s="15"/>
      <c r="F196" s="12"/>
      <c r="G196" s="12"/>
      <c r="H196" s="12"/>
      <c r="I196" s="12"/>
      <c r="J196" s="12"/>
      <c r="K196" s="12"/>
      <c r="L196" s="12"/>
      <c r="M196" s="19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9"/>
      <c r="AT196" s="19"/>
      <c r="AU196" s="19"/>
      <c r="AV196" s="19"/>
      <c r="AW196" s="19"/>
      <c r="AX196" s="19"/>
      <c r="AY196" s="19"/>
      <c r="AZ196" s="19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9"/>
      <c r="BQ196" s="12"/>
      <c r="BR196" s="19"/>
      <c r="BS196" s="12"/>
      <c r="BT196" s="12"/>
      <c r="BU196" s="12"/>
      <c r="BV196" s="10"/>
    </row>
    <row r="197" spans="1:74" x14ac:dyDescent="0.25">
      <c r="A197" s="4" t="str">
        <f t="shared" si="3"/>
        <v/>
      </c>
      <c r="B197" s="306"/>
      <c r="C197" s="306"/>
      <c r="D197" s="148" t="s">
        <v>0</v>
      </c>
      <c r="E197" s="148" t="s">
        <v>1</v>
      </c>
      <c r="F197" s="148" t="s">
        <v>2</v>
      </c>
      <c r="G197" s="148" t="s">
        <v>3</v>
      </c>
      <c r="H197" s="148" t="s">
        <v>4</v>
      </c>
      <c r="I197" s="148" t="s">
        <v>5</v>
      </c>
      <c r="J197" s="148" t="s">
        <v>6</v>
      </c>
      <c r="K197" s="148" t="s">
        <v>7</v>
      </c>
      <c r="L197" s="148" t="s">
        <v>8</v>
      </c>
      <c r="M197" s="148" t="s">
        <v>10</v>
      </c>
      <c r="N197" s="148" t="s">
        <v>11</v>
      </c>
      <c r="O197" s="148" t="s">
        <v>9</v>
      </c>
      <c r="P197" s="306" t="s">
        <v>17</v>
      </c>
      <c r="Q197" s="563" t="s">
        <v>18</v>
      </c>
      <c r="R197" s="306" t="s">
        <v>19</v>
      </c>
      <c r="S197" s="306" t="s">
        <v>20</v>
      </c>
      <c r="T197" s="306" t="s">
        <v>21</v>
      </c>
      <c r="U197" s="306" t="s">
        <v>22</v>
      </c>
      <c r="V197" s="306" t="s">
        <v>23</v>
      </c>
      <c r="W197" s="306" t="s">
        <v>15</v>
      </c>
      <c r="X197" s="306" t="s">
        <v>16</v>
      </c>
      <c r="Y197" s="308" t="s">
        <v>14</v>
      </c>
      <c r="Z197" s="308"/>
      <c r="AA197" s="306"/>
      <c r="AB197" s="306"/>
      <c r="AC197" s="306"/>
      <c r="AD197" s="306"/>
      <c r="AE197" s="306"/>
      <c r="AF197" s="306"/>
      <c r="AG197" s="306"/>
      <c r="AH197" s="306"/>
      <c r="AI197" s="306"/>
      <c r="AJ197" s="306"/>
      <c r="AK197" s="306"/>
      <c r="AL197" s="306"/>
      <c r="AM197" s="306"/>
      <c r="AN197" s="306"/>
      <c r="AO197" s="306"/>
      <c r="AP197" s="306"/>
      <c r="AQ197" s="306"/>
      <c r="AR197" s="306"/>
      <c r="AS197" s="306"/>
      <c r="AT197" s="306"/>
      <c r="AU197" s="306"/>
      <c r="AV197" s="306"/>
      <c r="AW197" s="306"/>
      <c r="AX197" s="306"/>
      <c r="AY197" s="306"/>
      <c r="AZ197" s="306"/>
      <c r="BA197" s="306"/>
      <c r="BB197" s="306"/>
      <c r="BC197" s="306"/>
      <c r="BD197" s="306"/>
      <c r="BE197" s="306"/>
      <c r="BF197" s="306"/>
      <c r="BG197" s="306"/>
      <c r="BH197" s="306"/>
      <c r="BI197" s="306"/>
      <c r="BJ197" s="306"/>
      <c r="BK197" s="306"/>
      <c r="BL197" s="306"/>
      <c r="BM197" s="306"/>
      <c r="BN197" s="306"/>
      <c r="BO197" s="306"/>
      <c r="BP197" s="306"/>
      <c r="BQ197" s="306"/>
      <c r="BR197" s="306"/>
      <c r="BS197" s="306"/>
      <c r="BT197" s="306"/>
      <c r="BU197" s="306"/>
      <c r="BV197" s="306"/>
    </row>
    <row r="198" spans="1:74" x14ac:dyDescent="0.25">
      <c r="A198" s="4" t="str">
        <f t="shared" si="3"/>
        <v>40329Long</v>
      </c>
      <c r="B198" s="307">
        <v>40329</v>
      </c>
      <c r="C198" s="308" t="s">
        <v>12</v>
      </c>
      <c r="D198" s="150">
        <v>0.25349297047243746</v>
      </c>
      <c r="E198" s="150">
        <v>8.4987076660812677E-2</v>
      </c>
      <c r="F198" s="150">
        <v>4.1287120652955929E-2</v>
      </c>
      <c r="G198" s="150">
        <v>0.21168104684530553</v>
      </c>
      <c r="H198" s="150">
        <v>7.9132471081958863E-3</v>
      </c>
      <c r="I198" s="150">
        <v>1.4922902107524139E-2</v>
      </c>
      <c r="J198" s="150">
        <v>0.15283898911474547</v>
      </c>
      <c r="K198" s="150">
        <v>9.7349886743515093E-2</v>
      </c>
      <c r="L198" s="150">
        <v>4.8861587066637027E-2</v>
      </c>
      <c r="M198" s="150">
        <v>0.17872165195129766</v>
      </c>
      <c r="N198" s="150">
        <v>6.5698427416038731E-3</v>
      </c>
      <c r="O198" s="150">
        <v>1.5699296568355888E-3</v>
      </c>
      <c r="P198" s="151">
        <v>0.42174321112360874</v>
      </c>
      <c r="Q198" s="16">
        <v>0.1168393119447806</v>
      </c>
      <c r="R198" s="151">
        <v>0</v>
      </c>
      <c r="S198" s="151">
        <v>0.16728525449333873</v>
      </c>
      <c r="T198" s="151">
        <v>0.24868972277281787</v>
      </c>
      <c r="U198" s="151">
        <v>7.6993993845472897E-2</v>
      </c>
      <c r="V198" s="151">
        <v>3.3596771727206112E-2</v>
      </c>
      <c r="W198" s="151">
        <v>3.5047985214641482E-2</v>
      </c>
      <c r="X198" s="151">
        <v>0</v>
      </c>
      <c r="Y198" s="151">
        <v>1.1001962511218659</v>
      </c>
      <c r="Z198" s="306"/>
      <c r="AA198" s="306"/>
      <c r="AB198" s="306"/>
      <c r="AC198" s="306"/>
      <c r="AD198" s="306"/>
      <c r="AE198" s="306"/>
      <c r="AF198" s="306"/>
      <c r="AG198" s="306"/>
      <c r="AH198" s="306"/>
      <c r="AI198" s="306"/>
      <c r="AJ198" s="306"/>
      <c r="AK198" s="306"/>
      <c r="AL198" s="306"/>
      <c r="AM198" s="306"/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306"/>
      <c r="AX198" s="306"/>
      <c r="AY198" s="306"/>
      <c r="AZ198" s="306"/>
      <c r="BA198" s="306"/>
      <c r="BB198" s="306"/>
      <c r="BC198" s="306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306"/>
      <c r="BP198" s="306"/>
      <c r="BQ198" s="306"/>
      <c r="BR198" s="306"/>
      <c r="BS198" s="306"/>
      <c r="BT198" s="306"/>
      <c r="BU198" s="306"/>
      <c r="BV198" s="306"/>
    </row>
    <row r="199" spans="1:74" x14ac:dyDescent="0.25">
      <c r="A199" s="4" t="str">
        <f t="shared" si="3"/>
        <v>40329Short</v>
      </c>
      <c r="B199" s="309">
        <v>40329</v>
      </c>
      <c r="C199" s="308" t="s">
        <v>13</v>
      </c>
      <c r="D199" s="150">
        <v>-0.23656346046793117</v>
      </c>
      <c r="E199" s="150">
        <v>-9.0987750632783373E-2</v>
      </c>
      <c r="F199" s="150">
        <v>-4.5653134219815421E-2</v>
      </c>
      <c r="G199" s="150">
        <v>-9.5538937607989829E-2</v>
      </c>
      <c r="H199" s="150">
        <v>0</v>
      </c>
      <c r="I199" s="150">
        <v>-0.14127609723270315</v>
      </c>
      <c r="J199" s="150">
        <v>-9.9078692171562899E-2</v>
      </c>
      <c r="K199" s="150">
        <v>-9.5768190697495828E-2</v>
      </c>
      <c r="L199" s="150">
        <v>-2.6724753478793745E-2</v>
      </c>
      <c r="M199" s="150">
        <v>-0.10250170519298794</v>
      </c>
      <c r="N199" s="150">
        <v>-1.6701200389318215E-3</v>
      </c>
      <c r="O199" s="150">
        <v>0</v>
      </c>
      <c r="P199" s="151">
        <v>-0.39790921361058373</v>
      </c>
      <c r="Q199" s="16">
        <v>-1.3345028364122838E-2</v>
      </c>
      <c r="R199" s="151">
        <v>-5.9282170100561367E-2</v>
      </c>
      <c r="S199" s="151">
        <v>-0.16968559541802805</v>
      </c>
      <c r="T199" s="151">
        <v>-4.7855093938480794E-2</v>
      </c>
      <c r="U199" s="151">
        <v>-0.14603918712744884</v>
      </c>
      <c r="V199" s="151">
        <v>-8.0306943721568602E-2</v>
      </c>
      <c r="W199" s="151">
        <v>-2.1339609460201022E-2</v>
      </c>
      <c r="X199" s="151">
        <v>0</v>
      </c>
      <c r="Y199" s="151">
        <v>-0.935762841740995</v>
      </c>
      <c r="Z199" s="306"/>
      <c r="AA199" s="306"/>
      <c r="AB199" s="306"/>
      <c r="AC199" s="306"/>
      <c r="AD199" s="306"/>
      <c r="AE199" s="306"/>
      <c r="AF199" s="306"/>
      <c r="AG199" s="306"/>
      <c r="AH199" s="306"/>
      <c r="AI199" s="306"/>
      <c r="AJ199" s="306"/>
      <c r="AK199" s="306"/>
      <c r="AL199" s="306"/>
      <c r="AM199" s="306"/>
      <c r="AN199" s="306"/>
      <c r="AO199" s="306"/>
      <c r="AP199" s="306"/>
      <c r="AQ199" s="306"/>
      <c r="AR199" s="306"/>
      <c r="AS199" s="306"/>
      <c r="AT199" s="306"/>
      <c r="AU199" s="306"/>
      <c r="AV199" s="306"/>
      <c r="AW199" s="306"/>
      <c r="AX199" s="306"/>
      <c r="AY199" s="306"/>
      <c r="AZ199" s="306"/>
      <c r="BA199" s="306"/>
      <c r="BB199" s="306"/>
      <c r="BC199" s="306"/>
      <c r="BD199" s="306"/>
      <c r="BE199" s="306"/>
      <c r="BF199" s="306"/>
      <c r="BG199" s="306"/>
      <c r="BH199" s="306"/>
      <c r="BI199" s="306"/>
      <c r="BJ199" s="306"/>
      <c r="BK199" s="306"/>
      <c r="BL199" s="306"/>
      <c r="BM199" s="306"/>
      <c r="BN199" s="306"/>
      <c r="BO199" s="306"/>
      <c r="BP199" s="306"/>
      <c r="BQ199" s="306"/>
      <c r="BR199" s="306"/>
      <c r="BS199" s="306"/>
      <c r="BT199" s="306"/>
      <c r="BU199" s="306"/>
      <c r="BV199" s="306"/>
    </row>
    <row r="200" spans="1:74" x14ac:dyDescent="0.25">
      <c r="A200" s="4" t="str">
        <f t="shared" si="3"/>
        <v/>
      </c>
      <c r="E200" s="11"/>
      <c r="F200" s="11"/>
    </row>
    <row r="201" spans="1:74" x14ac:dyDescent="0.25">
      <c r="A201" s="4" t="str">
        <f t="shared" si="3"/>
        <v/>
      </c>
      <c r="B201" s="310"/>
      <c r="C201" s="310"/>
      <c r="D201" s="148" t="s">
        <v>0</v>
      </c>
      <c r="E201" s="148" t="s">
        <v>1</v>
      </c>
      <c r="F201" s="148" t="s">
        <v>2</v>
      </c>
      <c r="G201" s="148" t="s">
        <v>3</v>
      </c>
      <c r="H201" s="148" t="s">
        <v>4</v>
      </c>
      <c r="I201" s="148" t="s">
        <v>5</v>
      </c>
      <c r="J201" s="148" t="s">
        <v>6</v>
      </c>
      <c r="K201" s="148" t="s">
        <v>7</v>
      </c>
      <c r="L201" s="148" t="s">
        <v>8</v>
      </c>
      <c r="M201" s="148" t="s">
        <v>10</v>
      </c>
      <c r="N201" s="148" t="s">
        <v>11</v>
      </c>
      <c r="O201" s="148" t="s">
        <v>9</v>
      </c>
      <c r="P201" s="310" t="s">
        <v>17</v>
      </c>
      <c r="Q201" s="564" t="s">
        <v>18</v>
      </c>
      <c r="R201" s="310" t="s">
        <v>19</v>
      </c>
      <c r="S201" s="310" t="s">
        <v>20</v>
      </c>
      <c r="T201" s="310" t="s">
        <v>21</v>
      </c>
      <c r="U201" s="310" t="s">
        <v>22</v>
      </c>
      <c r="V201" s="310" t="s">
        <v>23</v>
      </c>
      <c r="W201" s="310" t="s">
        <v>15</v>
      </c>
      <c r="X201" s="310" t="s">
        <v>16</v>
      </c>
      <c r="Y201" s="312" t="s">
        <v>14</v>
      </c>
      <c r="Z201" s="312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310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310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310"/>
      <c r="BV201" s="310"/>
    </row>
    <row r="202" spans="1:74" x14ac:dyDescent="0.25">
      <c r="A202" s="4" t="str">
        <f t="shared" si="3"/>
        <v>40298Long</v>
      </c>
      <c r="B202" s="311">
        <v>40298</v>
      </c>
      <c r="C202" s="312" t="s">
        <v>12</v>
      </c>
      <c r="D202" s="150">
        <v>0.24513666620224939</v>
      </c>
      <c r="E202" s="150">
        <v>8.3908780509146602E-2</v>
      </c>
      <c r="F202" s="150">
        <v>0.12043361741962735</v>
      </c>
      <c r="G202" s="150">
        <v>0.25621803916540531</v>
      </c>
      <c r="H202" s="150">
        <v>2.4099933550544919E-2</v>
      </c>
      <c r="I202" s="150">
        <v>1.3417759579294837E-2</v>
      </c>
      <c r="J202" s="150">
        <v>0.17851707025703614</v>
      </c>
      <c r="K202" s="150">
        <v>9.4752355615568509E-2</v>
      </c>
      <c r="L202" s="150">
        <v>7.5613687767470766E-2</v>
      </c>
      <c r="M202" s="150">
        <v>0.17185093679841393</v>
      </c>
      <c r="N202" s="150">
        <v>8.0996839567094251E-3</v>
      </c>
      <c r="O202" s="150">
        <v>1.564276505328925E-3</v>
      </c>
      <c r="P202" s="151">
        <v>0.56934788468803799</v>
      </c>
      <c r="Q202" s="16">
        <v>0.13226755409542437</v>
      </c>
      <c r="R202" s="151">
        <v>0</v>
      </c>
      <c r="S202" s="151">
        <v>0.14800192737619902</v>
      </c>
      <c r="T202" s="151">
        <v>0.27334411602019643</v>
      </c>
      <c r="U202" s="151">
        <v>6.1099334723031834E-2</v>
      </c>
      <c r="V202" s="151">
        <v>4.7174441428157278E-2</v>
      </c>
      <c r="W202" s="151">
        <v>4.2377548995749408E-2</v>
      </c>
      <c r="X202" s="151">
        <v>0</v>
      </c>
      <c r="Y202" s="151">
        <v>1.2736128073267965</v>
      </c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310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310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310"/>
      <c r="BV202" s="310"/>
    </row>
    <row r="203" spans="1:74" x14ac:dyDescent="0.25">
      <c r="A203" s="4" t="str">
        <f t="shared" si="3"/>
        <v>40298Short</v>
      </c>
      <c r="B203" s="313">
        <v>40298</v>
      </c>
      <c r="C203" s="312" t="s">
        <v>13</v>
      </c>
      <c r="D203" s="150">
        <v>-0.22133378110970278</v>
      </c>
      <c r="E203" s="150">
        <v>-6.1802239068236703E-2</v>
      </c>
      <c r="F203" s="150">
        <v>-0.1228720362073428</v>
      </c>
      <c r="G203" s="150">
        <v>-0.12655207415236491</v>
      </c>
      <c r="H203" s="150">
        <v>-7.3449920606076117E-3</v>
      </c>
      <c r="I203" s="150">
        <v>-0.13014951811583439</v>
      </c>
      <c r="J203" s="150">
        <v>-0.10486976917933127</v>
      </c>
      <c r="K203" s="150">
        <v>-0.11816643485210687</v>
      </c>
      <c r="L203" s="150">
        <v>-4.3293144254262082E-2</v>
      </c>
      <c r="M203" s="150">
        <v>-7.6839435528465311E-2</v>
      </c>
      <c r="N203" s="150">
        <v>-3.1619540491684382E-3</v>
      </c>
      <c r="O203" s="150">
        <v>0</v>
      </c>
      <c r="P203" s="151">
        <v>-0.48798134874373067</v>
      </c>
      <c r="Q203" s="16">
        <v>-1.2840405607464498E-2</v>
      </c>
      <c r="R203" s="151">
        <v>-5.9696269862553858E-2</v>
      </c>
      <c r="S203" s="151">
        <v>-0.13850578026692226</v>
      </c>
      <c r="T203" s="151">
        <v>-3.7617498800244044E-2</v>
      </c>
      <c r="U203" s="151">
        <v>-0.16222606493273167</v>
      </c>
      <c r="V203" s="151">
        <v>-6.977254320172066E-2</v>
      </c>
      <c r="W203" s="151">
        <v>-4.7745467162055605E-2</v>
      </c>
      <c r="X203" s="151">
        <v>0</v>
      </c>
      <c r="Y203" s="151">
        <v>-1.0163853785774237</v>
      </c>
      <c r="Z203" s="310"/>
      <c r="AA203" s="310"/>
      <c r="AB203" s="310"/>
      <c r="AC203" s="310"/>
      <c r="AD203" s="310"/>
      <c r="AE203" s="310"/>
      <c r="AF203" s="310"/>
      <c r="AG203" s="310"/>
      <c r="AH203" s="310"/>
      <c r="AI203" s="310"/>
      <c r="AJ203" s="310"/>
      <c r="AK203" s="310"/>
      <c r="AL203" s="310"/>
      <c r="AM203" s="310"/>
      <c r="AN203" s="310"/>
      <c r="AO203" s="310"/>
      <c r="AP203" s="310"/>
      <c r="AQ203" s="310"/>
      <c r="AR203" s="310"/>
      <c r="AS203" s="310"/>
      <c r="AT203" s="310"/>
      <c r="AU203" s="310"/>
      <c r="AV203" s="310"/>
      <c r="AW203" s="310"/>
      <c r="AX203" s="310"/>
      <c r="AY203" s="310"/>
      <c r="AZ203" s="310"/>
      <c r="BA203" s="310"/>
      <c r="BB203" s="310"/>
      <c r="BC203" s="310"/>
      <c r="BD203" s="310"/>
      <c r="BE203" s="310"/>
      <c r="BF203" s="310"/>
      <c r="BG203" s="310"/>
      <c r="BH203" s="310"/>
      <c r="BI203" s="310"/>
      <c r="BJ203" s="310"/>
      <c r="BK203" s="310"/>
      <c r="BL203" s="310"/>
      <c r="BM203" s="310"/>
      <c r="BN203" s="310"/>
      <c r="BO203" s="310"/>
      <c r="BP203" s="310"/>
      <c r="BQ203" s="310"/>
      <c r="BR203" s="310"/>
      <c r="BS203" s="310"/>
      <c r="BT203" s="310"/>
      <c r="BU203" s="310"/>
      <c r="BV203" s="310"/>
    </row>
    <row r="204" spans="1:74" x14ac:dyDescent="0.25">
      <c r="A204" s="4" t="str">
        <f t="shared" si="3"/>
        <v/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</row>
    <row r="205" spans="1:74" x14ac:dyDescent="0.25">
      <c r="A205" s="4" t="str">
        <f t="shared" si="3"/>
        <v/>
      </c>
      <c r="B205" s="314"/>
      <c r="C205" s="314"/>
      <c r="D205" s="148" t="s">
        <v>0</v>
      </c>
      <c r="E205" s="148" t="s">
        <v>1</v>
      </c>
      <c r="F205" s="148" t="s">
        <v>2</v>
      </c>
      <c r="G205" s="148" t="s">
        <v>3</v>
      </c>
      <c r="H205" s="148" t="s">
        <v>4</v>
      </c>
      <c r="I205" s="148" t="s">
        <v>5</v>
      </c>
      <c r="J205" s="148" t="s">
        <v>6</v>
      </c>
      <c r="K205" s="148" t="s">
        <v>7</v>
      </c>
      <c r="L205" s="148" t="s">
        <v>8</v>
      </c>
      <c r="M205" s="148" t="s">
        <v>10</v>
      </c>
      <c r="N205" s="148" t="s">
        <v>11</v>
      </c>
      <c r="O205" s="148" t="s">
        <v>9</v>
      </c>
      <c r="P205" s="314" t="s">
        <v>17</v>
      </c>
      <c r="Q205" s="565" t="s">
        <v>18</v>
      </c>
      <c r="R205" s="314" t="s">
        <v>19</v>
      </c>
      <c r="S205" s="314" t="s">
        <v>20</v>
      </c>
      <c r="T205" s="314" t="s">
        <v>21</v>
      </c>
      <c r="U205" s="314" t="s">
        <v>22</v>
      </c>
      <c r="V205" s="314" t="s">
        <v>23</v>
      </c>
      <c r="W205" s="314" t="s">
        <v>15</v>
      </c>
      <c r="X205" s="314" t="s">
        <v>16</v>
      </c>
      <c r="Y205" s="316" t="s">
        <v>14</v>
      </c>
      <c r="Z205" s="316"/>
      <c r="AA205" s="314"/>
      <c r="AB205" s="314"/>
      <c r="AC205" s="314"/>
      <c r="AD205" s="314"/>
      <c r="AE205" s="314"/>
      <c r="AF205" s="314"/>
      <c r="AG205" s="314"/>
      <c r="AH205" s="314"/>
      <c r="AI205" s="314"/>
      <c r="AJ205" s="314"/>
      <c r="AK205" s="314"/>
      <c r="AL205" s="314"/>
      <c r="AM205" s="314"/>
      <c r="AN205" s="314"/>
      <c r="AO205" s="314"/>
      <c r="AP205" s="314"/>
      <c r="AQ205" s="314"/>
      <c r="AR205" s="314"/>
      <c r="AS205" s="314"/>
      <c r="AT205" s="314"/>
      <c r="AU205" s="314"/>
      <c r="AV205" s="314"/>
      <c r="AW205" s="314"/>
      <c r="AX205" s="314"/>
      <c r="AY205" s="314"/>
      <c r="AZ205" s="314"/>
      <c r="BA205" s="314"/>
      <c r="BB205" s="314"/>
      <c r="BC205" s="314"/>
      <c r="BD205" s="314"/>
      <c r="BE205" s="314"/>
      <c r="BF205" s="314"/>
      <c r="BG205" s="314"/>
      <c r="BH205" s="314"/>
      <c r="BI205" s="314"/>
      <c r="BJ205" s="314"/>
      <c r="BK205" s="314"/>
      <c r="BL205" s="314"/>
      <c r="BM205" s="314"/>
      <c r="BN205" s="314"/>
      <c r="BO205" s="314"/>
      <c r="BP205" s="314"/>
      <c r="BQ205" s="314"/>
      <c r="BR205" s="314"/>
      <c r="BS205" s="314"/>
      <c r="BT205" s="314"/>
      <c r="BU205" s="314"/>
      <c r="BV205" s="314"/>
    </row>
    <row r="206" spans="1:74" x14ac:dyDescent="0.25">
      <c r="A206" s="4" t="str">
        <f t="shared" si="3"/>
        <v>40268Long</v>
      </c>
      <c r="B206" s="315">
        <v>40268</v>
      </c>
      <c r="C206" s="316" t="s">
        <v>12</v>
      </c>
      <c r="D206" s="150">
        <v>0.21799257589049387</v>
      </c>
      <c r="E206" s="150">
        <v>7.6915718674276837E-2</v>
      </c>
      <c r="F206" s="150">
        <v>0.17255535779235856</v>
      </c>
      <c r="G206" s="150">
        <v>0.22593834616477679</v>
      </c>
      <c r="H206" s="150">
        <v>1.4848153562786553E-2</v>
      </c>
      <c r="I206" s="150">
        <v>1.1901877976645308E-2</v>
      </c>
      <c r="J206" s="150">
        <v>0.16165619314028315</v>
      </c>
      <c r="K206" s="150">
        <v>0.10416220337881114</v>
      </c>
      <c r="L206" s="150">
        <v>5.5563169128903266E-2</v>
      </c>
      <c r="M206" s="150">
        <v>0.19425734733409847</v>
      </c>
      <c r="N206" s="150">
        <v>1.3823805688172293E-2</v>
      </c>
      <c r="O206" s="150">
        <v>1.3970297109211762E-3</v>
      </c>
      <c r="P206" s="151">
        <v>0.5651939524750812</v>
      </c>
      <c r="Q206" s="16">
        <v>0.13334031026455603</v>
      </c>
      <c r="R206" s="151">
        <v>0</v>
      </c>
      <c r="S206" s="151">
        <v>0.13995810654184293</v>
      </c>
      <c r="T206" s="151">
        <v>0.27483216197702454</v>
      </c>
      <c r="U206" s="151">
        <v>7.1056828348258994E-2</v>
      </c>
      <c r="V206" s="151">
        <v>3.8144966535174837E-2</v>
      </c>
      <c r="W206" s="151">
        <v>2.848545230058909E-2</v>
      </c>
      <c r="X206" s="151">
        <v>0</v>
      </c>
      <c r="Y206" s="151">
        <v>1.2510117784425281</v>
      </c>
      <c r="Z206" s="314"/>
      <c r="AA206" s="314"/>
      <c r="AB206" s="314"/>
      <c r="AC206" s="314"/>
      <c r="AD206" s="314"/>
      <c r="AE206" s="314"/>
      <c r="AF206" s="314"/>
      <c r="AG206" s="314"/>
      <c r="AH206" s="314"/>
      <c r="AI206" s="314"/>
      <c r="AJ206" s="314"/>
      <c r="AK206" s="314"/>
      <c r="AL206" s="314"/>
      <c r="AM206" s="314"/>
      <c r="AN206" s="314"/>
      <c r="AO206" s="314"/>
      <c r="AP206" s="314"/>
      <c r="AQ206" s="314"/>
      <c r="AR206" s="314"/>
      <c r="AS206" s="314"/>
      <c r="AT206" s="314"/>
      <c r="AU206" s="314"/>
      <c r="AV206" s="314"/>
      <c r="AW206" s="314"/>
      <c r="AX206" s="314"/>
      <c r="AY206" s="314"/>
      <c r="AZ206" s="314"/>
      <c r="BA206" s="314"/>
      <c r="BB206" s="314"/>
      <c r="BC206" s="314"/>
      <c r="BD206" s="314"/>
      <c r="BE206" s="314"/>
      <c r="BF206" s="314"/>
      <c r="BG206" s="314"/>
      <c r="BH206" s="314"/>
      <c r="BI206" s="314"/>
      <c r="BJ206" s="314"/>
      <c r="BK206" s="314"/>
      <c r="BL206" s="314"/>
      <c r="BM206" s="314"/>
      <c r="BN206" s="314"/>
      <c r="BO206" s="314"/>
      <c r="BP206" s="314"/>
      <c r="BQ206" s="314"/>
      <c r="BR206" s="314"/>
      <c r="BS206" s="314"/>
      <c r="BT206" s="314"/>
      <c r="BU206" s="314"/>
      <c r="BV206" s="314"/>
    </row>
    <row r="207" spans="1:74" x14ac:dyDescent="0.25">
      <c r="A207" s="4" t="str">
        <f t="shared" si="3"/>
        <v>40268Short</v>
      </c>
      <c r="B207" s="317">
        <v>40268</v>
      </c>
      <c r="C207" s="316" t="s">
        <v>13</v>
      </c>
      <c r="D207" s="150">
        <v>-0.22846605490439931</v>
      </c>
      <c r="E207" s="150">
        <v>-4.8053888870911499E-2</v>
      </c>
      <c r="F207" s="150">
        <v>-0.11438963006438631</v>
      </c>
      <c r="G207" s="150">
        <v>-0.11114652225700082</v>
      </c>
      <c r="H207" s="150">
        <v>-1.4653377516346423E-3</v>
      </c>
      <c r="I207" s="150">
        <v>-0.13552683094485279</v>
      </c>
      <c r="J207" s="150">
        <v>-8.0361654712520991E-2</v>
      </c>
      <c r="K207" s="150">
        <v>-0.10476902810832726</v>
      </c>
      <c r="L207" s="150">
        <v>-6.8620259201216657E-2</v>
      </c>
      <c r="M207" s="150">
        <v>-6.8360766577240731E-2</v>
      </c>
      <c r="N207" s="150">
        <v>-1.7940484965120532E-2</v>
      </c>
      <c r="O207" s="150">
        <v>0</v>
      </c>
      <c r="P207" s="151">
        <v>-0.47177991189546042</v>
      </c>
      <c r="Q207" s="16">
        <v>0</v>
      </c>
      <c r="R207" s="151">
        <v>-5.7432342717505691E-2</v>
      </c>
      <c r="S207" s="151">
        <v>-0.15816713600008078</v>
      </c>
      <c r="T207" s="151">
        <v>-2.9698091672459272E-2</v>
      </c>
      <c r="U207" s="151">
        <v>-0.17213406652951668</v>
      </c>
      <c r="V207" s="151">
        <v>-5.7004798619692813E-2</v>
      </c>
      <c r="W207" s="151">
        <v>-3.2884110922895872E-2</v>
      </c>
      <c r="X207" s="151">
        <v>0</v>
      </c>
      <c r="Y207" s="151">
        <v>-0.97910045835761228</v>
      </c>
      <c r="Z207" s="314"/>
      <c r="AA207" s="314"/>
      <c r="AB207" s="314"/>
      <c r="AC207" s="314"/>
      <c r="AD207" s="314"/>
      <c r="AE207" s="314"/>
      <c r="AF207" s="314"/>
      <c r="AG207" s="314"/>
      <c r="AH207" s="314"/>
      <c r="AI207" s="314"/>
      <c r="AJ207" s="314"/>
      <c r="AK207" s="314"/>
      <c r="AL207" s="314"/>
      <c r="AM207" s="314"/>
      <c r="AN207" s="314"/>
      <c r="AO207" s="314"/>
      <c r="AP207" s="314"/>
      <c r="AQ207" s="314"/>
      <c r="AR207" s="314"/>
      <c r="AS207" s="314"/>
      <c r="AT207" s="314"/>
      <c r="AU207" s="314"/>
      <c r="AV207" s="314"/>
      <c r="AW207" s="314"/>
      <c r="AX207" s="314"/>
      <c r="AY207" s="314"/>
      <c r="AZ207" s="314"/>
      <c r="BA207" s="314"/>
      <c r="BB207" s="314"/>
      <c r="BC207" s="314"/>
      <c r="BD207" s="314"/>
      <c r="BE207" s="314"/>
      <c r="BF207" s="314"/>
      <c r="BG207" s="314"/>
      <c r="BH207" s="314"/>
      <c r="BI207" s="314"/>
      <c r="BJ207" s="314"/>
      <c r="BK207" s="314"/>
      <c r="BL207" s="314"/>
      <c r="BM207" s="314"/>
      <c r="BN207" s="314"/>
      <c r="BO207" s="314"/>
      <c r="BP207" s="314"/>
      <c r="BQ207" s="314"/>
      <c r="BR207" s="314"/>
      <c r="BS207" s="314"/>
      <c r="BT207" s="314"/>
      <c r="BU207" s="314"/>
      <c r="BV207" s="314"/>
    </row>
    <row r="208" spans="1:74" x14ac:dyDescent="0.25">
      <c r="A208" s="4" t="str">
        <f t="shared" si="3"/>
        <v/>
      </c>
      <c r="C208" s="15"/>
      <c r="D208" s="15"/>
      <c r="F208" s="12"/>
      <c r="G208" s="12"/>
      <c r="H208" s="12"/>
      <c r="I208" s="12"/>
      <c r="J208" s="12"/>
      <c r="K208" s="12"/>
      <c r="L208" s="12"/>
      <c r="M208" s="19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9"/>
      <c r="AT208" s="19"/>
      <c r="AU208" s="19"/>
      <c r="AV208" s="19"/>
      <c r="AW208" s="19"/>
      <c r="AX208" s="19"/>
      <c r="AY208" s="19"/>
      <c r="AZ208" s="19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9"/>
      <c r="BQ208" s="12"/>
      <c r="BR208" s="19"/>
      <c r="BS208" s="12"/>
      <c r="BT208" s="12"/>
      <c r="BU208" s="12"/>
      <c r="BV208" s="10"/>
    </row>
    <row r="209" spans="1:74" x14ac:dyDescent="0.25">
      <c r="A209" s="4" t="str">
        <f t="shared" si="3"/>
        <v/>
      </c>
      <c r="B209" s="318"/>
      <c r="C209" s="318"/>
      <c r="D209" s="148" t="s">
        <v>0</v>
      </c>
      <c r="E209" s="148" t="s">
        <v>1</v>
      </c>
      <c r="F209" s="148" t="s">
        <v>2</v>
      </c>
      <c r="G209" s="148" t="s">
        <v>3</v>
      </c>
      <c r="H209" s="148" t="s">
        <v>4</v>
      </c>
      <c r="I209" s="148" t="s">
        <v>5</v>
      </c>
      <c r="J209" s="148" t="s">
        <v>6</v>
      </c>
      <c r="K209" s="148" t="s">
        <v>7</v>
      </c>
      <c r="L209" s="148" t="s">
        <v>8</v>
      </c>
      <c r="M209" s="148" t="s">
        <v>10</v>
      </c>
      <c r="N209" s="148" t="s">
        <v>11</v>
      </c>
      <c r="O209" s="148" t="s">
        <v>9</v>
      </c>
      <c r="P209" s="318" t="s">
        <v>17</v>
      </c>
      <c r="Q209" s="566" t="s">
        <v>18</v>
      </c>
      <c r="R209" s="318" t="s">
        <v>19</v>
      </c>
      <c r="S209" s="318" t="s">
        <v>20</v>
      </c>
      <c r="T209" s="318" t="s">
        <v>21</v>
      </c>
      <c r="U209" s="318" t="s">
        <v>22</v>
      </c>
      <c r="V209" s="318" t="s">
        <v>23</v>
      </c>
      <c r="W209" s="318" t="s">
        <v>15</v>
      </c>
      <c r="X209" s="318" t="s">
        <v>16</v>
      </c>
      <c r="Y209" s="320" t="s">
        <v>14</v>
      </c>
      <c r="Z209" s="320"/>
      <c r="AA209" s="318"/>
      <c r="AB209" s="318"/>
      <c r="AC209" s="318"/>
      <c r="AD209" s="318"/>
      <c r="AE209" s="318"/>
      <c r="AF209" s="318"/>
      <c r="AG209" s="318"/>
      <c r="AH209" s="318"/>
      <c r="AI209" s="318"/>
      <c r="AJ209" s="318"/>
      <c r="AK209" s="318"/>
      <c r="AL209" s="318"/>
      <c r="AM209" s="318"/>
      <c r="AN209" s="318"/>
      <c r="AO209" s="318"/>
      <c r="AP209" s="318"/>
      <c r="AQ209" s="318"/>
      <c r="AR209" s="318"/>
      <c r="AS209" s="318"/>
      <c r="AT209" s="318"/>
      <c r="AU209" s="318"/>
      <c r="AV209" s="318"/>
      <c r="AW209" s="318"/>
      <c r="AX209" s="318"/>
      <c r="AY209" s="318"/>
      <c r="AZ209" s="318"/>
      <c r="BA209" s="318"/>
      <c r="BB209" s="318"/>
      <c r="BC209" s="318"/>
      <c r="BD209" s="318"/>
      <c r="BE209" s="318"/>
      <c r="BF209" s="318"/>
      <c r="BG209" s="318"/>
      <c r="BH209" s="318"/>
      <c r="BI209" s="318"/>
      <c r="BJ209" s="318"/>
      <c r="BK209" s="318"/>
      <c r="BL209" s="318"/>
      <c r="BM209" s="318"/>
      <c r="BN209" s="318"/>
      <c r="BO209" s="318"/>
      <c r="BP209" s="318"/>
      <c r="BQ209" s="318"/>
      <c r="BR209" s="318"/>
      <c r="BS209" s="318"/>
      <c r="BT209" s="318"/>
      <c r="BU209" s="318"/>
      <c r="BV209" s="318"/>
    </row>
    <row r="210" spans="1:74" x14ac:dyDescent="0.25">
      <c r="A210" s="4" t="str">
        <f t="shared" si="3"/>
        <v>40237Long</v>
      </c>
      <c r="B210" s="319">
        <v>40237</v>
      </c>
      <c r="C210" s="320" t="s">
        <v>12</v>
      </c>
      <c r="D210" s="150">
        <v>0.21462075265252242</v>
      </c>
      <c r="E210" s="150">
        <v>7.3727392241048545E-2</v>
      </c>
      <c r="F210" s="150">
        <v>0.16257007341216587</v>
      </c>
      <c r="G210" s="150">
        <v>0.18647305371568212</v>
      </c>
      <c r="H210" s="150">
        <v>1.6123793708713696E-2</v>
      </c>
      <c r="I210" s="150">
        <v>3.0137129175734693E-2</v>
      </c>
      <c r="J210" s="150">
        <v>0.14454005223217176</v>
      </c>
      <c r="K210" s="150">
        <v>0.10876444145584747</v>
      </c>
      <c r="L210" s="150">
        <v>4.2865026361207016E-2</v>
      </c>
      <c r="M210" s="150">
        <v>0.20554724959320661</v>
      </c>
      <c r="N210" s="150">
        <v>1.9898354091066758E-2</v>
      </c>
      <c r="O210" s="150">
        <v>9.6064082506252635E-4</v>
      </c>
      <c r="P210" s="151">
        <v>0.50785730490894754</v>
      </c>
      <c r="Q210" s="16">
        <v>0.12567727930139355</v>
      </c>
      <c r="R210" s="151">
        <v>0</v>
      </c>
      <c r="S210" s="151">
        <v>0.14953543620037571</v>
      </c>
      <c r="T210" s="151">
        <v>0.2781507008837476</v>
      </c>
      <c r="U210" s="151">
        <v>7.3237224872881077E-2</v>
      </c>
      <c r="V210" s="151">
        <v>4.008066305305083E-2</v>
      </c>
      <c r="W210" s="151">
        <v>3.168935024403316E-2</v>
      </c>
      <c r="X210" s="151">
        <v>0</v>
      </c>
      <c r="Y210" s="151">
        <v>1.2062279594644292</v>
      </c>
      <c r="Z210" s="318"/>
      <c r="AA210" s="318"/>
      <c r="AB210" s="318"/>
      <c r="AC210" s="318"/>
      <c r="AD210" s="318"/>
      <c r="AE210" s="318"/>
      <c r="AF210" s="318"/>
      <c r="AG210" s="318"/>
      <c r="AH210" s="318"/>
      <c r="AI210" s="318"/>
      <c r="AJ210" s="318"/>
      <c r="AK210" s="318"/>
      <c r="AL210" s="318"/>
      <c r="AM210" s="318"/>
      <c r="AN210" s="318"/>
      <c r="AO210" s="318"/>
      <c r="AP210" s="318"/>
      <c r="AQ210" s="318"/>
      <c r="AR210" s="318"/>
      <c r="AS210" s="318"/>
      <c r="AT210" s="318"/>
      <c r="AU210" s="318"/>
      <c r="AV210" s="318"/>
      <c r="AW210" s="318"/>
      <c r="AX210" s="318"/>
      <c r="AY210" s="318"/>
      <c r="AZ210" s="318"/>
      <c r="BA210" s="318"/>
      <c r="BB210" s="318"/>
      <c r="BC210" s="318"/>
      <c r="BD210" s="318"/>
      <c r="BE210" s="318"/>
      <c r="BF210" s="318"/>
      <c r="BG210" s="318"/>
      <c r="BH210" s="318"/>
      <c r="BI210" s="318"/>
      <c r="BJ210" s="318"/>
      <c r="BK210" s="318"/>
      <c r="BL210" s="318"/>
      <c r="BM210" s="318"/>
      <c r="BN210" s="318"/>
      <c r="BO210" s="318"/>
      <c r="BP210" s="318"/>
      <c r="BQ210" s="318"/>
      <c r="BR210" s="318"/>
      <c r="BS210" s="318"/>
      <c r="BT210" s="318"/>
      <c r="BU210" s="318"/>
      <c r="BV210" s="318"/>
    </row>
    <row r="211" spans="1:74" x14ac:dyDescent="0.25">
      <c r="A211" s="4" t="str">
        <f t="shared" si="3"/>
        <v>40237Short</v>
      </c>
      <c r="B211" s="321">
        <v>40237</v>
      </c>
      <c r="C211" s="320" t="s">
        <v>13</v>
      </c>
      <c r="D211" s="150">
        <v>-0.22945335236726599</v>
      </c>
      <c r="E211" s="150">
        <v>-5.8081786768856787E-2</v>
      </c>
      <c r="F211" s="150">
        <v>-9.9087168511079252E-2</v>
      </c>
      <c r="G211" s="150">
        <v>-9.7996262404670756E-2</v>
      </c>
      <c r="H211" s="150">
        <v>-6.0491169615568118E-3</v>
      </c>
      <c r="I211" s="150">
        <v>-0.18160472672709646</v>
      </c>
      <c r="J211" s="150">
        <v>-8.0949578795165719E-2</v>
      </c>
      <c r="K211" s="150">
        <v>-0.11072154798680092</v>
      </c>
      <c r="L211" s="150">
        <v>-5.3022198703743841E-2</v>
      </c>
      <c r="M211" s="150">
        <v>-3.9575506367308194E-2</v>
      </c>
      <c r="N211" s="150">
        <v>-2.2578468252816303E-2</v>
      </c>
      <c r="O211" s="150">
        <v>0</v>
      </c>
      <c r="P211" s="151">
        <v>-0.50675047745778712</v>
      </c>
      <c r="Q211" s="16">
        <v>0</v>
      </c>
      <c r="R211" s="151">
        <v>-6.7370187604857454E-2</v>
      </c>
      <c r="S211" s="151">
        <v>-0.15457951206096479</v>
      </c>
      <c r="T211" s="151">
        <v>-2.1823270679970547E-2</v>
      </c>
      <c r="U211" s="151">
        <v>-0.16266414402434209</v>
      </c>
      <c r="V211" s="151">
        <v>-4.8826912509808626E-2</v>
      </c>
      <c r="W211" s="151">
        <v>-1.710520950863045E-2</v>
      </c>
      <c r="X211" s="151">
        <v>0</v>
      </c>
      <c r="Y211" s="151">
        <v>-0.97911971384636065</v>
      </c>
      <c r="Z211" s="318"/>
      <c r="AA211" s="318"/>
      <c r="AB211" s="318"/>
      <c r="AC211" s="318"/>
      <c r="AD211" s="318"/>
      <c r="AE211" s="318"/>
      <c r="AF211" s="318"/>
      <c r="AG211" s="318"/>
      <c r="AH211" s="318"/>
      <c r="AI211" s="318"/>
      <c r="AJ211" s="318"/>
      <c r="AK211" s="318"/>
      <c r="AL211" s="318"/>
      <c r="AM211" s="318"/>
      <c r="AN211" s="318"/>
      <c r="AO211" s="318"/>
      <c r="AP211" s="318"/>
      <c r="AQ211" s="318"/>
      <c r="AR211" s="318"/>
      <c r="AS211" s="318"/>
      <c r="AT211" s="318"/>
      <c r="AU211" s="318"/>
      <c r="AV211" s="318"/>
      <c r="AW211" s="318"/>
      <c r="AX211" s="318"/>
      <c r="AY211" s="318"/>
      <c r="AZ211" s="318"/>
      <c r="BA211" s="318"/>
      <c r="BB211" s="318"/>
      <c r="BC211" s="318"/>
      <c r="BD211" s="318"/>
      <c r="BE211" s="318"/>
      <c r="BF211" s="318"/>
      <c r="BG211" s="318"/>
      <c r="BH211" s="318"/>
      <c r="BI211" s="318"/>
      <c r="BJ211" s="318"/>
      <c r="BK211" s="318"/>
      <c r="BL211" s="318"/>
      <c r="BM211" s="318"/>
      <c r="BN211" s="318"/>
      <c r="BO211" s="318"/>
      <c r="BP211" s="318"/>
      <c r="BQ211" s="318"/>
      <c r="BR211" s="318"/>
      <c r="BS211" s="318"/>
      <c r="BT211" s="318"/>
      <c r="BU211" s="318"/>
      <c r="BV211" s="318"/>
    </row>
    <row r="212" spans="1:74" x14ac:dyDescent="0.25">
      <c r="A212" s="4" t="str">
        <f t="shared" si="3"/>
        <v/>
      </c>
      <c r="E212" s="11"/>
      <c r="F212" s="11"/>
    </row>
    <row r="213" spans="1:74" x14ac:dyDescent="0.25">
      <c r="A213" s="4" t="str">
        <f t="shared" si="3"/>
        <v/>
      </c>
      <c r="B213" s="322"/>
      <c r="C213" s="322"/>
      <c r="D213" s="148" t="s">
        <v>0</v>
      </c>
      <c r="E213" s="148" t="s">
        <v>1</v>
      </c>
      <c r="F213" s="148" t="s">
        <v>2</v>
      </c>
      <c r="G213" s="148" t="s">
        <v>3</v>
      </c>
      <c r="H213" s="148" t="s">
        <v>4</v>
      </c>
      <c r="I213" s="148" t="s">
        <v>5</v>
      </c>
      <c r="J213" s="148" t="s">
        <v>6</v>
      </c>
      <c r="K213" s="148" t="s">
        <v>7</v>
      </c>
      <c r="L213" s="148" t="s">
        <v>8</v>
      </c>
      <c r="M213" s="148" t="s">
        <v>10</v>
      </c>
      <c r="N213" s="148" t="s">
        <v>11</v>
      </c>
      <c r="O213" s="148" t="s">
        <v>9</v>
      </c>
      <c r="P213" s="322" t="s">
        <v>17</v>
      </c>
      <c r="Q213" s="567" t="s">
        <v>18</v>
      </c>
      <c r="R213" s="322" t="s">
        <v>19</v>
      </c>
      <c r="S213" s="322" t="s">
        <v>20</v>
      </c>
      <c r="T213" s="322" t="s">
        <v>21</v>
      </c>
      <c r="U213" s="322" t="s">
        <v>22</v>
      </c>
      <c r="V213" s="322" t="s">
        <v>23</v>
      </c>
      <c r="W213" s="322" t="s">
        <v>15</v>
      </c>
      <c r="X213" s="322" t="s">
        <v>16</v>
      </c>
      <c r="Y213" s="324" t="s">
        <v>14</v>
      </c>
      <c r="Z213" s="324"/>
      <c r="AA213" s="322"/>
      <c r="AB213" s="322"/>
      <c r="AC213" s="322"/>
      <c r="AD213" s="322"/>
      <c r="AE213" s="322"/>
      <c r="AF213" s="322"/>
      <c r="AG213" s="322"/>
      <c r="AH213" s="322"/>
      <c r="AI213" s="322"/>
      <c r="AJ213" s="322"/>
      <c r="AK213" s="322"/>
      <c r="AL213" s="322"/>
      <c r="AM213" s="322"/>
      <c r="AN213" s="322"/>
      <c r="AO213" s="322"/>
      <c r="AP213" s="322"/>
      <c r="AQ213" s="322"/>
      <c r="AR213" s="322"/>
      <c r="AS213" s="322"/>
      <c r="AT213" s="322"/>
      <c r="AU213" s="322"/>
      <c r="AV213" s="322"/>
      <c r="AW213" s="322"/>
      <c r="AX213" s="322"/>
      <c r="AY213" s="322"/>
      <c r="AZ213" s="322"/>
      <c r="BA213" s="322"/>
      <c r="BB213" s="322"/>
      <c r="BC213" s="322"/>
      <c r="BD213" s="322"/>
      <c r="BE213" s="322"/>
      <c r="BF213" s="322"/>
      <c r="BG213" s="322"/>
      <c r="BH213" s="322"/>
      <c r="BI213" s="322"/>
      <c r="BJ213" s="322"/>
      <c r="BK213" s="322"/>
      <c r="BL213" s="322"/>
      <c r="BM213" s="322"/>
      <c r="BN213" s="322"/>
      <c r="BO213" s="322"/>
      <c r="BP213" s="322"/>
      <c r="BQ213" s="322"/>
      <c r="BR213" s="322"/>
      <c r="BS213" s="322"/>
      <c r="BT213" s="322"/>
      <c r="BU213" s="322"/>
      <c r="BV213" s="322"/>
    </row>
    <row r="214" spans="1:74" x14ac:dyDescent="0.25">
      <c r="A214" s="4" t="str">
        <f t="shared" si="3"/>
        <v>40209Long</v>
      </c>
      <c r="B214" s="323">
        <v>40209</v>
      </c>
      <c r="C214" s="324" t="s">
        <v>12</v>
      </c>
      <c r="D214" s="150">
        <v>0.20378810019080312</v>
      </c>
      <c r="E214" s="150">
        <v>6.6825289162925655E-2</v>
      </c>
      <c r="F214" s="150">
        <v>0.17356992787508521</v>
      </c>
      <c r="G214" s="150">
        <v>0.18792970871737735</v>
      </c>
      <c r="H214" s="150">
        <v>7.0032492170169335E-3</v>
      </c>
      <c r="I214" s="150">
        <v>1.9556101487689461E-2</v>
      </c>
      <c r="J214" s="150">
        <v>0.14524876803852588</v>
      </c>
      <c r="K214" s="150">
        <v>9.0269408836105888E-2</v>
      </c>
      <c r="L214" s="150">
        <v>3.6311541835164329E-2</v>
      </c>
      <c r="M214" s="150">
        <v>0.1886180742758948</v>
      </c>
      <c r="N214" s="150">
        <v>2.3622851984661332E-2</v>
      </c>
      <c r="O214" s="150">
        <v>6.3188273149246378E-4</v>
      </c>
      <c r="P214" s="151">
        <v>0.50307457119617849</v>
      </c>
      <c r="Q214" s="16">
        <v>0.12663980882757214</v>
      </c>
      <c r="R214" s="151">
        <v>0</v>
      </c>
      <c r="S214" s="151">
        <v>0.14781610253411306</v>
      </c>
      <c r="T214" s="151">
        <v>0.26092101298687836</v>
      </c>
      <c r="U214" s="151">
        <v>4.7343053207760236E-2</v>
      </c>
      <c r="V214" s="151">
        <v>2.6984813623980572E-2</v>
      </c>
      <c r="W214" s="151">
        <v>3.0595541976259692E-2</v>
      </c>
      <c r="X214" s="151">
        <v>0</v>
      </c>
      <c r="Y214" s="151">
        <v>1.1433749043527428</v>
      </c>
      <c r="Z214" s="322"/>
      <c r="AA214" s="322"/>
      <c r="AB214" s="322"/>
      <c r="AC214" s="322"/>
      <c r="AD214" s="322"/>
      <c r="AE214" s="322"/>
      <c r="AF214" s="322"/>
      <c r="AG214" s="322"/>
      <c r="AH214" s="322"/>
      <c r="AI214" s="322"/>
      <c r="AJ214" s="322"/>
      <c r="AK214" s="322"/>
      <c r="AL214" s="322"/>
      <c r="AM214" s="322"/>
      <c r="AN214" s="322"/>
      <c r="AO214" s="322"/>
      <c r="AP214" s="322"/>
      <c r="AQ214" s="322"/>
      <c r="AR214" s="322"/>
      <c r="AS214" s="322"/>
      <c r="AT214" s="322"/>
      <c r="AU214" s="322"/>
      <c r="AV214" s="322"/>
      <c r="AW214" s="322"/>
      <c r="AX214" s="322"/>
      <c r="AY214" s="322"/>
      <c r="AZ214" s="322"/>
      <c r="BA214" s="322"/>
      <c r="BB214" s="322"/>
      <c r="BC214" s="322"/>
      <c r="BD214" s="322"/>
      <c r="BE214" s="322"/>
      <c r="BF214" s="322"/>
      <c r="BG214" s="322"/>
      <c r="BH214" s="322"/>
      <c r="BI214" s="322"/>
      <c r="BJ214" s="322"/>
      <c r="BK214" s="322"/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322"/>
      <c r="BV214" s="322"/>
    </row>
    <row r="215" spans="1:74" x14ac:dyDescent="0.25">
      <c r="A215" s="4" t="str">
        <f t="shared" si="3"/>
        <v>40209Short</v>
      </c>
      <c r="B215" s="325">
        <v>40209</v>
      </c>
      <c r="C215" s="324" t="s">
        <v>13</v>
      </c>
      <c r="D215" s="150">
        <v>-0.21101086716855785</v>
      </c>
      <c r="E215" s="150">
        <v>-3.7825500113844598E-2</v>
      </c>
      <c r="F215" s="150">
        <v>-8.7333382582804264E-2</v>
      </c>
      <c r="G215" s="150">
        <v>-0.11535973793715938</v>
      </c>
      <c r="H215" s="150">
        <v>0</v>
      </c>
      <c r="I215" s="150">
        <v>-0.15065859056642464</v>
      </c>
      <c r="J215" s="150">
        <v>-8.8347469352301214E-2</v>
      </c>
      <c r="K215" s="150">
        <v>-7.020095293195254E-2</v>
      </c>
      <c r="L215" s="150">
        <v>-6.5836654981090842E-2</v>
      </c>
      <c r="M215" s="150">
        <v>-3.6668210586988229E-2</v>
      </c>
      <c r="N215" s="150">
        <v>-1.0864250129141212E-2</v>
      </c>
      <c r="O215" s="150">
        <v>0</v>
      </c>
      <c r="P215" s="151">
        <v>-0.46595095520269675</v>
      </c>
      <c r="Q215" s="16">
        <v>0</v>
      </c>
      <c r="R215" s="151">
        <v>-6.8424040080882639E-2</v>
      </c>
      <c r="S215" s="151">
        <v>-0.15988016818790871</v>
      </c>
      <c r="T215" s="151">
        <v>-4.6766147820112422E-3</v>
      </c>
      <c r="U215" s="151">
        <v>-0.11254215406956741</v>
      </c>
      <c r="V215" s="151">
        <v>-4.4330890309307425E-2</v>
      </c>
      <c r="W215" s="151">
        <v>-1.830079371789077E-2</v>
      </c>
      <c r="X215" s="151">
        <v>0</v>
      </c>
      <c r="Y215" s="151">
        <v>-0.87410561635026474</v>
      </c>
      <c r="Z215" s="322"/>
      <c r="AA215" s="322"/>
      <c r="AB215" s="322"/>
      <c r="AC215" s="322"/>
      <c r="AD215" s="322"/>
      <c r="AE215" s="322"/>
      <c r="AF215" s="322"/>
      <c r="AG215" s="322"/>
      <c r="AH215" s="322"/>
      <c r="AI215" s="322"/>
      <c r="AJ215" s="322"/>
      <c r="AK215" s="322"/>
      <c r="AL215" s="322"/>
      <c r="AM215" s="322"/>
      <c r="AN215" s="322"/>
      <c r="AO215" s="322"/>
      <c r="AP215" s="322"/>
      <c r="AQ215" s="322"/>
      <c r="AR215" s="322"/>
      <c r="AS215" s="322"/>
      <c r="AT215" s="322"/>
      <c r="AU215" s="322"/>
      <c r="AV215" s="322"/>
      <c r="AW215" s="322"/>
      <c r="AX215" s="322"/>
      <c r="AY215" s="322"/>
      <c r="AZ215" s="322"/>
      <c r="BA215" s="322"/>
      <c r="BB215" s="322"/>
      <c r="BC215" s="322"/>
      <c r="BD215" s="322"/>
      <c r="BE215" s="322"/>
      <c r="BF215" s="322"/>
      <c r="BG215" s="322"/>
      <c r="BH215" s="322"/>
      <c r="BI215" s="322"/>
      <c r="BJ215" s="322"/>
      <c r="BK215" s="322"/>
      <c r="BL215" s="322"/>
      <c r="BM215" s="322"/>
      <c r="BN215" s="322"/>
      <c r="BO215" s="322"/>
      <c r="BP215" s="322"/>
      <c r="BQ215" s="322"/>
      <c r="BR215" s="322"/>
      <c r="BS215" s="322"/>
      <c r="BT215" s="322"/>
      <c r="BU215" s="322"/>
      <c r="BV215" s="322"/>
    </row>
    <row r="216" spans="1:74" x14ac:dyDescent="0.25">
      <c r="A216" s="4" t="str">
        <f t="shared" si="3"/>
        <v/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</row>
    <row r="217" spans="1:74" x14ac:dyDescent="0.25">
      <c r="A217" s="4" t="str">
        <f t="shared" si="3"/>
        <v/>
      </c>
      <c r="B217" s="326"/>
      <c r="C217" s="326"/>
      <c r="D217" s="148" t="s">
        <v>0</v>
      </c>
      <c r="E217" s="148" t="s">
        <v>1</v>
      </c>
      <c r="F217" s="148" t="s">
        <v>2</v>
      </c>
      <c r="G217" s="148" t="s">
        <v>3</v>
      </c>
      <c r="H217" s="148" t="s">
        <v>4</v>
      </c>
      <c r="I217" s="148" t="s">
        <v>5</v>
      </c>
      <c r="J217" s="148" t="s">
        <v>6</v>
      </c>
      <c r="K217" s="148" t="s">
        <v>7</v>
      </c>
      <c r="L217" s="148" t="s">
        <v>8</v>
      </c>
      <c r="M217" s="148" t="s">
        <v>10</v>
      </c>
      <c r="N217" s="148" t="s">
        <v>11</v>
      </c>
      <c r="O217" s="148" t="s">
        <v>9</v>
      </c>
      <c r="P217" s="326" t="s">
        <v>17</v>
      </c>
      <c r="Q217" s="568" t="s">
        <v>18</v>
      </c>
      <c r="R217" s="326" t="s">
        <v>19</v>
      </c>
      <c r="S217" s="326" t="s">
        <v>20</v>
      </c>
      <c r="T217" s="326" t="s">
        <v>21</v>
      </c>
      <c r="U217" s="326" t="s">
        <v>22</v>
      </c>
      <c r="V217" s="326" t="s">
        <v>23</v>
      </c>
      <c r="W217" s="326" t="s">
        <v>15</v>
      </c>
      <c r="X217" s="326" t="s">
        <v>16</v>
      </c>
      <c r="Y217" s="328" t="s">
        <v>14</v>
      </c>
      <c r="Z217" s="328"/>
      <c r="AA217" s="326"/>
      <c r="AB217" s="326"/>
      <c r="AC217" s="326"/>
      <c r="AD217" s="326"/>
      <c r="AE217" s="326"/>
      <c r="AF217" s="326"/>
      <c r="AG217" s="326"/>
      <c r="AH217" s="326"/>
      <c r="AI217" s="326"/>
      <c r="AJ217" s="326"/>
      <c r="AK217" s="326"/>
      <c r="AL217" s="326"/>
      <c r="AM217" s="326"/>
      <c r="AN217" s="326"/>
      <c r="AO217" s="326"/>
      <c r="AP217" s="326"/>
      <c r="AQ217" s="326"/>
      <c r="AR217" s="326"/>
      <c r="AS217" s="326"/>
      <c r="AT217" s="326"/>
      <c r="AU217" s="326"/>
      <c r="AV217" s="326"/>
      <c r="AW217" s="326"/>
      <c r="AX217" s="326"/>
      <c r="AY217" s="326"/>
      <c r="AZ217" s="326"/>
      <c r="BA217" s="326"/>
      <c r="BB217" s="326"/>
      <c r="BC217" s="326"/>
      <c r="BD217" s="326"/>
      <c r="BE217" s="326"/>
      <c r="BF217" s="326"/>
      <c r="BG217" s="326"/>
      <c r="BH217" s="326"/>
      <c r="BI217" s="326"/>
      <c r="BJ217" s="326"/>
      <c r="BK217" s="326"/>
      <c r="BL217" s="326"/>
      <c r="BM217" s="326"/>
      <c r="BN217" s="326"/>
      <c r="BO217" s="326"/>
      <c r="BP217" s="326"/>
      <c r="BQ217" s="326"/>
      <c r="BR217" s="326"/>
      <c r="BS217" s="326"/>
      <c r="BT217" s="326"/>
      <c r="BU217" s="326"/>
      <c r="BV217" s="326"/>
    </row>
    <row r="218" spans="1:74" x14ac:dyDescent="0.25">
      <c r="A218" s="4" t="str">
        <f t="shared" si="3"/>
        <v>40178Long</v>
      </c>
      <c r="B218" s="327">
        <v>40178</v>
      </c>
      <c r="C218" s="328" t="s">
        <v>12</v>
      </c>
      <c r="D218" s="150">
        <v>0.2152310723814698</v>
      </c>
      <c r="E218" s="150">
        <v>7.0998118968764568E-2</v>
      </c>
      <c r="F218" s="150">
        <v>0.11337862583470827</v>
      </c>
      <c r="G218" s="150">
        <v>0.18525807149207479</v>
      </c>
      <c r="H218" s="150">
        <v>4.5617969524168423E-3</v>
      </c>
      <c r="I218" s="150">
        <v>2.1697406094358516E-2</v>
      </c>
      <c r="J218" s="150">
        <v>0.16545543557461534</v>
      </c>
      <c r="K218" s="150">
        <v>0.11022751716794722</v>
      </c>
      <c r="L218" s="150">
        <v>4.913187082064744E-2</v>
      </c>
      <c r="M218" s="150">
        <v>0.21173767535421376</v>
      </c>
      <c r="N218" s="150">
        <v>1.2274932970081483E-2</v>
      </c>
      <c r="O218" s="150">
        <v>0</v>
      </c>
      <c r="P218" s="151">
        <v>0.51879361626188514</v>
      </c>
      <c r="Q218" s="16">
        <v>0.12039648665324619</v>
      </c>
      <c r="R218" s="151">
        <v>0</v>
      </c>
      <c r="S218" s="151">
        <v>0.14060770970332634</v>
      </c>
      <c r="T218" s="151">
        <v>0.26769501651674749</v>
      </c>
      <c r="U218" s="151">
        <v>4.9283218639444834E-2</v>
      </c>
      <c r="V218" s="151">
        <v>3.1277883173978227E-2</v>
      </c>
      <c r="W218" s="151">
        <v>3.1898592662669895E-2</v>
      </c>
      <c r="X218" s="151">
        <v>0</v>
      </c>
      <c r="Y218" s="151">
        <v>1.1599525236112982</v>
      </c>
      <c r="Z218" s="326"/>
      <c r="AA218" s="326"/>
      <c r="AB218" s="326"/>
      <c r="AC218" s="326"/>
      <c r="AD218" s="326"/>
      <c r="AE218" s="326"/>
      <c r="AF218" s="326"/>
      <c r="AG218" s="326"/>
      <c r="AH218" s="326"/>
      <c r="AI218" s="326"/>
      <c r="AJ218" s="326"/>
      <c r="AK218" s="326"/>
      <c r="AL218" s="326"/>
      <c r="AM218" s="326"/>
      <c r="AN218" s="326"/>
      <c r="AO218" s="326"/>
      <c r="AP218" s="326"/>
      <c r="AQ218" s="326"/>
      <c r="AR218" s="326"/>
      <c r="AS218" s="326"/>
      <c r="AT218" s="326"/>
      <c r="AU218" s="326"/>
      <c r="AV218" s="326"/>
      <c r="AW218" s="326"/>
      <c r="AX218" s="326"/>
      <c r="AY218" s="326"/>
      <c r="AZ218" s="326"/>
      <c r="BA218" s="326"/>
      <c r="BB218" s="326"/>
      <c r="BC218" s="326"/>
      <c r="BD218" s="326"/>
      <c r="BE218" s="326"/>
      <c r="BF218" s="326"/>
      <c r="BG218" s="326"/>
      <c r="BH218" s="326"/>
      <c r="BI218" s="326"/>
      <c r="BJ218" s="326"/>
      <c r="BK218" s="326"/>
      <c r="BL218" s="326"/>
      <c r="BM218" s="326"/>
      <c r="BN218" s="326"/>
      <c r="BO218" s="326"/>
      <c r="BP218" s="326"/>
      <c r="BQ218" s="326"/>
      <c r="BR218" s="326"/>
      <c r="BS218" s="326"/>
      <c r="BT218" s="326"/>
      <c r="BU218" s="326"/>
      <c r="BV218" s="326"/>
    </row>
    <row r="219" spans="1:74" x14ac:dyDescent="0.25">
      <c r="A219" s="4" t="str">
        <f t="shared" si="3"/>
        <v>40178Short</v>
      </c>
      <c r="B219" s="329">
        <v>40178</v>
      </c>
      <c r="C219" s="328" t="s">
        <v>13</v>
      </c>
      <c r="D219" s="150">
        <v>-0.23506223337948837</v>
      </c>
      <c r="E219" s="150">
        <v>-3.560756188861286E-2</v>
      </c>
      <c r="F219" s="150">
        <v>-5.2941892726777739E-2</v>
      </c>
      <c r="G219" s="150">
        <v>-9.9502535876057382E-2</v>
      </c>
      <c r="H219" s="150">
        <v>-1.4907924800198054E-4</v>
      </c>
      <c r="I219" s="150">
        <v>-0.14778416340448555</v>
      </c>
      <c r="J219" s="150">
        <v>-9.6927329527995987E-2</v>
      </c>
      <c r="K219" s="150">
        <v>-9.0988479066836186E-2</v>
      </c>
      <c r="L219" s="150">
        <v>-2.3296169232615203E-2</v>
      </c>
      <c r="M219" s="150">
        <v>-8.2323011020081396E-2</v>
      </c>
      <c r="N219" s="150">
        <v>-1.3683774498937601E-2</v>
      </c>
      <c r="O219" s="150">
        <v>0</v>
      </c>
      <c r="P219" s="151">
        <v>-0.42255748708532237</v>
      </c>
      <c r="Q219" s="16">
        <v>0</v>
      </c>
      <c r="R219" s="151">
        <v>-6.0525479430592215E-2</v>
      </c>
      <c r="S219" s="151">
        <v>-0.20206404620102358</v>
      </c>
      <c r="T219" s="151">
        <v>-2.1595361242132084E-3</v>
      </c>
      <c r="U219" s="151">
        <v>-0.12513812483445191</v>
      </c>
      <c r="V219" s="151">
        <v>-4.0536798500655162E-2</v>
      </c>
      <c r="W219" s="151">
        <v>-2.5284757693631876E-2</v>
      </c>
      <c r="X219" s="151">
        <v>0</v>
      </c>
      <c r="Y219" s="151">
        <v>-0.87826622986989067</v>
      </c>
      <c r="Z219" s="326"/>
      <c r="AA219" s="326"/>
      <c r="AB219" s="326"/>
      <c r="AC219" s="326"/>
      <c r="AD219" s="326"/>
      <c r="AE219" s="326"/>
      <c r="AF219" s="326"/>
      <c r="AG219" s="326"/>
      <c r="AH219" s="326"/>
      <c r="AI219" s="326"/>
      <c r="AJ219" s="326"/>
      <c r="AK219" s="326"/>
      <c r="AL219" s="326"/>
      <c r="AM219" s="326"/>
      <c r="AN219" s="326"/>
      <c r="AO219" s="326"/>
      <c r="AP219" s="326"/>
      <c r="AQ219" s="326"/>
      <c r="AR219" s="326"/>
      <c r="AS219" s="326"/>
      <c r="AT219" s="326"/>
      <c r="AU219" s="326"/>
      <c r="AV219" s="326"/>
      <c r="AW219" s="326"/>
      <c r="AX219" s="326"/>
      <c r="AY219" s="326"/>
      <c r="AZ219" s="326"/>
      <c r="BA219" s="326"/>
      <c r="BB219" s="326"/>
      <c r="BC219" s="326"/>
      <c r="BD219" s="326"/>
      <c r="BE219" s="326"/>
      <c r="BF219" s="326"/>
      <c r="BG219" s="326"/>
      <c r="BH219" s="326"/>
      <c r="BI219" s="326"/>
      <c r="BJ219" s="326"/>
      <c r="BK219" s="326"/>
      <c r="BL219" s="326"/>
      <c r="BM219" s="326"/>
      <c r="BN219" s="326"/>
      <c r="BO219" s="326"/>
      <c r="BP219" s="326"/>
      <c r="BQ219" s="326"/>
      <c r="BR219" s="326"/>
      <c r="BS219" s="326"/>
      <c r="BT219" s="326"/>
      <c r="BU219" s="326"/>
      <c r="BV219" s="326"/>
    </row>
    <row r="220" spans="1:74" x14ac:dyDescent="0.25">
      <c r="A220" s="4" t="str">
        <f t="shared" si="3"/>
        <v/>
      </c>
      <c r="C220" s="15"/>
      <c r="D220" s="15"/>
      <c r="F220" s="12"/>
      <c r="G220" s="12"/>
      <c r="H220" s="12"/>
      <c r="I220" s="12"/>
      <c r="J220" s="12"/>
      <c r="K220" s="12"/>
      <c r="L220" s="12"/>
      <c r="M220" s="19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9"/>
      <c r="AT220" s="19"/>
      <c r="AU220" s="19"/>
      <c r="AV220" s="19"/>
      <c r="AW220" s="19"/>
      <c r="AX220" s="19"/>
      <c r="AY220" s="19"/>
      <c r="AZ220" s="19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9"/>
      <c r="BQ220" s="12"/>
      <c r="BR220" s="19"/>
      <c r="BS220" s="12"/>
      <c r="BT220" s="12"/>
      <c r="BU220" s="12"/>
      <c r="BV220" s="10"/>
    </row>
    <row r="221" spans="1:74" x14ac:dyDescent="0.25">
      <c r="A221" s="4" t="str">
        <f t="shared" si="3"/>
        <v/>
      </c>
      <c r="B221" s="330"/>
      <c r="C221" s="330"/>
      <c r="D221" s="148" t="s">
        <v>0</v>
      </c>
      <c r="E221" s="148" t="s">
        <v>1</v>
      </c>
      <c r="F221" s="148" t="s">
        <v>2</v>
      </c>
      <c r="G221" s="148" t="s">
        <v>3</v>
      </c>
      <c r="H221" s="148" t="s">
        <v>4</v>
      </c>
      <c r="I221" s="148" t="s">
        <v>5</v>
      </c>
      <c r="J221" s="148" t="s">
        <v>6</v>
      </c>
      <c r="K221" s="148" t="s">
        <v>7</v>
      </c>
      <c r="L221" s="148" t="s">
        <v>8</v>
      </c>
      <c r="M221" s="148" t="s">
        <v>10</v>
      </c>
      <c r="N221" s="148" t="s">
        <v>11</v>
      </c>
      <c r="O221" s="148" t="s">
        <v>9</v>
      </c>
      <c r="P221" s="330" t="s">
        <v>17</v>
      </c>
      <c r="Q221" s="569" t="s">
        <v>18</v>
      </c>
      <c r="R221" s="330" t="s">
        <v>19</v>
      </c>
      <c r="S221" s="330" t="s">
        <v>20</v>
      </c>
      <c r="T221" s="330" t="s">
        <v>21</v>
      </c>
      <c r="U221" s="330" t="s">
        <v>22</v>
      </c>
      <c r="V221" s="330" t="s">
        <v>23</v>
      </c>
      <c r="W221" s="330" t="s">
        <v>15</v>
      </c>
      <c r="X221" s="330" t="s">
        <v>16</v>
      </c>
      <c r="Y221" s="332" t="s">
        <v>14</v>
      </c>
      <c r="Z221" s="332"/>
      <c r="AA221" s="330"/>
      <c r="AB221" s="330"/>
      <c r="AC221" s="330"/>
      <c r="AD221" s="330"/>
      <c r="AE221" s="330"/>
      <c r="AF221" s="330"/>
      <c r="AG221" s="330"/>
      <c r="AH221" s="330"/>
      <c r="AI221" s="330"/>
      <c r="AJ221" s="330"/>
      <c r="AK221" s="330"/>
      <c r="AL221" s="330"/>
      <c r="AM221" s="330"/>
      <c r="AN221" s="330"/>
      <c r="AO221" s="330"/>
      <c r="AP221" s="330"/>
      <c r="AQ221" s="330"/>
      <c r="AR221" s="330"/>
      <c r="AS221" s="330"/>
      <c r="AT221" s="330"/>
      <c r="AU221" s="330"/>
      <c r="AV221" s="330"/>
      <c r="AW221" s="330"/>
      <c r="AX221" s="330"/>
      <c r="AY221" s="330"/>
      <c r="AZ221" s="330"/>
      <c r="BA221" s="330"/>
      <c r="BB221" s="330"/>
      <c r="BC221" s="330"/>
      <c r="BD221" s="330"/>
      <c r="BE221" s="330"/>
      <c r="BF221" s="330"/>
      <c r="BG221" s="330"/>
      <c r="BH221" s="330"/>
      <c r="BI221" s="330"/>
      <c r="BJ221" s="330"/>
      <c r="BK221" s="330"/>
      <c r="BL221" s="330"/>
      <c r="BM221" s="330"/>
      <c r="BN221" s="330"/>
      <c r="BO221" s="330"/>
      <c r="BP221" s="330"/>
      <c r="BQ221" s="330"/>
      <c r="BR221" s="330"/>
      <c r="BS221" s="330"/>
      <c r="BT221" s="330"/>
      <c r="BU221" s="330"/>
      <c r="BV221" s="330"/>
    </row>
    <row r="222" spans="1:74" x14ac:dyDescent="0.25">
      <c r="A222" s="4" t="str">
        <f t="shared" si="3"/>
        <v>40147Long</v>
      </c>
      <c r="B222" s="331">
        <v>40147</v>
      </c>
      <c r="C222" s="332" t="s">
        <v>12</v>
      </c>
      <c r="D222" s="150">
        <v>0.22336696818848803</v>
      </c>
      <c r="E222" s="150">
        <v>7.6111936867289828E-2</v>
      </c>
      <c r="F222" s="150">
        <v>0.11952248285914489</v>
      </c>
      <c r="G222" s="150">
        <v>0.18220625949146846</v>
      </c>
      <c r="H222" s="150">
        <v>1.14661646189175E-2</v>
      </c>
      <c r="I222" s="150">
        <v>5.5443895587570707E-2</v>
      </c>
      <c r="J222" s="150">
        <v>0.13928667970948194</v>
      </c>
      <c r="K222" s="150">
        <v>0.10527305048548036</v>
      </c>
      <c r="L222" s="150">
        <v>7.3075835588582785E-2</v>
      </c>
      <c r="M222" s="150">
        <v>0.19679334489153022</v>
      </c>
      <c r="N222" s="150">
        <v>7.7705633313665942E-3</v>
      </c>
      <c r="O222" s="150">
        <v>0</v>
      </c>
      <c r="P222" s="151">
        <v>0.51365976155354121</v>
      </c>
      <c r="Q222" s="16">
        <v>0.11957114579835214</v>
      </c>
      <c r="R222" s="151">
        <v>0</v>
      </c>
      <c r="S222" s="151">
        <v>0.18690454063252088</v>
      </c>
      <c r="T222" s="151">
        <v>0.25085917429359694</v>
      </c>
      <c r="U222" s="151">
        <v>4.0381853977368223E-2</v>
      </c>
      <c r="V222" s="151">
        <v>3.7703759285192789E-2</v>
      </c>
      <c r="W222" s="151">
        <v>4.1236946078749136E-2</v>
      </c>
      <c r="X222" s="151">
        <v>0</v>
      </c>
      <c r="Y222" s="151">
        <v>1.1903171816193208</v>
      </c>
      <c r="Z222" s="330"/>
      <c r="AA222" s="330"/>
      <c r="AB222" s="330"/>
      <c r="AC222" s="330"/>
      <c r="AD222" s="330"/>
      <c r="AE222" s="330"/>
      <c r="AF222" s="330"/>
      <c r="AG222" s="330"/>
      <c r="AH222" s="330"/>
      <c r="AI222" s="330"/>
      <c r="AJ222" s="330"/>
      <c r="AK222" s="330"/>
      <c r="AL222" s="330"/>
      <c r="AM222" s="330"/>
      <c r="AN222" s="330"/>
      <c r="AO222" s="330"/>
      <c r="AP222" s="330"/>
      <c r="AQ222" s="330"/>
      <c r="AR222" s="330"/>
      <c r="AS222" s="330"/>
      <c r="AT222" s="330"/>
      <c r="AU222" s="330"/>
      <c r="AV222" s="330"/>
      <c r="AW222" s="330"/>
      <c r="AX222" s="330"/>
      <c r="AY222" s="330"/>
      <c r="AZ222" s="330"/>
      <c r="BA222" s="330"/>
      <c r="BB222" s="330"/>
      <c r="BC222" s="330"/>
      <c r="BD222" s="330"/>
      <c r="BE222" s="330"/>
      <c r="BF222" s="330"/>
      <c r="BG222" s="330"/>
      <c r="BH222" s="330"/>
      <c r="BI222" s="330"/>
      <c r="BJ222" s="330"/>
      <c r="BK222" s="330"/>
      <c r="BL222" s="330"/>
      <c r="BM222" s="330"/>
      <c r="BN222" s="330"/>
      <c r="BO222" s="330"/>
      <c r="BP222" s="330"/>
      <c r="BQ222" s="330"/>
      <c r="BR222" s="330"/>
      <c r="BS222" s="330"/>
      <c r="BT222" s="330"/>
      <c r="BU222" s="330"/>
      <c r="BV222" s="330"/>
    </row>
    <row r="223" spans="1:74" x14ac:dyDescent="0.25">
      <c r="A223" s="4" t="str">
        <f t="shared" si="3"/>
        <v>40147Short</v>
      </c>
      <c r="B223" s="333">
        <v>40147</v>
      </c>
      <c r="C223" s="332" t="s">
        <v>13</v>
      </c>
      <c r="D223" s="150">
        <v>-0.27879132844193583</v>
      </c>
      <c r="E223" s="150">
        <v>-2.2246065669213014E-2</v>
      </c>
      <c r="F223" s="150">
        <v>-5.9390554416291541E-2</v>
      </c>
      <c r="G223" s="150">
        <v>-9.4677939338037267E-2</v>
      </c>
      <c r="H223" s="150">
        <v>-7.6310160073249063E-3</v>
      </c>
      <c r="I223" s="150">
        <v>-0.1687245784129297</v>
      </c>
      <c r="J223" s="150">
        <v>-0.10377879985250979</v>
      </c>
      <c r="K223" s="150">
        <v>-8.7156302249469478E-2</v>
      </c>
      <c r="L223" s="150">
        <v>-3.1041196619254086E-2</v>
      </c>
      <c r="M223" s="150">
        <v>-7.5345771122841354E-2</v>
      </c>
      <c r="N223" s="150">
        <v>-1.5515795998109363E-2</v>
      </c>
      <c r="O223" s="150">
        <v>0</v>
      </c>
      <c r="P223" s="151">
        <v>-0.44327918233380115</v>
      </c>
      <c r="Q223" s="16">
        <v>-2.2266462919060454E-3</v>
      </c>
      <c r="R223" s="151">
        <v>-5.6620124594930765E-2</v>
      </c>
      <c r="S223" s="151">
        <v>-0.23227047334588002</v>
      </c>
      <c r="T223" s="151">
        <v>-1.9804312058026414E-3</v>
      </c>
      <c r="U223" s="151">
        <v>-0.12283268999131397</v>
      </c>
      <c r="V223" s="151">
        <v>-5.4304563245244256E-2</v>
      </c>
      <c r="W223" s="151">
        <v>-3.0785237119037599E-2</v>
      </c>
      <c r="X223" s="151">
        <v>0</v>
      </c>
      <c r="Y223" s="151">
        <v>-0.94429934812791583</v>
      </c>
      <c r="Z223" s="330"/>
      <c r="AA223" s="330"/>
      <c r="AB223" s="330"/>
      <c r="AC223" s="330"/>
      <c r="AD223" s="330"/>
      <c r="AE223" s="330"/>
      <c r="AF223" s="330"/>
      <c r="AG223" s="330"/>
      <c r="AH223" s="330"/>
      <c r="AI223" s="330"/>
      <c r="AJ223" s="330"/>
      <c r="AK223" s="330"/>
      <c r="AL223" s="330"/>
      <c r="AM223" s="330"/>
      <c r="AN223" s="330"/>
      <c r="AO223" s="330"/>
      <c r="AP223" s="330"/>
      <c r="AQ223" s="330"/>
      <c r="AR223" s="330"/>
      <c r="AS223" s="330"/>
      <c r="AT223" s="330"/>
      <c r="AU223" s="330"/>
      <c r="AV223" s="330"/>
      <c r="AW223" s="330"/>
      <c r="AX223" s="330"/>
      <c r="AY223" s="330"/>
      <c r="AZ223" s="330"/>
      <c r="BA223" s="330"/>
      <c r="BB223" s="330"/>
      <c r="BC223" s="330"/>
      <c r="BD223" s="330"/>
      <c r="BE223" s="330"/>
      <c r="BF223" s="330"/>
      <c r="BG223" s="330"/>
      <c r="BH223" s="330"/>
      <c r="BI223" s="330"/>
      <c r="BJ223" s="330"/>
      <c r="BK223" s="330"/>
      <c r="BL223" s="330"/>
      <c r="BM223" s="330"/>
      <c r="BN223" s="330"/>
      <c r="BO223" s="330"/>
      <c r="BP223" s="330"/>
      <c r="BQ223" s="330"/>
      <c r="BR223" s="330"/>
      <c r="BS223" s="330"/>
      <c r="BT223" s="330"/>
      <c r="BU223" s="330"/>
      <c r="BV223" s="330"/>
    </row>
    <row r="224" spans="1:74" x14ac:dyDescent="0.25">
      <c r="A224" s="4" t="str">
        <f t="shared" si="3"/>
        <v/>
      </c>
      <c r="E224" s="11"/>
      <c r="F224" s="11"/>
    </row>
    <row r="225" spans="1:74" x14ac:dyDescent="0.25">
      <c r="A225" s="4" t="str">
        <f t="shared" si="3"/>
        <v/>
      </c>
      <c r="B225" s="334"/>
      <c r="C225" s="334"/>
      <c r="D225" s="148" t="s">
        <v>0</v>
      </c>
      <c r="E225" s="148" t="s">
        <v>1</v>
      </c>
      <c r="F225" s="148" t="s">
        <v>2</v>
      </c>
      <c r="G225" s="148" t="s">
        <v>3</v>
      </c>
      <c r="H225" s="148" t="s">
        <v>4</v>
      </c>
      <c r="I225" s="148" t="s">
        <v>5</v>
      </c>
      <c r="J225" s="148" t="s">
        <v>6</v>
      </c>
      <c r="K225" s="148" t="s">
        <v>7</v>
      </c>
      <c r="L225" s="148" t="s">
        <v>8</v>
      </c>
      <c r="M225" s="148" t="s">
        <v>10</v>
      </c>
      <c r="N225" s="148" t="s">
        <v>11</v>
      </c>
      <c r="O225" s="148" t="s">
        <v>9</v>
      </c>
      <c r="P225" s="334" t="s">
        <v>17</v>
      </c>
      <c r="Q225" s="570" t="s">
        <v>18</v>
      </c>
      <c r="R225" s="334" t="s">
        <v>19</v>
      </c>
      <c r="S225" s="334" t="s">
        <v>20</v>
      </c>
      <c r="T225" s="334" t="s">
        <v>21</v>
      </c>
      <c r="U225" s="334" t="s">
        <v>22</v>
      </c>
      <c r="V225" s="334" t="s">
        <v>23</v>
      </c>
      <c r="W225" s="334" t="s">
        <v>15</v>
      </c>
      <c r="X225" s="334" t="s">
        <v>16</v>
      </c>
      <c r="Y225" s="336" t="s">
        <v>14</v>
      </c>
      <c r="Z225" s="336"/>
      <c r="AA225" s="334"/>
      <c r="AB225" s="334"/>
      <c r="AC225" s="334"/>
      <c r="AD225" s="334"/>
      <c r="AE225" s="334"/>
      <c r="AF225" s="334"/>
      <c r="AG225" s="334"/>
      <c r="AH225" s="334"/>
      <c r="AI225" s="334"/>
      <c r="AJ225" s="334"/>
      <c r="AK225" s="334"/>
      <c r="AL225" s="334"/>
      <c r="AM225" s="334"/>
      <c r="AN225" s="334"/>
      <c r="AO225" s="334"/>
      <c r="AP225" s="334"/>
      <c r="AQ225" s="334"/>
      <c r="AR225" s="334"/>
      <c r="AS225" s="334"/>
      <c r="AT225" s="334"/>
      <c r="AU225" s="334"/>
      <c r="AV225" s="334"/>
      <c r="AW225" s="334"/>
      <c r="AX225" s="334"/>
      <c r="AY225" s="334"/>
      <c r="AZ225" s="334"/>
      <c r="BA225" s="334"/>
      <c r="BB225" s="334"/>
      <c r="BC225" s="334"/>
      <c r="BD225" s="334"/>
      <c r="BE225" s="334"/>
      <c r="BF225" s="334"/>
      <c r="BG225" s="334"/>
      <c r="BH225" s="334"/>
      <c r="BI225" s="334"/>
      <c r="BJ225" s="334"/>
      <c r="BK225" s="334"/>
      <c r="BL225" s="334"/>
      <c r="BM225" s="334"/>
      <c r="BN225" s="334"/>
      <c r="BO225" s="334"/>
      <c r="BP225" s="334"/>
      <c r="BQ225" s="334"/>
      <c r="BR225" s="334"/>
      <c r="BS225" s="334"/>
      <c r="BT225" s="334"/>
      <c r="BU225" s="334"/>
      <c r="BV225" s="334"/>
    </row>
    <row r="226" spans="1:74" x14ac:dyDescent="0.25">
      <c r="A226" s="4" t="str">
        <f t="shared" si="3"/>
        <v>40117Long</v>
      </c>
      <c r="B226" s="335">
        <v>40117</v>
      </c>
      <c r="C226" s="336" t="s">
        <v>12</v>
      </c>
      <c r="D226" s="150">
        <v>0.21474800295727572</v>
      </c>
      <c r="E226" s="150">
        <v>8.0449035900304333E-2</v>
      </c>
      <c r="F226" s="150">
        <v>0.13556983720326465</v>
      </c>
      <c r="G226" s="150">
        <v>0.20613996023606376</v>
      </c>
      <c r="H226" s="150">
        <v>4.7112954014769896E-3</v>
      </c>
      <c r="I226" s="150">
        <v>3.2312127728961804E-2</v>
      </c>
      <c r="J226" s="150">
        <v>0.12793609984503665</v>
      </c>
      <c r="K226" s="150">
        <v>9.8250850900694658E-2</v>
      </c>
      <c r="L226" s="150">
        <v>6.9432403881663884E-2</v>
      </c>
      <c r="M226" s="150">
        <v>0.16643321515731493</v>
      </c>
      <c r="N226" s="150">
        <v>2.3551264068596422E-5</v>
      </c>
      <c r="O226" s="150">
        <v>0</v>
      </c>
      <c r="P226" s="151">
        <v>0.54955371342574177</v>
      </c>
      <c r="Q226" s="16">
        <v>0.11350221366607376</v>
      </c>
      <c r="R226" s="151">
        <v>0</v>
      </c>
      <c r="S226" s="151">
        <v>0.14342301594620813</v>
      </c>
      <c r="T226" s="151">
        <v>0.22912950574585578</v>
      </c>
      <c r="U226" s="151">
        <v>3.7020873989443259E-2</v>
      </c>
      <c r="V226" s="151">
        <v>3.1125771067737128E-2</v>
      </c>
      <c r="W226" s="151">
        <v>3.2251286635066115E-2</v>
      </c>
      <c r="X226" s="151">
        <v>0</v>
      </c>
      <c r="Y226" s="151">
        <v>1.1360063804761262</v>
      </c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  <c r="AJ226" s="334"/>
      <c r="AK226" s="334"/>
      <c r="AL226" s="334"/>
      <c r="AM226" s="334"/>
      <c r="AN226" s="334"/>
      <c r="AO226" s="334"/>
      <c r="AP226" s="334"/>
      <c r="AQ226" s="334"/>
      <c r="AR226" s="334"/>
      <c r="AS226" s="334"/>
      <c r="AT226" s="334"/>
      <c r="AU226" s="334"/>
      <c r="AV226" s="334"/>
      <c r="AW226" s="334"/>
      <c r="AX226" s="334"/>
      <c r="AY226" s="334"/>
      <c r="AZ226" s="334"/>
      <c r="BA226" s="334"/>
      <c r="BB226" s="334"/>
      <c r="BC226" s="334"/>
      <c r="BD226" s="334"/>
      <c r="BE226" s="334"/>
      <c r="BF226" s="334"/>
      <c r="BG226" s="334"/>
      <c r="BH226" s="334"/>
      <c r="BI226" s="334"/>
      <c r="BJ226" s="334"/>
      <c r="BK226" s="334"/>
      <c r="BL226" s="334"/>
      <c r="BM226" s="334"/>
      <c r="BN226" s="334"/>
      <c r="BO226" s="334"/>
      <c r="BP226" s="334"/>
      <c r="BQ226" s="334"/>
      <c r="BR226" s="334"/>
      <c r="BS226" s="334"/>
      <c r="BT226" s="334"/>
      <c r="BU226" s="334"/>
      <c r="BV226" s="334"/>
    </row>
    <row r="227" spans="1:74" x14ac:dyDescent="0.25">
      <c r="A227" s="4" t="str">
        <f t="shared" si="3"/>
        <v>40117Short</v>
      </c>
      <c r="B227" s="337">
        <v>40117</v>
      </c>
      <c r="C227" s="336" t="s">
        <v>13</v>
      </c>
      <c r="D227" s="150">
        <v>-0.269290942279445</v>
      </c>
      <c r="E227" s="150">
        <v>-2.5089202858383869E-2</v>
      </c>
      <c r="F227" s="150">
        <v>-6.2366204277591056E-2</v>
      </c>
      <c r="G227" s="150">
        <v>-0.10798109921785329</v>
      </c>
      <c r="H227" s="150">
        <v>-6.5264407294432351E-4</v>
      </c>
      <c r="I227" s="150">
        <v>-0.15346470004594534</v>
      </c>
      <c r="J227" s="150">
        <v>-9.8039281457910743E-2</v>
      </c>
      <c r="K227" s="150">
        <v>-7.7475041870252087E-2</v>
      </c>
      <c r="L227" s="150">
        <v>-2.0931443071579708E-2</v>
      </c>
      <c r="M227" s="150">
        <v>-6.0449891430975934E-2</v>
      </c>
      <c r="N227" s="150">
        <v>-2.035263085221059E-2</v>
      </c>
      <c r="O227" s="150">
        <v>0</v>
      </c>
      <c r="P227" s="151">
        <v>-0.50158953399041606</v>
      </c>
      <c r="Q227" s="16">
        <v>-6.6588800655652145E-3</v>
      </c>
      <c r="R227" s="151">
        <v>-4.7903842317474264E-2</v>
      </c>
      <c r="S227" s="151">
        <v>-0.17643243775314402</v>
      </c>
      <c r="T227" s="151">
        <v>-4.5921621201571771E-3</v>
      </c>
      <c r="U227" s="151">
        <v>-0.10730740615894296</v>
      </c>
      <c r="V227" s="151">
        <v>-4.9756576043341647E-2</v>
      </c>
      <c r="W227" s="151">
        <v>-1.8522429860505815E-3</v>
      </c>
      <c r="X227" s="151">
        <v>0</v>
      </c>
      <c r="Y227" s="151">
        <v>-0.89609308143509192</v>
      </c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  <c r="AJ227" s="334"/>
      <c r="AK227" s="334"/>
      <c r="AL227" s="334"/>
      <c r="AM227" s="334"/>
      <c r="AN227" s="334"/>
      <c r="AO227" s="334"/>
      <c r="AP227" s="334"/>
      <c r="AQ227" s="334"/>
      <c r="AR227" s="334"/>
      <c r="AS227" s="334"/>
      <c r="AT227" s="334"/>
      <c r="AU227" s="334"/>
      <c r="AV227" s="334"/>
      <c r="AW227" s="334"/>
      <c r="AX227" s="334"/>
      <c r="AY227" s="334"/>
      <c r="AZ227" s="334"/>
      <c r="BA227" s="334"/>
      <c r="BB227" s="334"/>
      <c r="BC227" s="334"/>
      <c r="BD227" s="334"/>
      <c r="BE227" s="334"/>
      <c r="BF227" s="334"/>
      <c r="BG227" s="334"/>
      <c r="BH227" s="334"/>
      <c r="BI227" s="334"/>
      <c r="BJ227" s="334"/>
      <c r="BK227" s="334"/>
      <c r="BL227" s="334"/>
      <c r="BM227" s="334"/>
      <c r="BN227" s="334"/>
      <c r="BO227" s="334"/>
      <c r="BP227" s="334"/>
      <c r="BQ227" s="334"/>
      <c r="BR227" s="334"/>
      <c r="BS227" s="334"/>
      <c r="BT227" s="334"/>
      <c r="BU227" s="334"/>
      <c r="BV227" s="334"/>
    </row>
    <row r="228" spans="1:74" x14ac:dyDescent="0.25">
      <c r="A228" s="4" t="str">
        <f t="shared" si="3"/>
        <v/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</row>
    <row r="229" spans="1:74" x14ac:dyDescent="0.25">
      <c r="A229" s="4" t="str">
        <f t="shared" si="3"/>
        <v/>
      </c>
      <c r="B229" s="338"/>
      <c r="C229" s="338"/>
      <c r="D229" s="148" t="s">
        <v>0</v>
      </c>
      <c r="E229" s="148" t="s">
        <v>1</v>
      </c>
      <c r="F229" s="148" t="s">
        <v>2</v>
      </c>
      <c r="G229" s="148" t="s">
        <v>3</v>
      </c>
      <c r="H229" s="148" t="s">
        <v>4</v>
      </c>
      <c r="I229" s="148" t="s">
        <v>5</v>
      </c>
      <c r="J229" s="148" t="s">
        <v>6</v>
      </c>
      <c r="K229" s="148" t="s">
        <v>7</v>
      </c>
      <c r="L229" s="148" t="s">
        <v>8</v>
      </c>
      <c r="M229" s="148" t="s">
        <v>10</v>
      </c>
      <c r="N229" s="148" t="s">
        <v>11</v>
      </c>
      <c r="O229" s="148" t="s">
        <v>9</v>
      </c>
      <c r="P229" s="338" t="s">
        <v>17</v>
      </c>
      <c r="Q229" s="571" t="s">
        <v>18</v>
      </c>
      <c r="R229" s="338" t="s">
        <v>19</v>
      </c>
      <c r="S229" s="338" t="s">
        <v>20</v>
      </c>
      <c r="T229" s="338" t="s">
        <v>21</v>
      </c>
      <c r="U229" s="338" t="s">
        <v>22</v>
      </c>
      <c r="V229" s="338" t="s">
        <v>23</v>
      </c>
      <c r="W229" s="338" t="s">
        <v>15</v>
      </c>
      <c r="X229" s="338" t="s">
        <v>16</v>
      </c>
      <c r="Y229" s="340" t="s">
        <v>14</v>
      </c>
      <c r="Z229" s="340"/>
      <c r="AA229" s="338"/>
      <c r="AB229" s="338"/>
      <c r="AC229" s="338"/>
      <c r="AD229" s="338"/>
      <c r="AE229" s="338"/>
      <c r="AF229" s="338"/>
      <c r="AG229" s="338"/>
      <c r="AH229" s="338"/>
      <c r="AI229" s="338"/>
      <c r="AJ229" s="338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8"/>
      <c r="AU229" s="338"/>
      <c r="AV229" s="338"/>
      <c r="AW229" s="338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8"/>
      <c r="BH229" s="338"/>
      <c r="BI229" s="338"/>
      <c r="BJ229" s="338"/>
      <c r="BK229" s="338"/>
      <c r="BL229" s="338"/>
      <c r="BM229" s="338"/>
      <c r="BN229" s="338"/>
      <c r="BO229" s="338"/>
      <c r="BP229" s="338"/>
      <c r="BQ229" s="338"/>
      <c r="BR229" s="338"/>
      <c r="BS229" s="338"/>
      <c r="BT229" s="338"/>
      <c r="BU229" s="338"/>
      <c r="BV229" s="338"/>
    </row>
    <row r="230" spans="1:74" x14ac:dyDescent="0.25">
      <c r="A230" s="4" t="str">
        <f t="shared" si="3"/>
        <v>40086Long</v>
      </c>
      <c r="B230" s="339">
        <v>40086</v>
      </c>
      <c r="C230" s="340" t="s">
        <v>12</v>
      </c>
      <c r="D230" s="150">
        <v>0.23533713417225768</v>
      </c>
      <c r="E230" s="150">
        <v>0.11574426595346557</v>
      </c>
      <c r="F230" s="150">
        <v>9.2344244482779878E-2</v>
      </c>
      <c r="G230" s="150">
        <v>0.20831591798838431</v>
      </c>
      <c r="H230" s="150">
        <v>4.2806036608338989E-3</v>
      </c>
      <c r="I230" s="150">
        <v>3.1205740337960097E-2</v>
      </c>
      <c r="J230" s="150">
        <v>0.11471821480260988</v>
      </c>
      <c r="K230" s="150">
        <v>0.13077631698188927</v>
      </c>
      <c r="L230" s="150">
        <v>5.7892291082269606E-2</v>
      </c>
      <c r="M230" s="150">
        <v>0.16214518396117694</v>
      </c>
      <c r="N230" s="150">
        <v>9.7399641862328228E-3</v>
      </c>
      <c r="O230" s="150">
        <v>0</v>
      </c>
      <c r="P230" s="151">
        <v>0.54359449322689612</v>
      </c>
      <c r="Q230" s="16">
        <v>0.11395889274106967</v>
      </c>
      <c r="R230" s="151">
        <v>0</v>
      </c>
      <c r="S230" s="151">
        <v>0.15538185702119597</v>
      </c>
      <c r="T230" s="151">
        <v>0.22672202229865782</v>
      </c>
      <c r="U230" s="151">
        <v>6.1357814665896029E-2</v>
      </c>
      <c r="V230" s="151">
        <v>3.1232154795647227E-2</v>
      </c>
      <c r="W230" s="151">
        <v>3.0252642860496934E-2</v>
      </c>
      <c r="X230" s="151">
        <v>0</v>
      </c>
      <c r="Y230" s="151">
        <v>1.1624998776098601</v>
      </c>
      <c r="Z230" s="338"/>
      <c r="AA230" s="338"/>
      <c r="AB230" s="338"/>
      <c r="AC230" s="338"/>
      <c r="AD230" s="338"/>
      <c r="AE230" s="338"/>
      <c r="AF230" s="338"/>
      <c r="AG230" s="338"/>
      <c r="AH230" s="338"/>
      <c r="AI230" s="338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8"/>
      <c r="BH230" s="338"/>
      <c r="BI230" s="338"/>
      <c r="BJ230" s="338"/>
      <c r="BK230" s="338"/>
      <c r="BL230" s="338"/>
      <c r="BM230" s="338"/>
      <c r="BN230" s="338"/>
      <c r="BO230" s="338"/>
      <c r="BP230" s="338"/>
      <c r="BQ230" s="338"/>
      <c r="BR230" s="338"/>
      <c r="BS230" s="338"/>
      <c r="BT230" s="338"/>
      <c r="BU230" s="338"/>
      <c r="BV230" s="338"/>
    </row>
    <row r="231" spans="1:74" x14ac:dyDescent="0.25">
      <c r="A231" s="4" t="str">
        <f t="shared" si="3"/>
        <v>40086Short</v>
      </c>
      <c r="B231" s="341">
        <v>40086</v>
      </c>
      <c r="C231" s="340" t="s">
        <v>13</v>
      </c>
      <c r="D231" s="150">
        <v>-0.3029875870264549</v>
      </c>
      <c r="E231" s="150">
        <v>-3.5657865786566434E-2</v>
      </c>
      <c r="F231" s="150">
        <v>-2.9780822888334068E-2</v>
      </c>
      <c r="G231" s="150">
        <v>-0.110929412942604</v>
      </c>
      <c r="H231" s="150">
        <v>0</v>
      </c>
      <c r="I231" s="150">
        <v>-0.12687786043502139</v>
      </c>
      <c r="J231" s="150">
        <v>-9.5060543099352107E-2</v>
      </c>
      <c r="K231" s="150">
        <v>-0.13261384838084728</v>
      </c>
      <c r="L231" s="150">
        <v>-2.8659076942984564E-2</v>
      </c>
      <c r="M231" s="150">
        <v>-7.7704293806248478E-2</v>
      </c>
      <c r="N231" s="150">
        <v>-9.2114348013897678E-4</v>
      </c>
      <c r="O231" s="150">
        <v>0</v>
      </c>
      <c r="P231" s="151">
        <v>-0.49016782932834951</v>
      </c>
      <c r="Q231" s="16">
        <v>-1.0356110517670221E-2</v>
      </c>
      <c r="R231" s="151">
        <v>-4.7655535959438743E-2</v>
      </c>
      <c r="S231" s="151">
        <v>-0.19619447462449285</v>
      </c>
      <c r="T231" s="151">
        <v>-4.4785963936851041E-3</v>
      </c>
      <c r="U231" s="151">
        <v>-0.12646141237023684</v>
      </c>
      <c r="V231" s="151">
        <v>-6.5409325862823386E-2</v>
      </c>
      <c r="W231" s="151">
        <v>-4.6916973185565992E-4</v>
      </c>
      <c r="X231" s="151">
        <v>0</v>
      </c>
      <c r="Y231" s="151">
        <v>-0.94119245478855251</v>
      </c>
      <c r="Z231" s="338"/>
      <c r="AA231" s="338"/>
      <c r="AB231" s="338"/>
      <c r="AC231" s="338"/>
      <c r="AD231" s="338"/>
      <c r="AE231" s="338"/>
      <c r="AF231" s="338"/>
      <c r="AG231" s="338"/>
      <c r="AH231" s="338"/>
      <c r="AI231" s="338"/>
      <c r="AJ231" s="338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8"/>
      <c r="AU231" s="338"/>
      <c r="AV231" s="338"/>
      <c r="AW231" s="338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8"/>
      <c r="BH231" s="338"/>
      <c r="BI231" s="338"/>
      <c r="BJ231" s="338"/>
      <c r="BK231" s="338"/>
      <c r="BL231" s="338"/>
      <c r="BM231" s="338"/>
      <c r="BN231" s="338"/>
      <c r="BO231" s="338"/>
      <c r="BP231" s="338"/>
      <c r="BQ231" s="338"/>
      <c r="BR231" s="338"/>
      <c r="BS231" s="338"/>
      <c r="BT231" s="338"/>
      <c r="BU231" s="338"/>
      <c r="BV231" s="338"/>
    </row>
    <row r="232" spans="1:74" x14ac:dyDescent="0.25">
      <c r="A232" s="4" t="str">
        <f t="shared" si="3"/>
        <v/>
      </c>
      <c r="C232" s="15"/>
      <c r="D232" s="15"/>
      <c r="F232" s="12"/>
      <c r="G232" s="12"/>
      <c r="H232" s="12"/>
      <c r="I232" s="12"/>
      <c r="J232" s="12"/>
      <c r="K232" s="12"/>
      <c r="L232" s="12"/>
      <c r="M232" s="19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9"/>
      <c r="AT232" s="19"/>
      <c r="AU232" s="19"/>
      <c r="AV232" s="19"/>
      <c r="AW232" s="19"/>
      <c r="AX232" s="19"/>
      <c r="AY232" s="19"/>
      <c r="AZ232" s="19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9"/>
      <c r="BQ232" s="12"/>
      <c r="BR232" s="19"/>
      <c r="BS232" s="12"/>
      <c r="BT232" s="12"/>
      <c r="BU232" s="12"/>
      <c r="BV232" s="10"/>
    </row>
    <row r="233" spans="1:74" x14ac:dyDescent="0.25">
      <c r="A233" s="4" t="str">
        <f t="shared" si="3"/>
        <v/>
      </c>
      <c r="B233" s="342"/>
      <c r="C233" s="342"/>
      <c r="D233" s="148" t="s">
        <v>0</v>
      </c>
      <c r="E233" s="148" t="s">
        <v>1</v>
      </c>
      <c r="F233" s="148" t="s">
        <v>2</v>
      </c>
      <c r="G233" s="148" t="s">
        <v>3</v>
      </c>
      <c r="H233" s="148" t="s">
        <v>4</v>
      </c>
      <c r="I233" s="148" t="s">
        <v>5</v>
      </c>
      <c r="J233" s="148" t="s">
        <v>6</v>
      </c>
      <c r="K233" s="148" t="s">
        <v>7</v>
      </c>
      <c r="L233" s="148" t="s">
        <v>8</v>
      </c>
      <c r="M233" s="148" t="s">
        <v>10</v>
      </c>
      <c r="N233" s="148" t="s">
        <v>11</v>
      </c>
      <c r="O233" s="148" t="s">
        <v>9</v>
      </c>
      <c r="P233" s="342" t="s">
        <v>17</v>
      </c>
      <c r="Q233" s="572" t="s">
        <v>18</v>
      </c>
      <c r="R233" s="342" t="s">
        <v>19</v>
      </c>
      <c r="S233" s="342" t="s">
        <v>20</v>
      </c>
      <c r="T233" s="342" t="s">
        <v>21</v>
      </c>
      <c r="U233" s="342" t="s">
        <v>22</v>
      </c>
      <c r="V233" s="342" t="s">
        <v>23</v>
      </c>
      <c r="W233" s="342" t="s">
        <v>15</v>
      </c>
      <c r="X233" s="342" t="s">
        <v>16</v>
      </c>
      <c r="Y233" s="344" t="s">
        <v>14</v>
      </c>
      <c r="Z233" s="344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342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342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342"/>
      <c r="BV233" s="342"/>
    </row>
    <row r="234" spans="1:74" x14ac:dyDescent="0.25">
      <c r="A234" s="4" t="str">
        <f t="shared" si="3"/>
        <v>40056Long</v>
      </c>
      <c r="B234" s="343">
        <v>40056</v>
      </c>
      <c r="C234" s="344" t="s">
        <v>12</v>
      </c>
      <c r="D234" s="150">
        <v>0.20974619619195586</v>
      </c>
      <c r="E234" s="150">
        <v>0.12089591778832559</v>
      </c>
      <c r="F234" s="150">
        <v>0.12108076786084929</v>
      </c>
      <c r="G234" s="150">
        <v>0.18132551104490496</v>
      </c>
      <c r="H234" s="150">
        <v>7.5784490594353788E-4</v>
      </c>
      <c r="I234" s="150">
        <v>4.4512558981079954E-2</v>
      </c>
      <c r="J234" s="150">
        <v>0.10657906977399614</v>
      </c>
      <c r="K234" s="150">
        <v>9.8366874906669108E-2</v>
      </c>
      <c r="L234" s="150">
        <v>5.3939674339930105E-2</v>
      </c>
      <c r="M234" s="150">
        <v>0.1494221978587503</v>
      </c>
      <c r="N234" s="150">
        <v>0</v>
      </c>
      <c r="O234" s="150">
        <v>0</v>
      </c>
      <c r="P234" s="151">
        <v>0.54732458172567511</v>
      </c>
      <c r="Q234" s="16">
        <v>0.10450382678204735</v>
      </c>
      <c r="R234" s="151">
        <v>0</v>
      </c>
      <c r="S234" s="151">
        <v>0.13978018265733078</v>
      </c>
      <c r="T234" s="151">
        <v>0.20454595818079441</v>
      </c>
      <c r="U234" s="151">
        <v>3.2973171260687162E-2</v>
      </c>
      <c r="V234" s="151">
        <v>2.874582040450651E-2</v>
      </c>
      <c r="W234" s="151">
        <v>2.875307264136363E-2</v>
      </c>
      <c r="X234" s="151">
        <v>0</v>
      </c>
      <c r="Y234" s="151">
        <v>1.0866266136524054</v>
      </c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342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342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342"/>
      <c r="BV234" s="342"/>
    </row>
    <row r="235" spans="1:74" x14ac:dyDescent="0.25">
      <c r="A235" s="4" t="str">
        <f t="shared" si="3"/>
        <v>40056Short</v>
      </c>
      <c r="B235" s="345">
        <v>40056</v>
      </c>
      <c r="C235" s="344" t="s">
        <v>13</v>
      </c>
      <c r="D235" s="150">
        <v>-0.28549916601494663</v>
      </c>
      <c r="E235" s="150">
        <v>-3.4133399505955168E-2</v>
      </c>
      <c r="F235" s="150">
        <v>-5.4595444223844859E-2</v>
      </c>
      <c r="G235" s="150">
        <v>-0.1052052369834902</v>
      </c>
      <c r="H235" s="150">
        <v>0</v>
      </c>
      <c r="I235" s="150">
        <v>-0.12764686507494744</v>
      </c>
      <c r="J235" s="150">
        <v>-9.5950924827162817E-2</v>
      </c>
      <c r="K235" s="150">
        <v>-8.5645598524575095E-2</v>
      </c>
      <c r="L235" s="150">
        <v>-3.0288844967380265E-2</v>
      </c>
      <c r="M235" s="150">
        <v>-7.8224414652865087E-2</v>
      </c>
      <c r="N235" s="150">
        <v>0</v>
      </c>
      <c r="O235" s="150">
        <v>0</v>
      </c>
      <c r="P235" s="151">
        <v>-0.50117119265362142</v>
      </c>
      <c r="Q235" s="16">
        <v>-2.1665312652249893E-3</v>
      </c>
      <c r="R235" s="151">
        <v>-3.7992514647731596E-2</v>
      </c>
      <c r="S235" s="151">
        <v>-0.18345620303834664</v>
      </c>
      <c r="T235" s="151">
        <v>-1.0500382870148907E-2</v>
      </c>
      <c r="U235" s="151">
        <v>-8.9390136893098909E-2</v>
      </c>
      <c r="V235" s="151">
        <v>-7.2512933406995106E-2</v>
      </c>
      <c r="W235" s="151">
        <v>0</v>
      </c>
      <c r="X235" s="151">
        <v>0</v>
      </c>
      <c r="Y235" s="151">
        <v>-0.89718989477516786</v>
      </c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342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342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342"/>
      <c r="BV235" s="342"/>
    </row>
    <row r="236" spans="1:74" x14ac:dyDescent="0.25">
      <c r="A236" s="4" t="str">
        <f t="shared" si="3"/>
        <v/>
      </c>
      <c r="E236" s="11"/>
      <c r="F236" s="11"/>
    </row>
    <row r="237" spans="1:74" x14ac:dyDescent="0.25">
      <c r="A237" s="4" t="str">
        <f t="shared" si="3"/>
        <v/>
      </c>
      <c r="B237" s="346"/>
      <c r="C237" s="346"/>
      <c r="D237" s="148" t="s">
        <v>0</v>
      </c>
      <c r="E237" s="148" t="s">
        <v>1</v>
      </c>
      <c r="F237" s="148" t="s">
        <v>2</v>
      </c>
      <c r="G237" s="148" t="s">
        <v>3</v>
      </c>
      <c r="H237" s="148" t="s">
        <v>4</v>
      </c>
      <c r="I237" s="148" t="s">
        <v>5</v>
      </c>
      <c r="J237" s="148" t="s">
        <v>6</v>
      </c>
      <c r="K237" s="148" t="s">
        <v>7</v>
      </c>
      <c r="L237" s="148" t="s">
        <v>8</v>
      </c>
      <c r="M237" s="148" t="s">
        <v>10</v>
      </c>
      <c r="N237" s="148" t="s">
        <v>11</v>
      </c>
      <c r="O237" s="148" t="s">
        <v>9</v>
      </c>
      <c r="P237" s="346" t="s">
        <v>17</v>
      </c>
      <c r="Q237" s="573" t="s">
        <v>18</v>
      </c>
      <c r="R237" s="346" t="s">
        <v>19</v>
      </c>
      <c r="S237" s="346" t="s">
        <v>20</v>
      </c>
      <c r="T237" s="346" t="s">
        <v>21</v>
      </c>
      <c r="U237" s="346" t="s">
        <v>22</v>
      </c>
      <c r="V237" s="346" t="s">
        <v>23</v>
      </c>
      <c r="W237" s="346" t="s">
        <v>15</v>
      </c>
      <c r="X237" s="346" t="s">
        <v>16</v>
      </c>
      <c r="Y237" s="348" t="s">
        <v>14</v>
      </c>
      <c r="Z237" s="348"/>
      <c r="AA237" s="346"/>
      <c r="AB237" s="346"/>
      <c r="AC237" s="346"/>
      <c r="AD237" s="346"/>
      <c r="AE237" s="346"/>
      <c r="AF237" s="346"/>
      <c r="AG237" s="346"/>
      <c r="AH237" s="346"/>
      <c r="AI237" s="346"/>
      <c r="AJ237" s="346"/>
      <c r="AK237" s="346"/>
      <c r="AL237" s="346"/>
      <c r="AM237" s="346"/>
      <c r="AN237" s="346"/>
      <c r="AO237" s="346"/>
      <c r="AP237" s="346"/>
      <c r="AQ237" s="346"/>
      <c r="AR237" s="346"/>
      <c r="AS237" s="346"/>
      <c r="AT237" s="346"/>
      <c r="AU237" s="346"/>
      <c r="AV237" s="346"/>
      <c r="AW237" s="346"/>
      <c r="AX237" s="346"/>
      <c r="AY237" s="346"/>
      <c r="AZ237" s="346"/>
      <c r="BA237" s="346"/>
      <c r="BB237" s="346"/>
      <c r="BC237" s="346"/>
      <c r="BD237" s="346"/>
      <c r="BE237" s="346"/>
      <c r="BF237" s="346"/>
      <c r="BG237" s="346"/>
      <c r="BH237" s="346"/>
      <c r="BI237" s="346"/>
      <c r="BJ237" s="346"/>
      <c r="BK237" s="346"/>
      <c r="BL237" s="346"/>
      <c r="BM237" s="346"/>
      <c r="BN237" s="346"/>
      <c r="BO237" s="346"/>
      <c r="BP237" s="346"/>
      <c r="BQ237" s="346"/>
      <c r="BR237" s="346"/>
      <c r="BS237" s="346"/>
      <c r="BT237" s="346"/>
      <c r="BU237" s="346"/>
      <c r="BV237" s="346"/>
    </row>
    <row r="238" spans="1:74" x14ac:dyDescent="0.25">
      <c r="A238" s="4" t="str">
        <f t="shared" si="3"/>
        <v>40025Long</v>
      </c>
      <c r="B238" s="347">
        <v>40025</v>
      </c>
      <c r="C238" s="348" t="s">
        <v>12</v>
      </c>
      <c r="D238" s="150">
        <v>0.21841803199343204</v>
      </c>
      <c r="E238" s="150">
        <v>0.12193997670403295</v>
      </c>
      <c r="F238" s="150">
        <v>0.17621360161166105</v>
      </c>
      <c r="G238" s="150">
        <v>0.1753822913363991</v>
      </c>
      <c r="H238" s="150">
        <v>0</v>
      </c>
      <c r="I238" s="150">
        <v>2.9885153333748797E-2</v>
      </c>
      <c r="J238" s="150">
        <v>0.10817707078746908</v>
      </c>
      <c r="K238" s="150">
        <v>0.12018024040358423</v>
      </c>
      <c r="L238" s="150">
        <v>7.1932907376800179E-2</v>
      </c>
      <c r="M238" s="150">
        <v>0.14336611775428787</v>
      </c>
      <c r="N238" s="150">
        <v>1.6004733979431702E-3</v>
      </c>
      <c r="O238" s="150">
        <v>0</v>
      </c>
      <c r="P238" s="151">
        <v>0.63521594640431833</v>
      </c>
      <c r="Q238" s="16">
        <v>9.7714474979335275E-2</v>
      </c>
      <c r="R238" s="151">
        <v>0</v>
      </c>
      <c r="S238" s="151">
        <v>0.14275173109053049</v>
      </c>
      <c r="T238" s="151">
        <v>0.19726549091673956</v>
      </c>
      <c r="U238" s="151">
        <v>4.2576366732908974E-2</v>
      </c>
      <c r="V238" s="151">
        <v>2.1111303925325613E-2</v>
      </c>
      <c r="W238" s="151">
        <v>3.0460550650200237E-2</v>
      </c>
      <c r="X238" s="151">
        <v>0</v>
      </c>
      <c r="Y238" s="151">
        <v>1.1670958646993592</v>
      </c>
      <c r="Z238" s="346"/>
      <c r="AA238" s="346"/>
      <c r="AB238" s="346"/>
      <c r="AC238" s="346"/>
      <c r="AD238" s="346"/>
      <c r="AE238" s="346"/>
      <c r="AF238" s="346"/>
      <c r="AG238" s="346"/>
      <c r="AH238" s="346"/>
      <c r="AI238" s="346"/>
      <c r="AJ238" s="346"/>
      <c r="AK238" s="346"/>
      <c r="AL238" s="346"/>
      <c r="AM238" s="346"/>
      <c r="AN238" s="346"/>
      <c r="AO238" s="346"/>
      <c r="AP238" s="346"/>
      <c r="AQ238" s="346"/>
      <c r="AR238" s="346"/>
      <c r="AS238" s="346"/>
      <c r="AT238" s="346"/>
      <c r="AU238" s="346"/>
      <c r="AV238" s="346"/>
      <c r="AW238" s="346"/>
      <c r="AX238" s="346"/>
      <c r="AY238" s="346"/>
      <c r="AZ238" s="346"/>
      <c r="BA238" s="346"/>
      <c r="BB238" s="346"/>
      <c r="BC238" s="346"/>
      <c r="BD238" s="346"/>
      <c r="BE238" s="346"/>
      <c r="BF238" s="346"/>
      <c r="BG238" s="346"/>
      <c r="BH238" s="346"/>
      <c r="BI238" s="346"/>
      <c r="BJ238" s="346"/>
      <c r="BK238" s="346"/>
      <c r="BL238" s="346"/>
      <c r="BM238" s="346"/>
      <c r="BN238" s="346"/>
      <c r="BO238" s="346"/>
      <c r="BP238" s="346"/>
      <c r="BQ238" s="346"/>
      <c r="BR238" s="346"/>
      <c r="BS238" s="346"/>
      <c r="BT238" s="346"/>
      <c r="BU238" s="346"/>
      <c r="BV238" s="346"/>
    </row>
    <row r="239" spans="1:74" x14ac:dyDescent="0.25">
      <c r="A239" s="4" t="str">
        <f t="shared" si="3"/>
        <v>40025Short</v>
      </c>
      <c r="B239" s="349">
        <v>40025</v>
      </c>
      <c r="C239" s="348" t="s">
        <v>13</v>
      </c>
      <c r="D239" s="150">
        <v>-0.28739087043493283</v>
      </c>
      <c r="E239" s="150">
        <v>-3.2064021647081789E-2</v>
      </c>
      <c r="F239" s="150">
        <v>-9.2995992381697062E-2</v>
      </c>
      <c r="G239" s="150">
        <v>-8.3987746921592291E-2</v>
      </c>
      <c r="H239" s="150">
        <v>0</v>
      </c>
      <c r="I239" s="150">
        <v>-0.12528560170804101</v>
      </c>
      <c r="J239" s="150">
        <v>-0.10576496893915956</v>
      </c>
      <c r="K239" s="150">
        <v>-0.12178248227832013</v>
      </c>
      <c r="L239" s="150">
        <v>-2.8568041708899067E-2</v>
      </c>
      <c r="M239" s="150">
        <v>-8.1522324526705214E-2</v>
      </c>
      <c r="N239" s="150">
        <v>0</v>
      </c>
      <c r="O239" s="150">
        <v>0</v>
      </c>
      <c r="P239" s="151">
        <v>-0.55495007019096465</v>
      </c>
      <c r="Q239" s="16">
        <v>-1.4644872891763127E-3</v>
      </c>
      <c r="R239" s="151">
        <v>-3.8799627610811779E-2</v>
      </c>
      <c r="S239" s="151">
        <v>-0.16795542922719664</v>
      </c>
      <c r="T239" s="151">
        <v>-1.4393810150688743E-2</v>
      </c>
      <c r="U239" s="151">
        <v>-0.11592398187058382</v>
      </c>
      <c r="V239" s="151">
        <v>-6.5874644207006977E-2</v>
      </c>
      <c r="W239" s="151">
        <v>0</v>
      </c>
      <c r="X239" s="151">
        <v>0</v>
      </c>
      <c r="Y239" s="151">
        <v>-0.95936205054642953</v>
      </c>
      <c r="Z239" s="346"/>
      <c r="AA239" s="346"/>
      <c r="AB239" s="346"/>
      <c r="AC239" s="346"/>
      <c r="AD239" s="346"/>
      <c r="AE239" s="346"/>
      <c r="AF239" s="346"/>
      <c r="AG239" s="346"/>
      <c r="AH239" s="346"/>
      <c r="AI239" s="346"/>
      <c r="AJ239" s="346"/>
      <c r="AK239" s="346"/>
      <c r="AL239" s="346"/>
      <c r="AM239" s="346"/>
      <c r="AN239" s="346"/>
      <c r="AO239" s="346"/>
      <c r="AP239" s="346"/>
      <c r="AQ239" s="346"/>
      <c r="AR239" s="346"/>
      <c r="AS239" s="346"/>
      <c r="AT239" s="346"/>
      <c r="AU239" s="346"/>
      <c r="AV239" s="346"/>
      <c r="AW239" s="346"/>
      <c r="AX239" s="346"/>
      <c r="AY239" s="346"/>
      <c r="AZ239" s="346"/>
      <c r="BA239" s="346"/>
      <c r="BB239" s="346"/>
      <c r="BC239" s="346"/>
      <c r="BD239" s="346"/>
      <c r="BE239" s="346"/>
      <c r="BF239" s="346"/>
      <c r="BG239" s="346"/>
      <c r="BH239" s="346"/>
      <c r="BI239" s="346"/>
      <c r="BJ239" s="346"/>
      <c r="BK239" s="346"/>
      <c r="BL239" s="346"/>
      <c r="BM239" s="346"/>
      <c r="BN239" s="346"/>
      <c r="BO239" s="346"/>
      <c r="BP239" s="346"/>
      <c r="BQ239" s="346"/>
      <c r="BR239" s="346"/>
      <c r="BS239" s="346"/>
      <c r="BT239" s="346"/>
      <c r="BU239" s="346"/>
      <c r="BV239" s="346"/>
    </row>
    <row r="240" spans="1:74" x14ac:dyDescent="0.25">
      <c r="A240" s="4" t="str">
        <f t="shared" si="3"/>
        <v/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</row>
    <row r="241" spans="1:74" x14ac:dyDescent="0.25">
      <c r="A241" s="4" t="str">
        <f t="shared" si="3"/>
        <v/>
      </c>
      <c r="B241" s="350"/>
      <c r="C241" s="350"/>
      <c r="D241" s="148" t="s">
        <v>0</v>
      </c>
      <c r="E241" s="148" t="s">
        <v>1</v>
      </c>
      <c r="F241" s="148" t="s">
        <v>2</v>
      </c>
      <c r="G241" s="148" t="s">
        <v>3</v>
      </c>
      <c r="H241" s="148" t="s">
        <v>4</v>
      </c>
      <c r="I241" s="148" t="s">
        <v>5</v>
      </c>
      <c r="J241" s="148" t="s">
        <v>6</v>
      </c>
      <c r="K241" s="148" t="s">
        <v>7</v>
      </c>
      <c r="L241" s="148" t="s">
        <v>8</v>
      </c>
      <c r="M241" s="148" t="s">
        <v>10</v>
      </c>
      <c r="N241" s="148" t="s">
        <v>11</v>
      </c>
      <c r="O241" s="148" t="s">
        <v>9</v>
      </c>
      <c r="P241" s="350" t="s">
        <v>17</v>
      </c>
      <c r="Q241" s="574" t="s">
        <v>18</v>
      </c>
      <c r="R241" s="350" t="s">
        <v>19</v>
      </c>
      <c r="S241" s="350" t="s">
        <v>20</v>
      </c>
      <c r="T241" s="350" t="s">
        <v>21</v>
      </c>
      <c r="U241" s="350" t="s">
        <v>22</v>
      </c>
      <c r="V241" s="350" t="s">
        <v>23</v>
      </c>
      <c r="W241" s="350" t="s">
        <v>15</v>
      </c>
      <c r="X241" s="350" t="s">
        <v>16</v>
      </c>
      <c r="Y241" s="352" t="s">
        <v>14</v>
      </c>
      <c r="Z241" s="352"/>
      <c r="AA241" s="350"/>
      <c r="AB241" s="350"/>
      <c r="AC241" s="350"/>
      <c r="AD241" s="350"/>
      <c r="AE241" s="350"/>
      <c r="AF241" s="350"/>
      <c r="AG241" s="350"/>
      <c r="AH241" s="350"/>
      <c r="AI241" s="350"/>
      <c r="AJ241" s="350"/>
      <c r="AK241" s="350"/>
      <c r="AL241" s="350"/>
      <c r="AM241" s="350"/>
      <c r="AN241" s="350"/>
      <c r="AO241" s="350"/>
      <c r="AP241" s="350"/>
      <c r="AQ241" s="350"/>
      <c r="AR241" s="350"/>
      <c r="AS241" s="350"/>
      <c r="AT241" s="350"/>
      <c r="AU241" s="350"/>
      <c r="AV241" s="350"/>
      <c r="AW241" s="350"/>
      <c r="AX241" s="350"/>
      <c r="AY241" s="350"/>
      <c r="AZ241" s="350"/>
      <c r="BA241" s="350"/>
      <c r="BB241" s="350"/>
      <c r="BC241" s="350"/>
      <c r="BD241" s="350"/>
      <c r="BE241" s="350"/>
      <c r="BF241" s="350"/>
      <c r="BG241" s="350"/>
      <c r="BH241" s="350"/>
      <c r="BI241" s="350"/>
      <c r="BJ241" s="350"/>
      <c r="BK241" s="350"/>
      <c r="BL241" s="350"/>
      <c r="BM241" s="350"/>
      <c r="BN241" s="350"/>
      <c r="BO241" s="350"/>
      <c r="BP241" s="350"/>
      <c r="BQ241" s="350"/>
      <c r="BR241" s="350"/>
      <c r="BS241" s="350"/>
      <c r="BT241" s="350"/>
      <c r="BU241" s="350"/>
      <c r="BV241" s="350"/>
    </row>
    <row r="242" spans="1:74" x14ac:dyDescent="0.25">
      <c r="A242" s="4" t="str">
        <f t="shared" si="3"/>
        <v>39994Long</v>
      </c>
      <c r="B242" s="351">
        <v>39994</v>
      </c>
      <c r="C242" s="352" t="s">
        <v>12</v>
      </c>
      <c r="D242" s="150">
        <v>0.19771679234642214</v>
      </c>
      <c r="E242" s="150">
        <v>0.11233163360162295</v>
      </c>
      <c r="F242" s="150">
        <v>0.14874431290120591</v>
      </c>
      <c r="G242" s="150">
        <v>0.16971090393616095</v>
      </c>
      <c r="H242" s="150">
        <v>1.0189581650001101E-3</v>
      </c>
      <c r="I242" s="150">
        <v>8.742191687857493E-3</v>
      </c>
      <c r="J242" s="150">
        <v>0.10065141987402733</v>
      </c>
      <c r="K242" s="150">
        <v>9.0460452685978382E-2</v>
      </c>
      <c r="L242" s="150">
        <v>6.2810367896657837E-2</v>
      </c>
      <c r="M242" s="150">
        <v>0.13138595289789257</v>
      </c>
      <c r="N242" s="150">
        <v>1.4268266320408176E-3</v>
      </c>
      <c r="O242" s="150">
        <v>0</v>
      </c>
      <c r="P242" s="151">
        <v>0.54393137393975399</v>
      </c>
      <c r="Q242" s="16">
        <v>8.5001744899256049E-2</v>
      </c>
      <c r="R242" s="151">
        <v>0</v>
      </c>
      <c r="S242" s="151">
        <v>0.11218704942602044</v>
      </c>
      <c r="T242" s="151">
        <v>0.19470522875045676</v>
      </c>
      <c r="U242" s="151">
        <v>3.9781645193469647E-2</v>
      </c>
      <c r="V242" s="151">
        <v>2.1200463023831342E-2</v>
      </c>
      <c r="W242" s="151">
        <v>2.8192307392078161E-2</v>
      </c>
      <c r="X242" s="151">
        <v>0</v>
      </c>
      <c r="Y242" s="151">
        <v>1.0249998126248667</v>
      </c>
      <c r="Z242" s="350"/>
      <c r="AA242" s="350"/>
      <c r="AB242" s="350"/>
      <c r="AC242" s="350"/>
      <c r="AD242" s="350"/>
      <c r="AE242" s="350"/>
      <c r="AF242" s="350"/>
      <c r="AG242" s="350"/>
      <c r="AH242" s="350"/>
      <c r="AI242" s="350"/>
      <c r="AJ242" s="350"/>
      <c r="AK242" s="350"/>
      <c r="AL242" s="350"/>
      <c r="AM242" s="350"/>
      <c r="AN242" s="350"/>
      <c r="AO242" s="350"/>
      <c r="AP242" s="350"/>
      <c r="AQ242" s="350"/>
      <c r="AR242" s="350"/>
      <c r="AS242" s="350"/>
      <c r="AT242" s="350"/>
      <c r="AU242" s="350"/>
      <c r="AV242" s="350"/>
      <c r="AW242" s="350"/>
      <c r="AX242" s="350"/>
      <c r="AY242" s="350"/>
      <c r="AZ242" s="350"/>
      <c r="BA242" s="350"/>
      <c r="BB242" s="350"/>
      <c r="BC242" s="350"/>
      <c r="BD242" s="350"/>
      <c r="BE242" s="350"/>
      <c r="BF242" s="350"/>
      <c r="BG242" s="350"/>
      <c r="BH242" s="350"/>
      <c r="BI242" s="350"/>
      <c r="BJ242" s="350"/>
      <c r="BK242" s="350"/>
      <c r="BL242" s="350"/>
      <c r="BM242" s="350"/>
      <c r="BN242" s="350"/>
      <c r="BO242" s="350"/>
      <c r="BP242" s="350"/>
      <c r="BQ242" s="350"/>
      <c r="BR242" s="350"/>
      <c r="BS242" s="350"/>
      <c r="BT242" s="350"/>
      <c r="BU242" s="350"/>
      <c r="BV242" s="350"/>
    </row>
    <row r="243" spans="1:74" x14ac:dyDescent="0.25">
      <c r="A243" s="4" t="str">
        <f t="shared" si="3"/>
        <v>39994Short</v>
      </c>
      <c r="B243" s="353">
        <v>39994</v>
      </c>
      <c r="C243" s="352" t="s">
        <v>13</v>
      </c>
      <c r="D243" s="150">
        <v>-0.27591729056262954</v>
      </c>
      <c r="E243" s="150">
        <v>-5.8363059843814319E-2</v>
      </c>
      <c r="F243" s="150">
        <v>-8.1519031408307754E-2</v>
      </c>
      <c r="G243" s="150">
        <v>-8.7206696185017765E-2</v>
      </c>
      <c r="H243" s="150">
        <v>0</v>
      </c>
      <c r="I243" s="150">
        <v>-0.11138151485661815</v>
      </c>
      <c r="J243" s="150">
        <v>-0.12798132068411253</v>
      </c>
      <c r="K243" s="150">
        <v>-9.2737514143021879E-2</v>
      </c>
      <c r="L243" s="150">
        <v>-1.9664350476581573E-2</v>
      </c>
      <c r="M243" s="150">
        <v>-6.5986594563494996E-2</v>
      </c>
      <c r="N243" s="150">
        <v>0</v>
      </c>
      <c r="O243" s="150">
        <v>0</v>
      </c>
      <c r="P243" s="151">
        <v>-0.55402734196804104</v>
      </c>
      <c r="Q243" s="16">
        <v>-2.3873891022628893E-3</v>
      </c>
      <c r="R243" s="151">
        <v>-3.7247568913770686E-2</v>
      </c>
      <c r="S243" s="151">
        <v>-0.12954652405403133</v>
      </c>
      <c r="T243" s="151">
        <v>-3.388726246521015E-2</v>
      </c>
      <c r="U243" s="151">
        <v>-9.3482725553190038E-2</v>
      </c>
      <c r="V243" s="151">
        <v>-7.0178560667092257E-2</v>
      </c>
      <c r="W243" s="151">
        <v>0</v>
      </c>
      <c r="X243" s="151">
        <v>0</v>
      </c>
      <c r="Y243" s="151">
        <v>-0.92075737272359892</v>
      </c>
      <c r="Z243" s="350"/>
      <c r="AA243" s="350"/>
      <c r="AB243" s="350"/>
      <c r="AC243" s="350"/>
      <c r="AD243" s="350"/>
      <c r="AE243" s="350"/>
      <c r="AF243" s="350"/>
      <c r="AG243" s="350"/>
      <c r="AH243" s="350"/>
      <c r="AI243" s="350"/>
      <c r="AJ243" s="350"/>
      <c r="AK243" s="350"/>
      <c r="AL243" s="350"/>
      <c r="AM243" s="350"/>
      <c r="AN243" s="350"/>
      <c r="AO243" s="350"/>
      <c r="AP243" s="350"/>
      <c r="AQ243" s="350"/>
      <c r="AR243" s="350"/>
      <c r="AS243" s="350"/>
      <c r="AT243" s="350"/>
      <c r="AU243" s="350"/>
      <c r="AV243" s="350"/>
      <c r="AW243" s="350"/>
      <c r="AX243" s="350"/>
      <c r="AY243" s="350"/>
      <c r="AZ243" s="350"/>
      <c r="BA243" s="350"/>
      <c r="BB243" s="350"/>
      <c r="BC243" s="350"/>
      <c r="BD243" s="350"/>
      <c r="BE243" s="350"/>
      <c r="BF243" s="350"/>
      <c r="BG243" s="350"/>
      <c r="BH243" s="350"/>
      <c r="BI243" s="350"/>
      <c r="BJ243" s="350"/>
      <c r="BK243" s="350"/>
      <c r="BL243" s="350"/>
      <c r="BM243" s="350"/>
      <c r="BN243" s="350"/>
      <c r="BO243" s="350"/>
      <c r="BP243" s="350"/>
      <c r="BQ243" s="350"/>
      <c r="BR243" s="350"/>
      <c r="BS243" s="350"/>
      <c r="BT243" s="350"/>
      <c r="BU243" s="350"/>
      <c r="BV243" s="350"/>
    </row>
    <row r="244" spans="1:74" x14ac:dyDescent="0.25">
      <c r="A244" s="4" t="str">
        <f t="shared" si="3"/>
        <v/>
      </c>
      <c r="C244" s="15"/>
      <c r="D244" s="15"/>
      <c r="F244" s="12"/>
      <c r="G244" s="12"/>
      <c r="H244" s="12"/>
      <c r="I244" s="12"/>
      <c r="J244" s="12"/>
      <c r="K244" s="12"/>
      <c r="L244" s="12"/>
      <c r="M244" s="19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9"/>
      <c r="AT244" s="19"/>
      <c r="AU244" s="19"/>
      <c r="AV244" s="19"/>
      <c r="AW244" s="19"/>
      <c r="AX244" s="19"/>
      <c r="AY244" s="19"/>
      <c r="AZ244" s="19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9"/>
      <c r="BQ244" s="12"/>
      <c r="BR244" s="19"/>
      <c r="BS244" s="12"/>
      <c r="BT244" s="12"/>
      <c r="BU244" s="12"/>
      <c r="BV244" s="10"/>
    </row>
    <row r="245" spans="1:74" x14ac:dyDescent="0.25">
      <c r="A245" s="4" t="str">
        <f t="shared" si="3"/>
        <v/>
      </c>
      <c r="B245" s="354"/>
      <c r="C245" s="354"/>
      <c r="D245" s="148" t="s">
        <v>0</v>
      </c>
      <c r="E245" s="148" t="s">
        <v>1</v>
      </c>
      <c r="F245" s="148" t="s">
        <v>2</v>
      </c>
      <c r="G245" s="148" t="s">
        <v>3</v>
      </c>
      <c r="H245" s="148" t="s">
        <v>4</v>
      </c>
      <c r="I245" s="148" t="s">
        <v>5</v>
      </c>
      <c r="J245" s="148" t="s">
        <v>6</v>
      </c>
      <c r="K245" s="148" t="s">
        <v>7</v>
      </c>
      <c r="L245" s="148" t="s">
        <v>8</v>
      </c>
      <c r="M245" s="148" t="s">
        <v>10</v>
      </c>
      <c r="N245" s="148" t="s">
        <v>11</v>
      </c>
      <c r="O245" s="148" t="s">
        <v>9</v>
      </c>
      <c r="P245" s="354" t="s">
        <v>17</v>
      </c>
      <c r="Q245" s="575" t="s">
        <v>18</v>
      </c>
      <c r="R245" s="354" t="s">
        <v>19</v>
      </c>
      <c r="S245" s="354" t="s">
        <v>20</v>
      </c>
      <c r="T245" s="354" t="s">
        <v>21</v>
      </c>
      <c r="U245" s="354" t="s">
        <v>22</v>
      </c>
      <c r="V245" s="354" t="s">
        <v>23</v>
      </c>
      <c r="W245" s="354" t="s">
        <v>15</v>
      </c>
      <c r="X245" s="354" t="s">
        <v>16</v>
      </c>
      <c r="Y245" s="356" t="s">
        <v>14</v>
      </c>
      <c r="Z245" s="356"/>
      <c r="AA245" s="354"/>
      <c r="AB245" s="354"/>
      <c r="AC245" s="354"/>
      <c r="AD245" s="354"/>
      <c r="AE245" s="354"/>
      <c r="AF245" s="354"/>
      <c r="AG245" s="354"/>
      <c r="AH245" s="354"/>
      <c r="AI245" s="354"/>
      <c r="AJ245" s="354"/>
      <c r="AK245" s="354"/>
      <c r="AL245" s="354"/>
      <c r="AM245" s="354"/>
      <c r="AN245" s="354"/>
      <c r="AO245" s="354"/>
      <c r="AP245" s="354"/>
      <c r="AQ245" s="354"/>
      <c r="AR245" s="354"/>
      <c r="AS245" s="354"/>
      <c r="AT245" s="354"/>
      <c r="AU245" s="354"/>
      <c r="AV245" s="354"/>
      <c r="AW245" s="354"/>
      <c r="AX245" s="354"/>
      <c r="AY245" s="354"/>
      <c r="AZ245" s="354"/>
      <c r="BA245" s="354"/>
      <c r="BB245" s="354"/>
      <c r="BC245" s="354"/>
      <c r="BD245" s="354"/>
      <c r="BE245" s="354"/>
      <c r="BF245" s="354"/>
      <c r="BG245" s="354"/>
      <c r="BH245" s="354"/>
      <c r="BI245" s="354"/>
      <c r="BJ245" s="354"/>
      <c r="BK245" s="354"/>
      <c r="BL245" s="354"/>
      <c r="BM245" s="354"/>
      <c r="BN245" s="354"/>
      <c r="BO245" s="354"/>
      <c r="BP245" s="354"/>
      <c r="BQ245" s="354"/>
      <c r="BR245" s="354"/>
      <c r="BS245" s="354"/>
      <c r="BT245" s="354"/>
      <c r="BU245" s="354"/>
      <c r="BV245" s="354"/>
    </row>
    <row r="246" spans="1:74" x14ac:dyDescent="0.25">
      <c r="A246" s="4" t="str">
        <f t="shared" si="3"/>
        <v>39964Long</v>
      </c>
      <c r="B246" s="355">
        <v>39964</v>
      </c>
      <c r="C246" s="356" t="s">
        <v>12</v>
      </c>
      <c r="D246" s="150">
        <v>0.22770004798339966</v>
      </c>
      <c r="E246" s="150">
        <v>0.11185048893247176</v>
      </c>
      <c r="F246" s="150">
        <v>0.10931609255849294</v>
      </c>
      <c r="G246" s="150">
        <v>0.1788247018022836</v>
      </c>
      <c r="H246" s="150">
        <v>3.1820447821362024E-3</v>
      </c>
      <c r="I246" s="150">
        <v>9.545869712392123E-3</v>
      </c>
      <c r="J246" s="150">
        <v>0.1521174515147059</v>
      </c>
      <c r="K246" s="150">
        <v>7.9928389873212435E-2</v>
      </c>
      <c r="L246" s="150">
        <v>5.8780721929289431E-2</v>
      </c>
      <c r="M246" s="150">
        <v>0.1122197400734139</v>
      </c>
      <c r="N246" s="150">
        <v>1.419389743960461E-2</v>
      </c>
      <c r="O246" s="150">
        <v>0</v>
      </c>
      <c r="P246" s="151">
        <v>0.57050955726860186</v>
      </c>
      <c r="Q246" s="16">
        <v>8.4617016049992153E-2</v>
      </c>
      <c r="R246" s="151">
        <v>0</v>
      </c>
      <c r="S246" s="151">
        <v>0.12697295415234727</v>
      </c>
      <c r="T246" s="151">
        <v>0.18162386937612751</v>
      </c>
      <c r="U246" s="151">
        <v>4.8549172895880829E-2</v>
      </c>
      <c r="V246" s="151">
        <v>1.4732103797602899E-2</v>
      </c>
      <c r="W246" s="151">
        <v>3.0654773060850043E-2</v>
      </c>
      <c r="X246" s="151">
        <v>0</v>
      </c>
      <c r="Y246" s="151">
        <v>1.0576594466014029</v>
      </c>
      <c r="Z246" s="354"/>
      <c r="AA246" s="354"/>
      <c r="AB246" s="354"/>
      <c r="AC246" s="354"/>
      <c r="AD246" s="354"/>
      <c r="AE246" s="354"/>
      <c r="AF246" s="354"/>
      <c r="AG246" s="354"/>
      <c r="AH246" s="354"/>
      <c r="AI246" s="354"/>
      <c r="AJ246" s="354"/>
      <c r="AK246" s="354"/>
      <c r="AL246" s="354"/>
      <c r="AM246" s="354"/>
      <c r="AN246" s="354"/>
      <c r="AO246" s="354"/>
      <c r="AP246" s="354"/>
      <c r="AQ246" s="354"/>
      <c r="AR246" s="354"/>
      <c r="AS246" s="354"/>
      <c r="AT246" s="354"/>
      <c r="AU246" s="354"/>
      <c r="AV246" s="354"/>
      <c r="AW246" s="354"/>
      <c r="AX246" s="354"/>
      <c r="AY246" s="354"/>
      <c r="AZ246" s="354"/>
      <c r="BA246" s="354"/>
      <c r="BB246" s="354"/>
      <c r="BC246" s="354"/>
      <c r="BD246" s="354"/>
      <c r="BE246" s="354"/>
      <c r="BF246" s="354"/>
      <c r="BG246" s="354"/>
      <c r="BH246" s="354"/>
      <c r="BI246" s="354"/>
      <c r="BJ246" s="354"/>
      <c r="BK246" s="354"/>
      <c r="BL246" s="354"/>
      <c r="BM246" s="354"/>
      <c r="BN246" s="354"/>
      <c r="BO246" s="354"/>
      <c r="BP246" s="354"/>
      <c r="BQ246" s="354"/>
      <c r="BR246" s="354"/>
      <c r="BS246" s="354"/>
      <c r="BT246" s="354"/>
      <c r="BU246" s="354"/>
      <c r="BV246" s="354"/>
    </row>
    <row r="247" spans="1:74" x14ac:dyDescent="0.25">
      <c r="A247" s="4" t="str">
        <f t="shared" si="3"/>
        <v>39964Short</v>
      </c>
      <c r="B247" s="357">
        <v>39964</v>
      </c>
      <c r="C247" s="356" t="s">
        <v>13</v>
      </c>
      <c r="D247" s="150">
        <v>-0.28729497442745711</v>
      </c>
      <c r="E247" s="150">
        <v>-6.3766974044927871E-2</v>
      </c>
      <c r="F247" s="150">
        <v>-4.0920802321230437E-2</v>
      </c>
      <c r="G247" s="150">
        <v>-0.10914637477452105</v>
      </c>
      <c r="H247" s="150">
        <v>0</v>
      </c>
      <c r="I247" s="150">
        <v>-0.12414370931517771</v>
      </c>
      <c r="J247" s="150">
        <v>-0.15120835143607803</v>
      </c>
      <c r="K247" s="150">
        <v>-9.6566952723903643E-2</v>
      </c>
      <c r="L247" s="150">
        <v>-2.7717693512067178E-2</v>
      </c>
      <c r="M247" s="150">
        <v>-7.5920638083417397E-2</v>
      </c>
      <c r="N247" s="150">
        <v>-2.1421687762274003E-3</v>
      </c>
      <c r="O247" s="150">
        <v>0</v>
      </c>
      <c r="P247" s="151">
        <v>-0.56009416652793598</v>
      </c>
      <c r="Q247" s="16">
        <v>-5.4990081749645729E-3</v>
      </c>
      <c r="R247" s="151">
        <v>-3.6405798906672525E-2</v>
      </c>
      <c r="S247" s="151">
        <v>-0.143268023948464</v>
      </c>
      <c r="T247" s="151">
        <v>-3.8883964459489911E-2</v>
      </c>
      <c r="U247" s="151">
        <v>-0.12249022164970846</v>
      </c>
      <c r="V247" s="151">
        <v>-7.2187455747772314E-2</v>
      </c>
      <c r="W247" s="151">
        <v>0</v>
      </c>
      <c r="X247" s="151">
        <v>0</v>
      </c>
      <c r="Y247" s="151">
        <v>-0.97882863941500786</v>
      </c>
      <c r="Z247" s="354"/>
      <c r="AA247" s="354"/>
      <c r="AB247" s="354"/>
      <c r="AC247" s="354"/>
      <c r="AD247" s="354"/>
      <c r="AE247" s="354"/>
      <c r="AF247" s="354"/>
      <c r="AG247" s="354"/>
      <c r="AH247" s="354"/>
      <c r="AI247" s="354"/>
      <c r="AJ247" s="354"/>
      <c r="AK247" s="354"/>
      <c r="AL247" s="354"/>
      <c r="AM247" s="354"/>
      <c r="AN247" s="354"/>
      <c r="AO247" s="354"/>
      <c r="AP247" s="354"/>
      <c r="AQ247" s="354"/>
      <c r="AR247" s="354"/>
      <c r="AS247" s="354"/>
      <c r="AT247" s="354"/>
      <c r="AU247" s="354"/>
      <c r="AV247" s="354"/>
      <c r="AW247" s="354"/>
      <c r="AX247" s="354"/>
      <c r="AY247" s="354"/>
      <c r="AZ247" s="354"/>
      <c r="BA247" s="354"/>
      <c r="BB247" s="354"/>
      <c r="BC247" s="354"/>
      <c r="BD247" s="354"/>
      <c r="BE247" s="354"/>
      <c r="BF247" s="354"/>
      <c r="BG247" s="354"/>
      <c r="BH247" s="354"/>
      <c r="BI247" s="354"/>
      <c r="BJ247" s="354"/>
      <c r="BK247" s="354"/>
      <c r="BL247" s="354"/>
      <c r="BM247" s="354"/>
      <c r="BN247" s="354"/>
      <c r="BO247" s="354"/>
      <c r="BP247" s="354"/>
      <c r="BQ247" s="354"/>
      <c r="BR247" s="354"/>
      <c r="BS247" s="354"/>
      <c r="BT247" s="354"/>
      <c r="BU247" s="354"/>
      <c r="BV247" s="354"/>
    </row>
    <row r="248" spans="1:74" x14ac:dyDescent="0.25">
      <c r="A248" s="4" t="str">
        <f t="shared" si="3"/>
        <v/>
      </c>
      <c r="E248" s="11"/>
      <c r="F248" s="11"/>
    </row>
    <row r="249" spans="1:74" x14ac:dyDescent="0.25">
      <c r="A249" s="4" t="str">
        <f t="shared" si="3"/>
        <v/>
      </c>
      <c r="B249" s="358"/>
      <c r="C249" s="358"/>
      <c r="D249" s="148" t="s">
        <v>0</v>
      </c>
      <c r="E249" s="148" t="s">
        <v>1</v>
      </c>
      <c r="F249" s="148" t="s">
        <v>2</v>
      </c>
      <c r="G249" s="148" t="s">
        <v>3</v>
      </c>
      <c r="H249" s="148" t="s">
        <v>4</v>
      </c>
      <c r="I249" s="148" t="s">
        <v>5</v>
      </c>
      <c r="J249" s="148" t="s">
        <v>6</v>
      </c>
      <c r="K249" s="148" t="s">
        <v>7</v>
      </c>
      <c r="L249" s="148" t="s">
        <v>8</v>
      </c>
      <c r="M249" s="148" t="s">
        <v>10</v>
      </c>
      <c r="N249" s="148" t="s">
        <v>11</v>
      </c>
      <c r="O249" s="148" t="s">
        <v>9</v>
      </c>
      <c r="P249" s="358" t="s">
        <v>17</v>
      </c>
      <c r="Q249" s="576" t="s">
        <v>18</v>
      </c>
      <c r="R249" s="358" t="s">
        <v>19</v>
      </c>
      <c r="S249" s="358" t="s">
        <v>20</v>
      </c>
      <c r="T249" s="358" t="s">
        <v>21</v>
      </c>
      <c r="U249" s="358" t="s">
        <v>22</v>
      </c>
      <c r="V249" s="358" t="s">
        <v>23</v>
      </c>
      <c r="W249" s="358" t="s">
        <v>15</v>
      </c>
      <c r="X249" s="358" t="s">
        <v>16</v>
      </c>
      <c r="Y249" s="360" t="s">
        <v>14</v>
      </c>
      <c r="Z249" s="360"/>
      <c r="AA249" s="358"/>
      <c r="AB249" s="358"/>
      <c r="AC249" s="358"/>
      <c r="AD249" s="358"/>
      <c r="AE249" s="358"/>
      <c r="AF249" s="358"/>
      <c r="AG249" s="358"/>
      <c r="AH249" s="358"/>
      <c r="AI249" s="358"/>
      <c r="AJ249" s="358"/>
      <c r="AK249" s="358"/>
      <c r="AL249" s="358"/>
      <c r="AM249" s="358"/>
      <c r="AN249" s="358"/>
      <c r="AO249" s="358"/>
      <c r="AP249" s="358"/>
      <c r="AQ249" s="358"/>
      <c r="AR249" s="358"/>
      <c r="AS249" s="358"/>
      <c r="AT249" s="358"/>
      <c r="AU249" s="358"/>
      <c r="AV249" s="358"/>
      <c r="AW249" s="358"/>
      <c r="AX249" s="358"/>
      <c r="AY249" s="358"/>
      <c r="AZ249" s="358"/>
      <c r="BA249" s="358"/>
      <c r="BB249" s="358"/>
      <c r="BC249" s="358"/>
      <c r="BD249" s="358"/>
      <c r="BE249" s="358"/>
      <c r="BF249" s="358"/>
      <c r="BG249" s="358"/>
      <c r="BH249" s="358"/>
      <c r="BI249" s="358"/>
      <c r="BJ249" s="358"/>
      <c r="BK249" s="358"/>
      <c r="BL249" s="358"/>
      <c r="BM249" s="358"/>
      <c r="BN249" s="358"/>
      <c r="BO249" s="358"/>
      <c r="BP249" s="358"/>
      <c r="BQ249" s="358"/>
      <c r="BR249" s="358"/>
      <c r="BS249" s="358"/>
      <c r="BT249" s="358"/>
      <c r="BU249" s="358"/>
      <c r="BV249" s="358"/>
    </row>
    <row r="250" spans="1:74" x14ac:dyDescent="0.25">
      <c r="A250" s="4" t="str">
        <f t="shared" si="3"/>
        <v>39933Long</v>
      </c>
      <c r="B250" s="359">
        <v>39933</v>
      </c>
      <c r="C250" s="360" t="s">
        <v>12</v>
      </c>
      <c r="D250" s="150">
        <v>0.25362498208528034</v>
      </c>
      <c r="E250" s="150">
        <v>0.10706331686480901</v>
      </c>
      <c r="F250" s="150">
        <v>0.13740924586493131</v>
      </c>
      <c r="G250" s="150">
        <v>0.16351687259516434</v>
      </c>
      <c r="H250" s="150">
        <v>4.7778356321482619E-3</v>
      </c>
      <c r="I250" s="150">
        <v>2.0906021272907842E-2</v>
      </c>
      <c r="J250" s="150">
        <v>0.15223407296856425</v>
      </c>
      <c r="K250" s="150">
        <v>9.4154520337370387E-2</v>
      </c>
      <c r="L250" s="150">
        <v>7.3969490878971311E-2</v>
      </c>
      <c r="M250" s="150">
        <v>0.12096617895598957</v>
      </c>
      <c r="N250" s="150">
        <v>8.0132715028311836E-3</v>
      </c>
      <c r="O250" s="150">
        <v>0</v>
      </c>
      <c r="P250" s="151">
        <v>0.59226770968173592</v>
      </c>
      <c r="Q250" s="16">
        <v>0.10560916512125547</v>
      </c>
      <c r="R250" s="151">
        <v>0</v>
      </c>
      <c r="S250" s="151">
        <v>0.13210946738541265</v>
      </c>
      <c r="T250" s="151">
        <v>0.1822020156366651</v>
      </c>
      <c r="U250" s="151">
        <v>8.0567275248491971E-2</v>
      </c>
      <c r="V250" s="151">
        <v>1.4237339588564308E-2</v>
      </c>
      <c r="W250" s="151">
        <v>2.9642836296842227E-2</v>
      </c>
      <c r="X250" s="151">
        <v>0</v>
      </c>
      <c r="Y250" s="151">
        <v>1.1366358089589688</v>
      </c>
      <c r="Z250" s="358"/>
      <c r="AA250" s="358"/>
      <c r="AB250" s="358"/>
      <c r="AC250" s="358"/>
      <c r="AD250" s="358"/>
      <c r="AE250" s="358"/>
      <c r="AF250" s="358"/>
      <c r="AG250" s="358"/>
      <c r="AH250" s="358"/>
      <c r="AI250" s="358"/>
      <c r="AJ250" s="358"/>
      <c r="AK250" s="358"/>
      <c r="AL250" s="358"/>
      <c r="AM250" s="358"/>
      <c r="AN250" s="358"/>
      <c r="AO250" s="358"/>
      <c r="AP250" s="358"/>
      <c r="AQ250" s="358"/>
      <c r="AR250" s="358"/>
      <c r="AS250" s="358"/>
      <c r="AT250" s="358"/>
      <c r="AU250" s="358"/>
      <c r="AV250" s="358"/>
      <c r="AW250" s="358"/>
      <c r="AX250" s="358"/>
      <c r="AY250" s="358"/>
      <c r="AZ250" s="358"/>
      <c r="BA250" s="358"/>
      <c r="BB250" s="358"/>
      <c r="BC250" s="358"/>
      <c r="BD250" s="358"/>
      <c r="BE250" s="358"/>
      <c r="BF250" s="358"/>
      <c r="BG250" s="358"/>
      <c r="BH250" s="358"/>
      <c r="BI250" s="358"/>
      <c r="BJ250" s="358"/>
      <c r="BK250" s="358"/>
      <c r="BL250" s="358"/>
      <c r="BM250" s="358"/>
      <c r="BN250" s="358"/>
      <c r="BO250" s="358"/>
      <c r="BP250" s="358"/>
      <c r="BQ250" s="358"/>
      <c r="BR250" s="358"/>
      <c r="BS250" s="358"/>
      <c r="BT250" s="358"/>
      <c r="BU250" s="358"/>
      <c r="BV250" s="358"/>
    </row>
    <row r="251" spans="1:74" x14ac:dyDescent="0.25">
      <c r="A251" s="4" t="str">
        <f t="shared" si="3"/>
        <v>39933Short</v>
      </c>
      <c r="B251" s="361">
        <v>39933</v>
      </c>
      <c r="C251" s="360" t="s">
        <v>13</v>
      </c>
      <c r="D251" s="150">
        <v>-0.31323804303629077</v>
      </c>
      <c r="E251" s="150">
        <v>-6.8419761384670125E-2</v>
      </c>
      <c r="F251" s="150">
        <v>-6.5228013029345333E-2</v>
      </c>
      <c r="G251" s="150">
        <v>-9.6215873258563581E-2</v>
      </c>
      <c r="H251" s="150">
        <v>0</v>
      </c>
      <c r="I251" s="150">
        <v>-0.11232069708463316</v>
      </c>
      <c r="J251" s="150">
        <v>-0.14299580376213178</v>
      </c>
      <c r="K251" s="150">
        <v>-8.6676984605065108E-2</v>
      </c>
      <c r="L251" s="150">
        <v>-3.1016715087552688E-2</v>
      </c>
      <c r="M251" s="150">
        <v>-9.7307164559942413E-2</v>
      </c>
      <c r="N251" s="150">
        <v>-2.6111155965342927E-3</v>
      </c>
      <c r="O251" s="150">
        <v>0</v>
      </c>
      <c r="P251" s="151">
        <v>-0.56302053426313481</v>
      </c>
      <c r="Q251" s="16">
        <v>-1.3176905763848008E-2</v>
      </c>
      <c r="R251" s="151">
        <v>-3.2754273188692638E-2</v>
      </c>
      <c r="S251" s="151">
        <v>-0.1415448512014309</v>
      </c>
      <c r="T251" s="151">
        <v>-4.5629264889985463E-2</v>
      </c>
      <c r="U251" s="151">
        <v>-0.13577154156095853</v>
      </c>
      <c r="V251" s="151">
        <v>-8.4132800536678751E-2</v>
      </c>
      <c r="W251" s="151">
        <v>0</v>
      </c>
      <c r="X251" s="151">
        <v>0</v>
      </c>
      <c r="Y251" s="151">
        <v>-1.01603017140473</v>
      </c>
      <c r="Z251" s="358"/>
      <c r="AA251" s="358"/>
      <c r="AB251" s="358"/>
      <c r="AC251" s="358"/>
      <c r="AD251" s="358"/>
      <c r="AE251" s="358"/>
      <c r="AF251" s="358"/>
      <c r="AG251" s="358"/>
      <c r="AH251" s="358"/>
      <c r="AI251" s="358"/>
      <c r="AJ251" s="358"/>
      <c r="AK251" s="358"/>
      <c r="AL251" s="358"/>
      <c r="AM251" s="358"/>
      <c r="AN251" s="358"/>
      <c r="AO251" s="358"/>
      <c r="AP251" s="358"/>
      <c r="AQ251" s="358"/>
      <c r="AR251" s="358"/>
      <c r="AS251" s="358"/>
      <c r="AT251" s="358"/>
      <c r="AU251" s="358"/>
      <c r="AV251" s="358"/>
      <c r="AW251" s="358"/>
      <c r="AX251" s="358"/>
      <c r="AY251" s="358"/>
      <c r="AZ251" s="358"/>
      <c r="BA251" s="358"/>
      <c r="BB251" s="358"/>
      <c r="BC251" s="358"/>
      <c r="BD251" s="358"/>
      <c r="BE251" s="358"/>
      <c r="BF251" s="358"/>
      <c r="BG251" s="358"/>
      <c r="BH251" s="358"/>
      <c r="BI251" s="358"/>
      <c r="BJ251" s="358"/>
      <c r="BK251" s="358"/>
      <c r="BL251" s="358"/>
      <c r="BM251" s="358"/>
      <c r="BN251" s="358"/>
      <c r="BO251" s="358"/>
      <c r="BP251" s="358"/>
      <c r="BQ251" s="358"/>
      <c r="BR251" s="358"/>
      <c r="BS251" s="358"/>
      <c r="BT251" s="358"/>
      <c r="BU251" s="358"/>
      <c r="BV251" s="358"/>
    </row>
    <row r="252" spans="1:74" x14ac:dyDescent="0.25">
      <c r="A252" s="4" t="str">
        <f t="shared" si="3"/>
        <v/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</row>
    <row r="253" spans="1:74" x14ac:dyDescent="0.25">
      <c r="A253" s="4" t="str">
        <f t="shared" si="3"/>
        <v/>
      </c>
      <c r="B253" s="362"/>
      <c r="C253" s="362"/>
      <c r="D253" s="148" t="s">
        <v>0</v>
      </c>
      <c r="E253" s="148" t="s">
        <v>1</v>
      </c>
      <c r="F253" s="148" t="s">
        <v>2</v>
      </c>
      <c r="G253" s="148" t="s">
        <v>3</v>
      </c>
      <c r="H253" s="148" t="s">
        <v>4</v>
      </c>
      <c r="I253" s="148" t="s">
        <v>5</v>
      </c>
      <c r="J253" s="148" t="s">
        <v>6</v>
      </c>
      <c r="K253" s="148" t="s">
        <v>7</v>
      </c>
      <c r="L253" s="148" t="s">
        <v>8</v>
      </c>
      <c r="M253" s="148" t="s">
        <v>10</v>
      </c>
      <c r="N253" s="148" t="s">
        <v>11</v>
      </c>
      <c r="O253" s="148" t="s">
        <v>9</v>
      </c>
      <c r="P253" s="362" t="s">
        <v>17</v>
      </c>
      <c r="Q253" s="577" t="s">
        <v>18</v>
      </c>
      <c r="R253" s="362" t="s">
        <v>19</v>
      </c>
      <c r="S253" s="362" t="s">
        <v>20</v>
      </c>
      <c r="T253" s="362" t="s">
        <v>21</v>
      </c>
      <c r="U253" s="362" t="s">
        <v>22</v>
      </c>
      <c r="V253" s="362" t="s">
        <v>23</v>
      </c>
      <c r="W253" s="362" t="s">
        <v>15</v>
      </c>
      <c r="X253" s="362" t="s">
        <v>16</v>
      </c>
      <c r="Y253" s="364" t="s">
        <v>14</v>
      </c>
      <c r="Z253" s="364"/>
      <c r="AA253" s="362"/>
      <c r="AB253" s="362"/>
      <c r="AC253" s="362"/>
      <c r="AD253" s="362"/>
      <c r="AE253" s="362"/>
      <c r="AF253" s="362"/>
      <c r="AG253" s="362"/>
      <c r="AH253" s="362"/>
      <c r="AI253" s="362"/>
      <c r="AJ253" s="362"/>
      <c r="AK253" s="362"/>
      <c r="AL253" s="362"/>
      <c r="AM253" s="362"/>
      <c r="AN253" s="362"/>
      <c r="AO253" s="362"/>
      <c r="AP253" s="362"/>
      <c r="AQ253" s="362"/>
      <c r="AR253" s="362"/>
      <c r="AS253" s="362"/>
      <c r="AT253" s="362"/>
      <c r="AU253" s="362"/>
      <c r="AV253" s="362"/>
      <c r="AW253" s="362"/>
      <c r="AX253" s="362"/>
      <c r="AY253" s="362"/>
      <c r="AZ253" s="362"/>
      <c r="BA253" s="362"/>
      <c r="BB253" s="362"/>
      <c r="BC253" s="362"/>
      <c r="BD253" s="362"/>
      <c r="BE253" s="362"/>
      <c r="BF253" s="362"/>
      <c r="BG253" s="362"/>
      <c r="BH253" s="362"/>
      <c r="BI253" s="362"/>
      <c r="BJ253" s="362"/>
      <c r="BK253" s="362"/>
      <c r="BL253" s="362"/>
      <c r="BM253" s="362"/>
      <c r="BN253" s="362"/>
      <c r="BO253" s="362"/>
      <c r="BP253" s="362"/>
      <c r="BQ253" s="362"/>
      <c r="BR253" s="362"/>
      <c r="BS253" s="362"/>
      <c r="BT253" s="362"/>
      <c r="BU253" s="362"/>
      <c r="BV253" s="362"/>
    </row>
    <row r="254" spans="1:74" x14ac:dyDescent="0.25">
      <c r="A254" s="4" t="str">
        <f t="shared" si="3"/>
        <v>39903Long</v>
      </c>
      <c r="B254" s="363">
        <v>39903</v>
      </c>
      <c r="C254" s="364" t="s">
        <v>12</v>
      </c>
      <c r="D254" s="150">
        <v>0.21394798082685834</v>
      </c>
      <c r="E254" s="150">
        <v>6.0973128108708738E-2</v>
      </c>
      <c r="F254" s="150">
        <v>0.14134736033589926</v>
      </c>
      <c r="G254" s="150">
        <v>0.13969699509080527</v>
      </c>
      <c r="H254" s="150">
        <v>8.383010475946787E-3</v>
      </c>
      <c r="I254" s="150">
        <v>1.978366018795653E-2</v>
      </c>
      <c r="J254" s="150">
        <v>0.13072055199220708</v>
      </c>
      <c r="K254" s="150">
        <v>8.9692281097988727E-2</v>
      </c>
      <c r="L254" s="150">
        <v>5.8387909289709113E-2</v>
      </c>
      <c r="M254" s="150">
        <v>8.9736317867669516E-2</v>
      </c>
      <c r="N254" s="150">
        <v>8.1683205270949681E-3</v>
      </c>
      <c r="O254" s="150">
        <v>0</v>
      </c>
      <c r="P254" s="151">
        <v>0.52400644122641815</v>
      </c>
      <c r="Q254" s="16">
        <v>7.8214391109998144E-2</v>
      </c>
      <c r="R254" s="151">
        <v>0</v>
      </c>
      <c r="S254" s="151">
        <v>9.2313284488827335E-2</v>
      </c>
      <c r="T254" s="151">
        <v>0.14027579150128364</v>
      </c>
      <c r="U254" s="151">
        <v>7.6744863776445169E-2</v>
      </c>
      <c r="V254" s="151">
        <v>2.0741752683021274E-2</v>
      </c>
      <c r="W254" s="151">
        <v>2.8540991014850664E-2</v>
      </c>
      <c r="X254" s="151">
        <v>0</v>
      </c>
      <c r="Y254" s="151">
        <v>0.96083751580084453</v>
      </c>
      <c r="Z254" s="362"/>
      <c r="AA254" s="362"/>
      <c r="AB254" s="362"/>
      <c r="AC254" s="362"/>
      <c r="AD254" s="362"/>
      <c r="AE254" s="362"/>
      <c r="AF254" s="362"/>
      <c r="AG254" s="362"/>
      <c r="AH254" s="362"/>
      <c r="AI254" s="362"/>
      <c r="AJ254" s="362"/>
      <c r="AK254" s="362"/>
      <c r="AL254" s="362"/>
      <c r="AM254" s="362"/>
      <c r="AN254" s="362"/>
      <c r="AO254" s="362"/>
      <c r="AP254" s="362"/>
      <c r="AQ254" s="362"/>
      <c r="AR254" s="362"/>
      <c r="AS254" s="362"/>
      <c r="AT254" s="362"/>
      <c r="AU254" s="362"/>
      <c r="AV254" s="362"/>
      <c r="AW254" s="362"/>
      <c r="AX254" s="362"/>
      <c r="AY254" s="362"/>
      <c r="AZ254" s="362"/>
      <c r="BA254" s="362"/>
      <c r="BB254" s="362"/>
      <c r="BC254" s="362"/>
      <c r="BD254" s="362"/>
      <c r="BE254" s="362"/>
      <c r="BF254" s="362"/>
      <c r="BG254" s="362"/>
      <c r="BH254" s="362"/>
      <c r="BI254" s="362"/>
      <c r="BJ254" s="362"/>
      <c r="BK254" s="362"/>
      <c r="BL254" s="362"/>
      <c r="BM254" s="362"/>
      <c r="BN254" s="362"/>
      <c r="BO254" s="362"/>
      <c r="BP254" s="362"/>
      <c r="BQ254" s="362"/>
      <c r="BR254" s="362"/>
      <c r="BS254" s="362"/>
      <c r="BT254" s="362"/>
      <c r="BU254" s="362"/>
      <c r="BV254" s="362"/>
    </row>
    <row r="255" spans="1:74" x14ac:dyDescent="0.25">
      <c r="A255" s="4" t="str">
        <f t="shared" si="3"/>
        <v>39903Short</v>
      </c>
      <c r="B255" s="365">
        <v>39903</v>
      </c>
      <c r="C255" s="364" t="s">
        <v>13</v>
      </c>
      <c r="D255" s="150">
        <v>-0.22897066836455846</v>
      </c>
      <c r="E255" s="150">
        <v>-5.5991433545437064E-2</v>
      </c>
      <c r="F255" s="150">
        <v>-7.9842151179668738E-2</v>
      </c>
      <c r="G255" s="150">
        <v>-6.507133257543786E-2</v>
      </c>
      <c r="H255" s="150">
        <v>0</v>
      </c>
      <c r="I255" s="150">
        <v>-0.10993276298647839</v>
      </c>
      <c r="J255" s="150">
        <v>-0.11755094688608389</v>
      </c>
      <c r="K255" s="150">
        <v>-9.848942740117847E-2</v>
      </c>
      <c r="L255" s="150">
        <v>-2.8116863720973315E-2</v>
      </c>
      <c r="M255" s="150">
        <v>-7.0668451935906595E-2</v>
      </c>
      <c r="N255" s="150">
        <v>-5.8137258231886566E-3</v>
      </c>
      <c r="O255" s="150">
        <v>0</v>
      </c>
      <c r="P255" s="151">
        <v>-0.53134728512443818</v>
      </c>
      <c r="Q255" s="16">
        <v>-4.4415397985507867E-3</v>
      </c>
      <c r="R255" s="151">
        <v>-2.6132397223549046E-2</v>
      </c>
      <c r="S255" s="151">
        <v>-9.2677860128223294E-2</v>
      </c>
      <c r="T255" s="151">
        <v>-2.4901305746575786E-2</v>
      </c>
      <c r="U255" s="151">
        <v>-0.11125195151014224</v>
      </c>
      <c r="V255" s="151">
        <v>-6.9695424887432161E-2</v>
      </c>
      <c r="W255" s="151">
        <v>0</v>
      </c>
      <c r="X255" s="151">
        <v>0</v>
      </c>
      <c r="Y255" s="151">
        <v>-0.86044776441891146</v>
      </c>
      <c r="Z255" s="362"/>
      <c r="AA255" s="362"/>
      <c r="AB255" s="362"/>
      <c r="AC255" s="362"/>
      <c r="AD255" s="362"/>
      <c r="AE255" s="362"/>
      <c r="AF255" s="362"/>
      <c r="AG255" s="362"/>
      <c r="AH255" s="362"/>
      <c r="AI255" s="362"/>
      <c r="AJ255" s="362"/>
      <c r="AK255" s="362"/>
      <c r="AL255" s="362"/>
      <c r="AM255" s="362"/>
      <c r="AN255" s="362"/>
      <c r="AO255" s="362"/>
      <c r="AP255" s="362"/>
      <c r="AQ255" s="362"/>
      <c r="AR255" s="362"/>
      <c r="AS255" s="362"/>
      <c r="AT255" s="362"/>
      <c r="AU255" s="362"/>
      <c r="AV255" s="362"/>
      <c r="AW255" s="362"/>
      <c r="AX255" s="362"/>
      <c r="AY255" s="362"/>
      <c r="AZ255" s="362"/>
      <c r="BA255" s="362"/>
      <c r="BB255" s="362"/>
      <c r="BC255" s="362"/>
      <c r="BD255" s="362"/>
      <c r="BE255" s="362"/>
      <c r="BF255" s="362"/>
      <c r="BG255" s="362"/>
      <c r="BH255" s="362"/>
      <c r="BI255" s="362"/>
      <c r="BJ255" s="362"/>
      <c r="BK255" s="362"/>
      <c r="BL255" s="362"/>
      <c r="BM255" s="362"/>
      <c r="BN255" s="362"/>
      <c r="BO255" s="362"/>
      <c r="BP255" s="362"/>
      <c r="BQ255" s="362"/>
      <c r="BR255" s="362"/>
      <c r="BS255" s="362"/>
      <c r="BT255" s="362"/>
      <c r="BU255" s="362"/>
      <c r="BV255" s="362"/>
    </row>
    <row r="256" spans="1:74" x14ac:dyDescent="0.25">
      <c r="A256" s="4" t="str">
        <f t="shared" si="3"/>
        <v/>
      </c>
      <c r="C256" s="15"/>
      <c r="D256" s="15"/>
      <c r="F256" s="12"/>
      <c r="G256" s="12"/>
      <c r="H256" s="12"/>
      <c r="I256" s="12"/>
      <c r="J256" s="12"/>
      <c r="K256" s="12"/>
      <c r="L256" s="12"/>
      <c r="M256" s="19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9"/>
      <c r="AT256" s="19"/>
      <c r="AU256" s="19"/>
      <c r="AV256" s="19"/>
      <c r="AW256" s="19"/>
      <c r="AX256" s="19"/>
      <c r="AY256" s="19"/>
      <c r="AZ256" s="19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9"/>
      <c r="BQ256" s="12"/>
      <c r="BR256" s="19"/>
      <c r="BS256" s="12"/>
      <c r="BT256" s="12"/>
      <c r="BU256" s="12"/>
      <c r="BV256" s="10"/>
    </row>
    <row r="257" spans="1:74" x14ac:dyDescent="0.25">
      <c r="A257" s="4" t="str">
        <f t="shared" si="3"/>
        <v/>
      </c>
      <c r="B257" s="366"/>
      <c r="C257" s="366"/>
      <c r="D257" s="148" t="s">
        <v>0</v>
      </c>
      <c r="E257" s="148" t="s">
        <v>1</v>
      </c>
      <c r="F257" s="148" t="s">
        <v>2</v>
      </c>
      <c r="G257" s="148" t="s">
        <v>3</v>
      </c>
      <c r="H257" s="148" t="s">
        <v>4</v>
      </c>
      <c r="I257" s="148" t="s">
        <v>5</v>
      </c>
      <c r="J257" s="148" t="s">
        <v>6</v>
      </c>
      <c r="K257" s="148" t="s">
        <v>7</v>
      </c>
      <c r="L257" s="148" t="s">
        <v>8</v>
      </c>
      <c r="M257" s="148" t="s">
        <v>10</v>
      </c>
      <c r="N257" s="148" t="s">
        <v>11</v>
      </c>
      <c r="O257" s="148" t="s">
        <v>9</v>
      </c>
      <c r="P257" s="366" t="s">
        <v>17</v>
      </c>
      <c r="Q257" s="578" t="s">
        <v>18</v>
      </c>
      <c r="R257" s="366" t="s">
        <v>19</v>
      </c>
      <c r="S257" s="366" t="s">
        <v>20</v>
      </c>
      <c r="T257" s="366" t="s">
        <v>21</v>
      </c>
      <c r="U257" s="366" t="s">
        <v>22</v>
      </c>
      <c r="V257" s="366" t="s">
        <v>23</v>
      </c>
      <c r="W257" s="366" t="s">
        <v>15</v>
      </c>
      <c r="X257" s="366" t="s">
        <v>16</v>
      </c>
      <c r="Y257" s="368" t="s">
        <v>14</v>
      </c>
      <c r="Z257" s="368"/>
      <c r="AA257" s="366"/>
      <c r="AB257" s="366"/>
      <c r="AC257" s="366"/>
      <c r="AD257" s="366"/>
      <c r="AE257" s="366"/>
      <c r="AF257" s="366"/>
      <c r="AG257" s="366"/>
      <c r="AH257" s="366"/>
      <c r="AI257" s="366"/>
      <c r="AJ257" s="366"/>
      <c r="AK257" s="366"/>
      <c r="AL257" s="366"/>
      <c r="AM257" s="366"/>
      <c r="AN257" s="366"/>
      <c r="AO257" s="366"/>
      <c r="AP257" s="366"/>
      <c r="AQ257" s="366"/>
      <c r="AR257" s="366"/>
      <c r="AS257" s="366"/>
      <c r="AT257" s="366"/>
      <c r="AU257" s="366"/>
      <c r="AV257" s="366"/>
      <c r="AW257" s="366"/>
      <c r="AX257" s="366"/>
      <c r="AY257" s="366"/>
      <c r="AZ257" s="366"/>
      <c r="BA257" s="366"/>
      <c r="BB257" s="366"/>
      <c r="BC257" s="366"/>
      <c r="BD257" s="366"/>
      <c r="BE257" s="366"/>
      <c r="BF257" s="366"/>
      <c r="BG257" s="366"/>
      <c r="BH257" s="366"/>
      <c r="BI257" s="366"/>
      <c r="BJ257" s="366"/>
      <c r="BK257" s="366"/>
      <c r="BL257" s="366"/>
      <c r="BM257" s="366"/>
      <c r="BN257" s="366"/>
      <c r="BO257" s="366"/>
      <c r="BP257" s="366"/>
      <c r="BQ257" s="366"/>
      <c r="BR257" s="366"/>
      <c r="BS257" s="366"/>
      <c r="BT257" s="366"/>
      <c r="BU257" s="366"/>
      <c r="BV257" s="366"/>
    </row>
    <row r="258" spans="1:74" x14ac:dyDescent="0.25">
      <c r="A258" s="4" t="str">
        <f t="shared" si="3"/>
        <v>39872Long</v>
      </c>
      <c r="B258" s="367">
        <v>39872</v>
      </c>
      <c r="C258" s="368" t="s">
        <v>12</v>
      </c>
      <c r="D258" s="150">
        <v>0.18807247362990739</v>
      </c>
      <c r="E258" s="150">
        <v>4.3446763939730036E-2</v>
      </c>
      <c r="F258" s="150">
        <v>9.9703197805808302E-2</v>
      </c>
      <c r="G258" s="150">
        <v>0.10483519896303438</v>
      </c>
      <c r="H258" s="150">
        <v>0</v>
      </c>
      <c r="I258" s="150">
        <v>3.4765252897233992E-2</v>
      </c>
      <c r="J258" s="150">
        <v>9.5268289442036747E-2</v>
      </c>
      <c r="K258" s="150">
        <v>7.8835513619722949E-2</v>
      </c>
      <c r="L258" s="150">
        <v>3.8187234511364555E-2</v>
      </c>
      <c r="M258" s="150">
        <v>8.7619429225772538E-2</v>
      </c>
      <c r="N258" s="150">
        <v>1.9702465266426897E-2</v>
      </c>
      <c r="O258" s="150">
        <v>0</v>
      </c>
      <c r="P258" s="151">
        <v>0.41053131524517794</v>
      </c>
      <c r="Q258" s="16">
        <v>6.9383339271788774E-2</v>
      </c>
      <c r="R258" s="151">
        <v>0</v>
      </c>
      <c r="S258" s="151">
        <v>9.1473512938481702E-2</v>
      </c>
      <c r="T258" s="151">
        <v>9.5774489551563396E-2</v>
      </c>
      <c r="U258" s="151">
        <v>7.6620757812257703E-2</v>
      </c>
      <c r="V258" s="151">
        <v>1.7662212881418025E-2</v>
      </c>
      <c r="W258" s="151">
        <v>2.8990191600350327E-2</v>
      </c>
      <c r="X258" s="151">
        <v>0</v>
      </c>
      <c r="Y258" s="151">
        <v>0.79043581930103779</v>
      </c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  <c r="BI258" s="366"/>
      <c r="BJ258" s="366"/>
      <c r="BK258" s="366"/>
      <c r="BL258" s="366"/>
      <c r="BM258" s="366"/>
      <c r="BN258" s="366"/>
      <c r="BO258" s="366"/>
      <c r="BP258" s="366"/>
      <c r="BQ258" s="366"/>
      <c r="BR258" s="366"/>
      <c r="BS258" s="366"/>
      <c r="BT258" s="366"/>
      <c r="BU258" s="366"/>
      <c r="BV258" s="366"/>
    </row>
    <row r="259" spans="1:74" x14ac:dyDescent="0.25">
      <c r="A259" s="4" t="str">
        <f t="shared" si="3"/>
        <v>39872Short</v>
      </c>
      <c r="B259" s="369">
        <v>39872</v>
      </c>
      <c r="C259" s="368" t="s">
        <v>13</v>
      </c>
      <c r="D259" s="150">
        <v>-0.16369098406277185</v>
      </c>
      <c r="E259" s="150">
        <v>-5.1101683413659019E-2</v>
      </c>
      <c r="F259" s="150">
        <v>-7.1551368151897027E-2</v>
      </c>
      <c r="G259" s="150">
        <v>-5.753240721279998E-2</v>
      </c>
      <c r="H259" s="150">
        <v>-1.4107913436390935E-3</v>
      </c>
      <c r="I259" s="150">
        <v>-0.12321543466682618</v>
      </c>
      <c r="J259" s="150">
        <v>-8.9569702561908049E-2</v>
      </c>
      <c r="K259" s="150">
        <v>-7.660527144278105E-2</v>
      </c>
      <c r="L259" s="150">
        <v>-2.1285575544601164E-2</v>
      </c>
      <c r="M259" s="150">
        <v>-7.4066426416827827E-2</v>
      </c>
      <c r="N259" s="150">
        <v>-7.8434284258538413E-3</v>
      </c>
      <c r="O259" s="150">
        <v>0</v>
      </c>
      <c r="P259" s="151">
        <v>-0.43701576811496551</v>
      </c>
      <c r="Q259" s="16">
        <v>-1.0113033409818317E-2</v>
      </c>
      <c r="R259" s="151">
        <v>-2.7300635602025294E-2</v>
      </c>
      <c r="S259" s="151">
        <v>-9.517776464298669E-2</v>
      </c>
      <c r="T259" s="151">
        <v>-5.0543387764853294E-3</v>
      </c>
      <c r="U259" s="151">
        <v>-9.4466787600165358E-2</v>
      </c>
      <c r="V259" s="151">
        <v>-6.8744745097118698E-2</v>
      </c>
      <c r="W259" s="151">
        <v>0</v>
      </c>
      <c r="X259" s="151">
        <v>0</v>
      </c>
      <c r="Y259" s="151">
        <v>-0.73787307324356499</v>
      </c>
      <c r="Z259" s="366"/>
      <c r="AA259" s="366"/>
      <c r="AB259" s="366"/>
      <c r="AC259" s="366"/>
      <c r="AD259" s="366"/>
      <c r="AE259" s="366"/>
      <c r="AF259" s="366"/>
      <c r="AG259" s="366"/>
      <c r="AH259" s="366"/>
      <c r="AI259" s="366"/>
      <c r="AJ259" s="366"/>
      <c r="AK259" s="366"/>
      <c r="AL259" s="366"/>
      <c r="AM259" s="366"/>
      <c r="AN259" s="366"/>
      <c r="AO259" s="366"/>
      <c r="AP259" s="366"/>
      <c r="AQ259" s="366"/>
      <c r="AR259" s="366"/>
      <c r="AS259" s="366"/>
      <c r="AT259" s="366"/>
      <c r="AU259" s="366"/>
      <c r="AV259" s="366"/>
      <c r="AW259" s="366"/>
      <c r="AX259" s="366"/>
      <c r="AY259" s="366"/>
      <c r="AZ259" s="366"/>
      <c r="BA259" s="366"/>
      <c r="BB259" s="366"/>
      <c r="BC259" s="366"/>
      <c r="BD259" s="366"/>
      <c r="BE259" s="366"/>
      <c r="BF259" s="366"/>
      <c r="BG259" s="366"/>
      <c r="BH259" s="366"/>
      <c r="BI259" s="366"/>
      <c r="BJ259" s="366"/>
      <c r="BK259" s="366"/>
      <c r="BL259" s="366"/>
      <c r="BM259" s="366"/>
      <c r="BN259" s="366"/>
      <c r="BO259" s="366"/>
      <c r="BP259" s="366"/>
      <c r="BQ259" s="366"/>
      <c r="BR259" s="366"/>
      <c r="BS259" s="366"/>
      <c r="BT259" s="366"/>
      <c r="BU259" s="366"/>
      <c r="BV259" s="366"/>
    </row>
    <row r="260" spans="1:74" x14ac:dyDescent="0.25">
      <c r="A260" s="4" t="str">
        <f t="shared" ref="A260:A323" si="4">B260&amp;C260</f>
        <v/>
      </c>
      <c r="E260" s="11"/>
      <c r="F260" s="11"/>
    </row>
    <row r="261" spans="1:74" x14ac:dyDescent="0.25">
      <c r="A261" s="4" t="str">
        <f t="shared" si="4"/>
        <v/>
      </c>
      <c r="B261" s="370"/>
      <c r="C261" s="370"/>
      <c r="D261" s="148" t="s">
        <v>0</v>
      </c>
      <c r="E261" s="148" t="s">
        <v>1</v>
      </c>
      <c r="F261" s="148" t="s">
        <v>2</v>
      </c>
      <c r="G261" s="148" t="s">
        <v>3</v>
      </c>
      <c r="H261" s="148" t="s">
        <v>4</v>
      </c>
      <c r="I261" s="148" t="s">
        <v>5</v>
      </c>
      <c r="J261" s="148" t="s">
        <v>6</v>
      </c>
      <c r="K261" s="148" t="s">
        <v>7</v>
      </c>
      <c r="L261" s="148" t="s">
        <v>8</v>
      </c>
      <c r="M261" s="148" t="s">
        <v>10</v>
      </c>
      <c r="N261" s="148" t="s">
        <v>11</v>
      </c>
      <c r="O261" s="148" t="s">
        <v>9</v>
      </c>
      <c r="P261" s="370" t="s">
        <v>17</v>
      </c>
      <c r="Q261" s="579" t="s">
        <v>18</v>
      </c>
      <c r="R261" s="370" t="s">
        <v>19</v>
      </c>
      <c r="S261" s="370" t="s">
        <v>20</v>
      </c>
      <c r="T261" s="370" t="s">
        <v>21</v>
      </c>
      <c r="U261" s="370" t="s">
        <v>22</v>
      </c>
      <c r="V261" s="370" t="s">
        <v>23</v>
      </c>
      <c r="W261" s="370" t="s">
        <v>15</v>
      </c>
      <c r="X261" s="370" t="s">
        <v>16</v>
      </c>
      <c r="Y261" s="372" t="s">
        <v>14</v>
      </c>
      <c r="Z261" s="372"/>
      <c r="AA261" s="370"/>
      <c r="AB261" s="370"/>
      <c r="AC261" s="370"/>
      <c r="AD261" s="370"/>
      <c r="AE261" s="370"/>
      <c r="AF261" s="370"/>
      <c r="AG261" s="370"/>
      <c r="AH261" s="370"/>
      <c r="AI261" s="370"/>
      <c r="AJ261" s="370"/>
      <c r="AK261" s="370"/>
      <c r="AL261" s="370"/>
      <c r="AM261" s="370"/>
      <c r="AN261" s="370"/>
      <c r="AO261" s="370"/>
      <c r="AP261" s="370"/>
      <c r="AQ261" s="370"/>
      <c r="AR261" s="370"/>
      <c r="AS261" s="370"/>
      <c r="AT261" s="370"/>
      <c r="AU261" s="370"/>
      <c r="AV261" s="370"/>
      <c r="AW261" s="370"/>
      <c r="AX261" s="370"/>
      <c r="AY261" s="370"/>
      <c r="AZ261" s="370"/>
      <c r="BA261" s="370"/>
      <c r="BB261" s="370"/>
      <c r="BC261" s="370"/>
      <c r="BD261" s="370"/>
      <c r="BE261" s="370"/>
      <c r="BF261" s="370"/>
      <c r="BG261" s="370"/>
      <c r="BH261" s="370"/>
      <c r="BI261" s="370"/>
      <c r="BJ261" s="370"/>
      <c r="BK261" s="370"/>
      <c r="BL261" s="370"/>
      <c r="BM261" s="370"/>
      <c r="BN261" s="370"/>
      <c r="BO261" s="370"/>
      <c r="BP261" s="370"/>
      <c r="BQ261" s="370"/>
      <c r="BR261" s="370"/>
      <c r="BS261" s="370"/>
      <c r="BT261" s="370"/>
      <c r="BU261" s="370"/>
      <c r="BV261" s="370"/>
    </row>
    <row r="262" spans="1:74" x14ac:dyDescent="0.25">
      <c r="A262" s="4" t="str">
        <f t="shared" si="4"/>
        <v>39844Long</v>
      </c>
      <c r="B262" s="371">
        <v>39844</v>
      </c>
      <c r="C262" s="372" t="s">
        <v>12</v>
      </c>
      <c r="D262" s="150">
        <v>0.18183506852122427</v>
      </c>
      <c r="E262" s="150">
        <v>4.3382039166940077E-2</v>
      </c>
      <c r="F262" s="150">
        <v>9.5723105500198621E-2</v>
      </c>
      <c r="G262" s="150">
        <v>0.14046459473161646</v>
      </c>
      <c r="H262" s="150">
        <v>0</v>
      </c>
      <c r="I262" s="150">
        <v>1.1852670627849872E-2</v>
      </c>
      <c r="J262" s="150">
        <v>0.10082025233396903</v>
      </c>
      <c r="K262" s="150">
        <v>7.5970487848918369E-2</v>
      </c>
      <c r="L262" s="150">
        <v>2.6162973448746137E-2</v>
      </c>
      <c r="M262" s="150">
        <v>0.10467365456832592</v>
      </c>
      <c r="N262" s="150">
        <v>1.8300242678330445E-2</v>
      </c>
      <c r="O262" s="150">
        <v>0</v>
      </c>
      <c r="P262" s="151">
        <v>0.42922019649590432</v>
      </c>
      <c r="Q262" s="16">
        <v>7.4823735064976499E-2</v>
      </c>
      <c r="R262" s="151">
        <v>0</v>
      </c>
      <c r="S262" s="151">
        <v>9.1863322813910825E-2</v>
      </c>
      <c r="T262" s="151">
        <v>0.11865785486582769</v>
      </c>
      <c r="U262" s="151">
        <v>4.6940892637864468E-2</v>
      </c>
      <c r="V262" s="151">
        <v>2.2025922212598949E-2</v>
      </c>
      <c r="W262" s="151">
        <v>1.5653165335036499E-2</v>
      </c>
      <c r="X262" s="151">
        <v>0</v>
      </c>
      <c r="Y262" s="151">
        <v>0.79918508942611954</v>
      </c>
      <c r="Z262" s="370"/>
      <c r="AA262" s="370"/>
      <c r="AB262" s="370"/>
      <c r="AC262" s="370"/>
      <c r="AD262" s="370"/>
      <c r="AE262" s="370"/>
      <c r="AF262" s="370"/>
      <c r="AG262" s="370"/>
      <c r="AH262" s="370"/>
      <c r="AI262" s="370"/>
      <c r="AJ262" s="370"/>
      <c r="AK262" s="370"/>
      <c r="AL262" s="370"/>
      <c r="AM262" s="370"/>
      <c r="AN262" s="370"/>
      <c r="AO262" s="370"/>
      <c r="AP262" s="370"/>
      <c r="AQ262" s="370"/>
      <c r="AR262" s="370"/>
      <c r="AS262" s="370"/>
      <c r="AT262" s="370"/>
      <c r="AU262" s="370"/>
      <c r="AV262" s="370"/>
      <c r="AW262" s="370"/>
      <c r="AX262" s="370"/>
      <c r="AY262" s="370"/>
      <c r="AZ262" s="370"/>
      <c r="BA262" s="370"/>
      <c r="BB262" s="370"/>
      <c r="BC262" s="370"/>
      <c r="BD262" s="370"/>
      <c r="BE262" s="370"/>
      <c r="BF262" s="370"/>
      <c r="BG262" s="370"/>
      <c r="BH262" s="370"/>
      <c r="BI262" s="370"/>
      <c r="BJ262" s="370"/>
      <c r="BK262" s="370"/>
      <c r="BL262" s="370"/>
      <c r="BM262" s="370"/>
      <c r="BN262" s="370"/>
      <c r="BO262" s="370"/>
      <c r="BP262" s="370"/>
      <c r="BQ262" s="370"/>
      <c r="BR262" s="370"/>
      <c r="BS262" s="370"/>
      <c r="BT262" s="370"/>
      <c r="BU262" s="370"/>
      <c r="BV262" s="370"/>
    </row>
    <row r="263" spans="1:74" x14ac:dyDescent="0.25">
      <c r="A263" s="4" t="str">
        <f t="shared" si="4"/>
        <v>39844Short</v>
      </c>
      <c r="B263" s="373">
        <v>39844</v>
      </c>
      <c r="C263" s="372" t="s">
        <v>13</v>
      </c>
      <c r="D263" s="150">
        <v>-0.20028249303963391</v>
      </c>
      <c r="E263" s="150">
        <v>-5.917724789383539E-2</v>
      </c>
      <c r="F263" s="150">
        <v>-6.1492115215338858E-2</v>
      </c>
      <c r="G263" s="150">
        <v>-7.6921240873139174E-2</v>
      </c>
      <c r="H263" s="150">
        <v>-2.2156180948146513E-3</v>
      </c>
      <c r="I263" s="150">
        <v>-7.4008119334918035E-2</v>
      </c>
      <c r="J263" s="150">
        <v>-0.11396623638145105</v>
      </c>
      <c r="K263" s="150">
        <v>-7.40754266247802E-2</v>
      </c>
      <c r="L263" s="150">
        <v>-2.3051697477415298E-2</v>
      </c>
      <c r="M263" s="150">
        <v>-0.11361941788042289</v>
      </c>
      <c r="N263" s="150">
        <v>-7.5904080272147633E-3</v>
      </c>
      <c r="O263" s="150">
        <v>0</v>
      </c>
      <c r="P263" s="151">
        <v>-0.50216004806592562</v>
      </c>
      <c r="Q263" s="16">
        <v>-4.5558533213502913E-3</v>
      </c>
      <c r="R263" s="151">
        <v>-2.2889553042461291E-2</v>
      </c>
      <c r="S263" s="151">
        <v>-0.10983634776807352</v>
      </c>
      <c r="T263" s="151">
        <v>-2.0729641009230627E-2</v>
      </c>
      <c r="U263" s="151">
        <v>-7.1446158768580917E-2</v>
      </c>
      <c r="V263" s="151">
        <v>-7.4782418867341854E-2</v>
      </c>
      <c r="W263" s="151">
        <v>0</v>
      </c>
      <c r="X263" s="151">
        <v>0</v>
      </c>
      <c r="Y263" s="151">
        <v>-0.80640002084296436</v>
      </c>
      <c r="Z263" s="370"/>
      <c r="AA263" s="370"/>
      <c r="AB263" s="370"/>
      <c r="AC263" s="370"/>
      <c r="AD263" s="370"/>
      <c r="AE263" s="370"/>
      <c r="AF263" s="370"/>
      <c r="AG263" s="370"/>
      <c r="AH263" s="370"/>
      <c r="AI263" s="370"/>
      <c r="AJ263" s="370"/>
      <c r="AK263" s="370"/>
      <c r="AL263" s="370"/>
      <c r="AM263" s="370"/>
      <c r="AN263" s="370"/>
      <c r="AO263" s="370"/>
      <c r="AP263" s="370"/>
      <c r="AQ263" s="370"/>
      <c r="AR263" s="370"/>
      <c r="AS263" s="370"/>
      <c r="AT263" s="370"/>
      <c r="AU263" s="370"/>
      <c r="AV263" s="370"/>
      <c r="AW263" s="370"/>
      <c r="AX263" s="370"/>
      <c r="AY263" s="370"/>
      <c r="AZ263" s="370"/>
      <c r="BA263" s="370"/>
      <c r="BB263" s="370"/>
      <c r="BC263" s="370"/>
      <c r="BD263" s="370"/>
      <c r="BE263" s="370"/>
      <c r="BF263" s="370"/>
      <c r="BG263" s="370"/>
      <c r="BH263" s="370"/>
      <c r="BI263" s="370"/>
      <c r="BJ263" s="370"/>
      <c r="BK263" s="370"/>
      <c r="BL263" s="370"/>
      <c r="BM263" s="370"/>
      <c r="BN263" s="370"/>
      <c r="BO263" s="370"/>
      <c r="BP263" s="370"/>
      <c r="BQ263" s="370"/>
      <c r="BR263" s="370"/>
      <c r="BS263" s="370"/>
      <c r="BT263" s="370"/>
      <c r="BU263" s="370"/>
      <c r="BV263" s="370"/>
    </row>
    <row r="264" spans="1:74" x14ac:dyDescent="0.25">
      <c r="A264" s="4" t="str">
        <f t="shared" si="4"/>
        <v/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</row>
    <row r="265" spans="1:74" x14ac:dyDescent="0.25">
      <c r="A265" s="4" t="str">
        <f t="shared" si="4"/>
        <v/>
      </c>
      <c r="B265" s="374"/>
      <c r="C265" s="374"/>
      <c r="D265" s="148" t="s">
        <v>0</v>
      </c>
      <c r="E265" s="148" t="s">
        <v>1</v>
      </c>
      <c r="F265" s="148" t="s">
        <v>2</v>
      </c>
      <c r="G265" s="148" t="s">
        <v>3</v>
      </c>
      <c r="H265" s="148" t="s">
        <v>4</v>
      </c>
      <c r="I265" s="148" t="s">
        <v>5</v>
      </c>
      <c r="J265" s="148" t="s">
        <v>6</v>
      </c>
      <c r="K265" s="148" t="s">
        <v>7</v>
      </c>
      <c r="L265" s="148" t="s">
        <v>8</v>
      </c>
      <c r="M265" s="148" t="s">
        <v>10</v>
      </c>
      <c r="N265" s="148" t="s">
        <v>11</v>
      </c>
      <c r="O265" s="148" t="s">
        <v>9</v>
      </c>
      <c r="P265" s="374" t="s">
        <v>17</v>
      </c>
      <c r="Q265" s="580" t="s">
        <v>18</v>
      </c>
      <c r="R265" s="374" t="s">
        <v>19</v>
      </c>
      <c r="S265" s="374" t="s">
        <v>20</v>
      </c>
      <c r="T265" s="374" t="s">
        <v>21</v>
      </c>
      <c r="U265" s="374" t="s">
        <v>22</v>
      </c>
      <c r="V265" s="374" t="s">
        <v>23</v>
      </c>
      <c r="W265" s="374" t="s">
        <v>15</v>
      </c>
      <c r="X265" s="374" t="s">
        <v>16</v>
      </c>
      <c r="Y265" s="376" t="s">
        <v>14</v>
      </c>
      <c r="Z265" s="376"/>
      <c r="AA265" s="374"/>
      <c r="AB265" s="374"/>
      <c r="AC265" s="374"/>
      <c r="AD265" s="374"/>
      <c r="AE265" s="374"/>
      <c r="AF265" s="374"/>
      <c r="AG265" s="374"/>
      <c r="AH265" s="374"/>
      <c r="AI265" s="374"/>
      <c r="AJ265" s="374"/>
      <c r="AK265" s="374"/>
      <c r="AL265" s="374"/>
      <c r="AM265" s="374"/>
      <c r="AN265" s="374"/>
      <c r="AO265" s="374"/>
      <c r="AP265" s="374"/>
      <c r="AQ265" s="374"/>
      <c r="AR265" s="374"/>
      <c r="AS265" s="374"/>
      <c r="AT265" s="374"/>
      <c r="AU265" s="374"/>
      <c r="AV265" s="374"/>
      <c r="AW265" s="374"/>
      <c r="AX265" s="374"/>
      <c r="AY265" s="374"/>
      <c r="AZ265" s="374"/>
      <c r="BA265" s="374"/>
      <c r="BB265" s="374"/>
      <c r="BC265" s="374"/>
      <c r="BD265" s="374"/>
      <c r="BE265" s="374"/>
      <c r="BF265" s="374"/>
      <c r="BG265" s="374"/>
      <c r="BH265" s="374"/>
      <c r="BI265" s="374"/>
      <c r="BJ265" s="374"/>
      <c r="BK265" s="374"/>
      <c r="BL265" s="374"/>
      <c r="BM265" s="374"/>
      <c r="BN265" s="374"/>
      <c r="BO265" s="374"/>
      <c r="BP265" s="374"/>
      <c r="BQ265" s="374"/>
      <c r="BR265" s="374"/>
      <c r="BS265" s="374"/>
      <c r="BT265" s="374"/>
      <c r="BU265" s="374"/>
      <c r="BV265" s="374"/>
    </row>
    <row r="266" spans="1:74" x14ac:dyDescent="0.25">
      <c r="A266" s="4" t="str">
        <f t="shared" si="4"/>
        <v>39813Long</v>
      </c>
      <c r="B266" s="375">
        <v>39813</v>
      </c>
      <c r="C266" s="376" t="s">
        <v>12</v>
      </c>
      <c r="D266" s="150">
        <v>0.21336888790490482</v>
      </c>
      <c r="E266" s="150">
        <v>5.5787636590841398E-2</v>
      </c>
      <c r="F266" s="150">
        <v>8.7418410426206045E-2</v>
      </c>
      <c r="G266" s="150">
        <v>0.16832649523736534</v>
      </c>
      <c r="H266" s="150">
        <v>0</v>
      </c>
      <c r="I266" s="150">
        <v>0.10198275304220795</v>
      </c>
      <c r="J266" s="150">
        <v>0.11772416548735119</v>
      </c>
      <c r="K266" s="150">
        <v>7.6267966580910049E-2</v>
      </c>
      <c r="L266" s="150">
        <v>2.6028294225664692E-2</v>
      </c>
      <c r="M266" s="150">
        <v>0.13263342976389014</v>
      </c>
      <c r="N266" s="150">
        <v>0</v>
      </c>
      <c r="O266" s="150">
        <v>0</v>
      </c>
      <c r="P266" s="151">
        <v>0.43421382980027029</v>
      </c>
      <c r="Q266" s="16">
        <v>9.2546276843626499E-2</v>
      </c>
      <c r="R266" s="151">
        <v>0</v>
      </c>
      <c r="S266" s="151">
        <v>0.12357783327145486</v>
      </c>
      <c r="T266" s="151">
        <v>0.14533244576562956</v>
      </c>
      <c r="U266" s="151">
        <v>0.14475005619942799</v>
      </c>
      <c r="V266" s="151">
        <v>2.4533284529476323E-2</v>
      </c>
      <c r="W266" s="151">
        <v>1.4584312849456181E-2</v>
      </c>
      <c r="X266" s="151">
        <v>0</v>
      </c>
      <c r="Y266" s="151">
        <v>0.97953803925934191</v>
      </c>
      <c r="Z266" s="374"/>
      <c r="AA266" s="374"/>
      <c r="AB266" s="374"/>
      <c r="AC266" s="374"/>
      <c r="AD266" s="374"/>
      <c r="AE266" s="374"/>
      <c r="AF266" s="374"/>
      <c r="AG266" s="374"/>
      <c r="AH266" s="374"/>
      <c r="AI266" s="374"/>
      <c r="AJ266" s="374"/>
      <c r="AK266" s="374"/>
      <c r="AL266" s="374"/>
      <c r="AM266" s="374"/>
      <c r="AN266" s="374"/>
      <c r="AO266" s="374"/>
      <c r="AP266" s="374"/>
      <c r="AQ266" s="374"/>
      <c r="AR266" s="374"/>
      <c r="AS266" s="374"/>
      <c r="AT266" s="374"/>
      <c r="AU266" s="374"/>
      <c r="AV266" s="374"/>
      <c r="AW266" s="374"/>
      <c r="AX266" s="374"/>
      <c r="AY266" s="374"/>
      <c r="AZ266" s="374"/>
      <c r="BA266" s="374"/>
      <c r="BB266" s="374"/>
      <c r="BC266" s="374"/>
      <c r="BD266" s="374"/>
      <c r="BE266" s="374"/>
      <c r="BF266" s="374"/>
      <c r="BG266" s="374"/>
      <c r="BH266" s="374"/>
      <c r="BI266" s="374"/>
      <c r="BJ266" s="374"/>
      <c r="BK266" s="374"/>
      <c r="BL266" s="374"/>
      <c r="BM266" s="374"/>
      <c r="BN266" s="374"/>
      <c r="BO266" s="374"/>
      <c r="BP266" s="374"/>
      <c r="BQ266" s="374"/>
      <c r="BR266" s="374"/>
      <c r="BS266" s="374"/>
      <c r="BT266" s="374"/>
      <c r="BU266" s="374"/>
      <c r="BV266" s="374"/>
    </row>
    <row r="267" spans="1:74" x14ac:dyDescent="0.25">
      <c r="A267" s="4" t="str">
        <f t="shared" si="4"/>
        <v>39813Short</v>
      </c>
      <c r="B267" s="377">
        <v>39813</v>
      </c>
      <c r="C267" s="376" t="s">
        <v>13</v>
      </c>
      <c r="D267" s="150">
        <v>-0.21291472153117785</v>
      </c>
      <c r="E267" s="150">
        <v>-8.8032168836505192E-2</v>
      </c>
      <c r="F267" s="150">
        <v>-5.0458240109777071E-2</v>
      </c>
      <c r="G267" s="150">
        <v>-9.1225090374880344E-2</v>
      </c>
      <c r="H267" s="150">
        <v>-1.2685983733200046E-3</v>
      </c>
      <c r="I267" s="150">
        <v>-6.1514313829400431E-2</v>
      </c>
      <c r="J267" s="150">
        <v>-0.11699309493218144</v>
      </c>
      <c r="K267" s="150">
        <v>-8.6132034800162363E-2</v>
      </c>
      <c r="L267" s="150">
        <v>-1.2580203477885523E-2</v>
      </c>
      <c r="M267" s="150">
        <v>-0.16036970088497651</v>
      </c>
      <c r="N267" s="150">
        <v>-1.886709025608029E-3</v>
      </c>
      <c r="O267" s="150">
        <v>0</v>
      </c>
      <c r="P267" s="151">
        <v>-0.51507462480628607</v>
      </c>
      <c r="Q267" s="16">
        <v>-2.2366044295659324E-3</v>
      </c>
      <c r="R267" s="151">
        <v>-2.294956363701052E-2</v>
      </c>
      <c r="S267" s="151">
        <v>-0.14613273678472116</v>
      </c>
      <c r="T267" s="151">
        <v>-3.0143528864974466E-2</v>
      </c>
      <c r="U267" s="151">
        <v>-7.4231894259762884E-2</v>
      </c>
      <c r="V267" s="151">
        <v>-9.2605923393553891E-2</v>
      </c>
      <c r="W267" s="151">
        <v>0</v>
      </c>
      <c r="X267" s="151">
        <v>0</v>
      </c>
      <c r="Y267" s="151">
        <v>-0.88337487617587518</v>
      </c>
      <c r="Z267" s="374"/>
      <c r="AA267" s="374"/>
      <c r="AB267" s="374"/>
      <c r="AC267" s="374"/>
      <c r="AD267" s="374"/>
      <c r="AE267" s="374"/>
      <c r="AF267" s="374"/>
      <c r="AG267" s="374"/>
      <c r="AH267" s="374"/>
      <c r="AI267" s="374"/>
      <c r="AJ267" s="374"/>
      <c r="AK267" s="374"/>
      <c r="AL267" s="374"/>
      <c r="AM267" s="374"/>
      <c r="AN267" s="374"/>
      <c r="AO267" s="374"/>
      <c r="AP267" s="374"/>
      <c r="AQ267" s="374"/>
      <c r="AR267" s="374"/>
      <c r="AS267" s="374"/>
      <c r="AT267" s="374"/>
      <c r="AU267" s="374"/>
      <c r="AV267" s="374"/>
      <c r="AW267" s="374"/>
      <c r="AX267" s="374"/>
      <c r="AY267" s="374"/>
      <c r="AZ267" s="374"/>
      <c r="BA267" s="374"/>
      <c r="BB267" s="374"/>
      <c r="BC267" s="374"/>
      <c r="BD267" s="374"/>
      <c r="BE267" s="374"/>
      <c r="BF267" s="374"/>
      <c r="BG267" s="374"/>
      <c r="BH267" s="374"/>
      <c r="BI267" s="374"/>
      <c r="BJ267" s="374"/>
      <c r="BK267" s="374"/>
      <c r="BL267" s="374"/>
      <c r="BM267" s="374"/>
      <c r="BN267" s="374"/>
      <c r="BO267" s="374"/>
      <c r="BP267" s="374"/>
      <c r="BQ267" s="374"/>
      <c r="BR267" s="374"/>
      <c r="BS267" s="374"/>
      <c r="BT267" s="374"/>
      <c r="BU267" s="374"/>
      <c r="BV267" s="374"/>
    </row>
    <row r="268" spans="1:74" x14ac:dyDescent="0.25">
      <c r="A268" s="4" t="str">
        <f t="shared" si="4"/>
        <v/>
      </c>
      <c r="C268" s="15"/>
      <c r="D268" s="15"/>
      <c r="F268" s="12"/>
      <c r="G268" s="12"/>
      <c r="H268" s="12"/>
      <c r="I268" s="12"/>
      <c r="J268" s="12"/>
      <c r="K268" s="12"/>
      <c r="L268" s="12"/>
      <c r="M268" s="19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9"/>
      <c r="AT268" s="19"/>
      <c r="AU268" s="19"/>
      <c r="AV268" s="19"/>
      <c r="AW268" s="19"/>
      <c r="AX268" s="19"/>
      <c r="AY268" s="19"/>
      <c r="AZ268" s="19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9"/>
      <c r="BQ268" s="12"/>
      <c r="BR268" s="19"/>
      <c r="BS268" s="12"/>
      <c r="BT268" s="12"/>
      <c r="BU268" s="12"/>
      <c r="BV268" s="10"/>
    </row>
    <row r="269" spans="1:74" x14ac:dyDescent="0.25">
      <c r="A269" s="4" t="str">
        <f t="shared" si="4"/>
        <v/>
      </c>
      <c r="B269" s="378"/>
      <c r="C269" s="378"/>
      <c r="D269" s="148" t="s">
        <v>0</v>
      </c>
      <c r="E269" s="148" t="s">
        <v>1</v>
      </c>
      <c r="F269" s="148" t="s">
        <v>2</v>
      </c>
      <c r="G269" s="148" t="s">
        <v>3</v>
      </c>
      <c r="H269" s="148" t="s">
        <v>4</v>
      </c>
      <c r="I269" s="148" t="s">
        <v>5</v>
      </c>
      <c r="J269" s="148" t="s">
        <v>6</v>
      </c>
      <c r="K269" s="148" t="s">
        <v>7</v>
      </c>
      <c r="L269" s="148" t="s">
        <v>8</v>
      </c>
      <c r="M269" s="148" t="s">
        <v>10</v>
      </c>
      <c r="N269" s="148" t="s">
        <v>11</v>
      </c>
      <c r="O269" s="148" t="s">
        <v>9</v>
      </c>
      <c r="P269" s="378" t="s">
        <v>17</v>
      </c>
      <c r="Q269" s="581" t="s">
        <v>18</v>
      </c>
      <c r="R269" s="378" t="s">
        <v>19</v>
      </c>
      <c r="S269" s="378" t="s">
        <v>20</v>
      </c>
      <c r="T269" s="378" t="s">
        <v>21</v>
      </c>
      <c r="U269" s="378" t="s">
        <v>22</v>
      </c>
      <c r="V269" s="378" t="s">
        <v>23</v>
      </c>
      <c r="W269" s="378" t="s">
        <v>15</v>
      </c>
      <c r="X269" s="378" t="s">
        <v>16</v>
      </c>
      <c r="Y269" s="380" t="s">
        <v>14</v>
      </c>
      <c r="Z269" s="380"/>
      <c r="AA269" s="378"/>
      <c r="AB269" s="378"/>
      <c r="AC269" s="378"/>
      <c r="AD269" s="378"/>
      <c r="AE269" s="378"/>
      <c r="AF269" s="378"/>
      <c r="AG269" s="378"/>
      <c r="AH269" s="378"/>
      <c r="AI269" s="378"/>
      <c r="AJ269" s="378"/>
      <c r="AK269" s="378"/>
      <c r="AL269" s="378"/>
      <c r="AM269" s="378"/>
      <c r="AN269" s="378"/>
      <c r="AO269" s="378"/>
      <c r="AP269" s="378"/>
      <c r="AQ269" s="378"/>
      <c r="AR269" s="378"/>
      <c r="AS269" s="378"/>
      <c r="AT269" s="378"/>
      <c r="AU269" s="378"/>
      <c r="AV269" s="378"/>
      <c r="AW269" s="378"/>
      <c r="AX269" s="378"/>
      <c r="AY269" s="378"/>
      <c r="AZ269" s="378"/>
      <c r="BA269" s="378"/>
      <c r="BB269" s="378"/>
      <c r="BC269" s="378"/>
      <c r="BD269" s="378"/>
      <c r="BE269" s="378"/>
      <c r="BF269" s="378"/>
      <c r="BG269" s="378"/>
      <c r="BH269" s="378"/>
      <c r="BI269" s="378"/>
      <c r="BJ269" s="378"/>
      <c r="BK269" s="378"/>
      <c r="BL269" s="378"/>
      <c r="BM269" s="378"/>
      <c r="BN269" s="378"/>
      <c r="BO269" s="378"/>
      <c r="BP269" s="378"/>
      <c r="BQ269" s="378"/>
      <c r="BR269" s="378"/>
      <c r="BS269" s="378"/>
      <c r="BT269" s="378"/>
      <c r="BU269" s="378"/>
      <c r="BV269" s="378"/>
    </row>
    <row r="270" spans="1:74" x14ac:dyDescent="0.25">
      <c r="A270" s="4" t="str">
        <f t="shared" si="4"/>
        <v>39782Long</v>
      </c>
      <c r="B270" s="379">
        <v>39782</v>
      </c>
      <c r="C270" s="380" t="s">
        <v>12</v>
      </c>
      <c r="D270" s="150">
        <v>0.20718159739651848</v>
      </c>
      <c r="E270" s="150">
        <v>4.8570840232399493E-2</v>
      </c>
      <c r="F270" s="150">
        <v>9.7270132999790426E-2</v>
      </c>
      <c r="G270" s="150">
        <v>0.16343969459788671</v>
      </c>
      <c r="H270" s="150">
        <v>0</v>
      </c>
      <c r="I270" s="150">
        <v>3.672618908563783E-2</v>
      </c>
      <c r="J270" s="150">
        <v>0.11330993448002913</v>
      </c>
      <c r="K270" s="150">
        <v>6.7425118666465667E-2</v>
      </c>
      <c r="L270" s="150">
        <v>2.4045016501047286E-2</v>
      </c>
      <c r="M270" s="150">
        <v>0.1325156973311932</v>
      </c>
      <c r="N270" s="150">
        <v>0</v>
      </c>
      <c r="O270" s="150">
        <v>0</v>
      </c>
      <c r="P270" s="151">
        <v>0.44036371010482722</v>
      </c>
      <c r="Q270" s="16">
        <v>8.4664274091450942E-2</v>
      </c>
      <c r="R270" s="151">
        <v>0</v>
      </c>
      <c r="S270" s="151">
        <v>0.12401127900161582</v>
      </c>
      <c r="T270" s="151">
        <v>0.14913216238809324</v>
      </c>
      <c r="U270" s="151">
        <v>5.5030836544374948E-2</v>
      </c>
      <c r="V270" s="151">
        <v>2.3164204516347989E-2</v>
      </c>
      <c r="W270" s="151">
        <v>1.4117754644258127E-2</v>
      </c>
      <c r="X270" s="151">
        <v>0</v>
      </c>
      <c r="Y270" s="151">
        <v>0.89048422129096816</v>
      </c>
      <c r="Z270" s="378"/>
      <c r="AA270" s="378"/>
      <c r="AB270" s="378"/>
      <c r="AC270" s="378"/>
      <c r="AD270" s="378"/>
      <c r="AE270" s="378"/>
      <c r="AF270" s="378"/>
      <c r="AG270" s="378"/>
      <c r="AH270" s="378"/>
      <c r="AI270" s="378"/>
      <c r="AJ270" s="378"/>
      <c r="AK270" s="378"/>
      <c r="AL270" s="378"/>
      <c r="AM270" s="378"/>
      <c r="AN270" s="378"/>
      <c r="AO270" s="378"/>
      <c r="AP270" s="378"/>
      <c r="AQ270" s="378"/>
      <c r="AR270" s="378"/>
      <c r="AS270" s="378"/>
      <c r="AT270" s="378"/>
      <c r="AU270" s="378"/>
      <c r="AV270" s="378"/>
      <c r="AW270" s="378"/>
      <c r="AX270" s="378"/>
      <c r="AY270" s="378"/>
      <c r="AZ270" s="378"/>
      <c r="BA270" s="378"/>
      <c r="BB270" s="378"/>
      <c r="BC270" s="378"/>
      <c r="BD270" s="378"/>
      <c r="BE270" s="378"/>
      <c r="BF270" s="378"/>
      <c r="BG270" s="378"/>
      <c r="BH270" s="378"/>
      <c r="BI270" s="378"/>
      <c r="BJ270" s="378"/>
      <c r="BK270" s="378"/>
      <c r="BL270" s="378"/>
      <c r="BM270" s="378"/>
      <c r="BN270" s="378"/>
      <c r="BO270" s="378"/>
      <c r="BP270" s="378"/>
      <c r="BQ270" s="378"/>
      <c r="BR270" s="378"/>
      <c r="BS270" s="378"/>
      <c r="BT270" s="378"/>
      <c r="BU270" s="378"/>
      <c r="BV270" s="378"/>
    </row>
    <row r="271" spans="1:74" x14ac:dyDescent="0.25">
      <c r="A271" s="4" t="str">
        <f t="shared" si="4"/>
        <v>39782Short</v>
      </c>
      <c r="B271" s="381">
        <v>39782</v>
      </c>
      <c r="C271" s="380" t="s">
        <v>13</v>
      </c>
      <c r="D271" s="150">
        <v>-0.21612499068134014</v>
      </c>
      <c r="E271" s="150">
        <v>-0.10220179613582094</v>
      </c>
      <c r="F271" s="150">
        <v>-6.58399888606995E-2</v>
      </c>
      <c r="G271" s="150">
        <v>-7.9086508578762829E-2</v>
      </c>
      <c r="H271" s="150">
        <v>-1.9148910098820404E-3</v>
      </c>
      <c r="I271" s="150">
        <v>-0.11878935842681844</v>
      </c>
      <c r="J271" s="150">
        <v>-0.11040152591758171</v>
      </c>
      <c r="K271" s="150">
        <v>-7.8146349542965995E-2</v>
      </c>
      <c r="L271" s="150">
        <v>-6.3126496215537096E-3</v>
      </c>
      <c r="M271" s="150">
        <v>-0.13956275656167424</v>
      </c>
      <c r="N271" s="150">
        <v>-4.8698445355944342E-3</v>
      </c>
      <c r="O271" s="150">
        <v>0</v>
      </c>
      <c r="P271" s="151">
        <v>-0.54308709202044825</v>
      </c>
      <c r="Q271" s="16">
        <v>-5.1942402769795965E-3</v>
      </c>
      <c r="R271" s="151">
        <v>-2.7773311754067543E-2</v>
      </c>
      <c r="S271" s="151">
        <v>-0.13438394978486182</v>
      </c>
      <c r="T271" s="151">
        <v>-4.1242125670408178E-2</v>
      </c>
      <c r="U271" s="151">
        <v>-8.9827951783967339E-2</v>
      </c>
      <c r="V271" s="151">
        <v>-8.1741988581961245E-2</v>
      </c>
      <c r="W271" s="151">
        <v>0</v>
      </c>
      <c r="X271" s="151">
        <v>0</v>
      </c>
      <c r="Y271" s="151">
        <v>-0.92325065987269395</v>
      </c>
      <c r="Z271" s="378"/>
      <c r="AA271" s="378"/>
      <c r="AB271" s="378"/>
      <c r="AC271" s="378"/>
      <c r="AD271" s="378"/>
      <c r="AE271" s="378"/>
      <c r="AF271" s="378"/>
      <c r="AG271" s="378"/>
      <c r="AH271" s="378"/>
      <c r="AI271" s="378"/>
      <c r="AJ271" s="378"/>
      <c r="AK271" s="378"/>
      <c r="AL271" s="378"/>
      <c r="AM271" s="378"/>
      <c r="AN271" s="378"/>
      <c r="AO271" s="378"/>
      <c r="AP271" s="378"/>
      <c r="AQ271" s="378"/>
      <c r="AR271" s="378"/>
      <c r="AS271" s="378"/>
      <c r="AT271" s="378"/>
      <c r="AU271" s="378"/>
      <c r="AV271" s="378"/>
      <c r="AW271" s="378"/>
      <c r="AX271" s="378"/>
      <c r="AY271" s="378"/>
      <c r="AZ271" s="378"/>
      <c r="BA271" s="378"/>
      <c r="BB271" s="378"/>
      <c r="BC271" s="378"/>
      <c r="BD271" s="378"/>
      <c r="BE271" s="378"/>
      <c r="BF271" s="378"/>
      <c r="BG271" s="378"/>
      <c r="BH271" s="378"/>
      <c r="BI271" s="378"/>
      <c r="BJ271" s="378"/>
      <c r="BK271" s="378"/>
      <c r="BL271" s="378"/>
      <c r="BM271" s="378"/>
      <c r="BN271" s="378"/>
      <c r="BO271" s="378"/>
      <c r="BP271" s="378"/>
      <c r="BQ271" s="378"/>
      <c r="BR271" s="378"/>
      <c r="BS271" s="378"/>
      <c r="BT271" s="378"/>
      <c r="BU271" s="378"/>
      <c r="BV271" s="378"/>
    </row>
    <row r="272" spans="1:74" x14ac:dyDescent="0.25">
      <c r="A272" s="4" t="str">
        <f t="shared" si="4"/>
        <v/>
      </c>
      <c r="E272" s="11"/>
      <c r="F272" s="11"/>
    </row>
    <row r="273" spans="1:74" x14ac:dyDescent="0.25">
      <c r="A273" s="4" t="str">
        <f t="shared" si="4"/>
        <v/>
      </c>
      <c r="B273" s="382"/>
      <c r="C273" s="382"/>
      <c r="D273" s="148" t="s">
        <v>0</v>
      </c>
      <c r="E273" s="148" t="s">
        <v>1</v>
      </c>
      <c r="F273" s="148" t="s">
        <v>2</v>
      </c>
      <c r="G273" s="148" t="s">
        <v>3</v>
      </c>
      <c r="H273" s="148" t="s">
        <v>4</v>
      </c>
      <c r="I273" s="148" t="s">
        <v>5</v>
      </c>
      <c r="J273" s="148" t="s">
        <v>6</v>
      </c>
      <c r="K273" s="148" t="s">
        <v>7</v>
      </c>
      <c r="L273" s="148" t="s">
        <v>8</v>
      </c>
      <c r="M273" s="148" t="s">
        <v>10</v>
      </c>
      <c r="N273" s="148" t="s">
        <v>11</v>
      </c>
      <c r="O273" s="148" t="s">
        <v>9</v>
      </c>
      <c r="P273" s="382" t="s">
        <v>17</v>
      </c>
      <c r="Q273" s="582" t="s">
        <v>18</v>
      </c>
      <c r="R273" s="382" t="s">
        <v>19</v>
      </c>
      <c r="S273" s="382" t="s">
        <v>20</v>
      </c>
      <c r="T273" s="382" t="s">
        <v>21</v>
      </c>
      <c r="U273" s="382" t="s">
        <v>22</v>
      </c>
      <c r="V273" s="382" t="s">
        <v>23</v>
      </c>
      <c r="W273" s="382" t="s">
        <v>15</v>
      </c>
      <c r="X273" s="382" t="s">
        <v>16</v>
      </c>
      <c r="Y273" s="384" t="s">
        <v>14</v>
      </c>
      <c r="Z273" s="384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  <c r="AL273" s="382"/>
      <c r="AM273" s="382"/>
      <c r="AN273" s="382"/>
      <c r="AO273" s="382"/>
      <c r="AP273" s="382"/>
      <c r="AQ273" s="382"/>
      <c r="AR273" s="382"/>
      <c r="AS273" s="382"/>
      <c r="AT273" s="382"/>
      <c r="AU273" s="382"/>
      <c r="AV273" s="382"/>
      <c r="AW273" s="382"/>
      <c r="AX273" s="382"/>
      <c r="AY273" s="382"/>
      <c r="AZ273" s="382"/>
      <c r="BA273" s="382"/>
      <c r="BB273" s="382"/>
      <c r="BC273" s="382"/>
      <c r="BD273" s="382"/>
      <c r="BE273" s="382"/>
      <c r="BF273" s="382"/>
      <c r="BG273" s="382"/>
      <c r="BH273" s="382"/>
      <c r="BI273" s="382"/>
      <c r="BJ273" s="382"/>
      <c r="BK273" s="382"/>
      <c r="BL273" s="382"/>
      <c r="BM273" s="382"/>
      <c r="BN273" s="382"/>
      <c r="BO273" s="382"/>
      <c r="BP273" s="382"/>
      <c r="BQ273" s="382"/>
      <c r="BR273" s="382"/>
      <c r="BS273" s="382"/>
      <c r="BT273" s="382"/>
      <c r="BU273" s="382"/>
      <c r="BV273" s="382"/>
    </row>
    <row r="274" spans="1:74" x14ac:dyDescent="0.25">
      <c r="A274" s="4" t="str">
        <f t="shared" si="4"/>
        <v>39752Long</v>
      </c>
      <c r="B274" s="383">
        <v>39752</v>
      </c>
      <c r="C274" s="384" t="s">
        <v>12</v>
      </c>
      <c r="D274" s="150">
        <v>0.21075139608392079</v>
      </c>
      <c r="E274" s="150">
        <v>3.1985048085648123E-2</v>
      </c>
      <c r="F274" s="150">
        <v>7.2833275880002796E-2</v>
      </c>
      <c r="G274" s="150">
        <v>0.15300622028148195</v>
      </c>
      <c r="H274" s="150">
        <v>0</v>
      </c>
      <c r="I274" s="150">
        <v>0.14778540148684094</v>
      </c>
      <c r="J274" s="150">
        <v>0.10827458282713705</v>
      </c>
      <c r="K274" s="150">
        <v>6.3939386190314543E-2</v>
      </c>
      <c r="L274" s="150">
        <v>1.9336969682858848E-2</v>
      </c>
      <c r="M274" s="150">
        <v>0.12702456795212561</v>
      </c>
      <c r="N274" s="150">
        <v>0</v>
      </c>
      <c r="O274" s="150">
        <v>0</v>
      </c>
      <c r="P274" s="151">
        <v>0.47838243979401152</v>
      </c>
      <c r="Q274" s="16">
        <v>0.10133846227199607</v>
      </c>
      <c r="R274" s="151">
        <v>0</v>
      </c>
      <c r="S274" s="151">
        <v>8.6008581174996698E-2</v>
      </c>
      <c r="T274" s="151">
        <v>0.1494079781920167</v>
      </c>
      <c r="U274" s="151">
        <v>8.2813795063569923E-2</v>
      </c>
      <c r="V274" s="151">
        <v>2.4828458635148022E-2</v>
      </c>
      <c r="W274" s="151">
        <v>1.2157133338591666E-2</v>
      </c>
      <c r="X274" s="151">
        <v>0</v>
      </c>
      <c r="Y274" s="151">
        <v>0.93493684847033109</v>
      </c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  <c r="AL274" s="382"/>
      <c r="AM274" s="382"/>
      <c r="AN274" s="382"/>
      <c r="AO274" s="382"/>
      <c r="AP274" s="382"/>
      <c r="AQ274" s="382"/>
      <c r="AR274" s="382"/>
      <c r="AS274" s="382"/>
      <c r="AT274" s="382"/>
      <c r="AU274" s="382"/>
      <c r="AV274" s="382"/>
      <c r="AW274" s="382"/>
      <c r="AX274" s="382"/>
      <c r="AY274" s="382"/>
      <c r="AZ274" s="382"/>
      <c r="BA274" s="382"/>
      <c r="BB274" s="382"/>
      <c r="BC274" s="382"/>
      <c r="BD274" s="382"/>
      <c r="BE274" s="382"/>
      <c r="BF274" s="382"/>
      <c r="BG274" s="382"/>
      <c r="BH274" s="382"/>
      <c r="BI274" s="382"/>
      <c r="BJ274" s="382"/>
      <c r="BK274" s="382"/>
      <c r="BL274" s="382"/>
      <c r="BM274" s="382"/>
      <c r="BN274" s="382"/>
      <c r="BO274" s="382"/>
      <c r="BP274" s="382"/>
      <c r="BQ274" s="382"/>
      <c r="BR274" s="382"/>
      <c r="BS274" s="382"/>
      <c r="BT274" s="382"/>
      <c r="BU274" s="382"/>
      <c r="BV274" s="382"/>
    </row>
    <row r="275" spans="1:74" x14ac:dyDescent="0.25">
      <c r="A275" s="4" t="str">
        <f t="shared" si="4"/>
        <v>39752Short</v>
      </c>
      <c r="B275" s="385">
        <v>39752</v>
      </c>
      <c r="C275" s="384" t="s">
        <v>13</v>
      </c>
      <c r="D275" s="150">
        <v>-0.19072223548610434</v>
      </c>
      <c r="E275" s="150">
        <v>-6.6178384127524414E-2</v>
      </c>
      <c r="F275" s="150">
        <v>-5.3632649482030434E-2</v>
      </c>
      <c r="G275" s="150">
        <v>-6.7639280631625012E-2</v>
      </c>
      <c r="H275" s="150">
        <v>0</v>
      </c>
      <c r="I275" s="150">
        <v>-0.21419620055258418</v>
      </c>
      <c r="J275" s="150">
        <v>-0.10656842819269978</v>
      </c>
      <c r="K275" s="150">
        <v>-8.4720782097041536E-2</v>
      </c>
      <c r="L275" s="150">
        <v>-1.0510172264454436E-2</v>
      </c>
      <c r="M275" s="150">
        <v>-0.14538749893728331</v>
      </c>
      <c r="N275" s="150">
        <v>-8.1476686407771885E-3</v>
      </c>
      <c r="O275" s="150">
        <v>0</v>
      </c>
      <c r="P275" s="151">
        <v>-0.59267251578311941</v>
      </c>
      <c r="Q275" s="16">
        <v>-5.1839079921496894E-3</v>
      </c>
      <c r="R275" s="151">
        <v>-2.5950982941841436E-2</v>
      </c>
      <c r="S275" s="151">
        <v>-0.1035433412280389</v>
      </c>
      <c r="T275" s="151">
        <v>-4.120787210803336E-2</v>
      </c>
      <c r="U275" s="151">
        <v>-0.10938370042887538</v>
      </c>
      <c r="V275" s="151">
        <v>-6.9760979930066302E-2</v>
      </c>
      <c r="W275" s="151">
        <v>0</v>
      </c>
      <c r="X275" s="151">
        <v>0</v>
      </c>
      <c r="Y275" s="151">
        <v>-0.94770330041212503</v>
      </c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  <c r="AL275" s="382"/>
      <c r="AM275" s="382"/>
      <c r="AN275" s="382"/>
      <c r="AO275" s="382"/>
      <c r="AP275" s="382"/>
      <c r="AQ275" s="382"/>
      <c r="AR275" s="382"/>
      <c r="AS275" s="382"/>
      <c r="AT275" s="382"/>
      <c r="AU275" s="382"/>
      <c r="AV275" s="382"/>
      <c r="AW275" s="382"/>
      <c r="AX275" s="382"/>
      <c r="AY275" s="382"/>
      <c r="AZ275" s="382"/>
      <c r="BA275" s="382"/>
      <c r="BB275" s="382"/>
      <c r="BC275" s="382"/>
      <c r="BD275" s="382"/>
      <c r="BE275" s="382"/>
      <c r="BF275" s="382"/>
      <c r="BG275" s="382"/>
      <c r="BH275" s="382"/>
      <c r="BI275" s="382"/>
      <c r="BJ275" s="382"/>
      <c r="BK275" s="382"/>
      <c r="BL275" s="382"/>
      <c r="BM275" s="382"/>
      <c r="BN275" s="382"/>
      <c r="BO275" s="382"/>
      <c r="BP275" s="382"/>
      <c r="BQ275" s="382"/>
      <c r="BR275" s="382"/>
      <c r="BS275" s="382"/>
      <c r="BT275" s="382"/>
      <c r="BU275" s="382"/>
      <c r="BV275" s="382"/>
    </row>
    <row r="276" spans="1:74" x14ac:dyDescent="0.25">
      <c r="A276" s="4" t="str">
        <f t="shared" si="4"/>
        <v/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</row>
    <row r="277" spans="1:74" x14ac:dyDescent="0.25">
      <c r="A277" s="4" t="str">
        <f t="shared" si="4"/>
        <v/>
      </c>
      <c r="B277" s="386"/>
      <c r="C277" s="386"/>
      <c r="D277" s="148" t="s">
        <v>0</v>
      </c>
      <c r="E277" s="148" t="s">
        <v>1</v>
      </c>
      <c r="F277" s="148" t="s">
        <v>2</v>
      </c>
      <c r="G277" s="148" t="s">
        <v>3</v>
      </c>
      <c r="H277" s="148" t="s">
        <v>4</v>
      </c>
      <c r="I277" s="148" t="s">
        <v>5</v>
      </c>
      <c r="J277" s="148" t="s">
        <v>6</v>
      </c>
      <c r="K277" s="148" t="s">
        <v>7</v>
      </c>
      <c r="L277" s="148" t="s">
        <v>8</v>
      </c>
      <c r="M277" s="148" t="s">
        <v>10</v>
      </c>
      <c r="N277" s="148" t="s">
        <v>11</v>
      </c>
      <c r="O277" s="148" t="s">
        <v>9</v>
      </c>
      <c r="P277" s="386" t="s">
        <v>17</v>
      </c>
      <c r="Q277" s="583" t="s">
        <v>18</v>
      </c>
      <c r="R277" s="386" t="s">
        <v>19</v>
      </c>
      <c r="S277" s="386" t="s">
        <v>20</v>
      </c>
      <c r="T277" s="386" t="s">
        <v>21</v>
      </c>
      <c r="U277" s="386" t="s">
        <v>22</v>
      </c>
      <c r="V277" s="386" t="s">
        <v>23</v>
      </c>
      <c r="W277" s="386" t="s">
        <v>15</v>
      </c>
      <c r="X277" s="386" t="s">
        <v>16</v>
      </c>
      <c r="Y277" s="388" t="s">
        <v>14</v>
      </c>
      <c r="Z277" s="388"/>
      <c r="AA277" s="386"/>
      <c r="AB277" s="386"/>
      <c r="AC277" s="386"/>
      <c r="AD277" s="386"/>
      <c r="AE277" s="386"/>
      <c r="AF277" s="386"/>
      <c r="AG277" s="386"/>
      <c r="AH277" s="386"/>
      <c r="AI277" s="386"/>
      <c r="AJ277" s="386"/>
      <c r="AK277" s="386"/>
      <c r="AL277" s="386"/>
      <c r="AM277" s="386"/>
      <c r="AN277" s="386"/>
      <c r="AO277" s="386"/>
      <c r="AP277" s="386"/>
      <c r="AQ277" s="386"/>
      <c r="AR277" s="386"/>
      <c r="AS277" s="386"/>
      <c r="AT277" s="386"/>
      <c r="AU277" s="386"/>
      <c r="AV277" s="386"/>
      <c r="AW277" s="386"/>
      <c r="AX277" s="386"/>
      <c r="AY277" s="386"/>
      <c r="AZ277" s="386"/>
      <c r="BA277" s="386"/>
      <c r="BB277" s="386"/>
      <c r="BC277" s="386"/>
      <c r="BD277" s="386"/>
      <c r="BE277" s="386"/>
      <c r="BF277" s="386"/>
      <c r="BG277" s="386"/>
      <c r="BH277" s="386"/>
      <c r="BI277" s="386"/>
      <c r="BJ277" s="386"/>
      <c r="BK277" s="386"/>
      <c r="BL277" s="386"/>
      <c r="BM277" s="386"/>
      <c r="BN277" s="386"/>
      <c r="BO277" s="386"/>
      <c r="BP277" s="386"/>
      <c r="BQ277" s="386"/>
      <c r="BR277" s="386"/>
      <c r="BS277" s="386"/>
      <c r="BT277" s="386"/>
      <c r="BU277" s="386"/>
      <c r="BV277" s="386"/>
    </row>
    <row r="278" spans="1:74" x14ac:dyDescent="0.25">
      <c r="A278" s="4" t="str">
        <f t="shared" si="4"/>
        <v>39721Long</v>
      </c>
      <c r="B278" s="387">
        <v>39721</v>
      </c>
      <c r="C278" s="388" t="s">
        <v>12</v>
      </c>
      <c r="D278" s="150">
        <v>0.24325210693084365</v>
      </c>
      <c r="E278" s="150">
        <v>3.3812146446652286E-2</v>
      </c>
      <c r="F278" s="150">
        <v>0.11245591647933369</v>
      </c>
      <c r="G278" s="150">
        <v>0.20532071734769947</v>
      </c>
      <c r="H278" s="150">
        <v>0</v>
      </c>
      <c r="I278" s="150">
        <v>9.7196528340639632E-2</v>
      </c>
      <c r="J278" s="150">
        <v>9.535189738996934E-2</v>
      </c>
      <c r="K278" s="150">
        <v>6.8445651231500898E-2</v>
      </c>
      <c r="L278" s="150">
        <v>2.6262564119111705E-2</v>
      </c>
      <c r="M278" s="150">
        <v>0.18206368683647653</v>
      </c>
      <c r="N278" s="150">
        <v>9.8599669171738312E-3</v>
      </c>
      <c r="O278" s="150">
        <v>0</v>
      </c>
      <c r="P278" s="151">
        <v>0.50527121979241896</v>
      </c>
      <c r="Q278" s="16">
        <v>0.15934817968505638</v>
      </c>
      <c r="R278" s="151">
        <v>0</v>
      </c>
      <c r="S278" s="151">
        <v>0.11662298410924685</v>
      </c>
      <c r="T278" s="151">
        <v>0.19665319315839527</v>
      </c>
      <c r="U278" s="151">
        <v>5.7595374317499601E-2</v>
      </c>
      <c r="V278" s="151">
        <v>2.4213310849110971E-2</v>
      </c>
      <c r="W278" s="151">
        <v>1.4316920127672968E-2</v>
      </c>
      <c r="X278" s="151">
        <v>0</v>
      </c>
      <c r="Y278" s="151">
        <v>1.0740211820394008</v>
      </c>
      <c r="Z278" s="386"/>
      <c r="AA278" s="386"/>
      <c r="AB278" s="386"/>
      <c r="AC278" s="386"/>
      <c r="AD278" s="386"/>
      <c r="AE278" s="386"/>
      <c r="AF278" s="386"/>
      <c r="AG278" s="386"/>
      <c r="AH278" s="386"/>
      <c r="AI278" s="386"/>
      <c r="AJ278" s="386"/>
      <c r="AK278" s="386"/>
      <c r="AL278" s="386"/>
      <c r="AM278" s="386"/>
      <c r="AN278" s="386"/>
      <c r="AO278" s="386"/>
      <c r="AP278" s="386"/>
      <c r="AQ278" s="386"/>
      <c r="AR278" s="386"/>
      <c r="AS278" s="386"/>
      <c r="AT278" s="386"/>
      <c r="AU278" s="386"/>
      <c r="AV278" s="386"/>
      <c r="AW278" s="386"/>
      <c r="AX278" s="386"/>
      <c r="AY278" s="386"/>
      <c r="AZ278" s="386"/>
      <c r="BA278" s="386"/>
      <c r="BB278" s="386"/>
      <c r="BC278" s="386"/>
      <c r="BD278" s="386"/>
      <c r="BE278" s="386"/>
      <c r="BF278" s="386"/>
      <c r="BG278" s="386"/>
      <c r="BH278" s="386"/>
      <c r="BI278" s="386"/>
      <c r="BJ278" s="386"/>
      <c r="BK278" s="386"/>
      <c r="BL278" s="386"/>
      <c r="BM278" s="386"/>
      <c r="BN278" s="386"/>
      <c r="BO278" s="386"/>
      <c r="BP278" s="386"/>
      <c r="BQ278" s="386"/>
      <c r="BR278" s="386"/>
      <c r="BS278" s="386"/>
      <c r="BT278" s="386"/>
      <c r="BU278" s="386"/>
      <c r="BV278" s="386"/>
    </row>
    <row r="279" spans="1:74" x14ac:dyDescent="0.25">
      <c r="A279" s="4" t="str">
        <f t="shared" si="4"/>
        <v>39721Short</v>
      </c>
      <c r="B279" s="389">
        <v>39721</v>
      </c>
      <c r="C279" s="388" t="s">
        <v>13</v>
      </c>
      <c r="D279" s="150">
        <v>-0.23045677681795493</v>
      </c>
      <c r="E279" s="150">
        <v>-6.4871193036128399E-2</v>
      </c>
      <c r="F279" s="150">
        <v>-6.7755377226022317E-2</v>
      </c>
      <c r="G279" s="150">
        <v>-8.6061220576055711E-2</v>
      </c>
      <c r="H279" s="150">
        <v>0</v>
      </c>
      <c r="I279" s="150">
        <v>-0.22824141760689748</v>
      </c>
      <c r="J279" s="150">
        <v>-0.12478384743666482</v>
      </c>
      <c r="K279" s="150">
        <v>-9.5628003668590381E-2</v>
      </c>
      <c r="L279" s="150">
        <v>-2.0115845170213805E-2</v>
      </c>
      <c r="M279" s="150">
        <v>-0.24101683589072387</v>
      </c>
      <c r="N279" s="150">
        <v>-7.5947609498414443E-19</v>
      </c>
      <c r="O279" s="150">
        <v>0</v>
      </c>
      <c r="P279" s="151">
        <v>-0.63072133089303917</v>
      </c>
      <c r="Q279" s="16">
        <v>-7.8326227299438972E-2</v>
      </c>
      <c r="R279" s="151">
        <v>-2.9308846768400575E-2</v>
      </c>
      <c r="S279" s="151">
        <v>-0.13124114801978989</v>
      </c>
      <c r="T279" s="151">
        <v>-2.5732807828689939E-2</v>
      </c>
      <c r="U279" s="151">
        <v>-0.15669018688497283</v>
      </c>
      <c r="V279" s="151">
        <v>-0.10690996973492045</v>
      </c>
      <c r="W279" s="151">
        <v>0</v>
      </c>
      <c r="X279" s="151">
        <v>0</v>
      </c>
      <c r="Y279" s="151">
        <v>-1.1589305174292515</v>
      </c>
      <c r="Z279" s="386"/>
      <c r="AA279" s="386"/>
      <c r="AB279" s="386"/>
      <c r="AC279" s="386"/>
      <c r="AD279" s="386"/>
      <c r="AE279" s="386"/>
      <c r="AF279" s="386"/>
      <c r="AG279" s="386"/>
      <c r="AH279" s="386"/>
      <c r="AI279" s="386"/>
      <c r="AJ279" s="386"/>
      <c r="AK279" s="386"/>
      <c r="AL279" s="386"/>
      <c r="AM279" s="386"/>
      <c r="AN279" s="386"/>
      <c r="AO279" s="386"/>
      <c r="AP279" s="386"/>
      <c r="AQ279" s="386"/>
      <c r="AR279" s="386"/>
      <c r="AS279" s="386"/>
      <c r="AT279" s="386"/>
      <c r="AU279" s="386"/>
      <c r="AV279" s="386"/>
      <c r="AW279" s="386"/>
      <c r="AX279" s="386"/>
      <c r="AY279" s="386"/>
      <c r="AZ279" s="386"/>
      <c r="BA279" s="386"/>
      <c r="BB279" s="386"/>
      <c r="BC279" s="386"/>
      <c r="BD279" s="386"/>
      <c r="BE279" s="386"/>
      <c r="BF279" s="386"/>
      <c r="BG279" s="386"/>
      <c r="BH279" s="386"/>
      <c r="BI279" s="386"/>
      <c r="BJ279" s="386"/>
      <c r="BK279" s="386"/>
      <c r="BL279" s="386"/>
      <c r="BM279" s="386"/>
      <c r="BN279" s="386"/>
      <c r="BO279" s="386"/>
      <c r="BP279" s="386"/>
      <c r="BQ279" s="386"/>
      <c r="BR279" s="386"/>
      <c r="BS279" s="386"/>
      <c r="BT279" s="386"/>
      <c r="BU279" s="386"/>
      <c r="BV279" s="386"/>
    </row>
    <row r="280" spans="1:74" x14ac:dyDescent="0.25">
      <c r="A280" s="4" t="str">
        <f t="shared" si="4"/>
        <v/>
      </c>
      <c r="C280" s="15"/>
      <c r="D280" s="15"/>
      <c r="F280" s="12"/>
      <c r="G280" s="12"/>
      <c r="H280" s="12"/>
      <c r="I280" s="12"/>
      <c r="J280" s="12"/>
      <c r="K280" s="12"/>
      <c r="L280" s="12"/>
      <c r="M280" s="19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9"/>
      <c r="AT280" s="19"/>
      <c r="AU280" s="19"/>
      <c r="AV280" s="19"/>
      <c r="AW280" s="19"/>
      <c r="AX280" s="19"/>
      <c r="AY280" s="19"/>
      <c r="AZ280" s="19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9"/>
      <c r="BQ280" s="12"/>
      <c r="BR280" s="19"/>
      <c r="BS280" s="12"/>
      <c r="BT280" s="12"/>
      <c r="BU280" s="12"/>
      <c r="BV280" s="10"/>
    </row>
    <row r="281" spans="1:74" x14ac:dyDescent="0.25">
      <c r="A281" s="4" t="str">
        <f t="shared" si="4"/>
        <v/>
      </c>
      <c r="B281" s="390"/>
      <c r="C281" s="390"/>
      <c r="D281" s="148" t="s">
        <v>0</v>
      </c>
      <c r="E281" s="148" t="s">
        <v>1</v>
      </c>
      <c r="F281" s="148" t="s">
        <v>2</v>
      </c>
      <c r="G281" s="148" t="s">
        <v>3</v>
      </c>
      <c r="H281" s="148" t="s">
        <v>4</v>
      </c>
      <c r="I281" s="148" t="s">
        <v>5</v>
      </c>
      <c r="J281" s="148" t="s">
        <v>6</v>
      </c>
      <c r="K281" s="148" t="s">
        <v>7</v>
      </c>
      <c r="L281" s="148" t="s">
        <v>8</v>
      </c>
      <c r="M281" s="148" t="s">
        <v>10</v>
      </c>
      <c r="N281" s="148" t="s">
        <v>11</v>
      </c>
      <c r="O281" s="148" t="s">
        <v>9</v>
      </c>
      <c r="P281" s="390" t="s">
        <v>17</v>
      </c>
      <c r="Q281" s="584" t="s">
        <v>18</v>
      </c>
      <c r="R281" s="390" t="s">
        <v>19</v>
      </c>
      <c r="S281" s="390" t="s">
        <v>20</v>
      </c>
      <c r="T281" s="390" t="s">
        <v>21</v>
      </c>
      <c r="U281" s="390" t="s">
        <v>22</v>
      </c>
      <c r="V281" s="390" t="s">
        <v>23</v>
      </c>
      <c r="W281" s="390" t="s">
        <v>15</v>
      </c>
      <c r="X281" s="390" t="s">
        <v>16</v>
      </c>
      <c r="Y281" s="392" t="s">
        <v>14</v>
      </c>
      <c r="Z281" s="392"/>
      <c r="AA281" s="390"/>
      <c r="AB281" s="390"/>
      <c r="AC281" s="390"/>
      <c r="AD281" s="390"/>
      <c r="AE281" s="390"/>
      <c r="AF281" s="390"/>
      <c r="AG281" s="390"/>
      <c r="AH281" s="390"/>
      <c r="AI281" s="390"/>
      <c r="AJ281" s="390"/>
      <c r="AK281" s="390"/>
      <c r="AL281" s="390"/>
      <c r="AM281" s="390"/>
      <c r="AN281" s="390"/>
      <c r="AO281" s="390"/>
      <c r="AP281" s="390"/>
      <c r="AQ281" s="390"/>
      <c r="AR281" s="390"/>
      <c r="AS281" s="390"/>
      <c r="AT281" s="390"/>
      <c r="AU281" s="390"/>
      <c r="AV281" s="390"/>
      <c r="AW281" s="390"/>
      <c r="AX281" s="390"/>
      <c r="AY281" s="390"/>
      <c r="AZ281" s="390"/>
      <c r="BA281" s="390"/>
      <c r="BB281" s="390"/>
      <c r="BC281" s="390"/>
      <c r="BD281" s="390"/>
      <c r="BE281" s="390"/>
      <c r="BF281" s="390"/>
      <c r="BG281" s="390"/>
      <c r="BH281" s="390"/>
      <c r="BI281" s="390"/>
      <c r="BJ281" s="390"/>
      <c r="BK281" s="390"/>
      <c r="BL281" s="390"/>
      <c r="BM281" s="390"/>
      <c r="BN281" s="390"/>
      <c r="BO281" s="390"/>
      <c r="BP281" s="390"/>
      <c r="BQ281" s="390"/>
      <c r="BR281" s="390"/>
      <c r="BS281" s="390"/>
      <c r="BT281" s="390"/>
      <c r="BU281" s="390"/>
      <c r="BV281" s="390"/>
    </row>
    <row r="282" spans="1:74" x14ac:dyDescent="0.25">
      <c r="A282" s="4" t="str">
        <f t="shared" si="4"/>
        <v>39691Long</v>
      </c>
      <c r="B282" s="391">
        <v>39691</v>
      </c>
      <c r="C282" s="392" t="s">
        <v>12</v>
      </c>
      <c r="D282" s="150">
        <v>0.25073757922238743</v>
      </c>
      <c r="E282" s="150">
        <v>4.2052953787257118E-2</v>
      </c>
      <c r="F282" s="150">
        <v>0.15516913510013405</v>
      </c>
      <c r="G282" s="150">
        <v>0.29536829521678704</v>
      </c>
      <c r="H282" s="150">
        <v>0</v>
      </c>
      <c r="I282" s="150">
        <v>7.7057828634050751E-2</v>
      </c>
      <c r="J282" s="150">
        <v>0.10376768790978108</v>
      </c>
      <c r="K282" s="150">
        <v>9.5617084346200226E-2</v>
      </c>
      <c r="L282" s="150">
        <v>2.2600551557740305E-2</v>
      </c>
      <c r="M282" s="150">
        <v>0.25326600245894326</v>
      </c>
      <c r="N282" s="150">
        <v>0</v>
      </c>
      <c r="O282" s="150">
        <v>0</v>
      </c>
      <c r="P282" s="151">
        <v>0.55317637775914619</v>
      </c>
      <c r="Q282" s="16">
        <v>0.25284786847424623</v>
      </c>
      <c r="R282" s="151">
        <v>0</v>
      </c>
      <c r="S282" s="151">
        <v>0.10822864678507289</v>
      </c>
      <c r="T282" s="151">
        <v>0.21034323273571714</v>
      </c>
      <c r="U282" s="151">
        <v>6.3749016732399508E-2</v>
      </c>
      <c r="V282" s="151">
        <v>9.3918741721832469E-2</v>
      </c>
      <c r="W282" s="151">
        <v>1.3373234024867054E-2</v>
      </c>
      <c r="X282" s="151">
        <v>0</v>
      </c>
      <c r="Y282" s="151">
        <v>1.2956371182332811</v>
      </c>
      <c r="Z282" s="390"/>
      <c r="AA282" s="390"/>
      <c r="AB282" s="390"/>
      <c r="AC282" s="390"/>
      <c r="AD282" s="390"/>
      <c r="AE282" s="390"/>
      <c r="AF282" s="390"/>
      <c r="AG282" s="390"/>
      <c r="AH282" s="390"/>
      <c r="AI282" s="390"/>
      <c r="AJ282" s="390"/>
      <c r="AK282" s="390"/>
      <c r="AL282" s="390"/>
      <c r="AM282" s="390"/>
      <c r="AN282" s="390"/>
      <c r="AO282" s="390"/>
      <c r="AP282" s="390"/>
      <c r="AQ282" s="390"/>
      <c r="AR282" s="390"/>
      <c r="AS282" s="390"/>
      <c r="AT282" s="390"/>
      <c r="AU282" s="390"/>
      <c r="AV282" s="390"/>
      <c r="AW282" s="390"/>
      <c r="AX282" s="390"/>
      <c r="AY282" s="390"/>
      <c r="AZ282" s="390"/>
      <c r="BA282" s="390"/>
      <c r="BB282" s="390"/>
      <c r="BC282" s="390"/>
      <c r="BD282" s="390"/>
      <c r="BE282" s="390"/>
      <c r="BF282" s="390"/>
      <c r="BG282" s="390"/>
      <c r="BH282" s="390"/>
      <c r="BI282" s="390"/>
      <c r="BJ282" s="390"/>
      <c r="BK282" s="390"/>
      <c r="BL282" s="390"/>
      <c r="BM282" s="390"/>
      <c r="BN282" s="390"/>
      <c r="BO282" s="390"/>
      <c r="BP282" s="390"/>
      <c r="BQ282" s="390"/>
      <c r="BR282" s="390"/>
      <c r="BS282" s="390"/>
      <c r="BT282" s="390"/>
      <c r="BU282" s="390"/>
      <c r="BV282" s="390"/>
    </row>
    <row r="283" spans="1:74" x14ac:dyDescent="0.25">
      <c r="A283" s="4" t="str">
        <f t="shared" si="4"/>
        <v>39691Short</v>
      </c>
      <c r="B283" s="393">
        <v>39691</v>
      </c>
      <c r="C283" s="392" t="s">
        <v>13</v>
      </c>
      <c r="D283" s="150">
        <v>-0.2513191994277848</v>
      </c>
      <c r="E283" s="150">
        <v>-9.3436825456853445E-2</v>
      </c>
      <c r="F283" s="150">
        <v>-8.0188013857695445E-2</v>
      </c>
      <c r="G283" s="150">
        <v>-0.13216402386574874</v>
      </c>
      <c r="H283" s="150">
        <v>0</v>
      </c>
      <c r="I283" s="150">
        <v>-0.37601376596776043</v>
      </c>
      <c r="J283" s="150">
        <v>-0.12121732788626727</v>
      </c>
      <c r="K283" s="150">
        <v>-0.11922222394428933</v>
      </c>
      <c r="L283" s="150">
        <v>-2.1050903133340765E-2</v>
      </c>
      <c r="M283" s="150">
        <v>-0.22476119818229837</v>
      </c>
      <c r="N283" s="150">
        <v>-1.2141221208875647E-3</v>
      </c>
      <c r="O283" s="150">
        <v>0</v>
      </c>
      <c r="P283" s="151">
        <v>-0.66477892600518373</v>
      </c>
      <c r="Q283" s="16">
        <v>-6.5116176355044755E-2</v>
      </c>
      <c r="R283" s="151">
        <v>-5.3849880432352101E-2</v>
      </c>
      <c r="S283" s="151">
        <v>-0.17122208059363592</v>
      </c>
      <c r="T283" s="151">
        <v>-4.1606575059672725E-2</v>
      </c>
      <c r="U283" s="151">
        <v>-0.27720008446549793</v>
      </c>
      <c r="V283" s="151">
        <v>-0.14681388093153908</v>
      </c>
      <c r="W283" s="151">
        <v>0</v>
      </c>
      <c r="X283" s="151">
        <v>0</v>
      </c>
      <c r="Y283" s="151">
        <v>-1.4205876038429259</v>
      </c>
      <c r="Z283" s="390"/>
      <c r="AA283" s="390"/>
      <c r="AB283" s="390"/>
      <c r="AC283" s="390"/>
      <c r="AD283" s="390"/>
      <c r="AE283" s="390"/>
      <c r="AF283" s="390"/>
      <c r="AG283" s="390"/>
      <c r="AH283" s="390"/>
      <c r="AI283" s="390"/>
      <c r="AJ283" s="390"/>
      <c r="AK283" s="390"/>
      <c r="AL283" s="390"/>
      <c r="AM283" s="390"/>
      <c r="AN283" s="390"/>
      <c r="AO283" s="390"/>
      <c r="AP283" s="390"/>
      <c r="AQ283" s="390"/>
      <c r="AR283" s="390"/>
      <c r="AS283" s="390"/>
      <c r="AT283" s="390"/>
      <c r="AU283" s="390"/>
      <c r="AV283" s="390"/>
      <c r="AW283" s="390"/>
      <c r="AX283" s="390"/>
      <c r="AY283" s="390"/>
      <c r="AZ283" s="390"/>
      <c r="BA283" s="390"/>
      <c r="BB283" s="390"/>
      <c r="BC283" s="390"/>
      <c r="BD283" s="390"/>
      <c r="BE283" s="390"/>
      <c r="BF283" s="390"/>
      <c r="BG283" s="390"/>
      <c r="BH283" s="390"/>
      <c r="BI283" s="390"/>
      <c r="BJ283" s="390"/>
      <c r="BK283" s="390"/>
      <c r="BL283" s="390"/>
      <c r="BM283" s="390"/>
      <c r="BN283" s="390"/>
      <c r="BO283" s="390"/>
      <c r="BP283" s="390"/>
      <c r="BQ283" s="390"/>
      <c r="BR283" s="390"/>
      <c r="BS283" s="390"/>
      <c r="BT283" s="390"/>
      <c r="BU283" s="390"/>
      <c r="BV283" s="390"/>
    </row>
    <row r="284" spans="1:74" x14ac:dyDescent="0.25">
      <c r="A284" s="4" t="str">
        <f t="shared" si="4"/>
        <v/>
      </c>
      <c r="E284" s="11"/>
      <c r="F284" s="11"/>
    </row>
    <row r="285" spans="1:74" x14ac:dyDescent="0.25">
      <c r="A285" s="4" t="str">
        <f t="shared" si="4"/>
        <v/>
      </c>
      <c r="B285" s="394"/>
      <c r="C285" s="394"/>
      <c r="D285" s="148" t="s">
        <v>0</v>
      </c>
      <c r="E285" s="148" t="s">
        <v>1</v>
      </c>
      <c r="F285" s="148" t="s">
        <v>2</v>
      </c>
      <c r="G285" s="148" t="s">
        <v>3</v>
      </c>
      <c r="H285" s="148" t="s">
        <v>4</v>
      </c>
      <c r="I285" s="148" t="s">
        <v>5</v>
      </c>
      <c r="J285" s="148" t="s">
        <v>6</v>
      </c>
      <c r="K285" s="148" t="s">
        <v>7</v>
      </c>
      <c r="L285" s="148" t="s">
        <v>8</v>
      </c>
      <c r="M285" s="148" t="s">
        <v>10</v>
      </c>
      <c r="N285" s="148" t="s">
        <v>11</v>
      </c>
      <c r="O285" s="148" t="s">
        <v>9</v>
      </c>
      <c r="P285" s="394" t="s">
        <v>17</v>
      </c>
      <c r="Q285" s="585" t="s">
        <v>18</v>
      </c>
      <c r="R285" s="394" t="s">
        <v>19</v>
      </c>
      <c r="S285" s="394" t="s">
        <v>20</v>
      </c>
      <c r="T285" s="394" t="s">
        <v>21</v>
      </c>
      <c r="U285" s="394" t="s">
        <v>22</v>
      </c>
      <c r="V285" s="394" t="s">
        <v>23</v>
      </c>
      <c r="W285" s="394" t="s">
        <v>15</v>
      </c>
      <c r="X285" s="394" t="s">
        <v>16</v>
      </c>
      <c r="Y285" s="396" t="s">
        <v>14</v>
      </c>
      <c r="Z285" s="396"/>
      <c r="AA285" s="394"/>
      <c r="AB285" s="394"/>
      <c r="AC285" s="394"/>
      <c r="AD285" s="394"/>
      <c r="AE285" s="394"/>
      <c r="AF285" s="394"/>
      <c r="AG285" s="394"/>
      <c r="AH285" s="394"/>
      <c r="AI285" s="394"/>
      <c r="AJ285" s="394"/>
      <c r="AK285" s="394"/>
      <c r="AL285" s="394"/>
      <c r="AM285" s="394"/>
      <c r="AN285" s="394"/>
      <c r="AO285" s="394"/>
      <c r="AP285" s="394"/>
      <c r="AQ285" s="394"/>
      <c r="AR285" s="394"/>
      <c r="AS285" s="394"/>
      <c r="AT285" s="394"/>
      <c r="AU285" s="394"/>
      <c r="AV285" s="394"/>
      <c r="AW285" s="394"/>
      <c r="AX285" s="394"/>
      <c r="AY285" s="394"/>
      <c r="AZ285" s="394"/>
      <c r="BA285" s="394"/>
      <c r="BB285" s="394"/>
      <c r="BC285" s="394"/>
      <c r="BD285" s="394"/>
      <c r="BE285" s="394"/>
      <c r="BF285" s="394"/>
      <c r="BG285" s="394"/>
      <c r="BH285" s="394"/>
      <c r="BI285" s="394"/>
      <c r="BJ285" s="394"/>
      <c r="BK285" s="394"/>
      <c r="BL285" s="394"/>
      <c r="BM285" s="394"/>
      <c r="BN285" s="394"/>
      <c r="BO285" s="394"/>
      <c r="BP285" s="394"/>
      <c r="BQ285" s="394"/>
      <c r="BR285" s="394"/>
      <c r="BS285" s="394"/>
      <c r="BT285" s="394"/>
      <c r="BU285" s="394"/>
      <c r="BV285" s="394"/>
    </row>
    <row r="286" spans="1:74" x14ac:dyDescent="0.25">
      <c r="A286" s="4" t="str">
        <f t="shared" si="4"/>
        <v>39660Long</v>
      </c>
      <c r="B286" s="395">
        <v>39660</v>
      </c>
      <c r="C286" s="396" t="s">
        <v>12</v>
      </c>
      <c r="D286" s="150">
        <v>0.25530398242525371</v>
      </c>
      <c r="E286" s="150">
        <v>3.5364697637154038E-2</v>
      </c>
      <c r="F286" s="150">
        <v>0.16925064389956845</v>
      </c>
      <c r="G286" s="150">
        <v>0.28406031742953158</v>
      </c>
      <c r="H286" s="150">
        <v>0</v>
      </c>
      <c r="I286" s="150">
        <v>8.1632448621334064E-2</v>
      </c>
      <c r="J286" s="150">
        <v>0.11352710475672895</v>
      </c>
      <c r="K286" s="150">
        <v>9.1530146691394018E-2</v>
      </c>
      <c r="L286" s="150">
        <v>1.0693459737668611E-2</v>
      </c>
      <c r="M286" s="150">
        <v>0.24695005921786087</v>
      </c>
      <c r="N286" s="150">
        <v>0</v>
      </c>
      <c r="O286" s="150">
        <v>0</v>
      </c>
      <c r="P286" s="151">
        <v>0.60899247074062013</v>
      </c>
      <c r="Q286" s="16">
        <v>0.25071455711043944</v>
      </c>
      <c r="R286" s="151">
        <v>0</v>
      </c>
      <c r="S286" s="151">
        <v>0.10241265712680343</v>
      </c>
      <c r="T286" s="151">
        <v>0.22211517081426335</v>
      </c>
      <c r="U286" s="151">
        <v>6.5918258731265916E-2</v>
      </c>
      <c r="V286" s="151">
        <v>3.815974589310208E-2</v>
      </c>
      <c r="W286" s="151">
        <v>0</v>
      </c>
      <c r="X286" s="151">
        <v>0</v>
      </c>
      <c r="Y286" s="151">
        <v>1.2883128604164948</v>
      </c>
      <c r="Z286" s="394"/>
      <c r="AA286" s="394"/>
      <c r="AB286" s="394"/>
      <c r="AC286" s="394"/>
      <c r="AD286" s="394"/>
      <c r="AE286" s="394"/>
      <c r="AF286" s="394"/>
      <c r="AG286" s="394"/>
      <c r="AH286" s="394"/>
      <c r="AI286" s="394"/>
      <c r="AJ286" s="394"/>
      <c r="AK286" s="394"/>
      <c r="AL286" s="394"/>
      <c r="AM286" s="394"/>
      <c r="AN286" s="394"/>
      <c r="AO286" s="394"/>
      <c r="AP286" s="394"/>
      <c r="AQ286" s="394"/>
      <c r="AR286" s="394"/>
      <c r="AS286" s="394"/>
      <c r="AT286" s="394"/>
      <c r="AU286" s="394"/>
      <c r="AV286" s="394"/>
      <c r="AW286" s="394"/>
      <c r="AX286" s="394"/>
      <c r="AY286" s="394"/>
      <c r="AZ286" s="394"/>
      <c r="BA286" s="394"/>
      <c r="BB286" s="394"/>
      <c r="BC286" s="394"/>
      <c r="BD286" s="394"/>
      <c r="BE286" s="394"/>
      <c r="BF286" s="394"/>
      <c r="BG286" s="394"/>
      <c r="BH286" s="394"/>
      <c r="BI286" s="394"/>
      <c r="BJ286" s="394"/>
      <c r="BK286" s="394"/>
      <c r="BL286" s="394"/>
      <c r="BM286" s="394"/>
      <c r="BN286" s="394"/>
      <c r="BO286" s="394"/>
      <c r="BP286" s="394"/>
      <c r="BQ286" s="394"/>
      <c r="BR286" s="394"/>
      <c r="BS286" s="394"/>
      <c r="BT286" s="394"/>
      <c r="BU286" s="394"/>
      <c r="BV286" s="394"/>
    </row>
    <row r="287" spans="1:74" x14ac:dyDescent="0.25">
      <c r="A287" s="4" t="str">
        <f t="shared" si="4"/>
        <v>39660Short</v>
      </c>
      <c r="B287" s="397">
        <v>39660</v>
      </c>
      <c r="C287" s="396" t="s">
        <v>13</v>
      </c>
      <c r="D287" s="150">
        <v>-0.1859792223139729</v>
      </c>
      <c r="E287" s="150">
        <v>-8.7622878250698519E-2</v>
      </c>
      <c r="F287" s="150">
        <v>-8.78575375189483E-2</v>
      </c>
      <c r="G287" s="150">
        <v>-0.10282521614541791</v>
      </c>
      <c r="H287" s="150">
        <v>0</v>
      </c>
      <c r="I287" s="150">
        <v>-0.42539357035201397</v>
      </c>
      <c r="J287" s="150">
        <v>-0.16713454494772889</v>
      </c>
      <c r="K287" s="150">
        <v>-0.11340410301786451</v>
      </c>
      <c r="L287" s="150">
        <v>-1.9621689947057451E-2</v>
      </c>
      <c r="M287" s="150">
        <v>-0.19119375734972752</v>
      </c>
      <c r="N287" s="150">
        <v>-8.3019709587132569E-3</v>
      </c>
      <c r="O287" s="150">
        <v>0</v>
      </c>
      <c r="P287" s="151">
        <v>-0.7686660484546366</v>
      </c>
      <c r="Q287" s="16">
        <v>-4.5870474109210607E-2</v>
      </c>
      <c r="R287" s="151">
        <v>-6.1433293908618666E-2</v>
      </c>
      <c r="S287" s="151">
        <v>-0.17406081490888303</v>
      </c>
      <c r="T287" s="151">
        <v>-5.1216407796358193E-2</v>
      </c>
      <c r="U287" s="151">
        <v>-0.19748495173076855</v>
      </c>
      <c r="V287" s="151">
        <v>-9.060249989366756E-2</v>
      </c>
      <c r="W287" s="151">
        <v>0</v>
      </c>
      <c r="X287" s="151">
        <v>0</v>
      </c>
      <c r="Y287" s="151">
        <v>-1.3893344908021439</v>
      </c>
      <c r="Z287" s="394"/>
      <c r="AA287" s="394"/>
      <c r="AB287" s="394"/>
      <c r="AC287" s="394"/>
      <c r="AD287" s="394"/>
      <c r="AE287" s="394"/>
      <c r="AF287" s="394"/>
      <c r="AG287" s="394"/>
      <c r="AH287" s="394"/>
      <c r="AI287" s="394"/>
      <c r="AJ287" s="394"/>
      <c r="AK287" s="394"/>
      <c r="AL287" s="394"/>
      <c r="AM287" s="394"/>
      <c r="AN287" s="394"/>
      <c r="AO287" s="394"/>
      <c r="AP287" s="394"/>
      <c r="AQ287" s="394"/>
      <c r="AR287" s="394"/>
      <c r="AS287" s="394"/>
      <c r="AT287" s="394"/>
      <c r="AU287" s="394"/>
      <c r="AV287" s="394"/>
      <c r="AW287" s="394"/>
      <c r="AX287" s="394"/>
      <c r="AY287" s="394"/>
      <c r="AZ287" s="394"/>
      <c r="BA287" s="394"/>
      <c r="BB287" s="394"/>
      <c r="BC287" s="394"/>
      <c r="BD287" s="394"/>
      <c r="BE287" s="394"/>
      <c r="BF287" s="394"/>
      <c r="BG287" s="394"/>
      <c r="BH287" s="394"/>
      <c r="BI287" s="394"/>
      <c r="BJ287" s="394"/>
      <c r="BK287" s="394"/>
      <c r="BL287" s="394"/>
      <c r="BM287" s="394"/>
      <c r="BN287" s="394"/>
      <c r="BO287" s="394"/>
      <c r="BP287" s="394"/>
      <c r="BQ287" s="394"/>
      <c r="BR287" s="394"/>
      <c r="BS287" s="394"/>
      <c r="BT287" s="394"/>
      <c r="BU287" s="394"/>
      <c r="BV287" s="394"/>
    </row>
    <row r="288" spans="1:74" x14ac:dyDescent="0.25">
      <c r="A288" s="4" t="str">
        <f t="shared" si="4"/>
        <v/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</row>
    <row r="289" spans="1:74" x14ac:dyDescent="0.25">
      <c r="A289" s="4" t="str">
        <f t="shared" si="4"/>
        <v/>
      </c>
      <c r="B289" s="398"/>
      <c r="C289" s="398"/>
      <c r="D289" s="148" t="s">
        <v>0</v>
      </c>
      <c r="E289" s="148" t="s">
        <v>1</v>
      </c>
      <c r="F289" s="148" t="s">
        <v>2</v>
      </c>
      <c r="G289" s="148" t="s">
        <v>3</v>
      </c>
      <c r="H289" s="148" t="s">
        <v>4</v>
      </c>
      <c r="I289" s="148" t="s">
        <v>5</v>
      </c>
      <c r="J289" s="148" t="s">
        <v>6</v>
      </c>
      <c r="K289" s="148" t="s">
        <v>7</v>
      </c>
      <c r="L289" s="148" t="s">
        <v>8</v>
      </c>
      <c r="M289" s="148" t="s">
        <v>10</v>
      </c>
      <c r="N289" s="148" t="s">
        <v>11</v>
      </c>
      <c r="O289" s="148" t="s">
        <v>9</v>
      </c>
      <c r="P289" s="398" t="s">
        <v>17</v>
      </c>
      <c r="Q289" s="586" t="s">
        <v>18</v>
      </c>
      <c r="R289" s="398" t="s">
        <v>19</v>
      </c>
      <c r="S289" s="398" t="s">
        <v>20</v>
      </c>
      <c r="T289" s="398" t="s">
        <v>21</v>
      </c>
      <c r="U289" s="398" t="s">
        <v>22</v>
      </c>
      <c r="V289" s="398" t="s">
        <v>23</v>
      </c>
      <c r="W289" s="398" t="s">
        <v>15</v>
      </c>
      <c r="X289" s="398" t="s">
        <v>16</v>
      </c>
      <c r="Y289" s="400" t="s">
        <v>14</v>
      </c>
      <c r="Z289" s="400"/>
      <c r="AA289" s="398"/>
      <c r="AB289" s="398"/>
      <c r="AC289" s="398"/>
      <c r="AD289" s="398"/>
      <c r="AE289" s="398"/>
      <c r="AF289" s="398"/>
      <c r="AG289" s="398"/>
      <c r="AH289" s="398"/>
      <c r="AI289" s="398"/>
      <c r="AJ289" s="398"/>
      <c r="AK289" s="398"/>
      <c r="AL289" s="398"/>
      <c r="AM289" s="398"/>
      <c r="AN289" s="398"/>
      <c r="AO289" s="398"/>
      <c r="AP289" s="398"/>
      <c r="AQ289" s="398"/>
      <c r="AR289" s="398"/>
      <c r="AS289" s="398"/>
      <c r="AT289" s="398"/>
      <c r="AU289" s="398"/>
      <c r="AV289" s="398"/>
      <c r="AW289" s="398"/>
      <c r="AX289" s="398"/>
      <c r="AY289" s="398"/>
      <c r="AZ289" s="398"/>
      <c r="BA289" s="398"/>
      <c r="BB289" s="398"/>
      <c r="BC289" s="398"/>
      <c r="BD289" s="398"/>
      <c r="BE289" s="398"/>
      <c r="BF289" s="398"/>
      <c r="BG289" s="398"/>
      <c r="BH289" s="398"/>
      <c r="BI289" s="398"/>
      <c r="BJ289" s="398"/>
      <c r="BK289" s="398"/>
      <c r="BL289" s="398"/>
      <c r="BM289" s="398"/>
      <c r="BN289" s="398"/>
      <c r="BO289" s="398"/>
      <c r="BP289" s="398"/>
      <c r="BQ289" s="398"/>
      <c r="BR289" s="398"/>
      <c r="BS289" s="398"/>
      <c r="BT289" s="398"/>
      <c r="BU289" s="398"/>
      <c r="BV289" s="398"/>
    </row>
    <row r="290" spans="1:74" x14ac:dyDescent="0.25">
      <c r="A290" s="4" t="str">
        <f t="shared" si="4"/>
        <v>39629Long</v>
      </c>
      <c r="B290" s="399">
        <v>39629</v>
      </c>
      <c r="C290" s="400" t="s">
        <v>12</v>
      </c>
      <c r="D290" s="150">
        <v>0.24614229186424119</v>
      </c>
      <c r="E290" s="150">
        <v>2.6406566628777758E-2</v>
      </c>
      <c r="F290" s="150">
        <v>0.13360733937453878</v>
      </c>
      <c r="G290" s="150">
        <v>0.27621013442675385</v>
      </c>
      <c r="H290" s="150">
        <v>0</v>
      </c>
      <c r="I290" s="150">
        <v>5.699112290260884E-2</v>
      </c>
      <c r="J290" s="150">
        <v>9.0137038939439085E-2</v>
      </c>
      <c r="K290" s="150">
        <v>8.39604755407036E-2</v>
      </c>
      <c r="L290" s="150">
        <v>7.9808987337041282E-2</v>
      </c>
      <c r="M290" s="150">
        <v>0.20944129992334129</v>
      </c>
      <c r="N290" s="150">
        <v>1.2754688475561986E-18</v>
      </c>
      <c r="O290" s="150">
        <v>2.2775426522004686E-3</v>
      </c>
      <c r="P290" s="151">
        <v>0.55421750000896919</v>
      </c>
      <c r="Q290" s="16">
        <v>0.19747034053816062</v>
      </c>
      <c r="R290" s="151">
        <v>0</v>
      </c>
      <c r="S290" s="151">
        <v>0.13065727473132624</v>
      </c>
      <c r="T290" s="151">
        <v>0.25201001964458691</v>
      </c>
      <c r="U290" s="151">
        <v>4.9490726987779628E-2</v>
      </c>
      <c r="V290" s="151">
        <v>2.1136937678823534E-2</v>
      </c>
      <c r="W290" s="151">
        <v>0</v>
      </c>
      <c r="X290" s="151">
        <v>0</v>
      </c>
      <c r="Y290" s="151">
        <v>1.2049827995896456</v>
      </c>
      <c r="Z290" s="398"/>
      <c r="AA290" s="398"/>
      <c r="AB290" s="398"/>
      <c r="AC290" s="398"/>
      <c r="AD290" s="398"/>
      <c r="AE290" s="398"/>
      <c r="AF290" s="398"/>
      <c r="AG290" s="398"/>
      <c r="AH290" s="398"/>
      <c r="AI290" s="398"/>
      <c r="AJ290" s="398"/>
      <c r="AK290" s="398"/>
      <c r="AL290" s="398"/>
      <c r="AM290" s="398"/>
      <c r="AN290" s="398"/>
      <c r="AO290" s="398"/>
      <c r="AP290" s="398"/>
      <c r="AQ290" s="398"/>
      <c r="AR290" s="398"/>
      <c r="AS290" s="398"/>
      <c r="AT290" s="398"/>
      <c r="AU290" s="398"/>
      <c r="AV290" s="398"/>
      <c r="AW290" s="398"/>
      <c r="AX290" s="398"/>
      <c r="AY290" s="398"/>
      <c r="AZ290" s="398"/>
      <c r="BA290" s="398"/>
      <c r="BB290" s="398"/>
      <c r="BC290" s="398"/>
      <c r="BD290" s="398"/>
      <c r="BE290" s="398"/>
      <c r="BF290" s="398"/>
      <c r="BG290" s="398"/>
      <c r="BH290" s="398"/>
      <c r="BI290" s="398"/>
      <c r="BJ290" s="398"/>
      <c r="BK290" s="398"/>
      <c r="BL290" s="398"/>
      <c r="BM290" s="398"/>
      <c r="BN290" s="398"/>
      <c r="BO290" s="398"/>
      <c r="BP290" s="398"/>
      <c r="BQ290" s="398"/>
      <c r="BR290" s="398"/>
      <c r="BS290" s="398"/>
      <c r="BT290" s="398"/>
      <c r="BU290" s="398"/>
      <c r="BV290" s="398"/>
    </row>
    <row r="291" spans="1:74" x14ac:dyDescent="0.25">
      <c r="A291" s="4" t="str">
        <f t="shared" si="4"/>
        <v>39629Short</v>
      </c>
      <c r="B291" s="401">
        <v>39629</v>
      </c>
      <c r="C291" s="400" t="s">
        <v>13</v>
      </c>
      <c r="D291" s="150">
        <v>-0.12210324923774574</v>
      </c>
      <c r="E291" s="150">
        <v>-5.018024815216611E-2</v>
      </c>
      <c r="F291" s="150">
        <v>-7.6657446988720693E-2</v>
      </c>
      <c r="G291" s="150">
        <v>-9.9823462049959399E-2</v>
      </c>
      <c r="H291" s="150">
        <v>0</v>
      </c>
      <c r="I291" s="150">
        <v>-0.36436238299540041</v>
      </c>
      <c r="J291" s="150">
        <v>-0.12549578063131256</v>
      </c>
      <c r="K291" s="150">
        <v>-0.12936959155210281</v>
      </c>
      <c r="L291" s="150">
        <v>-8.0435182564699628E-2</v>
      </c>
      <c r="M291" s="150">
        <v>-0.15055452795032337</v>
      </c>
      <c r="N291" s="150">
        <v>-1.5121285296367741E-2</v>
      </c>
      <c r="O291" s="150">
        <v>0</v>
      </c>
      <c r="P291" s="151">
        <v>-0.69270046988266953</v>
      </c>
      <c r="Q291" s="16">
        <v>-5.1776473397185607E-2</v>
      </c>
      <c r="R291" s="151">
        <v>-3.3118642808343118E-2</v>
      </c>
      <c r="S291" s="151">
        <v>-0.17271203235551574</v>
      </c>
      <c r="T291" s="151">
        <v>-4.2838916345876013E-2</v>
      </c>
      <c r="U291" s="151">
        <v>-0.13519303205249697</v>
      </c>
      <c r="V291" s="151">
        <v>-8.5763590576711568E-2</v>
      </c>
      <c r="W291" s="151">
        <v>0</v>
      </c>
      <c r="X291" s="151">
        <v>0</v>
      </c>
      <c r="Y291" s="151">
        <v>-1.2141031574187982</v>
      </c>
      <c r="Z291" s="398"/>
      <c r="AA291" s="398"/>
      <c r="AB291" s="398"/>
      <c r="AC291" s="398"/>
      <c r="AD291" s="398"/>
      <c r="AE291" s="398"/>
      <c r="AF291" s="398"/>
      <c r="AG291" s="398"/>
      <c r="AH291" s="398"/>
      <c r="AI291" s="398"/>
      <c r="AJ291" s="398"/>
      <c r="AK291" s="398"/>
      <c r="AL291" s="398"/>
      <c r="AM291" s="398"/>
      <c r="AN291" s="398"/>
      <c r="AO291" s="398"/>
      <c r="AP291" s="398"/>
      <c r="AQ291" s="398"/>
      <c r="AR291" s="398"/>
      <c r="AS291" s="398"/>
      <c r="AT291" s="398"/>
      <c r="AU291" s="398"/>
      <c r="AV291" s="398"/>
      <c r="AW291" s="398"/>
      <c r="AX291" s="398"/>
      <c r="AY291" s="398"/>
      <c r="AZ291" s="398"/>
      <c r="BA291" s="398"/>
      <c r="BB291" s="398"/>
      <c r="BC291" s="398"/>
      <c r="BD291" s="398"/>
      <c r="BE291" s="398"/>
      <c r="BF291" s="398"/>
      <c r="BG291" s="398"/>
      <c r="BH291" s="398"/>
      <c r="BI291" s="398"/>
      <c r="BJ291" s="398"/>
      <c r="BK291" s="398"/>
      <c r="BL291" s="398"/>
      <c r="BM291" s="398"/>
      <c r="BN291" s="398"/>
      <c r="BO291" s="398"/>
      <c r="BP291" s="398"/>
      <c r="BQ291" s="398"/>
      <c r="BR291" s="398"/>
      <c r="BS291" s="398"/>
      <c r="BT291" s="398"/>
      <c r="BU291" s="398"/>
      <c r="BV291" s="398"/>
    </row>
    <row r="292" spans="1:74" x14ac:dyDescent="0.25">
      <c r="A292" s="4" t="str">
        <f t="shared" si="4"/>
        <v/>
      </c>
      <c r="C292" s="15"/>
      <c r="D292" s="15"/>
      <c r="F292" s="12"/>
      <c r="G292" s="12"/>
      <c r="H292" s="12"/>
      <c r="I292" s="12"/>
      <c r="J292" s="12"/>
      <c r="K292" s="12"/>
      <c r="L292" s="12"/>
      <c r="M292" s="19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9"/>
      <c r="AT292" s="19"/>
      <c r="AU292" s="19"/>
      <c r="AV292" s="19"/>
      <c r="AW292" s="19"/>
      <c r="AX292" s="19"/>
      <c r="AY292" s="19"/>
      <c r="AZ292" s="19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9"/>
      <c r="BQ292" s="12"/>
      <c r="BR292" s="19"/>
      <c r="BS292" s="12"/>
      <c r="BT292" s="12"/>
      <c r="BU292" s="12"/>
      <c r="BV292" s="10"/>
    </row>
    <row r="293" spans="1:74" x14ac:dyDescent="0.25">
      <c r="A293" s="4" t="str">
        <f t="shared" si="4"/>
        <v/>
      </c>
      <c r="B293" s="402"/>
      <c r="C293" s="402"/>
      <c r="D293" s="148" t="s">
        <v>0</v>
      </c>
      <c r="E293" s="148" t="s">
        <v>1</v>
      </c>
      <c r="F293" s="148" t="s">
        <v>2</v>
      </c>
      <c r="G293" s="148" t="s">
        <v>3</v>
      </c>
      <c r="H293" s="148" t="s">
        <v>4</v>
      </c>
      <c r="I293" s="148" t="s">
        <v>5</v>
      </c>
      <c r="J293" s="148" t="s">
        <v>6</v>
      </c>
      <c r="K293" s="148" t="s">
        <v>7</v>
      </c>
      <c r="L293" s="148" t="s">
        <v>8</v>
      </c>
      <c r="M293" s="148" t="s">
        <v>10</v>
      </c>
      <c r="N293" s="148" t="s">
        <v>11</v>
      </c>
      <c r="O293" s="148" t="s">
        <v>9</v>
      </c>
      <c r="P293" s="402" t="s">
        <v>17</v>
      </c>
      <c r="Q293" s="587" t="s">
        <v>18</v>
      </c>
      <c r="R293" s="402" t="s">
        <v>19</v>
      </c>
      <c r="S293" s="402" t="s">
        <v>20</v>
      </c>
      <c r="T293" s="402" t="s">
        <v>21</v>
      </c>
      <c r="U293" s="402" t="s">
        <v>22</v>
      </c>
      <c r="V293" s="402" t="s">
        <v>23</v>
      </c>
      <c r="W293" s="402" t="s">
        <v>15</v>
      </c>
      <c r="X293" s="402" t="s">
        <v>16</v>
      </c>
      <c r="Y293" s="404" t="s">
        <v>14</v>
      </c>
      <c r="Z293" s="404"/>
      <c r="AA293" s="402"/>
      <c r="AB293" s="402"/>
      <c r="AC293" s="402"/>
      <c r="AD293" s="402"/>
      <c r="AE293" s="402"/>
      <c r="AF293" s="402"/>
      <c r="AG293" s="402"/>
      <c r="AH293" s="402"/>
      <c r="AI293" s="402"/>
      <c r="AJ293" s="402"/>
      <c r="AK293" s="402"/>
      <c r="AL293" s="402"/>
      <c r="AM293" s="402"/>
      <c r="AN293" s="402"/>
      <c r="AO293" s="402"/>
      <c r="AP293" s="402"/>
      <c r="AQ293" s="402"/>
      <c r="AR293" s="402"/>
      <c r="AS293" s="402"/>
      <c r="AT293" s="402"/>
      <c r="AU293" s="402"/>
      <c r="AV293" s="402"/>
      <c r="AW293" s="402"/>
      <c r="AX293" s="402"/>
      <c r="AY293" s="402"/>
      <c r="AZ293" s="402"/>
      <c r="BA293" s="402"/>
      <c r="BB293" s="402"/>
      <c r="BC293" s="402"/>
      <c r="BD293" s="402"/>
      <c r="BE293" s="402"/>
      <c r="BF293" s="402"/>
      <c r="BG293" s="402"/>
      <c r="BH293" s="402"/>
      <c r="BI293" s="402"/>
      <c r="BJ293" s="402"/>
      <c r="BK293" s="402"/>
      <c r="BL293" s="402"/>
      <c r="BM293" s="402"/>
      <c r="BN293" s="402"/>
      <c r="BO293" s="402"/>
      <c r="BP293" s="402"/>
      <c r="BQ293" s="402"/>
      <c r="BR293" s="402"/>
      <c r="BS293" s="402"/>
      <c r="BT293" s="402"/>
      <c r="BU293" s="402"/>
      <c r="BV293" s="402"/>
    </row>
    <row r="294" spans="1:74" x14ac:dyDescent="0.25">
      <c r="A294" s="4" t="str">
        <f t="shared" si="4"/>
        <v>39599Long</v>
      </c>
      <c r="B294" s="403">
        <v>39599</v>
      </c>
      <c r="C294" s="404" t="s">
        <v>12</v>
      </c>
      <c r="D294" s="150">
        <v>0.22610178763087674</v>
      </c>
      <c r="E294" s="150">
        <v>2.5015229874015305E-2</v>
      </c>
      <c r="F294" s="150">
        <v>7.6139626610484623E-2</v>
      </c>
      <c r="G294" s="150">
        <v>0.32199185595799762</v>
      </c>
      <c r="H294" s="150">
        <v>0</v>
      </c>
      <c r="I294" s="150">
        <v>5.0039531520249939E-2</v>
      </c>
      <c r="J294" s="150">
        <v>0.1052591844469752</v>
      </c>
      <c r="K294" s="150">
        <v>8.9864088163576272E-2</v>
      </c>
      <c r="L294" s="150">
        <v>8.3802482771058798E-2</v>
      </c>
      <c r="M294" s="150">
        <v>0.24776788431042227</v>
      </c>
      <c r="N294" s="150">
        <v>0</v>
      </c>
      <c r="O294" s="150">
        <v>2.9892126001088313E-3</v>
      </c>
      <c r="P294" s="151">
        <v>0.50605995733041809</v>
      </c>
      <c r="Q294" s="16">
        <v>0.2297623623010524</v>
      </c>
      <c r="R294" s="151">
        <v>0</v>
      </c>
      <c r="S294" s="151">
        <v>0.14391090976976434</v>
      </c>
      <c r="T294" s="151">
        <v>0.27526536807526958</v>
      </c>
      <c r="U294" s="151">
        <v>5.6389499243623714E-2</v>
      </c>
      <c r="V294" s="151">
        <v>1.7582787165637454E-2</v>
      </c>
      <c r="W294" s="151">
        <v>0</v>
      </c>
      <c r="X294" s="151">
        <v>0</v>
      </c>
      <c r="Y294" s="151">
        <v>1.2289708838857656</v>
      </c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402"/>
      <c r="AL294" s="402"/>
      <c r="AM294" s="402"/>
      <c r="AN294" s="402"/>
      <c r="AO294" s="402"/>
      <c r="AP294" s="402"/>
      <c r="AQ294" s="402"/>
      <c r="AR294" s="402"/>
      <c r="AS294" s="402"/>
      <c r="AT294" s="402"/>
      <c r="AU294" s="402"/>
      <c r="AV294" s="402"/>
      <c r="AW294" s="402"/>
      <c r="AX294" s="402"/>
      <c r="AY294" s="402"/>
      <c r="AZ294" s="402"/>
      <c r="BA294" s="402"/>
      <c r="BB294" s="402"/>
      <c r="BC294" s="402"/>
      <c r="BD294" s="402"/>
      <c r="BE294" s="402"/>
      <c r="BF294" s="402"/>
      <c r="BG294" s="402"/>
      <c r="BH294" s="402"/>
      <c r="BI294" s="402"/>
      <c r="BJ294" s="402"/>
      <c r="BK294" s="402"/>
      <c r="BL294" s="402"/>
      <c r="BM294" s="402"/>
      <c r="BN294" s="402"/>
      <c r="BO294" s="402"/>
      <c r="BP294" s="402"/>
      <c r="BQ294" s="402"/>
      <c r="BR294" s="402"/>
      <c r="BS294" s="402"/>
      <c r="BT294" s="402"/>
      <c r="BU294" s="402"/>
      <c r="BV294" s="402"/>
    </row>
    <row r="295" spans="1:74" x14ac:dyDescent="0.25">
      <c r="A295" s="4" t="str">
        <f t="shared" si="4"/>
        <v>39599Short</v>
      </c>
      <c r="B295" s="405">
        <v>39599</v>
      </c>
      <c r="C295" s="404" t="s">
        <v>13</v>
      </c>
      <c r="D295" s="150">
        <v>-0.14142141775253372</v>
      </c>
      <c r="E295" s="150">
        <v>-5.1635254601886241E-2</v>
      </c>
      <c r="F295" s="150">
        <v>-3.2283082795278251E-2</v>
      </c>
      <c r="G295" s="150">
        <v>-9.5899831658286527E-2</v>
      </c>
      <c r="H295" s="150">
        <v>0</v>
      </c>
      <c r="I295" s="150">
        <v>-0.44010296138918731</v>
      </c>
      <c r="J295" s="150">
        <v>-0.13715312222579548</v>
      </c>
      <c r="K295" s="150">
        <v>-0.101705388407168</v>
      </c>
      <c r="L295" s="150">
        <v>-8.0023557936316839E-2</v>
      </c>
      <c r="M295" s="150">
        <v>-0.21588270296085174</v>
      </c>
      <c r="N295" s="150">
        <v>0</v>
      </c>
      <c r="O295" s="150">
        <v>0</v>
      </c>
      <c r="P295" s="151">
        <v>-0.55390511806852849</v>
      </c>
      <c r="Q295" s="16">
        <v>-8.7298886503083942E-2</v>
      </c>
      <c r="R295" s="151">
        <v>-4.4747976255104946E-2</v>
      </c>
      <c r="S295" s="151">
        <v>-0.22445860200843032</v>
      </c>
      <c r="T295" s="151">
        <v>-6.083197299585455E-2</v>
      </c>
      <c r="U295" s="151">
        <v>-0.16698887320688754</v>
      </c>
      <c r="V295" s="151">
        <v>-0.15787589068941443</v>
      </c>
      <c r="W295" s="151">
        <v>0</v>
      </c>
      <c r="X295" s="151">
        <v>0</v>
      </c>
      <c r="Y295" s="151">
        <v>-1.2961073197273043</v>
      </c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402"/>
      <c r="AL295" s="402"/>
      <c r="AM295" s="402"/>
      <c r="AN295" s="402"/>
      <c r="AO295" s="402"/>
      <c r="AP295" s="402"/>
      <c r="AQ295" s="402"/>
      <c r="AR295" s="402"/>
      <c r="AS295" s="402"/>
      <c r="AT295" s="402"/>
      <c r="AU295" s="402"/>
      <c r="AV295" s="402"/>
      <c r="AW295" s="402"/>
      <c r="AX295" s="402"/>
      <c r="AY295" s="402"/>
      <c r="AZ295" s="402"/>
      <c r="BA295" s="402"/>
      <c r="BB295" s="402"/>
      <c r="BC295" s="402"/>
      <c r="BD295" s="402"/>
      <c r="BE295" s="402"/>
      <c r="BF295" s="402"/>
      <c r="BG295" s="402"/>
      <c r="BH295" s="402"/>
      <c r="BI295" s="402"/>
      <c r="BJ295" s="402"/>
      <c r="BK295" s="402"/>
      <c r="BL295" s="402"/>
      <c r="BM295" s="402"/>
      <c r="BN295" s="402"/>
      <c r="BO295" s="402"/>
      <c r="BP295" s="402"/>
      <c r="BQ295" s="402"/>
      <c r="BR295" s="402"/>
      <c r="BS295" s="402"/>
      <c r="BT295" s="402"/>
      <c r="BU295" s="402"/>
      <c r="BV295" s="402"/>
    </row>
    <row r="296" spans="1:74" x14ac:dyDescent="0.25">
      <c r="A296" s="4" t="str">
        <f t="shared" si="4"/>
        <v/>
      </c>
      <c r="E296" s="11"/>
      <c r="F296" s="11"/>
    </row>
    <row r="297" spans="1:74" x14ac:dyDescent="0.25">
      <c r="A297" s="4" t="str">
        <f t="shared" si="4"/>
        <v/>
      </c>
      <c r="B297" s="406"/>
      <c r="C297" s="406"/>
      <c r="D297" s="148" t="s">
        <v>0</v>
      </c>
      <c r="E297" s="148" t="s">
        <v>1</v>
      </c>
      <c r="F297" s="148" t="s">
        <v>2</v>
      </c>
      <c r="G297" s="148" t="s">
        <v>3</v>
      </c>
      <c r="H297" s="148" t="s">
        <v>4</v>
      </c>
      <c r="I297" s="148" t="s">
        <v>5</v>
      </c>
      <c r="J297" s="148" t="s">
        <v>6</v>
      </c>
      <c r="K297" s="148" t="s">
        <v>7</v>
      </c>
      <c r="L297" s="148" t="s">
        <v>8</v>
      </c>
      <c r="M297" s="148" t="s">
        <v>10</v>
      </c>
      <c r="N297" s="148" t="s">
        <v>11</v>
      </c>
      <c r="O297" s="148" t="s">
        <v>9</v>
      </c>
      <c r="P297" s="406" t="s">
        <v>17</v>
      </c>
      <c r="Q297" s="588" t="s">
        <v>18</v>
      </c>
      <c r="R297" s="406" t="s">
        <v>19</v>
      </c>
      <c r="S297" s="406" t="s">
        <v>20</v>
      </c>
      <c r="T297" s="406" t="s">
        <v>21</v>
      </c>
      <c r="U297" s="406" t="s">
        <v>22</v>
      </c>
      <c r="V297" s="406" t="s">
        <v>23</v>
      </c>
      <c r="W297" s="406" t="s">
        <v>15</v>
      </c>
      <c r="X297" s="406" t="s">
        <v>16</v>
      </c>
      <c r="Y297" s="408" t="s">
        <v>14</v>
      </c>
      <c r="Z297" s="408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06"/>
      <c r="AN297" s="406"/>
      <c r="AO297" s="406"/>
      <c r="AP297" s="406"/>
      <c r="AQ297" s="406"/>
      <c r="AR297" s="406"/>
      <c r="AS297" s="406"/>
      <c r="AT297" s="406"/>
      <c r="AU297" s="406"/>
      <c r="AV297" s="406"/>
      <c r="AW297" s="406"/>
      <c r="AX297" s="406"/>
      <c r="AY297" s="406"/>
      <c r="AZ297" s="406"/>
      <c r="BA297" s="406"/>
      <c r="BB297" s="406"/>
      <c r="BC297" s="406"/>
      <c r="BD297" s="406"/>
      <c r="BE297" s="406"/>
      <c r="BF297" s="406"/>
      <c r="BG297" s="406"/>
      <c r="BH297" s="406"/>
      <c r="BI297" s="406"/>
      <c r="BJ297" s="406"/>
      <c r="BK297" s="406"/>
      <c r="BL297" s="406"/>
      <c r="BM297" s="406"/>
      <c r="BN297" s="406"/>
      <c r="BO297" s="406"/>
      <c r="BP297" s="406"/>
      <c r="BQ297" s="406"/>
      <c r="BR297" s="406"/>
      <c r="BS297" s="406"/>
      <c r="BT297" s="406"/>
      <c r="BU297" s="406"/>
      <c r="BV297" s="406"/>
    </row>
    <row r="298" spans="1:74" x14ac:dyDescent="0.25">
      <c r="A298" s="4" t="str">
        <f t="shared" si="4"/>
        <v>39568Long</v>
      </c>
      <c r="B298" s="407">
        <v>39568</v>
      </c>
      <c r="C298" s="408" t="s">
        <v>12</v>
      </c>
      <c r="D298" s="150">
        <v>0.26258307471130271</v>
      </c>
      <c r="E298" s="150">
        <v>2.7881973517704616E-2</v>
      </c>
      <c r="F298" s="150">
        <v>7.8623399197024796E-2</v>
      </c>
      <c r="G298" s="150">
        <v>0.34113663169809721</v>
      </c>
      <c r="H298" s="150">
        <v>3.9401142992785609E-3</v>
      </c>
      <c r="I298" s="150">
        <v>2.4066189859371992E-2</v>
      </c>
      <c r="J298" s="150">
        <v>0.13217569626801651</v>
      </c>
      <c r="K298" s="150">
        <v>8.0003811363624291E-2</v>
      </c>
      <c r="L298" s="150">
        <v>0.11622823202005432</v>
      </c>
      <c r="M298" s="150">
        <v>0.25929309989709765</v>
      </c>
      <c r="N298" s="150">
        <v>0</v>
      </c>
      <c r="O298" s="150">
        <v>2.8325716881917383E-3</v>
      </c>
      <c r="P298" s="151">
        <v>0.54599731930094053</v>
      </c>
      <c r="Q298" s="16">
        <v>0.21812942137872332</v>
      </c>
      <c r="R298" s="151">
        <v>0</v>
      </c>
      <c r="S298" s="151">
        <v>0.18698236320067538</v>
      </c>
      <c r="T298" s="151">
        <v>0.31034668287611045</v>
      </c>
      <c r="U298" s="151">
        <v>5.231800538022649E-2</v>
      </c>
      <c r="V298" s="151">
        <v>1.4991002383088252E-2</v>
      </c>
      <c r="W298" s="151">
        <v>0</v>
      </c>
      <c r="X298" s="151">
        <v>0</v>
      </c>
      <c r="Y298" s="151">
        <v>1.3287647945197636</v>
      </c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06"/>
      <c r="AN298" s="406"/>
      <c r="AO298" s="406"/>
      <c r="AP298" s="406"/>
      <c r="AQ298" s="406"/>
      <c r="AR298" s="406"/>
      <c r="AS298" s="406"/>
      <c r="AT298" s="406"/>
      <c r="AU298" s="406"/>
      <c r="AV298" s="406"/>
      <c r="AW298" s="406"/>
      <c r="AX298" s="406"/>
      <c r="AY298" s="406"/>
      <c r="AZ298" s="406"/>
      <c r="BA298" s="406"/>
      <c r="BB298" s="406"/>
      <c r="BC298" s="406"/>
      <c r="BD298" s="406"/>
      <c r="BE298" s="406"/>
      <c r="BF298" s="406"/>
      <c r="BG298" s="406"/>
      <c r="BH298" s="406"/>
      <c r="BI298" s="406"/>
      <c r="BJ298" s="406"/>
      <c r="BK298" s="406"/>
      <c r="BL298" s="406"/>
      <c r="BM298" s="406"/>
      <c r="BN298" s="406"/>
      <c r="BO298" s="406"/>
      <c r="BP298" s="406"/>
      <c r="BQ298" s="406"/>
      <c r="BR298" s="406"/>
      <c r="BS298" s="406"/>
      <c r="BT298" s="406"/>
      <c r="BU298" s="406"/>
      <c r="BV298" s="406"/>
    </row>
    <row r="299" spans="1:74" x14ac:dyDescent="0.25">
      <c r="A299" s="4" t="str">
        <f t="shared" si="4"/>
        <v>39568Short</v>
      </c>
      <c r="B299" s="409">
        <v>39568</v>
      </c>
      <c r="C299" s="408" t="s">
        <v>13</v>
      </c>
      <c r="D299" s="150">
        <v>-0.18620686537482409</v>
      </c>
      <c r="E299" s="150">
        <v>-5.3932017128765157E-2</v>
      </c>
      <c r="F299" s="150">
        <v>-4.8255770041978056E-2</v>
      </c>
      <c r="G299" s="150">
        <v>-0.11595937379834009</v>
      </c>
      <c r="H299" s="150">
        <v>0</v>
      </c>
      <c r="I299" s="150">
        <v>-0.50432419671912432</v>
      </c>
      <c r="J299" s="150">
        <v>-0.15628922414743529</v>
      </c>
      <c r="K299" s="150">
        <v>-0.10681347734259793</v>
      </c>
      <c r="L299" s="150">
        <v>-9.1993384806411116E-2</v>
      </c>
      <c r="M299" s="150">
        <v>-0.16770598821153557</v>
      </c>
      <c r="N299" s="150">
        <v>0</v>
      </c>
      <c r="O299" s="150">
        <v>0</v>
      </c>
      <c r="P299" s="151">
        <v>-0.61661913613641783</v>
      </c>
      <c r="Q299" s="16">
        <v>-7.4571177959369767E-2</v>
      </c>
      <c r="R299" s="151">
        <v>-4.8850230536640574E-2</v>
      </c>
      <c r="S299" s="151">
        <v>-0.23007868710360974</v>
      </c>
      <c r="T299" s="151">
        <v>-8.4761842804764204E-2</v>
      </c>
      <c r="U299" s="151">
        <v>-0.19341745716513639</v>
      </c>
      <c r="V299" s="151">
        <v>-0.18318176586507318</v>
      </c>
      <c r="W299" s="151">
        <v>0</v>
      </c>
      <c r="X299" s="151">
        <v>0</v>
      </c>
      <c r="Y299" s="151">
        <v>-1.431480297571011</v>
      </c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06"/>
      <c r="AN299" s="406"/>
      <c r="AO299" s="406"/>
      <c r="AP299" s="406"/>
      <c r="AQ299" s="406"/>
      <c r="AR299" s="406"/>
      <c r="AS299" s="406"/>
      <c r="AT299" s="406"/>
      <c r="AU299" s="406"/>
      <c r="AV299" s="406"/>
      <c r="AW299" s="406"/>
      <c r="AX299" s="406"/>
      <c r="AY299" s="406"/>
      <c r="AZ299" s="406"/>
      <c r="BA299" s="406"/>
      <c r="BB299" s="406"/>
      <c r="BC299" s="406"/>
      <c r="BD299" s="406"/>
      <c r="BE299" s="406"/>
      <c r="BF299" s="406"/>
      <c r="BG299" s="406"/>
      <c r="BH299" s="406"/>
      <c r="BI299" s="406"/>
      <c r="BJ299" s="406"/>
      <c r="BK299" s="406"/>
      <c r="BL299" s="406"/>
      <c r="BM299" s="406"/>
      <c r="BN299" s="406"/>
      <c r="BO299" s="406"/>
      <c r="BP299" s="406"/>
      <c r="BQ299" s="406"/>
      <c r="BR299" s="406"/>
      <c r="BS299" s="406"/>
      <c r="BT299" s="406"/>
      <c r="BU299" s="406"/>
      <c r="BV299" s="406"/>
    </row>
    <row r="300" spans="1:74" x14ac:dyDescent="0.25">
      <c r="A300" s="4" t="str">
        <f t="shared" si="4"/>
        <v/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</row>
    <row r="301" spans="1:74" x14ac:dyDescent="0.25">
      <c r="A301" s="4" t="str">
        <f t="shared" si="4"/>
        <v/>
      </c>
      <c r="B301" s="410"/>
      <c r="C301" s="410"/>
      <c r="D301" s="148" t="s">
        <v>0</v>
      </c>
      <c r="E301" s="148" t="s">
        <v>1</v>
      </c>
      <c r="F301" s="148" t="s">
        <v>2</v>
      </c>
      <c r="G301" s="148" t="s">
        <v>3</v>
      </c>
      <c r="H301" s="148" t="s">
        <v>4</v>
      </c>
      <c r="I301" s="148" t="s">
        <v>5</v>
      </c>
      <c r="J301" s="148" t="s">
        <v>6</v>
      </c>
      <c r="K301" s="148" t="s">
        <v>7</v>
      </c>
      <c r="L301" s="148" t="s">
        <v>8</v>
      </c>
      <c r="M301" s="148" t="s">
        <v>10</v>
      </c>
      <c r="N301" s="148" t="s">
        <v>11</v>
      </c>
      <c r="O301" s="148" t="s">
        <v>9</v>
      </c>
      <c r="P301" s="410" t="s">
        <v>17</v>
      </c>
      <c r="Q301" s="589" t="s">
        <v>18</v>
      </c>
      <c r="R301" s="410" t="s">
        <v>19</v>
      </c>
      <c r="S301" s="410" t="s">
        <v>20</v>
      </c>
      <c r="T301" s="410" t="s">
        <v>21</v>
      </c>
      <c r="U301" s="410" t="s">
        <v>22</v>
      </c>
      <c r="V301" s="410" t="s">
        <v>23</v>
      </c>
      <c r="W301" s="410" t="s">
        <v>15</v>
      </c>
      <c r="X301" s="410" t="s">
        <v>16</v>
      </c>
      <c r="Y301" s="412" t="s">
        <v>14</v>
      </c>
      <c r="Z301" s="412"/>
      <c r="AA301" s="410"/>
      <c r="AB301" s="410"/>
      <c r="AC301" s="410"/>
      <c r="AD301" s="410"/>
      <c r="AE301" s="410"/>
      <c r="AF301" s="410"/>
      <c r="AG301" s="410"/>
      <c r="AH301" s="410"/>
      <c r="AI301" s="410"/>
      <c r="AJ301" s="410"/>
      <c r="AK301" s="410"/>
      <c r="AL301" s="410"/>
      <c r="AM301" s="410"/>
      <c r="AN301" s="410"/>
      <c r="AO301" s="410"/>
      <c r="AP301" s="410"/>
      <c r="AQ301" s="410"/>
      <c r="AR301" s="410"/>
      <c r="AS301" s="410"/>
      <c r="AT301" s="410"/>
      <c r="AU301" s="410"/>
      <c r="AV301" s="410"/>
      <c r="AW301" s="410"/>
      <c r="AX301" s="410"/>
      <c r="AY301" s="410"/>
      <c r="AZ301" s="410"/>
      <c r="BA301" s="410"/>
      <c r="BB301" s="410"/>
      <c r="BC301" s="410"/>
      <c r="BD301" s="410"/>
      <c r="BE301" s="410"/>
      <c r="BF301" s="410"/>
      <c r="BG301" s="410"/>
      <c r="BH301" s="410"/>
      <c r="BI301" s="410"/>
      <c r="BJ301" s="410"/>
      <c r="BK301" s="410"/>
      <c r="BL301" s="410"/>
      <c r="BM301" s="410"/>
      <c r="BN301" s="410"/>
      <c r="BO301" s="410"/>
      <c r="BP301" s="410"/>
      <c r="BQ301" s="410"/>
      <c r="BR301" s="410"/>
      <c r="BS301" s="410"/>
      <c r="BT301" s="410"/>
      <c r="BU301" s="410"/>
      <c r="BV301" s="410"/>
    </row>
    <row r="302" spans="1:74" x14ac:dyDescent="0.25">
      <c r="A302" s="4" t="str">
        <f t="shared" si="4"/>
        <v>39538Long</v>
      </c>
      <c r="B302" s="411">
        <v>39538</v>
      </c>
      <c r="C302" s="412" t="s">
        <v>12</v>
      </c>
      <c r="D302" s="150">
        <v>0.26862205013064488</v>
      </c>
      <c r="E302" s="150">
        <v>3.1270255024229816E-2</v>
      </c>
      <c r="F302" s="150">
        <v>8.8936421149508393E-2</v>
      </c>
      <c r="G302" s="150">
        <v>0.3085576514709214</v>
      </c>
      <c r="H302" s="150">
        <v>3.5254421181373013E-3</v>
      </c>
      <c r="I302" s="150">
        <v>9.8828223875203503E-3</v>
      </c>
      <c r="J302" s="150">
        <v>0.1116260002765281</v>
      </c>
      <c r="K302" s="150">
        <v>0.12932517224675416</v>
      </c>
      <c r="L302" s="150">
        <v>0.13679918822121526</v>
      </c>
      <c r="M302" s="150">
        <v>0.26856904343257626</v>
      </c>
      <c r="N302" s="150">
        <v>3.1021366936003377E-2</v>
      </c>
      <c r="O302" s="150">
        <v>2.2915932083511677E-3</v>
      </c>
      <c r="P302" s="151">
        <v>0.58913996251419676</v>
      </c>
      <c r="Q302" s="16">
        <v>0.21080482396276298</v>
      </c>
      <c r="R302" s="151">
        <v>0</v>
      </c>
      <c r="S302" s="151">
        <v>0.19113513220242628</v>
      </c>
      <c r="T302" s="151">
        <v>0.28198961426674318</v>
      </c>
      <c r="U302" s="151">
        <v>7.1080680186272935E-2</v>
      </c>
      <c r="V302" s="151">
        <v>4.6276793469988198E-2</v>
      </c>
      <c r="W302" s="151">
        <v>0</v>
      </c>
      <c r="X302" s="151">
        <v>0</v>
      </c>
      <c r="Y302" s="151">
        <v>1.3904270066023909</v>
      </c>
      <c r="Z302" s="410"/>
      <c r="AA302" s="410"/>
      <c r="AB302" s="410"/>
      <c r="AC302" s="410"/>
      <c r="AD302" s="410"/>
      <c r="AE302" s="410"/>
      <c r="AF302" s="410"/>
      <c r="AG302" s="410"/>
      <c r="AH302" s="410"/>
      <c r="AI302" s="410"/>
      <c r="AJ302" s="410"/>
      <c r="AK302" s="410"/>
      <c r="AL302" s="410"/>
      <c r="AM302" s="410"/>
      <c r="AN302" s="410"/>
      <c r="AO302" s="410"/>
      <c r="AP302" s="410"/>
      <c r="AQ302" s="410"/>
      <c r="AR302" s="410"/>
      <c r="AS302" s="410"/>
      <c r="AT302" s="410"/>
      <c r="AU302" s="410"/>
      <c r="AV302" s="410"/>
      <c r="AW302" s="410"/>
      <c r="AX302" s="410"/>
      <c r="AY302" s="410"/>
      <c r="AZ302" s="410"/>
      <c r="BA302" s="410"/>
      <c r="BB302" s="410"/>
      <c r="BC302" s="410"/>
      <c r="BD302" s="410"/>
      <c r="BE302" s="410"/>
      <c r="BF302" s="410"/>
      <c r="BG302" s="410"/>
      <c r="BH302" s="410"/>
      <c r="BI302" s="410"/>
      <c r="BJ302" s="410"/>
      <c r="BK302" s="410"/>
      <c r="BL302" s="410"/>
      <c r="BM302" s="410"/>
      <c r="BN302" s="410"/>
      <c r="BO302" s="410"/>
      <c r="BP302" s="410"/>
      <c r="BQ302" s="410"/>
      <c r="BR302" s="410"/>
      <c r="BS302" s="410"/>
      <c r="BT302" s="410"/>
      <c r="BU302" s="410"/>
      <c r="BV302" s="410"/>
    </row>
    <row r="303" spans="1:74" x14ac:dyDescent="0.25">
      <c r="A303" s="4" t="str">
        <f t="shared" si="4"/>
        <v>39538Short</v>
      </c>
      <c r="B303" s="413">
        <v>39538</v>
      </c>
      <c r="C303" s="412" t="s">
        <v>13</v>
      </c>
      <c r="D303" s="150">
        <v>-0.16141503975907243</v>
      </c>
      <c r="E303" s="150">
        <v>-6.0085444868467494E-2</v>
      </c>
      <c r="F303" s="150">
        <v>-7.2522402098714647E-2</v>
      </c>
      <c r="G303" s="150">
        <v>-0.10386180771120575</v>
      </c>
      <c r="H303" s="150">
        <v>0</v>
      </c>
      <c r="I303" s="150">
        <v>-0.48884596152382798</v>
      </c>
      <c r="J303" s="150">
        <v>-0.12326719388311876</v>
      </c>
      <c r="K303" s="150">
        <v>-0.14247940553957542</v>
      </c>
      <c r="L303" s="150">
        <v>-9.0412779407210694E-2</v>
      </c>
      <c r="M303" s="150">
        <v>-0.14177339426828597</v>
      </c>
      <c r="N303" s="150">
        <v>-3.2860562895845005E-2</v>
      </c>
      <c r="O303" s="150">
        <v>0</v>
      </c>
      <c r="P303" s="151">
        <v>-0.64651139275888225</v>
      </c>
      <c r="Q303" s="16">
        <v>-5.965700889064067E-2</v>
      </c>
      <c r="R303" s="151">
        <v>-4.3359391069865166E-2</v>
      </c>
      <c r="S303" s="151">
        <v>-0.21878557114052752</v>
      </c>
      <c r="T303" s="151">
        <v>-7.335588075558197E-2</v>
      </c>
      <c r="U303" s="151">
        <v>-0.17358440224519181</v>
      </c>
      <c r="V303" s="151">
        <v>-0.2022703450946344</v>
      </c>
      <c r="W303" s="151">
        <v>0</v>
      </c>
      <c r="X303" s="151">
        <v>0</v>
      </c>
      <c r="Y303" s="151">
        <v>-1.4175239919553244</v>
      </c>
      <c r="Z303" s="410"/>
      <c r="AA303" s="410"/>
      <c r="AB303" s="410"/>
      <c r="AC303" s="410"/>
      <c r="AD303" s="410"/>
      <c r="AE303" s="410"/>
      <c r="AF303" s="410"/>
      <c r="AG303" s="410"/>
      <c r="AH303" s="410"/>
      <c r="AI303" s="410"/>
      <c r="AJ303" s="410"/>
      <c r="AK303" s="410"/>
      <c r="AL303" s="410"/>
      <c r="AM303" s="410"/>
      <c r="AN303" s="410"/>
      <c r="AO303" s="410"/>
      <c r="AP303" s="410"/>
      <c r="AQ303" s="410"/>
      <c r="AR303" s="410"/>
      <c r="AS303" s="410"/>
      <c r="AT303" s="410"/>
      <c r="AU303" s="410"/>
      <c r="AV303" s="410"/>
      <c r="AW303" s="410"/>
      <c r="AX303" s="410"/>
      <c r="AY303" s="410"/>
      <c r="AZ303" s="410"/>
      <c r="BA303" s="410"/>
      <c r="BB303" s="410"/>
      <c r="BC303" s="410"/>
      <c r="BD303" s="410"/>
      <c r="BE303" s="410"/>
      <c r="BF303" s="410"/>
      <c r="BG303" s="410"/>
      <c r="BH303" s="410"/>
      <c r="BI303" s="410"/>
      <c r="BJ303" s="410"/>
      <c r="BK303" s="410"/>
      <c r="BL303" s="410"/>
      <c r="BM303" s="410"/>
      <c r="BN303" s="410"/>
      <c r="BO303" s="410"/>
      <c r="BP303" s="410"/>
      <c r="BQ303" s="410"/>
      <c r="BR303" s="410"/>
      <c r="BS303" s="410"/>
      <c r="BT303" s="410"/>
      <c r="BU303" s="410"/>
      <c r="BV303" s="410"/>
    </row>
    <row r="304" spans="1:74" x14ac:dyDescent="0.25">
      <c r="A304" s="4" t="str">
        <f t="shared" si="4"/>
        <v/>
      </c>
      <c r="C304" s="15"/>
      <c r="D304" s="15"/>
      <c r="F304" s="12"/>
      <c r="G304" s="12"/>
      <c r="H304" s="12"/>
      <c r="I304" s="12"/>
      <c r="J304" s="12"/>
      <c r="K304" s="12"/>
      <c r="L304" s="12"/>
      <c r="M304" s="19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9"/>
      <c r="AT304" s="19"/>
      <c r="AU304" s="19"/>
      <c r="AV304" s="19"/>
      <c r="AW304" s="19"/>
      <c r="AX304" s="19"/>
      <c r="AY304" s="19"/>
      <c r="AZ304" s="19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9"/>
      <c r="BQ304" s="12"/>
      <c r="BR304" s="19"/>
      <c r="BS304" s="12"/>
      <c r="BT304" s="12"/>
      <c r="BU304" s="12"/>
      <c r="BV304" s="10"/>
    </row>
    <row r="305" spans="1:74" x14ac:dyDescent="0.25">
      <c r="A305" s="4" t="str">
        <f t="shared" si="4"/>
        <v/>
      </c>
      <c r="B305" s="414"/>
      <c r="C305" s="414"/>
      <c r="D305" s="148" t="s">
        <v>0</v>
      </c>
      <c r="E305" s="148" t="s">
        <v>1</v>
      </c>
      <c r="F305" s="148" t="s">
        <v>2</v>
      </c>
      <c r="G305" s="148" t="s">
        <v>3</v>
      </c>
      <c r="H305" s="148" t="s">
        <v>4</v>
      </c>
      <c r="I305" s="148" t="s">
        <v>5</v>
      </c>
      <c r="J305" s="148" t="s">
        <v>6</v>
      </c>
      <c r="K305" s="148" t="s">
        <v>7</v>
      </c>
      <c r="L305" s="148" t="s">
        <v>8</v>
      </c>
      <c r="M305" s="148" t="s">
        <v>10</v>
      </c>
      <c r="N305" s="148" t="s">
        <v>11</v>
      </c>
      <c r="O305" s="148" t="s">
        <v>9</v>
      </c>
      <c r="P305" s="414" t="s">
        <v>17</v>
      </c>
      <c r="Q305" s="590" t="s">
        <v>18</v>
      </c>
      <c r="R305" s="414" t="s">
        <v>19</v>
      </c>
      <c r="S305" s="414" t="s">
        <v>20</v>
      </c>
      <c r="T305" s="414" t="s">
        <v>21</v>
      </c>
      <c r="U305" s="414" t="s">
        <v>22</v>
      </c>
      <c r="V305" s="414" t="s">
        <v>23</v>
      </c>
      <c r="W305" s="414" t="s">
        <v>15</v>
      </c>
      <c r="X305" s="414" t="s">
        <v>16</v>
      </c>
      <c r="Y305" s="416" t="s">
        <v>14</v>
      </c>
      <c r="Z305" s="416"/>
      <c r="AA305" s="414"/>
      <c r="AB305" s="414"/>
      <c r="AC305" s="414"/>
      <c r="AD305" s="414"/>
      <c r="AE305" s="414"/>
      <c r="AF305" s="414"/>
      <c r="AG305" s="414"/>
      <c r="AH305" s="414"/>
      <c r="AI305" s="414"/>
      <c r="AJ305" s="414"/>
      <c r="AK305" s="414"/>
      <c r="AL305" s="414"/>
      <c r="AM305" s="414"/>
      <c r="AN305" s="414"/>
      <c r="AO305" s="414"/>
      <c r="AP305" s="414"/>
      <c r="AQ305" s="414"/>
      <c r="AR305" s="414"/>
      <c r="AS305" s="414"/>
      <c r="AT305" s="414"/>
      <c r="AU305" s="414"/>
      <c r="AV305" s="414"/>
      <c r="AW305" s="414"/>
      <c r="AX305" s="414"/>
      <c r="AY305" s="414"/>
      <c r="AZ305" s="414"/>
      <c r="BA305" s="414"/>
      <c r="BB305" s="414"/>
      <c r="BC305" s="414"/>
      <c r="BD305" s="414"/>
      <c r="BE305" s="414"/>
      <c r="BF305" s="414"/>
      <c r="BG305" s="414"/>
      <c r="BH305" s="414"/>
      <c r="BI305" s="414"/>
      <c r="BJ305" s="414"/>
      <c r="BK305" s="414"/>
      <c r="BL305" s="414"/>
      <c r="BM305" s="414"/>
      <c r="BN305" s="414"/>
      <c r="BO305" s="414"/>
      <c r="BP305" s="414"/>
      <c r="BQ305" s="414"/>
      <c r="BR305" s="414"/>
      <c r="BS305" s="414"/>
      <c r="BT305" s="414"/>
      <c r="BU305" s="414"/>
      <c r="BV305" s="414"/>
    </row>
    <row r="306" spans="1:74" x14ac:dyDescent="0.25">
      <c r="A306" s="4" t="str">
        <f t="shared" si="4"/>
        <v>39507Long</v>
      </c>
      <c r="B306" s="415">
        <v>39507</v>
      </c>
      <c r="C306" s="416" t="s">
        <v>12</v>
      </c>
      <c r="D306" s="150">
        <v>0.30547503205234156</v>
      </c>
      <c r="E306" s="150">
        <v>3.116289263687674E-2</v>
      </c>
      <c r="F306" s="150">
        <v>8.5251623334584303E-2</v>
      </c>
      <c r="G306" s="150">
        <v>0.38923142294622709</v>
      </c>
      <c r="H306" s="150">
        <v>5.360280962820544E-3</v>
      </c>
      <c r="I306" s="150">
        <v>1.29665556725755E-2</v>
      </c>
      <c r="J306" s="150">
        <v>0.12352184806997309</v>
      </c>
      <c r="K306" s="150">
        <v>9.0888714318494324E-2</v>
      </c>
      <c r="L306" s="150">
        <v>0.15716046416848692</v>
      </c>
      <c r="M306" s="150">
        <v>0.26132838178665285</v>
      </c>
      <c r="N306" s="150">
        <v>3.0497355014316871E-2</v>
      </c>
      <c r="O306" s="150">
        <v>0</v>
      </c>
      <c r="P306" s="151">
        <v>0.62888812220688495</v>
      </c>
      <c r="Q306" s="16">
        <v>0.20942242849092718</v>
      </c>
      <c r="R306" s="151">
        <v>0</v>
      </c>
      <c r="S306" s="151">
        <v>0.22502284096074485</v>
      </c>
      <c r="T306" s="151">
        <v>0.31665259254311862</v>
      </c>
      <c r="U306" s="151">
        <v>6.2568841950199197E-2</v>
      </c>
      <c r="V306" s="151">
        <v>5.0289744811475051E-2</v>
      </c>
      <c r="W306" s="151">
        <v>0</v>
      </c>
      <c r="X306" s="151">
        <v>0</v>
      </c>
      <c r="Y306" s="151">
        <v>1.4928445709633502</v>
      </c>
      <c r="Z306" s="414"/>
      <c r="AA306" s="414"/>
      <c r="AB306" s="414"/>
      <c r="AC306" s="414"/>
      <c r="AD306" s="414"/>
      <c r="AE306" s="414"/>
      <c r="AF306" s="414"/>
      <c r="AG306" s="414"/>
      <c r="AH306" s="414"/>
      <c r="AI306" s="414"/>
      <c r="AJ306" s="414"/>
      <c r="AK306" s="414"/>
      <c r="AL306" s="414"/>
      <c r="AM306" s="414"/>
      <c r="AN306" s="414"/>
      <c r="AO306" s="414"/>
      <c r="AP306" s="414"/>
      <c r="AQ306" s="414"/>
      <c r="AR306" s="414"/>
      <c r="AS306" s="414"/>
      <c r="AT306" s="414"/>
      <c r="AU306" s="414"/>
      <c r="AV306" s="414"/>
      <c r="AW306" s="414"/>
      <c r="AX306" s="414"/>
      <c r="AY306" s="414"/>
      <c r="AZ306" s="414"/>
      <c r="BA306" s="414"/>
      <c r="BB306" s="414"/>
      <c r="BC306" s="414"/>
      <c r="BD306" s="414"/>
      <c r="BE306" s="414"/>
      <c r="BF306" s="414"/>
      <c r="BG306" s="414"/>
      <c r="BH306" s="414"/>
      <c r="BI306" s="414"/>
      <c r="BJ306" s="414"/>
      <c r="BK306" s="414"/>
      <c r="BL306" s="414"/>
      <c r="BM306" s="414"/>
      <c r="BN306" s="414"/>
      <c r="BO306" s="414"/>
      <c r="BP306" s="414"/>
      <c r="BQ306" s="414"/>
      <c r="BR306" s="414"/>
      <c r="BS306" s="414"/>
      <c r="BT306" s="414"/>
      <c r="BU306" s="414"/>
      <c r="BV306" s="414"/>
    </row>
    <row r="307" spans="1:74" x14ac:dyDescent="0.25">
      <c r="A307" s="4" t="str">
        <f t="shared" si="4"/>
        <v>39507Short</v>
      </c>
      <c r="B307" s="417">
        <v>39507</v>
      </c>
      <c r="C307" s="416" t="s">
        <v>13</v>
      </c>
      <c r="D307" s="150">
        <v>-0.15893297973776627</v>
      </c>
      <c r="E307" s="150">
        <v>-5.0921480920502499E-2</v>
      </c>
      <c r="F307" s="150">
        <v>-8.6347862485541216E-2</v>
      </c>
      <c r="G307" s="150">
        <v>-0.10445618619070857</v>
      </c>
      <c r="H307" s="150">
        <v>0</v>
      </c>
      <c r="I307" s="150">
        <v>-0.56529021285285297</v>
      </c>
      <c r="J307" s="150">
        <v>-0.12073400280684882</v>
      </c>
      <c r="K307" s="150">
        <v>-9.9107445087565416E-2</v>
      </c>
      <c r="L307" s="150">
        <v>-9.5800794281763982E-2</v>
      </c>
      <c r="M307" s="150">
        <v>-0.11475813683630158</v>
      </c>
      <c r="N307" s="150">
        <v>-3.4424438185247451E-2</v>
      </c>
      <c r="O307" s="150">
        <v>0</v>
      </c>
      <c r="P307" s="151">
        <v>-0.60432529924441392</v>
      </c>
      <c r="Q307" s="16">
        <v>-6.5129141240212907E-2</v>
      </c>
      <c r="R307" s="151">
        <v>-5.0235835958980665E-2</v>
      </c>
      <c r="S307" s="151">
        <v>-0.18493596820138805</v>
      </c>
      <c r="T307" s="151">
        <v>-7.9277778861628345E-2</v>
      </c>
      <c r="U307" s="151">
        <v>-0.23509220552732202</v>
      </c>
      <c r="V307" s="151">
        <v>-0.2117773103511531</v>
      </c>
      <c r="W307" s="151">
        <v>0</v>
      </c>
      <c r="X307" s="151">
        <v>0</v>
      </c>
      <c r="Y307" s="151">
        <v>-1.4307735393850993</v>
      </c>
      <c r="Z307" s="414"/>
      <c r="AA307" s="414"/>
      <c r="AB307" s="414"/>
      <c r="AC307" s="414"/>
      <c r="AD307" s="414"/>
      <c r="AE307" s="414"/>
      <c r="AF307" s="414"/>
      <c r="AG307" s="414"/>
      <c r="AH307" s="414"/>
      <c r="AI307" s="414"/>
      <c r="AJ307" s="414"/>
      <c r="AK307" s="414"/>
      <c r="AL307" s="414"/>
      <c r="AM307" s="414"/>
      <c r="AN307" s="414"/>
      <c r="AO307" s="414"/>
      <c r="AP307" s="414"/>
      <c r="AQ307" s="414"/>
      <c r="AR307" s="414"/>
      <c r="AS307" s="414"/>
      <c r="AT307" s="414"/>
      <c r="AU307" s="414"/>
      <c r="AV307" s="414"/>
      <c r="AW307" s="414"/>
      <c r="AX307" s="414"/>
      <c r="AY307" s="414"/>
      <c r="AZ307" s="414"/>
      <c r="BA307" s="414"/>
      <c r="BB307" s="414"/>
      <c r="BC307" s="414"/>
      <c r="BD307" s="414"/>
      <c r="BE307" s="414"/>
      <c r="BF307" s="414"/>
      <c r="BG307" s="414"/>
      <c r="BH307" s="414"/>
      <c r="BI307" s="414"/>
      <c r="BJ307" s="414"/>
      <c r="BK307" s="414"/>
      <c r="BL307" s="414"/>
      <c r="BM307" s="414"/>
      <c r="BN307" s="414"/>
      <c r="BO307" s="414"/>
      <c r="BP307" s="414"/>
      <c r="BQ307" s="414"/>
      <c r="BR307" s="414"/>
      <c r="BS307" s="414"/>
      <c r="BT307" s="414"/>
      <c r="BU307" s="414"/>
      <c r="BV307" s="414"/>
    </row>
    <row r="308" spans="1:74" x14ac:dyDescent="0.25">
      <c r="A308" s="4" t="str">
        <f t="shared" si="4"/>
        <v/>
      </c>
      <c r="E308" s="11"/>
      <c r="F308" s="11"/>
    </row>
    <row r="309" spans="1:74" x14ac:dyDescent="0.25">
      <c r="A309" s="4" t="str">
        <f t="shared" si="4"/>
        <v/>
      </c>
      <c r="B309" s="418"/>
      <c r="C309" s="418"/>
      <c r="D309" s="148" t="s">
        <v>0</v>
      </c>
      <c r="E309" s="148" t="s">
        <v>1</v>
      </c>
      <c r="F309" s="148" t="s">
        <v>2</v>
      </c>
      <c r="G309" s="148" t="s">
        <v>3</v>
      </c>
      <c r="H309" s="148" t="s">
        <v>4</v>
      </c>
      <c r="I309" s="148" t="s">
        <v>5</v>
      </c>
      <c r="J309" s="148" t="s">
        <v>6</v>
      </c>
      <c r="K309" s="148" t="s">
        <v>7</v>
      </c>
      <c r="L309" s="148" t="s">
        <v>8</v>
      </c>
      <c r="M309" s="148" t="s">
        <v>10</v>
      </c>
      <c r="N309" s="148" t="s">
        <v>11</v>
      </c>
      <c r="O309" s="148" t="s">
        <v>9</v>
      </c>
      <c r="P309" s="418" t="s">
        <v>17</v>
      </c>
      <c r="Q309" s="591" t="s">
        <v>18</v>
      </c>
      <c r="R309" s="418" t="s">
        <v>19</v>
      </c>
      <c r="S309" s="418" t="s">
        <v>20</v>
      </c>
      <c r="T309" s="418" t="s">
        <v>21</v>
      </c>
      <c r="U309" s="418" t="s">
        <v>22</v>
      </c>
      <c r="V309" s="418" t="s">
        <v>23</v>
      </c>
      <c r="W309" s="418" t="s">
        <v>15</v>
      </c>
      <c r="X309" s="418" t="s">
        <v>16</v>
      </c>
      <c r="Y309" s="420" t="s">
        <v>14</v>
      </c>
      <c r="Z309" s="420"/>
      <c r="AA309" s="418"/>
      <c r="AB309" s="418"/>
      <c r="AC309" s="418"/>
      <c r="AD309" s="418"/>
      <c r="AE309" s="418"/>
      <c r="AF309" s="418"/>
      <c r="AG309" s="418"/>
      <c r="AH309" s="418"/>
      <c r="AI309" s="418"/>
      <c r="AJ309" s="418"/>
      <c r="AK309" s="418"/>
      <c r="AL309" s="418"/>
      <c r="AM309" s="418"/>
      <c r="AN309" s="418"/>
      <c r="AO309" s="418"/>
      <c r="AP309" s="418"/>
      <c r="AQ309" s="418"/>
      <c r="AR309" s="418"/>
      <c r="AS309" s="418"/>
      <c r="AT309" s="418"/>
      <c r="AU309" s="418"/>
      <c r="AV309" s="418"/>
      <c r="AW309" s="418"/>
      <c r="AX309" s="418"/>
      <c r="AY309" s="418"/>
      <c r="AZ309" s="418"/>
      <c r="BA309" s="418"/>
      <c r="BB309" s="418"/>
      <c r="BC309" s="418"/>
      <c r="BD309" s="418"/>
      <c r="BE309" s="418"/>
      <c r="BF309" s="418"/>
      <c r="BG309" s="418"/>
      <c r="BH309" s="418"/>
      <c r="BI309" s="418"/>
      <c r="BJ309" s="418"/>
      <c r="BK309" s="418"/>
      <c r="BL309" s="418"/>
      <c r="BM309" s="418"/>
      <c r="BN309" s="418"/>
      <c r="BO309" s="418"/>
      <c r="BP309" s="418"/>
      <c r="BQ309" s="418"/>
      <c r="BR309" s="418"/>
      <c r="BS309" s="418"/>
      <c r="BT309" s="418"/>
      <c r="BU309" s="418"/>
      <c r="BV309" s="418"/>
    </row>
    <row r="310" spans="1:74" x14ac:dyDescent="0.25">
      <c r="A310" s="4" t="str">
        <f t="shared" si="4"/>
        <v>39478Long</v>
      </c>
      <c r="B310" s="419">
        <v>39478</v>
      </c>
      <c r="C310" s="420" t="s">
        <v>12</v>
      </c>
      <c r="D310" s="150">
        <v>0.27948667213854489</v>
      </c>
      <c r="E310" s="150">
        <v>8.093518925816498E-2</v>
      </c>
      <c r="F310" s="150">
        <v>5.7588646241692326E-2</v>
      </c>
      <c r="G310" s="150">
        <v>0.3135367729494693</v>
      </c>
      <c r="H310" s="150">
        <v>1.0265853964552464E-2</v>
      </c>
      <c r="I310" s="150">
        <v>1.0636720016797867E-2</v>
      </c>
      <c r="J310" s="150">
        <v>0.12509693065011923</v>
      </c>
      <c r="K310" s="150">
        <v>8.8913353905103576E-2</v>
      </c>
      <c r="L310" s="150">
        <v>0.12899199681148826</v>
      </c>
      <c r="M310" s="150">
        <v>0.23937741109907421</v>
      </c>
      <c r="N310" s="150">
        <v>3.0647483182246745E-2</v>
      </c>
      <c r="O310" s="150">
        <v>0</v>
      </c>
      <c r="P310" s="151">
        <v>0.54759966171960273</v>
      </c>
      <c r="Q310" s="16">
        <v>0.17816938873811128</v>
      </c>
      <c r="R310" s="151">
        <v>0</v>
      </c>
      <c r="S310" s="151">
        <v>0.22680320782742983</v>
      </c>
      <c r="T310" s="151">
        <v>0.29961383023414601</v>
      </c>
      <c r="U310" s="151">
        <v>7.4281530931122164E-2</v>
      </c>
      <c r="V310" s="151">
        <v>3.9009410766841807E-2</v>
      </c>
      <c r="W310" s="151">
        <v>0</v>
      </c>
      <c r="X310" s="151">
        <v>0</v>
      </c>
      <c r="Y310" s="151">
        <v>1.3654770302172534</v>
      </c>
      <c r="Z310" s="418"/>
      <c r="AA310" s="418"/>
      <c r="AB310" s="418"/>
      <c r="AC310" s="418"/>
      <c r="AD310" s="418"/>
      <c r="AE310" s="418"/>
      <c r="AF310" s="418"/>
      <c r="AG310" s="418"/>
      <c r="AH310" s="418"/>
      <c r="AI310" s="418"/>
      <c r="AJ310" s="418"/>
      <c r="AK310" s="418"/>
      <c r="AL310" s="418"/>
      <c r="AM310" s="418"/>
      <c r="AN310" s="418"/>
      <c r="AO310" s="418"/>
      <c r="AP310" s="418"/>
      <c r="AQ310" s="418"/>
      <c r="AR310" s="418"/>
      <c r="AS310" s="418"/>
      <c r="AT310" s="418"/>
      <c r="AU310" s="418"/>
      <c r="AV310" s="418"/>
      <c r="AW310" s="418"/>
      <c r="AX310" s="418"/>
      <c r="AY310" s="418"/>
      <c r="AZ310" s="418"/>
      <c r="BA310" s="418"/>
      <c r="BB310" s="418"/>
      <c r="BC310" s="418"/>
      <c r="BD310" s="418"/>
      <c r="BE310" s="418"/>
      <c r="BF310" s="418"/>
      <c r="BG310" s="418"/>
      <c r="BH310" s="418"/>
      <c r="BI310" s="418"/>
      <c r="BJ310" s="418"/>
      <c r="BK310" s="418"/>
      <c r="BL310" s="418"/>
      <c r="BM310" s="418"/>
      <c r="BN310" s="418"/>
      <c r="BO310" s="418"/>
      <c r="BP310" s="418"/>
      <c r="BQ310" s="418"/>
      <c r="BR310" s="418"/>
      <c r="BS310" s="418"/>
      <c r="BT310" s="418"/>
      <c r="BU310" s="418"/>
      <c r="BV310" s="418"/>
    </row>
    <row r="311" spans="1:74" x14ac:dyDescent="0.25">
      <c r="A311" s="4" t="str">
        <f t="shared" si="4"/>
        <v>39478Short</v>
      </c>
      <c r="B311" s="421">
        <v>39478</v>
      </c>
      <c r="C311" s="420" t="s">
        <v>13</v>
      </c>
      <c r="D311" s="150">
        <v>-0.13979360603575414</v>
      </c>
      <c r="E311" s="150">
        <v>-3.0872298819742187E-2</v>
      </c>
      <c r="F311" s="150">
        <v>-5.7887746830740695E-2</v>
      </c>
      <c r="G311" s="150">
        <v>-0.10627326633707596</v>
      </c>
      <c r="H311" s="150">
        <v>0</v>
      </c>
      <c r="I311" s="150">
        <v>-0.53962064413533184</v>
      </c>
      <c r="J311" s="150">
        <v>-0.10629694307986609</v>
      </c>
      <c r="K311" s="150">
        <v>-8.0847637312876253E-2</v>
      </c>
      <c r="L311" s="150">
        <v>-8.8186748836605947E-2</v>
      </c>
      <c r="M311" s="150">
        <v>-0.10286896774089856</v>
      </c>
      <c r="N311" s="150">
        <v>-3.9956238595855412E-2</v>
      </c>
      <c r="O311" s="150">
        <v>0</v>
      </c>
      <c r="P311" s="151">
        <v>-0.53969235681468708</v>
      </c>
      <c r="Q311" s="16">
        <v>-7.259530780593991E-2</v>
      </c>
      <c r="R311" s="151">
        <v>-4.2788049342914067E-2</v>
      </c>
      <c r="S311" s="151">
        <v>-0.15548149727458532</v>
      </c>
      <c r="T311" s="151">
        <v>-5.7652640646899789E-2</v>
      </c>
      <c r="U311" s="151">
        <v>-0.24029452525888537</v>
      </c>
      <c r="V311" s="151">
        <v>-0.18409972058083554</v>
      </c>
      <c r="W311" s="151">
        <v>0</v>
      </c>
      <c r="X311" s="151">
        <v>0</v>
      </c>
      <c r="Y311" s="151">
        <v>-1.2926040977247464</v>
      </c>
      <c r="Z311" s="418"/>
      <c r="AA311" s="418"/>
      <c r="AB311" s="418"/>
      <c r="AC311" s="418"/>
      <c r="AD311" s="418"/>
      <c r="AE311" s="418"/>
      <c r="AF311" s="418"/>
      <c r="AG311" s="418"/>
      <c r="AH311" s="418"/>
      <c r="AI311" s="418"/>
      <c r="AJ311" s="418"/>
      <c r="AK311" s="418"/>
      <c r="AL311" s="418"/>
      <c r="AM311" s="418"/>
      <c r="AN311" s="418"/>
      <c r="AO311" s="418"/>
      <c r="AP311" s="418"/>
      <c r="AQ311" s="418"/>
      <c r="AR311" s="418"/>
      <c r="AS311" s="418"/>
      <c r="AT311" s="418"/>
      <c r="AU311" s="418"/>
      <c r="AV311" s="418"/>
      <c r="AW311" s="418"/>
      <c r="AX311" s="418"/>
      <c r="AY311" s="418"/>
      <c r="AZ311" s="418"/>
      <c r="BA311" s="418"/>
      <c r="BB311" s="418"/>
      <c r="BC311" s="418"/>
      <c r="BD311" s="418"/>
      <c r="BE311" s="418"/>
      <c r="BF311" s="418"/>
      <c r="BG311" s="418"/>
      <c r="BH311" s="418"/>
      <c r="BI311" s="418"/>
      <c r="BJ311" s="418"/>
      <c r="BK311" s="418"/>
      <c r="BL311" s="418"/>
      <c r="BM311" s="418"/>
      <c r="BN311" s="418"/>
      <c r="BO311" s="418"/>
      <c r="BP311" s="418"/>
      <c r="BQ311" s="418"/>
      <c r="BR311" s="418"/>
      <c r="BS311" s="418"/>
      <c r="BT311" s="418"/>
      <c r="BU311" s="418"/>
      <c r="BV311" s="418"/>
    </row>
    <row r="312" spans="1:74" x14ac:dyDescent="0.25">
      <c r="A312" s="4" t="str">
        <f t="shared" si="4"/>
        <v/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</row>
    <row r="313" spans="1:74" x14ac:dyDescent="0.25">
      <c r="A313" s="4" t="str">
        <f t="shared" si="4"/>
        <v/>
      </c>
      <c r="B313" s="422"/>
      <c r="C313" s="422"/>
      <c r="D313" s="148" t="s">
        <v>0</v>
      </c>
      <c r="E313" s="148" t="s">
        <v>1</v>
      </c>
      <c r="F313" s="148" t="s">
        <v>2</v>
      </c>
      <c r="G313" s="148" t="s">
        <v>3</v>
      </c>
      <c r="H313" s="148" t="s">
        <v>4</v>
      </c>
      <c r="I313" s="148" t="s">
        <v>5</v>
      </c>
      <c r="J313" s="148" t="s">
        <v>6</v>
      </c>
      <c r="K313" s="148" t="s">
        <v>7</v>
      </c>
      <c r="L313" s="148" t="s">
        <v>8</v>
      </c>
      <c r="M313" s="148" t="s">
        <v>10</v>
      </c>
      <c r="N313" s="148" t="s">
        <v>11</v>
      </c>
      <c r="O313" s="148" t="s">
        <v>9</v>
      </c>
      <c r="P313" s="422" t="s">
        <v>17</v>
      </c>
      <c r="Q313" s="592" t="s">
        <v>18</v>
      </c>
      <c r="R313" s="422" t="s">
        <v>19</v>
      </c>
      <c r="S313" s="422" t="s">
        <v>20</v>
      </c>
      <c r="T313" s="422" t="s">
        <v>21</v>
      </c>
      <c r="U313" s="422" t="s">
        <v>22</v>
      </c>
      <c r="V313" s="422" t="s">
        <v>23</v>
      </c>
      <c r="W313" s="422" t="s">
        <v>15</v>
      </c>
      <c r="X313" s="422" t="s">
        <v>16</v>
      </c>
      <c r="Y313" s="424" t="s">
        <v>14</v>
      </c>
      <c r="Z313" s="424"/>
      <c r="AA313" s="422"/>
      <c r="AB313" s="422"/>
      <c r="AC313" s="422"/>
      <c r="AD313" s="422"/>
      <c r="AE313" s="422"/>
      <c r="AF313" s="422"/>
      <c r="AG313" s="422"/>
      <c r="AH313" s="422"/>
      <c r="AI313" s="422"/>
      <c r="AJ313" s="422"/>
      <c r="AK313" s="422"/>
      <c r="AL313" s="422"/>
      <c r="AM313" s="422"/>
      <c r="AN313" s="422"/>
      <c r="AO313" s="422"/>
      <c r="AP313" s="422"/>
      <c r="AQ313" s="422"/>
      <c r="AR313" s="422"/>
      <c r="AS313" s="422"/>
      <c r="AT313" s="422"/>
      <c r="AU313" s="422"/>
      <c r="AV313" s="422"/>
      <c r="AW313" s="422"/>
      <c r="AX313" s="422"/>
      <c r="AY313" s="422"/>
      <c r="AZ313" s="422"/>
      <c r="BA313" s="422"/>
      <c r="BB313" s="422"/>
      <c r="BC313" s="422"/>
      <c r="BD313" s="422"/>
      <c r="BE313" s="422"/>
      <c r="BF313" s="422"/>
      <c r="BG313" s="422"/>
      <c r="BH313" s="422"/>
      <c r="BI313" s="422"/>
      <c r="BJ313" s="422"/>
      <c r="BK313" s="422"/>
      <c r="BL313" s="422"/>
      <c r="BM313" s="422"/>
      <c r="BN313" s="422"/>
      <c r="BO313" s="422"/>
      <c r="BP313" s="422"/>
      <c r="BQ313" s="422"/>
      <c r="BR313" s="422"/>
      <c r="BS313" s="422"/>
      <c r="BT313" s="422"/>
      <c r="BU313" s="422"/>
      <c r="BV313" s="422"/>
    </row>
    <row r="314" spans="1:74" x14ac:dyDescent="0.25">
      <c r="A314" s="4" t="str">
        <f t="shared" si="4"/>
        <v>39447Long</v>
      </c>
      <c r="B314" s="423">
        <v>39447</v>
      </c>
      <c r="C314" s="424" t="s">
        <v>12</v>
      </c>
      <c r="D314" s="150">
        <v>0.25372828760552574</v>
      </c>
      <c r="E314" s="150">
        <v>5.1646966646514789E-2</v>
      </c>
      <c r="F314" s="150">
        <v>4.4066578810510411E-2</v>
      </c>
      <c r="G314" s="150">
        <v>0.27782884796064317</v>
      </c>
      <c r="H314" s="150">
        <v>6.8037934416579071E-3</v>
      </c>
      <c r="I314" s="150">
        <v>6.6292328594685637E-3</v>
      </c>
      <c r="J314" s="150">
        <v>7.7501979082964828E-2</v>
      </c>
      <c r="K314" s="150">
        <v>9.7346086024476239E-2</v>
      </c>
      <c r="L314" s="150">
        <v>9.4932679599633599E-2</v>
      </c>
      <c r="M314" s="150">
        <v>0.22590595016191536</v>
      </c>
      <c r="N314" s="150">
        <v>1.6893917811793238E-2</v>
      </c>
      <c r="O314" s="150">
        <v>0</v>
      </c>
      <c r="P314" s="151">
        <v>0.47622431740201937</v>
      </c>
      <c r="Q314" s="16">
        <v>0.18064045547086854</v>
      </c>
      <c r="R314" s="151">
        <v>0</v>
      </c>
      <c r="S314" s="151">
        <v>0.17746884888557177</v>
      </c>
      <c r="T314" s="151">
        <v>0.24779260448219664</v>
      </c>
      <c r="U314" s="151">
        <v>4.9778341912695936E-2</v>
      </c>
      <c r="V314" s="151">
        <v>2.1379751851751505E-2</v>
      </c>
      <c r="W314" s="151">
        <v>0</v>
      </c>
      <c r="X314" s="151">
        <v>0</v>
      </c>
      <c r="Y314" s="151">
        <v>1.1532843200051044</v>
      </c>
      <c r="Z314" s="422"/>
      <c r="AA314" s="422"/>
      <c r="AB314" s="422"/>
      <c r="AC314" s="422"/>
      <c r="AD314" s="422"/>
      <c r="AE314" s="422"/>
      <c r="AF314" s="422"/>
      <c r="AG314" s="422"/>
      <c r="AH314" s="422"/>
      <c r="AI314" s="422"/>
      <c r="AJ314" s="422"/>
      <c r="AK314" s="422"/>
      <c r="AL314" s="422"/>
      <c r="AM314" s="422"/>
      <c r="AN314" s="422"/>
      <c r="AO314" s="422"/>
      <c r="AP314" s="422"/>
      <c r="AQ314" s="422"/>
      <c r="AR314" s="422"/>
      <c r="AS314" s="422"/>
      <c r="AT314" s="422"/>
      <c r="AU314" s="422"/>
      <c r="AV314" s="422"/>
      <c r="AW314" s="422"/>
      <c r="AX314" s="422"/>
      <c r="AY314" s="422"/>
      <c r="AZ314" s="422"/>
      <c r="BA314" s="422"/>
      <c r="BB314" s="422"/>
      <c r="BC314" s="422"/>
      <c r="BD314" s="422"/>
      <c r="BE314" s="422"/>
      <c r="BF314" s="422"/>
      <c r="BG314" s="422"/>
      <c r="BH314" s="422"/>
      <c r="BI314" s="422"/>
      <c r="BJ314" s="422"/>
      <c r="BK314" s="422"/>
      <c r="BL314" s="422"/>
      <c r="BM314" s="422"/>
      <c r="BN314" s="422"/>
      <c r="BO314" s="422"/>
      <c r="BP314" s="422"/>
      <c r="BQ314" s="422"/>
      <c r="BR314" s="422"/>
      <c r="BS314" s="422"/>
      <c r="BT314" s="422"/>
      <c r="BU314" s="422"/>
      <c r="BV314" s="422"/>
    </row>
    <row r="315" spans="1:74" x14ac:dyDescent="0.25">
      <c r="A315" s="4" t="str">
        <f t="shared" si="4"/>
        <v>39447Short</v>
      </c>
      <c r="B315" s="425">
        <v>39447</v>
      </c>
      <c r="C315" s="424" t="s">
        <v>13</v>
      </c>
      <c r="D315" s="150">
        <v>-0.13992290664521129</v>
      </c>
      <c r="E315" s="150">
        <v>-2.0744443407304164E-2</v>
      </c>
      <c r="F315" s="150">
        <v>-4.3396659942910351E-2</v>
      </c>
      <c r="G315" s="150">
        <v>-6.8207710938814337E-2</v>
      </c>
      <c r="H315" s="150">
        <v>0</v>
      </c>
      <c r="I315" s="150">
        <v>-0.38101898644650284</v>
      </c>
      <c r="J315" s="150">
        <v>-7.6551734883903932E-2</v>
      </c>
      <c r="K315" s="150">
        <v>-8.7116176185641964E-2</v>
      </c>
      <c r="L315" s="150">
        <v>-5.6257460173107683E-2</v>
      </c>
      <c r="M315" s="150">
        <v>-0.13470789255157131</v>
      </c>
      <c r="N315" s="150">
        <v>-1.3967444487701484E-2</v>
      </c>
      <c r="O315" s="150">
        <v>0</v>
      </c>
      <c r="P315" s="151">
        <v>-0.41901911592795144</v>
      </c>
      <c r="Q315" s="16">
        <v>-0.10290586533628257</v>
      </c>
      <c r="R315" s="151">
        <v>-4.2925113246816846E-2</v>
      </c>
      <c r="S315" s="151">
        <v>-0.12129797820865242</v>
      </c>
      <c r="T315" s="151">
        <v>-2.5096272101753209E-2</v>
      </c>
      <c r="U315" s="151">
        <v>-0.18237881794809013</v>
      </c>
      <c r="V315" s="151">
        <v>-0.12826825289312269</v>
      </c>
      <c r="W315" s="151">
        <v>0</v>
      </c>
      <c r="X315" s="151">
        <v>0</v>
      </c>
      <c r="Y315" s="151">
        <v>-1.0218914156626699</v>
      </c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422"/>
      <c r="AL315" s="422"/>
      <c r="AM315" s="422"/>
      <c r="AN315" s="422"/>
      <c r="AO315" s="422"/>
      <c r="AP315" s="422"/>
      <c r="AQ315" s="422"/>
      <c r="AR315" s="422"/>
      <c r="AS315" s="422"/>
      <c r="AT315" s="422"/>
      <c r="AU315" s="422"/>
      <c r="AV315" s="422"/>
      <c r="AW315" s="422"/>
      <c r="AX315" s="422"/>
      <c r="AY315" s="422"/>
      <c r="AZ315" s="422"/>
      <c r="BA315" s="422"/>
      <c r="BB315" s="422"/>
      <c r="BC315" s="422"/>
      <c r="BD315" s="422"/>
      <c r="BE315" s="422"/>
      <c r="BF315" s="422"/>
      <c r="BG315" s="422"/>
      <c r="BH315" s="422"/>
      <c r="BI315" s="422"/>
      <c r="BJ315" s="422"/>
      <c r="BK315" s="422"/>
      <c r="BL315" s="422"/>
      <c r="BM315" s="422"/>
      <c r="BN315" s="422"/>
      <c r="BO315" s="422"/>
      <c r="BP315" s="422"/>
      <c r="BQ315" s="422"/>
      <c r="BR315" s="422"/>
      <c r="BS315" s="422"/>
      <c r="BT315" s="422"/>
      <c r="BU315" s="422"/>
      <c r="BV315" s="422"/>
    </row>
    <row r="316" spans="1:74" x14ac:dyDescent="0.25">
      <c r="A316" s="4" t="str">
        <f t="shared" si="4"/>
        <v/>
      </c>
      <c r="C316" s="15"/>
      <c r="D316" s="15"/>
      <c r="F316" s="12"/>
      <c r="G316" s="12"/>
      <c r="H316" s="12"/>
      <c r="I316" s="12"/>
      <c r="J316" s="12"/>
      <c r="K316" s="12"/>
      <c r="L316" s="12"/>
      <c r="M316" s="19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9"/>
      <c r="AT316" s="19"/>
      <c r="AU316" s="19"/>
      <c r="AV316" s="19"/>
      <c r="AW316" s="19"/>
      <c r="AX316" s="19"/>
      <c r="AY316" s="19"/>
      <c r="AZ316" s="19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9"/>
      <c r="BQ316" s="12"/>
      <c r="BR316" s="19"/>
      <c r="BS316" s="12"/>
      <c r="BT316" s="12"/>
      <c r="BU316" s="12"/>
      <c r="BV316" s="10"/>
    </row>
    <row r="317" spans="1:74" x14ac:dyDescent="0.25">
      <c r="A317" s="4" t="str">
        <f t="shared" si="4"/>
        <v/>
      </c>
      <c r="B317" s="426"/>
      <c r="C317" s="426"/>
      <c r="D317" s="148" t="s">
        <v>0</v>
      </c>
      <c r="E317" s="148" t="s">
        <v>1</v>
      </c>
      <c r="F317" s="148" t="s">
        <v>2</v>
      </c>
      <c r="G317" s="148" t="s">
        <v>3</v>
      </c>
      <c r="H317" s="148" t="s">
        <v>4</v>
      </c>
      <c r="I317" s="148" t="s">
        <v>5</v>
      </c>
      <c r="J317" s="148" t="s">
        <v>6</v>
      </c>
      <c r="K317" s="148" t="s">
        <v>7</v>
      </c>
      <c r="L317" s="148" t="s">
        <v>8</v>
      </c>
      <c r="M317" s="148" t="s">
        <v>10</v>
      </c>
      <c r="N317" s="148" t="s">
        <v>11</v>
      </c>
      <c r="O317" s="148" t="s">
        <v>9</v>
      </c>
      <c r="P317" s="426" t="s">
        <v>17</v>
      </c>
      <c r="Q317" s="593" t="s">
        <v>18</v>
      </c>
      <c r="R317" s="426" t="s">
        <v>19</v>
      </c>
      <c r="S317" s="426" t="s">
        <v>20</v>
      </c>
      <c r="T317" s="426" t="s">
        <v>21</v>
      </c>
      <c r="U317" s="426" t="s">
        <v>22</v>
      </c>
      <c r="V317" s="426" t="s">
        <v>23</v>
      </c>
      <c r="W317" s="426" t="s">
        <v>15</v>
      </c>
      <c r="X317" s="426" t="s">
        <v>16</v>
      </c>
      <c r="Y317" s="428" t="s">
        <v>14</v>
      </c>
      <c r="Z317" s="428"/>
      <c r="AA317" s="426"/>
      <c r="AB317" s="426"/>
      <c r="AC317" s="426"/>
      <c r="AD317" s="426"/>
      <c r="AE317" s="426"/>
      <c r="AF317" s="426"/>
      <c r="AG317" s="426"/>
      <c r="AH317" s="426"/>
      <c r="AI317" s="426"/>
      <c r="AJ317" s="426"/>
      <c r="AK317" s="426"/>
      <c r="AL317" s="426"/>
      <c r="AM317" s="426"/>
      <c r="AN317" s="426"/>
      <c r="AO317" s="426"/>
      <c r="AP317" s="426"/>
      <c r="AQ317" s="426"/>
      <c r="AR317" s="426"/>
      <c r="AS317" s="426"/>
      <c r="AT317" s="426"/>
      <c r="AU317" s="426"/>
      <c r="AV317" s="426"/>
      <c r="AW317" s="426"/>
      <c r="AX317" s="426"/>
      <c r="AY317" s="426"/>
      <c r="AZ317" s="426"/>
      <c r="BA317" s="426"/>
      <c r="BB317" s="426"/>
      <c r="BC317" s="426"/>
      <c r="BD317" s="426"/>
      <c r="BE317" s="426"/>
      <c r="BF317" s="426"/>
      <c r="BG317" s="426"/>
      <c r="BH317" s="426"/>
      <c r="BI317" s="426"/>
      <c r="BJ317" s="426"/>
      <c r="BK317" s="426"/>
      <c r="BL317" s="426"/>
      <c r="BM317" s="426"/>
      <c r="BN317" s="426"/>
      <c r="BO317" s="426"/>
      <c r="BP317" s="426"/>
      <c r="BQ317" s="426"/>
      <c r="BR317" s="426"/>
      <c r="BS317" s="426"/>
      <c r="BT317" s="426"/>
      <c r="BU317" s="426"/>
      <c r="BV317" s="426"/>
    </row>
    <row r="318" spans="1:74" x14ac:dyDescent="0.25">
      <c r="A318" s="4" t="str">
        <f t="shared" si="4"/>
        <v>39416Long</v>
      </c>
      <c r="B318" s="427">
        <v>39416</v>
      </c>
      <c r="C318" s="428" t="s">
        <v>12</v>
      </c>
      <c r="D318" s="150">
        <v>0.38049408209282298</v>
      </c>
      <c r="E318" s="150">
        <v>7.1513801736906163E-2</v>
      </c>
      <c r="F318" s="150">
        <v>6.0727975596225565E-2</v>
      </c>
      <c r="G318" s="150">
        <v>0.41560459320618193</v>
      </c>
      <c r="H318" s="150">
        <v>1.0253140493934609E-2</v>
      </c>
      <c r="I318" s="150">
        <v>6.4748531604589534E-3</v>
      </c>
      <c r="J318" s="150">
        <v>0.12106573579501076</v>
      </c>
      <c r="K318" s="150">
        <v>0.15202243356216849</v>
      </c>
      <c r="L318" s="150">
        <v>0.16018580182213779</v>
      </c>
      <c r="M318" s="150">
        <v>0.32392923533237439</v>
      </c>
      <c r="N318" s="150">
        <v>2.4174341423675912E-2</v>
      </c>
      <c r="O318" s="150">
        <v>0</v>
      </c>
      <c r="P318" s="151">
        <v>0.71855978731298709</v>
      </c>
      <c r="Q318" s="16">
        <v>0.28095016679900531</v>
      </c>
      <c r="R318" s="151">
        <v>0</v>
      </c>
      <c r="S318" s="151">
        <v>0.2578335672487771</v>
      </c>
      <c r="T318" s="151">
        <v>0.35894959164466722</v>
      </c>
      <c r="U318" s="151">
        <v>7.8119479607405964E-2</v>
      </c>
      <c r="V318" s="151">
        <v>3.2033401609054782E-2</v>
      </c>
      <c r="W318" s="151">
        <v>0</v>
      </c>
      <c r="X318" s="151">
        <v>0</v>
      </c>
      <c r="Y318" s="151">
        <v>1.7264459942218979</v>
      </c>
      <c r="Z318" s="426"/>
      <c r="AA318" s="426"/>
      <c r="AB318" s="426"/>
      <c r="AC318" s="426"/>
      <c r="AD318" s="426"/>
      <c r="AE318" s="426"/>
      <c r="AF318" s="426"/>
      <c r="AG318" s="426"/>
      <c r="AH318" s="426"/>
      <c r="AI318" s="426"/>
      <c r="AJ318" s="426"/>
      <c r="AK318" s="426"/>
      <c r="AL318" s="426"/>
      <c r="AM318" s="426"/>
      <c r="AN318" s="426"/>
      <c r="AO318" s="426"/>
      <c r="AP318" s="426"/>
      <c r="AQ318" s="426"/>
      <c r="AR318" s="426"/>
      <c r="AS318" s="426"/>
      <c r="AT318" s="426"/>
      <c r="AU318" s="426"/>
      <c r="AV318" s="426"/>
      <c r="AW318" s="426"/>
      <c r="AX318" s="426"/>
      <c r="AY318" s="426"/>
      <c r="AZ318" s="426"/>
      <c r="BA318" s="426"/>
      <c r="BB318" s="426"/>
      <c r="BC318" s="426"/>
      <c r="BD318" s="426"/>
      <c r="BE318" s="426"/>
      <c r="BF318" s="426"/>
      <c r="BG318" s="426"/>
      <c r="BH318" s="426"/>
      <c r="BI318" s="426"/>
      <c r="BJ318" s="426"/>
      <c r="BK318" s="426"/>
      <c r="BL318" s="426"/>
      <c r="BM318" s="426"/>
      <c r="BN318" s="426"/>
      <c r="BO318" s="426"/>
      <c r="BP318" s="426"/>
      <c r="BQ318" s="426"/>
      <c r="BR318" s="426"/>
      <c r="BS318" s="426"/>
      <c r="BT318" s="426"/>
      <c r="BU318" s="426"/>
      <c r="BV318" s="426"/>
    </row>
    <row r="319" spans="1:74" x14ac:dyDescent="0.25">
      <c r="A319" s="4" t="str">
        <f t="shared" si="4"/>
        <v>39416Short</v>
      </c>
      <c r="B319" s="429">
        <v>39416</v>
      </c>
      <c r="C319" s="428" t="s">
        <v>13</v>
      </c>
      <c r="D319" s="150">
        <v>-0.19954418795316506</v>
      </c>
      <c r="E319" s="150">
        <v>-2.6077249010638757E-2</v>
      </c>
      <c r="F319" s="150">
        <v>-6.4135069688556701E-2</v>
      </c>
      <c r="G319" s="150">
        <v>-0.10746639092670369</v>
      </c>
      <c r="H319" s="150">
        <v>0</v>
      </c>
      <c r="I319" s="150">
        <v>-0.62858301722815868</v>
      </c>
      <c r="J319" s="150">
        <v>-0.10117806444413208</v>
      </c>
      <c r="K319" s="150">
        <v>-0.16299356729750614</v>
      </c>
      <c r="L319" s="150">
        <v>-9.4387459651259803E-2</v>
      </c>
      <c r="M319" s="150">
        <v>-0.14150364256853909</v>
      </c>
      <c r="N319" s="150">
        <v>-1.7610726601594601E-2</v>
      </c>
      <c r="O319" s="150">
        <v>0</v>
      </c>
      <c r="P319" s="151">
        <v>-0.61769483844454298</v>
      </c>
      <c r="Q319" s="16">
        <v>-0.12553202927785648</v>
      </c>
      <c r="R319" s="151">
        <v>-8.1999704508626439E-2</v>
      </c>
      <c r="S319" s="151">
        <v>-0.19747662604664765</v>
      </c>
      <c r="T319" s="151">
        <v>-4.569455556364873E-2</v>
      </c>
      <c r="U319" s="151">
        <v>-0.29624379825564773</v>
      </c>
      <c r="V319" s="151">
        <v>-0.17883782327328471</v>
      </c>
      <c r="W319" s="151">
        <v>0</v>
      </c>
      <c r="X319" s="151">
        <v>0</v>
      </c>
      <c r="Y319" s="151">
        <v>-1.5434793753702554</v>
      </c>
      <c r="Z319" s="426"/>
      <c r="AA319" s="426"/>
      <c r="AB319" s="426"/>
      <c r="AC319" s="426"/>
      <c r="AD319" s="426"/>
      <c r="AE319" s="426"/>
      <c r="AF319" s="426"/>
      <c r="AG319" s="426"/>
      <c r="AH319" s="426"/>
      <c r="AI319" s="426"/>
      <c r="AJ319" s="426"/>
      <c r="AK319" s="426"/>
      <c r="AL319" s="426"/>
      <c r="AM319" s="426"/>
      <c r="AN319" s="426"/>
      <c r="AO319" s="426"/>
      <c r="AP319" s="426"/>
      <c r="AQ319" s="426"/>
      <c r="AR319" s="426"/>
      <c r="AS319" s="426"/>
      <c r="AT319" s="426"/>
      <c r="AU319" s="426"/>
      <c r="AV319" s="426"/>
      <c r="AW319" s="426"/>
      <c r="AX319" s="426"/>
      <c r="AY319" s="426"/>
      <c r="AZ319" s="426"/>
      <c r="BA319" s="426"/>
      <c r="BB319" s="426"/>
      <c r="BC319" s="426"/>
      <c r="BD319" s="426"/>
      <c r="BE319" s="426"/>
      <c r="BF319" s="426"/>
      <c r="BG319" s="426"/>
      <c r="BH319" s="426"/>
      <c r="BI319" s="426"/>
      <c r="BJ319" s="426"/>
      <c r="BK319" s="426"/>
      <c r="BL319" s="426"/>
      <c r="BM319" s="426"/>
      <c r="BN319" s="426"/>
      <c r="BO319" s="426"/>
      <c r="BP319" s="426"/>
      <c r="BQ319" s="426"/>
      <c r="BR319" s="426"/>
      <c r="BS319" s="426"/>
      <c r="BT319" s="426"/>
      <c r="BU319" s="426"/>
      <c r="BV319" s="426"/>
    </row>
    <row r="320" spans="1:74" x14ac:dyDescent="0.25">
      <c r="A320" s="4" t="str">
        <f t="shared" si="4"/>
        <v/>
      </c>
      <c r="E320" s="11"/>
      <c r="F320" s="11"/>
    </row>
    <row r="321" spans="1:74" x14ac:dyDescent="0.25">
      <c r="A321" s="4" t="str">
        <f t="shared" si="4"/>
        <v/>
      </c>
      <c r="B321" s="430"/>
      <c r="C321" s="430"/>
      <c r="D321" s="148" t="s">
        <v>0</v>
      </c>
      <c r="E321" s="148" t="s">
        <v>1</v>
      </c>
      <c r="F321" s="148" t="s">
        <v>2</v>
      </c>
      <c r="G321" s="148" t="s">
        <v>3</v>
      </c>
      <c r="H321" s="148" t="s">
        <v>4</v>
      </c>
      <c r="I321" s="148" t="s">
        <v>5</v>
      </c>
      <c r="J321" s="148" t="s">
        <v>6</v>
      </c>
      <c r="K321" s="148" t="s">
        <v>7</v>
      </c>
      <c r="L321" s="148" t="s">
        <v>8</v>
      </c>
      <c r="M321" s="148" t="s">
        <v>10</v>
      </c>
      <c r="N321" s="148" t="s">
        <v>11</v>
      </c>
      <c r="O321" s="148" t="s">
        <v>9</v>
      </c>
      <c r="P321" s="430" t="s">
        <v>17</v>
      </c>
      <c r="Q321" s="594" t="s">
        <v>18</v>
      </c>
      <c r="R321" s="430" t="s">
        <v>19</v>
      </c>
      <c r="S321" s="430" t="s">
        <v>20</v>
      </c>
      <c r="T321" s="430" t="s">
        <v>21</v>
      </c>
      <c r="U321" s="430" t="s">
        <v>22</v>
      </c>
      <c r="V321" s="430" t="s">
        <v>23</v>
      </c>
      <c r="W321" s="430" t="s">
        <v>15</v>
      </c>
      <c r="X321" s="430" t="s">
        <v>16</v>
      </c>
      <c r="Y321" s="432" t="s">
        <v>14</v>
      </c>
      <c r="Z321" s="432"/>
      <c r="AA321" s="430"/>
      <c r="AB321" s="430"/>
      <c r="AC321" s="430"/>
      <c r="AD321" s="430"/>
      <c r="AE321" s="430"/>
      <c r="AF321" s="430"/>
      <c r="AG321" s="430"/>
      <c r="AH321" s="430"/>
      <c r="AI321" s="430"/>
      <c r="AJ321" s="430"/>
      <c r="AK321" s="430"/>
      <c r="AL321" s="430"/>
      <c r="AM321" s="430"/>
      <c r="AN321" s="430"/>
      <c r="AO321" s="430"/>
      <c r="AP321" s="430"/>
      <c r="AQ321" s="430"/>
      <c r="AR321" s="430"/>
      <c r="AS321" s="430"/>
      <c r="AT321" s="430"/>
      <c r="AU321" s="430"/>
      <c r="AV321" s="430"/>
      <c r="AW321" s="430"/>
      <c r="AX321" s="430"/>
      <c r="AY321" s="430"/>
      <c r="AZ321" s="430"/>
      <c r="BA321" s="430"/>
      <c r="BB321" s="430"/>
      <c r="BC321" s="430"/>
      <c r="BD321" s="430"/>
      <c r="BE321" s="430"/>
      <c r="BF321" s="430"/>
      <c r="BG321" s="430"/>
      <c r="BH321" s="430"/>
      <c r="BI321" s="430"/>
      <c r="BJ321" s="430"/>
      <c r="BK321" s="430"/>
      <c r="BL321" s="430"/>
      <c r="BM321" s="430"/>
      <c r="BN321" s="430"/>
      <c r="BO321" s="430"/>
      <c r="BP321" s="430"/>
      <c r="BQ321" s="430"/>
      <c r="BR321" s="430"/>
      <c r="BS321" s="430"/>
      <c r="BT321" s="430"/>
      <c r="BU321" s="430"/>
      <c r="BV321" s="430"/>
    </row>
    <row r="322" spans="1:74" x14ac:dyDescent="0.25">
      <c r="A322" s="4" t="str">
        <f t="shared" si="4"/>
        <v>39386Long</v>
      </c>
      <c r="B322" s="431">
        <v>39386</v>
      </c>
      <c r="C322" s="432" t="s">
        <v>12</v>
      </c>
      <c r="D322" s="150">
        <v>0.43726660518468735</v>
      </c>
      <c r="E322" s="150">
        <v>6.9171157003248246E-2</v>
      </c>
      <c r="F322" s="150">
        <v>6.1070442944653941E-2</v>
      </c>
      <c r="G322" s="150">
        <v>0.41565678503714842</v>
      </c>
      <c r="H322" s="150">
        <v>1.2844435198591717E-2</v>
      </c>
      <c r="I322" s="150">
        <v>0</v>
      </c>
      <c r="J322" s="150">
        <v>0.14541888063893446</v>
      </c>
      <c r="K322" s="150">
        <v>0.16581525667734465</v>
      </c>
      <c r="L322" s="150">
        <v>0.15839650844849026</v>
      </c>
      <c r="M322" s="150">
        <v>0.27776718695570329</v>
      </c>
      <c r="N322" s="150">
        <v>3.5992865345623147E-2</v>
      </c>
      <c r="O322" s="150">
        <v>0</v>
      </c>
      <c r="P322" s="151">
        <v>0.78364759775401827</v>
      </c>
      <c r="Q322" s="16">
        <v>0.2438471002662094</v>
      </c>
      <c r="R322" s="151">
        <v>0</v>
      </c>
      <c r="S322" s="151">
        <v>0.25185141625182711</v>
      </c>
      <c r="T322" s="151">
        <v>0.34495130283413145</v>
      </c>
      <c r="U322" s="151">
        <v>0.10700496780161795</v>
      </c>
      <c r="V322" s="151">
        <v>4.8097738526620984E-2</v>
      </c>
      <c r="W322" s="151">
        <v>0</v>
      </c>
      <c r="X322" s="151">
        <v>0</v>
      </c>
      <c r="Y322" s="151">
        <v>1.7794001234344259</v>
      </c>
      <c r="Z322" s="430"/>
      <c r="AA322" s="430"/>
      <c r="AB322" s="430"/>
      <c r="AC322" s="430"/>
      <c r="AD322" s="430"/>
      <c r="AE322" s="430"/>
      <c r="AF322" s="430"/>
      <c r="AG322" s="430"/>
      <c r="AH322" s="430"/>
      <c r="AI322" s="430"/>
      <c r="AJ322" s="430"/>
      <c r="AK322" s="430"/>
      <c r="AL322" s="430"/>
      <c r="AM322" s="430"/>
      <c r="AN322" s="430"/>
      <c r="AO322" s="430"/>
      <c r="AP322" s="430"/>
      <c r="AQ322" s="430"/>
      <c r="AR322" s="430"/>
      <c r="AS322" s="430"/>
      <c r="AT322" s="430"/>
      <c r="AU322" s="430"/>
      <c r="AV322" s="430"/>
      <c r="AW322" s="430"/>
      <c r="AX322" s="430"/>
      <c r="AY322" s="430"/>
      <c r="AZ322" s="430"/>
      <c r="BA322" s="430"/>
      <c r="BB322" s="430"/>
      <c r="BC322" s="430"/>
      <c r="BD322" s="430"/>
      <c r="BE322" s="430"/>
      <c r="BF322" s="430"/>
      <c r="BG322" s="430"/>
      <c r="BH322" s="430"/>
      <c r="BI322" s="430"/>
      <c r="BJ322" s="430"/>
      <c r="BK322" s="430"/>
      <c r="BL322" s="430"/>
      <c r="BM322" s="430"/>
      <c r="BN322" s="430"/>
      <c r="BO322" s="430"/>
      <c r="BP322" s="430"/>
      <c r="BQ322" s="430"/>
      <c r="BR322" s="430"/>
      <c r="BS322" s="430"/>
      <c r="BT322" s="430"/>
      <c r="BU322" s="430"/>
      <c r="BV322" s="430"/>
    </row>
    <row r="323" spans="1:74" x14ac:dyDescent="0.25">
      <c r="A323" s="4" t="str">
        <f t="shared" si="4"/>
        <v>39386Short</v>
      </c>
      <c r="B323" s="433">
        <v>39386</v>
      </c>
      <c r="C323" s="432" t="s">
        <v>13</v>
      </c>
      <c r="D323" s="150">
        <v>-0.15417448076429927</v>
      </c>
      <c r="E323" s="150">
        <v>-3.333335111234885E-2</v>
      </c>
      <c r="F323" s="150">
        <v>-6.5506191834673919E-2</v>
      </c>
      <c r="G323" s="150">
        <v>-0.11449351774021375</v>
      </c>
      <c r="H323" s="150">
        <v>0</v>
      </c>
      <c r="I323" s="150">
        <v>-0.6590123205416607</v>
      </c>
      <c r="J323" s="150">
        <v>-0.15271064785971109</v>
      </c>
      <c r="K323" s="150">
        <v>-0.15889067534682982</v>
      </c>
      <c r="L323" s="150">
        <v>-0.1008016802236953</v>
      </c>
      <c r="M323" s="150">
        <v>-0.14936485341111871</v>
      </c>
      <c r="N323" s="150">
        <v>-2.5987459226567311E-2</v>
      </c>
      <c r="O323" s="150">
        <v>0</v>
      </c>
      <c r="P323" s="151">
        <v>-0.67182499978676724</v>
      </c>
      <c r="Q323" s="16">
        <v>-0.11393798207372931</v>
      </c>
      <c r="R323" s="151">
        <v>-0.14989857651345978</v>
      </c>
      <c r="S323" s="151">
        <v>-0.20168984169529597</v>
      </c>
      <c r="T323" s="151">
        <v>-4.5753093914062619E-2</v>
      </c>
      <c r="U323" s="151">
        <v>-0.29585841325545004</v>
      </c>
      <c r="V323" s="151">
        <v>-0.13531227082235378</v>
      </c>
      <c r="W323" s="151">
        <v>0</v>
      </c>
      <c r="X323" s="151">
        <v>0</v>
      </c>
      <c r="Y323" s="151">
        <v>-1.6142751780611186</v>
      </c>
      <c r="Z323" s="430"/>
      <c r="AA323" s="430"/>
      <c r="AB323" s="430"/>
      <c r="AC323" s="430"/>
      <c r="AD323" s="430"/>
      <c r="AE323" s="430"/>
      <c r="AF323" s="430"/>
      <c r="AG323" s="430"/>
      <c r="AH323" s="430"/>
      <c r="AI323" s="430"/>
      <c r="AJ323" s="430"/>
      <c r="AK323" s="430"/>
      <c r="AL323" s="430"/>
      <c r="AM323" s="430"/>
      <c r="AN323" s="430"/>
      <c r="AO323" s="430"/>
      <c r="AP323" s="430"/>
      <c r="AQ323" s="430"/>
      <c r="AR323" s="430"/>
      <c r="AS323" s="430"/>
      <c r="AT323" s="430"/>
      <c r="AU323" s="430"/>
      <c r="AV323" s="430"/>
      <c r="AW323" s="430"/>
      <c r="AX323" s="430"/>
      <c r="AY323" s="430"/>
      <c r="AZ323" s="430"/>
      <c r="BA323" s="430"/>
      <c r="BB323" s="430"/>
      <c r="BC323" s="430"/>
      <c r="BD323" s="430"/>
      <c r="BE323" s="430"/>
      <c r="BF323" s="430"/>
      <c r="BG323" s="430"/>
      <c r="BH323" s="430"/>
      <c r="BI323" s="430"/>
      <c r="BJ323" s="430"/>
      <c r="BK323" s="430"/>
      <c r="BL323" s="430"/>
      <c r="BM323" s="430"/>
      <c r="BN323" s="430"/>
      <c r="BO323" s="430"/>
      <c r="BP323" s="430"/>
      <c r="BQ323" s="430"/>
      <c r="BR323" s="430"/>
      <c r="BS323" s="430"/>
      <c r="BT323" s="430"/>
      <c r="BU323" s="430"/>
      <c r="BV323" s="430"/>
    </row>
    <row r="324" spans="1:74" x14ac:dyDescent="0.25">
      <c r="A324" s="4" t="str">
        <f t="shared" ref="A324:A387" si="5">B324&amp;C324</f>
        <v/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</row>
    <row r="325" spans="1:74" x14ac:dyDescent="0.25">
      <c r="A325" s="4" t="str">
        <f t="shared" si="5"/>
        <v/>
      </c>
      <c r="B325" s="434"/>
      <c r="C325" s="434"/>
      <c r="D325" s="148" t="s">
        <v>0</v>
      </c>
      <c r="E325" s="148" t="s">
        <v>1</v>
      </c>
      <c r="F325" s="148" t="s">
        <v>2</v>
      </c>
      <c r="G325" s="148" t="s">
        <v>3</v>
      </c>
      <c r="H325" s="148" t="s">
        <v>4</v>
      </c>
      <c r="I325" s="148" t="s">
        <v>5</v>
      </c>
      <c r="J325" s="148" t="s">
        <v>6</v>
      </c>
      <c r="K325" s="148" t="s">
        <v>7</v>
      </c>
      <c r="L325" s="148" t="s">
        <v>8</v>
      </c>
      <c r="M325" s="148" t="s">
        <v>10</v>
      </c>
      <c r="N325" s="148" t="s">
        <v>11</v>
      </c>
      <c r="O325" s="148" t="s">
        <v>9</v>
      </c>
      <c r="P325" s="434" t="s">
        <v>17</v>
      </c>
      <c r="Q325" s="595" t="s">
        <v>18</v>
      </c>
      <c r="R325" s="434" t="s">
        <v>19</v>
      </c>
      <c r="S325" s="434" t="s">
        <v>20</v>
      </c>
      <c r="T325" s="434" t="s">
        <v>21</v>
      </c>
      <c r="U325" s="434" t="s">
        <v>22</v>
      </c>
      <c r="V325" s="434" t="s">
        <v>23</v>
      </c>
      <c r="W325" s="434" t="s">
        <v>15</v>
      </c>
      <c r="X325" s="434" t="s">
        <v>16</v>
      </c>
      <c r="Y325" s="436" t="s">
        <v>14</v>
      </c>
      <c r="Z325" s="436"/>
      <c r="AA325" s="434"/>
      <c r="AB325" s="434"/>
      <c r="AC325" s="434"/>
      <c r="AD325" s="434"/>
      <c r="AE325" s="434"/>
      <c r="AF325" s="434"/>
      <c r="AG325" s="434"/>
      <c r="AH325" s="434"/>
      <c r="AI325" s="434"/>
      <c r="AJ325" s="434"/>
      <c r="AK325" s="434"/>
      <c r="AL325" s="434"/>
      <c r="AM325" s="434"/>
      <c r="AN325" s="434"/>
      <c r="AO325" s="434"/>
      <c r="AP325" s="434"/>
      <c r="AQ325" s="434"/>
      <c r="AR325" s="434"/>
      <c r="AS325" s="434"/>
      <c r="AT325" s="434"/>
      <c r="AU325" s="434"/>
      <c r="AV325" s="434"/>
      <c r="AW325" s="434"/>
      <c r="AX325" s="434"/>
      <c r="AY325" s="434"/>
      <c r="AZ325" s="434"/>
      <c r="BA325" s="434"/>
      <c r="BB325" s="434"/>
      <c r="BC325" s="434"/>
      <c r="BD325" s="434"/>
      <c r="BE325" s="434"/>
      <c r="BF325" s="434"/>
      <c r="BG325" s="434"/>
      <c r="BH325" s="434"/>
      <c r="BI325" s="434"/>
      <c r="BJ325" s="434"/>
      <c r="BK325" s="434"/>
      <c r="BL325" s="434"/>
      <c r="BM325" s="434"/>
      <c r="BN325" s="434"/>
      <c r="BO325" s="434"/>
      <c r="BP325" s="434"/>
      <c r="BQ325" s="434"/>
      <c r="BR325" s="434"/>
      <c r="BS325" s="434"/>
      <c r="BT325" s="434"/>
      <c r="BU325" s="434"/>
      <c r="BV325" s="434"/>
    </row>
    <row r="326" spans="1:74" x14ac:dyDescent="0.25">
      <c r="A326" s="4" t="str">
        <f t="shared" si="5"/>
        <v>39355Long</v>
      </c>
      <c r="B326" s="435">
        <v>39355</v>
      </c>
      <c r="C326" s="436" t="s">
        <v>12</v>
      </c>
      <c r="D326" s="150">
        <v>0.35144042281729276</v>
      </c>
      <c r="E326" s="150">
        <v>3.7942545055340095E-2</v>
      </c>
      <c r="F326" s="150">
        <v>5.9218209865942437E-2</v>
      </c>
      <c r="G326" s="150">
        <v>0.36609512345307066</v>
      </c>
      <c r="H326" s="150">
        <v>0</v>
      </c>
      <c r="I326" s="150">
        <v>-4.7752785449186203E-17</v>
      </c>
      <c r="J326" s="150">
        <v>0.13090174372369864</v>
      </c>
      <c r="K326" s="150">
        <v>0.2073007549323444</v>
      </c>
      <c r="L326" s="150">
        <v>0.15857666367803433</v>
      </c>
      <c r="M326" s="150">
        <v>0.27862179045996616</v>
      </c>
      <c r="N326" s="150">
        <v>4.2234227537830259E-2</v>
      </c>
      <c r="O326" s="150">
        <v>0</v>
      </c>
      <c r="P326" s="151">
        <v>0.73616988977611786</v>
      </c>
      <c r="Q326" s="16">
        <v>0.22026636497497415</v>
      </c>
      <c r="R326" s="151">
        <v>0</v>
      </c>
      <c r="S326" s="151">
        <v>0.22692276041882178</v>
      </c>
      <c r="T326" s="151">
        <v>0.27841675700252327</v>
      </c>
      <c r="U326" s="151">
        <v>0.12719108988178845</v>
      </c>
      <c r="V326" s="151">
        <v>4.3364619469294471E-2</v>
      </c>
      <c r="W326" s="151">
        <v>0</v>
      </c>
      <c r="X326" s="151">
        <v>0</v>
      </c>
      <c r="Y326" s="151">
        <v>1.6323314815235195</v>
      </c>
      <c r="Z326" s="434"/>
      <c r="AA326" s="434"/>
      <c r="AB326" s="434"/>
      <c r="AC326" s="434"/>
      <c r="AD326" s="434"/>
      <c r="AE326" s="434"/>
      <c r="AF326" s="434"/>
      <c r="AG326" s="434"/>
      <c r="AH326" s="434"/>
      <c r="AI326" s="434"/>
      <c r="AJ326" s="434"/>
      <c r="AK326" s="434"/>
      <c r="AL326" s="434"/>
      <c r="AM326" s="434"/>
      <c r="AN326" s="434"/>
      <c r="AO326" s="434"/>
      <c r="AP326" s="434"/>
      <c r="AQ326" s="434"/>
      <c r="AR326" s="434"/>
      <c r="AS326" s="434"/>
      <c r="AT326" s="434"/>
      <c r="AU326" s="434"/>
      <c r="AV326" s="434"/>
      <c r="AW326" s="434"/>
      <c r="AX326" s="434"/>
      <c r="AY326" s="434"/>
      <c r="AZ326" s="434"/>
      <c r="BA326" s="434"/>
      <c r="BB326" s="434"/>
      <c r="BC326" s="434"/>
      <c r="BD326" s="434"/>
      <c r="BE326" s="434"/>
      <c r="BF326" s="434"/>
      <c r="BG326" s="434"/>
      <c r="BH326" s="434"/>
      <c r="BI326" s="434"/>
      <c r="BJ326" s="434"/>
      <c r="BK326" s="434"/>
      <c r="BL326" s="434"/>
      <c r="BM326" s="434"/>
      <c r="BN326" s="434"/>
      <c r="BO326" s="434"/>
      <c r="BP326" s="434"/>
      <c r="BQ326" s="434"/>
      <c r="BR326" s="434"/>
      <c r="BS326" s="434"/>
      <c r="BT326" s="434"/>
      <c r="BU326" s="434"/>
      <c r="BV326" s="434"/>
    </row>
    <row r="327" spans="1:74" x14ac:dyDescent="0.25">
      <c r="A327" s="4" t="str">
        <f t="shared" si="5"/>
        <v>39355Short</v>
      </c>
      <c r="B327" s="437">
        <v>39355</v>
      </c>
      <c r="C327" s="436" t="s">
        <v>13</v>
      </c>
      <c r="D327" s="150">
        <v>-0.14977651724268534</v>
      </c>
      <c r="E327" s="150">
        <v>-2.5541500403914393E-2</v>
      </c>
      <c r="F327" s="150">
        <v>-6.2530775324790164E-2</v>
      </c>
      <c r="G327" s="150">
        <v>-0.11675010849808069</v>
      </c>
      <c r="H327" s="150">
        <v>0</v>
      </c>
      <c r="I327" s="150">
        <v>-0.57648626956099691</v>
      </c>
      <c r="J327" s="150">
        <v>-0.12440013015641881</v>
      </c>
      <c r="K327" s="150">
        <v>-0.15739769837616277</v>
      </c>
      <c r="L327" s="150">
        <v>-9.3361607260461027E-2</v>
      </c>
      <c r="M327" s="150">
        <v>-0.13390569902133267</v>
      </c>
      <c r="N327" s="150">
        <v>-1.801745034221652E-2</v>
      </c>
      <c r="O327" s="150">
        <v>0</v>
      </c>
      <c r="P327" s="151">
        <v>-0.55741074119731426</v>
      </c>
      <c r="Q327" s="16">
        <v>-9.5906731356732833E-2</v>
      </c>
      <c r="R327" s="151">
        <v>-0.16515614233707634</v>
      </c>
      <c r="S327" s="151">
        <v>-0.17130522782379268</v>
      </c>
      <c r="T327" s="151">
        <v>-3.9606754389084384E-2</v>
      </c>
      <c r="U327" s="151">
        <v>-0.31154581397733683</v>
      </c>
      <c r="V327" s="151">
        <v>-0.1172363451057219</v>
      </c>
      <c r="W327" s="151">
        <v>0</v>
      </c>
      <c r="X327" s="151">
        <v>0</v>
      </c>
      <c r="Y327" s="151">
        <v>-1.4581677561870585</v>
      </c>
      <c r="Z327" s="434"/>
      <c r="AA327" s="434"/>
      <c r="AB327" s="434"/>
      <c r="AC327" s="434"/>
      <c r="AD327" s="434"/>
      <c r="AE327" s="434"/>
      <c r="AF327" s="434"/>
      <c r="AG327" s="434"/>
      <c r="AH327" s="434"/>
      <c r="AI327" s="434"/>
      <c r="AJ327" s="434"/>
      <c r="AK327" s="434"/>
      <c r="AL327" s="434"/>
      <c r="AM327" s="434"/>
      <c r="AN327" s="434"/>
      <c r="AO327" s="434"/>
      <c r="AP327" s="434"/>
      <c r="AQ327" s="434"/>
      <c r="AR327" s="434"/>
      <c r="AS327" s="434"/>
      <c r="AT327" s="434"/>
      <c r="AU327" s="434"/>
      <c r="AV327" s="434"/>
      <c r="AW327" s="434"/>
      <c r="AX327" s="434"/>
      <c r="AY327" s="434"/>
      <c r="AZ327" s="434"/>
      <c r="BA327" s="434"/>
      <c r="BB327" s="434"/>
      <c r="BC327" s="434"/>
      <c r="BD327" s="434"/>
      <c r="BE327" s="434"/>
      <c r="BF327" s="434"/>
      <c r="BG327" s="434"/>
      <c r="BH327" s="434"/>
      <c r="BI327" s="434"/>
      <c r="BJ327" s="434"/>
      <c r="BK327" s="434"/>
      <c r="BL327" s="434"/>
      <c r="BM327" s="434"/>
      <c r="BN327" s="434"/>
      <c r="BO327" s="434"/>
      <c r="BP327" s="434"/>
      <c r="BQ327" s="434"/>
      <c r="BR327" s="434"/>
      <c r="BS327" s="434"/>
      <c r="BT327" s="434"/>
      <c r="BU327" s="434"/>
      <c r="BV327" s="434"/>
    </row>
    <row r="328" spans="1:74" x14ac:dyDescent="0.25">
      <c r="A328" s="4" t="str">
        <f t="shared" si="5"/>
        <v/>
      </c>
      <c r="C328" s="15"/>
      <c r="D328" s="15"/>
      <c r="F328" s="12"/>
      <c r="G328" s="12"/>
      <c r="H328" s="12"/>
      <c r="I328" s="12"/>
      <c r="J328" s="12"/>
      <c r="K328" s="12"/>
      <c r="L328" s="12"/>
      <c r="M328" s="19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9"/>
      <c r="AT328" s="19"/>
      <c r="AU328" s="19"/>
      <c r="AV328" s="19"/>
      <c r="AW328" s="19"/>
      <c r="AX328" s="19"/>
      <c r="AY328" s="19"/>
      <c r="AZ328" s="19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9"/>
      <c r="BQ328" s="12"/>
      <c r="BR328" s="19"/>
      <c r="BS328" s="12"/>
      <c r="BT328" s="12"/>
      <c r="BU328" s="12"/>
      <c r="BV328" s="10"/>
    </row>
    <row r="329" spans="1:74" x14ac:dyDescent="0.25">
      <c r="A329" s="4" t="str">
        <f t="shared" si="5"/>
        <v/>
      </c>
      <c r="B329" s="438"/>
      <c r="C329" s="438"/>
      <c r="D329" s="148" t="s">
        <v>0</v>
      </c>
      <c r="E329" s="148" t="s">
        <v>1</v>
      </c>
      <c r="F329" s="148" t="s">
        <v>2</v>
      </c>
      <c r="G329" s="148" t="s">
        <v>3</v>
      </c>
      <c r="H329" s="148" t="s">
        <v>4</v>
      </c>
      <c r="I329" s="148" t="s">
        <v>5</v>
      </c>
      <c r="J329" s="148" t="s">
        <v>6</v>
      </c>
      <c r="K329" s="148" t="s">
        <v>7</v>
      </c>
      <c r="L329" s="148" t="s">
        <v>8</v>
      </c>
      <c r="M329" s="148" t="s">
        <v>10</v>
      </c>
      <c r="N329" s="148" t="s">
        <v>11</v>
      </c>
      <c r="O329" s="148" t="s">
        <v>9</v>
      </c>
      <c r="P329" s="438" t="s">
        <v>17</v>
      </c>
      <c r="Q329" s="596" t="s">
        <v>18</v>
      </c>
      <c r="R329" s="438" t="s">
        <v>19</v>
      </c>
      <c r="S329" s="438" t="s">
        <v>20</v>
      </c>
      <c r="T329" s="438" t="s">
        <v>21</v>
      </c>
      <c r="U329" s="438" t="s">
        <v>22</v>
      </c>
      <c r="V329" s="438" t="s">
        <v>23</v>
      </c>
      <c r="W329" s="438" t="s">
        <v>15</v>
      </c>
      <c r="X329" s="438" t="s">
        <v>16</v>
      </c>
      <c r="Y329" s="440" t="s">
        <v>14</v>
      </c>
      <c r="Z329" s="440"/>
      <c r="AA329" s="438"/>
      <c r="AB329" s="438"/>
      <c r="AC329" s="438"/>
      <c r="AD329" s="438"/>
      <c r="AE329" s="438"/>
      <c r="AF329" s="438"/>
      <c r="AG329" s="438"/>
      <c r="AH329" s="438"/>
      <c r="AI329" s="438"/>
      <c r="AJ329" s="438"/>
      <c r="AK329" s="438"/>
      <c r="AL329" s="438"/>
      <c r="AM329" s="438"/>
      <c r="AN329" s="438"/>
      <c r="AO329" s="438"/>
      <c r="AP329" s="438"/>
      <c r="AQ329" s="438"/>
      <c r="AR329" s="438"/>
      <c r="AS329" s="438"/>
      <c r="AT329" s="438"/>
      <c r="AU329" s="438"/>
      <c r="AV329" s="438"/>
      <c r="AW329" s="438"/>
      <c r="AX329" s="438"/>
      <c r="AY329" s="438"/>
      <c r="AZ329" s="438"/>
      <c r="BA329" s="438"/>
      <c r="BB329" s="438"/>
      <c r="BC329" s="438"/>
      <c r="BD329" s="438"/>
      <c r="BE329" s="438"/>
      <c r="BF329" s="438"/>
      <c r="BG329" s="438"/>
      <c r="BH329" s="438"/>
      <c r="BI329" s="438"/>
      <c r="BJ329" s="438"/>
      <c r="BK329" s="438"/>
      <c r="BL329" s="438"/>
      <c r="BM329" s="438"/>
      <c r="BN329" s="438"/>
      <c r="BO329" s="438"/>
      <c r="BP329" s="438"/>
      <c r="BQ329" s="438"/>
      <c r="BR329" s="438"/>
      <c r="BS329" s="438"/>
      <c r="BT329" s="438"/>
      <c r="BU329" s="438"/>
      <c r="BV329" s="438"/>
    </row>
    <row r="330" spans="1:74" x14ac:dyDescent="0.25">
      <c r="A330" s="4" t="str">
        <f t="shared" si="5"/>
        <v>39325Long</v>
      </c>
      <c r="B330" s="439">
        <v>39325</v>
      </c>
      <c r="C330" s="440" t="s">
        <v>12</v>
      </c>
      <c r="D330" s="150">
        <v>0.32520397174875681</v>
      </c>
      <c r="E330" s="150">
        <v>3.2556297592518955E-2</v>
      </c>
      <c r="F330" s="150">
        <v>6.4709137607145306E-2</v>
      </c>
      <c r="G330" s="150">
        <v>0.3568763344575841</v>
      </c>
      <c r="H330" s="150">
        <v>0</v>
      </c>
      <c r="I330" s="150">
        <v>0</v>
      </c>
      <c r="J330" s="150">
        <v>0.12295910013478314</v>
      </c>
      <c r="K330" s="150">
        <v>0.19442261493485044</v>
      </c>
      <c r="L330" s="150">
        <v>0.14827905448361245</v>
      </c>
      <c r="M330" s="150">
        <v>0.2714519313114136</v>
      </c>
      <c r="N330" s="150">
        <v>3.8455109528399319E-2</v>
      </c>
      <c r="O330" s="150">
        <v>0</v>
      </c>
      <c r="P330" s="151">
        <v>0.6965945149072531</v>
      </c>
      <c r="Q330" s="16">
        <v>0.21524935404622925</v>
      </c>
      <c r="R330" s="151">
        <v>0</v>
      </c>
      <c r="S330" s="151">
        <v>0.23569401352919572</v>
      </c>
      <c r="T330" s="151">
        <v>0.25663996878916828</v>
      </c>
      <c r="U330" s="151">
        <v>0.11177577040230008</v>
      </c>
      <c r="V330" s="151">
        <v>3.8959930124917934E-2</v>
      </c>
      <c r="W330" s="151">
        <v>0</v>
      </c>
      <c r="X330" s="151">
        <v>0</v>
      </c>
      <c r="Y330" s="151">
        <v>1.5549135517990651</v>
      </c>
      <c r="Z330" s="438"/>
      <c r="AA330" s="438"/>
      <c r="AB330" s="438"/>
      <c r="AC330" s="438"/>
      <c r="AD330" s="438"/>
      <c r="AE330" s="438"/>
      <c r="AF330" s="438"/>
      <c r="AG330" s="438"/>
      <c r="AH330" s="438"/>
      <c r="AI330" s="438"/>
      <c r="AJ330" s="438"/>
      <c r="AK330" s="438"/>
      <c r="AL330" s="438"/>
      <c r="AM330" s="438"/>
      <c r="AN330" s="438"/>
      <c r="AO330" s="438"/>
      <c r="AP330" s="438"/>
      <c r="AQ330" s="438"/>
      <c r="AR330" s="438"/>
      <c r="AS330" s="438"/>
      <c r="AT330" s="438"/>
      <c r="AU330" s="438"/>
      <c r="AV330" s="438"/>
      <c r="AW330" s="438"/>
      <c r="AX330" s="438"/>
      <c r="AY330" s="438"/>
      <c r="AZ330" s="438"/>
      <c r="BA330" s="438"/>
      <c r="BB330" s="438"/>
      <c r="BC330" s="438"/>
      <c r="BD330" s="438"/>
      <c r="BE330" s="438"/>
      <c r="BF330" s="438"/>
      <c r="BG330" s="438"/>
      <c r="BH330" s="438"/>
      <c r="BI330" s="438"/>
      <c r="BJ330" s="438"/>
      <c r="BK330" s="438"/>
      <c r="BL330" s="438"/>
      <c r="BM330" s="438"/>
      <c r="BN330" s="438"/>
      <c r="BO330" s="438"/>
      <c r="BP330" s="438"/>
      <c r="BQ330" s="438"/>
      <c r="BR330" s="438"/>
      <c r="BS330" s="438"/>
      <c r="BT330" s="438"/>
      <c r="BU330" s="438"/>
      <c r="BV330" s="438"/>
    </row>
    <row r="331" spans="1:74" x14ac:dyDescent="0.25">
      <c r="A331" s="4" t="str">
        <f t="shared" si="5"/>
        <v>39325Short</v>
      </c>
      <c r="B331" s="441">
        <v>39325</v>
      </c>
      <c r="C331" s="440" t="s">
        <v>13</v>
      </c>
      <c r="D331" s="150">
        <v>-0.14375867477594892</v>
      </c>
      <c r="E331" s="150">
        <v>-2.5842964391735279E-2</v>
      </c>
      <c r="F331" s="150">
        <v>-5.2813946776926655E-2</v>
      </c>
      <c r="G331" s="150">
        <v>-0.12858594012696536</v>
      </c>
      <c r="H331" s="150">
        <v>0</v>
      </c>
      <c r="I331" s="150">
        <v>-0.52964269932148422</v>
      </c>
      <c r="J331" s="150">
        <v>-0.11384936046373317</v>
      </c>
      <c r="K331" s="150">
        <v>-0.16341958182426045</v>
      </c>
      <c r="L331" s="150">
        <v>-7.939135622770839E-2</v>
      </c>
      <c r="M331" s="150">
        <v>-0.15918935349568947</v>
      </c>
      <c r="N331" s="150">
        <v>-1.6748156762672394E-2</v>
      </c>
      <c r="O331" s="150">
        <v>0</v>
      </c>
      <c r="P331" s="151">
        <v>-0.55426981781907958</v>
      </c>
      <c r="Q331" s="16">
        <v>-9.355657243338493E-2</v>
      </c>
      <c r="R331" s="151">
        <v>-0.18834209679234662</v>
      </c>
      <c r="S331" s="151">
        <v>-0.16467850134670059</v>
      </c>
      <c r="T331" s="151">
        <v>-5.8841411724552269E-2</v>
      </c>
      <c r="U331" s="151">
        <v>-0.23630932483854547</v>
      </c>
      <c r="V331" s="151">
        <v>-0.11724430921251475</v>
      </c>
      <c r="W331" s="151">
        <v>0</v>
      </c>
      <c r="X331" s="151">
        <v>0</v>
      </c>
      <c r="Y331" s="151">
        <v>-1.413242034167125</v>
      </c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438"/>
      <c r="AL331" s="438"/>
      <c r="AM331" s="438"/>
      <c r="AN331" s="438"/>
      <c r="AO331" s="438"/>
      <c r="AP331" s="438"/>
      <c r="AQ331" s="438"/>
      <c r="AR331" s="438"/>
      <c r="AS331" s="438"/>
      <c r="AT331" s="438"/>
      <c r="AU331" s="438"/>
      <c r="AV331" s="438"/>
      <c r="AW331" s="438"/>
      <c r="AX331" s="438"/>
      <c r="AY331" s="438"/>
      <c r="AZ331" s="438"/>
      <c r="BA331" s="438"/>
      <c r="BB331" s="438"/>
      <c r="BC331" s="438"/>
      <c r="BD331" s="438"/>
      <c r="BE331" s="438"/>
      <c r="BF331" s="438"/>
      <c r="BG331" s="438"/>
      <c r="BH331" s="438"/>
      <c r="BI331" s="438"/>
      <c r="BJ331" s="438"/>
      <c r="BK331" s="438"/>
      <c r="BL331" s="438"/>
      <c r="BM331" s="438"/>
      <c r="BN331" s="438"/>
      <c r="BO331" s="438"/>
      <c r="BP331" s="438"/>
      <c r="BQ331" s="438"/>
      <c r="BR331" s="438"/>
      <c r="BS331" s="438"/>
      <c r="BT331" s="438"/>
      <c r="BU331" s="438"/>
      <c r="BV331" s="438"/>
    </row>
    <row r="332" spans="1:74" x14ac:dyDescent="0.25">
      <c r="A332" s="4" t="str">
        <f t="shared" si="5"/>
        <v/>
      </c>
      <c r="E332" s="11"/>
      <c r="F332" s="11"/>
    </row>
    <row r="333" spans="1:74" x14ac:dyDescent="0.25">
      <c r="A333" s="4" t="str">
        <f t="shared" si="5"/>
        <v/>
      </c>
      <c r="B333" s="442"/>
      <c r="C333" s="442"/>
      <c r="D333" s="148" t="s">
        <v>0</v>
      </c>
      <c r="E333" s="148" t="s">
        <v>1</v>
      </c>
      <c r="F333" s="148" t="s">
        <v>2</v>
      </c>
      <c r="G333" s="148" t="s">
        <v>3</v>
      </c>
      <c r="H333" s="148" t="s">
        <v>4</v>
      </c>
      <c r="I333" s="148" t="s">
        <v>5</v>
      </c>
      <c r="J333" s="148" t="s">
        <v>6</v>
      </c>
      <c r="K333" s="148" t="s">
        <v>7</v>
      </c>
      <c r="L333" s="148" t="s">
        <v>8</v>
      </c>
      <c r="M333" s="148" t="s">
        <v>10</v>
      </c>
      <c r="N333" s="148" t="s">
        <v>11</v>
      </c>
      <c r="O333" s="148" t="s">
        <v>9</v>
      </c>
      <c r="P333" s="442" t="s">
        <v>17</v>
      </c>
      <c r="Q333" s="597" t="s">
        <v>18</v>
      </c>
      <c r="R333" s="442" t="s">
        <v>19</v>
      </c>
      <c r="S333" s="442" t="s">
        <v>20</v>
      </c>
      <c r="T333" s="442" t="s">
        <v>21</v>
      </c>
      <c r="U333" s="442" t="s">
        <v>22</v>
      </c>
      <c r="V333" s="442" t="s">
        <v>23</v>
      </c>
      <c r="W333" s="442" t="s">
        <v>15</v>
      </c>
      <c r="X333" s="442" t="s">
        <v>16</v>
      </c>
      <c r="Y333" s="444" t="s">
        <v>14</v>
      </c>
      <c r="Z333" s="444"/>
      <c r="AA333" s="442"/>
      <c r="AB333" s="442"/>
      <c r="AC333" s="442"/>
      <c r="AD333" s="442"/>
      <c r="AE333" s="442"/>
      <c r="AF333" s="442"/>
      <c r="AG333" s="442"/>
      <c r="AH333" s="442"/>
      <c r="AI333" s="442"/>
      <c r="AJ333" s="442"/>
      <c r="AK333" s="442"/>
      <c r="AL333" s="442"/>
      <c r="AM333" s="442"/>
      <c r="AN333" s="442"/>
      <c r="AO333" s="442"/>
      <c r="AP333" s="442"/>
      <c r="AQ333" s="442"/>
      <c r="AR333" s="442"/>
      <c r="AS333" s="442"/>
      <c r="AT333" s="442"/>
      <c r="AU333" s="442"/>
      <c r="AV333" s="442"/>
      <c r="AW333" s="442"/>
      <c r="AX333" s="442"/>
      <c r="AY333" s="442"/>
      <c r="AZ333" s="442"/>
      <c r="BA333" s="442"/>
      <c r="BB333" s="442"/>
      <c r="BC333" s="442"/>
      <c r="BD333" s="442"/>
      <c r="BE333" s="442"/>
      <c r="BF333" s="442"/>
      <c r="BG333" s="442"/>
      <c r="BH333" s="442"/>
      <c r="BI333" s="442"/>
      <c r="BJ333" s="442"/>
      <c r="BK333" s="442"/>
      <c r="BL333" s="442"/>
      <c r="BM333" s="442"/>
      <c r="BN333" s="442"/>
      <c r="BO333" s="442"/>
      <c r="BP333" s="442"/>
      <c r="BQ333" s="442"/>
      <c r="BR333" s="442"/>
      <c r="BS333" s="442"/>
      <c r="BT333" s="442"/>
      <c r="BU333" s="442"/>
      <c r="BV333" s="442"/>
    </row>
    <row r="334" spans="1:74" x14ac:dyDescent="0.25">
      <c r="A334" s="4" t="str">
        <f t="shared" si="5"/>
        <v>39294Long</v>
      </c>
      <c r="B334" s="443">
        <v>39294</v>
      </c>
      <c r="C334" s="444" t="s">
        <v>12</v>
      </c>
      <c r="D334" s="150">
        <v>0.2716819343088781</v>
      </c>
      <c r="E334" s="150">
        <v>2.955948757642772E-2</v>
      </c>
      <c r="F334" s="150">
        <v>6.9722172098133542E-2</v>
      </c>
      <c r="G334" s="150">
        <v>0.37429324140085013</v>
      </c>
      <c r="H334" s="150">
        <v>0</v>
      </c>
      <c r="I334" s="150">
        <v>5.1153397943782412E-17</v>
      </c>
      <c r="J334" s="150">
        <v>0.15371476952111268</v>
      </c>
      <c r="K334" s="150">
        <v>0.21603304416214308</v>
      </c>
      <c r="L334" s="150">
        <v>0.13211683898733578</v>
      </c>
      <c r="M334" s="150">
        <v>0.25444886630598512</v>
      </c>
      <c r="N334" s="150">
        <v>4.4985753748267729E-2</v>
      </c>
      <c r="O334" s="150">
        <v>0</v>
      </c>
      <c r="P334" s="151">
        <v>0.8040537788876494</v>
      </c>
      <c r="Q334" s="16">
        <v>0.1635329805822526</v>
      </c>
      <c r="R334" s="151">
        <v>0</v>
      </c>
      <c r="S334" s="151">
        <v>0.18036917867081792</v>
      </c>
      <c r="T334" s="151">
        <v>0.2471404904445281</v>
      </c>
      <c r="U334" s="151">
        <v>8.4102128690194761E-2</v>
      </c>
      <c r="V334" s="151">
        <v>6.7357550833691035E-2</v>
      </c>
      <c r="W334" s="151">
        <v>0</v>
      </c>
      <c r="X334" s="151">
        <v>0</v>
      </c>
      <c r="Y334" s="151">
        <v>1.5465561081091337</v>
      </c>
      <c r="Z334" s="442"/>
      <c r="AA334" s="442"/>
      <c r="AB334" s="442"/>
      <c r="AC334" s="442"/>
      <c r="AD334" s="442"/>
      <c r="AE334" s="442"/>
      <c r="AF334" s="442"/>
      <c r="AG334" s="442"/>
      <c r="AH334" s="442"/>
      <c r="AI334" s="442"/>
      <c r="AJ334" s="442"/>
      <c r="AK334" s="442"/>
      <c r="AL334" s="442"/>
      <c r="AM334" s="442"/>
      <c r="AN334" s="442"/>
      <c r="AO334" s="442"/>
      <c r="AP334" s="442"/>
      <c r="AQ334" s="442"/>
      <c r="AR334" s="442"/>
      <c r="AS334" s="442"/>
      <c r="AT334" s="442"/>
      <c r="AU334" s="442"/>
      <c r="AV334" s="442"/>
      <c r="AW334" s="442"/>
      <c r="AX334" s="442"/>
      <c r="AY334" s="442"/>
      <c r="AZ334" s="442"/>
      <c r="BA334" s="442"/>
      <c r="BB334" s="442"/>
      <c r="BC334" s="442"/>
      <c r="BD334" s="442"/>
      <c r="BE334" s="442"/>
      <c r="BF334" s="442"/>
      <c r="BG334" s="442"/>
      <c r="BH334" s="442"/>
      <c r="BI334" s="442"/>
      <c r="BJ334" s="442"/>
      <c r="BK334" s="442"/>
      <c r="BL334" s="442"/>
      <c r="BM334" s="442"/>
      <c r="BN334" s="442"/>
      <c r="BO334" s="442"/>
      <c r="BP334" s="442"/>
      <c r="BQ334" s="442"/>
      <c r="BR334" s="442"/>
      <c r="BS334" s="442"/>
      <c r="BT334" s="442"/>
      <c r="BU334" s="442"/>
      <c r="BV334" s="442"/>
    </row>
    <row r="335" spans="1:74" x14ac:dyDescent="0.25">
      <c r="A335" s="4" t="str">
        <f t="shared" si="5"/>
        <v>39294Short</v>
      </c>
      <c r="B335" s="445">
        <v>39294</v>
      </c>
      <c r="C335" s="444" t="s">
        <v>13</v>
      </c>
      <c r="D335" s="150">
        <v>-0.12890838341256133</v>
      </c>
      <c r="E335" s="150">
        <v>-2.0690525209161547E-2</v>
      </c>
      <c r="F335" s="150">
        <v>-3.50077209232229E-2</v>
      </c>
      <c r="G335" s="150">
        <v>-0.14439081544900303</v>
      </c>
      <c r="H335" s="150">
        <v>-5.6437302467202445E-3</v>
      </c>
      <c r="I335" s="150">
        <v>-0.42915191131453262</v>
      </c>
      <c r="J335" s="150">
        <v>-0.11921976781731905</v>
      </c>
      <c r="K335" s="150">
        <v>-0.15084665198894545</v>
      </c>
      <c r="L335" s="150">
        <v>-4.0209315477688197E-2</v>
      </c>
      <c r="M335" s="150">
        <v>-0.14661321115968604</v>
      </c>
      <c r="N335" s="150">
        <v>-1.5088863801876568E-2</v>
      </c>
      <c r="O335" s="150">
        <v>0</v>
      </c>
      <c r="P335" s="151">
        <v>-0.54399262673205095</v>
      </c>
      <c r="Q335" s="16">
        <v>-3.8820331856708336E-2</v>
      </c>
      <c r="R335" s="151">
        <v>-0.1656506545478722</v>
      </c>
      <c r="S335" s="151">
        <v>-0.15381323655743281</v>
      </c>
      <c r="T335" s="151">
        <v>-7.0846567919970557E-2</v>
      </c>
      <c r="U335" s="151">
        <v>-0.16307325402151043</v>
      </c>
      <c r="V335" s="151">
        <v>-9.9574225165171643E-2</v>
      </c>
      <c r="W335" s="151">
        <v>0</v>
      </c>
      <c r="X335" s="151">
        <v>0</v>
      </c>
      <c r="Y335" s="151">
        <v>-1.2357708968007168</v>
      </c>
      <c r="Z335" s="442"/>
      <c r="AA335" s="442"/>
      <c r="AB335" s="442"/>
      <c r="AC335" s="442"/>
      <c r="AD335" s="442"/>
      <c r="AE335" s="442"/>
      <c r="AF335" s="442"/>
      <c r="AG335" s="442"/>
      <c r="AH335" s="442"/>
      <c r="AI335" s="442"/>
      <c r="AJ335" s="442"/>
      <c r="AK335" s="442"/>
      <c r="AL335" s="442"/>
      <c r="AM335" s="442"/>
      <c r="AN335" s="442"/>
      <c r="AO335" s="442"/>
      <c r="AP335" s="442"/>
      <c r="AQ335" s="442"/>
      <c r="AR335" s="442"/>
      <c r="AS335" s="442"/>
      <c r="AT335" s="442"/>
      <c r="AU335" s="442"/>
      <c r="AV335" s="442"/>
      <c r="AW335" s="442"/>
      <c r="AX335" s="442"/>
      <c r="AY335" s="442"/>
      <c r="AZ335" s="442"/>
      <c r="BA335" s="442"/>
      <c r="BB335" s="442"/>
      <c r="BC335" s="442"/>
      <c r="BD335" s="442"/>
      <c r="BE335" s="442"/>
      <c r="BF335" s="442"/>
      <c r="BG335" s="442"/>
      <c r="BH335" s="442"/>
      <c r="BI335" s="442"/>
      <c r="BJ335" s="442"/>
      <c r="BK335" s="442"/>
      <c r="BL335" s="442"/>
      <c r="BM335" s="442"/>
      <c r="BN335" s="442"/>
      <c r="BO335" s="442"/>
      <c r="BP335" s="442"/>
      <c r="BQ335" s="442"/>
      <c r="BR335" s="442"/>
      <c r="BS335" s="442"/>
      <c r="BT335" s="442"/>
      <c r="BU335" s="442"/>
      <c r="BV335" s="442"/>
    </row>
    <row r="336" spans="1:74" x14ac:dyDescent="0.25">
      <c r="A336" s="4" t="str">
        <f t="shared" si="5"/>
        <v/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</row>
    <row r="337" spans="1:74" x14ac:dyDescent="0.25">
      <c r="A337" s="4" t="str">
        <f t="shared" si="5"/>
        <v/>
      </c>
      <c r="B337" s="446"/>
      <c r="C337" s="446"/>
      <c r="D337" s="148" t="s">
        <v>0</v>
      </c>
      <c r="E337" s="148" t="s">
        <v>1</v>
      </c>
      <c r="F337" s="148" t="s">
        <v>2</v>
      </c>
      <c r="G337" s="148" t="s">
        <v>3</v>
      </c>
      <c r="H337" s="148" t="s">
        <v>4</v>
      </c>
      <c r="I337" s="148" t="s">
        <v>5</v>
      </c>
      <c r="J337" s="148" t="s">
        <v>6</v>
      </c>
      <c r="K337" s="148" t="s">
        <v>7</v>
      </c>
      <c r="L337" s="148" t="s">
        <v>8</v>
      </c>
      <c r="M337" s="148" t="s">
        <v>10</v>
      </c>
      <c r="N337" s="148" t="s">
        <v>11</v>
      </c>
      <c r="O337" s="148" t="s">
        <v>9</v>
      </c>
      <c r="P337" s="446" t="s">
        <v>17</v>
      </c>
      <c r="Q337" s="598" t="s">
        <v>18</v>
      </c>
      <c r="R337" s="446" t="s">
        <v>19</v>
      </c>
      <c r="S337" s="446" t="s">
        <v>20</v>
      </c>
      <c r="T337" s="446" t="s">
        <v>21</v>
      </c>
      <c r="U337" s="446" t="s">
        <v>22</v>
      </c>
      <c r="V337" s="446" t="s">
        <v>23</v>
      </c>
      <c r="W337" s="446" t="s">
        <v>15</v>
      </c>
      <c r="X337" s="446" t="s">
        <v>16</v>
      </c>
      <c r="Y337" s="448" t="s">
        <v>14</v>
      </c>
      <c r="Z337" s="448"/>
      <c r="AA337" s="446"/>
      <c r="AB337" s="446"/>
      <c r="AC337" s="446"/>
      <c r="AD337" s="446"/>
      <c r="AE337" s="446"/>
      <c r="AF337" s="446"/>
      <c r="AG337" s="446"/>
      <c r="AH337" s="446"/>
      <c r="AI337" s="446"/>
      <c r="AJ337" s="446"/>
      <c r="AK337" s="446"/>
      <c r="AL337" s="446"/>
      <c r="AM337" s="446"/>
      <c r="AN337" s="446"/>
      <c r="AO337" s="446"/>
      <c r="AP337" s="446"/>
      <c r="AQ337" s="446"/>
      <c r="AR337" s="446"/>
      <c r="AS337" s="446"/>
      <c r="AT337" s="446"/>
      <c r="AU337" s="446"/>
      <c r="AV337" s="446"/>
      <c r="AW337" s="446"/>
      <c r="AX337" s="446"/>
      <c r="AY337" s="446"/>
      <c r="AZ337" s="446"/>
      <c r="BA337" s="446"/>
      <c r="BB337" s="446"/>
      <c r="BC337" s="446"/>
      <c r="BD337" s="446"/>
      <c r="BE337" s="446"/>
      <c r="BF337" s="446"/>
      <c r="BG337" s="446"/>
      <c r="BH337" s="446"/>
      <c r="BI337" s="446"/>
      <c r="BJ337" s="446"/>
      <c r="BK337" s="446"/>
      <c r="BL337" s="446"/>
      <c r="BM337" s="446"/>
      <c r="BN337" s="446"/>
      <c r="BO337" s="446"/>
      <c r="BP337" s="446"/>
      <c r="BQ337" s="446"/>
      <c r="BR337" s="446"/>
      <c r="BS337" s="446"/>
      <c r="BT337" s="446"/>
      <c r="BU337" s="446"/>
      <c r="BV337" s="446"/>
    </row>
    <row r="338" spans="1:74" x14ac:dyDescent="0.25">
      <c r="A338" s="4" t="str">
        <f t="shared" si="5"/>
        <v>39263Long</v>
      </c>
      <c r="B338" s="447">
        <v>39263</v>
      </c>
      <c r="C338" s="448" t="s">
        <v>12</v>
      </c>
      <c r="D338" s="150">
        <v>0.19505080532082864</v>
      </c>
      <c r="E338" s="150">
        <v>4.6128225350330378E-2</v>
      </c>
      <c r="F338" s="150">
        <v>5.6367151497225987E-2</v>
      </c>
      <c r="G338" s="150">
        <v>0.30692189045722801</v>
      </c>
      <c r="H338" s="150">
        <v>0</v>
      </c>
      <c r="I338" s="150">
        <v>0</v>
      </c>
      <c r="J338" s="150">
        <v>0.11146740830629953</v>
      </c>
      <c r="K338" s="150">
        <v>0.14988551644330872</v>
      </c>
      <c r="L338" s="150">
        <v>0.10076929183469913</v>
      </c>
      <c r="M338" s="150">
        <v>0.17724277006800332</v>
      </c>
      <c r="N338" s="150">
        <v>4.3664707729621395E-2</v>
      </c>
      <c r="O338" s="150">
        <v>0</v>
      </c>
      <c r="P338" s="151">
        <v>0.65435839881212488</v>
      </c>
      <c r="Q338" s="16">
        <v>0.10208630181080976</v>
      </c>
      <c r="R338" s="151">
        <v>7.7540140234224541E-18</v>
      </c>
      <c r="S338" s="151">
        <v>0.11657611188648401</v>
      </c>
      <c r="T338" s="151">
        <v>0.21406205555149066</v>
      </c>
      <c r="U338" s="151">
        <v>5.7063592248780132E-2</v>
      </c>
      <c r="V338" s="151">
        <v>4.3351306697855405E-2</v>
      </c>
      <c r="W338" s="151">
        <v>0</v>
      </c>
      <c r="X338" s="151">
        <v>0</v>
      </c>
      <c r="Y338" s="151">
        <v>1.1874977670075444</v>
      </c>
      <c r="Z338" s="446"/>
      <c r="AA338" s="446"/>
      <c r="AB338" s="446"/>
      <c r="AC338" s="446"/>
      <c r="AD338" s="446"/>
      <c r="AE338" s="446"/>
      <c r="AF338" s="446"/>
      <c r="AG338" s="446"/>
      <c r="AH338" s="446"/>
      <c r="AI338" s="446"/>
      <c r="AJ338" s="446"/>
      <c r="AK338" s="446"/>
      <c r="AL338" s="446"/>
      <c r="AM338" s="446"/>
      <c r="AN338" s="446"/>
      <c r="AO338" s="446"/>
      <c r="AP338" s="446"/>
      <c r="AQ338" s="446"/>
      <c r="AR338" s="446"/>
      <c r="AS338" s="446"/>
      <c r="AT338" s="446"/>
      <c r="AU338" s="446"/>
      <c r="AV338" s="446"/>
      <c r="AW338" s="446"/>
      <c r="AX338" s="446"/>
      <c r="AY338" s="446"/>
      <c r="AZ338" s="446"/>
      <c r="BA338" s="446"/>
      <c r="BB338" s="446"/>
      <c r="BC338" s="446"/>
      <c r="BD338" s="446"/>
      <c r="BE338" s="446"/>
      <c r="BF338" s="446"/>
      <c r="BG338" s="446"/>
      <c r="BH338" s="446"/>
      <c r="BI338" s="446"/>
      <c r="BJ338" s="446"/>
      <c r="BK338" s="446"/>
      <c r="BL338" s="446"/>
      <c r="BM338" s="446"/>
      <c r="BN338" s="446"/>
      <c r="BO338" s="446"/>
      <c r="BP338" s="446"/>
      <c r="BQ338" s="446"/>
      <c r="BR338" s="446"/>
      <c r="BS338" s="446"/>
      <c r="BT338" s="446"/>
      <c r="BU338" s="446"/>
      <c r="BV338" s="446"/>
    </row>
    <row r="339" spans="1:74" x14ac:dyDescent="0.25">
      <c r="A339" s="4" t="str">
        <f t="shared" si="5"/>
        <v>39263Short</v>
      </c>
      <c r="B339" s="449">
        <v>39263</v>
      </c>
      <c r="C339" s="448" t="s">
        <v>13</v>
      </c>
      <c r="D339" s="150">
        <v>-9.8136861071356427E-2</v>
      </c>
      <c r="E339" s="150">
        <v>-1.3590747947489847E-2</v>
      </c>
      <c r="F339" s="150">
        <v>-3.1948882840720651E-2</v>
      </c>
      <c r="G339" s="150">
        <v>-0.12242761645953451</v>
      </c>
      <c r="H339" s="150">
        <v>-2.3231521953085625E-3</v>
      </c>
      <c r="I339" s="150">
        <v>-0.31010839057663447</v>
      </c>
      <c r="J339" s="150">
        <v>-8.8568065600315549E-2</v>
      </c>
      <c r="K339" s="150">
        <v>-8.9383163360874068E-2</v>
      </c>
      <c r="L339" s="150">
        <v>-1.6618919056337736E-2</v>
      </c>
      <c r="M339" s="150">
        <v>-0.11185728089825832</v>
      </c>
      <c r="N339" s="150">
        <v>-8.9658985059904231E-3</v>
      </c>
      <c r="O339" s="150">
        <v>0</v>
      </c>
      <c r="P339" s="151">
        <v>-0.41317435688595305</v>
      </c>
      <c r="Q339" s="16">
        <v>-1.0905867685608058E-2</v>
      </c>
      <c r="R339" s="151">
        <v>-0.10525233860739487</v>
      </c>
      <c r="S339" s="151">
        <v>-0.1206521644448485</v>
      </c>
      <c r="T339" s="151">
        <v>-7.6397486365188241E-2</v>
      </c>
      <c r="U339" s="151">
        <v>-9.1810230730984571E-2</v>
      </c>
      <c r="V339" s="151">
        <v>-7.5736533792843314E-2</v>
      </c>
      <c r="W339" s="151">
        <v>0</v>
      </c>
      <c r="X339" s="151">
        <v>0</v>
      </c>
      <c r="Y339" s="151">
        <v>-0.89392897851282005</v>
      </c>
      <c r="Z339" s="446"/>
      <c r="AA339" s="446"/>
      <c r="AB339" s="446"/>
      <c r="AC339" s="446"/>
      <c r="AD339" s="446"/>
      <c r="AE339" s="446"/>
      <c r="AF339" s="446"/>
      <c r="AG339" s="446"/>
      <c r="AH339" s="446"/>
      <c r="AI339" s="446"/>
      <c r="AJ339" s="446"/>
      <c r="AK339" s="446"/>
      <c r="AL339" s="446"/>
      <c r="AM339" s="446"/>
      <c r="AN339" s="446"/>
      <c r="AO339" s="446"/>
      <c r="AP339" s="446"/>
      <c r="AQ339" s="446"/>
      <c r="AR339" s="446"/>
      <c r="AS339" s="446"/>
      <c r="AT339" s="446"/>
      <c r="AU339" s="446"/>
      <c r="AV339" s="446"/>
      <c r="AW339" s="446"/>
      <c r="AX339" s="446"/>
      <c r="AY339" s="446"/>
      <c r="AZ339" s="446"/>
      <c r="BA339" s="446"/>
      <c r="BB339" s="446"/>
      <c r="BC339" s="446"/>
      <c r="BD339" s="446"/>
      <c r="BE339" s="446"/>
      <c r="BF339" s="446"/>
      <c r="BG339" s="446"/>
      <c r="BH339" s="446"/>
      <c r="BI339" s="446"/>
      <c r="BJ339" s="446"/>
      <c r="BK339" s="446"/>
      <c r="BL339" s="446"/>
      <c r="BM339" s="446"/>
      <c r="BN339" s="446"/>
      <c r="BO339" s="446"/>
      <c r="BP339" s="446"/>
      <c r="BQ339" s="446"/>
      <c r="BR339" s="446"/>
      <c r="BS339" s="446"/>
      <c r="BT339" s="446"/>
      <c r="BU339" s="446"/>
      <c r="BV339" s="446"/>
    </row>
    <row r="340" spans="1:74" x14ac:dyDescent="0.25">
      <c r="A340" s="4" t="str">
        <f t="shared" si="5"/>
        <v/>
      </c>
      <c r="C340" s="15"/>
      <c r="D340" s="15"/>
      <c r="F340" s="12"/>
      <c r="G340" s="12"/>
      <c r="H340" s="12"/>
      <c r="I340" s="12"/>
      <c r="J340" s="12"/>
      <c r="K340" s="12"/>
      <c r="L340" s="12"/>
      <c r="M340" s="19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9"/>
      <c r="AT340" s="19"/>
      <c r="AU340" s="19"/>
      <c r="AV340" s="19"/>
      <c r="AW340" s="19"/>
      <c r="AX340" s="19"/>
      <c r="AY340" s="19"/>
      <c r="AZ340" s="19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9"/>
      <c r="BQ340" s="12"/>
      <c r="BR340" s="19"/>
      <c r="BS340" s="12"/>
      <c r="BT340" s="12"/>
      <c r="BU340" s="12"/>
      <c r="BV340" s="10"/>
    </row>
    <row r="341" spans="1:74" x14ac:dyDescent="0.25">
      <c r="A341" s="4" t="str">
        <f t="shared" si="5"/>
        <v/>
      </c>
      <c r="B341" s="450"/>
      <c r="C341" s="450"/>
      <c r="D341" s="148" t="s">
        <v>0</v>
      </c>
      <c r="E341" s="148" t="s">
        <v>1</v>
      </c>
      <c r="F341" s="148" t="s">
        <v>2</v>
      </c>
      <c r="G341" s="148" t="s">
        <v>3</v>
      </c>
      <c r="H341" s="148" t="s">
        <v>4</v>
      </c>
      <c r="I341" s="148" t="s">
        <v>5</v>
      </c>
      <c r="J341" s="148" t="s">
        <v>6</v>
      </c>
      <c r="K341" s="148" t="s">
        <v>7</v>
      </c>
      <c r="L341" s="148" t="s">
        <v>8</v>
      </c>
      <c r="M341" s="148" t="s">
        <v>10</v>
      </c>
      <c r="N341" s="148" t="s">
        <v>11</v>
      </c>
      <c r="O341" s="148" t="s">
        <v>9</v>
      </c>
      <c r="P341" s="450" t="s">
        <v>17</v>
      </c>
      <c r="Q341" s="599" t="s">
        <v>18</v>
      </c>
      <c r="R341" s="450" t="s">
        <v>19</v>
      </c>
      <c r="S341" s="450" t="s">
        <v>20</v>
      </c>
      <c r="T341" s="450" t="s">
        <v>21</v>
      </c>
      <c r="U341" s="450" t="s">
        <v>22</v>
      </c>
      <c r="V341" s="450" t="s">
        <v>23</v>
      </c>
      <c r="W341" s="450" t="s">
        <v>15</v>
      </c>
      <c r="X341" s="450" t="s">
        <v>16</v>
      </c>
      <c r="Y341" s="452" t="s">
        <v>14</v>
      </c>
      <c r="Z341" s="452"/>
      <c r="AA341" s="450"/>
      <c r="AB341" s="450"/>
      <c r="AC341" s="450"/>
      <c r="AD341" s="450"/>
      <c r="AE341" s="450"/>
      <c r="AF341" s="450"/>
      <c r="AG341" s="450"/>
      <c r="AH341" s="450"/>
      <c r="AI341" s="450"/>
      <c r="AJ341" s="450"/>
      <c r="AK341" s="450"/>
      <c r="AL341" s="450"/>
      <c r="AM341" s="450"/>
      <c r="AN341" s="450"/>
      <c r="AO341" s="450"/>
      <c r="AP341" s="450"/>
      <c r="AQ341" s="450"/>
      <c r="AR341" s="450"/>
      <c r="AS341" s="450"/>
      <c r="AT341" s="450"/>
      <c r="AU341" s="450"/>
      <c r="AV341" s="450"/>
      <c r="AW341" s="450"/>
      <c r="AX341" s="450"/>
      <c r="AY341" s="450"/>
      <c r="AZ341" s="450"/>
      <c r="BA341" s="450"/>
      <c r="BB341" s="450"/>
      <c r="BC341" s="450"/>
      <c r="BD341" s="450"/>
      <c r="BE341" s="450"/>
      <c r="BF341" s="450"/>
      <c r="BG341" s="450"/>
      <c r="BH341" s="450"/>
      <c r="BI341" s="450"/>
      <c r="BJ341" s="450"/>
      <c r="BK341" s="450"/>
      <c r="BL341" s="450"/>
      <c r="BM341" s="450"/>
      <c r="BN341" s="450"/>
      <c r="BO341" s="450"/>
      <c r="BP341" s="450"/>
      <c r="BQ341" s="450"/>
      <c r="BR341" s="450"/>
      <c r="BS341" s="450"/>
      <c r="BT341" s="450"/>
      <c r="BU341" s="450"/>
      <c r="BV341" s="450"/>
    </row>
    <row r="342" spans="1:74" x14ac:dyDescent="0.25">
      <c r="A342" s="4" t="str">
        <f t="shared" si="5"/>
        <v>39233Long</v>
      </c>
      <c r="B342" s="451">
        <v>39233</v>
      </c>
      <c r="C342" s="452" t="s">
        <v>12</v>
      </c>
      <c r="D342" s="150">
        <v>0.23874511128394724</v>
      </c>
      <c r="E342" s="150">
        <v>3.8204177534455548E-2</v>
      </c>
      <c r="F342" s="150">
        <v>5.4982071056008559E-2</v>
      </c>
      <c r="G342" s="150">
        <v>0.42261898107881185</v>
      </c>
      <c r="H342" s="150">
        <v>0</v>
      </c>
      <c r="I342" s="150">
        <v>-3.1567046558501797E-17</v>
      </c>
      <c r="J342" s="150">
        <v>0.14264222430647641</v>
      </c>
      <c r="K342" s="150">
        <v>0.15251875293737224</v>
      </c>
      <c r="L342" s="150">
        <v>0.11938594115745463</v>
      </c>
      <c r="M342" s="150">
        <v>0.28635502575047567</v>
      </c>
      <c r="N342" s="150">
        <v>5.0699118165014656E-2</v>
      </c>
      <c r="O342" s="150">
        <v>0</v>
      </c>
      <c r="P342" s="151">
        <v>0.7696924377728207</v>
      </c>
      <c r="Q342" s="16">
        <v>0.14447771770832357</v>
      </c>
      <c r="R342" s="151">
        <v>0</v>
      </c>
      <c r="S342" s="151">
        <v>0.22824482092547008</v>
      </c>
      <c r="T342" s="151">
        <v>0.23110831878586144</v>
      </c>
      <c r="U342" s="151">
        <v>5.9049046201387012E-2</v>
      </c>
      <c r="V342" s="151">
        <v>7.3579061876153998E-2</v>
      </c>
      <c r="W342" s="151">
        <v>0</v>
      </c>
      <c r="X342" s="151">
        <v>0</v>
      </c>
      <c r="Y342" s="151">
        <v>1.5061514032700174</v>
      </c>
      <c r="Z342" s="450"/>
      <c r="AA342" s="450"/>
      <c r="AB342" s="450"/>
      <c r="AC342" s="450"/>
      <c r="AD342" s="450"/>
      <c r="AE342" s="450"/>
      <c r="AF342" s="450"/>
      <c r="AG342" s="450"/>
      <c r="AH342" s="450"/>
      <c r="AI342" s="450"/>
      <c r="AJ342" s="450"/>
      <c r="AK342" s="450"/>
      <c r="AL342" s="450"/>
      <c r="AM342" s="450"/>
      <c r="AN342" s="450"/>
      <c r="AO342" s="450"/>
      <c r="AP342" s="450"/>
      <c r="AQ342" s="450"/>
      <c r="AR342" s="450"/>
      <c r="AS342" s="450"/>
      <c r="AT342" s="450"/>
      <c r="AU342" s="450"/>
      <c r="AV342" s="450"/>
      <c r="AW342" s="450"/>
      <c r="AX342" s="450"/>
      <c r="AY342" s="450"/>
      <c r="AZ342" s="450"/>
      <c r="BA342" s="450"/>
      <c r="BB342" s="450"/>
      <c r="BC342" s="450"/>
      <c r="BD342" s="450"/>
      <c r="BE342" s="450"/>
      <c r="BF342" s="450"/>
      <c r="BG342" s="450"/>
      <c r="BH342" s="450"/>
      <c r="BI342" s="450"/>
      <c r="BJ342" s="450"/>
      <c r="BK342" s="450"/>
      <c r="BL342" s="450"/>
      <c r="BM342" s="450"/>
      <c r="BN342" s="450"/>
      <c r="BO342" s="450"/>
      <c r="BP342" s="450"/>
      <c r="BQ342" s="450"/>
      <c r="BR342" s="450"/>
      <c r="BS342" s="450"/>
      <c r="BT342" s="450"/>
      <c r="BU342" s="450"/>
      <c r="BV342" s="450"/>
    </row>
    <row r="343" spans="1:74" x14ac:dyDescent="0.25">
      <c r="A343" s="4" t="str">
        <f t="shared" si="5"/>
        <v>39233Short</v>
      </c>
      <c r="B343" s="453">
        <v>39233</v>
      </c>
      <c r="C343" s="452" t="s">
        <v>13</v>
      </c>
      <c r="D343" s="150">
        <v>-0.1515410199658789</v>
      </c>
      <c r="E343" s="150">
        <v>-2.9248156073665373E-2</v>
      </c>
      <c r="F343" s="150">
        <v>-3.3948883949838721E-2</v>
      </c>
      <c r="G343" s="150">
        <v>-0.23545093604374095</v>
      </c>
      <c r="H343" s="150">
        <v>0</v>
      </c>
      <c r="I343" s="150">
        <v>-0.34184588553831491</v>
      </c>
      <c r="J343" s="150">
        <v>-0.12758712012112605</v>
      </c>
      <c r="K343" s="150">
        <v>-0.10950074534746161</v>
      </c>
      <c r="L343" s="150">
        <v>-2.9589287764515103E-2</v>
      </c>
      <c r="M343" s="150">
        <v>-0.23505175909874704</v>
      </c>
      <c r="N343" s="150">
        <v>-1.6857756830432506E-2</v>
      </c>
      <c r="O343" s="150">
        <v>0</v>
      </c>
      <c r="P343" s="151">
        <v>-0.5846434797834299</v>
      </c>
      <c r="Q343" s="16">
        <v>-1.1969807816154285E-2</v>
      </c>
      <c r="R343" s="151">
        <v>-0.16525473473884009</v>
      </c>
      <c r="S343" s="151">
        <v>-0.27327996636270774</v>
      </c>
      <c r="T343" s="151">
        <v>-2.1325971813456704E-2</v>
      </c>
      <c r="U343" s="151">
        <v>-0.12809001796427483</v>
      </c>
      <c r="V343" s="151">
        <v>-0.12605757225485761</v>
      </c>
      <c r="W343" s="151">
        <v>0</v>
      </c>
      <c r="X343" s="151">
        <v>0</v>
      </c>
      <c r="Y343" s="151">
        <v>-1.3106215507337213</v>
      </c>
      <c r="Z343" s="450"/>
      <c r="AA343" s="450"/>
      <c r="AB343" s="450"/>
      <c r="AC343" s="450"/>
      <c r="AD343" s="450"/>
      <c r="AE343" s="450"/>
      <c r="AF343" s="450"/>
      <c r="AG343" s="450"/>
      <c r="AH343" s="450"/>
      <c r="AI343" s="450"/>
      <c r="AJ343" s="450"/>
      <c r="AK343" s="450"/>
      <c r="AL343" s="450"/>
      <c r="AM343" s="450"/>
      <c r="AN343" s="450"/>
      <c r="AO343" s="450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/>
      <c r="BF343" s="450"/>
      <c r="BG343" s="450"/>
      <c r="BH343" s="450"/>
      <c r="BI343" s="450"/>
      <c r="BJ343" s="450"/>
      <c r="BK343" s="450"/>
      <c r="BL343" s="450"/>
      <c r="BM343" s="450"/>
      <c r="BN343" s="450"/>
      <c r="BO343" s="450"/>
      <c r="BP343" s="450"/>
      <c r="BQ343" s="450"/>
      <c r="BR343" s="450"/>
      <c r="BS343" s="450"/>
      <c r="BT343" s="450"/>
      <c r="BU343" s="450"/>
      <c r="BV343" s="450"/>
    </row>
    <row r="344" spans="1:74" x14ac:dyDescent="0.25">
      <c r="A344" s="4" t="str">
        <f t="shared" si="5"/>
        <v/>
      </c>
      <c r="E344" s="11"/>
      <c r="F344" s="11"/>
    </row>
    <row r="345" spans="1:74" x14ac:dyDescent="0.25">
      <c r="A345" s="4" t="str">
        <f t="shared" si="5"/>
        <v/>
      </c>
      <c r="B345" s="454"/>
      <c r="C345" s="454"/>
      <c r="D345" s="148" t="s">
        <v>0</v>
      </c>
      <c r="E345" s="148" t="s">
        <v>1</v>
      </c>
      <c r="F345" s="148" t="s">
        <v>2</v>
      </c>
      <c r="G345" s="148" t="s">
        <v>3</v>
      </c>
      <c r="H345" s="148" t="s">
        <v>4</v>
      </c>
      <c r="I345" s="148" t="s">
        <v>5</v>
      </c>
      <c r="J345" s="148" t="s">
        <v>6</v>
      </c>
      <c r="K345" s="148" t="s">
        <v>7</v>
      </c>
      <c r="L345" s="148" t="s">
        <v>8</v>
      </c>
      <c r="M345" s="148" t="s">
        <v>10</v>
      </c>
      <c r="N345" s="148" t="s">
        <v>11</v>
      </c>
      <c r="O345" s="148" t="s">
        <v>9</v>
      </c>
      <c r="P345" s="454" t="s">
        <v>17</v>
      </c>
      <c r="Q345" s="600" t="s">
        <v>18</v>
      </c>
      <c r="R345" s="454" t="s">
        <v>19</v>
      </c>
      <c r="S345" s="454" t="s">
        <v>20</v>
      </c>
      <c r="T345" s="454" t="s">
        <v>21</v>
      </c>
      <c r="U345" s="454" t="s">
        <v>22</v>
      </c>
      <c r="V345" s="454" t="s">
        <v>23</v>
      </c>
      <c r="W345" s="454" t="s">
        <v>15</v>
      </c>
      <c r="X345" s="454" t="s">
        <v>16</v>
      </c>
      <c r="Y345" s="456" t="s">
        <v>14</v>
      </c>
      <c r="Z345" s="456"/>
      <c r="AA345" s="454"/>
      <c r="AB345" s="454"/>
      <c r="AC345" s="454"/>
      <c r="AD345" s="454"/>
      <c r="AE345" s="454"/>
      <c r="AF345" s="454"/>
      <c r="AG345" s="454"/>
      <c r="AH345" s="454"/>
      <c r="AI345" s="454"/>
      <c r="AJ345" s="454"/>
      <c r="AK345" s="454"/>
      <c r="AL345" s="454"/>
      <c r="AM345" s="454"/>
      <c r="AN345" s="454"/>
      <c r="AO345" s="454"/>
      <c r="AP345" s="454"/>
      <c r="AQ345" s="454"/>
      <c r="AR345" s="454"/>
      <c r="AS345" s="454"/>
      <c r="AT345" s="454"/>
      <c r="AU345" s="454"/>
      <c r="AV345" s="454"/>
      <c r="AW345" s="454"/>
      <c r="AX345" s="454"/>
      <c r="AY345" s="454"/>
      <c r="AZ345" s="454"/>
      <c r="BA345" s="454"/>
      <c r="BB345" s="454"/>
      <c r="BC345" s="454"/>
      <c r="BD345" s="454"/>
      <c r="BE345" s="454"/>
      <c r="BF345" s="454"/>
      <c r="BG345" s="454"/>
      <c r="BH345" s="454"/>
      <c r="BI345" s="454"/>
      <c r="BJ345" s="454"/>
      <c r="BK345" s="454"/>
      <c r="BL345" s="454"/>
      <c r="BM345" s="454"/>
      <c r="BN345" s="454"/>
      <c r="BO345" s="454"/>
      <c r="BP345" s="454"/>
      <c r="BQ345" s="454"/>
      <c r="BR345" s="454"/>
      <c r="BS345" s="454"/>
      <c r="BT345" s="454"/>
      <c r="BU345" s="454"/>
      <c r="BV345" s="454"/>
    </row>
    <row r="346" spans="1:74" x14ac:dyDescent="0.25">
      <c r="A346" s="4" t="str">
        <f t="shared" si="5"/>
        <v>39202Long</v>
      </c>
      <c r="B346" s="455">
        <v>39202</v>
      </c>
      <c r="C346" s="456" t="s">
        <v>12</v>
      </c>
      <c r="D346" s="150">
        <v>0.22528408591433738</v>
      </c>
      <c r="E346" s="150">
        <v>2.850885439661207E-2</v>
      </c>
      <c r="F346" s="150">
        <v>5.1944189463968726E-2</v>
      </c>
      <c r="G346" s="150">
        <v>0.38747326410761607</v>
      </c>
      <c r="H346" s="150">
        <v>0</v>
      </c>
      <c r="I346" s="150">
        <v>-3.1679793680368682E-17</v>
      </c>
      <c r="J346" s="150">
        <v>0.11626631889656064</v>
      </c>
      <c r="K346" s="150">
        <v>0.12767298874275471</v>
      </c>
      <c r="L346" s="150">
        <v>0.1045906308565203</v>
      </c>
      <c r="M346" s="150">
        <v>0.27579781686177823</v>
      </c>
      <c r="N346" s="150">
        <v>4.9832221835842593E-2</v>
      </c>
      <c r="O346" s="150">
        <v>0</v>
      </c>
      <c r="P346" s="151">
        <v>0.66580222145202195</v>
      </c>
      <c r="Q346" s="16">
        <v>0.11653730175391427</v>
      </c>
      <c r="R346" s="151">
        <v>0</v>
      </c>
      <c r="S346" s="151">
        <v>0.21880475905106547</v>
      </c>
      <c r="T346" s="151">
        <v>0.22898416278146877</v>
      </c>
      <c r="U346" s="151">
        <v>6.2224500564598467E-2</v>
      </c>
      <c r="V346" s="151">
        <v>7.5017425472921756E-2</v>
      </c>
      <c r="W346" s="151">
        <v>0</v>
      </c>
      <c r="X346" s="151">
        <v>0</v>
      </c>
      <c r="Y346" s="151">
        <v>1.3673703710759901</v>
      </c>
      <c r="Z346" s="454"/>
      <c r="AA346" s="454"/>
      <c r="AB346" s="454"/>
      <c r="AC346" s="454"/>
      <c r="AD346" s="454"/>
      <c r="AE346" s="454"/>
      <c r="AF346" s="454"/>
      <c r="AG346" s="454"/>
      <c r="AH346" s="454"/>
      <c r="AI346" s="454"/>
      <c r="AJ346" s="454"/>
      <c r="AK346" s="454"/>
      <c r="AL346" s="454"/>
      <c r="AM346" s="454"/>
      <c r="AN346" s="454"/>
      <c r="AO346" s="454"/>
      <c r="AP346" s="454"/>
      <c r="AQ346" s="454"/>
      <c r="AR346" s="454"/>
      <c r="AS346" s="454"/>
      <c r="AT346" s="454"/>
      <c r="AU346" s="454"/>
      <c r="AV346" s="454"/>
      <c r="AW346" s="454"/>
      <c r="AX346" s="454"/>
      <c r="AY346" s="454"/>
      <c r="AZ346" s="454"/>
      <c r="BA346" s="454"/>
      <c r="BB346" s="454"/>
      <c r="BC346" s="454"/>
      <c r="BD346" s="454"/>
      <c r="BE346" s="454"/>
      <c r="BF346" s="454"/>
      <c r="BG346" s="454"/>
      <c r="BH346" s="454"/>
      <c r="BI346" s="454"/>
      <c r="BJ346" s="454"/>
      <c r="BK346" s="454"/>
      <c r="BL346" s="454"/>
      <c r="BM346" s="454"/>
      <c r="BN346" s="454"/>
      <c r="BO346" s="454"/>
      <c r="BP346" s="454"/>
      <c r="BQ346" s="454"/>
      <c r="BR346" s="454"/>
      <c r="BS346" s="454"/>
      <c r="BT346" s="454"/>
      <c r="BU346" s="454"/>
      <c r="BV346" s="454"/>
    </row>
    <row r="347" spans="1:74" x14ac:dyDescent="0.25">
      <c r="A347" s="4" t="str">
        <f t="shared" si="5"/>
        <v>39202Short</v>
      </c>
      <c r="B347" s="457">
        <v>39202</v>
      </c>
      <c r="C347" s="456" t="s">
        <v>13</v>
      </c>
      <c r="D347" s="150">
        <v>-0.14894776445736205</v>
      </c>
      <c r="E347" s="150">
        <v>-2.7290520486627438E-2</v>
      </c>
      <c r="F347" s="150">
        <v>-3.3111256619587588E-2</v>
      </c>
      <c r="G347" s="150">
        <v>-0.21070008627679368</v>
      </c>
      <c r="H347" s="150">
        <v>0</v>
      </c>
      <c r="I347" s="150">
        <v>-0.30511915075967316</v>
      </c>
      <c r="J347" s="150">
        <v>-0.10130005557890068</v>
      </c>
      <c r="K347" s="150">
        <v>-9.977511927226089E-2</v>
      </c>
      <c r="L347" s="150">
        <v>-2.9888474654548518E-2</v>
      </c>
      <c r="M347" s="150">
        <v>-0.19794701083784982</v>
      </c>
      <c r="N347" s="150">
        <v>-1.6404302149176809E-2</v>
      </c>
      <c r="O347" s="150">
        <v>0</v>
      </c>
      <c r="P347" s="151">
        <v>-0.51689840862365743</v>
      </c>
      <c r="Q347" s="16">
        <v>-2.0695598898070475E-2</v>
      </c>
      <c r="R347" s="151">
        <v>-0.14995170348323017</v>
      </c>
      <c r="S347" s="151">
        <v>-0.22386783387457465</v>
      </c>
      <c r="T347" s="151">
        <v>-1.9827246733451258E-2</v>
      </c>
      <c r="U347" s="151">
        <v>-0.10657770290495955</v>
      </c>
      <c r="V347" s="151">
        <v>-0.13266524657483714</v>
      </c>
      <c r="W347" s="151">
        <v>0</v>
      </c>
      <c r="X347" s="151">
        <v>0</v>
      </c>
      <c r="Y347" s="151">
        <v>-1.1704837410927802</v>
      </c>
      <c r="Z347" s="454"/>
      <c r="AA347" s="454"/>
      <c r="AB347" s="454"/>
      <c r="AC347" s="454"/>
      <c r="AD347" s="454"/>
      <c r="AE347" s="454"/>
      <c r="AF347" s="454"/>
      <c r="AG347" s="454"/>
      <c r="AH347" s="454"/>
      <c r="AI347" s="454"/>
      <c r="AJ347" s="454"/>
      <c r="AK347" s="454"/>
      <c r="AL347" s="454"/>
      <c r="AM347" s="454"/>
      <c r="AN347" s="454"/>
      <c r="AO347" s="454"/>
      <c r="AP347" s="454"/>
      <c r="AQ347" s="454"/>
      <c r="AR347" s="454"/>
      <c r="AS347" s="454"/>
      <c r="AT347" s="454"/>
      <c r="AU347" s="454"/>
      <c r="AV347" s="454"/>
      <c r="AW347" s="454"/>
      <c r="AX347" s="454"/>
      <c r="AY347" s="454"/>
      <c r="AZ347" s="454"/>
      <c r="BA347" s="454"/>
      <c r="BB347" s="454"/>
      <c r="BC347" s="454"/>
      <c r="BD347" s="454"/>
      <c r="BE347" s="454"/>
      <c r="BF347" s="454"/>
      <c r="BG347" s="454"/>
      <c r="BH347" s="454"/>
      <c r="BI347" s="454"/>
      <c r="BJ347" s="454"/>
      <c r="BK347" s="454"/>
      <c r="BL347" s="454"/>
      <c r="BM347" s="454"/>
      <c r="BN347" s="454"/>
      <c r="BO347" s="454"/>
      <c r="BP347" s="454"/>
      <c r="BQ347" s="454"/>
      <c r="BR347" s="454"/>
      <c r="BS347" s="454"/>
      <c r="BT347" s="454"/>
      <c r="BU347" s="454"/>
      <c r="BV347" s="454"/>
    </row>
    <row r="348" spans="1:74" x14ac:dyDescent="0.25">
      <c r="A348" s="4" t="str">
        <f t="shared" si="5"/>
        <v/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</row>
    <row r="349" spans="1:74" x14ac:dyDescent="0.25">
      <c r="A349" s="4" t="str">
        <f t="shared" si="5"/>
        <v/>
      </c>
      <c r="B349" s="458"/>
      <c r="C349" s="458"/>
      <c r="D349" s="148" t="s">
        <v>0</v>
      </c>
      <c r="E349" s="148" t="s">
        <v>1</v>
      </c>
      <c r="F349" s="148" t="s">
        <v>2</v>
      </c>
      <c r="G349" s="148" t="s">
        <v>3</v>
      </c>
      <c r="H349" s="148" t="s">
        <v>4</v>
      </c>
      <c r="I349" s="148" t="s">
        <v>5</v>
      </c>
      <c r="J349" s="148" t="s">
        <v>6</v>
      </c>
      <c r="K349" s="148" t="s">
        <v>7</v>
      </c>
      <c r="L349" s="148" t="s">
        <v>8</v>
      </c>
      <c r="M349" s="148" t="s">
        <v>10</v>
      </c>
      <c r="N349" s="148" t="s">
        <v>11</v>
      </c>
      <c r="O349" s="148" t="s">
        <v>9</v>
      </c>
      <c r="P349" s="458" t="s">
        <v>17</v>
      </c>
      <c r="Q349" s="601" t="s">
        <v>18</v>
      </c>
      <c r="R349" s="458" t="s">
        <v>19</v>
      </c>
      <c r="S349" s="458" t="s">
        <v>20</v>
      </c>
      <c r="T349" s="458" t="s">
        <v>21</v>
      </c>
      <c r="U349" s="458" t="s">
        <v>22</v>
      </c>
      <c r="V349" s="458" t="s">
        <v>23</v>
      </c>
      <c r="W349" s="458" t="s">
        <v>15</v>
      </c>
      <c r="X349" s="458" t="s">
        <v>16</v>
      </c>
      <c r="Y349" s="460" t="s">
        <v>14</v>
      </c>
      <c r="Z349" s="460"/>
      <c r="AA349" s="458"/>
      <c r="AB349" s="458"/>
      <c r="AC349" s="458"/>
      <c r="AD349" s="458"/>
      <c r="AE349" s="458"/>
      <c r="AF349" s="458"/>
      <c r="AG349" s="458"/>
      <c r="AH349" s="458"/>
      <c r="AI349" s="458"/>
      <c r="AJ349" s="458"/>
      <c r="AK349" s="458"/>
      <c r="AL349" s="458"/>
      <c r="AM349" s="458"/>
      <c r="AN349" s="458"/>
      <c r="AO349" s="458"/>
      <c r="AP349" s="458"/>
      <c r="AQ349" s="458"/>
      <c r="AR349" s="458"/>
      <c r="AS349" s="458"/>
      <c r="AT349" s="458"/>
      <c r="AU349" s="458"/>
      <c r="AV349" s="458"/>
      <c r="AW349" s="458"/>
      <c r="AX349" s="458"/>
      <c r="AY349" s="458"/>
      <c r="AZ349" s="458"/>
      <c r="BA349" s="458"/>
      <c r="BB349" s="458"/>
      <c r="BC349" s="458"/>
      <c r="BD349" s="458"/>
      <c r="BE349" s="458"/>
      <c r="BF349" s="458"/>
      <c r="BG349" s="458"/>
      <c r="BH349" s="458"/>
      <c r="BI349" s="458"/>
      <c r="BJ349" s="458"/>
      <c r="BK349" s="458"/>
      <c r="BL349" s="458"/>
      <c r="BM349" s="458"/>
      <c r="BN349" s="458"/>
      <c r="BO349" s="458"/>
      <c r="BP349" s="458"/>
      <c r="BQ349" s="458"/>
      <c r="BR349" s="458"/>
      <c r="BS349" s="458"/>
      <c r="BT349" s="458"/>
      <c r="BU349" s="458"/>
      <c r="BV349" s="458"/>
    </row>
    <row r="350" spans="1:74" x14ac:dyDescent="0.25">
      <c r="A350" s="4" t="str">
        <f t="shared" si="5"/>
        <v>39172Long</v>
      </c>
      <c r="B350" s="459">
        <v>39172</v>
      </c>
      <c r="C350" s="460" t="s">
        <v>12</v>
      </c>
      <c r="D350" s="150">
        <v>0.19542373917720166</v>
      </c>
      <c r="E350" s="150">
        <v>3.0317783843344475E-2</v>
      </c>
      <c r="F350" s="150">
        <v>5.321061451101991E-2</v>
      </c>
      <c r="G350" s="150">
        <v>0.28112576320225696</v>
      </c>
      <c r="H350" s="150">
        <v>0</v>
      </c>
      <c r="I350" s="150">
        <v>0</v>
      </c>
      <c r="J350" s="150">
        <v>9.4762539351525732E-2</v>
      </c>
      <c r="K350" s="150">
        <v>0.13731939462555012</v>
      </c>
      <c r="L350" s="150">
        <v>8.0877133484551098E-2</v>
      </c>
      <c r="M350" s="150">
        <v>0.23258043683521096</v>
      </c>
      <c r="N350" s="150">
        <v>3.6393282200150853E-2</v>
      </c>
      <c r="O350" s="150">
        <v>0</v>
      </c>
      <c r="P350" s="151">
        <v>0.60710306602248876</v>
      </c>
      <c r="Q350" s="16">
        <v>8.4405546365026063E-2</v>
      </c>
      <c r="R350" s="151">
        <v>0</v>
      </c>
      <c r="S350" s="151">
        <v>0.15716971324995829</v>
      </c>
      <c r="T350" s="151">
        <v>0.19340684872116071</v>
      </c>
      <c r="U350" s="151">
        <v>4.8346469877563136E-2</v>
      </c>
      <c r="V350" s="151">
        <v>5.1579042994615021E-2</v>
      </c>
      <c r="W350" s="151">
        <v>0</v>
      </c>
      <c r="X350" s="151">
        <v>0</v>
      </c>
      <c r="Y350" s="151">
        <v>1.1420106872308124</v>
      </c>
      <c r="Z350" s="458"/>
      <c r="AA350" s="458"/>
      <c r="AB350" s="458"/>
      <c r="AC350" s="458"/>
      <c r="AD350" s="458"/>
      <c r="AE350" s="458"/>
      <c r="AF350" s="458"/>
      <c r="AG350" s="458"/>
      <c r="AH350" s="458"/>
      <c r="AI350" s="458"/>
      <c r="AJ350" s="458"/>
      <c r="AK350" s="458"/>
      <c r="AL350" s="458"/>
      <c r="AM350" s="458"/>
      <c r="AN350" s="458"/>
      <c r="AO350" s="458"/>
      <c r="AP350" s="458"/>
      <c r="AQ350" s="458"/>
      <c r="AR350" s="458"/>
      <c r="AS350" s="458"/>
      <c r="AT350" s="458"/>
      <c r="AU350" s="458"/>
      <c r="AV350" s="458"/>
      <c r="AW350" s="458"/>
      <c r="AX350" s="458"/>
      <c r="AY350" s="458"/>
      <c r="AZ350" s="458"/>
      <c r="BA350" s="458"/>
      <c r="BB350" s="458"/>
      <c r="BC350" s="458"/>
      <c r="BD350" s="458"/>
      <c r="BE350" s="458"/>
      <c r="BF350" s="458"/>
      <c r="BG350" s="458"/>
      <c r="BH350" s="458"/>
      <c r="BI350" s="458"/>
      <c r="BJ350" s="458"/>
      <c r="BK350" s="458"/>
      <c r="BL350" s="458"/>
      <c r="BM350" s="458"/>
      <c r="BN350" s="458"/>
      <c r="BO350" s="458"/>
      <c r="BP350" s="458"/>
      <c r="BQ350" s="458"/>
      <c r="BR350" s="458"/>
      <c r="BS350" s="458"/>
      <c r="BT350" s="458"/>
      <c r="BU350" s="458"/>
      <c r="BV350" s="458"/>
    </row>
    <row r="351" spans="1:74" x14ac:dyDescent="0.25">
      <c r="A351" s="4" t="str">
        <f t="shared" si="5"/>
        <v>39172Short</v>
      </c>
      <c r="B351" s="461">
        <v>39172</v>
      </c>
      <c r="C351" s="460" t="s">
        <v>13</v>
      </c>
      <c r="D351" s="150">
        <v>-0.12978182138884065</v>
      </c>
      <c r="E351" s="150">
        <v>-2.0884810437663527E-2</v>
      </c>
      <c r="F351" s="150">
        <v>-2.6942793122527141E-2</v>
      </c>
      <c r="G351" s="150">
        <v>-0.15522659262960617</v>
      </c>
      <c r="H351" s="150">
        <v>0</v>
      </c>
      <c r="I351" s="150">
        <v>-0.17968736534578744</v>
      </c>
      <c r="J351" s="150">
        <v>-8.2351792543363625E-2</v>
      </c>
      <c r="K351" s="150">
        <v>-9.7094702617975148E-2</v>
      </c>
      <c r="L351" s="150">
        <v>-2.370210017546218E-2</v>
      </c>
      <c r="M351" s="150">
        <v>-0.18043214279751499</v>
      </c>
      <c r="N351" s="150">
        <v>-1.2069541011468388E-2</v>
      </c>
      <c r="O351" s="150">
        <v>0</v>
      </c>
      <c r="P351" s="151">
        <v>-0.44867345006798159</v>
      </c>
      <c r="Q351" s="16">
        <v>-1.5812577987371523E-2</v>
      </c>
      <c r="R351" s="151">
        <v>-7.554315322639181E-2</v>
      </c>
      <c r="S351" s="151">
        <v>-0.16833860725119343</v>
      </c>
      <c r="T351" s="151">
        <v>-2.2499747222277343E-2</v>
      </c>
      <c r="U351" s="151">
        <v>-8.3037847862379333E-2</v>
      </c>
      <c r="V351" s="151">
        <v>-9.4268278452614374E-2</v>
      </c>
      <c r="W351" s="151">
        <v>0</v>
      </c>
      <c r="X351" s="151">
        <v>0</v>
      </c>
      <c r="Y351" s="151">
        <v>-0.90817366207021</v>
      </c>
      <c r="Z351" s="458"/>
      <c r="AA351" s="458"/>
      <c r="AB351" s="458"/>
      <c r="AC351" s="458"/>
      <c r="AD351" s="458"/>
      <c r="AE351" s="458"/>
      <c r="AF351" s="458"/>
      <c r="AG351" s="458"/>
      <c r="AH351" s="458"/>
      <c r="AI351" s="458"/>
      <c r="AJ351" s="458"/>
      <c r="AK351" s="458"/>
      <c r="AL351" s="458"/>
      <c r="AM351" s="458"/>
      <c r="AN351" s="458"/>
      <c r="AO351" s="458"/>
      <c r="AP351" s="458"/>
      <c r="AQ351" s="458"/>
      <c r="AR351" s="458"/>
      <c r="AS351" s="458"/>
      <c r="AT351" s="458"/>
      <c r="AU351" s="458"/>
      <c r="AV351" s="458"/>
      <c r="AW351" s="458"/>
      <c r="AX351" s="458"/>
      <c r="AY351" s="458"/>
      <c r="AZ351" s="458"/>
      <c r="BA351" s="458"/>
      <c r="BB351" s="458"/>
      <c r="BC351" s="458"/>
      <c r="BD351" s="458"/>
      <c r="BE351" s="458"/>
      <c r="BF351" s="458"/>
      <c r="BG351" s="458"/>
      <c r="BH351" s="458"/>
      <c r="BI351" s="458"/>
      <c r="BJ351" s="458"/>
      <c r="BK351" s="458"/>
      <c r="BL351" s="458"/>
      <c r="BM351" s="458"/>
      <c r="BN351" s="458"/>
      <c r="BO351" s="458"/>
      <c r="BP351" s="458"/>
      <c r="BQ351" s="458"/>
      <c r="BR351" s="458"/>
      <c r="BS351" s="458"/>
      <c r="BT351" s="458"/>
      <c r="BU351" s="458"/>
      <c r="BV351" s="458"/>
    </row>
    <row r="352" spans="1:74" x14ac:dyDescent="0.25">
      <c r="A352" s="4" t="str">
        <f t="shared" si="5"/>
        <v/>
      </c>
      <c r="C352" s="15"/>
      <c r="D352" s="15"/>
      <c r="F352" s="12"/>
      <c r="G352" s="12"/>
      <c r="H352" s="12"/>
      <c r="I352" s="12"/>
      <c r="J352" s="12"/>
      <c r="K352" s="12"/>
      <c r="L352" s="12"/>
      <c r="M352" s="19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9"/>
      <c r="AT352" s="19"/>
      <c r="AU352" s="19"/>
      <c r="AV352" s="19"/>
      <c r="AW352" s="19"/>
      <c r="AX352" s="19"/>
      <c r="AY352" s="19"/>
      <c r="AZ352" s="19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9"/>
      <c r="BQ352" s="12"/>
      <c r="BR352" s="19"/>
      <c r="BS352" s="12"/>
      <c r="BT352" s="12"/>
      <c r="BU352" s="12"/>
      <c r="BV352" s="10"/>
    </row>
    <row r="353" spans="1:74" x14ac:dyDescent="0.25">
      <c r="A353" s="4" t="str">
        <f t="shared" si="5"/>
        <v/>
      </c>
      <c r="B353" s="462"/>
      <c r="C353" s="462"/>
      <c r="D353" s="148" t="s">
        <v>0</v>
      </c>
      <c r="E353" s="148" t="s">
        <v>1</v>
      </c>
      <c r="F353" s="148" t="s">
        <v>2</v>
      </c>
      <c r="G353" s="148" t="s">
        <v>3</v>
      </c>
      <c r="H353" s="148" t="s">
        <v>4</v>
      </c>
      <c r="I353" s="148" t="s">
        <v>5</v>
      </c>
      <c r="J353" s="148" t="s">
        <v>6</v>
      </c>
      <c r="K353" s="148" t="s">
        <v>7</v>
      </c>
      <c r="L353" s="148" t="s">
        <v>8</v>
      </c>
      <c r="M353" s="148" t="s">
        <v>10</v>
      </c>
      <c r="N353" s="148" t="s">
        <v>11</v>
      </c>
      <c r="O353" s="148" t="s">
        <v>9</v>
      </c>
      <c r="P353" s="462" t="s">
        <v>17</v>
      </c>
      <c r="Q353" s="602" t="s">
        <v>18</v>
      </c>
      <c r="R353" s="462" t="s">
        <v>19</v>
      </c>
      <c r="S353" s="462" t="s">
        <v>20</v>
      </c>
      <c r="T353" s="462" t="s">
        <v>21</v>
      </c>
      <c r="U353" s="462" t="s">
        <v>22</v>
      </c>
      <c r="V353" s="462" t="s">
        <v>23</v>
      </c>
      <c r="W353" s="462" t="s">
        <v>15</v>
      </c>
      <c r="X353" s="462" t="s">
        <v>16</v>
      </c>
      <c r="Y353" s="464" t="s">
        <v>14</v>
      </c>
      <c r="Z353" s="464"/>
      <c r="AA353" s="462"/>
      <c r="AB353" s="462"/>
      <c r="AC353" s="462"/>
      <c r="AD353" s="462"/>
      <c r="AE353" s="462"/>
      <c r="AF353" s="462"/>
      <c r="AG353" s="462"/>
      <c r="AH353" s="462"/>
      <c r="AI353" s="462"/>
      <c r="AJ353" s="462"/>
      <c r="AK353" s="462"/>
      <c r="AL353" s="462"/>
      <c r="AM353" s="462"/>
      <c r="AN353" s="462"/>
      <c r="AO353" s="462"/>
      <c r="AP353" s="462"/>
      <c r="AQ353" s="462"/>
      <c r="AR353" s="462"/>
      <c r="AS353" s="462"/>
      <c r="AT353" s="462"/>
      <c r="AU353" s="462"/>
      <c r="AV353" s="462"/>
      <c r="AW353" s="462"/>
      <c r="AX353" s="462"/>
      <c r="AY353" s="462"/>
      <c r="AZ353" s="462"/>
      <c r="BA353" s="462"/>
      <c r="BB353" s="462"/>
      <c r="BC353" s="462"/>
      <c r="BD353" s="462"/>
      <c r="BE353" s="462"/>
      <c r="BF353" s="462"/>
      <c r="BG353" s="462"/>
      <c r="BH353" s="462"/>
      <c r="BI353" s="462"/>
      <c r="BJ353" s="462"/>
      <c r="BK353" s="462"/>
      <c r="BL353" s="462"/>
      <c r="BM353" s="462"/>
      <c r="BN353" s="462"/>
      <c r="BO353" s="462"/>
      <c r="BP353" s="462"/>
      <c r="BQ353" s="462"/>
      <c r="BR353" s="462"/>
      <c r="BS353" s="462"/>
      <c r="BT353" s="462"/>
      <c r="BU353" s="462"/>
      <c r="BV353" s="462"/>
    </row>
    <row r="354" spans="1:74" x14ac:dyDescent="0.25">
      <c r="A354" s="4" t="str">
        <f t="shared" si="5"/>
        <v>39141Long</v>
      </c>
      <c r="B354" s="463">
        <v>39141</v>
      </c>
      <c r="C354" s="464" t="s">
        <v>12</v>
      </c>
      <c r="D354" s="150">
        <v>0.11128926342808629</v>
      </c>
      <c r="E354" s="150">
        <v>1.3444510479378106E-2</v>
      </c>
      <c r="F354" s="150">
        <v>2.3327141587516392E-2</v>
      </c>
      <c r="G354" s="150">
        <v>0.16699914463024881</v>
      </c>
      <c r="H354" s="150">
        <v>0</v>
      </c>
      <c r="I354" s="150">
        <v>-2.2927730399653139E-17</v>
      </c>
      <c r="J354" s="150">
        <v>5.8618793726408852E-2</v>
      </c>
      <c r="K354" s="150">
        <v>8.5031813418005198E-2</v>
      </c>
      <c r="L354" s="150">
        <v>2.8775132477221254E-2</v>
      </c>
      <c r="M354" s="150">
        <v>0.12990671558476741</v>
      </c>
      <c r="N354" s="150">
        <v>1.5731822774249348E-2</v>
      </c>
      <c r="O354" s="150">
        <v>0</v>
      </c>
      <c r="P354" s="151">
        <v>0.33522868998795652</v>
      </c>
      <c r="Q354" s="16">
        <v>3.4353198432069257E-2</v>
      </c>
      <c r="R354" s="151">
        <v>0</v>
      </c>
      <c r="S354" s="151">
        <v>9.7951913365462787E-2</v>
      </c>
      <c r="T354" s="151">
        <v>0.10585364427701936</v>
      </c>
      <c r="U354" s="151">
        <v>3.1207727538758136E-2</v>
      </c>
      <c r="V354" s="151">
        <v>2.8529164504615619E-2</v>
      </c>
      <c r="W354" s="151">
        <v>0</v>
      </c>
      <c r="X354" s="151">
        <v>0</v>
      </c>
      <c r="Y354" s="151">
        <v>0.63312433810588187</v>
      </c>
      <c r="Z354" s="462"/>
      <c r="AA354" s="462"/>
      <c r="AB354" s="462"/>
      <c r="AC354" s="462"/>
      <c r="AD354" s="462"/>
      <c r="AE354" s="462"/>
      <c r="AF354" s="462"/>
      <c r="AG354" s="462"/>
      <c r="AH354" s="462"/>
      <c r="AI354" s="462"/>
      <c r="AJ354" s="462"/>
      <c r="AK354" s="462"/>
      <c r="AL354" s="462"/>
      <c r="AM354" s="462"/>
      <c r="AN354" s="462"/>
      <c r="AO354" s="462"/>
      <c r="AP354" s="462"/>
      <c r="AQ354" s="462"/>
      <c r="AR354" s="462"/>
      <c r="AS354" s="462"/>
      <c r="AT354" s="462"/>
      <c r="AU354" s="462"/>
      <c r="AV354" s="462"/>
      <c r="AW354" s="462"/>
      <c r="AX354" s="462"/>
      <c r="AY354" s="462"/>
      <c r="AZ354" s="462"/>
      <c r="BA354" s="462"/>
      <c r="BB354" s="462"/>
      <c r="BC354" s="462"/>
      <c r="BD354" s="462"/>
      <c r="BE354" s="462"/>
      <c r="BF354" s="462"/>
      <c r="BG354" s="462"/>
      <c r="BH354" s="462"/>
      <c r="BI354" s="462"/>
      <c r="BJ354" s="462"/>
      <c r="BK354" s="462"/>
      <c r="BL354" s="462"/>
      <c r="BM354" s="462"/>
      <c r="BN354" s="462"/>
      <c r="BO354" s="462"/>
      <c r="BP354" s="462"/>
      <c r="BQ354" s="462"/>
      <c r="BR354" s="462"/>
      <c r="BS354" s="462"/>
      <c r="BT354" s="462"/>
      <c r="BU354" s="462"/>
      <c r="BV354" s="462"/>
    </row>
    <row r="355" spans="1:74" x14ac:dyDescent="0.25">
      <c r="A355" s="4" t="str">
        <f t="shared" si="5"/>
        <v>39141Short</v>
      </c>
      <c r="B355" s="465">
        <v>39141</v>
      </c>
      <c r="C355" s="464" t="s">
        <v>13</v>
      </c>
      <c r="D355" s="150">
        <v>-7.6632779631866862E-2</v>
      </c>
      <c r="E355" s="150">
        <v>-1.5557810207381735E-2</v>
      </c>
      <c r="F355" s="150">
        <v>-8.0119090993793756E-3</v>
      </c>
      <c r="G355" s="150">
        <v>-0.10158877622671288</v>
      </c>
      <c r="H355" s="150">
        <v>0</v>
      </c>
      <c r="I355" s="150">
        <v>-0.11787340151592797</v>
      </c>
      <c r="J355" s="150">
        <v>-5.1722795866097807E-2</v>
      </c>
      <c r="K355" s="150">
        <v>-9.0353538510757558E-2</v>
      </c>
      <c r="L355" s="150">
        <v>-4.2335845963399343E-3</v>
      </c>
      <c r="M355" s="150">
        <v>-0.10262243712481153</v>
      </c>
      <c r="N355" s="150">
        <v>-6.591034466537601E-3</v>
      </c>
      <c r="O355" s="150">
        <v>0</v>
      </c>
      <c r="P355" s="151">
        <v>-0.28321042895919596</v>
      </c>
      <c r="Q355" s="16">
        <v>-2.2365606219262447E-3</v>
      </c>
      <c r="R355" s="151">
        <v>-4.1895294230023097E-2</v>
      </c>
      <c r="S355" s="151">
        <v>-0.10042619925982865</v>
      </c>
      <c r="T355" s="151">
        <v>-1.2996406766580969E-2</v>
      </c>
      <c r="U355" s="151">
        <v>-7.574861791948384E-2</v>
      </c>
      <c r="V355" s="151">
        <v>-5.8674559488774543E-2</v>
      </c>
      <c r="W355" s="151">
        <v>0</v>
      </c>
      <c r="X355" s="151">
        <v>0</v>
      </c>
      <c r="Y355" s="151">
        <v>-0.57518806724581339</v>
      </c>
      <c r="Z355" s="462"/>
      <c r="AA355" s="462"/>
      <c r="AB355" s="462"/>
      <c r="AC355" s="462"/>
      <c r="AD355" s="462"/>
      <c r="AE355" s="462"/>
      <c r="AF355" s="462"/>
      <c r="AG355" s="462"/>
      <c r="AH355" s="462"/>
      <c r="AI355" s="462"/>
      <c r="AJ355" s="462"/>
      <c r="AK355" s="462"/>
      <c r="AL355" s="462"/>
      <c r="AM355" s="462"/>
      <c r="AN355" s="462"/>
      <c r="AO355" s="462"/>
      <c r="AP355" s="462"/>
      <c r="AQ355" s="462"/>
      <c r="AR355" s="462"/>
      <c r="AS355" s="462"/>
      <c r="AT355" s="462"/>
      <c r="AU355" s="462"/>
      <c r="AV355" s="462"/>
      <c r="AW355" s="462"/>
      <c r="AX355" s="462"/>
      <c r="AY355" s="462"/>
      <c r="AZ355" s="462"/>
      <c r="BA355" s="462"/>
      <c r="BB355" s="462"/>
      <c r="BC355" s="462"/>
      <c r="BD355" s="462"/>
      <c r="BE355" s="462"/>
      <c r="BF355" s="462"/>
      <c r="BG355" s="462"/>
      <c r="BH355" s="462"/>
      <c r="BI355" s="462"/>
      <c r="BJ355" s="462"/>
      <c r="BK355" s="462"/>
      <c r="BL355" s="462"/>
      <c r="BM355" s="462"/>
      <c r="BN355" s="462"/>
      <c r="BO355" s="462"/>
      <c r="BP355" s="462"/>
      <c r="BQ355" s="462"/>
      <c r="BR355" s="462"/>
      <c r="BS355" s="462"/>
      <c r="BT355" s="462"/>
      <c r="BU355" s="462"/>
      <c r="BV355" s="462"/>
    </row>
    <row r="356" spans="1:74" x14ac:dyDescent="0.25">
      <c r="A356" s="4" t="str">
        <f t="shared" si="5"/>
        <v/>
      </c>
      <c r="E356" s="11"/>
      <c r="F356" s="11"/>
    </row>
    <row r="357" spans="1:74" x14ac:dyDescent="0.25">
      <c r="A357" s="4" t="str">
        <f t="shared" si="5"/>
        <v/>
      </c>
      <c r="B357" s="466"/>
      <c r="C357" s="466"/>
      <c r="D357" s="148" t="s">
        <v>0</v>
      </c>
      <c r="E357" s="148" t="s">
        <v>1</v>
      </c>
      <c r="F357" s="148" t="s">
        <v>2</v>
      </c>
      <c r="G357" s="148" t="s">
        <v>3</v>
      </c>
      <c r="H357" s="148" t="s">
        <v>4</v>
      </c>
      <c r="I357" s="148" t="s">
        <v>5</v>
      </c>
      <c r="J357" s="148" t="s">
        <v>6</v>
      </c>
      <c r="K357" s="148" t="s">
        <v>7</v>
      </c>
      <c r="L357" s="148" t="s">
        <v>8</v>
      </c>
      <c r="M357" s="148" t="s">
        <v>10</v>
      </c>
      <c r="N357" s="148" t="s">
        <v>11</v>
      </c>
      <c r="O357" s="148" t="s">
        <v>9</v>
      </c>
      <c r="P357" s="466" t="s">
        <v>17</v>
      </c>
      <c r="Q357" s="603" t="s">
        <v>18</v>
      </c>
      <c r="R357" s="466" t="s">
        <v>19</v>
      </c>
      <c r="S357" s="466" t="s">
        <v>20</v>
      </c>
      <c r="T357" s="466" t="s">
        <v>21</v>
      </c>
      <c r="U357" s="466" t="s">
        <v>22</v>
      </c>
      <c r="V357" s="466" t="s">
        <v>23</v>
      </c>
      <c r="W357" s="466" t="s">
        <v>15</v>
      </c>
      <c r="X357" s="466" t="s">
        <v>16</v>
      </c>
      <c r="Y357" s="468" t="s">
        <v>14</v>
      </c>
      <c r="Z357" s="468"/>
      <c r="AA357" s="466"/>
      <c r="AB357" s="466"/>
      <c r="AC357" s="466"/>
      <c r="AD357" s="466"/>
      <c r="AE357" s="466"/>
      <c r="AF357" s="466"/>
      <c r="AG357" s="466"/>
      <c r="AH357" s="466"/>
      <c r="AI357" s="466"/>
      <c r="AJ357" s="466"/>
      <c r="AK357" s="466"/>
      <c r="AL357" s="466"/>
      <c r="AM357" s="466"/>
      <c r="AN357" s="466"/>
      <c r="AO357" s="466"/>
      <c r="AP357" s="466"/>
      <c r="AQ357" s="466"/>
      <c r="AR357" s="466"/>
      <c r="AS357" s="466"/>
      <c r="AT357" s="466"/>
      <c r="AU357" s="466"/>
      <c r="AV357" s="466"/>
      <c r="AW357" s="466"/>
      <c r="AX357" s="466"/>
      <c r="AY357" s="466"/>
      <c r="AZ357" s="466"/>
      <c r="BA357" s="466"/>
      <c r="BB357" s="466"/>
      <c r="BC357" s="466"/>
      <c r="BD357" s="466"/>
      <c r="BE357" s="466"/>
      <c r="BF357" s="466"/>
      <c r="BG357" s="466"/>
      <c r="BH357" s="466"/>
      <c r="BI357" s="466"/>
      <c r="BJ357" s="466"/>
      <c r="BK357" s="466"/>
      <c r="BL357" s="466"/>
      <c r="BM357" s="466"/>
      <c r="BN357" s="466"/>
      <c r="BO357" s="466"/>
      <c r="BP357" s="466"/>
      <c r="BQ357" s="466"/>
      <c r="BR357" s="466"/>
      <c r="BS357" s="466"/>
      <c r="BT357" s="466"/>
      <c r="BU357" s="466"/>
      <c r="BV357" s="466"/>
    </row>
    <row r="358" spans="1:74" x14ac:dyDescent="0.25">
      <c r="A358" s="4" t="str">
        <f t="shared" si="5"/>
        <v>39113Long</v>
      </c>
      <c r="B358" s="467">
        <v>39113</v>
      </c>
      <c r="C358" s="468" t="s">
        <v>12</v>
      </c>
      <c r="D358" s="150">
        <v>0.211141506012614</v>
      </c>
      <c r="E358" s="150">
        <v>3.9788450875141913E-2</v>
      </c>
      <c r="F358" s="150">
        <v>6.4738288555757612E-2</v>
      </c>
      <c r="G358" s="150">
        <v>0.32637963471807951</v>
      </c>
      <c r="H358" s="150">
        <v>4.8310571085551172E-4</v>
      </c>
      <c r="I358" s="150">
        <v>0</v>
      </c>
      <c r="J358" s="150">
        <v>0.13337166573980502</v>
      </c>
      <c r="K358" s="150">
        <v>0.15248325447355945</v>
      </c>
      <c r="L358" s="150">
        <v>6.5141400736593177E-2</v>
      </c>
      <c r="M358" s="150">
        <v>0.24830072719118124</v>
      </c>
      <c r="N358" s="150">
        <v>2.0964030556392E-2</v>
      </c>
      <c r="O358" s="150">
        <v>0</v>
      </c>
      <c r="P358" s="151">
        <v>0.6281973729855157</v>
      </c>
      <c r="Q358" s="16">
        <v>4.8789172616093474E-2</v>
      </c>
      <c r="R358" s="151">
        <v>0</v>
      </c>
      <c r="S358" s="151">
        <v>0.1769660070809147</v>
      </c>
      <c r="T358" s="151">
        <v>0.28252845818157368</v>
      </c>
      <c r="U358" s="151">
        <v>7.6153141795164581E-2</v>
      </c>
      <c r="V358" s="151">
        <v>5.0157911910717397E-2</v>
      </c>
      <c r="W358" s="151">
        <v>0</v>
      </c>
      <c r="X358" s="151">
        <v>0</v>
      </c>
      <c r="Y358" s="151">
        <v>1.2627920645699795</v>
      </c>
      <c r="Z358" s="466"/>
      <c r="AA358" s="466"/>
      <c r="AB358" s="466"/>
      <c r="AC358" s="466"/>
      <c r="AD358" s="466"/>
      <c r="AE358" s="466"/>
      <c r="AF358" s="466"/>
      <c r="AG358" s="466"/>
      <c r="AH358" s="466"/>
      <c r="AI358" s="466"/>
      <c r="AJ358" s="466"/>
      <c r="AK358" s="466"/>
      <c r="AL358" s="466"/>
      <c r="AM358" s="466"/>
      <c r="AN358" s="466"/>
      <c r="AO358" s="466"/>
      <c r="AP358" s="466"/>
      <c r="AQ358" s="466"/>
      <c r="AR358" s="466"/>
      <c r="AS358" s="466"/>
      <c r="AT358" s="466"/>
      <c r="AU358" s="466"/>
      <c r="AV358" s="466"/>
      <c r="AW358" s="466"/>
      <c r="AX358" s="466"/>
      <c r="AY358" s="466"/>
      <c r="AZ358" s="466"/>
      <c r="BA358" s="466"/>
      <c r="BB358" s="466"/>
      <c r="BC358" s="466"/>
      <c r="BD358" s="466"/>
      <c r="BE358" s="466"/>
      <c r="BF358" s="466"/>
      <c r="BG358" s="466"/>
      <c r="BH358" s="466"/>
      <c r="BI358" s="466"/>
      <c r="BJ358" s="466"/>
      <c r="BK358" s="466"/>
      <c r="BL358" s="466"/>
      <c r="BM358" s="466"/>
      <c r="BN358" s="466"/>
      <c r="BO358" s="466"/>
      <c r="BP358" s="466"/>
      <c r="BQ358" s="466"/>
      <c r="BR358" s="466"/>
      <c r="BS358" s="466"/>
      <c r="BT358" s="466"/>
      <c r="BU358" s="466"/>
      <c r="BV358" s="466"/>
    </row>
    <row r="359" spans="1:74" x14ac:dyDescent="0.25">
      <c r="A359" s="4" t="str">
        <f t="shared" si="5"/>
        <v>39113Short</v>
      </c>
      <c r="B359" s="469">
        <v>39113</v>
      </c>
      <c r="C359" s="468" t="s">
        <v>13</v>
      </c>
      <c r="D359" s="150">
        <v>-0.13501982782416524</v>
      </c>
      <c r="E359" s="150">
        <v>-4.087468934727119E-2</v>
      </c>
      <c r="F359" s="150">
        <v>-1.2541159401363491E-2</v>
      </c>
      <c r="G359" s="150">
        <v>-0.18910960142764779</v>
      </c>
      <c r="H359" s="150">
        <v>0</v>
      </c>
      <c r="I359" s="150">
        <v>-0.25854898766080292</v>
      </c>
      <c r="J359" s="150">
        <v>-9.4578143208298993E-2</v>
      </c>
      <c r="K359" s="150">
        <v>-0.14793527782134583</v>
      </c>
      <c r="L359" s="150">
        <v>-6.5753059690486773E-3</v>
      </c>
      <c r="M359" s="150">
        <v>-0.17656694708993725</v>
      </c>
      <c r="N359" s="150">
        <v>-1.0029550027779367E-2</v>
      </c>
      <c r="O359" s="150">
        <v>0</v>
      </c>
      <c r="P359" s="151">
        <v>-0.49900670636567646</v>
      </c>
      <c r="Q359" s="16">
        <v>-5.9843912152096768E-3</v>
      </c>
      <c r="R359" s="151">
        <v>-0.12897733221355712</v>
      </c>
      <c r="S359" s="151">
        <v>-0.15298882922494905</v>
      </c>
      <c r="T359" s="151">
        <v>-3.1380098810883238E-2</v>
      </c>
      <c r="U359" s="151">
        <v>-0.15615828536742882</v>
      </c>
      <c r="V359" s="151">
        <v>-9.7283846579956451E-2</v>
      </c>
      <c r="W359" s="151">
        <v>0</v>
      </c>
      <c r="X359" s="151">
        <v>0</v>
      </c>
      <c r="Y359" s="151">
        <v>-1.0717794897776609</v>
      </c>
      <c r="Z359" s="466"/>
      <c r="AA359" s="466"/>
      <c r="AB359" s="466"/>
      <c r="AC359" s="466"/>
      <c r="AD359" s="466"/>
      <c r="AE359" s="466"/>
      <c r="AF359" s="466"/>
      <c r="AG359" s="466"/>
      <c r="AH359" s="466"/>
      <c r="AI359" s="466"/>
      <c r="AJ359" s="466"/>
      <c r="AK359" s="466"/>
      <c r="AL359" s="466"/>
      <c r="AM359" s="466"/>
      <c r="AN359" s="466"/>
      <c r="AO359" s="466"/>
      <c r="AP359" s="466"/>
      <c r="AQ359" s="466"/>
      <c r="AR359" s="466"/>
      <c r="AS359" s="466"/>
      <c r="AT359" s="466"/>
      <c r="AU359" s="466"/>
      <c r="AV359" s="466"/>
      <c r="AW359" s="466"/>
      <c r="AX359" s="466"/>
      <c r="AY359" s="466"/>
      <c r="AZ359" s="466"/>
      <c r="BA359" s="466"/>
      <c r="BB359" s="466"/>
      <c r="BC359" s="466"/>
      <c r="BD359" s="466"/>
      <c r="BE359" s="466"/>
      <c r="BF359" s="466"/>
      <c r="BG359" s="466"/>
      <c r="BH359" s="466"/>
      <c r="BI359" s="466"/>
      <c r="BJ359" s="466"/>
      <c r="BK359" s="466"/>
      <c r="BL359" s="466"/>
      <c r="BM359" s="466"/>
      <c r="BN359" s="466"/>
      <c r="BO359" s="466"/>
      <c r="BP359" s="466"/>
      <c r="BQ359" s="466"/>
      <c r="BR359" s="466"/>
      <c r="BS359" s="466"/>
      <c r="BT359" s="466"/>
      <c r="BU359" s="466"/>
      <c r="BV359" s="466"/>
    </row>
    <row r="360" spans="1:74" x14ac:dyDescent="0.25">
      <c r="A360" s="4" t="str">
        <f t="shared" si="5"/>
        <v/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</row>
    <row r="361" spans="1:74" x14ac:dyDescent="0.25">
      <c r="A361" s="4" t="str">
        <f t="shared" si="5"/>
        <v/>
      </c>
      <c r="B361" s="470"/>
      <c r="C361" s="470"/>
      <c r="D361" s="148" t="s">
        <v>0</v>
      </c>
      <c r="E361" s="148" t="s">
        <v>1</v>
      </c>
      <c r="F361" s="148" t="s">
        <v>2</v>
      </c>
      <c r="G361" s="148" t="s">
        <v>3</v>
      </c>
      <c r="H361" s="148" t="s">
        <v>4</v>
      </c>
      <c r="I361" s="148" t="s">
        <v>5</v>
      </c>
      <c r="J361" s="148" t="s">
        <v>6</v>
      </c>
      <c r="K361" s="148" t="s">
        <v>7</v>
      </c>
      <c r="L361" s="148" t="s">
        <v>8</v>
      </c>
      <c r="M361" s="148" t="s">
        <v>10</v>
      </c>
      <c r="N361" s="148" t="s">
        <v>11</v>
      </c>
      <c r="O361" s="148" t="s">
        <v>9</v>
      </c>
      <c r="P361" s="470" t="s">
        <v>17</v>
      </c>
      <c r="Q361" s="604" t="s">
        <v>18</v>
      </c>
      <c r="R361" s="470" t="s">
        <v>19</v>
      </c>
      <c r="S361" s="470" t="s">
        <v>20</v>
      </c>
      <c r="T361" s="470" t="s">
        <v>21</v>
      </c>
      <c r="U361" s="470" t="s">
        <v>22</v>
      </c>
      <c r="V361" s="470" t="s">
        <v>23</v>
      </c>
      <c r="W361" s="470" t="s">
        <v>15</v>
      </c>
      <c r="X361" s="470" t="s">
        <v>16</v>
      </c>
      <c r="Y361" s="472" t="s">
        <v>14</v>
      </c>
      <c r="Z361" s="472"/>
      <c r="AA361" s="470"/>
      <c r="AB361" s="470"/>
      <c r="AC361" s="470"/>
      <c r="AD361" s="470"/>
      <c r="AE361" s="470"/>
      <c r="AF361" s="470"/>
      <c r="AG361" s="470"/>
      <c r="AH361" s="470"/>
      <c r="AI361" s="470"/>
      <c r="AJ361" s="470"/>
      <c r="AK361" s="470"/>
      <c r="AL361" s="470"/>
      <c r="AM361" s="470"/>
      <c r="AN361" s="470"/>
      <c r="AO361" s="470"/>
      <c r="AP361" s="470"/>
      <c r="AQ361" s="470"/>
      <c r="AR361" s="470"/>
      <c r="AS361" s="470"/>
      <c r="AT361" s="470"/>
      <c r="AU361" s="470"/>
      <c r="AV361" s="470"/>
      <c r="AW361" s="470"/>
      <c r="AX361" s="470"/>
      <c r="AY361" s="470"/>
      <c r="AZ361" s="470"/>
      <c r="BA361" s="470"/>
      <c r="BB361" s="470"/>
      <c r="BC361" s="470"/>
      <c r="BD361" s="470"/>
      <c r="BE361" s="470"/>
      <c r="BF361" s="470"/>
      <c r="BG361" s="470"/>
      <c r="BH361" s="470"/>
      <c r="BI361" s="470"/>
      <c r="BJ361" s="470"/>
      <c r="BK361" s="470"/>
      <c r="BL361" s="470"/>
      <c r="BM361" s="470"/>
      <c r="BN361" s="470"/>
      <c r="BO361" s="470"/>
      <c r="BP361" s="470"/>
      <c r="BQ361" s="470"/>
      <c r="BR361" s="470"/>
      <c r="BS361" s="470"/>
      <c r="BT361" s="470"/>
      <c r="BU361" s="470"/>
      <c r="BV361" s="470"/>
    </row>
    <row r="362" spans="1:74" x14ac:dyDescent="0.25">
      <c r="A362" s="4" t="str">
        <f t="shared" si="5"/>
        <v>39082Long</v>
      </c>
      <c r="B362" s="471">
        <v>39082</v>
      </c>
      <c r="C362" s="472" t="s">
        <v>12</v>
      </c>
      <c r="D362" s="150">
        <v>0.19590831984188267</v>
      </c>
      <c r="E362" s="150">
        <v>4.4506364268734534E-2</v>
      </c>
      <c r="F362" s="150">
        <v>6.4741247121263418E-2</v>
      </c>
      <c r="G362" s="150">
        <v>0.30626442663479575</v>
      </c>
      <c r="H362" s="150">
        <v>6.1058783995656014E-3</v>
      </c>
      <c r="I362" s="150">
        <v>0</v>
      </c>
      <c r="J362" s="150">
        <v>0.13253872562055599</v>
      </c>
      <c r="K362" s="150">
        <v>0.16225059872204331</v>
      </c>
      <c r="L362" s="150">
        <v>5.234432562295923E-2</v>
      </c>
      <c r="M362" s="150">
        <v>0.22785313912673552</v>
      </c>
      <c r="N362" s="150">
        <v>9.4219716250949544E-3</v>
      </c>
      <c r="O362" s="150">
        <v>0</v>
      </c>
      <c r="P362" s="151">
        <v>0.57474576899136198</v>
      </c>
      <c r="Q362" s="16">
        <v>4.1633734977871796E-2</v>
      </c>
      <c r="R362" s="151">
        <v>0</v>
      </c>
      <c r="S362" s="151">
        <v>0.16434000078816965</v>
      </c>
      <c r="T362" s="151">
        <v>0.27734865166000244</v>
      </c>
      <c r="U362" s="151">
        <v>9.1253689132329716E-2</v>
      </c>
      <c r="V362" s="151">
        <v>5.2613151433895264E-2</v>
      </c>
      <c r="W362" s="151">
        <v>0</v>
      </c>
      <c r="X362" s="151">
        <v>0</v>
      </c>
      <c r="Y362" s="151">
        <v>1.2019349969836302</v>
      </c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470"/>
      <c r="AJ362" s="470"/>
      <c r="AK362" s="470"/>
      <c r="AL362" s="470"/>
      <c r="AM362" s="470"/>
      <c r="AN362" s="470"/>
      <c r="AO362" s="470"/>
      <c r="AP362" s="470"/>
      <c r="AQ362" s="470"/>
      <c r="AR362" s="470"/>
      <c r="AS362" s="470"/>
      <c r="AT362" s="470"/>
      <c r="AU362" s="470"/>
      <c r="AV362" s="470"/>
      <c r="AW362" s="470"/>
      <c r="AX362" s="470"/>
      <c r="AY362" s="470"/>
      <c r="AZ362" s="470"/>
      <c r="BA362" s="470"/>
      <c r="BB362" s="470"/>
      <c r="BC362" s="470"/>
      <c r="BD362" s="470"/>
      <c r="BE362" s="470"/>
      <c r="BF362" s="470"/>
      <c r="BG362" s="470"/>
      <c r="BH362" s="470"/>
      <c r="BI362" s="470"/>
      <c r="BJ362" s="470"/>
      <c r="BK362" s="470"/>
      <c r="BL362" s="470"/>
      <c r="BM362" s="470"/>
      <c r="BN362" s="470"/>
      <c r="BO362" s="470"/>
      <c r="BP362" s="470"/>
      <c r="BQ362" s="470"/>
      <c r="BR362" s="470"/>
      <c r="BS362" s="470"/>
      <c r="BT362" s="470"/>
      <c r="BU362" s="470"/>
      <c r="BV362" s="470"/>
    </row>
    <row r="363" spans="1:74" x14ac:dyDescent="0.25">
      <c r="A363" s="4" t="str">
        <f t="shared" si="5"/>
        <v>39082Short</v>
      </c>
      <c r="B363" s="473">
        <v>39082</v>
      </c>
      <c r="C363" s="472" t="s">
        <v>13</v>
      </c>
      <c r="D363" s="150">
        <v>-0.1073864385920586</v>
      </c>
      <c r="E363" s="150">
        <v>-4.0831031302839743E-2</v>
      </c>
      <c r="F363" s="150">
        <v>-1.6842896074987946E-2</v>
      </c>
      <c r="G363" s="150">
        <v>-0.1870101372480408</v>
      </c>
      <c r="H363" s="150">
        <v>0</v>
      </c>
      <c r="I363" s="150">
        <v>-0.22272769075376611</v>
      </c>
      <c r="J363" s="150">
        <v>-0.11223881856911516</v>
      </c>
      <c r="K363" s="150">
        <v>-0.12642967515156728</v>
      </c>
      <c r="L363" s="150">
        <v>-1.2358662829512666E-2</v>
      </c>
      <c r="M363" s="150">
        <v>-0.16168871585747677</v>
      </c>
      <c r="N363" s="150">
        <v>-2.2962506944548713E-3</v>
      </c>
      <c r="O363" s="150">
        <v>0</v>
      </c>
      <c r="P363" s="151">
        <v>-0.47298301133682991</v>
      </c>
      <c r="Q363" s="16">
        <v>-5.3064081975581594E-3</v>
      </c>
      <c r="R363" s="151">
        <v>-0.1360501966543021</v>
      </c>
      <c r="S363" s="151">
        <v>-0.14782480481516952</v>
      </c>
      <c r="T363" s="151">
        <v>-2.1122683270571124E-2</v>
      </c>
      <c r="U363" s="151">
        <v>-0.12447681611600876</v>
      </c>
      <c r="V363" s="151">
        <v>-8.2046396683380277E-2</v>
      </c>
      <c r="W363" s="151">
        <v>0</v>
      </c>
      <c r="X363" s="151">
        <v>0</v>
      </c>
      <c r="Y363" s="151">
        <v>-0.98981031707381906</v>
      </c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470"/>
      <c r="AJ363" s="470"/>
      <c r="AK363" s="470"/>
      <c r="AL363" s="470"/>
      <c r="AM363" s="470"/>
      <c r="AN363" s="470"/>
      <c r="AO363" s="470"/>
      <c r="AP363" s="470"/>
      <c r="AQ363" s="470"/>
      <c r="AR363" s="470"/>
      <c r="AS363" s="470"/>
      <c r="AT363" s="470"/>
      <c r="AU363" s="470"/>
      <c r="AV363" s="470"/>
      <c r="AW363" s="470"/>
      <c r="AX363" s="470"/>
      <c r="AY363" s="470"/>
      <c r="AZ363" s="470"/>
      <c r="BA363" s="470"/>
      <c r="BB363" s="470"/>
      <c r="BC363" s="470"/>
      <c r="BD363" s="470"/>
      <c r="BE363" s="470"/>
      <c r="BF363" s="470"/>
      <c r="BG363" s="470"/>
      <c r="BH363" s="470"/>
      <c r="BI363" s="470"/>
      <c r="BJ363" s="470"/>
      <c r="BK363" s="470"/>
      <c r="BL363" s="470"/>
      <c r="BM363" s="470"/>
      <c r="BN363" s="470"/>
      <c r="BO363" s="470"/>
      <c r="BP363" s="470"/>
      <c r="BQ363" s="470"/>
      <c r="BR363" s="470"/>
      <c r="BS363" s="470"/>
      <c r="BT363" s="470"/>
      <c r="BU363" s="470"/>
      <c r="BV363" s="470"/>
    </row>
    <row r="364" spans="1:74" x14ac:dyDescent="0.25">
      <c r="A364" s="4" t="str">
        <f t="shared" si="5"/>
        <v/>
      </c>
      <c r="C364" s="15"/>
      <c r="D364" s="15"/>
      <c r="F364" s="12"/>
      <c r="G364" s="12"/>
      <c r="H364" s="12"/>
      <c r="I364" s="12"/>
      <c r="J364" s="12"/>
      <c r="K364" s="12"/>
      <c r="L364" s="12"/>
      <c r="M364" s="19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9"/>
      <c r="AT364" s="19"/>
      <c r="AU364" s="19"/>
      <c r="AV364" s="19"/>
      <c r="AW364" s="19"/>
      <c r="AX364" s="19"/>
      <c r="AY364" s="19"/>
      <c r="AZ364" s="19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9"/>
      <c r="BQ364" s="12"/>
      <c r="BR364" s="19"/>
      <c r="BS364" s="12"/>
      <c r="BT364" s="12"/>
      <c r="BU364" s="12"/>
      <c r="BV364" s="10"/>
    </row>
    <row r="365" spans="1:74" x14ac:dyDescent="0.25">
      <c r="A365" s="4" t="str">
        <f t="shared" si="5"/>
        <v/>
      </c>
      <c r="B365" s="474"/>
      <c r="C365" s="474"/>
      <c r="D365" s="148" t="s">
        <v>0</v>
      </c>
      <c r="E365" s="148" t="s">
        <v>1</v>
      </c>
      <c r="F365" s="148" t="s">
        <v>2</v>
      </c>
      <c r="G365" s="148" t="s">
        <v>3</v>
      </c>
      <c r="H365" s="148" t="s">
        <v>4</v>
      </c>
      <c r="I365" s="148" t="s">
        <v>5</v>
      </c>
      <c r="J365" s="148" t="s">
        <v>6</v>
      </c>
      <c r="K365" s="148" t="s">
        <v>7</v>
      </c>
      <c r="L365" s="148" t="s">
        <v>8</v>
      </c>
      <c r="M365" s="148" t="s">
        <v>10</v>
      </c>
      <c r="N365" s="148" t="s">
        <v>11</v>
      </c>
      <c r="O365" s="148" t="s">
        <v>9</v>
      </c>
      <c r="P365" s="474" t="s">
        <v>17</v>
      </c>
      <c r="Q365" s="605" t="s">
        <v>18</v>
      </c>
      <c r="R365" s="474" t="s">
        <v>19</v>
      </c>
      <c r="S365" s="474" t="s">
        <v>20</v>
      </c>
      <c r="T365" s="474" t="s">
        <v>21</v>
      </c>
      <c r="U365" s="474" t="s">
        <v>22</v>
      </c>
      <c r="V365" s="474" t="s">
        <v>23</v>
      </c>
      <c r="W365" s="474" t="s">
        <v>15</v>
      </c>
      <c r="X365" s="474" t="s">
        <v>16</v>
      </c>
      <c r="Y365" s="476" t="s">
        <v>14</v>
      </c>
      <c r="Z365" s="476"/>
      <c r="AA365" s="474"/>
      <c r="AB365" s="474"/>
      <c r="AC365" s="474"/>
      <c r="AD365" s="474"/>
      <c r="AE365" s="474"/>
      <c r="AF365" s="474"/>
      <c r="AG365" s="474"/>
      <c r="AH365" s="474"/>
      <c r="AI365" s="474"/>
      <c r="AJ365" s="474"/>
      <c r="AK365" s="474"/>
      <c r="AL365" s="474"/>
      <c r="AM365" s="474"/>
      <c r="AN365" s="474"/>
      <c r="AO365" s="474"/>
      <c r="AP365" s="474"/>
      <c r="AQ365" s="474"/>
      <c r="AR365" s="474"/>
      <c r="AS365" s="474"/>
      <c r="AT365" s="474"/>
      <c r="AU365" s="474"/>
      <c r="AV365" s="474"/>
      <c r="AW365" s="474"/>
      <c r="AX365" s="474"/>
      <c r="AY365" s="474"/>
      <c r="AZ365" s="474"/>
      <c r="BA365" s="474"/>
      <c r="BB365" s="474"/>
      <c r="BC365" s="474"/>
      <c r="BD365" s="474"/>
      <c r="BE365" s="474"/>
      <c r="BF365" s="474"/>
      <c r="BG365" s="474"/>
      <c r="BH365" s="474"/>
      <c r="BI365" s="474"/>
      <c r="BJ365" s="474"/>
      <c r="BK365" s="474"/>
      <c r="BL365" s="474"/>
      <c r="BM365" s="474"/>
      <c r="BN365" s="474"/>
      <c r="BO365" s="474"/>
      <c r="BP365" s="474"/>
      <c r="BQ365" s="474"/>
      <c r="BR365" s="474"/>
      <c r="BS365" s="474"/>
      <c r="BT365" s="474"/>
      <c r="BU365" s="474"/>
      <c r="BV365" s="474"/>
    </row>
    <row r="366" spans="1:74" x14ac:dyDescent="0.25">
      <c r="A366" s="4" t="str">
        <f t="shared" si="5"/>
        <v>39051Long</v>
      </c>
      <c r="B366" s="475">
        <v>39051</v>
      </c>
      <c r="C366" s="476" t="s">
        <v>12</v>
      </c>
      <c r="D366" s="150">
        <v>0.19998858417685408</v>
      </c>
      <c r="E366" s="150">
        <v>4.4187454653133791E-2</v>
      </c>
      <c r="F366" s="150">
        <v>5.2024465754706387E-2</v>
      </c>
      <c r="G366" s="150">
        <v>0.29991322071515641</v>
      </c>
      <c r="H366" s="150">
        <v>1.2533413051492782E-2</v>
      </c>
      <c r="I366" s="150">
        <v>1.1883974775289202E-17</v>
      </c>
      <c r="J366" s="150">
        <v>0.13573424468688938</v>
      </c>
      <c r="K366" s="150">
        <v>0.14686297264026754</v>
      </c>
      <c r="L366" s="150">
        <v>4.0737471722998506E-2</v>
      </c>
      <c r="M366" s="150">
        <v>0.19525085958867031</v>
      </c>
      <c r="N366" s="150">
        <v>1.2941215789362432E-2</v>
      </c>
      <c r="O366" s="150">
        <v>0</v>
      </c>
      <c r="P366" s="151">
        <v>0.55057422171921755</v>
      </c>
      <c r="Q366" s="16">
        <v>4.8679525551807365E-2</v>
      </c>
      <c r="R366" s="151">
        <v>0</v>
      </c>
      <c r="S366" s="151">
        <v>0.17721015752345456</v>
      </c>
      <c r="T366" s="151">
        <v>0.25451786780351576</v>
      </c>
      <c r="U366" s="151">
        <v>5.8760633347487337E-2</v>
      </c>
      <c r="V366" s="151">
        <v>5.0431496834048919E-2</v>
      </c>
      <c r="W366" s="151">
        <v>0</v>
      </c>
      <c r="X366" s="151">
        <v>0</v>
      </c>
      <c r="Y366" s="151">
        <v>1.1401739027795319</v>
      </c>
      <c r="Z366" s="474"/>
      <c r="AA366" s="474"/>
      <c r="AB366" s="474"/>
      <c r="AC366" s="474"/>
      <c r="AD366" s="474"/>
      <c r="AE366" s="474"/>
      <c r="AF366" s="474"/>
      <c r="AG366" s="474"/>
      <c r="AH366" s="474"/>
      <c r="AI366" s="474"/>
      <c r="AJ366" s="474"/>
      <c r="AK366" s="474"/>
      <c r="AL366" s="474"/>
      <c r="AM366" s="474"/>
      <c r="AN366" s="474"/>
      <c r="AO366" s="474"/>
      <c r="AP366" s="474"/>
      <c r="AQ366" s="474"/>
      <c r="AR366" s="474"/>
      <c r="AS366" s="474"/>
      <c r="AT366" s="474"/>
      <c r="AU366" s="474"/>
      <c r="AV366" s="474"/>
      <c r="AW366" s="474"/>
      <c r="AX366" s="474"/>
      <c r="AY366" s="474"/>
      <c r="AZ366" s="474"/>
      <c r="BA366" s="474"/>
      <c r="BB366" s="474"/>
      <c r="BC366" s="474"/>
      <c r="BD366" s="474"/>
      <c r="BE366" s="474"/>
      <c r="BF366" s="474"/>
      <c r="BG366" s="474"/>
      <c r="BH366" s="474"/>
      <c r="BI366" s="474"/>
      <c r="BJ366" s="474"/>
      <c r="BK366" s="474"/>
      <c r="BL366" s="474"/>
      <c r="BM366" s="474"/>
      <c r="BN366" s="474"/>
      <c r="BO366" s="474"/>
      <c r="BP366" s="474"/>
      <c r="BQ366" s="474"/>
      <c r="BR366" s="474"/>
      <c r="BS366" s="474"/>
      <c r="BT366" s="474"/>
      <c r="BU366" s="474"/>
      <c r="BV366" s="474"/>
    </row>
    <row r="367" spans="1:74" x14ac:dyDescent="0.25">
      <c r="A367" s="4" t="str">
        <f t="shared" si="5"/>
        <v>39051Short</v>
      </c>
      <c r="B367" s="477">
        <v>39051</v>
      </c>
      <c r="C367" s="476" t="s">
        <v>13</v>
      </c>
      <c r="D367" s="150">
        <v>-0.11767733728847862</v>
      </c>
      <c r="E367" s="150">
        <v>-3.8243807712393857E-2</v>
      </c>
      <c r="F367" s="150">
        <v>-9.7504113384824249E-3</v>
      </c>
      <c r="G367" s="150">
        <v>-0.17916368403854072</v>
      </c>
      <c r="H367" s="150">
        <v>0</v>
      </c>
      <c r="I367" s="150">
        <v>-0.21326265068407571</v>
      </c>
      <c r="J367" s="150">
        <v>-0.10444184433436023</v>
      </c>
      <c r="K367" s="150">
        <v>-0.14960914022175412</v>
      </c>
      <c r="L367" s="150">
        <v>-1.1512385972971526E-2</v>
      </c>
      <c r="M367" s="150">
        <v>-0.15207456861450094</v>
      </c>
      <c r="N367" s="150">
        <v>-2.1799334360420048E-3</v>
      </c>
      <c r="O367" s="150">
        <v>0</v>
      </c>
      <c r="P367" s="151">
        <v>-0.45778618978190172</v>
      </c>
      <c r="Q367" s="16">
        <v>0</v>
      </c>
      <c r="R367" s="151">
        <v>-0.13184753519602713</v>
      </c>
      <c r="S367" s="151">
        <v>-0.1466683878876329</v>
      </c>
      <c r="T367" s="151">
        <v>-1.1910904460032455E-2</v>
      </c>
      <c r="U367" s="151">
        <v>-0.14286556226260702</v>
      </c>
      <c r="V367" s="151">
        <v>-8.6837184053399089E-2</v>
      </c>
      <c r="W367" s="151">
        <v>0</v>
      </c>
      <c r="X367" s="151">
        <v>0</v>
      </c>
      <c r="Y367" s="151">
        <v>-0.97791576364160038</v>
      </c>
      <c r="Z367" s="474"/>
      <c r="AA367" s="474"/>
      <c r="AB367" s="474"/>
      <c r="AC367" s="474"/>
      <c r="AD367" s="474"/>
      <c r="AE367" s="474"/>
      <c r="AF367" s="474"/>
      <c r="AG367" s="474"/>
      <c r="AH367" s="474"/>
      <c r="AI367" s="474"/>
      <c r="AJ367" s="474"/>
      <c r="AK367" s="474"/>
      <c r="AL367" s="474"/>
      <c r="AM367" s="474"/>
      <c r="AN367" s="474"/>
      <c r="AO367" s="474"/>
      <c r="AP367" s="474"/>
      <c r="AQ367" s="474"/>
      <c r="AR367" s="474"/>
      <c r="AS367" s="474"/>
      <c r="AT367" s="474"/>
      <c r="AU367" s="474"/>
      <c r="AV367" s="474"/>
      <c r="AW367" s="474"/>
      <c r="AX367" s="474"/>
      <c r="AY367" s="474"/>
      <c r="AZ367" s="474"/>
      <c r="BA367" s="474"/>
      <c r="BB367" s="474"/>
      <c r="BC367" s="474"/>
      <c r="BD367" s="474"/>
      <c r="BE367" s="474"/>
      <c r="BF367" s="474"/>
      <c r="BG367" s="474"/>
      <c r="BH367" s="474"/>
      <c r="BI367" s="474"/>
      <c r="BJ367" s="474"/>
      <c r="BK367" s="474"/>
      <c r="BL367" s="474"/>
      <c r="BM367" s="474"/>
      <c r="BN367" s="474"/>
      <c r="BO367" s="474"/>
      <c r="BP367" s="474"/>
      <c r="BQ367" s="474"/>
      <c r="BR367" s="474"/>
      <c r="BS367" s="474"/>
      <c r="BT367" s="474"/>
      <c r="BU367" s="474"/>
      <c r="BV367" s="474"/>
    </row>
    <row r="368" spans="1:74" x14ac:dyDescent="0.25">
      <c r="A368" s="4" t="str">
        <f t="shared" si="5"/>
        <v/>
      </c>
      <c r="E368" s="11"/>
      <c r="F368" s="11"/>
    </row>
    <row r="369" spans="1:74" x14ac:dyDescent="0.25">
      <c r="A369" s="4" t="str">
        <f t="shared" si="5"/>
        <v/>
      </c>
      <c r="B369" s="478"/>
      <c r="C369" s="478"/>
      <c r="D369" s="148" t="s">
        <v>0</v>
      </c>
      <c r="E369" s="148" t="s">
        <v>1</v>
      </c>
      <c r="F369" s="148" t="s">
        <v>2</v>
      </c>
      <c r="G369" s="148" t="s">
        <v>3</v>
      </c>
      <c r="H369" s="148" t="s">
        <v>4</v>
      </c>
      <c r="I369" s="148" t="s">
        <v>5</v>
      </c>
      <c r="J369" s="148" t="s">
        <v>6</v>
      </c>
      <c r="K369" s="148" t="s">
        <v>7</v>
      </c>
      <c r="L369" s="148" t="s">
        <v>8</v>
      </c>
      <c r="M369" s="148" t="s">
        <v>10</v>
      </c>
      <c r="N369" s="148" t="s">
        <v>11</v>
      </c>
      <c r="O369" s="148" t="s">
        <v>9</v>
      </c>
      <c r="P369" s="478" t="s">
        <v>17</v>
      </c>
      <c r="Q369" s="606" t="s">
        <v>18</v>
      </c>
      <c r="R369" s="478" t="s">
        <v>19</v>
      </c>
      <c r="S369" s="478" t="s">
        <v>20</v>
      </c>
      <c r="T369" s="478" t="s">
        <v>21</v>
      </c>
      <c r="U369" s="478" t="s">
        <v>22</v>
      </c>
      <c r="V369" s="478" t="s">
        <v>23</v>
      </c>
      <c r="W369" s="478" t="s">
        <v>15</v>
      </c>
      <c r="X369" s="478" t="s">
        <v>16</v>
      </c>
      <c r="Y369" s="480" t="s">
        <v>14</v>
      </c>
      <c r="Z369" s="480"/>
      <c r="AA369" s="478"/>
      <c r="AB369" s="478"/>
      <c r="AC369" s="478"/>
      <c r="AD369" s="478"/>
      <c r="AE369" s="478"/>
      <c r="AF369" s="478"/>
      <c r="AG369" s="478"/>
      <c r="AH369" s="478"/>
      <c r="AI369" s="478"/>
      <c r="AJ369" s="478"/>
      <c r="AK369" s="478"/>
      <c r="AL369" s="478"/>
      <c r="AM369" s="478"/>
      <c r="AN369" s="478"/>
      <c r="AO369" s="478"/>
      <c r="AP369" s="478"/>
      <c r="AQ369" s="478"/>
      <c r="AR369" s="478"/>
      <c r="AS369" s="478"/>
      <c r="AT369" s="478"/>
      <c r="AU369" s="478"/>
      <c r="AV369" s="478"/>
      <c r="AW369" s="478"/>
      <c r="AX369" s="478"/>
      <c r="AY369" s="478"/>
      <c r="AZ369" s="478"/>
      <c r="BA369" s="478"/>
      <c r="BB369" s="478"/>
      <c r="BC369" s="478"/>
      <c r="BD369" s="478"/>
      <c r="BE369" s="478"/>
      <c r="BF369" s="478"/>
      <c r="BG369" s="478"/>
      <c r="BH369" s="478"/>
      <c r="BI369" s="478"/>
      <c r="BJ369" s="478"/>
      <c r="BK369" s="478"/>
      <c r="BL369" s="478"/>
      <c r="BM369" s="478"/>
      <c r="BN369" s="478"/>
      <c r="BO369" s="478"/>
      <c r="BP369" s="478"/>
      <c r="BQ369" s="478"/>
      <c r="BR369" s="478"/>
      <c r="BS369" s="478"/>
      <c r="BT369" s="478"/>
      <c r="BU369" s="478"/>
      <c r="BV369" s="478"/>
    </row>
    <row r="370" spans="1:74" x14ac:dyDescent="0.25">
      <c r="A370" s="4" t="str">
        <f t="shared" si="5"/>
        <v>39021Long</v>
      </c>
      <c r="B370" s="479">
        <v>39021</v>
      </c>
      <c r="C370" s="480" t="s">
        <v>12</v>
      </c>
      <c r="D370" s="150">
        <v>0.19017135361883242</v>
      </c>
      <c r="E370" s="150">
        <v>5.3835453888935694E-2</v>
      </c>
      <c r="F370" s="150">
        <v>5.0207673782949318E-2</v>
      </c>
      <c r="G370" s="150">
        <v>0.36005325677591626</v>
      </c>
      <c r="H370" s="150">
        <v>1.0875174341875746E-2</v>
      </c>
      <c r="I370" s="150">
        <v>0</v>
      </c>
      <c r="J370" s="150">
        <v>0.16858930992012447</v>
      </c>
      <c r="K370" s="150">
        <v>0.13759610435115754</v>
      </c>
      <c r="L370" s="150">
        <v>3.9596660224893214E-2</v>
      </c>
      <c r="M370" s="150">
        <v>0.17703575585093678</v>
      </c>
      <c r="N370" s="150">
        <v>1.2413996652628587E-2</v>
      </c>
      <c r="O370" s="150">
        <v>0</v>
      </c>
      <c r="P370" s="151">
        <v>0.60419223220640772</v>
      </c>
      <c r="Q370" s="16">
        <v>3.454014290583271E-2</v>
      </c>
      <c r="R370" s="151">
        <v>0</v>
      </c>
      <c r="S370" s="151">
        <v>0.1974077065409848</v>
      </c>
      <c r="T370" s="151">
        <v>0.26612937681370213</v>
      </c>
      <c r="U370" s="151">
        <v>5.9621125363195013E-2</v>
      </c>
      <c r="V370" s="151">
        <v>3.8484155578127822E-2</v>
      </c>
      <c r="W370" s="151">
        <v>0</v>
      </c>
      <c r="X370" s="151">
        <v>0</v>
      </c>
      <c r="Y370" s="151">
        <v>1.2003747394082502</v>
      </c>
      <c r="Z370" s="478"/>
      <c r="AA370" s="478"/>
      <c r="AB370" s="478"/>
      <c r="AC370" s="478"/>
      <c r="AD370" s="478"/>
      <c r="AE370" s="478"/>
      <c r="AF370" s="478"/>
      <c r="AG370" s="478"/>
      <c r="AH370" s="478"/>
      <c r="AI370" s="478"/>
      <c r="AJ370" s="478"/>
      <c r="AK370" s="478"/>
      <c r="AL370" s="478"/>
      <c r="AM370" s="478"/>
      <c r="AN370" s="478"/>
      <c r="AO370" s="478"/>
      <c r="AP370" s="478"/>
      <c r="AQ370" s="478"/>
      <c r="AR370" s="478"/>
      <c r="AS370" s="478"/>
      <c r="AT370" s="478"/>
      <c r="AU370" s="478"/>
      <c r="AV370" s="478"/>
      <c r="AW370" s="478"/>
      <c r="AX370" s="478"/>
      <c r="AY370" s="478"/>
      <c r="AZ370" s="478"/>
      <c r="BA370" s="478"/>
      <c r="BB370" s="478"/>
      <c r="BC370" s="478"/>
      <c r="BD370" s="478"/>
      <c r="BE370" s="478"/>
      <c r="BF370" s="478"/>
      <c r="BG370" s="478"/>
      <c r="BH370" s="478"/>
      <c r="BI370" s="478"/>
      <c r="BJ370" s="478"/>
      <c r="BK370" s="478"/>
      <c r="BL370" s="478"/>
      <c r="BM370" s="478"/>
      <c r="BN370" s="478"/>
      <c r="BO370" s="478"/>
      <c r="BP370" s="478"/>
      <c r="BQ370" s="478"/>
      <c r="BR370" s="478"/>
      <c r="BS370" s="478"/>
      <c r="BT370" s="478"/>
      <c r="BU370" s="478"/>
      <c r="BV370" s="478"/>
    </row>
    <row r="371" spans="1:74" x14ac:dyDescent="0.25">
      <c r="A371" s="4" t="str">
        <f t="shared" si="5"/>
        <v>39021Short</v>
      </c>
      <c r="B371" s="481">
        <v>39021</v>
      </c>
      <c r="C371" s="480" t="s">
        <v>13</v>
      </c>
      <c r="D371" s="150">
        <v>-9.9264269998789664E-2</v>
      </c>
      <c r="E371" s="150">
        <v>-3.1769449367076978E-2</v>
      </c>
      <c r="F371" s="150">
        <v>-7.0766148810583775E-3</v>
      </c>
      <c r="G371" s="150">
        <v>-0.25815152859762264</v>
      </c>
      <c r="H371" s="150">
        <v>0</v>
      </c>
      <c r="I371" s="150">
        <v>-0.2102454821728556</v>
      </c>
      <c r="J371" s="150">
        <v>-0.12729426505198213</v>
      </c>
      <c r="K371" s="150">
        <v>-0.14448596892606658</v>
      </c>
      <c r="L371" s="150">
        <v>-7.5984837186377644E-3</v>
      </c>
      <c r="M371" s="150">
        <v>-0.15152611981905892</v>
      </c>
      <c r="N371" s="150">
        <v>-2.1300369327924328E-3</v>
      </c>
      <c r="O371" s="150">
        <v>0</v>
      </c>
      <c r="P371" s="151">
        <v>-0.51061509521905313</v>
      </c>
      <c r="Q371" s="16">
        <v>0</v>
      </c>
      <c r="R371" s="151">
        <v>-0.12839260964867227</v>
      </c>
      <c r="S371" s="151">
        <v>-0.14664659655776682</v>
      </c>
      <c r="T371" s="151">
        <v>-1.5984923247427323E-2</v>
      </c>
      <c r="U371" s="151">
        <v>-0.15725694234828505</v>
      </c>
      <c r="V371" s="151">
        <v>-8.0646052444736466E-2</v>
      </c>
      <c r="W371" s="151">
        <v>0</v>
      </c>
      <c r="X371" s="151">
        <v>0</v>
      </c>
      <c r="Y371" s="151">
        <v>-1.0395422194659409</v>
      </c>
      <c r="Z371" s="478"/>
      <c r="AA371" s="478"/>
      <c r="AB371" s="478"/>
      <c r="AC371" s="478"/>
      <c r="AD371" s="478"/>
      <c r="AE371" s="478"/>
      <c r="AF371" s="478"/>
      <c r="AG371" s="478"/>
      <c r="AH371" s="478"/>
      <c r="AI371" s="478"/>
      <c r="AJ371" s="478"/>
      <c r="AK371" s="478"/>
      <c r="AL371" s="478"/>
      <c r="AM371" s="478"/>
      <c r="AN371" s="478"/>
      <c r="AO371" s="478"/>
      <c r="AP371" s="478"/>
      <c r="AQ371" s="478"/>
      <c r="AR371" s="478"/>
      <c r="AS371" s="478"/>
      <c r="AT371" s="478"/>
      <c r="AU371" s="478"/>
      <c r="AV371" s="478"/>
      <c r="AW371" s="478"/>
      <c r="AX371" s="478"/>
      <c r="AY371" s="478"/>
      <c r="AZ371" s="478"/>
      <c r="BA371" s="478"/>
      <c r="BB371" s="478"/>
      <c r="BC371" s="478"/>
      <c r="BD371" s="478"/>
      <c r="BE371" s="478"/>
      <c r="BF371" s="478"/>
      <c r="BG371" s="478"/>
      <c r="BH371" s="478"/>
      <c r="BI371" s="478"/>
      <c r="BJ371" s="478"/>
      <c r="BK371" s="478"/>
      <c r="BL371" s="478"/>
      <c r="BM371" s="478"/>
      <c r="BN371" s="478"/>
      <c r="BO371" s="478"/>
      <c r="BP371" s="478"/>
      <c r="BQ371" s="478"/>
      <c r="BR371" s="478"/>
      <c r="BS371" s="478"/>
      <c r="BT371" s="478"/>
      <c r="BU371" s="478"/>
      <c r="BV371" s="478"/>
    </row>
    <row r="372" spans="1:74" x14ac:dyDescent="0.25">
      <c r="A372" s="4" t="str">
        <f t="shared" si="5"/>
        <v/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</row>
    <row r="373" spans="1:74" x14ac:dyDescent="0.25">
      <c r="A373" s="4" t="str">
        <f t="shared" si="5"/>
        <v/>
      </c>
      <c r="B373" s="482"/>
      <c r="C373" s="482"/>
      <c r="D373" s="148" t="s">
        <v>0</v>
      </c>
      <c r="E373" s="148" t="s">
        <v>1</v>
      </c>
      <c r="F373" s="148" t="s">
        <v>2</v>
      </c>
      <c r="G373" s="148" t="s">
        <v>3</v>
      </c>
      <c r="H373" s="148" t="s">
        <v>4</v>
      </c>
      <c r="I373" s="148" t="s">
        <v>5</v>
      </c>
      <c r="J373" s="148" t="s">
        <v>6</v>
      </c>
      <c r="K373" s="148" t="s">
        <v>7</v>
      </c>
      <c r="L373" s="148" t="s">
        <v>8</v>
      </c>
      <c r="M373" s="148" t="s">
        <v>10</v>
      </c>
      <c r="N373" s="148" t="s">
        <v>11</v>
      </c>
      <c r="O373" s="148" t="s">
        <v>9</v>
      </c>
      <c r="P373" s="482" t="s">
        <v>17</v>
      </c>
      <c r="Q373" s="607" t="s">
        <v>18</v>
      </c>
      <c r="R373" s="482" t="s">
        <v>19</v>
      </c>
      <c r="S373" s="482" t="s">
        <v>20</v>
      </c>
      <c r="T373" s="482" t="s">
        <v>21</v>
      </c>
      <c r="U373" s="482" t="s">
        <v>22</v>
      </c>
      <c r="V373" s="482" t="s">
        <v>23</v>
      </c>
      <c r="W373" s="482" t="s">
        <v>15</v>
      </c>
      <c r="X373" s="482" t="s">
        <v>16</v>
      </c>
      <c r="Y373" s="484" t="s">
        <v>14</v>
      </c>
      <c r="Z373" s="484"/>
      <c r="AA373" s="482"/>
      <c r="AB373" s="482"/>
      <c r="AC373" s="482"/>
      <c r="AD373" s="482"/>
      <c r="AE373" s="482"/>
      <c r="AF373" s="482"/>
      <c r="AG373" s="482"/>
      <c r="AH373" s="482"/>
      <c r="AI373" s="482"/>
      <c r="AJ373" s="482"/>
      <c r="AK373" s="482"/>
      <c r="AL373" s="482"/>
      <c r="AM373" s="482"/>
      <c r="AN373" s="482"/>
      <c r="AO373" s="482"/>
      <c r="AP373" s="482"/>
      <c r="AQ373" s="482"/>
      <c r="AR373" s="482"/>
      <c r="AS373" s="482"/>
      <c r="AT373" s="482"/>
      <c r="AU373" s="482"/>
      <c r="AV373" s="482"/>
      <c r="AW373" s="482"/>
      <c r="AX373" s="482"/>
      <c r="AY373" s="482"/>
      <c r="AZ373" s="482"/>
      <c r="BA373" s="482"/>
      <c r="BB373" s="482"/>
      <c r="BC373" s="482"/>
      <c r="BD373" s="482"/>
      <c r="BE373" s="482"/>
      <c r="BF373" s="482"/>
      <c r="BG373" s="482"/>
      <c r="BH373" s="482"/>
      <c r="BI373" s="482"/>
      <c r="BJ373" s="482"/>
      <c r="BK373" s="482"/>
      <c r="BL373" s="482"/>
      <c r="BM373" s="482"/>
      <c r="BN373" s="482"/>
      <c r="BO373" s="482"/>
      <c r="BP373" s="482"/>
      <c r="BQ373" s="482"/>
      <c r="BR373" s="482"/>
      <c r="BS373" s="482"/>
      <c r="BT373" s="482"/>
      <c r="BU373" s="482"/>
      <c r="BV373" s="482"/>
    </row>
    <row r="374" spans="1:74" x14ac:dyDescent="0.25">
      <c r="A374" s="4" t="str">
        <f t="shared" si="5"/>
        <v>38990Long</v>
      </c>
      <c r="B374" s="483">
        <v>38990</v>
      </c>
      <c r="C374" s="484" t="s">
        <v>12</v>
      </c>
      <c r="D374" s="150">
        <v>0.17417702124558712</v>
      </c>
      <c r="E374" s="150">
        <v>4.450233441372678E-2</v>
      </c>
      <c r="F374" s="150">
        <v>5.8506596992116772E-2</v>
      </c>
      <c r="G374" s="150">
        <v>0.36084083492227953</v>
      </c>
      <c r="H374" s="150">
        <v>1.7778632700683058E-3</v>
      </c>
      <c r="I374" s="150">
        <v>0</v>
      </c>
      <c r="J374" s="150">
        <v>0.17432769852538749</v>
      </c>
      <c r="K374" s="150">
        <v>0.17990295384397639</v>
      </c>
      <c r="L374" s="150">
        <v>2.5332727546341798E-2</v>
      </c>
      <c r="M374" s="150">
        <v>0.16479344413541711</v>
      </c>
      <c r="N374" s="150">
        <v>1.7880803346634781E-2</v>
      </c>
      <c r="O374" s="150">
        <v>0</v>
      </c>
      <c r="P374" s="151">
        <v>0.62951157692310811</v>
      </c>
      <c r="Q374" s="16">
        <v>2.6088229347603194E-2</v>
      </c>
      <c r="R374" s="151">
        <v>0</v>
      </c>
      <c r="S374" s="151">
        <v>0.1596483476398064</v>
      </c>
      <c r="T374" s="151">
        <v>0.29581026411857381</v>
      </c>
      <c r="U374" s="151">
        <v>5.3133736428910387E-2</v>
      </c>
      <c r="V374" s="151">
        <v>3.7850123783534195E-2</v>
      </c>
      <c r="W374" s="151">
        <v>0</v>
      </c>
      <c r="X374" s="151">
        <v>0</v>
      </c>
      <c r="Y374" s="151">
        <v>1.2020422782415361</v>
      </c>
      <c r="Z374" s="482"/>
      <c r="AA374" s="482"/>
      <c r="AB374" s="482"/>
      <c r="AC374" s="482"/>
      <c r="AD374" s="482"/>
      <c r="AE374" s="482"/>
      <c r="AF374" s="482"/>
      <c r="AG374" s="482"/>
      <c r="AH374" s="482"/>
      <c r="AI374" s="482"/>
      <c r="AJ374" s="482"/>
      <c r="AK374" s="482"/>
      <c r="AL374" s="482"/>
      <c r="AM374" s="482"/>
      <c r="AN374" s="482"/>
      <c r="AO374" s="482"/>
      <c r="AP374" s="482"/>
      <c r="AQ374" s="482"/>
      <c r="AR374" s="482"/>
      <c r="AS374" s="482"/>
      <c r="AT374" s="482"/>
      <c r="AU374" s="482"/>
      <c r="AV374" s="482"/>
      <c r="AW374" s="482"/>
      <c r="AX374" s="482"/>
      <c r="AY374" s="482"/>
      <c r="AZ374" s="482"/>
      <c r="BA374" s="482"/>
      <c r="BB374" s="482"/>
      <c r="BC374" s="482"/>
      <c r="BD374" s="482"/>
      <c r="BE374" s="482"/>
      <c r="BF374" s="482"/>
      <c r="BG374" s="482"/>
      <c r="BH374" s="482"/>
      <c r="BI374" s="482"/>
      <c r="BJ374" s="482"/>
      <c r="BK374" s="482"/>
      <c r="BL374" s="482"/>
      <c r="BM374" s="482"/>
      <c r="BN374" s="482"/>
      <c r="BO374" s="482"/>
      <c r="BP374" s="482"/>
      <c r="BQ374" s="482"/>
      <c r="BR374" s="482"/>
      <c r="BS374" s="482"/>
      <c r="BT374" s="482"/>
      <c r="BU374" s="482"/>
      <c r="BV374" s="482"/>
    </row>
    <row r="375" spans="1:74" x14ac:dyDescent="0.25">
      <c r="A375" s="4" t="str">
        <f t="shared" si="5"/>
        <v>38990Short</v>
      </c>
      <c r="B375" s="485">
        <v>38990</v>
      </c>
      <c r="C375" s="484" t="s">
        <v>13</v>
      </c>
      <c r="D375" s="150">
        <v>-7.9537656166149426E-2</v>
      </c>
      <c r="E375" s="150">
        <v>-1.2156310489795588E-2</v>
      </c>
      <c r="F375" s="150">
        <v>0</v>
      </c>
      <c r="G375" s="150">
        <v>-0.27206628389437454</v>
      </c>
      <c r="H375" s="150">
        <v>0</v>
      </c>
      <c r="I375" s="150">
        <v>-0.2337260875866003</v>
      </c>
      <c r="J375" s="150">
        <v>-0.11754683178174093</v>
      </c>
      <c r="K375" s="150">
        <v>-0.17893152229803866</v>
      </c>
      <c r="L375" s="150">
        <v>-3.1468589409805992E-3</v>
      </c>
      <c r="M375" s="150">
        <v>-0.13396713912830885</v>
      </c>
      <c r="N375" s="150">
        <v>-1.5517552337512197E-18</v>
      </c>
      <c r="O375" s="150">
        <v>0</v>
      </c>
      <c r="P375" s="151">
        <v>-0.51820810882088764</v>
      </c>
      <c r="Q375" s="16">
        <v>-3.7021894357398217E-3</v>
      </c>
      <c r="R375" s="151">
        <v>-0.12717316898053924</v>
      </c>
      <c r="S375" s="151">
        <v>-0.10189680084767611</v>
      </c>
      <c r="T375" s="151">
        <v>-1.9460094133179839E-2</v>
      </c>
      <c r="U375" s="151">
        <v>-0.19929565556122264</v>
      </c>
      <c r="V375" s="151">
        <v>-6.1342672506743592E-2</v>
      </c>
      <c r="W375" s="151">
        <v>0</v>
      </c>
      <c r="X375" s="151">
        <v>0</v>
      </c>
      <c r="Y375" s="151">
        <v>-1.031078690285989</v>
      </c>
      <c r="Z375" s="482"/>
      <c r="AA375" s="482"/>
      <c r="AB375" s="482"/>
      <c r="AC375" s="482"/>
      <c r="AD375" s="482"/>
      <c r="AE375" s="482"/>
      <c r="AF375" s="482"/>
      <c r="AG375" s="482"/>
      <c r="AH375" s="482"/>
      <c r="AI375" s="482"/>
      <c r="AJ375" s="482"/>
      <c r="AK375" s="482"/>
      <c r="AL375" s="482"/>
      <c r="AM375" s="482"/>
      <c r="AN375" s="482"/>
      <c r="AO375" s="482"/>
      <c r="AP375" s="482"/>
      <c r="AQ375" s="482"/>
      <c r="AR375" s="482"/>
      <c r="AS375" s="482"/>
      <c r="AT375" s="482"/>
      <c r="AU375" s="482"/>
      <c r="AV375" s="482"/>
      <c r="AW375" s="482"/>
      <c r="AX375" s="482"/>
      <c r="AY375" s="482"/>
      <c r="AZ375" s="482"/>
      <c r="BA375" s="482"/>
      <c r="BB375" s="482"/>
      <c r="BC375" s="482"/>
      <c r="BD375" s="482"/>
      <c r="BE375" s="482"/>
      <c r="BF375" s="482"/>
      <c r="BG375" s="482"/>
      <c r="BH375" s="482"/>
      <c r="BI375" s="482"/>
      <c r="BJ375" s="482"/>
      <c r="BK375" s="482"/>
      <c r="BL375" s="482"/>
      <c r="BM375" s="482"/>
      <c r="BN375" s="482"/>
      <c r="BO375" s="482"/>
      <c r="BP375" s="482"/>
      <c r="BQ375" s="482"/>
      <c r="BR375" s="482"/>
      <c r="BS375" s="482"/>
      <c r="BT375" s="482"/>
      <c r="BU375" s="482"/>
      <c r="BV375" s="482"/>
    </row>
    <row r="376" spans="1:74" x14ac:dyDescent="0.25">
      <c r="A376" s="4" t="str">
        <f t="shared" si="5"/>
        <v/>
      </c>
      <c r="C376" s="15"/>
      <c r="D376" s="15"/>
      <c r="F376" s="12"/>
      <c r="G376" s="12"/>
      <c r="H376" s="12"/>
      <c r="I376" s="12"/>
      <c r="J376" s="12"/>
      <c r="K376" s="12"/>
      <c r="L376" s="12"/>
      <c r="M376" s="19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9"/>
      <c r="AT376" s="19"/>
      <c r="AU376" s="19"/>
      <c r="AV376" s="19"/>
      <c r="AW376" s="19"/>
      <c r="AX376" s="19"/>
      <c r="AY376" s="19"/>
      <c r="AZ376" s="19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9"/>
      <c r="BQ376" s="12"/>
      <c r="BR376" s="19"/>
      <c r="BS376" s="12"/>
      <c r="BT376" s="12"/>
      <c r="BU376" s="12"/>
      <c r="BV376" s="10"/>
    </row>
    <row r="377" spans="1:74" x14ac:dyDescent="0.25">
      <c r="A377" s="4" t="str">
        <f t="shared" si="5"/>
        <v/>
      </c>
      <c r="B377" s="486"/>
      <c r="C377" s="486"/>
      <c r="D377" s="148" t="s">
        <v>0</v>
      </c>
      <c r="E377" s="148" t="s">
        <v>1</v>
      </c>
      <c r="F377" s="148" t="s">
        <v>2</v>
      </c>
      <c r="G377" s="148" t="s">
        <v>3</v>
      </c>
      <c r="H377" s="148" t="s">
        <v>4</v>
      </c>
      <c r="I377" s="148" t="s">
        <v>5</v>
      </c>
      <c r="J377" s="148" t="s">
        <v>6</v>
      </c>
      <c r="K377" s="148" t="s">
        <v>7</v>
      </c>
      <c r="L377" s="148" t="s">
        <v>8</v>
      </c>
      <c r="M377" s="148" t="s">
        <v>10</v>
      </c>
      <c r="N377" s="148" t="s">
        <v>11</v>
      </c>
      <c r="O377" s="148" t="s">
        <v>9</v>
      </c>
      <c r="P377" s="486" t="s">
        <v>17</v>
      </c>
      <c r="Q377" s="608" t="s">
        <v>18</v>
      </c>
      <c r="R377" s="486" t="s">
        <v>19</v>
      </c>
      <c r="S377" s="486" t="s">
        <v>20</v>
      </c>
      <c r="T377" s="486" t="s">
        <v>21</v>
      </c>
      <c r="U377" s="486" t="s">
        <v>22</v>
      </c>
      <c r="V377" s="486" t="s">
        <v>23</v>
      </c>
      <c r="W377" s="486" t="s">
        <v>15</v>
      </c>
      <c r="X377" s="486" t="s">
        <v>16</v>
      </c>
      <c r="Y377" s="488" t="s">
        <v>14</v>
      </c>
      <c r="Z377" s="488"/>
      <c r="AA377" s="486"/>
      <c r="AB377" s="486"/>
      <c r="AC377" s="486"/>
      <c r="AD377" s="486"/>
      <c r="AE377" s="486"/>
      <c r="AF377" s="486"/>
      <c r="AG377" s="486"/>
      <c r="AH377" s="486"/>
      <c r="AI377" s="486"/>
      <c r="AJ377" s="486"/>
      <c r="AK377" s="486"/>
      <c r="AL377" s="486"/>
      <c r="AM377" s="486"/>
      <c r="AN377" s="486"/>
      <c r="AO377" s="486"/>
      <c r="AP377" s="486"/>
      <c r="AQ377" s="486"/>
      <c r="AR377" s="486"/>
      <c r="AS377" s="486"/>
      <c r="AT377" s="486"/>
      <c r="AU377" s="486"/>
      <c r="AV377" s="486"/>
      <c r="AW377" s="486"/>
      <c r="AX377" s="486"/>
      <c r="AY377" s="486"/>
      <c r="AZ377" s="486"/>
      <c r="BA377" s="486"/>
      <c r="BB377" s="486"/>
      <c r="BC377" s="486"/>
      <c r="BD377" s="486"/>
      <c r="BE377" s="486"/>
      <c r="BF377" s="486"/>
      <c r="BG377" s="486"/>
      <c r="BH377" s="486"/>
      <c r="BI377" s="486"/>
      <c r="BJ377" s="486"/>
      <c r="BK377" s="486"/>
      <c r="BL377" s="486"/>
      <c r="BM377" s="486"/>
      <c r="BN377" s="486"/>
      <c r="BO377" s="486"/>
      <c r="BP377" s="486"/>
      <c r="BQ377" s="486"/>
      <c r="BR377" s="486"/>
      <c r="BS377" s="486"/>
      <c r="BT377" s="486"/>
      <c r="BU377" s="486"/>
      <c r="BV377" s="486"/>
    </row>
    <row r="378" spans="1:74" x14ac:dyDescent="0.25">
      <c r="A378" s="4" t="str">
        <f t="shared" si="5"/>
        <v>38960Long</v>
      </c>
      <c r="B378" s="487">
        <v>38960</v>
      </c>
      <c r="C378" s="488" t="s">
        <v>12</v>
      </c>
      <c r="D378" s="150">
        <v>0.16727569522541719</v>
      </c>
      <c r="E378" s="150">
        <v>3.8294220187119643E-2</v>
      </c>
      <c r="F378" s="150">
        <v>5.6972683169312886E-2</v>
      </c>
      <c r="G378" s="150">
        <v>0.37814514292781803</v>
      </c>
      <c r="H378" s="150">
        <v>1.756031422563289E-3</v>
      </c>
      <c r="I378" s="150">
        <v>0</v>
      </c>
      <c r="J378" s="150">
        <v>0.16380202969582441</v>
      </c>
      <c r="K378" s="150">
        <v>0.14357321682768898</v>
      </c>
      <c r="L378" s="150">
        <v>1.9787990030082536E-2</v>
      </c>
      <c r="M378" s="150">
        <v>0.14831537411712134</v>
      </c>
      <c r="N378" s="150">
        <v>7.5174785627723974E-3</v>
      </c>
      <c r="O378" s="150">
        <v>0</v>
      </c>
      <c r="P378" s="151">
        <v>0.5560275823088342</v>
      </c>
      <c r="Q378" s="16">
        <v>3.5758080673623051E-2</v>
      </c>
      <c r="R378" s="151">
        <v>0</v>
      </c>
      <c r="S378" s="151">
        <v>0.1426699281843482</v>
      </c>
      <c r="T378" s="151">
        <v>0.3054040780463137</v>
      </c>
      <c r="U378" s="151">
        <v>5.2663741597077783E-2</v>
      </c>
      <c r="V378" s="151">
        <v>3.291645135552379E-2</v>
      </c>
      <c r="W378" s="151">
        <v>0</v>
      </c>
      <c r="X378" s="151">
        <v>0</v>
      </c>
      <c r="Y378" s="151">
        <v>1.1254398621657209</v>
      </c>
      <c r="Z378" s="486"/>
      <c r="AA378" s="486"/>
      <c r="AB378" s="486"/>
      <c r="AC378" s="486"/>
      <c r="AD378" s="486"/>
      <c r="AE378" s="486"/>
      <c r="AF378" s="486"/>
      <c r="AG378" s="486"/>
      <c r="AH378" s="486"/>
      <c r="AI378" s="486"/>
      <c r="AJ378" s="486"/>
      <c r="AK378" s="486"/>
      <c r="AL378" s="486"/>
      <c r="AM378" s="486"/>
      <c r="AN378" s="486"/>
      <c r="AO378" s="486"/>
      <c r="AP378" s="486"/>
      <c r="AQ378" s="486"/>
      <c r="AR378" s="486"/>
      <c r="AS378" s="486"/>
      <c r="AT378" s="486"/>
      <c r="AU378" s="486"/>
      <c r="AV378" s="486"/>
      <c r="AW378" s="486"/>
      <c r="AX378" s="486"/>
      <c r="AY378" s="486"/>
      <c r="AZ378" s="486"/>
      <c r="BA378" s="486"/>
      <c r="BB378" s="486"/>
      <c r="BC378" s="486"/>
      <c r="BD378" s="486"/>
      <c r="BE378" s="486"/>
      <c r="BF378" s="486"/>
      <c r="BG378" s="486"/>
      <c r="BH378" s="486"/>
      <c r="BI378" s="486"/>
      <c r="BJ378" s="486"/>
      <c r="BK378" s="486"/>
      <c r="BL378" s="486"/>
      <c r="BM378" s="486"/>
      <c r="BN378" s="486"/>
      <c r="BO378" s="486"/>
      <c r="BP378" s="486"/>
      <c r="BQ378" s="486"/>
      <c r="BR378" s="486"/>
      <c r="BS378" s="486"/>
      <c r="BT378" s="486"/>
      <c r="BU378" s="486"/>
      <c r="BV378" s="486"/>
    </row>
    <row r="379" spans="1:74" x14ac:dyDescent="0.25">
      <c r="A379" s="4" t="str">
        <f t="shared" si="5"/>
        <v>38960Short</v>
      </c>
      <c r="B379" s="489">
        <v>38960</v>
      </c>
      <c r="C379" s="488" t="s">
        <v>13</v>
      </c>
      <c r="D379" s="150">
        <v>-7.8264030600701459E-2</v>
      </c>
      <c r="E379" s="150">
        <v>-1.2272356231297415E-2</v>
      </c>
      <c r="F379" s="150">
        <v>-5.1434331115653826E-4</v>
      </c>
      <c r="G379" s="150">
        <v>-0.26771554888805005</v>
      </c>
      <c r="H379" s="150">
        <v>-6.2976212212934697E-4</v>
      </c>
      <c r="I379" s="150">
        <v>-0.24397364812662861</v>
      </c>
      <c r="J379" s="150">
        <v>-0.10989212156390651</v>
      </c>
      <c r="K379" s="150">
        <v>-0.15469302377976532</v>
      </c>
      <c r="L379" s="150">
        <v>0</v>
      </c>
      <c r="M379" s="150">
        <v>-0.10150818836535155</v>
      </c>
      <c r="N379" s="150">
        <v>7.8193483725735143E-19</v>
      </c>
      <c r="O379" s="150">
        <v>0</v>
      </c>
      <c r="P379" s="151">
        <v>-0.50526139987908325</v>
      </c>
      <c r="Q379" s="16">
        <v>-1.0607293723453311E-2</v>
      </c>
      <c r="R379" s="151">
        <v>-0.15853034727630713</v>
      </c>
      <c r="S379" s="151">
        <v>-4.9979592263570807E-2</v>
      </c>
      <c r="T379" s="151">
        <v>-1.5447736700689701E-2</v>
      </c>
      <c r="U379" s="151">
        <v>-0.17744983621292865</v>
      </c>
      <c r="V379" s="151">
        <v>-5.2186816932953725E-2</v>
      </c>
      <c r="W379" s="151">
        <v>0</v>
      </c>
      <c r="X379" s="151">
        <v>0</v>
      </c>
      <c r="Y379" s="151">
        <v>-0.96946302298898668</v>
      </c>
      <c r="Z379" s="486"/>
      <c r="AA379" s="486"/>
      <c r="AB379" s="486"/>
      <c r="AC379" s="486"/>
      <c r="AD379" s="486"/>
      <c r="AE379" s="486"/>
      <c r="AF379" s="486"/>
      <c r="AG379" s="486"/>
      <c r="AH379" s="486"/>
      <c r="AI379" s="486"/>
      <c r="AJ379" s="486"/>
      <c r="AK379" s="486"/>
      <c r="AL379" s="486"/>
      <c r="AM379" s="486"/>
      <c r="AN379" s="486"/>
      <c r="AO379" s="486"/>
      <c r="AP379" s="486"/>
      <c r="AQ379" s="486"/>
      <c r="AR379" s="486"/>
      <c r="AS379" s="486"/>
      <c r="AT379" s="486"/>
      <c r="AU379" s="486"/>
      <c r="AV379" s="486"/>
      <c r="AW379" s="486"/>
      <c r="AX379" s="486"/>
      <c r="AY379" s="486"/>
      <c r="AZ379" s="486"/>
      <c r="BA379" s="486"/>
      <c r="BB379" s="486"/>
      <c r="BC379" s="486"/>
      <c r="BD379" s="486"/>
      <c r="BE379" s="486"/>
      <c r="BF379" s="486"/>
      <c r="BG379" s="486"/>
      <c r="BH379" s="486"/>
      <c r="BI379" s="486"/>
      <c r="BJ379" s="486"/>
      <c r="BK379" s="486"/>
      <c r="BL379" s="486"/>
      <c r="BM379" s="486"/>
      <c r="BN379" s="486"/>
      <c r="BO379" s="486"/>
      <c r="BP379" s="486"/>
      <c r="BQ379" s="486"/>
      <c r="BR379" s="486"/>
      <c r="BS379" s="486"/>
      <c r="BT379" s="486"/>
      <c r="BU379" s="486"/>
      <c r="BV379" s="486"/>
    </row>
    <row r="380" spans="1:74" x14ac:dyDescent="0.25">
      <c r="A380" s="4" t="str">
        <f t="shared" si="5"/>
        <v/>
      </c>
      <c r="E380" s="11"/>
      <c r="F380" s="11"/>
    </row>
    <row r="381" spans="1:74" x14ac:dyDescent="0.25">
      <c r="A381" s="4" t="str">
        <f t="shared" si="5"/>
        <v/>
      </c>
      <c r="B381" s="490"/>
      <c r="C381" s="490"/>
      <c r="D381" s="148" t="s">
        <v>0</v>
      </c>
      <c r="E381" s="148" t="s">
        <v>1</v>
      </c>
      <c r="F381" s="148" t="s">
        <v>2</v>
      </c>
      <c r="G381" s="148" t="s">
        <v>3</v>
      </c>
      <c r="H381" s="148" t="s">
        <v>4</v>
      </c>
      <c r="I381" s="148" t="s">
        <v>5</v>
      </c>
      <c r="J381" s="148" t="s">
        <v>6</v>
      </c>
      <c r="K381" s="148" t="s">
        <v>7</v>
      </c>
      <c r="L381" s="148" t="s">
        <v>8</v>
      </c>
      <c r="M381" s="148" t="s">
        <v>10</v>
      </c>
      <c r="N381" s="148" t="s">
        <v>11</v>
      </c>
      <c r="O381" s="148" t="s">
        <v>9</v>
      </c>
      <c r="P381" s="490" t="s">
        <v>17</v>
      </c>
      <c r="Q381" s="609" t="s">
        <v>18</v>
      </c>
      <c r="R381" s="490" t="s">
        <v>19</v>
      </c>
      <c r="S381" s="490" t="s">
        <v>20</v>
      </c>
      <c r="T381" s="490" t="s">
        <v>21</v>
      </c>
      <c r="U381" s="490" t="s">
        <v>22</v>
      </c>
      <c r="V381" s="490" t="s">
        <v>23</v>
      </c>
      <c r="W381" s="490" t="s">
        <v>15</v>
      </c>
      <c r="X381" s="490" t="s">
        <v>16</v>
      </c>
      <c r="Y381" s="492" t="s">
        <v>14</v>
      </c>
      <c r="Z381" s="492"/>
      <c r="AA381" s="490"/>
      <c r="AB381" s="490"/>
      <c r="AC381" s="490"/>
      <c r="AD381" s="490"/>
      <c r="AE381" s="490"/>
      <c r="AF381" s="490"/>
      <c r="AG381" s="490"/>
      <c r="AH381" s="490"/>
      <c r="AI381" s="490"/>
      <c r="AJ381" s="490"/>
      <c r="AK381" s="490"/>
      <c r="AL381" s="490"/>
      <c r="AM381" s="490"/>
      <c r="AN381" s="490"/>
      <c r="AO381" s="490"/>
      <c r="AP381" s="490"/>
      <c r="AQ381" s="490"/>
      <c r="AR381" s="490"/>
      <c r="AS381" s="490"/>
      <c r="AT381" s="490"/>
      <c r="AU381" s="490"/>
      <c r="AV381" s="490"/>
      <c r="AW381" s="490"/>
      <c r="AX381" s="490"/>
      <c r="AY381" s="490"/>
      <c r="AZ381" s="490"/>
      <c r="BA381" s="490"/>
      <c r="BB381" s="490"/>
      <c r="BC381" s="490"/>
      <c r="BD381" s="490"/>
      <c r="BE381" s="490"/>
      <c r="BF381" s="490"/>
      <c r="BG381" s="490"/>
      <c r="BH381" s="490"/>
      <c r="BI381" s="490"/>
      <c r="BJ381" s="490"/>
      <c r="BK381" s="490"/>
      <c r="BL381" s="490"/>
      <c r="BM381" s="490"/>
      <c r="BN381" s="490"/>
      <c r="BO381" s="490"/>
      <c r="BP381" s="490"/>
      <c r="BQ381" s="490"/>
      <c r="BR381" s="490"/>
      <c r="BS381" s="490"/>
      <c r="BT381" s="490"/>
      <c r="BU381" s="490"/>
      <c r="BV381" s="490"/>
    </row>
    <row r="382" spans="1:74" x14ac:dyDescent="0.25">
      <c r="A382" s="4" t="str">
        <f t="shared" si="5"/>
        <v>38929Long</v>
      </c>
      <c r="B382" s="491">
        <v>38929</v>
      </c>
      <c r="C382" s="492" t="s">
        <v>12</v>
      </c>
      <c r="D382" s="150">
        <v>0.15949822282297824</v>
      </c>
      <c r="E382" s="150">
        <v>4.8210902847256237E-2</v>
      </c>
      <c r="F382" s="150">
        <v>6.8897186522658971E-2</v>
      </c>
      <c r="G382" s="150">
        <v>0.40144218728084935</v>
      </c>
      <c r="H382" s="150">
        <v>1.7523607073957959E-3</v>
      </c>
      <c r="I382" s="150">
        <v>0</v>
      </c>
      <c r="J382" s="150">
        <v>0.17757628745913803</v>
      </c>
      <c r="K382" s="150">
        <v>0.14557380462062536</v>
      </c>
      <c r="L382" s="150">
        <v>2.3833551480909359E-2</v>
      </c>
      <c r="M382" s="150">
        <v>0.14800073753392939</v>
      </c>
      <c r="N382" s="150">
        <v>8.3661492410753522E-3</v>
      </c>
      <c r="O382" s="150">
        <v>0</v>
      </c>
      <c r="P382" s="151">
        <v>0.5613573106134826</v>
      </c>
      <c r="Q382" s="16">
        <v>4.4559821481868218E-2</v>
      </c>
      <c r="R382" s="151">
        <v>0</v>
      </c>
      <c r="S382" s="151">
        <v>0.14167423054582973</v>
      </c>
      <c r="T382" s="151">
        <v>0.33817161141416346</v>
      </c>
      <c r="U382" s="151">
        <v>5.9376784559876057E-2</v>
      </c>
      <c r="V382" s="151">
        <v>3.8011631901596135E-2</v>
      </c>
      <c r="W382" s="151">
        <v>0</v>
      </c>
      <c r="X382" s="151">
        <v>0</v>
      </c>
      <c r="Y382" s="151">
        <v>1.1831513905168161</v>
      </c>
      <c r="Z382" s="490"/>
      <c r="AA382" s="490"/>
      <c r="AB382" s="490"/>
      <c r="AC382" s="490"/>
      <c r="AD382" s="490"/>
      <c r="AE382" s="490"/>
      <c r="AF382" s="490"/>
      <c r="AG382" s="490"/>
      <c r="AH382" s="490"/>
      <c r="AI382" s="490"/>
      <c r="AJ382" s="490"/>
      <c r="AK382" s="490"/>
      <c r="AL382" s="490"/>
      <c r="AM382" s="490"/>
      <c r="AN382" s="490"/>
      <c r="AO382" s="490"/>
      <c r="AP382" s="490"/>
      <c r="AQ382" s="490"/>
      <c r="AR382" s="490"/>
      <c r="AS382" s="490"/>
      <c r="AT382" s="490"/>
      <c r="AU382" s="490"/>
      <c r="AV382" s="490"/>
      <c r="AW382" s="490"/>
      <c r="AX382" s="490"/>
      <c r="AY382" s="490"/>
      <c r="AZ382" s="490"/>
      <c r="BA382" s="490"/>
      <c r="BB382" s="490"/>
      <c r="BC382" s="490"/>
      <c r="BD382" s="490"/>
      <c r="BE382" s="490"/>
      <c r="BF382" s="490"/>
      <c r="BG382" s="490"/>
      <c r="BH382" s="490"/>
      <c r="BI382" s="490"/>
      <c r="BJ382" s="490"/>
      <c r="BK382" s="490"/>
      <c r="BL382" s="490"/>
      <c r="BM382" s="490"/>
      <c r="BN382" s="490"/>
      <c r="BO382" s="490"/>
      <c r="BP382" s="490"/>
      <c r="BQ382" s="490"/>
      <c r="BR382" s="490"/>
      <c r="BS382" s="490"/>
      <c r="BT382" s="490"/>
      <c r="BU382" s="490"/>
      <c r="BV382" s="490"/>
    </row>
    <row r="383" spans="1:74" x14ac:dyDescent="0.25">
      <c r="A383" s="4" t="str">
        <f t="shared" si="5"/>
        <v>38929Short</v>
      </c>
      <c r="B383" s="493">
        <v>38929</v>
      </c>
      <c r="C383" s="492" t="s">
        <v>13</v>
      </c>
      <c r="D383" s="150">
        <v>-8.1301921104361241E-2</v>
      </c>
      <c r="E383" s="150">
        <v>-1.2662913253975077E-2</v>
      </c>
      <c r="F383" s="150">
        <v>0</v>
      </c>
      <c r="G383" s="150">
        <v>-0.29041425645330921</v>
      </c>
      <c r="H383" s="150">
        <v>-6.328862213260877E-4</v>
      </c>
      <c r="I383" s="150">
        <v>-0.24392165054579965</v>
      </c>
      <c r="J383" s="150">
        <v>-0.11703628179877339</v>
      </c>
      <c r="K383" s="150">
        <v>-9.593459579892008E-2</v>
      </c>
      <c r="L383" s="150">
        <v>1.5795144753887429E-18</v>
      </c>
      <c r="M383" s="150">
        <v>-0.10081441210706917</v>
      </c>
      <c r="N383" s="150">
        <v>0</v>
      </c>
      <c r="O383" s="150">
        <v>0</v>
      </c>
      <c r="P383" s="151">
        <v>-0.51566804771731112</v>
      </c>
      <c r="Q383" s="16">
        <v>-4.7400038033610257E-3</v>
      </c>
      <c r="R383" s="151">
        <v>-0.15535963470367217</v>
      </c>
      <c r="S383" s="151">
        <v>-5.5873824479836715E-2</v>
      </c>
      <c r="T383" s="151">
        <v>-1.7417977866968155E-2</v>
      </c>
      <c r="U383" s="151">
        <v>-0.13573538376173247</v>
      </c>
      <c r="V383" s="151">
        <v>-5.7924044950652342E-2</v>
      </c>
      <c r="W383" s="151">
        <v>0</v>
      </c>
      <c r="X383" s="151">
        <v>0</v>
      </c>
      <c r="Y383" s="151">
        <v>-0.94271891728353419</v>
      </c>
      <c r="Z383" s="490"/>
      <c r="AA383" s="490"/>
      <c r="AB383" s="490"/>
      <c r="AC383" s="490"/>
      <c r="AD383" s="490"/>
      <c r="AE383" s="490"/>
      <c r="AF383" s="490"/>
      <c r="AG383" s="490"/>
      <c r="AH383" s="490"/>
      <c r="AI383" s="490"/>
      <c r="AJ383" s="490"/>
      <c r="AK383" s="490"/>
      <c r="AL383" s="490"/>
      <c r="AM383" s="490"/>
      <c r="AN383" s="490"/>
      <c r="AO383" s="490"/>
      <c r="AP383" s="490"/>
      <c r="AQ383" s="490"/>
      <c r="AR383" s="490"/>
      <c r="AS383" s="490"/>
      <c r="AT383" s="490"/>
      <c r="AU383" s="490"/>
      <c r="AV383" s="490"/>
      <c r="AW383" s="490"/>
      <c r="AX383" s="490"/>
      <c r="AY383" s="490"/>
      <c r="AZ383" s="490"/>
      <c r="BA383" s="490"/>
      <c r="BB383" s="490"/>
      <c r="BC383" s="490"/>
      <c r="BD383" s="490"/>
      <c r="BE383" s="490"/>
      <c r="BF383" s="490"/>
      <c r="BG383" s="490"/>
      <c r="BH383" s="490"/>
      <c r="BI383" s="490"/>
      <c r="BJ383" s="490"/>
      <c r="BK383" s="490"/>
      <c r="BL383" s="490"/>
      <c r="BM383" s="490"/>
      <c r="BN383" s="490"/>
      <c r="BO383" s="490"/>
      <c r="BP383" s="490"/>
      <c r="BQ383" s="490"/>
      <c r="BR383" s="490"/>
      <c r="BS383" s="490"/>
      <c r="BT383" s="490"/>
      <c r="BU383" s="490"/>
      <c r="BV383" s="490"/>
    </row>
    <row r="384" spans="1:74" x14ac:dyDescent="0.25">
      <c r="A384" s="4" t="str">
        <f t="shared" si="5"/>
        <v/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</row>
    <row r="385" spans="1:74" x14ac:dyDescent="0.25">
      <c r="A385" s="4" t="str">
        <f t="shared" si="5"/>
        <v/>
      </c>
      <c r="B385" s="494"/>
      <c r="C385" s="494"/>
      <c r="D385" s="148" t="s">
        <v>0</v>
      </c>
      <c r="E385" s="148" t="s">
        <v>1</v>
      </c>
      <c r="F385" s="148" t="s">
        <v>2</v>
      </c>
      <c r="G385" s="148" t="s">
        <v>3</v>
      </c>
      <c r="H385" s="148" t="s">
        <v>4</v>
      </c>
      <c r="I385" s="148" t="s">
        <v>5</v>
      </c>
      <c r="J385" s="148" t="s">
        <v>6</v>
      </c>
      <c r="K385" s="148" t="s">
        <v>7</v>
      </c>
      <c r="L385" s="148" t="s">
        <v>8</v>
      </c>
      <c r="M385" s="148" t="s">
        <v>10</v>
      </c>
      <c r="N385" s="148" t="s">
        <v>11</v>
      </c>
      <c r="O385" s="148" t="s">
        <v>9</v>
      </c>
      <c r="P385" s="494" t="s">
        <v>17</v>
      </c>
      <c r="Q385" s="610" t="s">
        <v>18</v>
      </c>
      <c r="R385" s="494" t="s">
        <v>19</v>
      </c>
      <c r="S385" s="494" t="s">
        <v>20</v>
      </c>
      <c r="T385" s="494" t="s">
        <v>21</v>
      </c>
      <c r="U385" s="494" t="s">
        <v>22</v>
      </c>
      <c r="V385" s="494" t="s">
        <v>23</v>
      </c>
      <c r="W385" s="494" t="s">
        <v>15</v>
      </c>
      <c r="X385" s="494" t="s">
        <v>16</v>
      </c>
      <c r="Y385" s="496" t="s">
        <v>14</v>
      </c>
      <c r="Z385" s="496"/>
      <c r="AA385" s="494"/>
      <c r="AB385" s="494"/>
      <c r="AC385" s="494"/>
      <c r="AD385" s="494"/>
      <c r="AE385" s="494"/>
      <c r="AF385" s="494"/>
      <c r="AG385" s="494"/>
      <c r="AH385" s="494"/>
      <c r="AI385" s="494"/>
      <c r="AJ385" s="494"/>
      <c r="AK385" s="494"/>
      <c r="AL385" s="494"/>
      <c r="AM385" s="494"/>
      <c r="AN385" s="494"/>
      <c r="AO385" s="494"/>
      <c r="AP385" s="494"/>
      <c r="AQ385" s="494"/>
      <c r="AR385" s="494"/>
      <c r="AS385" s="494"/>
      <c r="AT385" s="494"/>
      <c r="AU385" s="494"/>
      <c r="AV385" s="494"/>
      <c r="AW385" s="494"/>
      <c r="AX385" s="494"/>
      <c r="AY385" s="494"/>
      <c r="AZ385" s="494"/>
      <c r="BA385" s="494"/>
      <c r="BB385" s="494"/>
      <c r="BC385" s="494"/>
      <c r="BD385" s="494"/>
      <c r="BE385" s="494"/>
      <c r="BF385" s="494"/>
      <c r="BG385" s="494"/>
      <c r="BH385" s="494"/>
      <c r="BI385" s="494"/>
      <c r="BJ385" s="494"/>
      <c r="BK385" s="494"/>
      <c r="BL385" s="494"/>
      <c r="BM385" s="494"/>
      <c r="BN385" s="494"/>
      <c r="BO385" s="494"/>
      <c r="BP385" s="494"/>
      <c r="BQ385" s="494"/>
      <c r="BR385" s="494"/>
      <c r="BS385" s="494"/>
      <c r="BT385" s="494"/>
      <c r="BU385" s="494"/>
      <c r="BV385" s="494"/>
    </row>
    <row r="386" spans="1:74" x14ac:dyDescent="0.25">
      <c r="A386" s="4" t="str">
        <f t="shared" si="5"/>
        <v>38898Long</v>
      </c>
      <c r="B386" s="495">
        <v>38898</v>
      </c>
      <c r="C386" s="496" t="s">
        <v>12</v>
      </c>
      <c r="D386" s="150">
        <v>0.15501464768007098</v>
      </c>
      <c r="E386" s="150">
        <v>4.0373986189114933E-2</v>
      </c>
      <c r="F386" s="150">
        <v>7.5974703010804084E-2</v>
      </c>
      <c r="G386" s="150">
        <v>0.45586117778571877</v>
      </c>
      <c r="H386" s="150">
        <v>1.702066904628777E-3</v>
      </c>
      <c r="I386" s="150">
        <v>0</v>
      </c>
      <c r="J386" s="150">
        <v>0.19577708220501491</v>
      </c>
      <c r="K386" s="150">
        <v>0.19047980917021742</v>
      </c>
      <c r="L386" s="150">
        <v>2.588744914891683E-2</v>
      </c>
      <c r="M386" s="150">
        <v>0.15226582944385073</v>
      </c>
      <c r="N386" s="150">
        <v>6.4852049800752654E-3</v>
      </c>
      <c r="O386" s="150">
        <v>0</v>
      </c>
      <c r="P386" s="151">
        <v>0.6267368437088997</v>
      </c>
      <c r="Q386" s="16">
        <v>4.601555962620163E-2</v>
      </c>
      <c r="R386" s="151">
        <v>0</v>
      </c>
      <c r="S386" s="151">
        <v>0.13117726737859001</v>
      </c>
      <c r="T386" s="151">
        <v>0.3657195289676497</v>
      </c>
      <c r="U386" s="151">
        <v>7.7233774047835851E-2</v>
      </c>
      <c r="V386" s="151">
        <v>5.2938982789235769E-2</v>
      </c>
      <c r="W386" s="151">
        <v>0</v>
      </c>
      <c r="X386" s="151">
        <v>0</v>
      </c>
      <c r="Y386" s="151">
        <v>1.299821956518413</v>
      </c>
      <c r="Z386" s="494"/>
      <c r="AA386" s="494"/>
      <c r="AB386" s="494"/>
      <c r="AC386" s="494"/>
      <c r="AD386" s="494"/>
      <c r="AE386" s="494"/>
      <c r="AF386" s="494"/>
      <c r="AG386" s="494"/>
      <c r="AH386" s="494"/>
      <c r="AI386" s="494"/>
      <c r="AJ386" s="494"/>
      <c r="AK386" s="494"/>
      <c r="AL386" s="494"/>
      <c r="AM386" s="494"/>
      <c r="AN386" s="494"/>
      <c r="AO386" s="494"/>
      <c r="AP386" s="494"/>
      <c r="AQ386" s="494"/>
      <c r="AR386" s="494"/>
      <c r="AS386" s="494"/>
      <c r="AT386" s="494"/>
      <c r="AU386" s="494"/>
      <c r="AV386" s="494"/>
      <c r="AW386" s="494"/>
      <c r="AX386" s="494"/>
      <c r="AY386" s="494"/>
      <c r="AZ386" s="494"/>
      <c r="BA386" s="494"/>
      <c r="BB386" s="494"/>
      <c r="BC386" s="494"/>
      <c r="BD386" s="494"/>
      <c r="BE386" s="494"/>
      <c r="BF386" s="494"/>
      <c r="BG386" s="494"/>
      <c r="BH386" s="494"/>
      <c r="BI386" s="494"/>
      <c r="BJ386" s="494"/>
      <c r="BK386" s="494"/>
      <c r="BL386" s="494"/>
      <c r="BM386" s="494"/>
      <c r="BN386" s="494"/>
      <c r="BO386" s="494"/>
      <c r="BP386" s="494"/>
      <c r="BQ386" s="494"/>
      <c r="BR386" s="494"/>
      <c r="BS386" s="494"/>
      <c r="BT386" s="494"/>
      <c r="BU386" s="494"/>
      <c r="BV386" s="494"/>
    </row>
    <row r="387" spans="1:74" x14ac:dyDescent="0.25">
      <c r="A387" s="4" t="str">
        <f t="shared" si="5"/>
        <v>38898Short</v>
      </c>
      <c r="B387" s="497">
        <v>38898</v>
      </c>
      <c r="C387" s="496" t="s">
        <v>13</v>
      </c>
      <c r="D387" s="150">
        <v>-9.0026653191222994E-2</v>
      </c>
      <c r="E387" s="150">
        <v>-1.8709771864950327E-2</v>
      </c>
      <c r="F387" s="150">
        <v>0</v>
      </c>
      <c r="G387" s="150">
        <v>-0.29196212267349808</v>
      </c>
      <c r="H387" s="150">
        <v>-5.8833339305138443E-4</v>
      </c>
      <c r="I387" s="150">
        <v>-0.15777724215846695</v>
      </c>
      <c r="J387" s="150">
        <v>-0.12746755126208167</v>
      </c>
      <c r="K387" s="150">
        <v>-0.16310471061438964</v>
      </c>
      <c r="L387" s="150">
        <v>0</v>
      </c>
      <c r="M387" s="150">
        <v>-0.11914171489840503</v>
      </c>
      <c r="N387" s="150">
        <v>0</v>
      </c>
      <c r="O387" s="150">
        <v>0</v>
      </c>
      <c r="P387" s="151">
        <v>-0.54012965854308526</v>
      </c>
      <c r="Q387" s="16">
        <v>-1.0109038526105417E-2</v>
      </c>
      <c r="R387" s="151">
        <v>-0.10086275995599443</v>
      </c>
      <c r="S387" s="151">
        <v>-6.5275511398783903E-2</v>
      </c>
      <c r="T387" s="151">
        <v>-3.3568470293650017E-2</v>
      </c>
      <c r="U387" s="151">
        <v>-0.15341914572819088</v>
      </c>
      <c r="V387" s="151">
        <v>-6.5413515610256254E-2</v>
      </c>
      <c r="W387" s="151">
        <v>0</v>
      </c>
      <c r="X387" s="151">
        <v>0</v>
      </c>
      <c r="Y387" s="151">
        <v>-0.96877810005606657</v>
      </c>
      <c r="Z387" s="494"/>
      <c r="AA387" s="494"/>
      <c r="AB387" s="494"/>
      <c r="AC387" s="494"/>
      <c r="AD387" s="494"/>
      <c r="AE387" s="494"/>
      <c r="AF387" s="494"/>
      <c r="AG387" s="494"/>
      <c r="AH387" s="494"/>
      <c r="AI387" s="494"/>
      <c r="AJ387" s="494"/>
      <c r="AK387" s="494"/>
      <c r="AL387" s="494"/>
      <c r="AM387" s="494"/>
      <c r="AN387" s="494"/>
      <c r="AO387" s="494"/>
      <c r="AP387" s="494"/>
      <c r="AQ387" s="494"/>
      <c r="AR387" s="494"/>
      <c r="AS387" s="494"/>
      <c r="AT387" s="494"/>
      <c r="AU387" s="494"/>
      <c r="AV387" s="494"/>
      <c r="AW387" s="494"/>
      <c r="AX387" s="494"/>
      <c r="AY387" s="494"/>
      <c r="AZ387" s="494"/>
      <c r="BA387" s="494"/>
      <c r="BB387" s="494"/>
      <c r="BC387" s="494"/>
      <c r="BD387" s="494"/>
      <c r="BE387" s="494"/>
      <c r="BF387" s="494"/>
      <c r="BG387" s="494"/>
      <c r="BH387" s="494"/>
      <c r="BI387" s="494"/>
      <c r="BJ387" s="494"/>
      <c r="BK387" s="494"/>
      <c r="BL387" s="494"/>
      <c r="BM387" s="494"/>
      <c r="BN387" s="494"/>
      <c r="BO387" s="494"/>
      <c r="BP387" s="494"/>
      <c r="BQ387" s="494"/>
      <c r="BR387" s="494"/>
      <c r="BS387" s="494"/>
      <c r="BT387" s="494"/>
      <c r="BU387" s="494"/>
      <c r="BV387" s="494"/>
    </row>
    <row r="388" spans="1:74" x14ac:dyDescent="0.25">
      <c r="A388" s="4" t="str">
        <f t="shared" ref="A388:A391" si="6">B388&amp;C388</f>
        <v/>
      </c>
      <c r="C388" s="15"/>
      <c r="D388" s="15"/>
      <c r="F388" s="12"/>
      <c r="G388" s="12"/>
      <c r="H388" s="12"/>
      <c r="I388" s="12"/>
      <c r="J388" s="12"/>
      <c r="K388" s="12"/>
      <c r="L388" s="12"/>
      <c r="M388" s="19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9"/>
      <c r="AT388" s="19"/>
      <c r="AU388" s="19"/>
      <c r="AV388" s="19"/>
      <c r="AW388" s="19"/>
      <c r="AX388" s="19"/>
      <c r="AY388" s="19"/>
      <c r="AZ388" s="19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9"/>
      <c r="BQ388" s="12"/>
      <c r="BR388" s="19"/>
      <c r="BS388" s="12"/>
      <c r="BT388" s="12"/>
      <c r="BU388" s="12"/>
      <c r="BV388" s="10"/>
    </row>
    <row r="389" spans="1:74" x14ac:dyDescent="0.25">
      <c r="A389" s="4" t="str">
        <f t="shared" si="6"/>
        <v/>
      </c>
      <c r="B389" s="498"/>
      <c r="C389" s="498"/>
      <c r="D389" s="148" t="s">
        <v>0</v>
      </c>
      <c r="E389" s="148" t="s">
        <v>1</v>
      </c>
      <c r="F389" s="148" t="s">
        <v>2</v>
      </c>
      <c r="G389" s="148" t="s">
        <v>3</v>
      </c>
      <c r="H389" s="148" t="s">
        <v>4</v>
      </c>
      <c r="I389" s="148" t="s">
        <v>5</v>
      </c>
      <c r="J389" s="148" t="s">
        <v>6</v>
      </c>
      <c r="K389" s="148" t="s">
        <v>7</v>
      </c>
      <c r="L389" s="148" t="s">
        <v>8</v>
      </c>
      <c r="M389" s="148" t="s">
        <v>10</v>
      </c>
      <c r="N389" s="148" t="s">
        <v>11</v>
      </c>
      <c r="O389" s="148" t="s">
        <v>9</v>
      </c>
      <c r="P389" s="498" t="s">
        <v>17</v>
      </c>
      <c r="Q389" s="611" t="s">
        <v>18</v>
      </c>
      <c r="R389" s="498" t="s">
        <v>19</v>
      </c>
      <c r="S389" s="498" t="s">
        <v>20</v>
      </c>
      <c r="T389" s="498" t="s">
        <v>21</v>
      </c>
      <c r="U389" s="498" t="s">
        <v>22</v>
      </c>
      <c r="V389" s="498" t="s">
        <v>23</v>
      </c>
      <c r="W389" s="498" t="s">
        <v>15</v>
      </c>
      <c r="X389" s="498" t="s">
        <v>16</v>
      </c>
      <c r="Y389" s="500" t="s">
        <v>14</v>
      </c>
      <c r="Z389" s="500"/>
      <c r="AA389" s="498"/>
      <c r="AB389" s="498"/>
      <c r="AC389" s="498"/>
      <c r="AD389" s="498"/>
      <c r="AE389" s="498"/>
      <c r="AF389" s="498"/>
      <c r="AG389" s="498"/>
      <c r="AH389" s="498"/>
      <c r="AI389" s="498"/>
      <c r="AJ389" s="498"/>
      <c r="AK389" s="498"/>
      <c r="AL389" s="498"/>
      <c r="AM389" s="498"/>
      <c r="AN389" s="498"/>
      <c r="AO389" s="498"/>
      <c r="AP389" s="498"/>
      <c r="AQ389" s="498"/>
      <c r="AR389" s="498"/>
      <c r="AS389" s="498"/>
      <c r="AT389" s="498"/>
      <c r="AU389" s="498"/>
      <c r="AV389" s="498"/>
      <c r="AW389" s="498"/>
      <c r="AX389" s="498"/>
      <c r="AY389" s="498"/>
      <c r="AZ389" s="498"/>
      <c r="BA389" s="498"/>
      <c r="BB389" s="498"/>
      <c r="BC389" s="498"/>
      <c r="BD389" s="498"/>
      <c r="BE389" s="498"/>
      <c r="BF389" s="498"/>
      <c r="BG389" s="498"/>
      <c r="BH389" s="498"/>
      <c r="BI389" s="498"/>
      <c r="BJ389" s="498"/>
      <c r="BK389" s="498"/>
      <c r="BL389" s="498"/>
      <c r="BM389" s="498"/>
      <c r="BN389" s="498"/>
      <c r="BO389" s="498"/>
      <c r="BP389" s="498"/>
      <c r="BQ389" s="498"/>
      <c r="BR389" s="498"/>
      <c r="BS389" s="498"/>
      <c r="BT389" s="498"/>
      <c r="BU389" s="498"/>
      <c r="BV389" s="498"/>
    </row>
    <row r="390" spans="1:74" x14ac:dyDescent="0.25">
      <c r="A390" s="4" t="str">
        <f t="shared" si="6"/>
        <v>38868Long</v>
      </c>
      <c r="B390" s="499">
        <v>38868</v>
      </c>
      <c r="C390" s="500" t="s">
        <v>12</v>
      </c>
      <c r="D390" s="150">
        <v>0.16759831786048193</v>
      </c>
      <c r="E390" s="150">
        <v>7.4289809378215249E-2</v>
      </c>
      <c r="F390" s="150">
        <v>8.9228241238673969E-2</v>
      </c>
      <c r="G390" s="150">
        <v>0.40034948534264836</v>
      </c>
      <c r="H390" s="150">
        <v>4.4864784518779399E-3</v>
      </c>
      <c r="I390" s="150">
        <v>0</v>
      </c>
      <c r="J390" s="150">
        <v>0.17275991028895099</v>
      </c>
      <c r="K390" s="150">
        <v>0.22284754284911368</v>
      </c>
      <c r="L390" s="150">
        <v>2.7473048286556959E-2</v>
      </c>
      <c r="M390" s="150">
        <v>0.1487470678179712</v>
      </c>
      <c r="N390" s="150">
        <v>1.0322570258606665E-2</v>
      </c>
      <c r="O390" s="150">
        <v>0</v>
      </c>
      <c r="P390" s="151">
        <v>0.57746013905398619</v>
      </c>
      <c r="Q390" s="16">
        <v>3.0286458938912655E-2</v>
      </c>
      <c r="R390" s="151">
        <v>0</v>
      </c>
      <c r="S390" s="151">
        <v>0.12946732757996543</v>
      </c>
      <c r="T390" s="151">
        <v>0.41882957262548998</v>
      </c>
      <c r="U390" s="151">
        <v>9.83012192327095E-2</v>
      </c>
      <c r="V390" s="151">
        <v>6.375775434203311E-2</v>
      </c>
      <c r="W390" s="151">
        <v>0</v>
      </c>
      <c r="X390" s="151">
        <v>0</v>
      </c>
      <c r="Y390" s="151">
        <v>1.3181024717730967</v>
      </c>
      <c r="Z390" s="498"/>
      <c r="AA390" s="498"/>
      <c r="AB390" s="498"/>
      <c r="AC390" s="498"/>
      <c r="AD390" s="498"/>
      <c r="AE390" s="498"/>
      <c r="AF390" s="498"/>
      <c r="AG390" s="498"/>
      <c r="AH390" s="498"/>
      <c r="AI390" s="498"/>
      <c r="AJ390" s="498"/>
      <c r="AK390" s="498"/>
      <c r="AL390" s="498"/>
      <c r="AM390" s="498"/>
      <c r="AN390" s="498"/>
      <c r="AO390" s="498"/>
      <c r="AP390" s="498"/>
      <c r="AQ390" s="498"/>
      <c r="AR390" s="498"/>
      <c r="AS390" s="498"/>
      <c r="AT390" s="498"/>
      <c r="AU390" s="498"/>
      <c r="AV390" s="498"/>
      <c r="AW390" s="498"/>
      <c r="AX390" s="498"/>
      <c r="AY390" s="498"/>
      <c r="AZ390" s="498"/>
      <c r="BA390" s="498"/>
      <c r="BB390" s="498"/>
      <c r="BC390" s="498"/>
      <c r="BD390" s="498"/>
      <c r="BE390" s="498"/>
      <c r="BF390" s="498"/>
      <c r="BG390" s="498"/>
      <c r="BH390" s="498"/>
      <c r="BI390" s="498"/>
      <c r="BJ390" s="498"/>
      <c r="BK390" s="498"/>
      <c r="BL390" s="498"/>
      <c r="BM390" s="498"/>
      <c r="BN390" s="498"/>
      <c r="BO390" s="498"/>
      <c r="BP390" s="498"/>
      <c r="BQ390" s="498"/>
      <c r="BR390" s="498"/>
      <c r="BS390" s="498"/>
      <c r="BT390" s="498"/>
      <c r="BU390" s="498"/>
      <c r="BV390" s="498"/>
    </row>
    <row r="391" spans="1:74" x14ac:dyDescent="0.25">
      <c r="A391" s="4" t="str">
        <f t="shared" si="6"/>
        <v>38868Short</v>
      </c>
      <c r="B391" s="501">
        <v>38868</v>
      </c>
      <c r="C391" s="500" t="s">
        <v>13</v>
      </c>
      <c r="D391" s="150">
        <v>-8.603474751911111E-2</v>
      </c>
      <c r="E391" s="150">
        <v>-2.4106874242312552E-2</v>
      </c>
      <c r="F391" s="150">
        <v>6.0851252292433752E-18</v>
      </c>
      <c r="G391" s="150">
        <v>-0.24523496047385218</v>
      </c>
      <c r="H391" s="150">
        <v>-7.1244301826395014E-4</v>
      </c>
      <c r="I391" s="150">
        <v>-0.1406674420172776</v>
      </c>
      <c r="J391" s="150">
        <v>-0.1165842631443767</v>
      </c>
      <c r="K391" s="150">
        <v>-0.11544076617186182</v>
      </c>
      <c r="L391" s="150">
        <v>0</v>
      </c>
      <c r="M391" s="150">
        <v>-7.0738340970101413E-2</v>
      </c>
      <c r="N391" s="150">
        <v>0</v>
      </c>
      <c r="O391" s="150">
        <v>0</v>
      </c>
      <c r="P391" s="151">
        <v>-0.43984241384640793</v>
      </c>
      <c r="Q391" s="16">
        <v>-3.4002403412657809E-3</v>
      </c>
      <c r="R391" s="151">
        <v>-8.6749418356364724E-2</v>
      </c>
      <c r="S391" s="151">
        <v>-4.1653261827142102E-2</v>
      </c>
      <c r="T391" s="151">
        <v>-4.2195368718889077E-2</v>
      </c>
      <c r="U391" s="151">
        <v>-0.12810725242053136</v>
      </c>
      <c r="V391" s="151">
        <v>-5.7571882046556382E-2</v>
      </c>
      <c r="W391" s="151">
        <v>0</v>
      </c>
      <c r="X391" s="151">
        <v>0</v>
      </c>
      <c r="Y391" s="151">
        <v>-0.79951983755715705</v>
      </c>
      <c r="Z391" s="498"/>
      <c r="AA391" s="498"/>
      <c r="AB391" s="498"/>
      <c r="AC391" s="498"/>
      <c r="AD391" s="498"/>
      <c r="AE391" s="498"/>
      <c r="AF391" s="498"/>
      <c r="AG391" s="498"/>
      <c r="AH391" s="498"/>
      <c r="AI391" s="498"/>
      <c r="AJ391" s="498"/>
      <c r="AK391" s="498"/>
      <c r="AL391" s="498"/>
      <c r="AM391" s="498"/>
      <c r="AN391" s="498"/>
      <c r="AO391" s="498"/>
      <c r="AP391" s="498"/>
      <c r="AQ391" s="498"/>
      <c r="AR391" s="498"/>
      <c r="AS391" s="498"/>
      <c r="AT391" s="498"/>
      <c r="AU391" s="498"/>
      <c r="AV391" s="498"/>
      <c r="AW391" s="498"/>
      <c r="AX391" s="498"/>
      <c r="AY391" s="498"/>
      <c r="AZ391" s="498"/>
      <c r="BA391" s="498"/>
      <c r="BB391" s="498"/>
      <c r="BC391" s="498"/>
      <c r="BD391" s="498"/>
      <c r="BE391" s="498"/>
      <c r="BF391" s="498"/>
      <c r="BG391" s="498"/>
      <c r="BH391" s="498"/>
      <c r="BI391" s="498"/>
      <c r="BJ391" s="498"/>
      <c r="BK391" s="498"/>
      <c r="BL391" s="498"/>
      <c r="BM391" s="498"/>
      <c r="BN391" s="498"/>
      <c r="BO391" s="498"/>
      <c r="BP391" s="498"/>
      <c r="BQ391" s="498"/>
      <c r="BR391" s="498"/>
      <c r="BS391" s="498"/>
      <c r="BT391" s="498"/>
      <c r="BU391" s="498"/>
      <c r="BV391" s="498"/>
    </row>
    <row r="392" spans="1:74" x14ac:dyDescent="0.25">
      <c r="E392" s="11"/>
      <c r="F392" s="11"/>
    </row>
    <row r="393" spans="1:74" x14ac:dyDescent="0.25">
      <c r="B393" s="4"/>
      <c r="E393" s="16"/>
      <c r="F393" s="16"/>
    </row>
    <row r="394" spans="1:74" x14ac:dyDescent="0.25">
      <c r="D394" s="11"/>
    </row>
    <row r="395" spans="1:74" x14ac:dyDescent="0.25">
      <c r="D395" s="11"/>
    </row>
    <row r="397" spans="1:74" x14ac:dyDescent="0.25"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</row>
    <row r="398" spans="1:74" x14ac:dyDescent="0.25">
      <c r="B398" s="13"/>
      <c r="C398" s="11"/>
      <c r="D398" s="11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74" x14ac:dyDescent="0.25">
      <c r="B399" s="4"/>
      <c r="C399" s="11"/>
      <c r="D399" s="11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1" spans="2:74" x14ac:dyDescent="0.25">
      <c r="C401" s="15"/>
      <c r="D401" s="15"/>
      <c r="F401" s="12"/>
      <c r="G401" s="12"/>
      <c r="H401" s="12"/>
      <c r="I401" s="12"/>
      <c r="J401" s="12"/>
      <c r="K401" s="12"/>
      <c r="L401" s="12"/>
      <c r="M401" s="19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9"/>
      <c r="AT401" s="19"/>
      <c r="AU401" s="19"/>
      <c r="AV401" s="19"/>
      <c r="AW401" s="19"/>
      <c r="AX401" s="19"/>
      <c r="AY401" s="19"/>
      <c r="AZ401" s="19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9"/>
      <c r="BQ401" s="12"/>
      <c r="BR401" s="19"/>
      <c r="BS401" s="12"/>
      <c r="BT401" s="12"/>
      <c r="BU401" s="12"/>
      <c r="BV401" s="10"/>
    </row>
    <row r="402" spans="2:74" x14ac:dyDescent="0.25">
      <c r="B402" s="4"/>
      <c r="C402" s="17"/>
      <c r="D402" s="17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7"/>
      <c r="BU402" s="7"/>
    </row>
    <row r="403" spans="2:74" x14ac:dyDescent="0.25">
      <c r="B403" s="4"/>
      <c r="C403" s="11"/>
      <c r="D403" s="11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7"/>
      <c r="BU403" s="7"/>
    </row>
    <row r="405" spans="2:74" x14ac:dyDescent="0.25">
      <c r="E405" s="11"/>
      <c r="F405" s="11"/>
    </row>
    <row r="406" spans="2:74" x14ac:dyDescent="0.25">
      <c r="B406" s="4"/>
      <c r="E406" s="16"/>
      <c r="F406" s="16"/>
    </row>
    <row r="407" spans="2:74" x14ac:dyDescent="0.25">
      <c r="D407" s="11"/>
    </row>
    <row r="409" spans="2:74" x14ac:dyDescent="0.25"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</row>
    <row r="410" spans="2:74" x14ac:dyDescent="0.25">
      <c r="B410" s="13"/>
      <c r="C410" s="11"/>
      <c r="D410" s="11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2:74" x14ac:dyDescent="0.25">
      <c r="B411" s="4"/>
      <c r="C411" s="11"/>
      <c r="D411" s="11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3" spans="2:74" x14ac:dyDescent="0.25">
      <c r="C413" s="15"/>
      <c r="D413" s="15"/>
      <c r="F413" s="12"/>
      <c r="G413" s="12"/>
      <c r="H413" s="12"/>
      <c r="I413" s="12"/>
      <c r="J413" s="12"/>
      <c r="K413" s="12"/>
      <c r="L413" s="12"/>
      <c r="M413" s="19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9"/>
      <c r="AT413" s="19"/>
      <c r="AU413" s="19"/>
      <c r="AV413" s="19"/>
      <c r="AW413" s="19"/>
      <c r="AX413" s="19"/>
      <c r="AY413" s="19"/>
      <c r="AZ413" s="19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9"/>
      <c r="BQ413" s="12"/>
      <c r="BR413" s="19"/>
      <c r="BS413" s="12"/>
      <c r="BT413" s="12"/>
      <c r="BU413" s="12"/>
      <c r="BV413" s="10"/>
    </row>
    <row r="414" spans="2:74" x14ac:dyDescent="0.25">
      <c r="B414" s="4"/>
      <c r="C414" s="17"/>
      <c r="D414" s="17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7"/>
      <c r="BU414" s="7"/>
    </row>
    <row r="415" spans="2:74" x14ac:dyDescent="0.25">
      <c r="B415" s="4"/>
      <c r="C415" s="11"/>
      <c r="D415" s="11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7"/>
      <c r="BU415" s="7"/>
    </row>
    <row r="417" spans="2:74" x14ac:dyDescent="0.25">
      <c r="E417" s="11"/>
      <c r="F417" s="11"/>
    </row>
    <row r="418" spans="2:74" x14ac:dyDescent="0.25">
      <c r="B418" s="4"/>
      <c r="E418" s="16"/>
      <c r="F418" s="16"/>
    </row>
    <row r="419" spans="2:74" x14ac:dyDescent="0.25">
      <c r="D419" s="11"/>
    </row>
    <row r="421" spans="2:74" x14ac:dyDescent="0.25"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</row>
    <row r="422" spans="2:74" x14ac:dyDescent="0.25">
      <c r="B422" s="13"/>
      <c r="C422" s="11"/>
      <c r="D422" s="11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2:74" x14ac:dyDescent="0.25">
      <c r="B423" s="4"/>
      <c r="C423" s="11"/>
      <c r="D423" s="11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5" spans="2:74" x14ac:dyDescent="0.25">
      <c r="C425" s="15"/>
      <c r="D425" s="15"/>
      <c r="F425" s="12"/>
      <c r="G425" s="12"/>
      <c r="H425" s="12"/>
      <c r="I425" s="12"/>
      <c r="J425" s="12"/>
      <c r="K425" s="12"/>
      <c r="L425" s="12"/>
      <c r="M425" s="19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9"/>
      <c r="AT425" s="19"/>
      <c r="AU425" s="19"/>
      <c r="AV425" s="19"/>
      <c r="AW425" s="19"/>
      <c r="AX425" s="19"/>
      <c r="AY425" s="19"/>
      <c r="AZ425" s="19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9"/>
      <c r="BQ425" s="12"/>
      <c r="BR425" s="19"/>
      <c r="BS425" s="12"/>
      <c r="BT425" s="12"/>
      <c r="BU425" s="12"/>
      <c r="BV425" s="10"/>
    </row>
    <row r="426" spans="2:74" x14ac:dyDescent="0.25">
      <c r="B426" s="4"/>
      <c r="C426" s="17"/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7"/>
      <c r="BU426" s="7"/>
    </row>
    <row r="427" spans="2:74" x14ac:dyDescent="0.25">
      <c r="B427" s="4"/>
      <c r="C427" s="11"/>
      <c r="D427" s="11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7"/>
      <c r="BU427" s="7"/>
    </row>
    <row r="429" spans="2:74" x14ac:dyDescent="0.25">
      <c r="E429" s="11"/>
      <c r="F429" s="11"/>
    </row>
    <row r="430" spans="2:74" x14ac:dyDescent="0.25">
      <c r="B430" s="4"/>
      <c r="E430" s="16"/>
      <c r="F430" s="16"/>
    </row>
    <row r="431" spans="2:74" x14ac:dyDescent="0.25">
      <c r="D431" s="11"/>
    </row>
    <row r="433" spans="2:74" x14ac:dyDescent="0.25"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</row>
    <row r="434" spans="2:74" x14ac:dyDescent="0.25">
      <c r="B434" s="13"/>
      <c r="C434" s="11"/>
      <c r="D434" s="11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2:74" x14ac:dyDescent="0.25">
      <c r="B435" s="4"/>
      <c r="C435" s="11"/>
      <c r="D435" s="11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7" spans="2:74" x14ac:dyDescent="0.25">
      <c r="C437" s="15"/>
      <c r="D437" s="15"/>
      <c r="F437" s="12"/>
      <c r="G437" s="12"/>
      <c r="H437" s="12"/>
      <c r="I437" s="12"/>
      <c r="J437" s="12"/>
      <c r="K437" s="12"/>
      <c r="L437" s="12"/>
      <c r="M437" s="19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9"/>
      <c r="AT437" s="19"/>
      <c r="AU437" s="19"/>
      <c r="AV437" s="19"/>
      <c r="AW437" s="19"/>
      <c r="AX437" s="19"/>
      <c r="AY437" s="19"/>
      <c r="AZ437" s="19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9"/>
      <c r="BQ437" s="12"/>
      <c r="BR437" s="19"/>
      <c r="BS437" s="12"/>
      <c r="BT437" s="12"/>
      <c r="BU437" s="12"/>
      <c r="BV437" s="10"/>
    </row>
    <row r="438" spans="2:74" x14ac:dyDescent="0.25">
      <c r="B438" s="4"/>
      <c r="C438" s="17"/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7"/>
      <c r="BU438" s="7"/>
    </row>
    <row r="439" spans="2:74" x14ac:dyDescent="0.25">
      <c r="B439" s="4"/>
      <c r="C439" s="11"/>
      <c r="D439" s="11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7"/>
      <c r="BU439" s="7"/>
    </row>
    <row r="441" spans="2:74" x14ac:dyDescent="0.25">
      <c r="E441" s="11"/>
      <c r="F441" s="11"/>
    </row>
    <row r="442" spans="2:74" x14ac:dyDescent="0.25">
      <c r="B442" s="4"/>
      <c r="E442" s="16"/>
      <c r="F442" s="16"/>
    </row>
    <row r="443" spans="2:74" x14ac:dyDescent="0.25">
      <c r="D443" s="11"/>
    </row>
    <row r="445" spans="2:74" x14ac:dyDescent="0.25"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</row>
    <row r="446" spans="2:74" x14ac:dyDescent="0.25">
      <c r="B446" s="13"/>
      <c r="C446" s="11"/>
      <c r="D446" s="11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2:74" x14ac:dyDescent="0.25">
      <c r="B447" s="4"/>
      <c r="C447" s="11"/>
      <c r="D447" s="11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9" spans="2:74" x14ac:dyDescent="0.25">
      <c r="C449" s="15"/>
      <c r="D449" s="15"/>
      <c r="F449" s="12"/>
      <c r="G449" s="12"/>
      <c r="H449" s="12"/>
      <c r="I449" s="12"/>
      <c r="J449" s="12"/>
      <c r="K449" s="12"/>
      <c r="L449" s="12"/>
      <c r="M449" s="19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9"/>
      <c r="AT449" s="19"/>
      <c r="AU449" s="19"/>
      <c r="AV449" s="19"/>
      <c r="AW449" s="19"/>
      <c r="AX449" s="19"/>
      <c r="AY449" s="19"/>
      <c r="AZ449" s="19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9"/>
      <c r="BQ449" s="12"/>
      <c r="BR449" s="19"/>
      <c r="BS449" s="12"/>
      <c r="BT449" s="12"/>
      <c r="BU449" s="12"/>
      <c r="BV449" s="10"/>
    </row>
    <row r="450" spans="2:74" x14ac:dyDescent="0.25">
      <c r="B450" s="4"/>
      <c r="C450" s="17"/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7"/>
      <c r="BU450" s="7"/>
    </row>
    <row r="451" spans="2:74" x14ac:dyDescent="0.25">
      <c r="B451" s="4"/>
      <c r="C451" s="11"/>
      <c r="D451" s="11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7"/>
      <c r="BU451" s="7"/>
    </row>
    <row r="453" spans="2:74" x14ac:dyDescent="0.25">
      <c r="E453" s="11"/>
      <c r="F453" s="11"/>
    </row>
    <row r="454" spans="2:74" x14ac:dyDescent="0.25">
      <c r="B454" s="4"/>
      <c r="E454" s="16"/>
      <c r="F454" s="16"/>
    </row>
    <row r="455" spans="2:74" x14ac:dyDescent="0.25">
      <c r="D455" s="11"/>
    </row>
    <row r="457" spans="2:74" x14ac:dyDescent="0.25"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</row>
    <row r="458" spans="2:74" x14ac:dyDescent="0.25">
      <c r="B458" s="13"/>
      <c r="C458" s="11"/>
      <c r="D458" s="11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2:74" x14ac:dyDescent="0.25">
      <c r="B459" s="4"/>
      <c r="C459" s="11"/>
      <c r="D459" s="11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1" spans="2:74" x14ac:dyDescent="0.25">
      <c r="C461" s="15"/>
      <c r="D461" s="15"/>
      <c r="F461" s="12"/>
      <c r="G461" s="12"/>
      <c r="H461" s="12"/>
      <c r="I461" s="12"/>
      <c r="J461" s="12"/>
      <c r="K461" s="12"/>
      <c r="L461" s="12"/>
      <c r="M461" s="19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9"/>
      <c r="AT461" s="19"/>
      <c r="AU461" s="19"/>
      <c r="AV461" s="19"/>
      <c r="AW461" s="19"/>
      <c r="AX461" s="19"/>
      <c r="AY461" s="19"/>
      <c r="AZ461" s="19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9"/>
      <c r="BQ461" s="12"/>
      <c r="BR461" s="19"/>
      <c r="BS461" s="12"/>
      <c r="BT461" s="12"/>
      <c r="BU461" s="12"/>
      <c r="BV461" s="10"/>
    </row>
    <row r="462" spans="2:74" x14ac:dyDescent="0.25">
      <c r="B462" s="4"/>
      <c r="C462" s="17"/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7"/>
      <c r="BU462" s="7"/>
    </row>
    <row r="463" spans="2:74" x14ac:dyDescent="0.25">
      <c r="B463" s="4"/>
      <c r="C463" s="11"/>
      <c r="D463" s="11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7"/>
      <c r="BU463" s="7"/>
    </row>
    <row r="465" spans="2:74" x14ac:dyDescent="0.25">
      <c r="E465" s="11"/>
      <c r="F465" s="11"/>
    </row>
    <row r="466" spans="2:74" x14ac:dyDescent="0.25">
      <c r="B466" s="4"/>
      <c r="E466" s="16"/>
      <c r="F466" s="16"/>
    </row>
    <row r="467" spans="2:74" x14ac:dyDescent="0.25">
      <c r="D467" s="11"/>
    </row>
    <row r="469" spans="2:74" x14ac:dyDescent="0.25"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</row>
    <row r="470" spans="2:74" x14ac:dyDescent="0.25">
      <c r="B470" s="13"/>
      <c r="C470" s="11"/>
      <c r="D470" s="11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2:74" x14ac:dyDescent="0.25">
      <c r="B471" s="4"/>
      <c r="C471" s="11"/>
      <c r="D471" s="11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3" spans="2:74" x14ac:dyDescent="0.25">
      <c r="C473" s="15"/>
      <c r="D473" s="15"/>
      <c r="F473" s="12"/>
      <c r="G473" s="12"/>
      <c r="H473" s="12"/>
      <c r="I473" s="12"/>
      <c r="J473" s="12"/>
      <c r="K473" s="12"/>
      <c r="L473" s="12"/>
      <c r="M473" s="19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9"/>
      <c r="AT473" s="19"/>
      <c r="AU473" s="19"/>
      <c r="AV473" s="19"/>
      <c r="AW473" s="19"/>
      <c r="AX473" s="19"/>
      <c r="AY473" s="19"/>
      <c r="AZ473" s="19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9"/>
      <c r="BQ473" s="12"/>
      <c r="BR473" s="19"/>
      <c r="BS473" s="12"/>
      <c r="BT473" s="12"/>
      <c r="BU473" s="12"/>
      <c r="BV473" s="10"/>
    </row>
    <row r="474" spans="2:74" x14ac:dyDescent="0.25">
      <c r="B474" s="4"/>
      <c r="C474" s="17"/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7"/>
      <c r="BU474" s="7"/>
    </row>
    <row r="475" spans="2:74" x14ac:dyDescent="0.25">
      <c r="B475" s="4"/>
      <c r="C475" s="11"/>
      <c r="D475" s="11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7"/>
      <c r="BU475" s="7"/>
    </row>
    <row r="477" spans="2:74" x14ac:dyDescent="0.25">
      <c r="E477" s="11"/>
      <c r="F477" s="11"/>
    </row>
    <row r="478" spans="2:74" x14ac:dyDescent="0.25">
      <c r="B478" s="4"/>
      <c r="E478" s="16"/>
      <c r="F478" s="16"/>
    </row>
    <row r="479" spans="2:74" x14ac:dyDescent="0.25">
      <c r="D479" s="11"/>
    </row>
    <row r="481" spans="2:74" x14ac:dyDescent="0.25"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</row>
    <row r="482" spans="2:74" x14ac:dyDescent="0.25">
      <c r="B482" s="13"/>
      <c r="C482" s="11"/>
      <c r="D482" s="11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2:74" x14ac:dyDescent="0.25">
      <c r="B483" s="4"/>
      <c r="C483" s="11"/>
      <c r="D483" s="11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5" spans="2:74" x14ac:dyDescent="0.25">
      <c r="C485" s="15"/>
      <c r="D485" s="15"/>
      <c r="F485" s="12"/>
      <c r="G485" s="12"/>
      <c r="H485" s="12"/>
      <c r="I485" s="12"/>
      <c r="J485" s="12"/>
      <c r="K485" s="12"/>
      <c r="L485" s="12"/>
      <c r="M485" s="19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9"/>
      <c r="AT485" s="19"/>
      <c r="AU485" s="19"/>
      <c r="AV485" s="19"/>
      <c r="AW485" s="19"/>
      <c r="AX485" s="19"/>
      <c r="AY485" s="19"/>
      <c r="AZ485" s="19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9"/>
      <c r="BQ485" s="12"/>
      <c r="BR485" s="19"/>
      <c r="BS485" s="12"/>
      <c r="BT485" s="12"/>
      <c r="BU485" s="12"/>
      <c r="BV485" s="10"/>
    </row>
    <row r="486" spans="2:74" x14ac:dyDescent="0.25">
      <c r="B486" s="4"/>
      <c r="C486" s="17"/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7"/>
      <c r="BU486" s="7"/>
    </row>
    <row r="487" spans="2:74" x14ac:dyDescent="0.25">
      <c r="B487" s="4"/>
      <c r="C487" s="11"/>
      <c r="D487" s="11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7"/>
      <c r="BU487" s="7"/>
    </row>
    <row r="489" spans="2:74" x14ac:dyDescent="0.25">
      <c r="E489" s="11"/>
      <c r="F489" s="11"/>
    </row>
    <row r="490" spans="2:74" x14ac:dyDescent="0.25">
      <c r="B490" s="4"/>
      <c r="E490" s="16"/>
      <c r="F490" s="16"/>
    </row>
    <row r="491" spans="2:74" x14ac:dyDescent="0.25">
      <c r="D491" s="11"/>
    </row>
    <row r="493" spans="2:74" x14ac:dyDescent="0.25"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</row>
    <row r="494" spans="2:74" x14ac:dyDescent="0.25">
      <c r="B494" s="13"/>
      <c r="C494" s="11"/>
      <c r="D494" s="11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2:74" x14ac:dyDescent="0.25">
      <c r="B495" s="4"/>
      <c r="C495" s="11"/>
      <c r="D495" s="11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7" spans="2:74" x14ac:dyDescent="0.25">
      <c r="C497" s="15"/>
      <c r="D497" s="15"/>
      <c r="F497" s="12"/>
      <c r="G497" s="12"/>
      <c r="H497" s="12"/>
      <c r="I497" s="12"/>
      <c r="J497" s="12"/>
      <c r="K497" s="12"/>
      <c r="L497" s="12"/>
      <c r="M497" s="19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9"/>
      <c r="AT497" s="19"/>
      <c r="AU497" s="19"/>
      <c r="AV497" s="19"/>
      <c r="AW497" s="19"/>
      <c r="AX497" s="19"/>
      <c r="AY497" s="19"/>
      <c r="AZ497" s="19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9"/>
      <c r="BQ497" s="12"/>
      <c r="BR497" s="19"/>
      <c r="BS497" s="12"/>
      <c r="BT497" s="12"/>
      <c r="BU497" s="12"/>
      <c r="BV497" s="10"/>
    </row>
    <row r="498" spans="2:74" x14ac:dyDescent="0.25">
      <c r="B498" s="4"/>
      <c r="C498" s="17"/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7"/>
      <c r="BU498" s="7"/>
    </row>
    <row r="499" spans="2:74" x14ac:dyDescent="0.25">
      <c r="B499" s="4"/>
      <c r="C499" s="11"/>
      <c r="D499" s="11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7"/>
      <c r="BU499" s="7"/>
    </row>
    <row r="501" spans="2:74" x14ac:dyDescent="0.25">
      <c r="E501" s="11"/>
      <c r="F501" s="11"/>
    </row>
    <row r="502" spans="2:74" x14ac:dyDescent="0.25">
      <c r="B502" s="4"/>
      <c r="E502" s="16"/>
      <c r="F502" s="16"/>
    </row>
    <row r="503" spans="2:74" x14ac:dyDescent="0.25">
      <c r="D503" s="11"/>
    </row>
    <row r="505" spans="2:74" x14ac:dyDescent="0.25"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</row>
    <row r="506" spans="2:74" x14ac:dyDescent="0.25">
      <c r="B506" s="13"/>
      <c r="C506" s="11"/>
      <c r="D506" s="11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2:74" x14ac:dyDescent="0.25">
      <c r="B507" s="4"/>
      <c r="C507" s="11"/>
      <c r="D507" s="11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9" spans="2:74" x14ac:dyDescent="0.25">
      <c r="C509" s="15"/>
      <c r="D509" s="15"/>
      <c r="F509" s="12"/>
      <c r="G509" s="12"/>
      <c r="H509" s="12"/>
      <c r="I509" s="12"/>
      <c r="J509" s="12"/>
      <c r="K509" s="12"/>
      <c r="L509" s="12"/>
      <c r="M509" s="19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9"/>
      <c r="AT509" s="19"/>
      <c r="AU509" s="19"/>
      <c r="AV509" s="19"/>
      <c r="AW509" s="19"/>
      <c r="AX509" s="19"/>
      <c r="AY509" s="19"/>
      <c r="AZ509" s="19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9"/>
      <c r="BQ509" s="12"/>
      <c r="BR509" s="19"/>
      <c r="BS509" s="12"/>
      <c r="BT509" s="12"/>
      <c r="BU509" s="12"/>
      <c r="BV509" s="10"/>
    </row>
    <row r="510" spans="2:74" x14ac:dyDescent="0.25">
      <c r="B510" s="4"/>
      <c r="C510" s="17"/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7"/>
      <c r="BU510" s="7"/>
    </row>
    <row r="511" spans="2:74" x14ac:dyDescent="0.25">
      <c r="B511" s="4"/>
      <c r="C511" s="11"/>
      <c r="D511" s="11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7"/>
      <c r="BU511" s="7"/>
    </row>
    <row r="513" spans="2:74" x14ac:dyDescent="0.25">
      <c r="E513" s="11"/>
      <c r="F513" s="11"/>
    </row>
    <row r="514" spans="2:74" x14ac:dyDescent="0.25">
      <c r="B514" s="4"/>
      <c r="E514" s="16"/>
      <c r="F514" s="16"/>
    </row>
    <row r="515" spans="2:74" x14ac:dyDescent="0.25">
      <c r="D515" s="11"/>
    </row>
    <row r="517" spans="2:74" x14ac:dyDescent="0.25"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</row>
    <row r="518" spans="2:74" x14ac:dyDescent="0.25">
      <c r="B518" s="13"/>
      <c r="C518" s="11"/>
      <c r="D518" s="11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2:74" x14ac:dyDescent="0.25">
      <c r="B519" s="4"/>
      <c r="C519" s="11"/>
      <c r="D519" s="11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1" spans="2:74" x14ac:dyDescent="0.25">
      <c r="C521" s="15"/>
      <c r="D521" s="15"/>
      <c r="F521" s="12"/>
      <c r="G521" s="12"/>
      <c r="H521" s="12"/>
      <c r="I521" s="12"/>
      <c r="J521" s="12"/>
      <c r="K521" s="12"/>
      <c r="L521" s="12"/>
      <c r="M521" s="19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9"/>
      <c r="AT521" s="19"/>
      <c r="AU521" s="19"/>
      <c r="AV521" s="19"/>
      <c r="AW521" s="19"/>
      <c r="AX521" s="19"/>
      <c r="AY521" s="19"/>
      <c r="AZ521" s="19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9"/>
      <c r="BQ521" s="12"/>
      <c r="BR521" s="19"/>
      <c r="BS521" s="12"/>
      <c r="BT521" s="12"/>
      <c r="BU521" s="12"/>
      <c r="BV521" s="10"/>
    </row>
    <row r="522" spans="2:74" x14ac:dyDescent="0.25">
      <c r="B522" s="4"/>
      <c r="C522" s="17"/>
      <c r="D522" s="17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7"/>
      <c r="BU522" s="7"/>
    </row>
    <row r="523" spans="2:74" x14ac:dyDescent="0.25">
      <c r="B523" s="4"/>
      <c r="C523" s="11"/>
      <c r="D523" s="11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7"/>
      <c r="BU523" s="7"/>
    </row>
    <row r="525" spans="2:74" x14ac:dyDescent="0.25">
      <c r="E525" s="11"/>
      <c r="F525" s="11"/>
    </row>
    <row r="526" spans="2:74" x14ac:dyDescent="0.25">
      <c r="B526" s="4"/>
      <c r="E526" s="16"/>
      <c r="F526" s="16"/>
    </row>
    <row r="527" spans="2:74" x14ac:dyDescent="0.25">
      <c r="D527" s="11"/>
    </row>
    <row r="529" spans="2:74" x14ac:dyDescent="0.25"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</row>
    <row r="530" spans="2:74" x14ac:dyDescent="0.25">
      <c r="B530" s="13"/>
      <c r="C530" s="11"/>
      <c r="D530" s="11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2:74" x14ac:dyDescent="0.25">
      <c r="B531" s="4"/>
      <c r="C531" s="11"/>
      <c r="D531" s="11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3" spans="2:74" x14ac:dyDescent="0.25">
      <c r="C533" s="15"/>
      <c r="D533" s="15"/>
      <c r="F533" s="12"/>
      <c r="G533" s="12"/>
      <c r="H533" s="12"/>
      <c r="I533" s="12"/>
      <c r="J533" s="12"/>
      <c r="K533" s="12"/>
      <c r="L533" s="12"/>
      <c r="M533" s="19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9"/>
      <c r="AT533" s="19"/>
      <c r="AU533" s="19"/>
      <c r="AV533" s="19"/>
      <c r="AW533" s="19"/>
      <c r="AX533" s="19"/>
      <c r="AY533" s="19"/>
      <c r="AZ533" s="19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9"/>
      <c r="BQ533" s="12"/>
      <c r="BR533" s="19"/>
      <c r="BS533" s="12"/>
      <c r="BT533" s="12"/>
      <c r="BU533" s="12"/>
      <c r="BV533" s="10"/>
    </row>
    <row r="534" spans="2:74" x14ac:dyDescent="0.25">
      <c r="B534" s="4"/>
      <c r="C534" s="17"/>
      <c r="D534" s="17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7"/>
      <c r="BU534" s="7"/>
    </row>
    <row r="535" spans="2:74" x14ac:dyDescent="0.25">
      <c r="B535" s="4"/>
      <c r="C535" s="11"/>
      <c r="D535" s="11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7"/>
      <c r="BU535" s="7"/>
    </row>
    <row r="537" spans="2:74" x14ac:dyDescent="0.25">
      <c r="E537" s="11"/>
      <c r="F537" s="11"/>
    </row>
    <row r="538" spans="2:74" x14ac:dyDescent="0.25">
      <c r="B538" s="4"/>
      <c r="E538" s="16"/>
      <c r="F538" s="16"/>
    </row>
    <row r="539" spans="2:74" x14ac:dyDescent="0.25">
      <c r="D539" s="11"/>
    </row>
    <row r="541" spans="2:74" x14ac:dyDescent="0.25"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</row>
    <row r="542" spans="2:74" x14ac:dyDescent="0.25">
      <c r="B542" s="13"/>
      <c r="C542" s="11"/>
      <c r="D542" s="11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2:74" x14ac:dyDescent="0.25">
      <c r="B543" s="4"/>
      <c r="C543" s="11"/>
      <c r="D543" s="11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5" spans="2:74" x14ac:dyDescent="0.25">
      <c r="C545" s="15"/>
      <c r="D545" s="15"/>
      <c r="F545" s="12"/>
      <c r="G545" s="12"/>
      <c r="H545" s="12"/>
      <c r="I545" s="12"/>
      <c r="J545" s="12"/>
      <c r="K545" s="12"/>
      <c r="L545" s="12"/>
      <c r="M545" s="19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9"/>
      <c r="AT545" s="19"/>
      <c r="AU545" s="19"/>
      <c r="AV545" s="19"/>
      <c r="AW545" s="19"/>
      <c r="AX545" s="19"/>
      <c r="AY545" s="19"/>
      <c r="AZ545" s="19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9"/>
      <c r="BQ545" s="12"/>
      <c r="BR545" s="19"/>
      <c r="BS545" s="12"/>
      <c r="BT545" s="12"/>
      <c r="BU545" s="12"/>
      <c r="BV545" s="10"/>
    </row>
    <row r="546" spans="2:74" x14ac:dyDescent="0.25">
      <c r="B546" s="4"/>
      <c r="C546" s="17"/>
      <c r="D546" s="17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7"/>
      <c r="BU546" s="7"/>
    </row>
    <row r="547" spans="2:74" x14ac:dyDescent="0.25">
      <c r="B547" s="4"/>
      <c r="C547" s="11"/>
      <c r="D547" s="11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7"/>
      <c r="BU547" s="7"/>
    </row>
    <row r="549" spans="2:74" x14ac:dyDescent="0.25">
      <c r="E549" s="11"/>
      <c r="F549" s="11"/>
    </row>
    <row r="550" spans="2:74" x14ac:dyDescent="0.25">
      <c r="B550" s="4"/>
      <c r="E550" s="16"/>
      <c r="F550" s="16"/>
    </row>
    <row r="553" spans="2:74" x14ac:dyDescent="0.25"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</row>
    <row r="554" spans="2:74" x14ac:dyDescent="0.25">
      <c r="B554" s="13"/>
      <c r="C554" s="11"/>
      <c r="D554" s="11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2:74" x14ac:dyDescent="0.25">
      <c r="B555" s="4"/>
      <c r="C555" s="11"/>
      <c r="D555" s="11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7" spans="2:74" x14ac:dyDescent="0.25">
      <c r="C557" s="15"/>
      <c r="D557" s="15"/>
      <c r="F557" s="12"/>
      <c r="G557" s="12"/>
      <c r="H557" s="12"/>
      <c r="I557" s="12"/>
      <c r="J557" s="12"/>
      <c r="K557" s="12"/>
      <c r="L557" s="12"/>
      <c r="M557" s="19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9"/>
      <c r="AT557" s="19"/>
      <c r="AU557" s="19"/>
      <c r="AV557" s="19"/>
      <c r="AW557" s="19"/>
      <c r="AX557" s="19"/>
      <c r="AY557" s="19"/>
      <c r="AZ557" s="19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9"/>
      <c r="BQ557" s="12"/>
      <c r="BR557" s="19"/>
      <c r="BS557" s="12"/>
      <c r="BT557" s="12"/>
      <c r="BU557" s="12"/>
      <c r="BV557" s="10"/>
    </row>
    <row r="558" spans="2:74" x14ac:dyDescent="0.25">
      <c r="B558" s="4"/>
      <c r="C558" s="17"/>
      <c r="D558" s="17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7"/>
      <c r="BU558" s="7"/>
    </row>
    <row r="559" spans="2:74" x14ac:dyDescent="0.25">
      <c r="B559" s="4"/>
      <c r="C559" s="11"/>
      <c r="D559" s="11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7"/>
      <c r="BU559" s="7"/>
    </row>
    <row r="561" spans="2:74" x14ac:dyDescent="0.25">
      <c r="E561" s="11"/>
      <c r="F561" s="11"/>
    </row>
    <row r="562" spans="2:74" x14ac:dyDescent="0.25">
      <c r="B562" s="4"/>
      <c r="E562" s="16"/>
      <c r="F562" s="16"/>
    </row>
    <row r="565" spans="2:74" x14ac:dyDescent="0.25"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</row>
    <row r="566" spans="2:74" x14ac:dyDescent="0.25">
      <c r="B566" s="13"/>
      <c r="C566" s="11"/>
      <c r="D566" s="11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2:74" x14ac:dyDescent="0.25">
      <c r="B567" s="4"/>
      <c r="C567" s="11"/>
      <c r="D567" s="11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9" spans="2:74" x14ac:dyDescent="0.25">
      <c r="C569" s="15"/>
      <c r="D569" s="15"/>
      <c r="F569" s="12"/>
      <c r="G569" s="12"/>
      <c r="H569" s="12"/>
      <c r="I569" s="12"/>
      <c r="J569" s="12"/>
      <c r="K569" s="12"/>
      <c r="L569" s="12"/>
      <c r="M569" s="19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9"/>
      <c r="AT569" s="19"/>
      <c r="AU569" s="19"/>
      <c r="AV569" s="19"/>
      <c r="AW569" s="19"/>
      <c r="AX569" s="19"/>
      <c r="AY569" s="19"/>
      <c r="AZ569" s="19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9"/>
      <c r="BQ569" s="12"/>
      <c r="BR569" s="19"/>
      <c r="BS569" s="12"/>
      <c r="BT569" s="12"/>
      <c r="BU569" s="12"/>
      <c r="BV569" s="10"/>
    </row>
    <row r="570" spans="2:74" x14ac:dyDescent="0.25">
      <c r="B570" s="4"/>
      <c r="C570" s="17"/>
      <c r="D570" s="17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7"/>
      <c r="BU570" s="7"/>
    </row>
    <row r="571" spans="2:74" x14ac:dyDescent="0.25">
      <c r="B571" s="4"/>
      <c r="C571" s="11"/>
      <c r="D571" s="11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7"/>
      <c r="BU571" s="7"/>
    </row>
    <row r="573" spans="2:74" x14ac:dyDescent="0.25">
      <c r="E573" s="11"/>
      <c r="F573" s="11"/>
    </row>
    <row r="574" spans="2:74" x14ac:dyDescent="0.25">
      <c r="B574" s="4"/>
      <c r="E574" s="16"/>
      <c r="F574" s="16"/>
    </row>
    <row r="577" spans="2:74" x14ac:dyDescent="0.25"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</row>
    <row r="578" spans="2:74" x14ac:dyDescent="0.25">
      <c r="B578" s="13"/>
      <c r="C578" s="11"/>
      <c r="D578" s="11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2:74" x14ac:dyDescent="0.25">
      <c r="B579" s="4"/>
      <c r="C579" s="11"/>
      <c r="D579" s="11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1" spans="2:74" x14ac:dyDescent="0.25">
      <c r="C581" s="15"/>
      <c r="D581" s="15"/>
      <c r="F581" s="12"/>
      <c r="G581" s="12"/>
      <c r="H581" s="12"/>
      <c r="I581" s="12"/>
      <c r="J581" s="12"/>
      <c r="K581" s="12"/>
      <c r="L581" s="12"/>
      <c r="M581" s="19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9"/>
      <c r="AT581" s="19"/>
      <c r="AU581" s="19"/>
      <c r="AV581" s="19"/>
      <c r="AW581" s="19"/>
      <c r="AX581" s="19"/>
      <c r="AY581" s="19"/>
      <c r="AZ581" s="19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9"/>
      <c r="BQ581" s="12"/>
      <c r="BR581" s="19"/>
      <c r="BS581" s="12"/>
      <c r="BT581" s="12"/>
      <c r="BU581" s="12"/>
      <c r="BV581" s="10"/>
    </row>
    <row r="582" spans="2:74" x14ac:dyDescent="0.25">
      <c r="B582" s="4"/>
      <c r="C582" s="17"/>
      <c r="D582" s="17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7"/>
      <c r="BU582" s="7"/>
    </row>
    <row r="583" spans="2:74" x14ac:dyDescent="0.25">
      <c r="B583" s="4"/>
      <c r="C583" s="11"/>
      <c r="D583" s="11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7"/>
      <c r="BU583" s="7"/>
    </row>
    <row r="585" spans="2:74" x14ac:dyDescent="0.25">
      <c r="E585" s="11"/>
      <c r="F585" s="11"/>
    </row>
    <row r="586" spans="2:74" x14ac:dyDescent="0.25">
      <c r="B586" s="4"/>
      <c r="E586" s="16"/>
      <c r="F586" s="16"/>
    </row>
    <row r="589" spans="2:74" x14ac:dyDescent="0.25"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</row>
    <row r="590" spans="2:74" x14ac:dyDescent="0.25">
      <c r="B590" s="13"/>
      <c r="C590" s="11"/>
      <c r="D590" s="11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2:74" x14ac:dyDescent="0.25">
      <c r="B591" s="4"/>
      <c r="C591" s="11"/>
      <c r="D591" s="11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3" spans="2:74" x14ac:dyDescent="0.25">
      <c r="C593" s="15"/>
      <c r="D593" s="15"/>
      <c r="F593" s="12"/>
      <c r="G593" s="12"/>
      <c r="H593" s="12"/>
      <c r="I593" s="12"/>
      <c r="J593" s="12"/>
      <c r="K593" s="12"/>
      <c r="L593" s="12"/>
      <c r="M593" s="19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9"/>
      <c r="AT593" s="19"/>
      <c r="AU593" s="19"/>
      <c r="AV593" s="19"/>
      <c r="AW593" s="19"/>
      <c r="AX593" s="19"/>
      <c r="AY593" s="19"/>
      <c r="AZ593" s="19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9"/>
      <c r="BQ593" s="12"/>
      <c r="BR593" s="19"/>
      <c r="BS593" s="12"/>
      <c r="BT593" s="12"/>
      <c r="BU593" s="12"/>
      <c r="BV593" s="10"/>
    </row>
    <row r="594" spans="2:74" x14ac:dyDescent="0.25">
      <c r="B594" s="4"/>
      <c r="C594" s="17"/>
      <c r="D594" s="17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7"/>
      <c r="BU594" s="7"/>
    </row>
    <row r="595" spans="2:74" x14ac:dyDescent="0.25">
      <c r="B595" s="4"/>
      <c r="C595" s="11"/>
      <c r="D595" s="11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7"/>
      <c r="BU595" s="7"/>
    </row>
    <row r="597" spans="2:74" x14ac:dyDescent="0.25">
      <c r="E597" s="11"/>
      <c r="F597" s="11"/>
    </row>
    <row r="598" spans="2:74" x14ac:dyDescent="0.25">
      <c r="B598" s="4"/>
      <c r="E598" s="16"/>
      <c r="F598" s="16"/>
    </row>
    <row r="601" spans="2:74" x14ac:dyDescent="0.25"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</row>
    <row r="602" spans="2:74" x14ac:dyDescent="0.25">
      <c r="B602" s="13"/>
      <c r="C602" s="11"/>
      <c r="D602" s="11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spans="2:74" x14ac:dyDescent="0.25">
      <c r="B603" s="4"/>
      <c r="C603" s="11"/>
      <c r="D603" s="11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5" spans="2:74" x14ac:dyDescent="0.25">
      <c r="C605" s="15"/>
      <c r="D605" s="15"/>
      <c r="F605" s="12"/>
      <c r="G605" s="12"/>
      <c r="H605" s="12"/>
      <c r="I605" s="12"/>
      <c r="J605" s="12"/>
      <c r="K605" s="12"/>
      <c r="L605" s="12"/>
      <c r="M605" s="19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9"/>
      <c r="AT605" s="19"/>
      <c r="AU605" s="19"/>
      <c r="AV605" s="19"/>
      <c r="AW605" s="19"/>
      <c r="AX605" s="19"/>
      <c r="AY605" s="19"/>
      <c r="AZ605" s="19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9"/>
      <c r="BQ605" s="12"/>
      <c r="BR605" s="19"/>
      <c r="BS605" s="12"/>
      <c r="BT605" s="12"/>
      <c r="BU605" s="12"/>
      <c r="BV605" s="10"/>
    </row>
    <row r="606" spans="2:74" x14ac:dyDescent="0.25">
      <c r="B606" s="4"/>
      <c r="C606" s="17"/>
      <c r="D606" s="17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7"/>
      <c r="BU606" s="7"/>
    </row>
    <row r="607" spans="2:74" x14ac:dyDescent="0.25">
      <c r="B607" s="4"/>
      <c r="C607" s="11"/>
      <c r="D607" s="11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7"/>
      <c r="BU607" s="7"/>
    </row>
    <row r="609" spans="2:74" x14ac:dyDescent="0.25">
      <c r="E609" s="11"/>
      <c r="F609" s="11"/>
    </row>
    <row r="610" spans="2:74" x14ac:dyDescent="0.25">
      <c r="B610" s="4"/>
      <c r="E610" s="16"/>
      <c r="F610" s="16"/>
    </row>
    <row r="613" spans="2:74" x14ac:dyDescent="0.25"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</row>
    <row r="614" spans="2:74" x14ac:dyDescent="0.25">
      <c r="B614" s="13"/>
      <c r="C614" s="11"/>
      <c r="D614" s="11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</row>
    <row r="615" spans="2:74" x14ac:dyDescent="0.25">
      <c r="B615" s="4"/>
      <c r="C615" s="11"/>
      <c r="D615" s="11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7" spans="2:74" x14ac:dyDescent="0.25">
      <c r="C617" s="15"/>
      <c r="D617" s="15"/>
      <c r="F617" s="12"/>
      <c r="G617" s="12"/>
      <c r="H617" s="12"/>
      <c r="I617" s="12"/>
      <c r="J617" s="12"/>
      <c r="K617" s="12"/>
      <c r="L617" s="12"/>
      <c r="M617" s="19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9"/>
      <c r="AT617" s="19"/>
      <c r="AU617" s="19"/>
      <c r="AV617" s="19"/>
      <c r="AW617" s="19"/>
      <c r="AX617" s="19"/>
      <c r="AY617" s="19"/>
      <c r="AZ617" s="19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9"/>
      <c r="BQ617" s="12"/>
      <c r="BR617" s="19"/>
      <c r="BS617" s="12"/>
      <c r="BT617" s="12"/>
      <c r="BU617" s="12"/>
      <c r="BV617" s="10"/>
    </row>
    <row r="618" spans="2:74" x14ac:dyDescent="0.25">
      <c r="B618" s="4"/>
      <c r="C618" s="17"/>
      <c r="D618" s="17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7"/>
      <c r="BU618" s="7"/>
    </row>
    <row r="619" spans="2:74" x14ac:dyDescent="0.25">
      <c r="B619" s="4"/>
      <c r="C619" s="11"/>
      <c r="D619" s="11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7"/>
      <c r="BU619" s="7"/>
    </row>
    <row r="621" spans="2:74" x14ac:dyDescent="0.25">
      <c r="E621" s="11"/>
      <c r="F621" s="11"/>
    </row>
    <row r="622" spans="2:74" x14ac:dyDescent="0.25">
      <c r="B622" s="4"/>
      <c r="E622" s="16"/>
      <c r="F622" s="16"/>
    </row>
    <row r="625" spans="2:74" x14ac:dyDescent="0.25"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</row>
    <row r="626" spans="2:74" x14ac:dyDescent="0.25">
      <c r="B626" s="13"/>
      <c r="C626" s="11"/>
      <c r="D626" s="11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spans="2:74" x14ac:dyDescent="0.25">
      <c r="B627" s="4"/>
      <c r="C627" s="11"/>
      <c r="D627" s="11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9" spans="2:74" x14ac:dyDescent="0.25">
      <c r="C629" s="15"/>
      <c r="D629" s="15"/>
      <c r="F629" s="12"/>
      <c r="G629" s="12"/>
      <c r="H629" s="12"/>
      <c r="I629" s="12"/>
      <c r="J629" s="12"/>
      <c r="K629" s="12"/>
      <c r="L629" s="12"/>
      <c r="M629" s="19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9"/>
      <c r="AT629" s="19"/>
      <c r="AU629" s="19"/>
      <c r="AV629" s="19"/>
      <c r="AW629" s="19"/>
      <c r="AX629" s="19"/>
      <c r="AY629" s="19"/>
      <c r="AZ629" s="19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9"/>
      <c r="BQ629" s="12"/>
      <c r="BR629" s="19"/>
      <c r="BS629" s="12"/>
      <c r="BT629" s="12"/>
      <c r="BU629" s="12"/>
      <c r="BV629" s="10"/>
    </row>
    <row r="630" spans="2:74" x14ac:dyDescent="0.25">
      <c r="B630" s="4"/>
      <c r="C630" s="17"/>
      <c r="D630" s="17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7"/>
      <c r="BU630" s="7"/>
    </row>
    <row r="631" spans="2:74" x14ac:dyDescent="0.25">
      <c r="B631" s="4"/>
      <c r="C631" s="11"/>
      <c r="D631" s="11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7"/>
      <c r="BU631" s="7"/>
    </row>
    <row r="633" spans="2:74" x14ac:dyDescent="0.25">
      <c r="E633" s="11"/>
      <c r="F633" s="11"/>
    </row>
    <row r="634" spans="2:74" x14ac:dyDescent="0.25">
      <c r="B634" s="4"/>
      <c r="E634" s="16"/>
      <c r="F634" s="16"/>
    </row>
    <row r="637" spans="2:74" x14ac:dyDescent="0.25"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</row>
    <row r="638" spans="2:74" x14ac:dyDescent="0.25">
      <c r="B638" s="13"/>
      <c r="C638" s="11"/>
      <c r="D638" s="11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spans="2:74" x14ac:dyDescent="0.25">
      <c r="B639" s="4"/>
      <c r="C639" s="11"/>
      <c r="D639" s="11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1" spans="2:74" x14ac:dyDescent="0.25">
      <c r="C641" s="15"/>
      <c r="D641" s="15"/>
      <c r="F641" s="12"/>
      <c r="G641" s="12"/>
      <c r="H641" s="12"/>
      <c r="I641" s="12"/>
      <c r="J641" s="12"/>
      <c r="K641" s="12"/>
      <c r="L641" s="12"/>
      <c r="M641" s="19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9"/>
      <c r="AT641" s="19"/>
      <c r="AU641" s="19"/>
      <c r="AV641" s="19"/>
      <c r="AW641" s="19"/>
      <c r="AX641" s="19"/>
      <c r="AY641" s="19"/>
      <c r="AZ641" s="19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9"/>
      <c r="BQ641" s="12"/>
      <c r="BR641" s="19"/>
      <c r="BS641" s="12"/>
      <c r="BT641" s="12"/>
      <c r="BU641" s="12"/>
      <c r="BV641" s="10"/>
    </row>
    <row r="642" spans="2:74" x14ac:dyDescent="0.25">
      <c r="B642" s="4"/>
      <c r="C642" s="17"/>
      <c r="D642" s="17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7"/>
      <c r="BU642" s="7"/>
    </row>
    <row r="643" spans="2:74" x14ac:dyDescent="0.25">
      <c r="B643" s="4"/>
      <c r="C643" s="11"/>
      <c r="D643" s="11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7"/>
      <c r="BU643" s="7"/>
    </row>
    <row r="645" spans="2:74" x14ac:dyDescent="0.25">
      <c r="E645" s="11"/>
      <c r="F645" s="11"/>
    </row>
    <row r="646" spans="2:74" x14ac:dyDescent="0.25">
      <c r="B646" s="4"/>
      <c r="E646" s="16"/>
      <c r="F646" s="16"/>
    </row>
    <row r="649" spans="2:74" x14ac:dyDescent="0.25"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</row>
    <row r="650" spans="2:74" x14ac:dyDescent="0.25">
      <c r="B650" s="13"/>
      <c r="C650" s="11"/>
      <c r="D650" s="11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spans="2:74" x14ac:dyDescent="0.25">
      <c r="B651" s="4"/>
      <c r="C651" s="11"/>
      <c r="D651" s="11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3" spans="2:74" x14ac:dyDescent="0.25">
      <c r="C653" s="15"/>
      <c r="D653" s="15"/>
      <c r="F653" s="12"/>
      <c r="G653" s="12"/>
      <c r="H653" s="12"/>
      <c r="I653" s="12"/>
      <c r="J653" s="12"/>
      <c r="K653" s="12"/>
      <c r="L653" s="12"/>
      <c r="M653" s="19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9"/>
      <c r="AT653" s="19"/>
      <c r="AU653" s="19"/>
      <c r="AV653" s="19"/>
      <c r="AW653" s="19"/>
      <c r="AX653" s="19"/>
      <c r="AY653" s="19"/>
      <c r="AZ653" s="19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9"/>
      <c r="BQ653" s="12"/>
      <c r="BR653" s="19"/>
      <c r="BS653" s="12"/>
      <c r="BT653" s="12"/>
      <c r="BU653" s="12"/>
      <c r="BV653" s="10"/>
    </row>
    <row r="654" spans="2:74" x14ac:dyDescent="0.25">
      <c r="B654" s="4"/>
      <c r="C654" s="17"/>
      <c r="D654" s="17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7"/>
      <c r="BU654" s="7"/>
    </row>
    <row r="655" spans="2:74" x14ac:dyDescent="0.25">
      <c r="B655" s="4"/>
      <c r="C655" s="11"/>
      <c r="D655" s="11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7"/>
      <c r="BU655" s="7"/>
    </row>
    <row r="657" spans="2:74" x14ac:dyDescent="0.25">
      <c r="E657" s="11"/>
      <c r="F657" s="11"/>
    </row>
    <row r="658" spans="2:74" x14ac:dyDescent="0.25">
      <c r="B658" s="4"/>
      <c r="E658" s="16"/>
      <c r="F658" s="16"/>
    </row>
    <row r="661" spans="2:74" x14ac:dyDescent="0.25"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</row>
    <row r="662" spans="2:74" x14ac:dyDescent="0.25">
      <c r="B662" s="13"/>
      <c r="C662" s="11"/>
      <c r="D662" s="11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2:74" x14ac:dyDescent="0.25">
      <c r="B663" s="4"/>
      <c r="C663" s="11"/>
      <c r="D663" s="11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5" spans="2:74" x14ac:dyDescent="0.25">
      <c r="C665" s="15"/>
      <c r="D665" s="15"/>
      <c r="F665" s="12"/>
      <c r="G665" s="12"/>
      <c r="H665" s="12"/>
      <c r="I665" s="12"/>
      <c r="J665" s="12"/>
      <c r="K665" s="12"/>
      <c r="L665" s="12"/>
      <c r="M665" s="19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9"/>
      <c r="AT665" s="19"/>
      <c r="AU665" s="19"/>
      <c r="AV665" s="19"/>
      <c r="AW665" s="19"/>
      <c r="AX665" s="19"/>
      <c r="AY665" s="19"/>
      <c r="AZ665" s="19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9"/>
      <c r="BQ665" s="12"/>
      <c r="BR665" s="19"/>
      <c r="BS665" s="12"/>
      <c r="BT665" s="12"/>
      <c r="BU665" s="12"/>
      <c r="BV665" s="10"/>
    </row>
    <row r="666" spans="2:74" x14ac:dyDescent="0.25">
      <c r="B666" s="4"/>
      <c r="C666" s="17"/>
      <c r="D666" s="17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7"/>
      <c r="BU666" s="7"/>
    </row>
    <row r="667" spans="2:74" x14ac:dyDescent="0.25">
      <c r="B667" s="4"/>
      <c r="C667" s="11"/>
      <c r="D667" s="11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7"/>
      <c r="BU667" s="7"/>
    </row>
    <row r="669" spans="2:74" x14ac:dyDescent="0.25">
      <c r="E669" s="11"/>
      <c r="F669" s="11"/>
    </row>
    <row r="670" spans="2:74" x14ac:dyDescent="0.25">
      <c r="B670" s="4"/>
      <c r="E670" s="16"/>
      <c r="F670" s="16"/>
    </row>
    <row r="673" spans="2:74" x14ac:dyDescent="0.25"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</row>
    <row r="674" spans="2:74" x14ac:dyDescent="0.25">
      <c r="B674" s="13"/>
      <c r="C674" s="11"/>
      <c r="D674" s="11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spans="2:74" x14ac:dyDescent="0.25">
      <c r="B675" s="4"/>
      <c r="C675" s="11"/>
      <c r="D675" s="11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7" spans="2:74" x14ac:dyDescent="0.25">
      <c r="C677" s="15"/>
      <c r="D677" s="15"/>
      <c r="F677" s="12"/>
      <c r="G677" s="12"/>
      <c r="H677" s="12"/>
      <c r="I677" s="12"/>
      <c r="J677" s="12"/>
      <c r="K677" s="12"/>
      <c r="L677" s="12"/>
      <c r="M677" s="19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9"/>
      <c r="AT677" s="19"/>
      <c r="AU677" s="19"/>
      <c r="AV677" s="19"/>
      <c r="AW677" s="19"/>
      <c r="AX677" s="19"/>
      <c r="AY677" s="19"/>
      <c r="AZ677" s="19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9"/>
      <c r="BQ677" s="12"/>
      <c r="BR677" s="19"/>
      <c r="BS677" s="12"/>
      <c r="BT677" s="12"/>
      <c r="BU677" s="12"/>
      <c r="BV677" s="10"/>
    </row>
    <row r="678" spans="2:74" x14ac:dyDescent="0.25">
      <c r="B678" s="4"/>
      <c r="C678" s="17"/>
      <c r="D678" s="17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7"/>
      <c r="BU678" s="7"/>
    </row>
    <row r="679" spans="2:74" x14ac:dyDescent="0.25">
      <c r="B679" s="4"/>
      <c r="C679" s="11"/>
      <c r="D679" s="11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7"/>
      <c r="BU679" s="7"/>
    </row>
    <row r="681" spans="2:74" x14ac:dyDescent="0.25">
      <c r="E681" s="11"/>
      <c r="F681" s="11"/>
    </row>
    <row r="682" spans="2:74" x14ac:dyDescent="0.25">
      <c r="B682" s="4"/>
      <c r="E682" s="16"/>
      <c r="F682" s="16"/>
    </row>
    <row r="685" spans="2:74" x14ac:dyDescent="0.25"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</row>
    <row r="686" spans="2:74" x14ac:dyDescent="0.25">
      <c r="B686" s="13"/>
      <c r="C686" s="11"/>
      <c r="D686" s="11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spans="2:74" x14ac:dyDescent="0.25">
      <c r="B687" s="4"/>
      <c r="C687" s="11"/>
      <c r="D687" s="11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9" spans="2:74" x14ac:dyDescent="0.25">
      <c r="C689" s="15"/>
      <c r="D689" s="15"/>
      <c r="F689" s="12"/>
      <c r="G689" s="12"/>
      <c r="H689" s="12"/>
      <c r="I689" s="12"/>
      <c r="J689" s="12"/>
      <c r="K689" s="12"/>
      <c r="L689" s="12"/>
      <c r="M689" s="19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9"/>
      <c r="AT689" s="19"/>
      <c r="AU689" s="19"/>
      <c r="AV689" s="19"/>
      <c r="AW689" s="19"/>
      <c r="AX689" s="19"/>
      <c r="AY689" s="19"/>
      <c r="AZ689" s="19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9"/>
      <c r="BQ689" s="12"/>
      <c r="BR689" s="19"/>
      <c r="BS689" s="12"/>
      <c r="BT689" s="12"/>
      <c r="BU689" s="12"/>
      <c r="BV689" s="10"/>
    </row>
    <row r="690" spans="2:74" x14ac:dyDescent="0.25">
      <c r="B690" s="4"/>
      <c r="C690" s="17"/>
      <c r="D690" s="17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7"/>
      <c r="BU690" s="7"/>
    </row>
    <row r="691" spans="2:74" x14ac:dyDescent="0.25">
      <c r="B691" s="4"/>
      <c r="C691" s="11"/>
      <c r="D691" s="11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7"/>
      <c r="BU691" s="7"/>
    </row>
    <row r="693" spans="2:74" x14ac:dyDescent="0.25">
      <c r="E693" s="11"/>
      <c r="F693" s="11"/>
    </row>
    <row r="694" spans="2:74" x14ac:dyDescent="0.25">
      <c r="B694" s="4"/>
      <c r="E694" s="16"/>
      <c r="F694" s="16"/>
    </row>
    <row r="697" spans="2:74" x14ac:dyDescent="0.25"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</row>
    <row r="698" spans="2:74" x14ac:dyDescent="0.25">
      <c r="B698" s="13"/>
      <c r="C698" s="11"/>
      <c r="D698" s="11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spans="2:74" x14ac:dyDescent="0.25">
      <c r="B699" s="4"/>
      <c r="C699" s="11"/>
      <c r="D699" s="11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1" spans="2:74" x14ac:dyDescent="0.25">
      <c r="C701" s="15"/>
      <c r="D701" s="15"/>
      <c r="F701" s="12"/>
      <c r="G701" s="12"/>
      <c r="H701" s="12"/>
      <c r="I701" s="12"/>
      <c r="J701" s="12"/>
      <c r="K701" s="12"/>
      <c r="L701" s="12"/>
      <c r="M701" s="19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9"/>
      <c r="AT701" s="19"/>
      <c r="AU701" s="19"/>
      <c r="AV701" s="19"/>
      <c r="AW701" s="19"/>
      <c r="AX701" s="19"/>
      <c r="AY701" s="19"/>
      <c r="AZ701" s="19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9"/>
      <c r="BQ701" s="12"/>
      <c r="BR701" s="19"/>
      <c r="BS701" s="12"/>
      <c r="BT701" s="12"/>
      <c r="BU701" s="12"/>
      <c r="BV701" s="10"/>
    </row>
    <row r="702" spans="2:74" x14ac:dyDescent="0.25">
      <c r="B702" s="4"/>
      <c r="C702" s="17"/>
      <c r="D702" s="17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7"/>
      <c r="BU702" s="7"/>
    </row>
    <row r="703" spans="2:74" x14ac:dyDescent="0.25">
      <c r="B703" s="4"/>
      <c r="C703" s="11"/>
      <c r="D703" s="11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7"/>
      <c r="BU703" s="7"/>
    </row>
    <row r="705" spans="2:74" x14ac:dyDescent="0.25">
      <c r="E705" s="11"/>
      <c r="F705" s="11"/>
    </row>
    <row r="706" spans="2:74" x14ac:dyDescent="0.25">
      <c r="B706" s="4"/>
      <c r="E706" s="16"/>
      <c r="F706" s="16"/>
    </row>
    <row r="709" spans="2:74" x14ac:dyDescent="0.25"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</row>
    <row r="710" spans="2:74" x14ac:dyDescent="0.25">
      <c r="B710" s="13"/>
      <c r="C710" s="11"/>
      <c r="D710" s="11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2:74" x14ac:dyDescent="0.25">
      <c r="B711" s="4"/>
      <c r="C711" s="11"/>
      <c r="D711" s="11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3" spans="2:74" x14ac:dyDescent="0.25">
      <c r="C713" s="15"/>
      <c r="D713" s="15"/>
      <c r="F713" s="12"/>
      <c r="G713" s="12"/>
      <c r="H713" s="12"/>
      <c r="I713" s="12"/>
      <c r="J713" s="12"/>
      <c r="K713" s="12"/>
      <c r="L713" s="12"/>
      <c r="M713" s="19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9"/>
      <c r="AT713" s="19"/>
      <c r="AU713" s="19"/>
      <c r="AV713" s="19"/>
      <c r="AW713" s="19"/>
      <c r="AX713" s="19"/>
      <c r="AY713" s="19"/>
      <c r="AZ713" s="19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9"/>
      <c r="BQ713" s="12"/>
      <c r="BR713" s="19"/>
      <c r="BS713" s="12"/>
      <c r="BT713" s="12"/>
      <c r="BU713" s="12"/>
      <c r="BV713" s="10"/>
    </row>
    <row r="714" spans="2:74" x14ac:dyDescent="0.25">
      <c r="B714" s="4"/>
      <c r="C714" s="17"/>
      <c r="D714" s="17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7"/>
      <c r="BU714" s="7"/>
    </row>
    <row r="715" spans="2:74" x14ac:dyDescent="0.25">
      <c r="B715" s="4"/>
      <c r="C715" s="11"/>
      <c r="D715" s="11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7"/>
      <c r="BU715" s="7"/>
    </row>
    <row r="717" spans="2:74" x14ac:dyDescent="0.25">
      <c r="E717" s="11"/>
      <c r="F717" s="11"/>
    </row>
    <row r="718" spans="2:74" x14ac:dyDescent="0.25">
      <c r="B718" s="4"/>
      <c r="E718" s="16"/>
      <c r="F718" s="16"/>
    </row>
    <row r="721" spans="2:74" x14ac:dyDescent="0.25"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</row>
    <row r="722" spans="2:74" x14ac:dyDescent="0.25">
      <c r="B722" s="13"/>
      <c r="C722" s="11"/>
      <c r="D722" s="11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2:74" x14ac:dyDescent="0.25">
      <c r="B723" s="4"/>
      <c r="C723" s="11"/>
      <c r="D723" s="11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5" spans="2:74" x14ac:dyDescent="0.25">
      <c r="C725" s="15"/>
      <c r="D725" s="15"/>
      <c r="F725" s="12"/>
      <c r="G725" s="12"/>
      <c r="H725" s="12"/>
      <c r="I725" s="12"/>
      <c r="J725" s="12"/>
      <c r="K725" s="12"/>
      <c r="L725" s="12"/>
      <c r="M725" s="19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9"/>
      <c r="AT725" s="19"/>
      <c r="AU725" s="19"/>
      <c r="AV725" s="19"/>
      <c r="AW725" s="19"/>
      <c r="AX725" s="19"/>
      <c r="AY725" s="19"/>
      <c r="AZ725" s="19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9"/>
      <c r="BQ725" s="12"/>
      <c r="BR725" s="19"/>
      <c r="BS725" s="12"/>
      <c r="BT725" s="12"/>
      <c r="BU725" s="12"/>
      <c r="BV725" s="10"/>
    </row>
    <row r="726" spans="2:74" x14ac:dyDescent="0.25">
      <c r="B726" s="4"/>
      <c r="C726" s="17"/>
      <c r="D726" s="17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7"/>
      <c r="BU726" s="7"/>
    </row>
    <row r="727" spans="2:74" x14ac:dyDescent="0.25">
      <c r="B727" s="4"/>
      <c r="C727" s="11"/>
      <c r="D727" s="11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7"/>
      <c r="BU727" s="7"/>
    </row>
    <row r="729" spans="2:74" x14ac:dyDescent="0.25">
      <c r="E729" s="11"/>
      <c r="F729" s="11"/>
    </row>
    <row r="730" spans="2:74" x14ac:dyDescent="0.25">
      <c r="B730" s="4"/>
      <c r="E730" s="16"/>
      <c r="F730" s="16"/>
    </row>
    <row r="733" spans="2:74" x14ac:dyDescent="0.25"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</row>
    <row r="734" spans="2:74" x14ac:dyDescent="0.25">
      <c r="B734" s="13"/>
      <c r="C734" s="11"/>
      <c r="D734" s="11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2:74" x14ac:dyDescent="0.25">
      <c r="B735" s="4"/>
      <c r="C735" s="11"/>
      <c r="D735" s="11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7" spans="2:74" x14ac:dyDescent="0.25">
      <c r="C737" s="15"/>
      <c r="D737" s="15"/>
      <c r="F737" s="12"/>
      <c r="G737" s="12"/>
      <c r="H737" s="12"/>
      <c r="I737" s="12"/>
      <c r="J737" s="12"/>
      <c r="K737" s="12"/>
      <c r="L737" s="12"/>
      <c r="M737" s="19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9"/>
      <c r="AT737" s="19"/>
      <c r="AU737" s="19"/>
      <c r="AV737" s="19"/>
      <c r="AW737" s="19"/>
      <c r="AX737" s="19"/>
      <c r="AY737" s="19"/>
      <c r="AZ737" s="19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9"/>
      <c r="BQ737" s="12"/>
      <c r="BR737" s="19"/>
      <c r="BS737" s="12"/>
      <c r="BT737" s="12"/>
      <c r="BU737" s="12"/>
      <c r="BV737" s="10"/>
    </row>
    <row r="738" spans="2:74" x14ac:dyDescent="0.25">
      <c r="B738" s="4"/>
      <c r="C738" s="17"/>
      <c r="D738" s="17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7"/>
      <c r="BU738" s="7"/>
    </row>
    <row r="739" spans="2:74" x14ac:dyDescent="0.25">
      <c r="B739" s="4"/>
      <c r="C739" s="11"/>
      <c r="D739" s="11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7"/>
      <c r="BU739" s="7"/>
    </row>
    <row r="741" spans="2:74" x14ac:dyDescent="0.25">
      <c r="E741" s="11"/>
      <c r="F741" s="11"/>
    </row>
    <row r="742" spans="2:74" x14ac:dyDescent="0.25">
      <c r="B742" s="4"/>
      <c r="E742" s="16"/>
      <c r="F742" s="16"/>
    </row>
    <row r="745" spans="2:74" x14ac:dyDescent="0.25"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</row>
    <row r="746" spans="2:74" x14ac:dyDescent="0.25">
      <c r="B746" s="13"/>
      <c r="C746" s="11"/>
      <c r="D746" s="11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2:74" x14ac:dyDescent="0.25">
      <c r="B747" s="4"/>
      <c r="C747" s="11"/>
      <c r="D747" s="11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9" spans="2:74" x14ac:dyDescent="0.25">
      <c r="C749" s="15"/>
      <c r="D749" s="15"/>
      <c r="F749" s="12"/>
      <c r="G749" s="12"/>
      <c r="H749" s="12"/>
      <c r="I749" s="12"/>
      <c r="J749" s="12"/>
      <c r="K749" s="12"/>
      <c r="L749" s="12"/>
      <c r="M749" s="19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9"/>
      <c r="AT749" s="19"/>
      <c r="AU749" s="19"/>
      <c r="AV749" s="19"/>
      <c r="AW749" s="19"/>
      <c r="AX749" s="19"/>
      <c r="AY749" s="19"/>
      <c r="AZ749" s="19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9"/>
      <c r="BQ749" s="12"/>
      <c r="BR749" s="19"/>
      <c r="BS749" s="12"/>
      <c r="BT749" s="12"/>
      <c r="BU749" s="12"/>
      <c r="BV749" s="10"/>
    </row>
    <row r="750" spans="2:74" x14ac:dyDescent="0.25">
      <c r="B750" s="4"/>
      <c r="C750" s="17"/>
      <c r="D750" s="17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7"/>
      <c r="BU750" s="7"/>
    </row>
    <row r="751" spans="2:74" x14ac:dyDescent="0.25">
      <c r="B751" s="4"/>
      <c r="C751" s="11"/>
      <c r="D751" s="11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7"/>
      <c r="BU751" s="7"/>
    </row>
    <row r="753" spans="2:74" x14ac:dyDescent="0.25">
      <c r="E753" s="11"/>
      <c r="F753" s="11"/>
    </row>
    <row r="754" spans="2:74" x14ac:dyDescent="0.25">
      <c r="B754" s="4"/>
      <c r="E754" s="16"/>
      <c r="F754" s="16"/>
    </row>
    <row r="757" spans="2:74" x14ac:dyDescent="0.25"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</row>
    <row r="758" spans="2:74" x14ac:dyDescent="0.25">
      <c r="B758" s="13"/>
      <c r="C758" s="11"/>
      <c r="D758" s="11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2:74" x14ac:dyDescent="0.25">
      <c r="B759" s="4"/>
      <c r="C759" s="11"/>
      <c r="D759" s="11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1" spans="2:74" x14ac:dyDescent="0.25">
      <c r="C761" s="15"/>
      <c r="D761" s="15"/>
      <c r="F761" s="12"/>
      <c r="G761" s="12"/>
      <c r="H761" s="12"/>
      <c r="I761" s="12"/>
      <c r="J761" s="12"/>
      <c r="K761" s="12"/>
      <c r="L761" s="12"/>
      <c r="M761" s="19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9"/>
      <c r="AT761" s="19"/>
      <c r="AU761" s="19"/>
      <c r="AV761" s="19"/>
      <c r="AW761" s="19"/>
      <c r="AX761" s="19"/>
      <c r="AY761" s="19"/>
      <c r="AZ761" s="19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9"/>
      <c r="BQ761" s="12"/>
      <c r="BR761" s="19"/>
      <c r="BS761" s="12"/>
      <c r="BT761" s="12"/>
      <c r="BU761" s="12"/>
      <c r="BV761" s="10"/>
    </row>
    <row r="762" spans="2:74" x14ac:dyDescent="0.25">
      <c r="B762" s="4"/>
      <c r="C762" s="17"/>
      <c r="D762" s="17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7"/>
      <c r="BU762" s="7"/>
    </row>
    <row r="763" spans="2:74" x14ac:dyDescent="0.25">
      <c r="B763" s="4"/>
      <c r="C763" s="11"/>
      <c r="D763" s="11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7"/>
      <c r="BU763" s="7"/>
    </row>
    <row r="765" spans="2:74" x14ac:dyDescent="0.25">
      <c r="E765" s="11"/>
      <c r="F765" s="11"/>
    </row>
    <row r="766" spans="2:74" x14ac:dyDescent="0.25">
      <c r="B766" s="4"/>
      <c r="E766" s="16"/>
      <c r="F766" s="16"/>
    </row>
    <row r="769" spans="2:74" x14ac:dyDescent="0.25"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</row>
    <row r="770" spans="2:74" x14ac:dyDescent="0.25">
      <c r="B770" s="13"/>
      <c r="C770" s="11"/>
      <c r="D770" s="11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2:74" x14ac:dyDescent="0.25">
      <c r="B771" s="4"/>
      <c r="C771" s="11"/>
      <c r="D771" s="11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3" spans="2:74" x14ac:dyDescent="0.25">
      <c r="C773" s="15"/>
      <c r="D773" s="15"/>
      <c r="F773" s="12"/>
      <c r="G773" s="12"/>
      <c r="H773" s="12"/>
      <c r="I773" s="12"/>
      <c r="J773" s="12"/>
      <c r="K773" s="12"/>
      <c r="L773" s="12"/>
      <c r="M773" s="19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9"/>
      <c r="AT773" s="19"/>
      <c r="AU773" s="19"/>
      <c r="AV773" s="19"/>
      <c r="AW773" s="19"/>
      <c r="AX773" s="19"/>
      <c r="AY773" s="19"/>
      <c r="AZ773" s="19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9"/>
      <c r="BQ773" s="12"/>
      <c r="BR773" s="19"/>
      <c r="BS773" s="12"/>
      <c r="BT773" s="12"/>
      <c r="BU773" s="12"/>
      <c r="BV773" s="10"/>
    </row>
    <row r="774" spans="2:74" x14ac:dyDescent="0.25">
      <c r="B774" s="4"/>
      <c r="C774" s="17"/>
      <c r="D774" s="17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7"/>
      <c r="BU774" s="7"/>
    </row>
    <row r="775" spans="2:74" x14ac:dyDescent="0.25">
      <c r="B775" s="4"/>
      <c r="C775" s="11"/>
      <c r="D775" s="11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7"/>
      <c r="BU775" s="7"/>
    </row>
    <row r="777" spans="2:74" x14ac:dyDescent="0.25">
      <c r="E777" s="11"/>
      <c r="F777" s="11"/>
    </row>
    <row r="778" spans="2:74" x14ac:dyDescent="0.25">
      <c r="B778" s="4"/>
      <c r="E778" s="16"/>
      <c r="F778" s="16"/>
    </row>
    <row r="781" spans="2:74" x14ac:dyDescent="0.25"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</row>
    <row r="782" spans="2:74" x14ac:dyDescent="0.25">
      <c r="B782" s="13"/>
      <c r="C782" s="11"/>
      <c r="D782" s="11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2:74" x14ac:dyDescent="0.25">
      <c r="B783" s="4"/>
      <c r="C783" s="11"/>
      <c r="D783" s="11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5" spans="2:74" x14ac:dyDescent="0.25">
      <c r="C785" s="15"/>
      <c r="D785" s="15"/>
      <c r="F785" s="12"/>
      <c r="G785" s="12"/>
      <c r="H785" s="12"/>
      <c r="I785" s="12"/>
      <c r="J785" s="12"/>
      <c r="K785" s="12"/>
      <c r="L785" s="12"/>
      <c r="M785" s="19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9"/>
      <c r="AT785" s="19"/>
      <c r="AU785" s="19"/>
      <c r="AV785" s="19"/>
      <c r="AW785" s="19"/>
      <c r="AX785" s="19"/>
      <c r="AY785" s="19"/>
      <c r="AZ785" s="19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9"/>
      <c r="BQ785" s="12"/>
      <c r="BR785" s="19"/>
      <c r="BS785" s="12"/>
      <c r="BT785" s="12"/>
      <c r="BU785" s="12"/>
      <c r="BV785" s="10"/>
    </row>
    <row r="786" spans="2:74" x14ac:dyDescent="0.25">
      <c r="B786" s="4"/>
      <c r="C786" s="17"/>
      <c r="D786" s="17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7"/>
      <c r="BU786" s="7"/>
    </row>
    <row r="787" spans="2:74" x14ac:dyDescent="0.25">
      <c r="B787" s="4"/>
      <c r="C787" s="11"/>
      <c r="D787" s="11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7"/>
      <c r="BU787" s="7"/>
    </row>
    <row r="789" spans="2:74" x14ac:dyDescent="0.25">
      <c r="E789" s="11"/>
      <c r="F789" s="11"/>
    </row>
    <row r="790" spans="2:74" x14ac:dyDescent="0.25">
      <c r="B790" s="4"/>
      <c r="E790" s="16"/>
      <c r="F790" s="16"/>
    </row>
    <row r="793" spans="2:74" x14ac:dyDescent="0.25"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</row>
    <row r="794" spans="2:74" x14ac:dyDescent="0.25">
      <c r="B794" s="13"/>
      <c r="C794" s="11"/>
      <c r="D794" s="11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2:74" x14ac:dyDescent="0.25">
      <c r="B795" s="4"/>
      <c r="C795" s="11"/>
      <c r="D795" s="11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7" spans="2:74" x14ac:dyDescent="0.25">
      <c r="C797" s="15"/>
      <c r="D797" s="15"/>
      <c r="F797" s="12"/>
      <c r="G797" s="12"/>
      <c r="H797" s="12"/>
      <c r="I797" s="12"/>
      <c r="J797" s="12"/>
      <c r="K797" s="12"/>
      <c r="L797" s="12"/>
      <c r="M797" s="19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9"/>
      <c r="AT797" s="19"/>
      <c r="AU797" s="19"/>
      <c r="AV797" s="19"/>
      <c r="AW797" s="19"/>
      <c r="AX797" s="19"/>
      <c r="AY797" s="19"/>
      <c r="AZ797" s="19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9"/>
      <c r="BQ797" s="12"/>
      <c r="BR797" s="19"/>
      <c r="BS797" s="12"/>
      <c r="BT797" s="12"/>
      <c r="BU797" s="12"/>
      <c r="BV797" s="10"/>
    </row>
    <row r="798" spans="2:74" x14ac:dyDescent="0.25">
      <c r="B798" s="4"/>
      <c r="C798" s="17"/>
      <c r="D798" s="17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7"/>
      <c r="BU798" s="7"/>
    </row>
    <row r="799" spans="2:74" x14ac:dyDescent="0.25">
      <c r="B799" s="4"/>
      <c r="C799" s="11"/>
      <c r="D799" s="11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7"/>
      <c r="BU799" s="7"/>
    </row>
    <row r="801" spans="2:74" x14ac:dyDescent="0.25">
      <c r="E801" s="11"/>
      <c r="F801" s="11"/>
    </row>
    <row r="802" spans="2:74" x14ac:dyDescent="0.25">
      <c r="B802" s="4"/>
      <c r="E802" s="16"/>
      <c r="F802" s="16"/>
    </row>
    <row r="805" spans="2:74" x14ac:dyDescent="0.25"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</row>
    <row r="806" spans="2:74" x14ac:dyDescent="0.25">
      <c r="B806" s="13"/>
      <c r="C806" s="11"/>
      <c r="D806" s="11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2:74" x14ac:dyDescent="0.25">
      <c r="B807" s="4"/>
      <c r="C807" s="11"/>
      <c r="D807" s="11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9" spans="2:74" x14ac:dyDescent="0.25">
      <c r="C809" s="15"/>
      <c r="D809" s="15"/>
      <c r="F809" s="12"/>
      <c r="G809" s="12"/>
      <c r="H809" s="12"/>
      <c r="I809" s="12"/>
      <c r="J809" s="12"/>
      <c r="K809" s="12"/>
      <c r="L809" s="12"/>
      <c r="M809" s="19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9"/>
      <c r="AT809" s="19"/>
      <c r="AU809" s="19"/>
      <c r="AV809" s="19"/>
      <c r="AW809" s="19"/>
      <c r="AX809" s="19"/>
      <c r="AY809" s="19"/>
      <c r="AZ809" s="19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9"/>
      <c r="BQ809" s="12"/>
      <c r="BR809" s="19"/>
      <c r="BS809" s="12"/>
      <c r="BT809" s="12"/>
      <c r="BU809" s="12"/>
      <c r="BV809" s="10"/>
    </row>
    <row r="810" spans="2:74" x14ac:dyDescent="0.25">
      <c r="B810" s="4"/>
      <c r="C810" s="17"/>
      <c r="D810" s="17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7"/>
      <c r="BU810" s="7"/>
    </row>
    <row r="811" spans="2:74" x14ac:dyDescent="0.25">
      <c r="B811" s="4"/>
      <c r="C811" s="11"/>
      <c r="D811" s="11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7"/>
      <c r="BU811" s="7"/>
    </row>
    <row r="813" spans="2:74" x14ac:dyDescent="0.25">
      <c r="E813" s="11"/>
      <c r="F813" s="11"/>
    </row>
    <row r="814" spans="2:74" x14ac:dyDescent="0.25">
      <c r="B814" s="4"/>
      <c r="E814" s="16"/>
      <c r="F814" s="16"/>
    </row>
    <row r="817" spans="2:74" x14ac:dyDescent="0.25"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</row>
    <row r="818" spans="2:74" x14ac:dyDescent="0.25">
      <c r="B818" s="13"/>
      <c r="C818" s="11"/>
      <c r="D818" s="11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2:74" x14ac:dyDescent="0.25">
      <c r="B819" s="4"/>
      <c r="C819" s="11"/>
      <c r="D819" s="11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1" spans="2:74" x14ac:dyDescent="0.25">
      <c r="C821" s="15"/>
      <c r="D821" s="15"/>
      <c r="F821" s="12"/>
      <c r="G821" s="12"/>
      <c r="H821" s="12"/>
      <c r="I821" s="12"/>
      <c r="J821" s="12"/>
      <c r="K821" s="12"/>
      <c r="L821" s="12"/>
      <c r="M821" s="19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9"/>
      <c r="AT821" s="19"/>
      <c r="AU821" s="19"/>
      <c r="AV821" s="19"/>
      <c r="AW821" s="19"/>
      <c r="AX821" s="19"/>
      <c r="AY821" s="19"/>
      <c r="AZ821" s="19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9"/>
      <c r="BQ821" s="12"/>
      <c r="BR821" s="19"/>
      <c r="BS821" s="12"/>
      <c r="BT821" s="12"/>
      <c r="BU821" s="12"/>
      <c r="BV821" s="10"/>
    </row>
    <row r="822" spans="2:74" x14ac:dyDescent="0.25">
      <c r="B822" s="4"/>
      <c r="C822" s="17"/>
      <c r="D822" s="17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7"/>
      <c r="BU822" s="7"/>
    </row>
    <row r="823" spans="2:74" x14ac:dyDescent="0.25">
      <c r="B823" s="4"/>
      <c r="C823" s="11"/>
      <c r="D823" s="11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7"/>
      <c r="BU823" s="7"/>
    </row>
    <row r="825" spans="2:74" x14ac:dyDescent="0.25">
      <c r="E825" s="11"/>
      <c r="F825" s="11"/>
    </row>
    <row r="826" spans="2:74" x14ac:dyDescent="0.25">
      <c r="B826" s="4"/>
      <c r="E826" s="16"/>
      <c r="F826" s="16"/>
    </row>
    <row r="829" spans="2:74" x14ac:dyDescent="0.25"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</row>
    <row r="830" spans="2:74" x14ac:dyDescent="0.25">
      <c r="B830" s="13"/>
      <c r="C830" s="11"/>
      <c r="D830" s="11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2:74" x14ac:dyDescent="0.25">
      <c r="B831" s="4"/>
      <c r="C831" s="11"/>
      <c r="D831" s="11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3" spans="2:74" x14ac:dyDescent="0.25">
      <c r="C833" s="15"/>
      <c r="D833" s="15"/>
      <c r="F833" s="12"/>
      <c r="G833" s="12"/>
      <c r="H833" s="12"/>
      <c r="I833" s="12"/>
      <c r="J833" s="12"/>
      <c r="K833" s="12"/>
      <c r="L833" s="12"/>
      <c r="M833" s="19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9"/>
      <c r="AT833" s="19"/>
      <c r="AU833" s="19"/>
      <c r="AV833" s="19"/>
      <c r="AW833" s="19"/>
      <c r="AX833" s="19"/>
      <c r="AY833" s="19"/>
      <c r="AZ833" s="19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9"/>
      <c r="BQ833" s="12"/>
      <c r="BR833" s="19"/>
      <c r="BS833" s="12"/>
      <c r="BT833" s="12"/>
      <c r="BU833" s="12"/>
      <c r="BV833" s="10"/>
    </row>
    <row r="834" spans="2:74" x14ac:dyDescent="0.25">
      <c r="B834" s="4"/>
      <c r="C834" s="17"/>
      <c r="D834" s="17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7"/>
      <c r="BU834" s="7"/>
    </row>
    <row r="835" spans="2:74" x14ac:dyDescent="0.25">
      <c r="B835" s="4"/>
      <c r="C835" s="11"/>
      <c r="D835" s="11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7"/>
      <c r="BU835" s="7"/>
    </row>
    <row r="837" spans="2:74" x14ac:dyDescent="0.25">
      <c r="E837" s="11"/>
      <c r="F837" s="11"/>
    </row>
    <row r="838" spans="2:74" x14ac:dyDescent="0.25">
      <c r="B838" s="4"/>
      <c r="E838" s="16"/>
      <c r="F838" s="16"/>
    </row>
    <row r="841" spans="2:74" x14ac:dyDescent="0.25"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</row>
    <row r="842" spans="2:74" x14ac:dyDescent="0.25">
      <c r="B842" s="13"/>
      <c r="C842" s="11"/>
      <c r="D842" s="11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2:74" x14ac:dyDescent="0.25">
      <c r="B843" s="4"/>
      <c r="C843" s="11"/>
      <c r="D843" s="11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5" spans="2:74" x14ac:dyDescent="0.25">
      <c r="C845" s="15"/>
      <c r="D845" s="15"/>
      <c r="F845" s="12"/>
      <c r="G845" s="12"/>
      <c r="H845" s="12"/>
      <c r="I845" s="12"/>
      <c r="J845" s="12"/>
      <c r="K845" s="12"/>
      <c r="L845" s="12"/>
      <c r="M845" s="19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9"/>
      <c r="AT845" s="19"/>
      <c r="AU845" s="19"/>
      <c r="AV845" s="19"/>
      <c r="AW845" s="19"/>
      <c r="AX845" s="19"/>
      <c r="AY845" s="19"/>
      <c r="AZ845" s="19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9"/>
      <c r="BQ845" s="12"/>
      <c r="BR845" s="19"/>
      <c r="BS845" s="12"/>
      <c r="BT845" s="12"/>
      <c r="BU845" s="12"/>
      <c r="BV845" s="10"/>
    </row>
    <row r="846" spans="2:74" x14ac:dyDescent="0.25">
      <c r="B846" s="4"/>
      <c r="C846" s="17"/>
      <c r="D846" s="17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7"/>
      <c r="BU846" s="7"/>
    </row>
    <row r="847" spans="2:74" x14ac:dyDescent="0.25">
      <c r="B847" s="4"/>
      <c r="C847" s="11"/>
      <c r="D847" s="11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7"/>
      <c r="BU847" s="7"/>
    </row>
    <row r="849" spans="2:74" x14ac:dyDescent="0.25">
      <c r="E849" s="11"/>
      <c r="F849" s="11"/>
    </row>
    <row r="850" spans="2:74" x14ac:dyDescent="0.25">
      <c r="B850" s="4"/>
      <c r="E850" s="16"/>
      <c r="F850" s="16"/>
    </row>
    <row r="853" spans="2:74" x14ac:dyDescent="0.25"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</row>
    <row r="854" spans="2:74" x14ac:dyDescent="0.25">
      <c r="B854" s="13"/>
      <c r="C854" s="11"/>
      <c r="D854" s="11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2:74" x14ac:dyDescent="0.25">
      <c r="B855" s="4"/>
      <c r="C855" s="11"/>
      <c r="D855" s="11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7" spans="2:74" x14ac:dyDescent="0.25">
      <c r="C857" s="15"/>
      <c r="D857" s="15"/>
      <c r="F857" s="12"/>
      <c r="G857" s="12"/>
      <c r="H857" s="12"/>
      <c r="I857" s="12"/>
      <c r="J857" s="12"/>
      <c r="K857" s="12"/>
      <c r="L857" s="12"/>
      <c r="M857" s="19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9"/>
      <c r="AT857" s="19"/>
      <c r="AU857" s="19"/>
      <c r="AV857" s="19"/>
      <c r="AW857" s="19"/>
      <c r="AX857" s="19"/>
      <c r="AY857" s="19"/>
      <c r="AZ857" s="19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9"/>
      <c r="BQ857" s="12"/>
      <c r="BR857" s="19"/>
      <c r="BS857" s="12"/>
      <c r="BT857" s="12"/>
      <c r="BU857" s="12"/>
      <c r="BV857" s="10"/>
    </row>
    <row r="858" spans="2:74" x14ac:dyDescent="0.25">
      <c r="B858" s="4"/>
      <c r="C858" s="17"/>
      <c r="D858" s="17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7"/>
      <c r="BU858" s="7"/>
    </row>
    <row r="859" spans="2:74" x14ac:dyDescent="0.25">
      <c r="B859" s="4"/>
      <c r="C859" s="11"/>
      <c r="D859" s="11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7"/>
      <c r="BU859" s="7"/>
    </row>
    <row r="861" spans="2:74" x14ac:dyDescent="0.25">
      <c r="E861" s="11"/>
      <c r="F861" s="11"/>
    </row>
    <row r="862" spans="2:74" x14ac:dyDescent="0.25">
      <c r="B862" s="4"/>
      <c r="E862" s="16"/>
      <c r="F862" s="16"/>
    </row>
    <row r="865" spans="2:74" x14ac:dyDescent="0.25"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</row>
    <row r="866" spans="2:74" x14ac:dyDescent="0.25">
      <c r="B866" s="13"/>
      <c r="C866" s="11"/>
      <c r="D866" s="11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2:74" x14ac:dyDescent="0.25">
      <c r="B867" s="4"/>
      <c r="C867" s="11"/>
      <c r="D867" s="11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9" spans="2:74" x14ac:dyDescent="0.25">
      <c r="C869" s="15"/>
      <c r="D869" s="15"/>
      <c r="F869" s="12"/>
      <c r="G869" s="12"/>
      <c r="H869" s="12"/>
      <c r="I869" s="12"/>
      <c r="J869" s="12"/>
      <c r="K869" s="12"/>
      <c r="L869" s="12"/>
      <c r="M869" s="19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9"/>
      <c r="AT869" s="19"/>
      <c r="AU869" s="19"/>
      <c r="AV869" s="19"/>
      <c r="AW869" s="19"/>
      <c r="AX869" s="19"/>
      <c r="AY869" s="19"/>
      <c r="AZ869" s="19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9"/>
      <c r="BQ869" s="12"/>
      <c r="BR869" s="19"/>
      <c r="BS869" s="12"/>
      <c r="BT869" s="12"/>
      <c r="BU869" s="12"/>
      <c r="BV869" s="10"/>
    </row>
    <row r="870" spans="2:74" x14ac:dyDescent="0.25">
      <c r="B870" s="4"/>
      <c r="C870" s="17"/>
      <c r="D870" s="17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7"/>
      <c r="BU870" s="7"/>
    </row>
    <row r="871" spans="2:74" x14ac:dyDescent="0.25">
      <c r="B871" s="4"/>
      <c r="C871" s="11"/>
      <c r="D871" s="11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7"/>
      <c r="BU871" s="7"/>
    </row>
    <row r="873" spans="2:74" x14ac:dyDescent="0.25">
      <c r="E873" s="11"/>
      <c r="F873" s="11"/>
    </row>
    <row r="874" spans="2:74" x14ac:dyDescent="0.25">
      <c r="B874" s="4"/>
      <c r="E874" s="16"/>
      <c r="F874" s="16"/>
    </row>
    <row r="877" spans="2:74" x14ac:dyDescent="0.25"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</row>
    <row r="878" spans="2:74" x14ac:dyDescent="0.25">
      <c r="B878" s="13"/>
      <c r="C878" s="11"/>
      <c r="D878" s="11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2:74" x14ac:dyDescent="0.25">
      <c r="B879" s="4"/>
      <c r="C879" s="11"/>
      <c r="D879" s="11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1" spans="2:74" x14ac:dyDescent="0.25">
      <c r="C881" s="15"/>
      <c r="D881" s="15"/>
      <c r="F881" s="12"/>
      <c r="G881" s="12"/>
      <c r="H881" s="12"/>
      <c r="I881" s="12"/>
      <c r="J881" s="12"/>
      <c r="K881" s="12"/>
      <c r="L881" s="12"/>
      <c r="M881" s="19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9"/>
      <c r="AT881" s="19"/>
      <c r="AU881" s="19"/>
      <c r="AV881" s="19"/>
      <c r="AW881" s="19"/>
      <c r="AX881" s="19"/>
      <c r="AY881" s="19"/>
      <c r="AZ881" s="19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9"/>
      <c r="BQ881" s="12"/>
      <c r="BR881" s="19"/>
      <c r="BS881" s="12"/>
      <c r="BT881" s="12"/>
      <c r="BU881" s="12"/>
      <c r="BV881" s="10"/>
    </row>
    <row r="882" spans="2:74" x14ac:dyDescent="0.25">
      <c r="B882" s="4"/>
      <c r="C882" s="17"/>
      <c r="D882" s="17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7"/>
      <c r="BU882" s="7"/>
    </row>
    <row r="883" spans="2:74" x14ac:dyDescent="0.25">
      <c r="B883" s="4"/>
      <c r="C883" s="11"/>
      <c r="D883" s="11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7"/>
      <c r="BU883" s="7"/>
    </row>
    <row r="885" spans="2:74" x14ac:dyDescent="0.25">
      <c r="E885" s="11"/>
      <c r="F885" s="11"/>
    </row>
    <row r="886" spans="2:74" x14ac:dyDescent="0.25">
      <c r="B886" s="4"/>
      <c r="E886" s="16"/>
      <c r="F886" s="16"/>
    </row>
    <row r="889" spans="2:74" x14ac:dyDescent="0.25"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</row>
    <row r="890" spans="2:74" x14ac:dyDescent="0.25">
      <c r="B890" s="13"/>
      <c r="C890" s="11"/>
      <c r="D890" s="11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2:74" x14ac:dyDescent="0.25">
      <c r="B891" s="4"/>
      <c r="C891" s="11"/>
      <c r="D891" s="11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3" spans="2:74" x14ac:dyDescent="0.25">
      <c r="C893" s="15"/>
      <c r="D893" s="15"/>
      <c r="F893" s="12"/>
      <c r="G893" s="12"/>
      <c r="H893" s="12"/>
      <c r="I893" s="12"/>
      <c r="J893" s="12"/>
      <c r="K893" s="12"/>
      <c r="L893" s="12"/>
      <c r="M893" s="19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9"/>
      <c r="AT893" s="19"/>
      <c r="AU893" s="19"/>
      <c r="AV893" s="19"/>
      <c r="AW893" s="19"/>
      <c r="AX893" s="19"/>
      <c r="AY893" s="19"/>
      <c r="AZ893" s="19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9"/>
      <c r="BQ893" s="12"/>
      <c r="BR893" s="19"/>
      <c r="BS893" s="12"/>
      <c r="BT893" s="12"/>
      <c r="BU893" s="12"/>
      <c r="BV893" s="10"/>
    </row>
    <row r="894" spans="2:74" x14ac:dyDescent="0.25">
      <c r="B894" s="4"/>
      <c r="C894" s="17"/>
      <c r="D894" s="17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7"/>
      <c r="BU894" s="7"/>
    </row>
    <row r="895" spans="2:74" x14ac:dyDescent="0.25">
      <c r="B895" s="4"/>
      <c r="C895" s="11"/>
      <c r="D895" s="11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7"/>
      <c r="BU895" s="7"/>
    </row>
    <row r="897" spans="2:74" x14ac:dyDescent="0.25">
      <c r="E897" s="11"/>
      <c r="F897" s="11"/>
    </row>
    <row r="898" spans="2:74" x14ac:dyDescent="0.25">
      <c r="B898" s="4"/>
      <c r="E898" s="16"/>
      <c r="F898" s="16"/>
    </row>
    <row r="901" spans="2:74" x14ac:dyDescent="0.25"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</row>
    <row r="902" spans="2:74" x14ac:dyDescent="0.25">
      <c r="B902" s="13"/>
      <c r="C902" s="11"/>
      <c r="D902" s="11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2:74" x14ac:dyDescent="0.25">
      <c r="B903" s="4"/>
      <c r="C903" s="11"/>
      <c r="D903" s="11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5" spans="2:74" x14ac:dyDescent="0.25">
      <c r="C905" s="15"/>
      <c r="D905" s="15"/>
      <c r="F905" s="12"/>
      <c r="G905" s="12"/>
      <c r="H905" s="12"/>
      <c r="I905" s="12"/>
      <c r="J905" s="12"/>
      <c r="K905" s="12"/>
      <c r="L905" s="12"/>
      <c r="M905" s="19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9"/>
      <c r="AT905" s="19"/>
      <c r="AU905" s="19"/>
      <c r="AV905" s="19"/>
      <c r="AW905" s="19"/>
      <c r="AX905" s="19"/>
      <c r="AY905" s="19"/>
      <c r="AZ905" s="19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9"/>
      <c r="BQ905" s="12"/>
      <c r="BR905" s="19"/>
      <c r="BS905" s="12"/>
      <c r="BT905" s="12"/>
      <c r="BU905" s="12"/>
      <c r="BV905" s="10"/>
    </row>
    <row r="906" spans="2:74" x14ac:dyDescent="0.25">
      <c r="B906" s="4"/>
      <c r="C906" s="17"/>
      <c r="D906" s="17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7"/>
      <c r="BU906" s="7"/>
    </row>
    <row r="907" spans="2:74" x14ac:dyDescent="0.25">
      <c r="B907" s="4"/>
      <c r="C907" s="11"/>
      <c r="D907" s="11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7"/>
      <c r="BU907" s="7"/>
    </row>
    <row r="909" spans="2:74" x14ac:dyDescent="0.25">
      <c r="E909" s="11"/>
      <c r="F909" s="11"/>
    </row>
    <row r="910" spans="2:74" x14ac:dyDescent="0.25">
      <c r="B910" s="4"/>
      <c r="E910" s="16"/>
      <c r="F910" s="16"/>
    </row>
    <row r="913" spans="2:74" x14ac:dyDescent="0.25"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</row>
    <row r="914" spans="2:74" x14ac:dyDescent="0.25">
      <c r="B914" s="13"/>
      <c r="C914" s="11"/>
      <c r="D914" s="11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2:74" x14ac:dyDescent="0.25">
      <c r="B915" s="4"/>
      <c r="C915" s="11"/>
      <c r="D915" s="11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7" spans="2:74" x14ac:dyDescent="0.25">
      <c r="C917" s="15"/>
      <c r="D917" s="15"/>
      <c r="F917" s="12"/>
      <c r="G917" s="12"/>
      <c r="H917" s="12"/>
      <c r="I917" s="12"/>
      <c r="J917" s="12"/>
      <c r="K917" s="12"/>
      <c r="L917" s="12"/>
      <c r="M917" s="19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9"/>
      <c r="AT917" s="19"/>
      <c r="AU917" s="19"/>
      <c r="AV917" s="19"/>
      <c r="AW917" s="19"/>
      <c r="AX917" s="19"/>
      <c r="AY917" s="19"/>
      <c r="AZ917" s="19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9"/>
      <c r="BQ917" s="12"/>
      <c r="BR917" s="19"/>
      <c r="BS917" s="12"/>
      <c r="BT917" s="12"/>
      <c r="BU917" s="12"/>
      <c r="BV917" s="10"/>
    </row>
    <row r="918" spans="2:74" x14ac:dyDescent="0.25">
      <c r="B918" s="4"/>
      <c r="C918" s="17"/>
      <c r="D918" s="17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7"/>
      <c r="BU918" s="7"/>
    </row>
    <row r="919" spans="2:74" x14ac:dyDescent="0.25">
      <c r="B919" s="4"/>
      <c r="C919" s="11"/>
      <c r="D919" s="11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7"/>
      <c r="BU919" s="7"/>
    </row>
    <row r="921" spans="2:74" x14ac:dyDescent="0.25">
      <c r="E921" s="11"/>
      <c r="F921" s="11"/>
    </row>
    <row r="922" spans="2:74" x14ac:dyDescent="0.25">
      <c r="B922" s="4"/>
      <c r="E922" s="16"/>
      <c r="F922" s="16"/>
    </row>
    <row r="925" spans="2:74" x14ac:dyDescent="0.25"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</row>
    <row r="926" spans="2:74" x14ac:dyDescent="0.25">
      <c r="B926" s="13"/>
      <c r="C926" s="11"/>
      <c r="D926" s="11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2:74" x14ac:dyDescent="0.25">
      <c r="B927" s="4"/>
      <c r="C927" s="11"/>
      <c r="D927" s="11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9" spans="2:74" x14ac:dyDescent="0.25">
      <c r="C929" s="15"/>
      <c r="D929" s="15"/>
      <c r="F929" s="12"/>
      <c r="G929" s="12"/>
      <c r="H929" s="12"/>
      <c r="I929" s="12"/>
      <c r="J929" s="12"/>
      <c r="K929" s="12"/>
      <c r="L929" s="12"/>
      <c r="M929" s="19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9"/>
      <c r="AT929" s="19"/>
      <c r="AU929" s="19"/>
      <c r="AV929" s="19"/>
      <c r="AW929" s="19"/>
      <c r="AX929" s="19"/>
      <c r="AY929" s="19"/>
      <c r="AZ929" s="19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9"/>
      <c r="BQ929" s="12"/>
      <c r="BR929" s="19"/>
      <c r="BS929" s="12"/>
      <c r="BT929" s="12"/>
      <c r="BU929" s="12"/>
      <c r="BV929" s="10"/>
    </row>
    <row r="930" spans="2:74" x14ac:dyDescent="0.25">
      <c r="B930" s="4"/>
      <c r="C930" s="17"/>
      <c r="D930" s="17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7"/>
      <c r="BU930" s="7"/>
    </row>
    <row r="931" spans="2:74" x14ac:dyDescent="0.25">
      <c r="B931" s="4"/>
      <c r="C931" s="11"/>
      <c r="D931" s="11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7"/>
      <c r="BU931" s="7"/>
    </row>
    <row r="933" spans="2:74" x14ac:dyDescent="0.25">
      <c r="E933" s="11"/>
      <c r="F933" s="11"/>
    </row>
    <row r="934" spans="2:74" x14ac:dyDescent="0.25">
      <c r="B934" s="4"/>
      <c r="E934" s="16"/>
      <c r="F934" s="16"/>
    </row>
    <row r="937" spans="2:74" x14ac:dyDescent="0.25"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</row>
    <row r="938" spans="2:74" x14ac:dyDescent="0.25">
      <c r="B938" s="13"/>
      <c r="C938" s="11"/>
      <c r="D938" s="11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2:74" x14ac:dyDescent="0.25">
      <c r="B939" s="4"/>
      <c r="C939" s="11"/>
      <c r="D939" s="11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1" spans="2:74" x14ac:dyDescent="0.25">
      <c r="C941" s="15"/>
      <c r="D941" s="15"/>
      <c r="F941" s="12"/>
      <c r="G941" s="12"/>
      <c r="H941" s="12"/>
      <c r="I941" s="12"/>
      <c r="J941" s="12"/>
      <c r="K941" s="12"/>
      <c r="L941" s="12"/>
      <c r="M941" s="19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9"/>
      <c r="AT941" s="19"/>
      <c r="AU941" s="19"/>
      <c r="AV941" s="19"/>
      <c r="AW941" s="19"/>
      <c r="AX941" s="19"/>
      <c r="AY941" s="19"/>
      <c r="AZ941" s="19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9"/>
      <c r="BQ941" s="12"/>
      <c r="BR941" s="19"/>
      <c r="BS941" s="12"/>
      <c r="BT941" s="12"/>
      <c r="BU941" s="12"/>
      <c r="BV941" s="10"/>
    </row>
    <row r="942" spans="2:74" x14ac:dyDescent="0.25">
      <c r="B942" s="4"/>
      <c r="C942" s="17"/>
      <c r="D942" s="17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7"/>
      <c r="BU942" s="7"/>
    </row>
    <row r="943" spans="2:74" x14ac:dyDescent="0.25">
      <c r="B943" s="4"/>
      <c r="C943" s="11"/>
      <c r="D943" s="11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7"/>
      <c r="BU943" s="7"/>
    </row>
    <row r="945" spans="2:74" x14ac:dyDescent="0.25">
      <c r="E945" s="11"/>
      <c r="F945" s="11"/>
    </row>
    <row r="946" spans="2:74" x14ac:dyDescent="0.25">
      <c r="B946" s="4"/>
      <c r="E946" s="16"/>
      <c r="F946" s="16"/>
    </row>
    <row r="949" spans="2:74" x14ac:dyDescent="0.25"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</row>
    <row r="950" spans="2:74" x14ac:dyDescent="0.25">
      <c r="B950" s="13"/>
      <c r="C950" s="11"/>
      <c r="D950" s="11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2:74" x14ac:dyDescent="0.25">
      <c r="B951" s="4"/>
      <c r="C951" s="11"/>
      <c r="D951" s="11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3" spans="2:74" x14ac:dyDescent="0.25">
      <c r="C953" s="15"/>
      <c r="D953" s="15"/>
      <c r="F953" s="12"/>
      <c r="G953" s="12"/>
      <c r="H953" s="12"/>
      <c r="I953" s="12"/>
      <c r="J953" s="12"/>
      <c r="K953" s="12"/>
      <c r="L953" s="12"/>
      <c r="M953" s="19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9"/>
      <c r="AT953" s="19"/>
      <c r="AU953" s="19"/>
      <c r="AV953" s="19"/>
      <c r="AW953" s="19"/>
      <c r="AX953" s="19"/>
      <c r="AY953" s="19"/>
      <c r="AZ953" s="19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9"/>
      <c r="BQ953" s="12"/>
      <c r="BR953" s="19"/>
      <c r="BS953" s="12"/>
      <c r="BT953" s="12"/>
      <c r="BU953" s="12"/>
      <c r="BV953" s="10"/>
    </row>
    <row r="954" spans="2:74" x14ac:dyDescent="0.25">
      <c r="B954" s="4"/>
      <c r="C954" s="17"/>
      <c r="D954" s="17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7"/>
      <c r="BU954" s="7"/>
    </row>
    <row r="955" spans="2:74" x14ac:dyDescent="0.25">
      <c r="B955" s="4"/>
      <c r="C955" s="11"/>
      <c r="D955" s="11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7"/>
      <c r="BU955" s="7"/>
    </row>
    <row r="957" spans="2:74" x14ac:dyDescent="0.25">
      <c r="E957" s="11"/>
      <c r="F957" s="11"/>
    </row>
    <row r="958" spans="2:74" x14ac:dyDescent="0.25">
      <c r="B958" s="4"/>
      <c r="E958" s="16"/>
      <c r="F958" s="16"/>
    </row>
    <row r="961" spans="2:74" x14ac:dyDescent="0.25"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</row>
    <row r="962" spans="2:74" x14ac:dyDescent="0.25">
      <c r="B962" s="13"/>
      <c r="C962" s="11"/>
      <c r="D962" s="11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2:74" x14ac:dyDescent="0.25">
      <c r="B963" s="4"/>
      <c r="C963" s="11"/>
      <c r="D963" s="11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5" spans="2:74" x14ac:dyDescent="0.25">
      <c r="C965" s="15"/>
      <c r="D965" s="15"/>
      <c r="F965" s="12"/>
      <c r="G965" s="12"/>
      <c r="H965" s="12"/>
      <c r="I965" s="12"/>
      <c r="J965" s="12"/>
      <c r="K965" s="12"/>
      <c r="L965" s="12"/>
      <c r="M965" s="19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9"/>
      <c r="AT965" s="19"/>
      <c r="AU965" s="19"/>
      <c r="AV965" s="19"/>
      <c r="AW965" s="19"/>
      <c r="AX965" s="19"/>
      <c r="AY965" s="19"/>
      <c r="AZ965" s="19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9"/>
      <c r="BQ965" s="12"/>
      <c r="BR965" s="19"/>
      <c r="BS965" s="12"/>
      <c r="BT965" s="12"/>
      <c r="BU965" s="12"/>
      <c r="BV965" s="10"/>
    </row>
    <row r="966" spans="2:74" x14ac:dyDescent="0.25">
      <c r="B966" s="4"/>
      <c r="C966" s="17"/>
      <c r="D966" s="17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7"/>
      <c r="BU966" s="7"/>
      <c r="BV966" s="7"/>
    </row>
    <row r="967" spans="2:74" x14ac:dyDescent="0.25">
      <c r="B967" s="4"/>
      <c r="C967" s="11"/>
      <c r="D967" s="11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7"/>
      <c r="BU967" s="7"/>
      <c r="BV967" s="7"/>
    </row>
    <row r="969" spans="2:74" x14ac:dyDescent="0.25">
      <c r="E969" s="11"/>
      <c r="F969" s="11"/>
    </row>
    <row r="970" spans="2:74" x14ac:dyDescent="0.25">
      <c r="B970" s="4"/>
      <c r="E970" s="16"/>
      <c r="F970" s="16"/>
    </row>
    <row r="973" spans="2:74" x14ac:dyDescent="0.25"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</row>
    <row r="974" spans="2:74" x14ac:dyDescent="0.25">
      <c r="B974" s="13"/>
      <c r="C974" s="11"/>
      <c r="D974" s="11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2:74" x14ac:dyDescent="0.25">
      <c r="B975" s="4"/>
      <c r="C975" s="11"/>
      <c r="D975" s="11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7" spans="2:74" x14ac:dyDescent="0.25">
      <c r="C977" s="15"/>
      <c r="D977" s="15"/>
      <c r="F977" s="12"/>
      <c r="G977" s="12"/>
      <c r="H977" s="12"/>
      <c r="I977" s="12"/>
      <c r="J977" s="12"/>
      <c r="K977" s="12"/>
      <c r="L977" s="12"/>
      <c r="M977" s="19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9"/>
      <c r="AT977" s="19"/>
      <c r="AU977" s="19"/>
      <c r="AV977" s="19"/>
      <c r="AW977" s="19"/>
      <c r="AX977" s="19"/>
      <c r="AY977" s="19"/>
      <c r="AZ977" s="19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9"/>
      <c r="BQ977" s="12"/>
      <c r="BR977" s="19"/>
      <c r="BS977" s="12"/>
      <c r="BT977" s="12"/>
      <c r="BU977" s="12"/>
      <c r="BV977" s="10"/>
    </row>
    <row r="978" spans="2:74" x14ac:dyDescent="0.25">
      <c r="B978" s="4"/>
      <c r="C978" s="17"/>
      <c r="D978" s="17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7"/>
      <c r="BU978" s="7"/>
      <c r="BV978" s="7"/>
    </row>
    <row r="979" spans="2:74" x14ac:dyDescent="0.25">
      <c r="B979" s="4"/>
      <c r="C979" s="11"/>
      <c r="D979" s="11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7"/>
      <c r="BU979" s="7"/>
      <c r="BV979" s="7"/>
    </row>
    <row r="981" spans="2:74" x14ac:dyDescent="0.25">
      <c r="E981" s="11"/>
      <c r="F981" s="11"/>
    </row>
    <row r="982" spans="2:74" x14ac:dyDescent="0.25">
      <c r="B982" s="4"/>
      <c r="E982" s="16"/>
      <c r="F982" s="16"/>
    </row>
    <row r="985" spans="2:74" x14ac:dyDescent="0.25"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</row>
    <row r="986" spans="2:74" x14ac:dyDescent="0.25">
      <c r="B986" s="13"/>
      <c r="C986" s="11"/>
      <c r="D986" s="11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2:74" x14ac:dyDescent="0.25">
      <c r="B987" s="4"/>
      <c r="C987" s="11"/>
      <c r="D987" s="11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9" spans="2:74" x14ac:dyDescent="0.25">
      <c r="C989" s="15"/>
      <c r="D989" s="15"/>
      <c r="F989" s="12"/>
      <c r="G989" s="12"/>
      <c r="H989" s="12"/>
      <c r="I989" s="12"/>
      <c r="J989" s="12"/>
      <c r="K989" s="12"/>
      <c r="L989" s="12"/>
      <c r="M989" s="19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9"/>
      <c r="AT989" s="19"/>
      <c r="AU989" s="19"/>
      <c r="AV989" s="19"/>
      <c r="AW989" s="19"/>
      <c r="AX989" s="19"/>
      <c r="AY989" s="19"/>
      <c r="AZ989" s="19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9"/>
      <c r="BQ989" s="12"/>
      <c r="BR989" s="19"/>
      <c r="BS989" s="12"/>
      <c r="BT989" s="12"/>
      <c r="BU989" s="12"/>
      <c r="BV989" s="10"/>
    </row>
    <row r="990" spans="2:74" x14ac:dyDescent="0.25">
      <c r="B990" s="4"/>
      <c r="C990" s="17"/>
      <c r="D990" s="17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7"/>
      <c r="BU990" s="7"/>
      <c r="BV990" s="7"/>
    </row>
    <row r="991" spans="2:74" x14ac:dyDescent="0.25">
      <c r="B991" s="4"/>
      <c r="C991" s="11"/>
      <c r="D991" s="11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7"/>
      <c r="BU991" s="7"/>
      <c r="BV991" s="7"/>
    </row>
    <row r="993" spans="2:74" x14ac:dyDescent="0.25">
      <c r="E993" s="11"/>
      <c r="F993" s="11"/>
    </row>
    <row r="994" spans="2:74" x14ac:dyDescent="0.25">
      <c r="B994" s="4"/>
      <c r="E994" s="16"/>
      <c r="F994" s="16"/>
    </row>
    <row r="997" spans="2:74" x14ac:dyDescent="0.25"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</row>
    <row r="998" spans="2:74" x14ac:dyDescent="0.25">
      <c r="B998" s="13"/>
      <c r="C998" s="11"/>
      <c r="D998" s="11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2:74" x14ac:dyDescent="0.25">
      <c r="B999" s="4"/>
      <c r="C999" s="11"/>
      <c r="D999" s="11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1" spans="2:74" x14ac:dyDescent="0.25">
      <c r="C1001" s="15"/>
      <c r="D1001" s="15"/>
      <c r="F1001" s="12"/>
      <c r="G1001" s="12"/>
      <c r="H1001" s="12"/>
      <c r="I1001" s="12"/>
      <c r="J1001" s="12"/>
      <c r="K1001" s="12"/>
      <c r="L1001" s="12"/>
      <c r="M1001" s="19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9"/>
      <c r="AT1001" s="19"/>
      <c r="AU1001" s="19"/>
      <c r="AV1001" s="19"/>
      <c r="AW1001" s="19"/>
      <c r="AX1001" s="19"/>
      <c r="AY1001" s="19"/>
      <c r="AZ1001" s="19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9"/>
      <c r="BQ1001" s="12"/>
      <c r="BR1001" s="19"/>
      <c r="BS1001" s="12"/>
      <c r="BT1001" s="12"/>
      <c r="BU1001" s="12"/>
      <c r="BV1001" s="10"/>
    </row>
    <row r="1002" spans="2:74" x14ac:dyDescent="0.25">
      <c r="B1002" s="4"/>
      <c r="C1002" s="17"/>
      <c r="D1002" s="17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7"/>
      <c r="BU1002" s="7"/>
      <c r="BV1002" s="7"/>
    </row>
    <row r="1003" spans="2:74" x14ac:dyDescent="0.25">
      <c r="B1003" s="4"/>
      <c r="C1003" s="11"/>
      <c r="D1003" s="11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7"/>
      <c r="BU1003" s="7"/>
      <c r="BV1003" s="7"/>
    </row>
    <row r="1005" spans="2:74" x14ac:dyDescent="0.25">
      <c r="E1005" s="11"/>
      <c r="F1005" s="11"/>
    </row>
    <row r="1006" spans="2:74" x14ac:dyDescent="0.25">
      <c r="B1006" s="4"/>
      <c r="E1006" s="16"/>
      <c r="F1006" s="16"/>
    </row>
    <row r="1009" spans="2:74" x14ac:dyDescent="0.25"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</row>
    <row r="1010" spans="2:74" x14ac:dyDescent="0.25">
      <c r="B1010" s="13"/>
      <c r="C1010" s="11"/>
      <c r="D1010" s="11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2:74" x14ac:dyDescent="0.25">
      <c r="B1011" s="4"/>
      <c r="C1011" s="11"/>
      <c r="D1011" s="11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3" spans="2:74" x14ac:dyDescent="0.25">
      <c r="C1013" s="15"/>
      <c r="D1013" s="15"/>
      <c r="F1013" s="12"/>
      <c r="G1013" s="12"/>
      <c r="H1013" s="12"/>
      <c r="I1013" s="12"/>
      <c r="J1013" s="12"/>
      <c r="K1013" s="12"/>
      <c r="L1013" s="12"/>
      <c r="M1013" s="19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9"/>
      <c r="AT1013" s="19"/>
      <c r="AU1013" s="19"/>
      <c r="AV1013" s="19"/>
      <c r="AW1013" s="19"/>
      <c r="AX1013" s="19"/>
      <c r="AY1013" s="19"/>
      <c r="AZ1013" s="19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9"/>
      <c r="BQ1013" s="12"/>
      <c r="BR1013" s="19"/>
      <c r="BS1013" s="12"/>
      <c r="BT1013" s="12"/>
      <c r="BU1013" s="12"/>
      <c r="BV1013" s="10"/>
    </row>
    <row r="1014" spans="2:74" x14ac:dyDescent="0.25">
      <c r="B1014" s="4"/>
      <c r="C1014" s="17"/>
      <c r="D1014" s="17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7"/>
      <c r="BU1014" s="7"/>
      <c r="BV1014" s="7"/>
    </row>
    <row r="1015" spans="2:74" x14ac:dyDescent="0.25">
      <c r="B1015" s="4"/>
      <c r="C1015" s="11"/>
      <c r="D1015" s="11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7"/>
      <c r="BU1015" s="7"/>
      <c r="BV1015" s="7"/>
    </row>
    <row r="1017" spans="2:74" x14ac:dyDescent="0.25">
      <c r="E1017" s="11"/>
      <c r="F1017" s="11"/>
    </row>
    <row r="1018" spans="2:74" x14ac:dyDescent="0.25">
      <c r="B1018" s="4"/>
      <c r="E1018" s="16"/>
      <c r="F1018" s="16"/>
    </row>
    <row r="1021" spans="2:74" x14ac:dyDescent="0.25"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</row>
    <row r="1022" spans="2:74" x14ac:dyDescent="0.25">
      <c r="B1022" s="13"/>
      <c r="C1022" s="11"/>
      <c r="D1022" s="11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2:74" x14ac:dyDescent="0.25">
      <c r="B1023" s="4"/>
      <c r="C1023" s="11"/>
      <c r="D1023" s="11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5" spans="2:74" x14ac:dyDescent="0.25">
      <c r="C1025" s="15"/>
      <c r="D1025" s="15"/>
      <c r="F1025" s="12"/>
      <c r="G1025" s="12"/>
      <c r="H1025" s="12"/>
      <c r="I1025" s="12"/>
      <c r="J1025" s="12"/>
      <c r="K1025" s="12"/>
      <c r="L1025" s="12"/>
      <c r="M1025" s="19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9"/>
      <c r="AT1025" s="19"/>
      <c r="AU1025" s="19"/>
      <c r="AV1025" s="19"/>
      <c r="AW1025" s="19"/>
      <c r="AX1025" s="19"/>
      <c r="AY1025" s="19"/>
      <c r="AZ1025" s="19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9"/>
      <c r="BQ1025" s="12"/>
      <c r="BR1025" s="19"/>
      <c r="BS1025" s="12"/>
      <c r="BT1025" s="12"/>
      <c r="BU1025" s="12"/>
      <c r="BV1025" s="10"/>
    </row>
    <row r="1026" spans="2:74" x14ac:dyDescent="0.25">
      <c r="B1026" s="4"/>
      <c r="C1026" s="17"/>
      <c r="D1026" s="17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7"/>
      <c r="BU1026" s="7"/>
      <c r="BV1026" s="7"/>
    </row>
    <row r="1027" spans="2:74" x14ac:dyDescent="0.25">
      <c r="B1027" s="4"/>
      <c r="C1027" s="11"/>
      <c r="D1027" s="11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7"/>
      <c r="BU1027" s="7"/>
      <c r="BV1027" s="7"/>
    </row>
    <row r="1029" spans="2:74" x14ac:dyDescent="0.25">
      <c r="E1029" s="11"/>
      <c r="F1029" s="11"/>
    </row>
    <row r="1030" spans="2:74" x14ac:dyDescent="0.25">
      <c r="B1030" s="4"/>
      <c r="E1030" s="16"/>
      <c r="F1030" s="16"/>
    </row>
    <row r="1033" spans="2:74" x14ac:dyDescent="0.25"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</row>
    <row r="1034" spans="2:74" x14ac:dyDescent="0.25">
      <c r="B1034" s="13"/>
      <c r="C1034" s="11"/>
      <c r="D1034" s="11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2:74" x14ac:dyDescent="0.25">
      <c r="B1035" s="4"/>
      <c r="C1035" s="11"/>
      <c r="D1035" s="11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7" spans="2:74" x14ac:dyDescent="0.25">
      <c r="C1037" s="15"/>
      <c r="D1037" s="15"/>
      <c r="F1037" s="12"/>
      <c r="G1037" s="12"/>
      <c r="H1037" s="12"/>
      <c r="I1037" s="12"/>
      <c r="J1037" s="12"/>
      <c r="K1037" s="12"/>
      <c r="L1037" s="12"/>
      <c r="M1037" s="19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9"/>
      <c r="AT1037" s="19"/>
      <c r="AU1037" s="19"/>
      <c r="AV1037" s="19"/>
      <c r="AW1037" s="19"/>
      <c r="AX1037" s="19"/>
      <c r="AY1037" s="19"/>
      <c r="AZ1037" s="19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9"/>
      <c r="BQ1037" s="12"/>
      <c r="BR1037" s="19"/>
      <c r="BS1037" s="12"/>
      <c r="BT1037" s="12"/>
      <c r="BU1037" s="12"/>
      <c r="BV1037" s="10"/>
    </row>
    <row r="1038" spans="2:74" x14ac:dyDescent="0.25">
      <c r="B1038" s="4"/>
      <c r="C1038" s="17"/>
      <c r="D1038" s="17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7"/>
      <c r="BU1038" s="7"/>
      <c r="BV1038" s="7"/>
    </row>
    <row r="1039" spans="2:74" x14ac:dyDescent="0.25">
      <c r="B1039" s="4"/>
      <c r="C1039" s="11"/>
      <c r="D1039" s="11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7"/>
      <c r="BU1039" s="7"/>
      <c r="BV1039" s="7"/>
    </row>
    <row r="1041" spans="2:74" x14ac:dyDescent="0.25">
      <c r="E1041" s="11"/>
      <c r="F1041" s="11"/>
    </row>
    <row r="1042" spans="2:74" x14ac:dyDescent="0.25">
      <c r="B1042" s="4"/>
      <c r="E1042" s="16"/>
      <c r="F1042" s="16"/>
    </row>
    <row r="1045" spans="2:74" x14ac:dyDescent="0.25"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</row>
    <row r="1046" spans="2:74" x14ac:dyDescent="0.25">
      <c r="B1046" s="13"/>
      <c r="C1046" s="11"/>
      <c r="D1046" s="11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2:74" x14ac:dyDescent="0.25">
      <c r="B1047" s="4"/>
      <c r="C1047" s="11"/>
      <c r="D1047" s="11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9" spans="2:74" x14ac:dyDescent="0.25">
      <c r="C1049" s="15"/>
      <c r="D1049" s="15"/>
      <c r="F1049" s="12"/>
      <c r="G1049" s="12"/>
      <c r="H1049" s="12"/>
      <c r="I1049" s="12"/>
      <c r="J1049" s="12"/>
      <c r="K1049" s="12"/>
      <c r="L1049" s="12"/>
      <c r="M1049" s="19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9"/>
      <c r="AT1049" s="19"/>
      <c r="AU1049" s="19"/>
      <c r="AV1049" s="19"/>
      <c r="AW1049" s="19"/>
      <c r="AX1049" s="19"/>
      <c r="AY1049" s="19"/>
      <c r="AZ1049" s="19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9"/>
      <c r="BQ1049" s="12"/>
      <c r="BR1049" s="19"/>
      <c r="BS1049" s="12"/>
      <c r="BT1049" s="12"/>
      <c r="BU1049" s="12"/>
      <c r="BV1049" s="10"/>
    </row>
    <row r="1050" spans="2:74" x14ac:dyDescent="0.25">
      <c r="B1050" s="4"/>
      <c r="C1050" s="17"/>
      <c r="D1050" s="17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7"/>
      <c r="BU1050" s="7"/>
      <c r="BV1050" s="7"/>
    </row>
    <row r="1051" spans="2:74" x14ac:dyDescent="0.25">
      <c r="B1051" s="4"/>
      <c r="C1051" s="11"/>
      <c r="D1051" s="11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7"/>
      <c r="BU1051" s="7"/>
      <c r="BV1051" s="7"/>
    </row>
    <row r="1053" spans="2:74" x14ac:dyDescent="0.25">
      <c r="E1053" s="11"/>
      <c r="F1053" s="11"/>
    </row>
    <row r="1054" spans="2:74" x14ac:dyDescent="0.25">
      <c r="B1054" s="4"/>
      <c r="E1054" s="16"/>
      <c r="F1054" s="16"/>
    </row>
    <row r="1057" spans="2:74" x14ac:dyDescent="0.25"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</row>
    <row r="1058" spans="2:74" x14ac:dyDescent="0.25">
      <c r="B1058" s="13"/>
      <c r="C1058" s="11"/>
      <c r="D1058" s="11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2:74" x14ac:dyDescent="0.25">
      <c r="B1059" s="4"/>
      <c r="C1059" s="11"/>
      <c r="D1059" s="11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1" spans="2:74" x14ac:dyDescent="0.25">
      <c r="C1061" s="15"/>
      <c r="D1061" s="15"/>
      <c r="F1061" s="12"/>
      <c r="G1061" s="12"/>
      <c r="H1061" s="12"/>
      <c r="I1061" s="12"/>
      <c r="J1061" s="12"/>
      <c r="K1061" s="12"/>
      <c r="L1061" s="12"/>
      <c r="M1061" s="19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9"/>
      <c r="AT1061" s="19"/>
      <c r="AU1061" s="19"/>
      <c r="AV1061" s="19"/>
      <c r="AW1061" s="19"/>
      <c r="AX1061" s="19"/>
      <c r="AY1061" s="19"/>
      <c r="AZ1061" s="19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9"/>
      <c r="BQ1061" s="12"/>
      <c r="BR1061" s="19"/>
      <c r="BS1061" s="12"/>
      <c r="BT1061" s="12"/>
      <c r="BU1061" s="12"/>
      <c r="BV1061" s="10"/>
    </row>
    <row r="1062" spans="2:74" x14ac:dyDescent="0.25">
      <c r="B1062" s="4"/>
      <c r="C1062" s="17"/>
      <c r="D1062" s="17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7"/>
      <c r="BU1062" s="7"/>
      <c r="BV1062" s="7"/>
    </row>
    <row r="1063" spans="2:74" x14ac:dyDescent="0.25">
      <c r="B1063" s="4"/>
      <c r="C1063" s="11"/>
      <c r="D1063" s="11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7"/>
      <c r="BU1063" s="7"/>
      <c r="BV1063" s="7"/>
    </row>
    <row r="1065" spans="2:74" x14ac:dyDescent="0.25">
      <c r="E1065" s="11"/>
      <c r="F1065" s="11"/>
    </row>
    <row r="1066" spans="2:74" x14ac:dyDescent="0.25">
      <c r="B1066" s="4"/>
      <c r="E1066" s="16"/>
      <c r="F1066" s="16"/>
    </row>
    <row r="1069" spans="2:74" x14ac:dyDescent="0.25"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</row>
    <row r="1070" spans="2:74" x14ac:dyDescent="0.25">
      <c r="B1070" s="13"/>
      <c r="C1070" s="11"/>
      <c r="D1070" s="11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2:74" x14ac:dyDescent="0.25">
      <c r="B1071" s="4"/>
      <c r="C1071" s="11"/>
      <c r="D1071" s="11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3" spans="2:74" x14ac:dyDescent="0.25">
      <c r="C1073" s="15"/>
      <c r="D1073" s="15"/>
      <c r="F1073" s="12"/>
      <c r="G1073" s="12"/>
      <c r="H1073" s="12"/>
      <c r="I1073" s="12"/>
      <c r="J1073" s="12"/>
      <c r="K1073" s="12"/>
      <c r="L1073" s="12"/>
      <c r="M1073" s="19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9"/>
      <c r="AT1073" s="19"/>
      <c r="AU1073" s="19"/>
      <c r="AV1073" s="19"/>
      <c r="AW1073" s="19"/>
      <c r="AX1073" s="19"/>
      <c r="AY1073" s="19"/>
      <c r="AZ1073" s="19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9"/>
      <c r="BQ1073" s="12"/>
      <c r="BR1073" s="19"/>
      <c r="BS1073" s="12"/>
      <c r="BT1073" s="12"/>
      <c r="BU1073" s="12"/>
      <c r="BV1073" s="10"/>
    </row>
    <row r="1074" spans="2:74" x14ac:dyDescent="0.25">
      <c r="B1074" s="4"/>
      <c r="C1074" s="17"/>
      <c r="D1074" s="17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7"/>
      <c r="BU1074" s="7"/>
      <c r="BV1074" s="7"/>
    </row>
    <row r="1075" spans="2:74" x14ac:dyDescent="0.25">
      <c r="B1075" s="4"/>
      <c r="C1075" s="11"/>
      <c r="D1075" s="11"/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7"/>
      <c r="BU1075" s="7"/>
      <c r="BV1075" s="7"/>
    </row>
    <row r="1077" spans="2:74" x14ac:dyDescent="0.25">
      <c r="E1077" s="11"/>
      <c r="F1077" s="11"/>
    </row>
    <row r="1078" spans="2:74" x14ac:dyDescent="0.25">
      <c r="B1078" s="4"/>
      <c r="E1078" s="16"/>
      <c r="F1078" s="16"/>
    </row>
    <row r="1081" spans="2:74" x14ac:dyDescent="0.25"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</row>
    <row r="1082" spans="2:74" x14ac:dyDescent="0.25">
      <c r="B1082" s="13"/>
      <c r="C1082" s="11"/>
      <c r="D1082" s="11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2:74" x14ac:dyDescent="0.25">
      <c r="B1083" s="4"/>
      <c r="C1083" s="11"/>
      <c r="D1083" s="11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5" spans="2:74" x14ac:dyDescent="0.25">
      <c r="C1085" s="15"/>
      <c r="D1085" s="15"/>
      <c r="F1085" s="12"/>
      <c r="G1085" s="12"/>
      <c r="H1085" s="12"/>
      <c r="I1085" s="12"/>
      <c r="J1085" s="12"/>
      <c r="K1085" s="12"/>
      <c r="L1085" s="12"/>
      <c r="M1085" s="19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9"/>
      <c r="AT1085" s="19"/>
      <c r="AU1085" s="19"/>
      <c r="AV1085" s="19"/>
      <c r="AW1085" s="19"/>
      <c r="AX1085" s="19"/>
      <c r="AY1085" s="19"/>
      <c r="AZ1085" s="19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9"/>
      <c r="BQ1085" s="12"/>
      <c r="BR1085" s="19"/>
      <c r="BS1085" s="12"/>
      <c r="BT1085" s="12"/>
      <c r="BU1085" s="12"/>
      <c r="BV1085" s="10"/>
    </row>
    <row r="1086" spans="2:74" x14ac:dyDescent="0.25">
      <c r="B1086" s="4"/>
      <c r="C1086" s="17"/>
      <c r="D1086" s="17"/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7"/>
      <c r="BU1086" s="7"/>
      <c r="BV1086" s="7"/>
    </row>
    <row r="1087" spans="2:74" x14ac:dyDescent="0.25">
      <c r="B1087" s="4"/>
      <c r="C1087" s="11"/>
      <c r="D1087" s="11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7"/>
      <c r="BU1087" s="7"/>
      <c r="BV1087" s="7"/>
    </row>
    <row r="1089" spans="2:74" x14ac:dyDescent="0.25">
      <c r="E1089" s="11"/>
      <c r="F1089" s="11"/>
    </row>
    <row r="1090" spans="2:74" x14ac:dyDescent="0.25">
      <c r="B1090" s="4"/>
      <c r="E1090" s="16"/>
      <c r="F1090" s="16"/>
    </row>
    <row r="1093" spans="2:74" x14ac:dyDescent="0.25"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</row>
    <row r="1094" spans="2:74" x14ac:dyDescent="0.25">
      <c r="B1094" s="13"/>
      <c r="C1094" s="11"/>
      <c r="D1094" s="11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2:74" x14ac:dyDescent="0.25">
      <c r="B1095" s="4"/>
      <c r="C1095" s="11"/>
      <c r="D1095" s="11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7" spans="2:74" x14ac:dyDescent="0.25">
      <c r="C1097" s="15"/>
      <c r="D1097" s="15"/>
      <c r="F1097" s="12"/>
      <c r="G1097" s="12"/>
      <c r="H1097" s="12"/>
      <c r="I1097" s="12"/>
      <c r="J1097" s="12"/>
      <c r="K1097" s="12"/>
      <c r="L1097" s="12"/>
      <c r="M1097" s="19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9"/>
      <c r="AT1097" s="19"/>
      <c r="AU1097" s="19"/>
      <c r="AV1097" s="19"/>
      <c r="AW1097" s="19"/>
      <c r="AX1097" s="19"/>
      <c r="AY1097" s="19"/>
      <c r="AZ1097" s="19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9"/>
      <c r="BQ1097" s="12"/>
      <c r="BR1097" s="19"/>
      <c r="BS1097" s="12"/>
      <c r="BT1097" s="12"/>
      <c r="BU1097" s="12"/>
      <c r="BV1097" s="10"/>
    </row>
    <row r="1098" spans="2:74" x14ac:dyDescent="0.25">
      <c r="B1098" s="4"/>
      <c r="C1098" s="17"/>
      <c r="D1098" s="17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7"/>
      <c r="BU1098" s="7"/>
      <c r="BV1098" s="7"/>
    </row>
    <row r="1099" spans="2:74" x14ac:dyDescent="0.25">
      <c r="B1099" s="4"/>
      <c r="C1099" s="11"/>
      <c r="D1099" s="11"/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BT1099" s="7"/>
      <c r="BU1099" s="7"/>
      <c r="BV1099" s="7"/>
    </row>
    <row r="1101" spans="2:74" x14ac:dyDescent="0.25">
      <c r="E1101" s="11"/>
      <c r="F1101" s="11"/>
    </row>
    <row r="1102" spans="2:74" x14ac:dyDescent="0.25">
      <c r="B1102" s="4"/>
      <c r="E1102" s="16"/>
      <c r="F1102" s="16"/>
    </row>
    <row r="1105" spans="2:75" x14ac:dyDescent="0.25">
      <c r="B1105" s="20"/>
      <c r="C1105" s="20"/>
      <c r="D1105" s="20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  <c r="BL1105" s="20"/>
      <c r="BM1105" s="20"/>
      <c r="BN1105" s="20"/>
      <c r="BO1105" s="20"/>
      <c r="BP1105" s="20"/>
      <c r="BQ1105" s="20"/>
      <c r="BR1105" s="20"/>
      <c r="BS1105" s="20"/>
      <c r="BT1105" s="20"/>
      <c r="BU1105" s="20"/>
      <c r="BV1105" s="20"/>
      <c r="BW1105" s="20"/>
    </row>
    <row r="1106" spans="2:75" x14ac:dyDescent="0.25">
      <c r="B1106" s="22"/>
      <c r="C1106" s="23"/>
      <c r="D1106" s="23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  <c r="BL1106" s="20"/>
      <c r="BM1106" s="20"/>
      <c r="BN1106" s="20"/>
      <c r="BO1106" s="20"/>
      <c r="BP1106" s="20"/>
      <c r="BQ1106" s="20"/>
      <c r="BR1106" s="20"/>
      <c r="BS1106" s="20"/>
      <c r="BT1106" s="20"/>
      <c r="BU1106" s="20"/>
      <c r="BV1106" s="20"/>
      <c r="BW1106" s="20"/>
    </row>
    <row r="1107" spans="2:75" x14ac:dyDescent="0.25">
      <c r="B1107" s="25"/>
      <c r="C1107" s="23"/>
      <c r="D1107" s="23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  <c r="BL1107" s="20"/>
      <c r="BM1107" s="20"/>
      <c r="BN1107" s="20"/>
      <c r="BO1107" s="20"/>
      <c r="BP1107" s="20"/>
      <c r="BQ1107" s="20"/>
      <c r="BR1107" s="20"/>
      <c r="BS1107" s="20"/>
      <c r="BT1107" s="20"/>
      <c r="BU1107" s="20"/>
      <c r="BV1107" s="20"/>
      <c r="BW1107" s="20"/>
    </row>
    <row r="1108" spans="2:75" x14ac:dyDescent="0.25"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  <c r="BL1108" s="20"/>
      <c r="BM1108" s="20"/>
      <c r="BN1108" s="20"/>
      <c r="BO1108" s="20"/>
      <c r="BP1108" s="20"/>
      <c r="BQ1108" s="20"/>
      <c r="BR1108" s="20"/>
      <c r="BS1108" s="20"/>
      <c r="BT1108" s="20"/>
      <c r="BU1108" s="20"/>
      <c r="BV1108" s="20"/>
      <c r="BW1108" s="20"/>
    </row>
    <row r="1109" spans="2:75" x14ac:dyDescent="0.25">
      <c r="B1109" s="20"/>
      <c r="C1109" s="26"/>
      <c r="D1109" s="26"/>
      <c r="E1109" s="20"/>
      <c r="F1109" s="30"/>
      <c r="G1109" s="30"/>
      <c r="H1109" s="30"/>
      <c r="I1109" s="30"/>
      <c r="J1109" s="30"/>
      <c r="K1109" s="30"/>
      <c r="L1109" s="30"/>
      <c r="M1109" s="31"/>
      <c r="N1109" s="30"/>
      <c r="O1109" s="30"/>
      <c r="P1109" s="30"/>
      <c r="Q1109" s="12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1"/>
      <c r="AT1109" s="31"/>
      <c r="AU1109" s="31"/>
      <c r="AV1109" s="31"/>
      <c r="AW1109" s="31"/>
      <c r="AX1109" s="31"/>
      <c r="AY1109" s="31"/>
      <c r="AZ1109" s="31"/>
      <c r="BA1109" s="30"/>
      <c r="BB1109" s="30"/>
      <c r="BC1109" s="30"/>
      <c r="BD1109" s="30"/>
      <c r="BE1109" s="30"/>
      <c r="BF1109" s="30"/>
      <c r="BG1109" s="30"/>
      <c r="BH1109" s="30"/>
      <c r="BI1109" s="30"/>
      <c r="BJ1109" s="30"/>
      <c r="BK1109" s="30"/>
      <c r="BL1109" s="30"/>
      <c r="BM1109" s="30"/>
      <c r="BN1109" s="30"/>
      <c r="BO1109" s="30"/>
      <c r="BP1109" s="32"/>
      <c r="BQ1109" s="30"/>
      <c r="BR1109" s="31"/>
      <c r="BS1109" s="30"/>
      <c r="BT1109" s="30"/>
      <c r="BU1109" s="30"/>
      <c r="BV1109" s="33"/>
      <c r="BW1109" s="20"/>
    </row>
    <row r="1110" spans="2:75" x14ac:dyDescent="0.25">
      <c r="B1110" s="25"/>
      <c r="C1110" s="27"/>
      <c r="D1110" s="27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16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28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  <c r="BD1110" s="28"/>
      <c r="BE1110" s="28"/>
      <c r="BF1110" s="28"/>
      <c r="BG1110" s="28"/>
      <c r="BH1110" s="28"/>
      <c r="BI1110" s="28"/>
      <c r="BJ1110" s="28"/>
      <c r="BK1110" s="28"/>
      <c r="BL1110" s="28"/>
      <c r="BM1110" s="28"/>
      <c r="BN1110" s="28"/>
      <c r="BO1110" s="28"/>
      <c r="BP1110" s="28"/>
      <c r="BQ1110" s="28"/>
      <c r="BR1110" s="28"/>
      <c r="BS1110" s="28"/>
      <c r="BT1110" s="29"/>
      <c r="BU1110" s="29"/>
      <c r="BV1110" s="29"/>
      <c r="BW1110" s="20"/>
    </row>
    <row r="1111" spans="2:75" x14ac:dyDescent="0.25">
      <c r="B1111" s="25"/>
      <c r="C1111" s="23"/>
      <c r="D1111" s="23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16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28"/>
      <c r="BJ1111" s="28"/>
      <c r="BK1111" s="28"/>
      <c r="BL1111" s="28"/>
      <c r="BM1111" s="28"/>
      <c r="BN1111" s="28"/>
      <c r="BO1111" s="28"/>
      <c r="BP1111" s="28"/>
      <c r="BQ1111" s="28"/>
      <c r="BR1111" s="28"/>
      <c r="BS1111" s="28"/>
      <c r="BT1111" s="29"/>
      <c r="BU1111" s="29"/>
      <c r="BV1111" s="29"/>
      <c r="BW1111" s="20"/>
    </row>
    <row r="1112" spans="2:75" x14ac:dyDescent="0.25"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  <c r="BL1112" s="20"/>
      <c r="BM1112" s="20"/>
      <c r="BN1112" s="20"/>
      <c r="BO1112" s="20"/>
      <c r="BP1112" s="20"/>
      <c r="BQ1112" s="20"/>
      <c r="BR1112" s="20"/>
      <c r="BS1112" s="20"/>
      <c r="BT1112" s="20"/>
      <c r="BU1112" s="20"/>
      <c r="BV1112" s="20"/>
      <c r="BW1112" s="20"/>
    </row>
    <row r="1113" spans="2:75" x14ac:dyDescent="0.25">
      <c r="B1113" s="20"/>
      <c r="C1113" s="20"/>
      <c r="D1113" s="20"/>
      <c r="E1113" s="23"/>
      <c r="F1113" s="23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  <c r="BL1113" s="20"/>
      <c r="BM1113" s="20"/>
      <c r="BN1113" s="20"/>
      <c r="BO1113" s="20"/>
      <c r="BP1113" s="20"/>
      <c r="BQ1113" s="20"/>
      <c r="BR1113" s="20"/>
      <c r="BS1113" s="20"/>
      <c r="BT1113" s="20"/>
      <c r="BU1113" s="20"/>
      <c r="BV1113" s="20"/>
      <c r="BW1113" s="20"/>
    </row>
    <row r="1114" spans="2:75" x14ac:dyDescent="0.25">
      <c r="B1114" s="25"/>
      <c r="C1114" s="20"/>
      <c r="D1114" s="20"/>
      <c r="E1114" s="28"/>
      <c r="F1114" s="28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  <c r="BL1114" s="20"/>
      <c r="BM1114" s="20"/>
      <c r="BN1114" s="20"/>
      <c r="BO1114" s="20"/>
      <c r="BP1114" s="20"/>
      <c r="BQ1114" s="20"/>
      <c r="BR1114" s="20"/>
      <c r="BS1114" s="20"/>
      <c r="BT1114" s="20"/>
      <c r="BU1114" s="20"/>
      <c r="BV1114" s="20"/>
      <c r="BW1114" s="20"/>
    </row>
    <row r="1117" spans="2:75" x14ac:dyDescent="0.25">
      <c r="B1117" s="34"/>
      <c r="C1117" s="34"/>
      <c r="D1117" s="34"/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R1117" s="34"/>
      <c r="S1117" s="34"/>
      <c r="T1117" s="34"/>
      <c r="U1117" s="34"/>
      <c r="V1117" s="34"/>
      <c r="W1117" s="34"/>
      <c r="X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34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</row>
    <row r="1118" spans="2:75" x14ac:dyDescent="0.25">
      <c r="B1118" s="36"/>
      <c r="C1118" s="37"/>
      <c r="D1118" s="37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R1118" s="34"/>
      <c r="S1118" s="34"/>
      <c r="T1118" s="34"/>
      <c r="U1118" s="34"/>
      <c r="V1118" s="34"/>
      <c r="W1118" s="34"/>
      <c r="X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34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</row>
    <row r="1119" spans="2:75" x14ac:dyDescent="0.25">
      <c r="B1119" s="39"/>
      <c r="C1119" s="37"/>
      <c r="D1119" s="37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R1119" s="34"/>
      <c r="S1119" s="34"/>
      <c r="T1119" s="34"/>
      <c r="U1119" s="34"/>
      <c r="V1119" s="34"/>
      <c r="W1119" s="34"/>
      <c r="X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</row>
    <row r="1120" spans="2:75" x14ac:dyDescent="0.25"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34"/>
      <c r="P1120" s="34"/>
      <c r="R1120" s="34"/>
      <c r="S1120" s="34"/>
      <c r="T1120" s="34"/>
      <c r="U1120" s="34"/>
      <c r="V1120" s="34"/>
      <c r="W1120" s="34"/>
      <c r="X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34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</row>
    <row r="1121" spans="2:75" x14ac:dyDescent="0.25">
      <c r="B1121" s="34"/>
      <c r="C1121" s="40"/>
      <c r="D1121" s="40"/>
      <c r="E1121" s="34"/>
      <c r="F1121" s="44"/>
      <c r="G1121" s="44"/>
      <c r="H1121" s="44"/>
      <c r="I1121" s="44"/>
      <c r="J1121" s="44"/>
      <c r="K1121" s="44"/>
      <c r="L1121" s="44"/>
      <c r="M1121" s="45"/>
      <c r="N1121" s="44"/>
      <c r="O1121" s="44"/>
      <c r="P1121" s="44"/>
      <c r="Q1121" s="12"/>
      <c r="R1121" s="44"/>
      <c r="S1121" s="44"/>
      <c r="T1121" s="44"/>
      <c r="U1121" s="44"/>
      <c r="V1121" s="44"/>
      <c r="W1121" s="44"/>
      <c r="X1121" s="44"/>
      <c r="Y1121" s="44"/>
      <c r="Z1121" s="44"/>
      <c r="AA1121" s="44"/>
      <c r="AB1121" s="44"/>
      <c r="AC1121" s="44"/>
      <c r="AD1121" s="44"/>
      <c r="AE1121" s="44"/>
      <c r="AF1121" s="44"/>
      <c r="AG1121" s="44"/>
      <c r="AH1121" s="44"/>
      <c r="AI1121" s="44"/>
      <c r="AJ1121" s="44"/>
      <c r="AK1121" s="44"/>
      <c r="AL1121" s="44"/>
      <c r="AM1121" s="44"/>
      <c r="AN1121" s="44"/>
      <c r="AO1121" s="44"/>
      <c r="AP1121" s="44"/>
      <c r="AQ1121" s="44"/>
      <c r="AR1121" s="44"/>
      <c r="AS1121" s="45"/>
      <c r="AT1121" s="45"/>
      <c r="AU1121" s="45"/>
      <c r="AV1121" s="45"/>
      <c r="AW1121" s="45"/>
      <c r="AX1121" s="45"/>
      <c r="AY1121" s="45"/>
      <c r="AZ1121" s="45"/>
      <c r="BA1121" s="44"/>
      <c r="BB1121" s="44"/>
      <c r="BC1121" s="44"/>
      <c r="BD1121" s="44"/>
      <c r="BE1121" s="44"/>
      <c r="BF1121" s="44"/>
      <c r="BG1121" s="44"/>
      <c r="BH1121" s="44"/>
      <c r="BI1121" s="44"/>
      <c r="BJ1121" s="44"/>
      <c r="BK1121" s="44"/>
      <c r="BL1121" s="44"/>
      <c r="BM1121" s="44"/>
      <c r="BN1121" s="44"/>
      <c r="BO1121" s="44"/>
      <c r="BP1121" s="46"/>
      <c r="BQ1121" s="44"/>
      <c r="BR1121" s="45"/>
      <c r="BS1121" s="44"/>
      <c r="BT1121" s="44"/>
      <c r="BU1121" s="44"/>
      <c r="BV1121" s="47"/>
      <c r="BW1121" s="34"/>
    </row>
    <row r="1122" spans="2:75" x14ac:dyDescent="0.25">
      <c r="B1122" s="39"/>
      <c r="C1122" s="41"/>
      <c r="D1122" s="41"/>
      <c r="E1122" s="42"/>
      <c r="F1122" s="42"/>
      <c r="G1122" s="42"/>
      <c r="H1122" s="42"/>
      <c r="I1122" s="42"/>
      <c r="J1122" s="42"/>
      <c r="K1122" s="42"/>
      <c r="L1122" s="42"/>
      <c r="M1122" s="42"/>
      <c r="N1122" s="42"/>
      <c r="O1122" s="42"/>
      <c r="P1122" s="42"/>
      <c r="Q1122" s="16"/>
      <c r="R1122" s="42"/>
      <c r="S1122" s="42"/>
      <c r="T1122" s="42"/>
      <c r="U1122" s="42"/>
      <c r="V1122" s="42"/>
      <c r="W1122" s="42"/>
      <c r="X1122" s="42"/>
      <c r="Y1122" s="42"/>
      <c r="Z1122" s="42"/>
      <c r="AA1122" s="42"/>
      <c r="AB1122" s="42"/>
      <c r="AC1122" s="42"/>
      <c r="AD1122" s="42"/>
      <c r="AE1122" s="42"/>
      <c r="AF1122" s="42"/>
      <c r="AG1122" s="42"/>
      <c r="AH1122" s="42"/>
      <c r="AI1122" s="42"/>
      <c r="AJ1122" s="42"/>
      <c r="AK1122" s="42"/>
      <c r="AL1122" s="42"/>
      <c r="AM1122" s="42"/>
      <c r="AN1122" s="42"/>
      <c r="AO1122" s="42"/>
      <c r="AP1122" s="42"/>
      <c r="AQ1122" s="42"/>
      <c r="AR1122" s="42"/>
      <c r="AS1122" s="42"/>
      <c r="AT1122" s="42"/>
      <c r="AU1122" s="42"/>
      <c r="AV1122" s="42"/>
      <c r="AW1122" s="42"/>
      <c r="AX1122" s="42"/>
      <c r="AY1122" s="42"/>
      <c r="AZ1122" s="42"/>
      <c r="BA1122" s="42"/>
      <c r="BB1122" s="42"/>
      <c r="BC1122" s="42"/>
      <c r="BD1122" s="42"/>
      <c r="BE1122" s="42"/>
      <c r="BF1122" s="42"/>
      <c r="BG1122" s="42"/>
      <c r="BH1122" s="42"/>
      <c r="BI1122" s="42"/>
      <c r="BJ1122" s="42"/>
      <c r="BK1122" s="42"/>
      <c r="BL1122" s="42"/>
      <c r="BM1122" s="42"/>
      <c r="BN1122" s="42"/>
      <c r="BO1122" s="42"/>
      <c r="BP1122" s="42"/>
      <c r="BQ1122" s="42"/>
      <c r="BR1122" s="42"/>
      <c r="BS1122" s="42"/>
      <c r="BT1122" s="43"/>
      <c r="BU1122" s="43"/>
      <c r="BV1122" s="43"/>
      <c r="BW1122" s="34"/>
    </row>
    <row r="1123" spans="2:75" x14ac:dyDescent="0.25">
      <c r="B1123" s="39"/>
      <c r="C1123" s="37"/>
      <c r="D1123" s="37"/>
      <c r="E1123" s="42"/>
      <c r="F1123" s="42"/>
      <c r="G1123" s="42"/>
      <c r="H1123" s="42"/>
      <c r="I1123" s="42"/>
      <c r="J1123" s="42"/>
      <c r="K1123" s="42"/>
      <c r="L1123" s="42"/>
      <c r="M1123" s="42"/>
      <c r="N1123" s="42"/>
      <c r="O1123" s="42"/>
      <c r="P1123" s="42"/>
      <c r="Q1123" s="16"/>
      <c r="R1123" s="42"/>
      <c r="S1123" s="42"/>
      <c r="T1123" s="42"/>
      <c r="U1123" s="42"/>
      <c r="V1123" s="42"/>
      <c r="W1123" s="42"/>
      <c r="X1123" s="42"/>
      <c r="Y1123" s="42"/>
      <c r="Z1123" s="42"/>
      <c r="AA1123" s="42"/>
      <c r="AB1123" s="42"/>
      <c r="AC1123" s="42"/>
      <c r="AD1123" s="42"/>
      <c r="AE1123" s="42"/>
      <c r="AF1123" s="42"/>
      <c r="AG1123" s="42"/>
      <c r="AH1123" s="42"/>
      <c r="AI1123" s="42"/>
      <c r="AJ1123" s="42"/>
      <c r="AK1123" s="42"/>
      <c r="AL1123" s="42"/>
      <c r="AM1123" s="42"/>
      <c r="AN1123" s="42"/>
      <c r="AO1123" s="42"/>
      <c r="AP1123" s="42"/>
      <c r="AQ1123" s="42"/>
      <c r="AR1123" s="42"/>
      <c r="AS1123" s="42"/>
      <c r="AT1123" s="42"/>
      <c r="AU1123" s="42"/>
      <c r="AV1123" s="42"/>
      <c r="AW1123" s="42"/>
      <c r="AX1123" s="42"/>
      <c r="AY1123" s="42"/>
      <c r="AZ1123" s="42"/>
      <c r="BA1123" s="42"/>
      <c r="BB1123" s="42"/>
      <c r="BC1123" s="42"/>
      <c r="BD1123" s="42"/>
      <c r="BE1123" s="42"/>
      <c r="BF1123" s="42"/>
      <c r="BG1123" s="42"/>
      <c r="BH1123" s="42"/>
      <c r="BI1123" s="42"/>
      <c r="BJ1123" s="42"/>
      <c r="BK1123" s="42"/>
      <c r="BL1123" s="42"/>
      <c r="BM1123" s="42"/>
      <c r="BN1123" s="42"/>
      <c r="BO1123" s="42"/>
      <c r="BP1123" s="42"/>
      <c r="BQ1123" s="42"/>
      <c r="BR1123" s="42"/>
      <c r="BS1123" s="42"/>
      <c r="BT1123" s="43"/>
      <c r="BU1123" s="43"/>
      <c r="BV1123" s="43"/>
      <c r="BW1123" s="34"/>
    </row>
    <row r="1124" spans="2:75" x14ac:dyDescent="0.25"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34"/>
      <c r="P1124" s="34"/>
      <c r="R1124" s="34"/>
      <c r="S1124" s="34"/>
      <c r="T1124" s="34"/>
      <c r="U1124" s="34"/>
      <c r="V1124" s="34"/>
      <c r="W1124" s="34"/>
      <c r="X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34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</row>
    <row r="1125" spans="2:75" x14ac:dyDescent="0.25">
      <c r="B1125" s="34"/>
      <c r="C1125" s="34"/>
      <c r="D1125" s="34"/>
      <c r="E1125" s="37"/>
      <c r="F1125" s="37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R1125" s="34"/>
      <c r="S1125" s="34"/>
      <c r="T1125" s="34"/>
      <c r="U1125" s="34"/>
      <c r="V1125" s="34"/>
      <c r="W1125" s="34"/>
      <c r="X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</row>
    <row r="1126" spans="2:75" x14ac:dyDescent="0.25">
      <c r="B1126" s="39"/>
      <c r="C1126" s="34"/>
      <c r="D1126" s="34"/>
      <c r="E1126" s="42"/>
      <c r="F1126" s="42"/>
      <c r="G1126" s="34"/>
      <c r="H1126" s="34"/>
      <c r="I1126" s="34"/>
      <c r="J1126" s="34"/>
      <c r="K1126" s="34"/>
      <c r="L1126" s="34"/>
      <c r="M1126" s="34"/>
      <c r="N1126" s="34"/>
      <c r="O1126" s="34"/>
      <c r="P1126" s="34"/>
      <c r="R1126" s="34"/>
      <c r="S1126" s="34"/>
      <c r="T1126" s="34"/>
      <c r="U1126" s="34"/>
      <c r="V1126" s="34"/>
      <c r="W1126" s="34"/>
      <c r="X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34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</row>
    <row r="1129" spans="2:75" x14ac:dyDescent="0.25">
      <c r="B1129" s="48"/>
      <c r="C1129" s="48"/>
      <c r="D1129" s="48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  <c r="AO1129" s="48"/>
      <c r="AP1129" s="48"/>
      <c r="AQ1129" s="48"/>
      <c r="AR1129" s="48"/>
      <c r="AS1129" s="48"/>
      <c r="AT1129" s="48"/>
      <c r="AU1129" s="48"/>
      <c r="AV1129" s="48"/>
      <c r="AW1129" s="48"/>
      <c r="AX1129" s="48"/>
      <c r="AY1129" s="48"/>
      <c r="AZ1129" s="48"/>
      <c r="BA1129" s="48"/>
      <c r="BB1129" s="48"/>
      <c r="BC1129" s="48"/>
      <c r="BD1129" s="48"/>
      <c r="BE1129" s="48"/>
      <c r="BF1129" s="48"/>
      <c r="BG1129" s="48"/>
      <c r="BH1129" s="48"/>
      <c r="BI1129" s="48"/>
      <c r="BJ1129" s="48"/>
      <c r="BK1129" s="48"/>
      <c r="BL1129" s="48"/>
      <c r="BM1129" s="48"/>
      <c r="BN1129" s="48"/>
      <c r="BO1129" s="48"/>
      <c r="BP1129" s="48"/>
      <c r="BQ1129" s="48"/>
      <c r="BR1129" s="48"/>
      <c r="BS1129" s="48"/>
      <c r="BT1129" s="48"/>
      <c r="BU1129" s="48"/>
      <c r="BV1129" s="48"/>
      <c r="BW1129" s="48"/>
    </row>
    <row r="1130" spans="2:75" x14ac:dyDescent="0.25">
      <c r="B1130" s="50"/>
      <c r="C1130" s="51"/>
      <c r="D1130" s="51"/>
      <c r="E1130" s="52"/>
      <c r="F1130" s="52"/>
      <c r="G1130" s="52"/>
      <c r="H1130" s="52"/>
      <c r="I1130" s="52"/>
      <c r="J1130" s="52"/>
      <c r="K1130" s="52"/>
      <c r="L1130" s="52"/>
      <c r="M1130" s="52"/>
      <c r="N1130" s="52"/>
      <c r="O1130" s="52"/>
      <c r="P1130" s="52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  <c r="AO1130" s="48"/>
      <c r="AP1130" s="48"/>
      <c r="AQ1130" s="48"/>
      <c r="AR1130" s="48"/>
      <c r="AS1130" s="48"/>
      <c r="AT1130" s="48"/>
      <c r="AU1130" s="48"/>
      <c r="AV1130" s="48"/>
      <c r="AW1130" s="48"/>
      <c r="AX1130" s="48"/>
      <c r="AY1130" s="48"/>
      <c r="AZ1130" s="48"/>
      <c r="BA1130" s="48"/>
      <c r="BB1130" s="48"/>
      <c r="BC1130" s="48"/>
      <c r="BD1130" s="48"/>
      <c r="BE1130" s="48"/>
      <c r="BF1130" s="48"/>
      <c r="BG1130" s="48"/>
      <c r="BH1130" s="48"/>
      <c r="BI1130" s="48"/>
      <c r="BJ1130" s="48"/>
      <c r="BK1130" s="48"/>
      <c r="BL1130" s="48"/>
      <c r="BM1130" s="48"/>
      <c r="BN1130" s="48"/>
      <c r="BO1130" s="48"/>
      <c r="BP1130" s="48"/>
      <c r="BQ1130" s="48"/>
      <c r="BR1130" s="48"/>
      <c r="BS1130" s="48"/>
      <c r="BT1130" s="48"/>
      <c r="BU1130" s="48"/>
      <c r="BV1130" s="48"/>
      <c r="BW1130" s="48"/>
    </row>
    <row r="1131" spans="2:75" x14ac:dyDescent="0.25">
      <c r="B1131" s="53"/>
      <c r="C1131" s="51"/>
      <c r="D1131" s="51"/>
      <c r="E1131" s="52"/>
      <c r="F1131" s="52"/>
      <c r="G1131" s="52"/>
      <c r="H1131" s="52"/>
      <c r="I1131" s="52"/>
      <c r="J1131" s="52"/>
      <c r="K1131" s="52"/>
      <c r="L1131" s="52"/>
      <c r="M1131" s="52"/>
      <c r="N1131" s="52"/>
      <c r="O1131" s="52"/>
      <c r="P1131" s="52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  <c r="AO1131" s="48"/>
      <c r="AP1131" s="48"/>
      <c r="AQ1131" s="48"/>
      <c r="AR1131" s="48"/>
      <c r="AS1131" s="48"/>
      <c r="AT1131" s="48"/>
      <c r="AU1131" s="48"/>
      <c r="AV1131" s="48"/>
      <c r="AW1131" s="48"/>
      <c r="AX1131" s="48"/>
      <c r="AY1131" s="48"/>
      <c r="AZ1131" s="48"/>
      <c r="BA1131" s="48"/>
      <c r="BB1131" s="48"/>
      <c r="BC1131" s="48"/>
      <c r="BD1131" s="48"/>
      <c r="BE1131" s="48"/>
      <c r="BF1131" s="48"/>
      <c r="BG1131" s="48"/>
      <c r="BH1131" s="48"/>
      <c r="BI1131" s="48"/>
      <c r="BJ1131" s="48"/>
      <c r="BK1131" s="48"/>
      <c r="BL1131" s="48"/>
      <c r="BM1131" s="48"/>
      <c r="BN1131" s="48"/>
      <c r="BO1131" s="48"/>
      <c r="BP1131" s="48"/>
      <c r="BQ1131" s="48"/>
      <c r="BR1131" s="48"/>
      <c r="BS1131" s="48"/>
      <c r="BT1131" s="48"/>
      <c r="BU1131" s="48"/>
      <c r="BV1131" s="48"/>
      <c r="BW1131" s="48"/>
    </row>
    <row r="1132" spans="2:75" x14ac:dyDescent="0.25">
      <c r="B1132" s="48"/>
      <c r="C1132" s="48"/>
      <c r="D1132" s="48"/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  <c r="AO1132" s="48"/>
      <c r="AP1132" s="48"/>
      <c r="AQ1132" s="48"/>
      <c r="AR1132" s="48"/>
      <c r="AS1132" s="48"/>
      <c r="AT1132" s="48"/>
      <c r="AU1132" s="48"/>
      <c r="AV1132" s="48"/>
      <c r="AW1132" s="48"/>
      <c r="AX1132" s="48"/>
      <c r="AY1132" s="48"/>
      <c r="AZ1132" s="48"/>
      <c r="BA1132" s="48"/>
      <c r="BB1132" s="48"/>
      <c r="BC1132" s="48"/>
      <c r="BD1132" s="48"/>
      <c r="BE1132" s="48"/>
      <c r="BF1132" s="48"/>
      <c r="BG1132" s="48"/>
      <c r="BH1132" s="48"/>
      <c r="BI1132" s="48"/>
      <c r="BJ1132" s="48"/>
      <c r="BK1132" s="48"/>
      <c r="BL1132" s="48"/>
      <c r="BM1132" s="48"/>
      <c r="BN1132" s="48"/>
      <c r="BO1132" s="48"/>
      <c r="BP1132" s="48"/>
      <c r="BQ1132" s="48"/>
      <c r="BR1132" s="48"/>
      <c r="BS1132" s="48"/>
      <c r="BT1132" s="48"/>
      <c r="BU1132" s="48"/>
      <c r="BV1132" s="48"/>
      <c r="BW1132" s="48"/>
    </row>
    <row r="1133" spans="2:75" x14ac:dyDescent="0.25">
      <c r="B1133" s="48"/>
      <c r="C1133" s="54"/>
      <c r="D1133" s="54"/>
      <c r="E1133" s="48"/>
      <c r="F1133" s="58"/>
      <c r="G1133" s="58"/>
      <c r="H1133" s="58"/>
      <c r="I1133" s="58"/>
      <c r="J1133" s="58"/>
      <c r="K1133" s="58"/>
      <c r="L1133" s="58"/>
      <c r="M1133" s="59"/>
      <c r="N1133" s="58"/>
      <c r="O1133" s="58"/>
      <c r="P1133" s="58"/>
      <c r="Q1133" s="12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  <c r="AN1133" s="58"/>
      <c r="AO1133" s="58"/>
      <c r="AP1133" s="58"/>
      <c r="AQ1133" s="58"/>
      <c r="AR1133" s="58"/>
      <c r="AS1133" s="59"/>
      <c r="AT1133" s="59"/>
      <c r="AU1133" s="59"/>
      <c r="AV1133" s="59"/>
      <c r="AW1133" s="59"/>
      <c r="AX1133" s="59"/>
      <c r="AY1133" s="59"/>
      <c r="AZ1133" s="59"/>
      <c r="BA1133" s="58"/>
      <c r="BB1133" s="58"/>
      <c r="BC1133" s="58"/>
      <c r="BD1133" s="58"/>
      <c r="BE1133" s="58"/>
      <c r="BF1133" s="58"/>
      <c r="BG1133" s="58"/>
      <c r="BH1133" s="58"/>
      <c r="BI1133" s="58"/>
      <c r="BJ1133" s="58"/>
      <c r="BK1133" s="58"/>
      <c r="BL1133" s="58"/>
      <c r="BM1133" s="58"/>
      <c r="BN1133" s="58"/>
      <c r="BO1133" s="58"/>
      <c r="BP1133" s="60"/>
      <c r="BQ1133" s="58"/>
      <c r="BR1133" s="59"/>
      <c r="BS1133" s="58"/>
      <c r="BT1133" s="58"/>
      <c r="BU1133" s="58"/>
      <c r="BV1133" s="61"/>
      <c r="BW1133" s="48"/>
    </row>
    <row r="1134" spans="2:75" x14ac:dyDescent="0.25">
      <c r="B1134" s="53"/>
      <c r="C1134" s="55"/>
      <c r="D1134" s="55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1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  <c r="BD1134" s="56"/>
      <c r="BE1134" s="56"/>
      <c r="BF1134" s="56"/>
      <c r="BG1134" s="56"/>
      <c r="BH1134" s="56"/>
      <c r="BI1134" s="56"/>
      <c r="BJ1134" s="56"/>
      <c r="BK1134" s="56"/>
      <c r="BL1134" s="56"/>
      <c r="BM1134" s="56"/>
      <c r="BN1134" s="56"/>
      <c r="BO1134" s="56"/>
      <c r="BP1134" s="56"/>
      <c r="BQ1134" s="56"/>
      <c r="BR1134" s="56"/>
      <c r="BS1134" s="56"/>
      <c r="BT1134" s="57"/>
      <c r="BU1134" s="57"/>
      <c r="BV1134" s="57"/>
      <c r="BW1134" s="48"/>
    </row>
    <row r="1135" spans="2:75" x14ac:dyDescent="0.25">
      <c r="B1135" s="53"/>
      <c r="C1135" s="51"/>
      <c r="D1135" s="51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1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  <c r="BD1135" s="56"/>
      <c r="BE1135" s="56"/>
      <c r="BF1135" s="56"/>
      <c r="BG1135" s="56"/>
      <c r="BH1135" s="56"/>
      <c r="BI1135" s="56"/>
      <c r="BJ1135" s="56"/>
      <c r="BK1135" s="56"/>
      <c r="BL1135" s="56"/>
      <c r="BM1135" s="56"/>
      <c r="BN1135" s="56"/>
      <c r="BO1135" s="56"/>
      <c r="BP1135" s="56"/>
      <c r="BQ1135" s="56"/>
      <c r="BR1135" s="56"/>
      <c r="BS1135" s="56"/>
      <c r="BT1135" s="57"/>
      <c r="BU1135" s="57"/>
      <c r="BV1135" s="57"/>
      <c r="BW1135" s="48"/>
    </row>
    <row r="1136" spans="2:75" x14ac:dyDescent="0.25">
      <c r="B1136" s="48"/>
      <c r="C1136" s="48"/>
      <c r="D1136" s="48"/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  <c r="AO1136" s="48"/>
      <c r="AP1136" s="48"/>
      <c r="AQ1136" s="48"/>
      <c r="AR1136" s="48"/>
      <c r="AS1136" s="48"/>
      <c r="AT1136" s="48"/>
      <c r="AU1136" s="48"/>
      <c r="AV1136" s="48"/>
      <c r="AW1136" s="48"/>
      <c r="AX1136" s="48"/>
      <c r="AY1136" s="48"/>
      <c r="AZ1136" s="48"/>
      <c r="BA1136" s="48"/>
      <c r="BB1136" s="48"/>
      <c r="BC1136" s="48"/>
      <c r="BD1136" s="48"/>
      <c r="BE1136" s="48"/>
      <c r="BF1136" s="48"/>
      <c r="BG1136" s="48"/>
      <c r="BH1136" s="48"/>
      <c r="BI1136" s="48"/>
      <c r="BJ1136" s="48"/>
      <c r="BK1136" s="48"/>
      <c r="BL1136" s="48"/>
      <c r="BM1136" s="48"/>
      <c r="BN1136" s="48"/>
      <c r="BO1136" s="48"/>
      <c r="BP1136" s="48"/>
      <c r="BQ1136" s="48"/>
      <c r="BR1136" s="48"/>
      <c r="BS1136" s="48"/>
      <c r="BT1136" s="48"/>
      <c r="BU1136" s="48"/>
      <c r="BV1136" s="48"/>
      <c r="BW1136" s="48"/>
    </row>
    <row r="1137" spans="2:75" x14ac:dyDescent="0.25">
      <c r="B1137" s="48"/>
      <c r="C1137" s="48"/>
      <c r="D1137" s="48"/>
      <c r="E1137" s="51"/>
      <c r="F1137" s="51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  <c r="AO1137" s="48"/>
      <c r="AP1137" s="48"/>
      <c r="AQ1137" s="48"/>
      <c r="AR1137" s="48"/>
      <c r="AS1137" s="48"/>
      <c r="AT1137" s="48"/>
      <c r="AU1137" s="48"/>
      <c r="AV1137" s="48"/>
      <c r="AW1137" s="48"/>
      <c r="AX1137" s="48"/>
      <c r="AY1137" s="48"/>
      <c r="AZ1137" s="48"/>
      <c r="BA1137" s="48"/>
      <c r="BB1137" s="48"/>
      <c r="BC1137" s="48"/>
      <c r="BD1137" s="48"/>
      <c r="BE1137" s="48"/>
      <c r="BF1137" s="48"/>
      <c r="BG1137" s="48"/>
      <c r="BH1137" s="48"/>
      <c r="BI1137" s="48"/>
      <c r="BJ1137" s="48"/>
      <c r="BK1137" s="48"/>
      <c r="BL1137" s="48"/>
      <c r="BM1137" s="48"/>
      <c r="BN1137" s="48"/>
      <c r="BO1137" s="48"/>
      <c r="BP1137" s="48"/>
      <c r="BQ1137" s="48"/>
      <c r="BR1137" s="48"/>
      <c r="BS1137" s="48"/>
      <c r="BT1137" s="48"/>
      <c r="BU1137" s="48"/>
      <c r="BV1137" s="48"/>
      <c r="BW1137" s="48"/>
    </row>
    <row r="1138" spans="2:75" x14ac:dyDescent="0.25">
      <c r="B1138" s="53"/>
      <c r="C1138" s="48"/>
      <c r="D1138" s="48"/>
      <c r="E1138" s="56"/>
      <c r="F1138" s="56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  <c r="AO1138" s="48"/>
      <c r="AP1138" s="48"/>
      <c r="AQ1138" s="48"/>
      <c r="AR1138" s="48"/>
      <c r="AS1138" s="48"/>
      <c r="AT1138" s="48"/>
      <c r="AU1138" s="48"/>
      <c r="AV1138" s="48"/>
      <c r="AW1138" s="48"/>
      <c r="AX1138" s="48"/>
      <c r="AY1138" s="48"/>
      <c r="AZ1138" s="48"/>
      <c r="BA1138" s="48"/>
      <c r="BB1138" s="48"/>
      <c r="BC1138" s="48"/>
      <c r="BD1138" s="48"/>
      <c r="BE1138" s="48"/>
      <c r="BF1138" s="48"/>
      <c r="BG1138" s="48"/>
      <c r="BH1138" s="48"/>
      <c r="BI1138" s="48"/>
      <c r="BJ1138" s="48"/>
      <c r="BK1138" s="48"/>
      <c r="BL1138" s="48"/>
      <c r="BM1138" s="48"/>
      <c r="BN1138" s="48"/>
      <c r="BO1138" s="48"/>
      <c r="BP1138" s="48"/>
      <c r="BQ1138" s="48"/>
      <c r="BR1138" s="48"/>
      <c r="BS1138" s="48"/>
      <c r="BT1138" s="48"/>
      <c r="BU1138" s="48"/>
      <c r="BV1138" s="48"/>
      <c r="BW1138" s="48"/>
    </row>
    <row r="1141" spans="2:75" x14ac:dyDescent="0.25">
      <c r="B1141" s="62"/>
      <c r="C1141" s="62"/>
      <c r="D1141" s="62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</row>
    <row r="1142" spans="2:75" x14ac:dyDescent="0.25">
      <c r="B1142" s="64"/>
      <c r="C1142" s="65"/>
      <c r="D1142" s="65"/>
      <c r="E1142" s="66"/>
      <c r="F1142" s="66"/>
      <c r="G1142" s="66"/>
      <c r="H1142" s="66"/>
      <c r="I1142" s="66"/>
      <c r="J1142" s="66"/>
      <c r="K1142" s="66"/>
      <c r="L1142" s="66"/>
      <c r="M1142" s="66"/>
      <c r="N1142" s="66"/>
      <c r="O1142" s="66"/>
      <c r="P1142" s="66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</row>
    <row r="1143" spans="2:75" x14ac:dyDescent="0.25">
      <c r="B1143" s="67"/>
      <c r="C1143" s="65"/>
      <c r="D1143" s="65"/>
      <c r="E1143" s="66"/>
      <c r="F1143" s="66"/>
      <c r="G1143" s="66"/>
      <c r="H1143" s="66"/>
      <c r="I1143" s="66"/>
      <c r="J1143" s="66"/>
      <c r="K1143" s="66"/>
      <c r="L1143" s="66"/>
      <c r="M1143" s="66"/>
      <c r="N1143" s="66"/>
      <c r="O1143" s="66"/>
      <c r="P1143" s="66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</row>
    <row r="1144" spans="2:75" x14ac:dyDescent="0.25"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</row>
    <row r="1145" spans="2:75" x14ac:dyDescent="0.25">
      <c r="B1145" s="62"/>
      <c r="C1145" s="68"/>
      <c r="D1145" s="68"/>
      <c r="E1145" s="62"/>
      <c r="F1145" s="72"/>
      <c r="G1145" s="72"/>
      <c r="H1145" s="72"/>
      <c r="I1145" s="72"/>
      <c r="J1145" s="72"/>
      <c r="K1145" s="72"/>
      <c r="L1145" s="72"/>
      <c r="M1145" s="73"/>
      <c r="N1145" s="72"/>
      <c r="O1145" s="72"/>
      <c r="P1145" s="72"/>
      <c r="Q1145" s="12"/>
      <c r="R1145" s="72"/>
      <c r="S1145" s="72"/>
      <c r="T1145" s="72"/>
      <c r="U1145" s="72"/>
      <c r="V1145" s="72"/>
      <c r="W1145" s="72"/>
      <c r="X1145" s="72"/>
      <c r="Y1145" s="72"/>
      <c r="Z1145" s="72"/>
      <c r="AA1145" s="72"/>
      <c r="AB1145" s="72"/>
      <c r="AC1145" s="72"/>
      <c r="AD1145" s="72"/>
      <c r="AE1145" s="72"/>
      <c r="AF1145" s="72"/>
      <c r="AG1145" s="72"/>
      <c r="AH1145" s="72"/>
      <c r="AI1145" s="72"/>
      <c r="AJ1145" s="72"/>
      <c r="AK1145" s="72"/>
      <c r="AL1145" s="72"/>
      <c r="AM1145" s="72"/>
      <c r="AN1145" s="72"/>
      <c r="AO1145" s="72"/>
      <c r="AP1145" s="72"/>
      <c r="AQ1145" s="72"/>
      <c r="AR1145" s="72"/>
      <c r="AS1145" s="73"/>
      <c r="AT1145" s="73"/>
      <c r="AU1145" s="73"/>
      <c r="AV1145" s="73"/>
      <c r="AW1145" s="73"/>
      <c r="AX1145" s="73"/>
      <c r="AY1145" s="73"/>
      <c r="AZ1145" s="73"/>
      <c r="BA1145" s="72"/>
      <c r="BB1145" s="72"/>
      <c r="BC1145" s="72"/>
      <c r="BD1145" s="72"/>
      <c r="BE1145" s="72"/>
      <c r="BF1145" s="72"/>
      <c r="BG1145" s="72"/>
      <c r="BH1145" s="72"/>
      <c r="BI1145" s="72"/>
      <c r="BJ1145" s="72"/>
      <c r="BK1145" s="72"/>
      <c r="BL1145" s="72"/>
      <c r="BM1145" s="72"/>
      <c r="BN1145" s="72"/>
      <c r="BO1145" s="72"/>
      <c r="BP1145" s="74"/>
      <c r="BQ1145" s="72"/>
      <c r="BR1145" s="73"/>
      <c r="BS1145" s="72"/>
      <c r="BT1145" s="72"/>
      <c r="BU1145" s="72"/>
      <c r="BV1145" s="75"/>
      <c r="BW1145" s="62"/>
    </row>
    <row r="1146" spans="2:75" x14ac:dyDescent="0.25">
      <c r="B1146" s="67"/>
      <c r="C1146" s="69"/>
      <c r="D1146" s="69"/>
      <c r="E1146" s="70"/>
      <c r="F1146" s="70"/>
      <c r="G1146" s="70"/>
      <c r="H1146" s="70"/>
      <c r="I1146" s="70"/>
      <c r="J1146" s="70"/>
      <c r="K1146" s="70"/>
      <c r="L1146" s="70"/>
      <c r="M1146" s="70"/>
      <c r="N1146" s="70"/>
      <c r="O1146" s="70"/>
      <c r="P1146" s="70"/>
      <c r="Q1146" s="16"/>
      <c r="R1146" s="70"/>
      <c r="S1146" s="70"/>
      <c r="T1146" s="70"/>
      <c r="U1146" s="70"/>
      <c r="V1146" s="70"/>
      <c r="W1146" s="70"/>
      <c r="X1146" s="70"/>
      <c r="Y1146" s="70"/>
      <c r="Z1146" s="70"/>
      <c r="AA1146" s="70"/>
      <c r="AB1146" s="70"/>
      <c r="AC1146" s="70"/>
      <c r="AD1146" s="70"/>
      <c r="AE1146" s="70"/>
      <c r="AF1146" s="70"/>
      <c r="AG1146" s="70"/>
      <c r="AH1146" s="70"/>
      <c r="AI1146" s="70"/>
      <c r="AJ1146" s="70"/>
      <c r="AK1146" s="70"/>
      <c r="AL1146" s="70"/>
      <c r="AM1146" s="70"/>
      <c r="AN1146" s="70"/>
      <c r="AO1146" s="70"/>
      <c r="AP1146" s="70"/>
      <c r="AQ1146" s="70"/>
      <c r="AR1146" s="70"/>
      <c r="AS1146" s="70"/>
      <c r="AT1146" s="70"/>
      <c r="AU1146" s="70"/>
      <c r="AV1146" s="70"/>
      <c r="AW1146" s="70"/>
      <c r="AX1146" s="70"/>
      <c r="AY1146" s="70"/>
      <c r="AZ1146" s="70"/>
      <c r="BA1146" s="70"/>
      <c r="BB1146" s="70"/>
      <c r="BC1146" s="70"/>
      <c r="BD1146" s="70"/>
      <c r="BE1146" s="70"/>
      <c r="BF1146" s="70"/>
      <c r="BG1146" s="70"/>
      <c r="BH1146" s="70"/>
      <c r="BI1146" s="70"/>
      <c r="BJ1146" s="70"/>
      <c r="BK1146" s="70"/>
      <c r="BL1146" s="70"/>
      <c r="BM1146" s="70"/>
      <c r="BN1146" s="70"/>
      <c r="BO1146" s="70"/>
      <c r="BP1146" s="70"/>
      <c r="BQ1146" s="70"/>
      <c r="BR1146" s="70"/>
      <c r="BS1146" s="70"/>
      <c r="BT1146" s="71"/>
      <c r="BU1146" s="71"/>
      <c r="BV1146" s="71"/>
      <c r="BW1146" s="62"/>
    </row>
    <row r="1147" spans="2:75" x14ac:dyDescent="0.25">
      <c r="B1147" s="67"/>
      <c r="C1147" s="65"/>
      <c r="D1147" s="65"/>
      <c r="E1147" s="70"/>
      <c r="F1147" s="70"/>
      <c r="G1147" s="70"/>
      <c r="H1147" s="70"/>
      <c r="I1147" s="70"/>
      <c r="J1147" s="70"/>
      <c r="K1147" s="70"/>
      <c r="L1147" s="70"/>
      <c r="M1147" s="70"/>
      <c r="N1147" s="70"/>
      <c r="O1147" s="70"/>
      <c r="P1147" s="70"/>
      <c r="Q1147" s="16"/>
      <c r="R1147" s="70"/>
      <c r="S1147" s="70"/>
      <c r="T1147" s="70"/>
      <c r="U1147" s="70"/>
      <c r="V1147" s="70"/>
      <c r="W1147" s="70"/>
      <c r="X1147" s="70"/>
      <c r="Y1147" s="70"/>
      <c r="Z1147" s="70"/>
      <c r="AA1147" s="70"/>
      <c r="AB1147" s="70"/>
      <c r="AC1147" s="70"/>
      <c r="AD1147" s="70"/>
      <c r="AE1147" s="70"/>
      <c r="AF1147" s="70"/>
      <c r="AG1147" s="70"/>
      <c r="AH1147" s="70"/>
      <c r="AI1147" s="70"/>
      <c r="AJ1147" s="70"/>
      <c r="AK1147" s="70"/>
      <c r="AL1147" s="70"/>
      <c r="AM1147" s="70"/>
      <c r="AN1147" s="70"/>
      <c r="AO1147" s="70"/>
      <c r="AP1147" s="70"/>
      <c r="AQ1147" s="70"/>
      <c r="AR1147" s="70"/>
      <c r="AS1147" s="70"/>
      <c r="AT1147" s="70"/>
      <c r="AU1147" s="70"/>
      <c r="AV1147" s="70"/>
      <c r="AW1147" s="70"/>
      <c r="AX1147" s="70"/>
      <c r="AY1147" s="70"/>
      <c r="AZ1147" s="70"/>
      <c r="BA1147" s="70"/>
      <c r="BB1147" s="70"/>
      <c r="BC1147" s="70"/>
      <c r="BD1147" s="70"/>
      <c r="BE1147" s="70"/>
      <c r="BF1147" s="70"/>
      <c r="BG1147" s="70"/>
      <c r="BH1147" s="70"/>
      <c r="BI1147" s="70"/>
      <c r="BJ1147" s="70"/>
      <c r="BK1147" s="70"/>
      <c r="BL1147" s="70"/>
      <c r="BM1147" s="70"/>
      <c r="BN1147" s="70"/>
      <c r="BO1147" s="70"/>
      <c r="BP1147" s="70"/>
      <c r="BQ1147" s="70"/>
      <c r="BR1147" s="70"/>
      <c r="BS1147" s="70"/>
      <c r="BT1147" s="71"/>
      <c r="BU1147" s="71"/>
      <c r="BV1147" s="71"/>
      <c r="BW1147" s="62"/>
    </row>
    <row r="1148" spans="2:75" x14ac:dyDescent="0.25"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</row>
    <row r="1149" spans="2:75" x14ac:dyDescent="0.25">
      <c r="B1149" s="62"/>
      <c r="C1149" s="62"/>
      <c r="D1149" s="62"/>
      <c r="E1149" s="65"/>
      <c r="F1149" s="65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</row>
    <row r="1150" spans="2:75" x14ac:dyDescent="0.25">
      <c r="B1150" s="67"/>
      <c r="C1150" s="62"/>
      <c r="D1150" s="62"/>
      <c r="E1150" s="70"/>
      <c r="F1150" s="70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</row>
    <row r="1153" spans="2:75" x14ac:dyDescent="0.25">
      <c r="B1153" s="76"/>
      <c r="C1153" s="76"/>
      <c r="D1153" s="76"/>
      <c r="E1153" s="77"/>
      <c r="F1153" s="77"/>
      <c r="G1153" s="77"/>
      <c r="H1153" s="77"/>
      <c r="I1153" s="77"/>
      <c r="J1153" s="77"/>
      <c r="K1153" s="77"/>
      <c r="L1153" s="77"/>
      <c r="M1153" s="77"/>
      <c r="N1153" s="77"/>
      <c r="O1153" s="77"/>
      <c r="P1153" s="77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76"/>
      <c r="AE1153" s="76"/>
      <c r="AF1153" s="76"/>
      <c r="AG1153" s="76"/>
      <c r="AH1153" s="76"/>
      <c r="AI1153" s="76"/>
      <c r="AJ1153" s="76"/>
      <c r="AK1153" s="76"/>
      <c r="AL1153" s="76"/>
      <c r="AM1153" s="76"/>
      <c r="AN1153" s="76"/>
      <c r="AO1153" s="76"/>
      <c r="AP1153" s="76"/>
      <c r="AQ1153" s="76"/>
      <c r="AR1153" s="76"/>
      <c r="AS1153" s="76"/>
      <c r="AT1153" s="76"/>
      <c r="AU1153" s="76"/>
      <c r="AV1153" s="76"/>
      <c r="AW1153" s="76"/>
      <c r="AX1153" s="76"/>
      <c r="AY1153" s="76"/>
      <c r="AZ1153" s="76"/>
      <c r="BA1153" s="76"/>
      <c r="BB1153" s="76"/>
      <c r="BC1153" s="76"/>
      <c r="BD1153" s="76"/>
      <c r="BE1153" s="76"/>
      <c r="BF1153" s="76"/>
      <c r="BG1153" s="76"/>
      <c r="BH1153" s="76"/>
      <c r="BI1153" s="76"/>
      <c r="BJ1153" s="76"/>
      <c r="BK1153" s="76"/>
      <c r="BL1153" s="76"/>
      <c r="BM1153" s="76"/>
      <c r="BN1153" s="76"/>
      <c r="BO1153" s="76"/>
      <c r="BP1153" s="76"/>
      <c r="BQ1153" s="76"/>
      <c r="BR1153" s="76"/>
      <c r="BS1153" s="76"/>
      <c r="BT1153" s="76"/>
      <c r="BU1153" s="76"/>
      <c r="BV1153" s="76"/>
      <c r="BW1153" s="76"/>
    </row>
    <row r="1154" spans="2:75" x14ac:dyDescent="0.25">
      <c r="B1154" s="78"/>
      <c r="C1154" s="79"/>
      <c r="D1154" s="79"/>
      <c r="E1154" s="80"/>
      <c r="F1154" s="80"/>
      <c r="G1154" s="80"/>
      <c r="H1154" s="80"/>
      <c r="I1154" s="80"/>
      <c r="J1154" s="80"/>
      <c r="K1154" s="80"/>
      <c r="L1154" s="80"/>
      <c r="M1154" s="80"/>
      <c r="N1154" s="80"/>
      <c r="O1154" s="80"/>
      <c r="P1154" s="80"/>
      <c r="R1154" s="76"/>
      <c r="S1154" s="76"/>
      <c r="T1154" s="76"/>
      <c r="U1154" s="76"/>
      <c r="V1154" s="76"/>
      <c r="W1154" s="76"/>
      <c r="X1154" s="76"/>
      <c r="Y1154" s="76"/>
      <c r="Z1154" s="76"/>
      <c r="AA1154" s="76"/>
      <c r="AB1154" s="76"/>
      <c r="AC1154" s="76"/>
      <c r="AD1154" s="76"/>
      <c r="AE1154" s="76"/>
      <c r="AF1154" s="76"/>
      <c r="AG1154" s="76"/>
      <c r="AH1154" s="76"/>
      <c r="AI1154" s="76"/>
      <c r="AJ1154" s="76"/>
      <c r="AK1154" s="76"/>
      <c r="AL1154" s="76"/>
      <c r="AM1154" s="76"/>
      <c r="AN1154" s="76"/>
      <c r="AO1154" s="76"/>
      <c r="AP1154" s="76"/>
      <c r="AQ1154" s="76"/>
      <c r="AR1154" s="76"/>
      <c r="AS1154" s="76"/>
      <c r="AT1154" s="76"/>
      <c r="AU1154" s="76"/>
      <c r="AV1154" s="76"/>
      <c r="AW1154" s="76"/>
      <c r="AX1154" s="76"/>
      <c r="AY1154" s="76"/>
      <c r="AZ1154" s="76"/>
      <c r="BA1154" s="76"/>
      <c r="BB1154" s="76"/>
      <c r="BC1154" s="76"/>
      <c r="BD1154" s="76"/>
      <c r="BE1154" s="76"/>
      <c r="BF1154" s="76"/>
      <c r="BG1154" s="76"/>
      <c r="BH1154" s="76"/>
      <c r="BI1154" s="76"/>
      <c r="BJ1154" s="76"/>
      <c r="BK1154" s="76"/>
      <c r="BL1154" s="76"/>
      <c r="BM1154" s="76"/>
      <c r="BN1154" s="76"/>
      <c r="BO1154" s="76"/>
      <c r="BP1154" s="76"/>
      <c r="BQ1154" s="76"/>
      <c r="BR1154" s="76"/>
      <c r="BS1154" s="76"/>
      <c r="BT1154" s="76"/>
      <c r="BU1154" s="76"/>
      <c r="BV1154" s="76"/>
      <c r="BW1154" s="76"/>
    </row>
    <row r="1155" spans="2:75" x14ac:dyDescent="0.25">
      <c r="B1155" s="81"/>
      <c r="C1155" s="79"/>
      <c r="D1155" s="79"/>
      <c r="E1155" s="80"/>
      <c r="F1155" s="80"/>
      <c r="G1155" s="80"/>
      <c r="H1155" s="80"/>
      <c r="I1155" s="80"/>
      <c r="J1155" s="80"/>
      <c r="K1155" s="80"/>
      <c r="L1155" s="80"/>
      <c r="M1155" s="80"/>
      <c r="N1155" s="80"/>
      <c r="O1155" s="80"/>
      <c r="P1155" s="80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76"/>
      <c r="AE1155" s="76"/>
      <c r="AF1155" s="76"/>
      <c r="AG1155" s="76"/>
      <c r="AH1155" s="76"/>
      <c r="AI1155" s="76"/>
      <c r="AJ1155" s="76"/>
      <c r="AK1155" s="76"/>
      <c r="AL1155" s="76"/>
      <c r="AM1155" s="76"/>
      <c r="AN1155" s="76"/>
      <c r="AO1155" s="76"/>
      <c r="AP1155" s="76"/>
      <c r="AQ1155" s="76"/>
      <c r="AR1155" s="76"/>
      <c r="AS1155" s="76"/>
      <c r="AT1155" s="76"/>
      <c r="AU1155" s="76"/>
      <c r="AV1155" s="76"/>
      <c r="AW1155" s="76"/>
      <c r="AX1155" s="76"/>
      <c r="AY1155" s="76"/>
      <c r="AZ1155" s="76"/>
      <c r="BA1155" s="76"/>
      <c r="BB1155" s="76"/>
      <c r="BC1155" s="76"/>
      <c r="BD1155" s="76"/>
      <c r="BE1155" s="76"/>
      <c r="BF1155" s="76"/>
      <c r="BG1155" s="76"/>
      <c r="BH1155" s="76"/>
      <c r="BI1155" s="76"/>
      <c r="BJ1155" s="76"/>
      <c r="BK1155" s="76"/>
      <c r="BL1155" s="76"/>
      <c r="BM1155" s="76"/>
      <c r="BN1155" s="76"/>
      <c r="BO1155" s="76"/>
      <c r="BP1155" s="76"/>
      <c r="BQ1155" s="76"/>
      <c r="BR1155" s="76"/>
      <c r="BS1155" s="76"/>
      <c r="BT1155" s="76"/>
      <c r="BU1155" s="76"/>
      <c r="BV1155" s="76"/>
      <c r="BW1155" s="76"/>
    </row>
    <row r="1156" spans="2:75" x14ac:dyDescent="0.25">
      <c r="B1156" s="76"/>
      <c r="C1156" s="76"/>
      <c r="D1156" s="76"/>
      <c r="E1156" s="76"/>
      <c r="F1156" s="76"/>
      <c r="G1156" s="76"/>
      <c r="H1156" s="76"/>
      <c r="I1156" s="76"/>
      <c r="J1156" s="76"/>
      <c r="K1156" s="76"/>
      <c r="L1156" s="76"/>
      <c r="M1156" s="76"/>
      <c r="N1156" s="76"/>
      <c r="O1156" s="76"/>
      <c r="P1156" s="76"/>
      <c r="R1156" s="76"/>
      <c r="S1156" s="76"/>
      <c r="T1156" s="76"/>
      <c r="U1156" s="76"/>
      <c r="V1156" s="76"/>
      <c r="W1156" s="76"/>
      <c r="X1156" s="76"/>
      <c r="Y1156" s="76"/>
      <c r="Z1156" s="76"/>
      <c r="AA1156" s="76"/>
      <c r="AB1156" s="76"/>
      <c r="AC1156" s="76"/>
      <c r="AD1156" s="76"/>
      <c r="AE1156" s="76"/>
      <c r="AF1156" s="76"/>
      <c r="AG1156" s="76"/>
      <c r="AH1156" s="76"/>
      <c r="AI1156" s="76"/>
      <c r="AJ1156" s="76"/>
      <c r="AK1156" s="76"/>
      <c r="AL1156" s="76"/>
      <c r="AM1156" s="76"/>
      <c r="AN1156" s="76"/>
      <c r="AO1156" s="76"/>
      <c r="AP1156" s="76"/>
      <c r="AQ1156" s="76"/>
      <c r="AR1156" s="76"/>
      <c r="AS1156" s="76"/>
      <c r="AT1156" s="76"/>
      <c r="AU1156" s="76"/>
      <c r="AV1156" s="76"/>
      <c r="AW1156" s="76"/>
      <c r="AX1156" s="76"/>
      <c r="AY1156" s="76"/>
      <c r="AZ1156" s="76"/>
      <c r="BA1156" s="76"/>
      <c r="BB1156" s="76"/>
      <c r="BC1156" s="76"/>
      <c r="BD1156" s="76"/>
      <c r="BE1156" s="76"/>
      <c r="BF1156" s="76"/>
      <c r="BG1156" s="76"/>
      <c r="BH1156" s="76"/>
      <c r="BI1156" s="76"/>
      <c r="BJ1156" s="76"/>
      <c r="BK1156" s="76"/>
      <c r="BL1156" s="76"/>
      <c r="BM1156" s="76"/>
      <c r="BN1156" s="76"/>
      <c r="BO1156" s="76"/>
      <c r="BP1156" s="76"/>
      <c r="BQ1156" s="76"/>
      <c r="BR1156" s="76"/>
      <c r="BS1156" s="76"/>
      <c r="BT1156" s="76"/>
      <c r="BU1156" s="76"/>
      <c r="BV1156" s="76"/>
      <c r="BW1156" s="76"/>
    </row>
    <row r="1157" spans="2:75" x14ac:dyDescent="0.25">
      <c r="B1157" s="76"/>
      <c r="C1157" s="82"/>
      <c r="D1157" s="82"/>
      <c r="E1157" s="76"/>
      <c r="F1157" s="86"/>
      <c r="G1157" s="86"/>
      <c r="H1157" s="86"/>
      <c r="I1157" s="86"/>
      <c r="J1157" s="86"/>
      <c r="K1157" s="86"/>
      <c r="L1157" s="86"/>
      <c r="M1157" s="87"/>
      <c r="N1157" s="86"/>
      <c r="O1157" s="86"/>
      <c r="P1157" s="86"/>
      <c r="Q1157" s="12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86"/>
      <c r="AP1157" s="86"/>
      <c r="AQ1157" s="86"/>
      <c r="AR1157" s="86"/>
      <c r="AS1157" s="87"/>
      <c r="AT1157" s="87"/>
      <c r="AU1157" s="87"/>
      <c r="AV1157" s="87"/>
      <c r="AW1157" s="87"/>
      <c r="AX1157" s="87"/>
      <c r="AY1157" s="87"/>
      <c r="AZ1157" s="87"/>
      <c r="BA1157" s="86"/>
      <c r="BB1157" s="86"/>
      <c r="BC1157" s="86"/>
      <c r="BD1157" s="86"/>
      <c r="BE1157" s="86"/>
      <c r="BF1157" s="86"/>
      <c r="BG1157" s="86"/>
      <c r="BH1157" s="86"/>
      <c r="BI1157" s="86"/>
      <c r="BJ1157" s="86"/>
      <c r="BK1157" s="86"/>
      <c r="BL1157" s="86"/>
      <c r="BM1157" s="86"/>
      <c r="BN1157" s="86"/>
      <c r="BO1157" s="86"/>
      <c r="BP1157" s="88"/>
      <c r="BQ1157" s="86"/>
      <c r="BR1157" s="87"/>
      <c r="BS1157" s="86"/>
      <c r="BT1157" s="86"/>
      <c r="BU1157" s="86"/>
      <c r="BV1157" s="89"/>
      <c r="BW1157" s="76"/>
    </row>
    <row r="1158" spans="2:75" x14ac:dyDescent="0.25">
      <c r="B1158" s="81"/>
      <c r="C1158" s="83"/>
      <c r="D1158" s="83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  <c r="Q1158" s="16"/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4"/>
      <c r="AE1158" s="84"/>
      <c r="AF1158" s="84"/>
      <c r="AG1158" s="84"/>
      <c r="AH1158" s="84"/>
      <c r="AI1158" s="84"/>
      <c r="AJ1158" s="84"/>
      <c r="AK1158" s="84"/>
      <c r="AL1158" s="84"/>
      <c r="AM1158" s="84"/>
      <c r="AN1158" s="84"/>
      <c r="AO1158" s="84"/>
      <c r="AP1158" s="84"/>
      <c r="AQ1158" s="84"/>
      <c r="AR1158" s="84"/>
      <c r="AS1158" s="84"/>
      <c r="AT1158" s="84"/>
      <c r="AU1158" s="84"/>
      <c r="AV1158" s="84"/>
      <c r="AW1158" s="84"/>
      <c r="AX1158" s="84"/>
      <c r="AY1158" s="84"/>
      <c r="AZ1158" s="84"/>
      <c r="BA1158" s="84"/>
      <c r="BB1158" s="84"/>
      <c r="BC1158" s="84"/>
      <c r="BD1158" s="84"/>
      <c r="BE1158" s="84"/>
      <c r="BF1158" s="84"/>
      <c r="BG1158" s="84"/>
      <c r="BH1158" s="84"/>
      <c r="BI1158" s="84"/>
      <c r="BJ1158" s="84"/>
      <c r="BK1158" s="84"/>
      <c r="BL1158" s="84"/>
      <c r="BM1158" s="84"/>
      <c r="BN1158" s="84"/>
      <c r="BO1158" s="84"/>
      <c r="BP1158" s="84"/>
      <c r="BQ1158" s="84"/>
      <c r="BR1158" s="84"/>
      <c r="BS1158" s="84"/>
      <c r="BT1158" s="85"/>
      <c r="BU1158" s="85"/>
      <c r="BV1158" s="85"/>
      <c r="BW1158" s="76"/>
    </row>
    <row r="1159" spans="2:75" x14ac:dyDescent="0.25">
      <c r="B1159" s="81"/>
      <c r="C1159" s="79"/>
      <c r="D1159" s="79"/>
      <c r="E1159" s="84"/>
      <c r="F1159" s="84"/>
      <c r="G1159" s="84"/>
      <c r="H1159" s="84"/>
      <c r="I1159" s="84"/>
      <c r="J1159" s="84"/>
      <c r="K1159" s="84"/>
      <c r="L1159" s="84"/>
      <c r="M1159" s="84"/>
      <c r="N1159" s="84"/>
      <c r="O1159" s="84"/>
      <c r="P1159" s="84"/>
      <c r="Q1159" s="16"/>
      <c r="R1159" s="84"/>
      <c r="S1159" s="84"/>
      <c r="T1159" s="84"/>
      <c r="U1159" s="84"/>
      <c r="V1159" s="84"/>
      <c r="W1159" s="84"/>
      <c r="X1159" s="84"/>
      <c r="Y1159" s="84"/>
      <c r="Z1159" s="84"/>
      <c r="AA1159" s="84"/>
      <c r="AB1159" s="84"/>
      <c r="AC1159" s="84"/>
      <c r="AD1159" s="84"/>
      <c r="AE1159" s="84"/>
      <c r="AF1159" s="84"/>
      <c r="AG1159" s="84"/>
      <c r="AH1159" s="84"/>
      <c r="AI1159" s="84"/>
      <c r="AJ1159" s="84"/>
      <c r="AK1159" s="84"/>
      <c r="AL1159" s="84"/>
      <c r="AM1159" s="84"/>
      <c r="AN1159" s="84"/>
      <c r="AO1159" s="84"/>
      <c r="AP1159" s="84"/>
      <c r="AQ1159" s="84"/>
      <c r="AR1159" s="84"/>
      <c r="AS1159" s="84"/>
      <c r="AT1159" s="84"/>
      <c r="AU1159" s="84"/>
      <c r="AV1159" s="84"/>
      <c r="AW1159" s="84"/>
      <c r="AX1159" s="84"/>
      <c r="AY1159" s="84"/>
      <c r="AZ1159" s="84"/>
      <c r="BA1159" s="84"/>
      <c r="BB1159" s="84"/>
      <c r="BC1159" s="84"/>
      <c r="BD1159" s="84"/>
      <c r="BE1159" s="84"/>
      <c r="BF1159" s="84"/>
      <c r="BG1159" s="84"/>
      <c r="BH1159" s="84"/>
      <c r="BI1159" s="84"/>
      <c r="BJ1159" s="84"/>
      <c r="BK1159" s="84"/>
      <c r="BL1159" s="84"/>
      <c r="BM1159" s="84"/>
      <c r="BN1159" s="84"/>
      <c r="BO1159" s="84"/>
      <c r="BP1159" s="84"/>
      <c r="BQ1159" s="84"/>
      <c r="BR1159" s="84"/>
      <c r="BS1159" s="84"/>
      <c r="BT1159" s="85"/>
      <c r="BU1159" s="85"/>
      <c r="BV1159" s="85"/>
      <c r="BW1159" s="76"/>
    </row>
    <row r="1160" spans="2:75" x14ac:dyDescent="0.25">
      <c r="B1160" s="76"/>
      <c r="C1160" s="76"/>
      <c r="D1160" s="76"/>
      <c r="E1160" s="76"/>
      <c r="F1160" s="76"/>
      <c r="G1160" s="76"/>
      <c r="H1160" s="76"/>
      <c r="I1160" s="76"/>
      <c r="J1160" s="76"/>
      <c r="K1160" s="76"/>
      <c r="L1160" s="76"/>
      <c r="M1160" s="76"/>
      <c r="N1160" s="76"/>
      <c r="O1160" s="76"/>
      <c r="P1160" s="76"/>
      <c r="R1160" s="76"/>
      <c r="S1160" s="76"/>
      <c r="T1160" s="76"/>
      <c r="U1160" s="76"/>
      <c r="V1160" s="76"/>
      <c r="W1160" s="76"/>
      <c r="X1160" s="76"/>
      <c r="Y1160" s="76"/>
      <c r="Z1160" s="76"/>
      <c r="AA1160" s="76"/>
      <c r="AB1160" s="76"/>
      <c r="AC1160" s="76"/>
      <c r="AD1160" s="76"/>
      <c r="AE1160" s="76"/>
      <c r="AF1160" s="76"/>
      <c r="AG1160" s="76"/>
      <c r="AH1160" s="76"/>
      <c r="AI1160" s="76"/>
      <c r="AJ1160" s="76"/>
      <c r="AK1160" s="76"/>
      <c r="AL1160" s="76"/>
      <c r="AM1160" s="76"/>
      <c r="AN1160" s="76"/>
      <c r="AO1160" s="76"/>
      <c r="AP1160" s="76"/>
      <c r="AQ1160" s="76"/>
      <c r="AR1160" s="76"/>
      <c r="AS1160" s="76"/>
      <c r="AT1160" s="76"/>
      <c r="AU1160" s="76"/>
      <c r="AV1160" s="76"/>
      <c r="AW1160" s="76"/>
      <c r="AX1160" s="76"/>
      <c r="AY1160" s="76"/>
      <c r="AZ1160" s="76"/>
      <c r="BA1160" s="76"/>
      <c r="BB1160" s="76"/>
      <c r="BC1160" s="76"/>
      <c r="BD1160" s="76"/>
      <c r="BE1160" s="76"/>
      <c r="BF1160" s="76"/>
      <c r="BG1160" s="76"/>
      <c r="BH1160" s="76"/>
      <c r="BI1160" s="76"/>
      <c r="BJ1160" s="76"/>
      <c r="BK1160" s="76"/>
      <c r="BL1160" s="76"/>
      <c r="BM1160" s="76"/>
      <c r="BN1160" s="76"/>
      <c r="BO1160" s="76"/>
      <c r="BP1160" s="76"/>
      <c r="BQ1160" s="76"/>
      <c r="BR1160" s="76"/>
      <c r="BS1160" s="76"/>
      <c r="BT1160" s="76"/>
      <c r="BU1160" s="76"/>
      <c r="BV1160" s="76"/>
      <c r="BW1160" s="76"/>
    </row>
    <row r="1161" spans="2:75" x14ac:dyDescent="0.25">
      <c r="B1161" s="76"/>
      <c r="C1161" s="76"/>
      <c r="D1161" s="76"/>
      <c r="E1161" s="79"/>
      <c r="F1161" s="79"/>
      <c r="G1161" s="76"/>
      <c r="H1161" s="76"/>
      <c r="I1161" s="76"/>
      <c r="J1161" s="76"/>
      <c r="K1161" s="76"/>
      <c r="L1161" s="76"/>
      <c r="M1161" s="76"/>
      <c r="N1161" s="76"/>
      <c r="O1161" s="76"/>
      <c r="P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76"/>
      <c r="AE1161" s="76"/>
      <c r="AF1161" s="76"/>
      <c r="AG1161" s="76"/>
      <c r="AH1161" s="76"/>
      <c r="AI1161" s="76"/>
      <c r="AJ1161" s="76"/>
      <c r="AK1161" s="76"/>
      <c r="AL1161" s="76"/>
      <c r="AM1161" s="76"/>
      <c r="AN1161" s="76"/>
      <c r="AO1161" s="76"/>
      <c r="AP1161" s="76"/>
      <c r="AQ1161" s="76"/>
      <c r="AR1161" s="76"/>
      <c r="AS1161" s="76"/>
      <c r="AT1161" s="76"/>
      <c r="AU1161" s="76"/>
      <c r="AV1161" s="76"/>
      <c r="AW1161" s="76"/>
      <c r="AX1161" s="76"/>
      <c r="AY1161" s="76"/>
      <c r="AZ1161" s="76"/>
      <c r="BA1161" s="76"/>
      <c r="BB1161" s="76"/>
      <c r="BC1161" s="76"/>
      <c r="BD1161" s="76"/>
      <c r="BE1161" s="76"/>
      <c r="BF1161" s="76"/>
      <c r="BG1161" s="76"/>
      <c r="BH1161" s="76"/>
      <c r="BI1161" s="76"/>
      <c r="BJ1161" s="76"/>
      <c r="BK1161" s="76"/>
      <c r="BL1161" s="76"/>
      <c r="BM1161" s="76"/>
      <c r="BN1161" s="76"/>
      <c r="BO1161" s="76"/>
      <c r="BP1161" s="76"/>
      <c r="BQ1161" s="76"/>
      <c r="BR1161" s="76"/>
      <c r="BS1161" s="76"/>
      <c r="BT1161" s="76"/>
      <c r="BU1161" s="76"/>
      <c r="BV1161" s="76"/>
      <c r="BW1161" s="76"/>
    </row>
    <row r="1162" spans="2:75" x14ac:dyDescent="0.25">
      <c r="B1162" s="81"/>
      <c r="C1162" s="76"/>
      <c r="D1162" s="76"/>
      <c r="E1162" s="84"/>
      <c r="F1162" s="84"/>
      <c r="G1162" s="76"/>
      <c r="H1162" s="76"/>
      <c r="I1162" s="76"/>
      <c r="J1162" s="76"/>
      <c r="K1162" s="76"/>
      <c r="L1162" s="76"/>
      <c r="M1162" s="76"/>
      <c r="N1162" s="76"/>
      <c r="O1162" s="76"/>
      <c r="P1162" s="76"/>
      <c r="R1162" s="76"/>
      <c r="S1162" s="76"/>
      <c r="T1162" s="76"/>
      <c r="U1162" s="76"/>
      <c r="V1162" s="76"/>
      <c r="W1162" s="76"/>
      <c r="X1162" s="76"/>
      <c r="Y1162" s="76"/>
      <c r="Z1162" s="76"/>
      <c r="AA1162" s="76"/>
      <c r="AB1162" s="76"/>
      <c r="AC1162" s="76"/>
      <c r="AD1162" s="76"/>
      <c r="AE1162" s="76"/>
      <c r="AF1162" s="76"/>
      <c r="AG1162" s="76"/>
      <c r="AH1162" s="76"/>
      <c r="AI1162" s="76"/>
      <c r="AJ1162" s="76"/>
      <c r="AK1162" s="76"/>
      <c r="AL1162" s="76"/>
      <c r="AM1162" s="76"/>
      <c r="AN1162" s="76"/>
      <c r="AO1162" s="76"/>
      <c r="AP1162" s="76"/>
      <c r="AQ1162" s="76"/>
      <c r="AR1162" s="76"/>
      <c r="AS1162" s="76"/>
      <c r="AT1162" s="76"/>
      <c r="AU1162" s="76"/>
      <c r="AV1162" s="76"/>
      <c r="AW1162" s="76"/>
      <c r="AX1162" s="76"/>
      <c r="AY1162" s="76"/>
      <c r="AZ1162" s="76"/>
      <c r="BA1162" s="76"/>
      <c r="BB1162" s="76"/>
      <c r="BC1162" s="76"/>
      <c r="BD1162" s="76"/>
      <c r="BE1162" s="76"/>
      <c r="BF1162" s="76"/>
      <c r="BG1162" s="76"/>
      <c r="BH1162" s="76"/>
      <c r="BI1162" s="76"/>
      <c r="BJ1162" s="76"/>
      <c r="BK1162" s="76"/>
      <c r="BL1162" s="76"/>
      <c r="BM1162" s="76"/>
      <c r="BN1162" s="76"/>
      <c r="BO1162" s="76"/>
      <c r="BP1162" s="76"/>
      <c r="BQ1162" s="76"/>
      <c r="BR1162" s="76"/>
      <c r="BS1162" s="76"/>
      <c r="BT1162" s="76"/>
      <c r="BU1162" s="76"/>
      <c r="BV1162" s="76"/>
      <c r="BW1162" s="76"/>
    </row>
    <row r="1165" spans="2:75" x14ac:dyDescent="0.25">
      <c r="B1165" s="90"/>
      <c r="C1165" s="90"/>
      <c r="D1165" s="90"/>
      <c r="E1165" s="91"/>
      <c r="F1165" s="91"/>
      <c r="G1165" s="91"/>
      <c r="H1165" s="91"/>
      <c r="I1165" s="91"/>
      <c r="J1165" s="91"/>
      <c r="K1165" s="91"/>
      <c r="L1165" s="91"/>
      <c r="M1165" s="91"/>
      <c r="N1165" s="91"/>
      <c r="O1165" s="91"/>
      <c r="P1165" s="91"/>
      <c r="R1165" s="90"/>
      <c r="S1165" s="90"/>
      <c r="T1165" s="90"/>
      <c r="U1165" s="90"/>
      <c r="V1165" s="90"/>
      <c r="W1165" s="90"/>
      <c r="X1165" s="90"/>
      <c r="Y1165" s="90"/>
      <c r="Z1165" s="90"/>
      <c r="AA1165" s="90"/>
      <c r="AB1165" s="90"/>
      <c r="AC1165" s="90"/>
      <c r="AD1165" s="90"/>
      <c r="AE1165" s="90"/>
      <c r="AF1165" s="90"/>
      <c r="AG1165" s="90"/>
      <c r="AH1165" s="90"/>
      <c r="AI1165" s="90"/>
      <c r="AJ1165" s="90"/>
      <c r="AK1165" s="90"/>
      <c r="AL1165" s="90"/>
      <c r="AM1165" s="90"/>
      <c r="AN1165" s="90"/>
      <c r="AO1165" s="90"/>
      <c r="AP1165" s="90"/>
      <c r="AQ1165" s="90"/>
      <c r="AR1165" s="90"/>
      <c r="AS1165" s="90"/>
      <c r="AT1165" s="90"/>
      <c r="AU1165" s="90"/>
      <c r="AV1165" s="90"/>
      <c r="AW1165" s="90"/>
      <c r="AX1165" s="90"/>
      <c r="AY1165" s="90"/>
      <c r="AZ1165" s="90"/>
      <c r="BA1165" s="90"/>
      <c r="BB1165" s="90"/>
      <c r="BC1165" s="90"/>
      <c r="BD1165" s="90"/>
      <c r="BE1165" s="90"/>
      <c r="BF1165" s="90"/>
      <c r="BG1165" s="90"/>
      <c r="BH1165" s="90"/>
      <c r="BI1165" s="90"/>
      <c r="BJ1165" s="90"/>
      <c r="BK1165" s="90"/>
      <c r="BL1165" s="90"/>
      <c r="BM1165" s="90"/>
      <c r="BN1165" s="90"/>
      <c r="BO1165" s="90"/>
      <c r="BP1165" s="90"/>
      <c r="BQ1165" s="90"/>
      <c r="BR1165" s="90"/>
      <c r="BS1165" s="90"/>
      <c r="BT1165" s="90"/>
      <c r="BU1165" s="90"/>
      <c r="BV1165" s="90"/>
      <c r="BW1165" s="90"/>
    </row>
    <row r="1166" spans="2:75" x14ac:dyDescent="0.25">
      <c r="B1166" s="92"/>
      <c r="C1166" s="93"/>
      <c r="D1166" s="93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R1166" s="90"/>
      <c r="S1166" s="90"/>
      <c r="T1166" s="90"/>
      <c r="U1166" s="90"/>
      <c r="V1166" s="90"/>
      <c r="W1166" s="90"/>
      <c r="X1166" s="90"/>
      <c r="Y1166" s="90"/>
      <c r="Z1166" s="90"/>
      <c r="AA1166" s="90"/>
      <c r="AB1166" s="90"/>
      <c r="AC1166" s="90"/>
      <c r="AD1166" s="90"/>
      <c r="AE1166" s="90"/>
      <c r="AF1166" s="90"/>
      <c r="AG1166" s="90"/>
      <c r="AH1166" s="90"/>
      <c r="AI1166" s="90"/>
      <c r="AJ1166" s="90"/>
      <c r="AK1166" s="90"/>
      <c r="AL1166" s="90"/>
      <c r="AM1166" s="90"/>
      <c r="AN1166" s="90"/>
      <c r="AO1166" s="90"/>
      <c r="AP1166" s="90"/>
      <c r="AQ1166" s="90"/>
      <c r="AR1166" s="90"/>
      <c r="AS1166" s="90"/>
      <c r="AT1166" s="90"/>
      <c r="AU1166" s="90"/>
      <c r="AV1166" s="90"/>
      <c r="AW1166" s="90"/>
      <c r="AX1166" s="90"/>
      <c r="AY1166" s="90"/>
      <c r="AZ1166" s="90"/>
      <c r="BA1166" s="90"/>
      <c r="BB1166" s="90"/>
      <c r="BC1166" s="90"/>
      <c r="BD1166" s="90"/>
      <c r="BE1166" s="90"/>
      <c r="BF1166" s="90"/>
      <c r="BG1166" s="90"/>
      <c r="BH1166" s="90"/>
      <c r="BI1166" s="90"/>
      <c r="BJ1166" s="90"/>
      <c r="BK1166" s="90"/>
      <c r="BL1166" s="90"/>
      <c r="BM1166" s="90"/>
      <c r="BN1166" s="90"/>
      <c r="BO1166" s="90"/>
      <c r="BP1166" s="90"/>
      <c r="BQ1166" s="90"/>
      <c r="BR1166" s="90"/>
      <c r="BS1166" s="90"/>
      <c r="BT1166" s="90"/>
      <c r="BU1166" s="90"/>
      <c r="BV1166" s="90"/>
      <c r="BW1166" s="90"/>
    </row>
    <row r="1167" spans="2:75" x14ac:dyDescent="0.25">
      <c r="B1167" s="95"/>
      <c r="C1167" s="93"/>
      <c r="D1167" s="93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R1167" s="90"/>
      <c r="S1167" s="90"/>
      <c r="T1167" s="90"/>
      <c r="U1167" s="90"/>
      <c r="V1167" s="90"/>
      <c r="W1167" s="90"/>
      <c r="X1167" s="90"/>
      <c r="Y1167" s="90"/>
      <c r="Z1167" s="90"/>
      <c r="AA1167" s="90"/>
      <c r="AB1167" s="90"/>
      <c r="AC1167" s="90"/>
      <c r="AD1167" s="90"/>
      <c r="AE1167" s="90"/>
      <c r="AF1167" s="90"/>
      <c r="AG1167" s="90"/>
      <c r="AH1167" s="90"/>
      <c r="AI1167" s="90"/>
      <c r="AJ1167" s="90"/>
      <c r="AK1167" s="90"/>
      <c r="AL1167" s="90"/>
      <c r="AM1167" s="90"/>
      <c r="AN1167" s="90"/>
      <c r="AO1167" s="90"/>
      <c r="AP1167" s="90"/>
      <c r="AQ1167" s="90"/>
      <c r="AR1167" s="90"/>
      <c r="AS1167" s="90"/>
      <c r="AT1167" s="90"/>
      <c r="AU1167" s="90"/>
      <c r="AV1167" s="90"/>
      <c r="AW1167" s="90"/>
      <c r="AX1167" s="90"/>
      <c r="AY1167" s="90"/>
      <c r="AZ1167" s="90"/>
      <c r="BA1167" s="90"/>
      <c r="BB1167" s="90"/>
      <c r="BC1167" s="90"/>
      <c r="BD1167" s="90"/>
      <c r="BE1167" s="90"/>
      <c r="BF1167" s="90"/>
      <c r="BG1167" s="90"/>
      <c r="BH1167" s="90"/>
      <c r="BI1167" s="90"/>
      <c r="BJ1167" s="90"/>
      <c r="BK1167" s="90"/>
      <c r="BL1167" s="90"/>
      <c r="BM1167" s="90"/>
      <c r="BN1167" s="90"/>
      <c r="BO1167" s="90"/>
      <c r="BP1167" s="90"/>
      <c r="BQ1167" s="90"/>
      <c r="BR1167" s="90"/>
      <c r="BS1167" s="90"/>
      <c r="BT1167" s="90"/>
      <c r="BU1167" s="90"/>
      <c r="BV1167" s="90"/>
      <c r="BW1167" s="90"/>
    </row>
    <row r="1168" spans="2:75" x14ac:dyDescent="0.25">
      <c r="B1168" s="90"/>
      <c r="C1168" s="90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  <c r="R1168" s="90"/>
      <c r="S1168" s="90"/>
      <c r="T1168" s="90"/>
      <c r="U1168" s="90"/>
      <c r="V1168" s="90"/>
      <c r="W1168" s="90"/>
      <c r="X1168" s="90"/>
      <c r="Y1168" s="90"/>
      <c r="Z1168" s="90"/>
      <c r="AA1168" s="90"/>
      <c r="AB1168" s="90"/>
      <c r="AC1168" s="90"/>
      <c r="AD1168" s="90"/>
      <c r="AE1168" s="90"/>
      <c r="AF1168" s="90"/>
      <c r="AG1168" s="90"/>
      <c r="AH1168" s="90"/>
      <c r="AI1168" s="90"/>
      <c r="AJ1168" s="90"/>
      <c r="AK1168" s="90"/>
      <c r="AL1168" s="90"/>
      <c r="AM1168" s="90"/>
      <c r="AN1168" s="90"/>
      <c r="AO1168" s="90"/>
      <c r="AP1168" s="90"/>
      <c r="AQ1168" s="90"/>
      <c r="AR1168" s="90"/>
      <c r="AS1168" s="90"/>
      <c r="AT1168" s="90"/>
      <c r="AU1168" s="90"/>
      <c r="AV1168" s="90"/>
      <c r="AW1168" s="90"/>
      <c r="AX1168" s="90"/>
      <c r="AY1168" s="90"/>
      <c r="AZ1168" s="90"/>
      <c r="BA1168" s="90"/>
      <c r="BB1168" s="90"/>
      <c r="BC1168" s="90"/>
      <c r="BD1168" s="90"/>
      <c r="BE1168" s="90"/>
      <c r="BF1168" s="90"/>
      <c r="BG1168" s="90"/>
      <c r="BH1168" s="90"/>
      <c r="BI1168" s="90"/>
      <c r="BJ1168" s="90"/>
      <c r="BK1168" s="90"/>
      <c r="BL1168" s="90"/>
      <c r="BM1168" s="90"/>
      <c r="BN1168" s="90"/>
      <c r="BO1168" s="90"/>
      <c r="BP1168" s="90"/>
      <c r="BQ1168" s="90"/>
      <c r="BR1168" s="90"/>
      <c r="BS1168" s="90"/>
      <c r="BT1168" s="90"/>
      <c r="BU1168" s="90"/>
      <c r="BV1168" s="90"/>
      <c r="BW1168" s="90"/>
    </row>
    <row r="1169" spans="2:75" x14ac:dyDescent="0.25">
      <c r="B1169" s="90"/>
      <c r="C1169" s="96"/>
      <c r="D1169" s="96"/>
      <c r="E1169" s="90"/>
      <c r="F1169" s="100"/>
      <c r="G1169" s="100"/>
      <c r="H1169" s="100"/>
      <c r="I1169" s="100"/>
      <c r="J1169" s="100"/>
      <c r="K1169" s="100"/>
      <c r="L1169" s="100"/>
      <c r="M1169" s="101"/>
      <c r="N1169" s="100"/>
      <c r="O1169" s="100"/>
      <c r="P1169" s="100"/>
      <c r="Q1169" s="12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  <c r="AB1169" s="100"/>
      <c r="AC1169" s="100"/>
      <c r="AD1169" s="100"/>
      <c r="AE1169" s="100"/>
      <c r="AF1169" s="100"/>
      <c r="AG1169" s="100"/>
      <c r="AH1169" s="100"/>
      <c r="AI1169" s="100"/>
      <c r="AJ1169" s="100"/>
      <c r="AK1169" s="100"/>
      <c r="AL1169" s="100"/>
      <c r="AM1169" s="100"/>
      <c r="AN1169" s="100"/>
      <c r="AO1169" s="100"/>
      <c r="AP1169" s="100"/>
      <c r="AQ1169" s="100"/>
      <c r="AR1169" s="100"/>
      <c r="AS1169" s="101"/>
      <c r="AT1169" s="101"/>
      <c r="AU1169" s="101"/>
      <c r="AV1169" s="101"/>
      <c r="AW1169" s="101"/>
      <c r="AX1169" s="101"/>
      <c r="AY1169" s="101"/>
      <c r="AZ1169" s="101"/>
      <c r="BA1169" s="100"/>
      <c r="BB1169" s="100"/>
      <c r="BC1169" s="100"/>
      <c r="BD1169" s="100"/>
      <c r="BE1169" s="100"/>
      <c r="BF1169" s="100"/>
      <c r="BG1169" s="100"/>
      <c r="BH1169" s="100"/>
      <c r="BI1169" s="100"/>
      <c r="BJ1169" s="100"/>
      <c r="BK1169" s="100"/>
      <c r="BL1169" s="100"/>
      <c r="BM1169" s="100"/>
      <c r="BN1169" s="100"/>
      <c r="BO1169" s="100"/>
      <c r="BP1169" s="102"/>
      <c r="BQ1169" s="100"/>
      <c r="BR1169" s="101"/>
      <c r="BS1169" s="100"/>
      <c r="BT1169" s="100"/>
      <c r="BU1169" s="100"/>
      <c r="BV1169" s="103"/>
      <c r="BW1169" s="90"/>
    </row>
    <row r="1170" spans="2:75" x14ac:dyDescent="0.25">
      <c r="B1170" s="95"/>
      <c r="C1170" s="97"/>
      <c r="D1170" s="97"/>
      <c r="E1170" s="98"/>
      <c r="F1170" s="98"/>
      <c r="G1170" s="98"/>
      <c r="H1170" s="98"/>
      <c r="I1170" s="98"/>
      <c r="J1170" s="98"/>
      <c r="K1170" s="98"/>
      <c r="L1170" s="98"/>
      <c r="M1170" s="98"/>
      <c r="N1170" s="98"/>
      <c r="O1170" s="98"/>
      <c r="P1170" s="98"/>
      <c r="Q1170" s="16"/>
      <c r="R1170" s="98"/>
      <c r="S1170" s="98"/>
      <c r="T1170" s="98"/>
      <c r="U1170" s="98"/>
      <c r="V1170" s="98"/>
      <c r="W1170" s="98"/>
      <c r="X1170" s="98"/>
      <c r="Y1170" s="98"/>
      <c r="Z1170" s="98"/>
      <c r="AA1170" s="98"/>
      <c r="AB1170" s="98"/>
      <c r="AC1170" s="98"/>
      <c r="AD1170" s="98"/>
      <c r="AE1170" s="98"/>
      <c r="AF1170" s="98"/>
      <c r="AG1170" s="98"/>
      <c r="AH1170" s="98"/>
      <c r="AI1170" s="98"/>
      <c r="AJ1170" s="98"/>
      <c r="AK1170" s="98"/>
      <c r="AL1170" s="98"/>
      <c r="AM1170" s="98"/>
      <c r="AN1170" s="98"/>
      <c r="AO1170" s="98"/>
      <c r="AP1170" s="98"/>
      <c r="AQ1170" s="98"/>
      <c r="AR1170" s="98"/>
      <c r="AS1170" s="98"/>
      <c r="AT1170" s="98"/>
      <c r="AU1170" s="98"/>
      <c r="AV1170" s="98"/>
      <c r="AW1170" s="98"/>
      <c r="AX1170" s="98"/>
      <c r="AY1170" s="98"/>
      <c r="AZ1170" s="98"/>
      <c r="BA1170" s="98"/>
      <c r="BB1170" s="98"/>
      <c r="BC1170" s="98"/>
      <c r="BD1170" s="98"/>
      <c r="BE1170" s="98"/>
      <c r="BF1170" s="98"/>
      <c r="BG1170" s="98"/>
      <c r="BH1170" s="98"/>
      <c r="BI1170" s="98"/>
      <c r="BJ1170" s="98"/>
      <c r="BK1170" s="98"/>
      <c r="BL1170" s="98"/>
      <c r="BM1170" s="98"/>
      <c r="BN1170" s="98"/>
      <c r="BO1170" s="98"/>
      <c r="BP1170" s="98"/>
      <c r="BQ1170" s="98"/>
      <c r="BR1170" s="98"/>
      <c r="BS1170" s="98"/>
      <c r="BT1170" s="99"/>
      <c r="BU1170" s="99"/>
      <c r="BV1170" s="99"/>
      <c r="BW1170" s="90"/>
    </row>
    <row r="1171" spans="2:75" x14ac:dyDescent="0.25">
      <c r="B1171" s="95"/>
      <c r="C1171" s="93"/>
      <c r="D1171" s="93"/>
      <c r="E1171" s="98"/>
      <c r="F1171" s="98"/>
      <c r="G1171" s="98"/>
      <c r="H1171" s="98"/>
      <c r="I1171" s="98"/>
      <c r="J1171" s="98"/>
      <c r="K1171" s="98"/>
      <c r="L1171" s="98"/>
      <c r="M1171" s="98"/>
      <c r="N1171" s="98"/>
      <c r="O1171" s="98"/>
      <c r="P1171" s="98"/>
      <c r="Q1171" s="16"/>
      <c r="R1171" s="98"/>
      <c r="S1171" s="98"/>
      <c r="T1171" s="98"/>
      <c r="U1171" s="98"/>
      <c r="V1171" s="98"/>
      <c r="W1171" s="98"/>
      <c r="X1171" s="98"/>
      <c r="Y1171" s="98"/>
      <c r="Z1171" s="98"/>
      <c r="AA1171" s="98"/>
      <c r="AB1171" s="98"/>
      <c r="AC1171" s="98"/>
      <c r="AD1171" s="98"/>
      <c r="AE1171" s="98"/>
      <c r="AF1171" s="98"/>
      <c r="AG1171" s="98"/>
      <c r="AH1171" s="98"/>
      <c r="AI1171" s="98"/>
      <c r="AJ1171" s="98"/>
      <c r="AK1171" s="98"/>
      <c r="AL1171" s="98"/>
      <c r="AM1171" s="98"/>
      <c r="AN1171" s="98"/>
      <c r="AO1171" s="98"/>
      <c r="AP1171" s="98"/>
      <c r="AQ1171" s="98"/>
      <c r="AR1171" s="98"/>
      <c r="AS1171" s="98"/>
      <c r="AT1171" s="98"/>
      <c r="AU1171" s="98"/>
      <c r="AV1171" s="98"/>
      <c r="AW1171" s="98"/>
      <c r="AX1171" s="98"/>
      <c r="AY1171" s="98"/>
      <c r="AZ1171" s="98"/>
      <c r="BA1171" s="98"/>
      <c r="BB1171" s="98"/>
      <c r="BC1171" s="98"/>
      <c r="BD1171" s="98"/>
      <c r="BE1171" s="98"/>
      <c r="BF1171" s="98"/>
      <c r="BG1171" s="98"/>
      <c r="BH1171" s="98"/>
      <c r="BI1171" s="98"/>
      <c r="BJ1171" s="98"/>
      <c r="BK1171" s="98"/>
      <c r="BL1171" s="98"/>
      <c r="BM1171" s="98"/>
      <c r="BN1171" s="98"/>
      <c r="BO1171" s="98"/>
      <c r="BP1171" s="98"/>
      <c r="BQ1171" s="98"/>
      <c r="BR1171" s="98"/>
      <c r="BS1171" s="98"/>
      <c r="BT1171" s="99"/>
      <c r="BU1171" s="99"/>
      <c r="BV1171" s="99"/>
      <c r="BW1171" s="90"/>
    </row>
    <row r="1172" spans="2:75" x14ac:dyDescent="0.25">
      <c r="B1172" s="90"/>
      <c r="C1172" s="90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  <c r="R1172" s="90"/>
      <c r="S1172" s="90"/>
      <c r="T1172" s="90"/>
      <c r="U1172" s="90"/>
      <c r="V1172" s="90"/>
      <c r="W1172" s="90"/>
      <c r="X1172" s="90"/>
      <c r="Y1172" s="90"/>
      <c r="Z1172" s="90"/>
      <c r="AA1172" s="90"/>
      <c r="AB1172" s="90"/>
      <c r="AC1172" s="90"/>
      <c r="AD1172" s="90"/>
      <c r="AE1172" s="90"/>
      <c r="AF1172" s="90"/>
      <c r="AG1172" s="90"/>
      <c r="AH1172" s="90"/>
      <c r="AI1172" s="90"/>
      <c r="AJ1172" s="90"/>
      <c r="AK1172" s="90"/>
      <c r="AL1172" s="90"/>
      <c r="AM1172" s="90"/>
      <c r="AN1172" s="90"/>
      <c r="AO1172" s="90"/>
      <c r="AP1172" s="90"/>
      <c r="AQ1172" s="90"/>
      <c r="AR1172" s="90"/>
      <c r="AS1172" s="90"/>
      <c r="AT1172" s="90"/>
      <c r="AU1172" s="90"/>
      <c r="AV1172" s="90"/>
      <c r="AW1172" s="90"/>
      <c r="AX1172" s="90"/>
      <c r="AY1172" s="90"/>
      <c r="AZ1172" s="90"/>
      <c r="BA1172" s="90"/>
      <c r="BB1172" s="90"/>
      <c r="BC1172" s="90"/>
      <c r="BD1172" s="90"/>
      <c r="BE1172" s="90"/>
      <c r="BF1172" s="90"/>
      <c r="BG1172" s="90"/>
      <c r="BH1172" s="90"/>
      <c r="BI1172" s="90"/>
      <c r="BJ1172" s="90"/>
      <c r="BK1172" s="90"/>
      <c r="BL1172" s="90"/>
      <c r="BM1172" s="90"/>
      <c r="BN1172" s="90"/>
      <c r="BO1172" s="90"/>
      <c r="BP1172" s="90"/>
      <c r="BQ1172" s="90"/>
      <c r="BR1172" s="90"/>
      <c r="BS1172" s="90"/>
      <c r="BT1172" s="90"/>
      <c r="BU1172" s="90"/>
      <c r="BV1172" s="90"/>
      <c r="BW1172" s="90"/>
    </row>
    <row r="1173" spans="2:75" x14ac:dyDescent="0.25">
      <c r="B1173" s="90"/>
      <c r="C1173" s="90"/>
      <c r="D1173" s="90"/>
      <c r="E1173" s="93"/>
      <c r="F1173" s="93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  <c r="R1173" s="90"/>
      <c r="S1173" s="90"/>
      <c r="T1173" s="90"/>
      <c r="U1173" s="90"/>
      <c r="V1173" s="90"/>
      <c r="W1173" s="90"/>
      <c r="X1173" s="90"/>
      <c r="Y1173" s="90"/>
      <c r="Z1173" s="90"/>
      <c r="AA1173" s="90"/>
      <c r="AB1173" s="90"/>
      <c r="AC1173" s="90"/>
      <c r="AD1173" s="90"/>
      <c r="AE1173" s="90"/>
      <c r="AF1173" s="90"/>
      <c r="AG1173" s="90"/>
      <c r="AH1173" s="90"/>
      <c r="AI1173" s="90"/>
      <c r="AJ1173" s="90"/>
      <c r="AK1173" s="90"/>
      <c r="AL1173" s="90"/>
      <c r="AM1173" s="90"/>
      <c r="AN1173" s="90"/>
      <c r="AO1173" s="90"/>
      <c r="AP1173" s="90"/>
      <c r="AQ1173" s="90"/>
      <c r="AR1173" s="90"/>
      <c r="AS1173" s="90"/>
      <c r="AT1173" s="90"/>
      <c r="AU1173" s="90"/>
      <c r="AV1173" s="90"/>
      <c r="AW1173" s="90"/>
      <c r="AX1173" s="90"/>
      <c r="AY1173" s="90"/>
      <c r="AZ1173" s="90"/>
      <c r="BA1173" s="90"/>
      <c r="BB1173" s="90"/>
      <c r="BC1173" s="90"/>
      <c r="BD1173" s="90"/>
      <c r="BE1173" s="90"/>
      <c r="BF1173" s="90"/>
      <c r="BG1173" s="90"/>
      <c r="BH1173" s="90"/>
      <c r="BI1173" s="90"/>
      <c r="BJ1173" s="90"/>
      <c r="BK1173" s="90"/>
      <c r="BL1173" s="90"/>
      <c r="BM1173" s="90"/>
      <c r="BN1173" s="90"/>
      <c r="BO1173" s="90"/>
      <c r="BP1173" s="90"/>
      <c r="BQ1173" s="90"/>
      <c r="BR1173" s="90"/>
      <c r="BS1173" s="90"/>
      <c r="BT1173" s="90"/>
      <c r="BU1173" s="90"/>
      <c r="BV1173" s="90"/>
      <c r="BW1173" s="90"/>
    </row>
    <row r="1174" spans="2:75" x14ac:dyDescent="0.25">
      <c r="B1174" s="95"/>
      <c r="C1174" s="90"/>
      <c r="D1174" s="90"/>
      <c r="E1174" s="98"/>
      <c r="F1174" s="98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  <c r="R1174" s="90"/>
      <c r="S1174" s="90"/>
      <c r="T1174" s="90"/>
      <c r="U1174" s="90"/>
      <c r="V1174" s="90"/>
      <c r="W1174" s="90"/>
      <c r="X1174" s="90"/>
      <c r="Y1174" s="90"/>
      <c r="Z1174" s="90"/>
      <c r="AA1174" s="90"/>
      <c r="AB1174" s="90"/>
      <c r="AC1174" s="90"/>
      <c r="AD1174" s="90"/>
      <c r="AE1174" s="90"/>
      <c r="AF1174" s="90"/>
      <c r="AG1174" s="90"/>
      <c r="AH1174" s="90"/>
      <c r="AI1174" s="90"/>
      <c r="AJ1174" s="90"/>
      <c r="AK1174" s="90"/>
      <c r="AL1174" s="90"/>
      <c r="AM1174" s="90"/>
      <c r="AN1174" s="90"/>
      <c r="AO1174" s="90"/>
      <c r="AP1174" s="90"/>
      <c r="AQ1174" s="90"/>
      <c r="AR1174" s="90"/>
      <c r="AS1174" s="90"/>
      <c r="AT1174" s="90"/>
      <c r="AU1174" s="90"/>
      <c r="AV1174" s="90"/>
      <c r="AW1174" s="90"/>
      <c r="AX1174" s="90"/>
      <c r="AY1174" s="90"/>
      <c r="AZ1174" s="90"/>
      <c r="BA1174" s="90"/>
      <c r="BB1174" s="90"/>
      <c r="BC1174" s="90"/>
      <c r="BD1174" s="90"/>
      <c r="BE1174" s="90"/>
      <c r="BF1174" s="90"/>
      <c r="BG1174" s="90"/>
      <c r="BH1174" s="90"/>
      <c r="BI1174" s="90"/>
      <c r="BJ1174" s="90"/>
      <c r="BK1174" s="90"/>
      <c r="BL1174" s="90"/>
      <c r="BM1174" s="90"/>
      <c r="BN1174" s="90"/>
      <c r="BO1174" s="90"/>
      <c r="BP1174" s="90"/>
      <c r="BQ1174" s="90"/>
      <c r="BR1174" s="90"/>
      <c r="BS1174" s="90"/>
      <c r="BT1174" s="90"/>
      <c r="BU1174" s="90"/>
      <c r="BV1174" s="90"/>
      <c r="BW1174" s="9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X2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67" sqref="A67:XFD67"/>
    </sheetView>
  </sheetViews>
  <sheetFormatPr defaultRowHeight="15" x14ac:dyDescent="0.25"/>
  <cols>
    <col min="1" max="1" width="30.28515625" bestFit="1" customWidth="1"/>
    <col min="2" max="2" width="32.28515625" style="90" bestFit="1" customWidth="1"/>
    <col min="3" max="3" width="9.28515625" bestFit="1" customWidth="1"/>
    <col min="8" max="10" width="10.140625" bestFit="1" customWidth="1"/>
    <col min="15" max="15" width="9.28515625" bestFit="1" customWidth="1"/>
    <col min="20" max="22" width="10.140625" bestFit="1" customWidth="1"/>
    <col min="27" max="27" width="9.28515625" bestFit="1" customWidth="1"/>
    <col min="32" max="34" width="10.140625" bestFit="1" customWidth="1"/>
    <col min="39" max="39" width="9.28515625" bestFit="1" customWidth="1"/>
    <col min="44" max="46" width="10.140625" bestFit="1" customWidth="1"/>
    <col min="51" max="51" width="9.28515625" bestFit="1" customWidth="1"/>
    <col min="56" max="58" width="10.140625" bestFit="1" customWidth="1"/>
    <col min="63" max="63" width="9.28515625" bestFit="1" customWidth="1"/>
    <col min="68" max="70" width="10.140625" bestFit="1" customWidth="1"/>
    <col min="75" max="75" width="9.28515625" bestFit="1" customWidth="1"/>
    <col min="80" max="82" width="10.140625" bestFit="1" customWidth="1"/>
    <col min="87" max="87" width="9.28515625" bestFit="1" customWidth="1"/>
    <col min="92" max="94" width="10.140625" bestFit="1" customWidth="1"/>
    <col min="99" max="99" width="9.28515625" bestFit="1" customWidth="1"/>
    <col min="101" max="101" width="8.28515625" bestFit="1" customWidth="1"/>
  </cols>
  <sheetData>
    <row r="1" spans="1:102" s="90" customFormat="1" x14ac:dyDescent="0.25">
      <c r="A1" s="105" t="s">
        <v>30</v>
      </c>
      <c r="B1" s="105"/>
      <c r="C1" s="109">
        <v>38868</v>
      </c>
      <c r="D1" s="109">
        <f>EOMONTH(C1,1)</f>
        <v>38898</v>
      </c>
      <c r="E1" s="109">
        <f t="shared" ref="E1:BP1" si="0">EOMONTH(D1,1)</f>
        <v>38929</v>
      </c>
      <c r="F1" s="109">
        <f t="shared" si="0"/>
        <v>38960</v>
      </c>
      <c r="G1" s="109">
        <f t="shared" si="0"/>
        <v>38990</v>
      </c>
      <c r="H1" s="109">
        <f t="shared" si="0"/>
        <v>39021</v>
      </c>
      <c r="I1" s="109">
        <f t="shared" si="0"/>
        <v>39051</v>
      </c>
      <c r="J1" s="109">
        <f t="shared" si="0"/>
        <v>39082</v>
      </c>
      <c r="K1" s="109">
        <f t="shared" si="0"/>
        <v>39113</v>
      </c>
      <c r="L1" s="109">
        <f t="shared" si="0"/>
        <v>39141</v>
      </c>
      <c r="M1" s="109">
        <f t="shared" si="0"/>
        <v>39172</v>
      </c>
      <c r="N1" s="109">
        <f t="shared" si="0"/>
        <v>39202</v>
      </c>
      <c r="O1" s="109">
        <f t="shared" si="0"/>
        <v>39233</v>
      </c>
      <c r="P1" s="109">
        <f t="shared" si="0"/>
        <v>39263</v>
      </c>
      <c r="Q1" s="109">
        <f t="shared" si="0"/>
        <v>39294</v>
      </c>
      <c r="R1" s="109">
        <f t="shared" si="0"/>
        <v>39325</v>
      </c>
      <c r="S1" s="109">
        <f t="shared" si="0"/>
        <v>39355</v>
      </c>
      <c r="T1" s="109">
        <f t="shared" si="0"/>
        <v>39386</v>
      </c>
      <c r="U1" s="109">
        <f t="shared" si="0"/>
        <v>39416</v>
      </c>
      <c r="V1" s="109">
        <f t="shared" si="0"/>
        <v>39447</v>
      </c>
      <c r="W1" s="109">
        <f t="shared" si="0"/>
        <v>39478</v>
      </c>
      <c r="X1" s="109">
        <f t="shared" si="0"/>
        <v>39507</v>
      </c>
      <c r="Y1" s="109">
        <f t="shared" si="0"/>
        <v>39538</v>
      </c>
      <c r="Z1" s="109">
        <f t="shared" si="0"/>
        <v>39568</v>
      </c>
      <c r="AA1" s="109">
        <f t="shared" si="0"/>
        <v>39599</v>
      </c>
      <c r="AB1" s="109">
        <f t="shared" si="0"/>
        <v>39629</v>
      </c>
      <c r="AC1" s="109">
        <f t="shared" si="0"/>
        <v>39660</v>
      </c>
      <c r="AD1" s="109">
        <f t="shared" si="0"/>
        <v>39691</v>
      </c>
      <c r="AE1" s="109">
        <f t="shared" si="0"/>
        <v>39721</v>
      </c>
      <c r="AF1" s="109">
        <f t="shared" si="0"/>
        <v>39752</v>
      </c>
      <c r="AG1" s="109">
        <f t="shared" si="0"/>
        <v>39782</v>
      </c>
      <c r="AH1" s="109">
        <f t="shared" si="0"/>
        <v>39813</v>
      </c>
      <c r="AI1" s="109">
        <f t="shared" si="0"/>
        <v>39844</v>
      </c>
      <c r="AJ1" s="109">
        <f t="shared" si="0"/>
        <v>39872</v>
      </c>
      <c r="AK1" s="109">
        <f t="shared" si="0"/>
        <v>39903</v>
      </c>
      <c r="AL1" s="109">
        <f t="shared" si="0"/>
        <v>39933</v>
      </c>
      <c r="AM1" s="109">
        <f t="shared" si="0"/>
        <v>39964</v>
      </c>
      <c r="AN1" s="109">
        <f t="shared" si="0"/>
        <v>39994</v>
      </c>
      <c r="AO1" s="109">
        <f t="shared" si="0"/>
        <v>40025</v>
      </c>
      <c r="AP1" s="109">
        <f t="shared" si="0"/>
        <v>40056</v>
      </c>
      <c r="AQ1" s="109">
        <f t="shared" si="0"/>
        <v>40086</v>
      </c>
      <c r="AR1" s="109">
        <f t="shared" si="0"/>
        <v>40117</v>
      </c>
      <c r="AS1" s="109">
        <f t="shared" si="0"/>
        <v>40147</v>
      </c>
      <c r="AT1" s="109">
        <f t="shared" si="0"/>
        <v>40178</v>
      </c>
      <c r="AU1" s="109">
        <f t="shared" si="0"/>
        <v>40209</v>
      </c>
      <c r="AV1" s="109">
        <f t="shared" si="0"/>
        <v>40237</v>
      </c>
      <c r="AW1" s="109">
        <f t="shared" si="0"/>
        <v>40268</v>
      </c>
      <c r="AX1" s="109">
        <f t="shared" si="0"/>
        <v>40298</v>
      </c>
      <c r="AY1" s="109">
        <f t="shared" si="0"/>
        <v>40329</v>
      </c>
      <c r="AZ1" s="109">
        <f t="shared" si="0"/>
        <v>40359</v>
      </c>
      <c r="BA1" s="109">
        <f t="shared" si="0"/>
        <v>40390</v>
      </c>
      <c r="BB1" s="109">
        <f t="shared" si="0"/>
        <v>40421</v>
      </c>
      <c r="BC1" s="109">
        <f t="shared" si="0"/>
        <v>40451</v>
      </c>
      <c r="BD1" s="109">
        <f t="shared" si="0"/>
        <v>40482</v>
      </c>
      <c r="BE1" s="109">
        <f t="shared" si="0"/>
        <v>40512</v>
      </c>
      <c r="BF1" s="109">
        <f t="shared" si="0"/>
        <v>40543</v>
      </c>
      <c r="BG1" s="109">
        <f t="shared" si="0"/>
        <v>40574</v>
      </c>
      <c r="BH1" s="109">
        <f t="shared" si="0"/>
        <v>40602</v>
      </c>
      <c r="BI1" s="109">
        <f t="shared" si="0"/>
        <v>40633</v>
      </c>
      <c r="BJ1" s="109">
        <f t="shared" si="0"/>
        <v>40663</v>
      </c>
      <c r="BK1" s="109">
        <f t="shared" si="0"/>
        <v>40694</v>
      </c>
      <c r="BL1" s="109">
        <f t="shared" si="0"/>
        <v>40724</v>
      </c>
      <c r="BM1" s="109">
        <f t="shared" si="0"/>
        <v>40755</v>
      </c>
      <c r="BN1" s="109">
        <f t="shared" si="0"/>
        <v>40786</v>
      </c>
      <c r="BO1" s="109">
        <f t="shared" si="0"/>
        <v>40816</v>
      </c>
      <c r="BP1" s="109">
        <f t="shared" si="0"/>
        <v>40847</v>
      </c>
      <c r="BQ1" s="109">
        <f t="shared" ref="BQ1:CV1" si="1">EOMONTH(BP1,1)</f>
        <v>40877</v>
      </c>
      <c r="BR1" s="109">
        <f t="shared" si="1"/>
        <v>40908</v>
      </c>
      <c r="BS1" s="109">
        <f t="shared" si="1"/>
        <v>40939</v>
      </c>
      <c r="BT1" s="109">
        <f t="shared" si="1"/>
        <v>40968</v>
      </c>
      <c r="BU1" s="109">
        <f t="shared" si="1"/>
        <v>40999</v>
      </c>
      <c r="BV1" s="109">
        <f t="shared" si="1"/>
        <v>41029</v>
      </c>
      <c r="BW1" s="109">
        <f t="shared" si="1"/>
        <v>41060</v>
      </c>
      <c r="BX1" s="109">
        <f t="shared" si="1"/>
        <v>41090</v>
      </c>
      <c r="BY1" s="109">
        <f t="shared" si="1"/>
        <v>41121</v>
      </c>
      <c r="BZ1" s="109">
        <f t="shared" si="1"/>
        <v>41152</v>
      </c>
      <c r="CA1" s="109">
        <f t="shared" si="1"/>
        <v>41182</v>
      </c>
      <c r="CB1" s="109">
        <f t="shared" si="1"/>
        <v>41213</v>
      </c>
      <c r="CC1" s="109">
        <f t="shared" si="1"/>
        <v>41243</v>
      </c>
      <c r="CD1" s="109">
        <f t="shared" si="1"/>
        <v>41274</v>
      </c>
      <c r="CE1" s="109">
        <f t="shared" si="1"/>
        <v>41305</v>
      </c>
      <c r="CF1" s="109">
        <f t="shared" si="1"/>
        <v>41333</v>
      </c>
      <c r="CG1" s="109">
        <f t="shared" si="1"/>
        <v>41364</v>
      </c>
      <c r="CH1" s="109">
        <f t="shared" si="1"/>
        <v>41394</v>
      </c>
      <c r="CI1" s="109">
        <f t="shared" si="1"/>
        <v>41425</v>
      </c>
      <c r="CJ1" s="109">
        <f t="shared" si="1"/>
        <v>41455</v>
      </c>
      <c r="CK1" s="109">
        <f t="shared" si="1"/>
        <v>41486</v>
      </c>
      <c r="CL1" s="109">
        <f t="shared" si="1"/>
        <v>41517</v>
      </c>
      <c r="CM1" s="109">
        <f t="shared" si="1"/>
        <v>41547</v>
      </c>
      <c r="CN1" s="109">
        <f t="shared" si="1"/>
        <v>41578</v>
      </c>
      <c r="CO1" s="109">
        <f t="shared" si="1"/>
        <v>41608</v>
      </c>
      <c r="CP1" s="109">
        <f t="shared" si="1"/>
        <v>41639</v>
      </c>
      <c r="CQ1" s="109">
        <f t="shared" si="1"/>
        <v>41670</v>
      </c>
      <c r="CR1" s="109">
        <f t="shared" si="1"/>
        <v>41698</v>
      </c>
      <c r="CS1" s="109">
        <f t="shared" si="1"/>
        <v>41729</v>
      </c>
      <c r="CT1" s="109">
        <f t="shared" si="1"/>
        <v>41759</v>
      </c>
      <c r="CU1" s="109">
        <f t="shared" si="1"/>
        <v>41790</v>
      </c>
      <c r="CV1" s="109">
        <f t="shared" si="1"/>
        <v>41820</v>
      </c>
      <c r="CW1" s="105" t="s">
        <v>14</v>
      </c>
    </row>
    <row r="2" spans="1:102" s="90" customFormat="1" x14ac:dyDescent="0.25">
      <c r="A2" s="144" t="s">
        <v>76</v>
      </c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V2" s="144"/>
      <c r="AW2" s="144"/>
      <c r="AX2" s="144"/>
      <c r="AY2" s="144"/>
      <c r="AZ2" s="144"/>
      <c r="BA2" s="144"/>
      <c r="BB2" s="144"/>
      <c r="BC2" s="144"/>
      <c r="BD2" s="144"/>
      <c r="BE2" s="144"/>
      <c r="BF2" s="144"/>
      <c r="BG2" s="144"/>
      <c r="BH2" s="144"/>
      <c r="BI2" s="144"/>
      <c r="BJ2" s="144"/>
      <c r="BK2" s="144"/>
      <c r="BL2" s="144"/>
      <c r="BM2" s="144"/>
      <c r="BN2" s="144"/>
      <c r="BO2" s="144"/>
      <c r="BP2" s="144"/>
      <c r="BQ2" s="144"/>
      <c r="BR2" s="144"/>
      <c r="BS2" s="144"/>
      <c r="BT2" s="144"/>
      <c r="BU2" s="144"/>
      <c r="BV2" s="144"/>
      <c r="BW2" s="144"/>
      <c r="BX2" s="144"/>
      <c r="BY2" s="144"/>
      <c r="BZ2" s="144"/>
      <c r="CA2" s="144"/>
      <c r="CB2" s="144"/>
      <c r="CC2" s="144"/>
      <c r="CD2" s="144"/>
      <c r="CE2" s="144"/>
      <c r="CF2" s="144"/>
      <c r="CG2" s="144"/>
      <c r="CH2" s="144"/>
      <c r="CI2" s="144"/>
      <c r="CJ2" s="144"/>
      <c r="CK2" s="144"/>
      <c r="CL2" s="144"/>
      <c r="CM2" s="144"/>
      <c r="CN2" s="144"/>
      <c r="CO2" s="144"/>
      <c r="CP2" s="144"/>
      <c r="CQ2" s="144"/>
      <c r="CR2" s="144"/>
      <c r="CS2" s="144"/>
      <c r="CT2" s="144"/>
      <c r="CU2" s="144"/>
      <c r="CV2" s="144"/>
      <c r="CW2" s="144"/>
    </row>
    <row r="3" spans="1:102" s="90" customFormat="1" x14ac:dyDescent="0.25">
      <c r="A3" s="145" t="s">
        <v>12</v>
      </c>
      <c r="B3" s="145"/>
      <c r="C3" s="146">
        <v>-9.4330073191222205E-2</v>
      </c>
      <c r="D3" s="146">
        <v>-5.0104895099045803E-2</v>
      </c>
      <c r="E3" s="146">
        <v>2.2026984870162716E-2</v>
      </c>
      <c r="F3" s="146">
        <v>4.485916425739913E-2</v>
      </c>
      <c r="G3" s="146">
        <v>-1.8764658727746332E-2</v>
      </c>
      <c r="H3" s="146">
        <v>5.4744669851269405E-2</v>
      </c>
      <c r="I3" s="146">
        <v>7.1608190285975967E-2</v>
      </c>
      <c r="J3" s="146">
        <v>6.6250023670556312E-3</v>
      </c>
      <c r="K3" s="146">
        <v>3.3626225517880692E-2</v>
      </c>
      <c r="L3" s="146">
        <v>1.2258046492135521E-2</v>
      </c>
      <c r="M3" s="146">
        <v>5.5120395843317259E-2</v>
      </c>
      <c r="N3" s="146">
        <v>0.11537249349211563</v>
      </c>
      <c r="O3" s="146">
        <v>7.6897339855663618E-2</v>
      </c>
      <c r="P3" s="146">
        <v>0.1244638653159693</v>
      </c>
      <c r="Q3" s="146">
        <v>6.6049569400643424E-2</v>
      </c>
      <c r="R3" s="146">
        <v>-2.8181750445575315E-2</v>
      </c>
      <c r="S3" s="146">
        <v>0.12287581379413164</v>
      </c>
      <c r="T3" s="146">
        <v>0.14960779131256507</v>
      </c>
      <c r="U3" s="146">
        <v>-6.9555508615666742E-2</v>
      </c>
      <c r="V3" s="146">
        <v>2.8940986222564261E-2</v>
      </c>
      <c r="W3" s="146">
        <v>-0.17871867358314131</v>
      </c>
      <c r="X3" s="146">
        <v>6.6740362957168134E-2</v>
      </c>
      <c r="Y3" s="146">
        <v>-0.12020781108248042</v>
      </c>
      <c r="Z3" s="146">
        <v>0.1098487003894552</v>
      </c>
      <c r="AA3" s="146">
        <v>7.0613255724149976E-2</v>
      </c>
      <c r="AB3" s="146">
        <v>-0.12903609391870374</v>
      </c>
      <c r="AC3" s="146">
        <v>-9.0709445070844816E-2</v>
      </c>
      <c r="AD3" s="146">
        <v>-7.633750000249194E-2</v>
      </c>
      <c r="AE3" s="146">
        <v>-0.32787149482672379</v>
      </c>
      <c r="AF3" s="146">
        <v>-0.57004293257790051</v>
      </c>
      <c r="AG3" s="146">
        <v>-3.4350410704956202E-2</v>
      </c>
      <c r="AH3" s="146">
        <v>0.12329047526133957</v>
      </c>
      <c r="AI3" s="146">
        <v>-7.8893140054785205E-2</v>
      </c>
      <c r="AJ3" s="146">
        <v>-5.9290497449788801E-2</v>
      </c>
      <c r="AK3" s="146">
        <v>9.7149490959150167E-2</v>
      </c>
      <c r="AL3" s="146">
        <v>0.241716728706765</v>
      </c>
      <c r="AM3" s="146">
        <v>0.27635065951914001</v>
      </c>
      <c r="AN3" s="146">
        <v>3.4289170495565624E-2</v>
      </c>
      <c r="AO3" s="146">
        <v>0.15907619945772419</v>
      </c>
      <c r="AP3" s="146">
        <v>8.1891990000657749E-3</v>
      </c>
      <c r="AQ3" s="146">
        <v>0.1113986319171944</v>
      </c>
      <c r="AR3" s="146">
        <v>2.0054633268814343E-4</v>
      </c>
      <c r="AS3" s="146">
        <v>2.7110518906935419E-2</v>
      </c>
      <c r="AT3" s="146">
        <v>6.7366383238824504E-2</v>
      </c>
      <c r="AU3" s="146">
        <v>-1.3189518529432715E-2</v>
      </c>
      <c r="AV3" s="146">
        <v>1.2864903266880494E-2</v>
      </c>
      <c r="AW3" s="146">
        <v>8.7631289074148133E-2</v>
      </c>
      <c r="AX3" s="146">
        <v>2.8558708067975558E-2</v>
      </c>
      <c r="AY3" s="146">
        <v>-9.6002706762794612E-2</v>
      </c>
      <c r="AZ3" s="146">
        <v>-3.2226724864248828E-3</v>
      </c>
      <c r="BA3" s="146">
        <v>8.5080937603105949E-2</v>
      </c>
      <c r="BB3" s="146">
        <v>-1.6239545530609623E-2</v>
      </c>
      <c r="BC3" s="146">
        <v>0.12393950493392024</v>
      </c>
      <c r="BD3" s="146">
        <v>5.2468132054904519E-2</v>
      </c>
      <c r="BE3" s="146">
        <v>-4.4373527868037492E-3</v>
      </c>
      <c r="BF3" s="146">
        <v>5.9611168399966517E-2</v>
      </c>
      <c r="BG3" s="146">
        <v>-2.5529581074407833E-2</v>
      </c>
      <c r="BH3" s="146">
        <v>-1.3041466434576607E-2</v>
      </c>
      <c r="BI3" s="146">
        <v>3.2883058553360281E-2</v>
      </c>
      <c r="BJ3" s="146">
        <v>6.8008984450139365E-2</v>
      </c>
      <c r="BK3" s="146">
        <v>-2.5380785831958404E-2</v>
      </c>
      <c r="BL3" s="146">
        <v>-1.3463594727250151E-2</v>
      </c>
      <c r="BM3" s="146">
        <v>-1.8850121253423176E-2</v>
      </c>
      <c r="BN3" s="146">
        <v>-9.2223449670288268E-2</v>
      </c>
      <c r="BO3" s="146">
        <v>-0.17482930228255417</v>
      </c>
      <c r="BP3" s="146">
        <v>0.13946637360850767</v>
      </c>
      <c r="BQ3" s="146">
        <v>-6.5467453258381325E-2</v>
      </c>
      <c r="BR3" s="146">
        <v>-6.360526630040989E-3</v>
      </c>
      <c r="BS3" s="146">
        <v>0.13336430122813137</v>
      </c>
      <c r="BT3" s="146">
        <v>0.11189172832133641</v>
      </c>
      <c r="BU3" s="146">
        <v>-1.9857650288302785E-2</v>
      </c>
      <c r="BV3" s="146">
        <v>-1.753538551535902E-2</v>
      </c>
      <c r="BW3" s="146">
        <v>-0.13163105576721457</v>
      </c>
      <c r="BX3" s="146">
        <v>-5.2554710648736527E-3</v>
      </c>
      <c r="BY3" s="146">
        <v>1.065302917538943E-4</v>
      </c>
      <c r="BZ3" s="146">
        <v>3.6109371957293648E-2</v>
      </c>
      <c r="CA3" s="146">
        <v>6.6336690883828903E-2</v>
      </c>
      <c r="CB3" s="146">
        <v>2.7946679602313056E-2</v>
      </c>
      <c r="CC3" s="146">
        <v>2.306389578953047E-2</v>
      </c>
      <c r="CD3" s="146">
        <v>8.1779905558839072E-2</v>
      </c>
      <c r="CE3" s="146">
        <v>9.1352611948792739E-2</v>
      </c>
      <c r="CF3" s="146">
        <v>-3.5200395990759381E-3</v>
      </c>
      <c r="CG3" s="146">
        <v>3.5732644643637624E-4</v>
      </c>
      <c r="CH3" s="146">
        <v>6.3533153837821266E-2</v>
      </c>
      <c r="CI3" s="146">
        <v>1.4533285833858808E-2</v>
      </c>
      <c r="CJ3" s="146">
        <v>-6.0912867411374173E-2</v>
      </c>
      <c r="CK3" s="146">
        <v>5.6650375428616916E-2</v>
      </c>
      <c r="CL3" s="146">
        <v>1.4300194148363511E-2</v>
      </c>
      <c r="CM3" s="146">
        <v>9.6433012634000156E-2</v>
      </c>
      <c r="CN3" s="146">
        <v>4.3210256916138563E-2</v>
      </c>
      <c r="CO3" s="146">
        <v>1.5406268778175447E-2</v>
      </c>
      <c r="CP3" s="146">
        <v>2.3825452998118588E-2</v>
      </c>
      <c r="CQ3" s="146">
        <v>-5.3327239793547268E-2</v>
      </c>
      <c r="CR3" s="146">
        <v>2.7760909277462668E-2</v>
      </c>
      <c r="CS3" s="146">
        <v>1.1977615701995825E-3</v>
      </c>
      <c r="CT3" s="146">
        <v>7.8053870400238536E-3</v>
      </c>
      <c r="CU3" s="146">
        <v>5.6297968986332318E-2</v>
      </c>
      <c r="CV3" s="146">
        <v>2.706326932479157E-2</v>
      </c>
      <c r="CW3" s="146">
        <v>1.9007534862988613</v>
      </c>
      <c r="CX3" s="107"/>
    </row>
    <row r="4" spans="1:102" s="90" customFormat="1" x14ac:dyDescent="0.25">
      <c r="A4" s="145" t="s">
        <v>28</v>
      </c>
      <c r="B4" s="145"/>
      <c r="C4" s="146">
        <v>-6.6067178240768215E-2</v>
      </c>
      <c r="D4" s="146">
        <v>-7.7157159749191443E-3</v>
      </c>
      <c r="E4" s="146">
        <v>-1.0437829593159953E-2</v>
      </c>
      <c r="F4" s="146">
        <v>-8.7223236955306788E-3</v>
      </c>
      <c r="G4" s="146">
        <v>-5.2727490753212477E-3</v>
      </c>
      <c r="H4" s="146">
        <v>-1.0135577341968224E-2</v>
      </c>
      <c r="I4" s="146">
        <v>1.621101796719128E-2</v>
      </c>
      <c r="J4" s="146">
        <v>1.8390746915386335E-4</v>
      </c>
      <c r="K4" s="146">
        <v>-1.9643637036454329E-3</v>
      </c>
      <c r="L4" s="146">
        <v>-5.6539429675271484E-4</v>
      </c>
      <c r="M4" s="146">
        <v>-1.6231989351180053E-3</v>
      </c>
      <c r="N4" s="146">
        <v>-1.9440396491771138E-3</v>
      </c>
      <c r="O4" s="146">
        <v>5.0005451537130149E-3</v>
      </c>
      <c r="P4" s="146">
        <v>-1.2209816895447893E-2</v>
      </c>
      <c r="Q4" s="146">
        <v>-5.4339589706337279E-3</v>
      </c>
      <c r="R4" s="146">
        <v>-5.7738701137682443E-3</v>
      </c>
      <c r="S4" s="146">
        <v>-2.3842848456162224E-3</v>
      </c>
      <c r="T4" s="146">
        <v>-8.3291033341748036E-5</v>
      </c>
      <c r="U4" s="146">
        <v>-3.302582047302942E-3</v>
      </c>
      <c r="V4" s="146">
        <v>-4.1381251598905551E-3</v>
      </c>
      <c r="W4" s="146">
        <v>-2.097738972222847E-3</v>
      </c>
      <c r="X4" s="146">
        <v>-2.0544850372051894E-3</v>
      </c>
      <c r="Y4" s="146">
        <v>-3.0150243597465653E-3</v>
      </c>
      <c r="Z4" s="146">
        <v>-1.2600206302222695E-3</v>
      </c>
      <c r="AA4" s="146">
        <v>-7.2015398377934582E-4</v>
      </c>
      <c r="AB4" s="146">
        <v>-2.1724886592551591E-4</v>
      </c>
      <c r="AC4" s="146">
        <v>-2.4927520409968196E-3</v>
      </c>
      <c r="AD4" s="146">
        <v>-4.4643698794262222E-4</v>
      </c>
      <c r="AE4" s="146">
        <v>-2.0119904982893289E-4</v>
      </c>
      <c r="AF4" s="146">
        <v>-2.4245878588925952E-3</v>
      </c>
      <c r="AG4" s="146">
        <v>-6.1140768144951748E-3</v>
      </c>
      <c r="AH4" s="146">
        <v>4.3883981902097698E-3</v>
      </c>
      <c r="AI4" s="146">
        <v>-2.080161012320387E-3</v>
      </c>
      <c r="AJ4" s="146">
        <v>-8.6322585349138728E-4</v>
      </c>
      <c r="AK4" s="146">
        <v>-1.2449453511194774E-3</v>
      </c>
      <c r="AL4" s="146">
        <v>-1.2609560140541421E-3</v>
      </c>
      <c r="AM4" s="146">
        <v>-2.2740649186172137E-3</v>
      </c>
      <c r="AN4" s="146">
        <v>-1.0322790895580568E-3</v>
      </c>
      <c r="AO4" s="146">
        <v>-1.6701856168179052E-3</v>
      </c>
      <c r="AP4" s="146">
        <v>-1.4163880878044744E-3</v>
      </c>
      <c r="AQ4" s="146">
        <v>-1.2738107848347725E-3</v>
      </c>
      <c r="AR4" s="146">
        <v>-2.6530036400013835E-4</v>
      </c>
      <c r="AS4" s="146">
        <v>-1.1605508241606178E-3</v>
      </c>
      <c r="AT4" s="146">
        <v>-1.656519865860544E-3</v>
      </c>
      <c r="AU4" s="146">
        <v>-1.6116307826395371E-3</v>
      </c>
      <c r="AV4" s="146">
        <v>-5.3527321431122714E-4</v>
      </c>
      <c r="AW4" s="146">
        <v>-6.9906379207764098E-4</v>
      </c>
      <c r="AX4" s="146">
        <v>-8.6241376600432293E-4</v>
      </c>
      <c r="AY4" s="146">
        <v>-1.0386116418300373E-3</v>
      </c>
      <c r="AZ4" s="146">
        <v>-9.0192180468196882E-4</v>
      </c>
      <c r="BA4" s="146">
        <v>-1.0236473226920453E-3</v>
      </c>
      <c r="BB4" s="146">
        <v>-8.2885862194097769E-4</v>
      </c>
      <c r="BC4" s="146">
        <v>-5.0436884542779618E-4</v>
      </c>
      <c r="BD4" s="146">
        <v>-8.4113041034846511E-4</v>
      </c>
      <c r="BE4" s="146">
        <v>-8.4733315962864486E-4</v>
      </c>
      <c r="BF4" s="146">
        <v>-1.3978998732420056E-3</v>
      </c>
      <c r="BG4" s="146">
        <v>-8.2753781741625734E-4</v>
      </c>
      <c r="BH4" s="146">
        <v>-2.6563512367494962E-3</v>
      </c>
      <c r="BI4" s="146">
        <v>1.7659686483868042E-3</v>
      </c>
      <c r="BJ4" s="146">
        <v>-7.8313286358163022E-4</v>
      </c>
      <c r="BK4" s="146">
        <v>-9.4760292662573911E-4</v>
      </c>
      <c r="BL4" s="146">
        <v>-9.6822702696318342E-4</v>
      </c>
      <c r="BM4" s="146">
        <v>-7.3518222432011166E-4</v>
      </c>
      <c r="BN4" s="146">
        <v>-9.4303116248308785E-4</v>
      </c>
      <c r="BO4" s="146">
        <v>-1.2051635049026288E-3</v>
      </c>
      <c r="BP4" s="146">
        <v>-1.0050351507125787E-3</v>
      </c>
      <c r="BQ4" s="146">
        <v>-1.1514042360301268E-3</v>
      </c>
      <c r="BR4" s="146">
        <v>-1.0375984977708197E-4</v>
      </c>
      <c r="BS4" s="146">
        <v>-9.9470399988190296E-4</v>
      </c>
      <c r="BT4" s="146">
        <v>-8.9685227777152492E-4</v>
      </c>
      <c r="BU4" s="146">
        <v>-9.7791481206878296E-4</v>
      </c>
      <c r="BV4" s="146">
        <v>-5.3342577136472928E-4</v>
      </c>
      <c r="BW4" s="146">
        <v>3.0944273751124483E-4</v>
      </c>
      <c r="BX4" s="146">
        <v>-1.9869365776905034E-3</v>
      </c>
      <c r="BY4" s="146">
        <v>-1.4499037807835069E-3</v>
      </c>
      <c r="BZ4" s="146">
        <v>-6.2468903716086151E-4</v>
      </c>
      <c r="CA4" s="146">
        <v>-1.0169525066759278E-3</v>
      </c>
      <c r="CB4" s="146">
        <v>-4.5307254993508071E-4</v>
      </c>
      <c r="CC4" s="146">
        <v>-6.2908569739390742E-4</v>
      </c>
      <c r="CD4" s="146">
        <v>-2.0785331258025509E-4</v>
      </c>
      <c r="CE4" s="146">
        <v>-1.5293470791261576E-3</v>
      </c>
      <c r="CF4" s="146">
        <v>-8.162312962263019E-4</v>
      </c>
      <c r="CG4" s="146">
        <v>-6.3091850331164936E-4</v>
      </c>
      <c r="CH4" s="146">
        <v>-9.5308553286990619E-4</v>
      </c>
      <c r="CI4" s="146">
        <v>-6.9506162284703075E-4</v>
      </c>
      <c r="CJ4" s="146">
        <v>-9.0756806498813129E-4</v>
      </c>
      <c r="CK4" s="146">
        <v>-3.7541728323212841E-4</v>
      </c>
      <c r="CL4" s="146">
        <v>-7.9884287630859418E-4</v>
      </c>
      <c r="CM4" s="146">
        <v>-2.3025748800653557E-5</v>
      </c>
      <c r="CN4" s="146">
        <v>-7.8685649257847156E-4</v>
      </c>
      <c r="CO4" s="146">
        <v>-2.13574392485405E-4</v>
      </c>
      <c r="CP4" s="146">
        <v>-4.417600375041586E-4</v>
      </c>
      <c r="CQ4" s="146">
        <v>-3.920660386067287E-4</v>
      </c>
      <c r="CR4" s="146">
        <v>-3.6197201140746537E-4</v>
      </c>
      <c r="CS4" s="146">
        <v>-3.9150398395431106E-4</v>
      </c>
      <c r="CT4" s="146">
        <v>-3.154338319025307E-4</v>
      </c>
      <c r="CU4" s="146">
        <v>-5.9212716797478308E-4</v>
      </c>
      <c r="CV4" s="146">
        <v>-4.1683445428169818E-4</v>
      </c>
      <c r="CW4" s="146">
        <v>-0.29182716462618885</v>
      </c>
      <c r="CX4" s="107"/>
    </row>
    <row r="5" spans="1:102" s="90" customFormat="1" x14ac:dyDescent="0.25">
      <c r="A5" s="145" t="s">
        <v>16</v>
      </c>
      <c r="B5" s="145"/>
      <c r="C5" s="144"/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4"/>
      <c r="BA5" s="144"/>
      <c r="BB5" s="144"/>
      <c r="BC5" s="144"/>
      <c r="BD5" s="144"/>
      <c r="BE5" s="144"/>
      <c r="BF5" s="144"/>
      <c r="BG5" s="144"/>
      <c r="BH5" s="144"/>
      <c r="BI5" s="144"/>
      <c r="BJ5" s="144"/>
      <c r="BK5" s="144"/>
      <c r="BL5" s="144"/>
      <c r="BM5" s="144"/>
      <c r="BN5" s="144"/>
      <c r="BO5" s="144"/>
      <c r="BP5" s="144"/>
      <c r="BQ5" s="144"/>
      <c r="BR5" s="144"/>
      <c r="BS5" s="144"/>
      <c r="BT5" s="144"/>
      <c r="BU5" s="144"/>
      <c r="BV5" s="144"/>
      <c r="BW5" s="144"/>
      <c r="BX5" s="144"/>
      <c r="BY5" s="144"/>
      <c r="BZ5" s="144"/>
      <c r="CA5" s="144"/>
      <c r="CB5" s="146">
        <v>-1.4520931427015951E-5</v>
      </c>
      <c r="CC5" s="146">
        <v>3.1971415547266643E-5</v>
      </c>
      <c r="CD5" s="146">
        <v>-1.7812029232948189E-4</v>
      </c>
      <c r="CE5" s="146">
        <v>7.9053647674403113E-5</v>
      </c>
      <c r="CF5" s="146">
        <v>-9.6152711222070184E-6</v>
      </c>
      <c r="CG5" s="146">
        <v>4.8229590106524994E-5</v>
      </c>
      <c r="CH5" s="146">
        <v>-1.2064806044207273E-5</v>
      </c>
      <c r="CI5" s="146">
        <v>5.0378464732070579E-4</v>
      </c>
      <c r="CJ5" s="146">
        <v>6.05216186641518E-4</v>
      </c>
      <c r="CK5" s="146">
        <v>3.8412145733167618E-4</v>
      </c>
      <c r="CL5" s="146">
        <v>3.1148090398720263E-4</v>
      </c>
      <c r="CM5" s="146">
        <v>4.7573077119743051E-4</v>
      </c>
      <c r="CN5" s="146">
        <v>5.8616899338930113E-4</v>
      </c>
      <c r="CO5" s="146">
        <v>1.5249358372076632E-4</v>
      </c>
      <c r="CP5" s="146">
        <v>-2.5372950788858238E-4</v>
      </c>
      <c r="CQ5" s="146">
        <v>6.2529129031916502E-4</v>
      </c>
      <c r="CR5" s="146">
        <v>1.4826727172339276E-3</v>
      </c>
      <c r="CS5" s="146">
        <v>1.0228954268446644E-3</v>
      </c>
      <c r="CT5" s="146">
        <v>3.9844133633870865E-4</v>
      </c>
      <c r="CU5" s="146">
        <v>1.1204716084221311E-3</v>
      </c>
      <c r="CV5" s="146">
        <v>1.7203635768680034E-3</v>
      </c>
      <c r="CW5" s="146">
        <v>1.3250190709537162E-2</v>
      </c>
      <c r="CX5" s="107"/>
    </row>
    <row r="6" spans="1:102" s="90" customFormat="1" x14ac:dyDescent="0.25">
      <c r="A6" s="145" t="s">
        <v>13</v>
      </c>
      <c r="B6" s="145"/>
      <c r="C6" s="146">
        <v>3.5587251431990416E-2</v>
      </c>
      <c r="D6" s="146">
        <v>7.4306110739649463E-3</v>
      </c>
      <c r="E6" s="146">
        <v>4.170844722997261E-3</v>
      </c>
      <c r="F6" s="146">
        <v>-2.6316840561868452E-2</v>
      </c>
      <c r="G6" s="146">
        <v>3.222740780306757E-2</v>
      </c>
      <c r="H6" s="146">
        <v>-3.1979092509301206E-2</v>
      </c>
      <c r="I6" s="146">
        <v>-5.4439208253167226E-2</v>
      </c>
      <c r="J6" s="146">
        <v>6.711090163790504E-3</v>
      </c>
      <c r="K6" s="146">
        <v>-8.4918618142352451E-3</v>
      </c>
      <c r="L6" s="146">
        <v>3.7473478046171852E-3</v>
      </c>
      <c r="M6" s="146">
        <v>-4.3967196908199224E-2</v>
      </c>
      <c r="N6" s="146">
        <v>-5.1408453842938483E-2</v>
      </c>
      <c r="O6" s="146">
        <v>-7.665788500937662E-2</v>
      </c>
      <c r="P6" s="146">
        <v>-2.4604048420521458E-2</v>
      </c>
      <c r="Q6" s="146">
        <v>-2.6465610430009723E-2</v>
      </c>
      <c r="R6" s="146">
        <v>2.7835620559343542E-2</v>
      </c>
      <c r="S6" s="146">
        <v>-0.11471152894851544</v>
      </c>
      <c r="T6" s="146">
        <v>-0.10411450027922353</v>
      </c>
      <c r="U6" s="146">
        <v>0.10343809066296963</v>
      </c>
      <c r="V6" s="146">
        <v>-3.1028610626736798E-3</v>
      </c>
      <c r="W6" s="146">
        <v>0.20183321195546211</v>
      </c>
      <c r="X6" s="146">
        <v>-4.6632857076478823E-2</v>
      </c>
      <c r="Y6" s="146">
        <v>5.9852835442227033E-2</v>
      </c>
      <c r="Z6" s="146">
        <v>-9.9445638068256056E-2</v>
      </c>
      <c r="AA6" s="146">
        <v>-2.7371785545426228E-2</v>
      </c>
      <c r="AB6" s="146">
        <v>0.13121334278462915</v>
      </c>
      <c r="AC6" s="146">
        <v>5.6962197111841632E-2</v>
      </c>
      <c r="AD6" s="146">
        <v>4.8453936990434571E-2</v>
      </c>
      <c r="AE6" s="146">
        <v>0.23115269387655288</v>
      </c>
      <c r="AF6" s="146">
        <v>0.49177752043679307</v>
      </c>
      <c r="AG6" s="146">
        <v>3.0684487519451333E-2</v>
      </c>
      <c r="AH6" s="146">
        <v>-0.10126770447698664</v>
      </c>
      <c r="AI6" s="146">
        <v>7.8973301067105608E-2</v>
      </c>
      <c r="AJ6" s="146">
        <v>7.6663723303280251E-2</v>
      </c>
      <c r="AK6" s="146">
        <v>-0.10427454560803076</v>
      </c>
      <c r="AL6" s="146">
        <v>-0.2050257726927105</v>
      </c>
      <c r="AM6" s="146">
        <v>-0.12225659460052256</v>
      </c>
      <c r="AN6" s="146">
        <v>-6.5368914060074937E-3</v>
      </c>
      <c r="AO6" s="146">
        <v>-0.10586601384090638</v>
      </c>
      <c r="AP6" s="146">
        <v>1.0507189087738702E-2</v>
      </c>
      <c r="AQ6" s="146">
        <v>-7.1184821132359716E-2</v>
      </c>
      <c r="AR6" s="146">
        <v>2.6694754031311954E-2</v>
      </c>
      <c r="AS6" s="146">
        <v>-5.4849968082774814E-2</v>
      </c>
      <c r="AT6" s="146">
        <v>-4.2994604862445877E-2</v>
      </c>
      <c r="AU6" s="146">
        <v>6.5351149312072213E-2</v>
      </c>
      <c r="AV6" s="146">
        <v>-2.6589966318591073E-2</v>
      </c>
      <c r="AW6" s="146">
        <v>-7.3702225282070502E-2</v>
      </c>
      <c r="AX6" s="146">
        <v>-3.5216307953628262E-2</v>
      </c>
      <c r="AY6" s="146">
        <v>0.10238133360553955</v>
      </c>
      <c r="AZ6" s="146">
        <v>-3.1054057088931559E-3</v>
      </c>
      <c r="BA6" s="146">
        <v>-8.3787290280414095E-2</v>
      </c>
      <c r="BB6" s="146">
        <v>3.0818404152550612E-2</v>
      </c>
      <c r="BC6" s="146">
        <v>-0.11009513608849245</v>
      </c>
      <c r="BD6" s="146">
        <v>-3.010700164455607E-2</v>
      </c>
      <c r="BE6" s="146">
        <v>1.8274685946432386E-2</v>
      </c>
      <c r="BF6" s="146">
        <v>-3.2973277611569582E-2</v>
      </c>
      <c r="BG6" s="146">
        <v>1.513712784061574E-2</v>
      </c>
      <c r="BH6" s="146">
        <v>1.1837803878992793E-2</v>
      </c>
      <c r="BI6" s="146">
        <v>-3.9359027201747082E-2</v>
      </c>
      <c r="BJ6" s="146">
        <v>-6.6075851586557752E-2</v>
      </c>
      <c r="BK6" s="146">
        <v>4.3888388758584168E-2</v>
      </c>
      <c r="BL6" s="146">
        <v>1.4601838411322829E-2</v>
      </c>
      <c r="BM6" s="146">
        <v>1.8505303477743252E-2</v>
      </c>
      <c r="BN6" s="146">
        <v>8.4606480832771266E-2</v>
      </c>
      <c r="BO6" s="146">
        <v>0.1524044459895941</v>
      </c>
      <c r="BP6" s="146">
        <v>-0.11608133845779507</v>
      </c>
      <c r="BQ6" s="146">
        <v>5.2508857494411476E-2</v>
      </c>
      <c r="BR6" s="146">
        <v>1.4657662178704411E-2</v>
      </c>
      <c r="BS6" s="146">
        <v>-8.7089597228249438E-2</v>
      </c>
      <c r="BT6" s="146">
        <v>-7.4254876043564885E-2</v>
      </c>
      <c r="BU6" s="146">
        <v>4.7755862874408021E-3</v>
      </c>
      <c r="BV6" s="146">
        <v>1.8128811286723723E-2</v>
      </c>
      <c r="BW6" s="146">
        <v>0.13074161302970361</v>
      </c>
      <c r="BX6" s="146">
        <v>-2.6427559572618699E-2</v>
      </c>
      <c r="BY6" s="146">
        <v>9.1433804615752342E-3</v>
      </c>
      <c r="BZ6" s="146">
        <v>-1.8174682920132811E-2</v>
      </c>
      <c r="CA6" s="146">
        <v>-4.4549738377153029E-2</v>
      </c>
      <c r="CB6" s="146">
        <v>-8.029086120950886E-3</v>
      </c>
      <c r="CC6" s="146">
        <v>-3.7216781507683844E-2</v>
      </c>
      <c r="CD6" s="146">
        <v>-5.1181508946456997E-2</v>
      </c>
      <c r="CE6" s="146">
        <v>-2.289231851734122E-2</v>
      </c>
      <c r="CF6" s="146">
        <v>1.2975886166424462E-2</v>
      </c>
      <c r="CG6" s="146">
        <v>-2.0446375332312675E-3</v>
      </c>
      <c r="CH6" s="146">
        <v>-2.9928003498907098E-2</v>
      </c>
      <c r="CI6" s="146">
        <v>1.2737991141667539E-2</v>
      </c>
      <c r="CJ6" s="146">
        <v>7.1876757558376622E-2</v>
      </c>
      <c r="CK6" s="146">
        <v>-5.3899079602716497E-2</v>
      </c>
      <c r="CL6" s="146">
        <v>2.1557167823957873E-2</v>
      </c>
      <c r="CM6" s="146">
        <v>-8.0005717656396913E-2</v>
      </c>
      <c r="CN6" s="146">
        <v>-1.5829569416949428E-2</v>
      </c>
      <c r="CO6" s="146">
        <v>-6.0851879694107805E-3</v>
      </c>
      <c r="CP6" s="146">
        <v>-1.6075289722136399E-2</v>
      </c>
      <c r="CQ6" s="146">
        <v>7.283281947402595E-2</v>
      </c>
      <c r="CR6" s="146">
        <v>-4.3281609983289081E-2</v>
      </c>
      <c r="CS6" s="146">
        <v>-2.9529153013089986E-2</v>
      </c>
      <c r="CT6" s="146">
        <v>3.9160545553995748E-4</v>
      </c>
      <c r="CU6" s="146">
        <v>-2.9498585613028695E-2</v>
      </c>
      <c r="CV6" s="146">
        <v>-1.6136798447377886E-2</v>
      </c>
      <c r="CW6" s="146">
        <v>-0.31684926244744965</v>
      </c>
      <c r="CX6" s="107"/>
    </row>
    <row r="7" spans="1:102" s="90" customFormat="1" x14ac:dyDescent="0.25">
      <c r="A7" s="144" t="s">
        <v>77</v>
      </c>
      <c r="B7" s="144"/>
      <c r="C7" s="146">
        <v>-0.12481000000000005</v>
      </c>
      <c r="D7" s="146">
        <v>-5.038999999999999E-2</v>
      </c>
      <c r="E7" s="146">
        <v>1.5759999999999982E-2</v>
      </c>
      <c r="F7" s="146">
        <v>9.8199999999999607E-3</v>
      </c>
      <c r="G7" s="146">
        <v>8.190000000000008E-3</v>
      </c>
      <c r="H7" s="146">
        <v>1.2629999999999959E-2</v>
      </c>
      <c r="I7" s="146">
        <v>3.3380000000000007E-2</v>
      </c>
      <c r="J7" s="146">
        <v>1.3520000000000009E-2</v>
      </c>
      <c r="K7" s="146">
        <v>2.3169999999999989E-2</v>
      </c>
      <c r="L7" s="146">
        <v>1.5440000000000001E-2</v>
      </c>
      <c r="M7" s="146">
        <v>9.5299999999999482E-3</v>
      </c>
      <c r="N7" s="146">
        <v>6.2020000000000117E-2</v>
      </c>
      <c r="O7" s="146">
        <v>5.2400000000000311E-3</v>
      </c>
      <c r="P7" s="146">
        <v>8.7649999999999895E-2</v>
      </c>
      <c r="Q7" s="146">
        <v>3.4149999999999958E-2</v>
      </c>
      <c r="R7" s="146">
        <v>-6.1199999999999501E-3</v>
      </c>
      <c r="S7" s="146">
        <v>5.7799999999999952E-3</v>
      </c>
      <c r="T7" s="146">
        <v>4.5409999999999971E-2</v>
      </c>
      <c r="U7" s="146">
        <v>3.0579999999999937E-2</v>
      </c>
      <c r="V7" s="146">
        <v>2.1700000000000007E-2</v>
      </c>
      <c r="W7" s="146">
        <v>2.1016799400098027E-2</v>
      </c>
      <c r="X7" s="146">
        <v>1.8053020843484025E-2</v>
      </c>
      <c r="Y7" s="146">
        <v>-6.3370000000000079E-2</v>
      </c>
      <c r="Z7" s="146">
        <v>9.1430416909767474E-3</v>
      </c>
      <c r="AA7" s="146">
        <v>4.2521316194944384E-2</v>
      </c>
      <c r="AB7" s="146">
        <v>1.9599999999999154E-3</v>
      </c>
      <c r="AC7" s="146">
        <v>-3.6240000000000001E-2</v>
      </c>
      <c r="AD7" s="146">
        <v>-2.8329999999999994E-2</v>
      </c>
      <c r="AE7" s="146">
        <v>-9.6919999999999576E-2</v>
      </c>
      <c r="AF7" s="146">
        <v>-8.0689999999999845E-2</v>
      </c>
      <c r="AG7" s="146">
        <v>-9.7800000000000439E-3</v>
      </c>
      <c r="AH7" s="146">
        <v>2.6411168974562596E-2</v>
      </c>
      <c r="AI7" s="146">
        <v>-2.0000000000000191E-3</v>
      </c>
      <c r="AJ7" s="146">
        <v>1.6510000000000059E-2</v>
      </c>
      <c r="AK7" s="146">
        <v>-8.3699999999999972E-3</v>
      </c>
      <c r="AL7" s="146">
        <v>3.5430000000000128E-2</v>
      </c>
      <c r="AM7" s="146">
        <v>0.1518199999999999</v>
      </c>
      <c r="AN7" s="146">
        <v>2.6720000000000063E-2</v>
      </c>
      <c r="AO7" s="146">
        <v>5.1539999999999926E-2</v>
      </c>
      <c r="AP7" s="146">
        <v>1.7280000000000018E-2</v>
      </c>
      <c r="AQ7" s="146">
        <v>3.8939999999999947E-2</v>
      </c>
      <c r="AR7" s="146">
        <v>2.6629999999999959E-2</v>
      </c>
      <c r="AS7" s="146">
        <v>-2.8899999999999985E-2</v>
      </c>
      <c r="AT7" s="146">
        <v>2.2715258510518109E-2</v>
      </c>
      <c r="AU7" s="146">
        <v>5.0549999999999942E-2</v>
      </c>
      <c r="AV7" s="146">
        <v>-1.4260336266021755E-2</v>
      </c>
      <c r="AW7" s="146">
        <v>1.3229999999999917E-2</v>
      </c>
      <c r="AX7" s="146">
        <v>-7.5200136516570641E-3</v>
      </c>
      <c r="AY7" s="146">
        <v>5.3400152009151014E-3</v>
      </c>
      <c r="AZ7" s="146">
        <v>-7.229999999999989E-3</v>
      </c>
      <c r="BA7" s="146">
        <v>2.7000000000005492E-4</v>
      </c>
      <c r="BB7" s="146">
        <v>1.3750000000000007E-2</v>
      </c>
      <c r="BC7" s="146">
        <v>1.3339999999999973E-2</v>
      </c>
      <c r="BD7" s="146">
        <v>2.1519999999999963E-2</v>
      </c>
      <c r="BE7" s="146">
        <v>1.2989999999999986E-2</v>
      </c>
      <c r="BF7" s="146">
        <v>2.5239990915154872E-2</v>
      </c>
      <c r="BG7" s="146">
        <v>-1.1219991051208363E-2</v>
      </c>
      <c r="BH7" s="146">
        <v>-3.8600137923333181E-3</v>
      </c>
      <c r="BI7" s="146">
        <v>-4.7099999999999833E-3</v>
      </c>
      <c r="BJ7" s="146">
        <v>1.1500000000000097E-3</v>
      </c>
      <c r="BK7" s="146">
        <v>1.7560000000000041E-2</v>
      </c>
      <c r="BL7" s="146">
        <v>1.7001665710950187E-4</v>
      </c>
      <c r="BM7" s="146">
        <v>-1.0799999999999944E-3</v>
      </c>
      <c r="BN7" s="146">
        <v>-8.5600000000000172E-3</v>
      </c>
      <c r="BO7" s="146">
        <v>-2.363001979786291E-2</v>
      </c>
      <c r="BP7" s="146">
        <v>2.2380000000000004E-2</v>
      </c>
      <c r="BQ7" s="146">
        <v>-1.4110000000000089E-2</v>
      </c>
      <c r="BR7" s="146">
        <v>8.1933756988863422E-3</v>
      </c>
      <c r="BS7" s="146">
        <v>4.5279999999999959E-2</v>
      </c>
      <c r="BT7" s="146">
        <v>3.6740000000000016E-2</v>
      </c>
      <c r="BU7" s="146">
        <v>-1.6059978812930774E-2</v>
      </c>
      <c r="BV7" s="146">
        <v>5.9999999999998944E-5</v>
      </c>
      <c r="BW7" s="146">
        <v>-5.7999999999987955E-4</v>
      </c>
      <c r="BX7" s="146">
        <v>-3.3669967215182867E-2</v>
      </c>
      <c r="BY7" s="146">
        <v>7.800006972545623E-3</v>
      </c>
      <c r="BZ7" s="146">
        <v>1.7309999999999957E-2</v>
      </c>
      <c r="CA7" s="146">
        <v>2.077000000000007E-2</v>
      </c>
      <c r="CB7" s="146">
        <v>1.9450000000000092E-2</v>
      </c>
      <c r="CC7" s="146">
        <v>-1.4750000000000011E-2</v>
      </c>
      <c r="CD7" s="146">
        <v>3.0212423007472126E-2</v>
      </c>
      <c r="CE7" s="146">
        <v>6.7009999999999931E-2</v>
      </c>
      <c r="CF7" s="146">
        <v>8.6300000000000057E-3</v>
      </c>
      <c r="CG7" s="146">
        <v>-2.2700000000000255E-3</v>
      </c>
      <c r="CH7" s="146">
        <v>3.2639999999999933E-2</v>
      </c>
      <c r="CI7" s="146">
        <v>2.7080000000000083E-2</v>
      </c>
      <c r="CJ7" s="146">
        <v>1.0661538268655981E-2</v>
      </c>
      <c r="CK7" s="146">
        <v>2.7600000000000268E-3</v>
      </c>
      <c r="CL7" s="146">
        <v>3.5369999999999985E-2</v>
      </c>
      <c r="CM7" s="146">
        <v>1.6879999999999902E-2</v>
      </c>
      <c r="CN7" s="146">
        <v>2.7179999999999666E-2</v>
      </c>
      <c r="CO7" s="146">
        <v>9.2600000000000165E-3</v>
      </c>
      <c r="CP7" s="146">
        <v>7.0546737305894293E-3</v>
      </c>
      <c r="CQ7" s="146">
        <v>1.9738804932191135E-2</v>
      </c>
      <c r="CR7" s="146">
        <v>-1.4400000000000059E-2</v>
      </c>
      <c r="CS7" s="146">
        <v>-2.7700000000000086E-2</v>
      </c>
      <c r="CT7" s="146">
        <v>8.2799999999999836E-3</v>
      </c>
      <c r="CU7" s="146">
        <v>2.7327727813750702E-2</v>
      </c>
      <c r="CV7" s="146">
        <v>1.2229999999999979E-2</v>
      </c>
      <c r="CW7" s="146">
        <v>1.3053272499347583</v>
      </c>
      <c r="CX7" s="107"/>
    </row>
    <row r="11" spans="1:102" s="90" customFormat="1" x14ac:dyDescent="0.25">
      <c r="A11" s="105" t="s">
        <v>31</v>
      </c>
      <c r="B11" s="105"/>
      <c r="C11" s="109">
        <v>38868</v>
      </c>
      <c r="D11" s="109">
        <f>EOMONTH(C11,1)</f>
        <v>38898</v>
      </c>
      <c r="E11" s="109">
        <f t="shared" ref="E11:BP11" si="2">EOMONTH(D11,1)</f>
        <v>38929</v>
      </c>
      <c r="F11" s="109">
        <f t="shared" si="2"/>
        <v>38960</v>
      </c>
      <c r="G11" s="109">
        <f t="shared" si="2"/>
        <v>38990</v>
      </c>
      <c r="H11" s="109">
        <f t="shared" si="2"/>
        <v>39021</v>
      </c>
      <c r="I11" s="109">
        <f t="shared" si="2"/>
        <v>39051</v>
      </c>
      <c r="J11" s="109">
        <f t="shared" si="2"/>
        <v>39082</v>
      </c>
      <c r="K11" s="109">
        <f t="shared" si="2"/>
        <v>39113</v>
      </c>
      <c r="L11" s="109">
        <f t="shared" si="2"/>
        <v>39141</v>
      </c>
      <c r="M11" s="109">
        <f t="shared" si="2"/>
        <v>39172</v>
      </c>
      <c r="N11" s="109">
        <f t="shared" si="2"/>
        <v>39202</v>
      </c>
      <c r="O11" s="109">
        <f t="shared" si="2"/>
        <v>39233</v>
      </c>
      <c r="P11" s="109">
        <f t="shared" si="2"/>
        <v>39263</v>
      </c>
      <c r="Q11" s="109">
        <f t="shared" si="2"/>
        <v>39294</v>
      </c>
      <c r="R11" s="109">
        <f t="shared" si="2"/>
        <v>39325</v>
      </c>
      <c r="S11" s="109">
        <f t="shared" si="2"/>
        <v>39355</v>
      </c>
      <c r="T11" s="109">
        <f t="shared" si="2"/>
        <v>39386</v>
      </c>
      <c r="U11" s="109">
        <f t="shared" si="2"/>
        <v>39416</v>
      </c>
      <c r="V11" s="109">
        <f t="shared" si="2"/>
        <v>39447</v>
      </c>
      <c r="W11" s="109">
        <f t="shared" si="2"/>
        <v>39478</v>
      </c>
      <c r="X11" s="109">
        <f t="shared" si="2"/>
        <v>39507</v>
      </c>
      <c r="Y11" s="109">
        <f t="shared" si="2"/>
        <v>39538</v>
      </c>
      <c r="Z11" s="109">
        <f t="shared" si="2"/>
        <v>39568</v>
      </c>
      <c r="AA11" s="109">
        <f t="shared" si="2"/>
        <v>39599</v>
      </c>
      <c r="AB11" s="109">
        <f t="shared" si="2"/>
        <v>39629</v>
      </c>
      <c r="AC11" s="109">
        <f t="shared" si="2"/>
        <v>39660</v>
      </c>
      <c r="AD11" s="109">
        <f t="shared" si="2"/>
        <v>39691</v>
      </c>
      <c r="AE11" s="109">
        <f t="shared" si="2"/>
        <v>39721</v>
      </c>
      <c r="AF11" s="109">
        <f t="shared" si="2"/>
        <v>39752</v>
      </c>
      <c r="AG11" s="109">
        <f t="shared" si="2"/>
        <v>39782</v>
      </c>
      <c r="AH11" s="109">
        <f t="shared" si="2"/>
        <v>39813</v>
      </c>
      <c r="AI11" s="109">
        <f t="shared" si="2"/>
        <v>39844</v>
      </c>
      <c r="AJ11" s="109">
        <f t="shared" si="2"/>
        <v>39872</v>
      </c>
      <c r="AK11" s="109">
        <f t="shared" si="2"/>
        <v>39903</v>
      </c>
      <c r="AL11" s="109">
        <f t="shared" si="2"/>
        <v>39933</v>
      </c>
      <c r="AM11" s="109">
        <f t="shared" si="2"/>
        <v>39964</v>
      </c>
      <c r="AN11" s="109">
        <f t="shared" si="2"/>
        <v>39994</v>
      </c>
      <c r="AO11" s="109">
        <f t="shared" si="2"/>
        <v>40025</v>
      </c>
      <c r="AP11" s="109">
        <f t="shared" si="2"/>
        <v>40056</v>
      </c>
      <c r="AQ11" s="109">
        <f t="shared" si="2"/>
        <v>40086</v>
      </c>
      <c r="AR11" s="109">
        <f t="shared" si="2"/>
        <v>40117</v>
      </c>
      <c r="AS11" s="109">
        <f t="shared" si="2"/>
        <v>40147</v>
      </c>
      <c r="AT11" s="109">
        <f t="shared" si="2"/>
        <v>40178</v>
      </c>
      <c r="AU11" s="109">
        <f t="shared" si="2"/>
        <v>40209</v>
      </c>
      <c r="AV11" s="109">
        <f t="shared" si="2"/>
        <v>40237</v>
      </c>
      <c r="AW11" s="109">
        <f t="shared" si="2"/>
        <v>40268</v>
      </c>
      <c r="AX11" s="109">
        <f t="shared" si="2"/>
        <v>40298</v>
      </c>
      <c r="AY11" s="109">
        <f t="shared" si="2"/>
        <v>40329</v>
      </c>
      <c r="AZ11" s="109">
        <f t="shared" si="2"/>
        <v>40359</v>
      </c>
      <c r="BA11" s="109">
        <f t="shared" si="2"/>
        <v>40390</v>
      </c>
      <c r="BB11" s="109">
        <f t="shared" si="2"/>
        <v>40421</v>
      </c>
      <c r="BC11" s="109">
        <f t="shared" si="2"/>
        <v>40451</v>
      </c>
      <c r="BD11" s="109">
        <f t="shared" si="2"/>
        <v>40482</v>
      </c>
      <c r="BE11" s="109">
        <f t="shared" si="2"/>
        <v>40512</v>
      </c>
      <c r="BF11" s="109">
        <f t="shared" si="2"/>
        <v>40543</v>
      </c>
      <c r="BG11" s="109">
        <f t="shared" si="2"/>
        <v>40574</v>
      </c>
      <c r="BH11" s="109">
        <f t="shared" si="2"/>
        <v>40602</v>
      </c>
      <c r="BI11" s="109">
        <f t="shared" si="2"/>
        <v>40633</v>
      </c>
      <c r="BJ11" s="109">
        <f t="shared" si="2"/>
        <v>40663</v>
      </c>
      <c r="BK11" s="109">
        <f t="shared" si="2"/>
        <v>40694</v>
      </c>
      <c r="BL11" s="109">
        <f t="shared" si="2"/>
        <v>40724</v>
      </c>
      <c r="BM11" s="109">
        <f t="shared" si="2"/>
        <v>40755</v>
      </c>
      <c r="BN11" s="109">
        <f t="shared" si="2"/>
        <v>40786</v>
      </c>
      <c r="BO11" s="109">
        <f t="shared" si="2"/>
        <v>40816</v>
      </c>
      <c r="BP11" s="109">
        <f t="shared" si="2"/>
        <v>40847</v>
      </c>
      <c r="BQ11" s="109">
        <f t="shared" ref="BQ11:CV11" si="3">EOMONTH(BP11,1)</f>
        <v>40877</v>
      </c>
      <c r="BR11" s="109">
        <f t="shared" si="3"/>
        <v>40908</v>
      </c>
      <c r="BS11" s="109">
        <f t="shared" si="3"/>
        <v>40939</v>
      </c>
      <c r="BT11" s="109">
        <f t="shared" si="3"/>
        <v>40968</v>
      </c>
      <c r="BU11" s="109">
        <f t="shared" si="3"/>
        <v>40999</v>
      </c>
      <c r="BV11" s="109">
        <f t="shared" si="3"/>
        <v>41029</v>
      </c>
      <c r="BW11" s="109">
        <f t="shared" si="3"/>
        <v>41060</v>
      </c>
      <c r="BX11" s="109">
        <f t="shared" si="3"/>
        <v>41090</v>
      </c>
      <c r="BY11" s="109">
        <f t="shared" si="3"/>
        <v>41121</v>
      </c>
      <c r="BZ11" s="109">
        <f t="shared" si="3"/>
        <v>41152</v>
      </c>
      <c r="CA11" s="109">
        <f t="shared" si="3"/>
        <v>41182</v>
      </c>
      <c r="CB11" s="109">
        <f t="shared" si="3"/>
        <v>41213</v>
      </c>
      <c r="CC11" s="109">
        <f t="shared" si="3"/>
        <v>41243</v>
      </c>
      <c r="CD11" s="109">
        <f t="shared" si="3"/>
        <v>41274</v>
      </c>
      <c r="CE11" s="109">
        <f t="shared" si="3"/>
        <v>41305</v>
      </c>
      <c r="CF11" s="109">
        <f t="shared" si="3"/>
        <v>41333</v>
      </c>
      <c r="CG11" s="109">
        <f t="shared" si="3"/>
        <v>41364</v>
      </c>
      <c r="CH11" s="109">
        <f t="shared" si="3"/>
        <v>41394</v>
      </c>
      <c r="CI11" s="109">
        <f t="shared" si="3"/>
        <v>41425</v>
      </c>
      <c r="CJ11" s="109">
        <f t="shared" si="3"/>
        <v>41455</v>
      </c>
      <c r="CK11" s="109">
        <f t="shared" si="3"/>
        <v>41486</v>
      </c>
      <c r="CL11" s="109">
        <f t="shared" si="3"/>
        <v>41517</v>
      </c>
      <c r="CM11" s="109">
        <f t="shared" si="3"/>
        <v>41547</v>
      </c>
      <c r="CN11" s="109">
        <f t="shared" si="3"/>
        <v>41578</v>
      </c>
      <c r="CO11" s="109">
        <f t="shared" si="3"/>
        <v>41608</v>
      </c>
      <c r="CP11" s="109">
        <f t="shared" si="3"/>
        <v>41639</v>
      </c>
      <c r="CQ11" s="109">
        <f t="shared" si="3"/>
        <v>41670</v>
      </c>
      <c r="CR11" s="109">
        <f t="shared" si="3"/>
        <v>41698</v>
      </c>
      <c r="CS11" s="109">
        <f t="shared" si="3"/>
        <v>41729</v>
      </c>
      <c r="CT11" s="109">
        <f t="shared" si="3"/>
        <v>41759</v>
      </c>
      <c r="CU11" s="109">
        <f t="shared" si="3"/>
        <v>41790</v>
      </c>
      <c r="CV11" s="109">
        <f t="shared" si="3"/>
        <v>41820</v>
      </c>
      <c r="CW11" s="105" t="s">
        <v>14</v>
      </c>
    </row>
    <row r="12" spans="1:102" s="90" customFormat="1" x14ac:dyDescent="0.25">
      <c r="A12" s="110" t="s">
        <v>27</v>
      </c>
      <c r="B12" s="113"/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</row>
    <row r="13" spans="1:102" s="90" customFormat="1" x14ac:dyDescent="0.25">
      <c r="A13" s="111" t="s">
        <v>0</v>
      </c>
      <c r="B13" s="114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</row>
    <row r="14" spans="1:102" s="90" customFormat="1" x14ac:dyDescent="0.25">
      <c r="A14" s="112" t="s">
        <v>12</v>
      </c>
      <c r="B14" s="115" t="str">
        <f>A13&amp;A14</f>
        <v>Consumer DiscretionaryLong</v>
      </c>
      <c r="C14" s="503">
        <v>-7.7988161068024029E-3</v>
      </c>
      <c r="D14" s="503">
        <v>-6.7917681041431014E-3</v>
      </c>
      <c r="E14" s="503">
        <v>-6.7615477060450641E-4</v>
      </c>
      <c r="F14" s="503">
        <v>3.2078945343048952E-3</v>
      </c>
      <c r="G14" s="503">
        <v>2.84742530374118E-3</v>
      </c>
      <c r="H14" s="503">
        <v>1.3452386332502463E-2</v>
      </c>
      <c r="I14" s="503">
        <v>2.7546744280050194E-3</v>
      </c>
      <c r="J14" s="503">
        <v>5.7366817113953606E-3</v>
      </c>
      <c r="K14" s="503">
        <v>5.2734011923155737E-3</v>
      </c>
      <c r="L14" s="503">
        <v>1.0652658739200937E-2</v>
      </c>
      <c r="M14" s="503">
        <v>3.5357859807126834E-3</v>
      </c>
      <c r="N14" s="503">
        <v>8.7304822002744319E-3</v>
      </c>
      <c r="O14" s="503">
        <v>7.0768025067766667E-3</v>
      </c>
      <c r="P14" s="503">
        <v>2.0801789616823784E-2</v>
      </c>
      <c r="Q14" s="503">
        <v>-1.1335849690136337E-2</v>
      </c>
      <c r="R14" s="503">
        <v>-9.1788660700153652E-4</v>
      </c>
      <c r="S14" s="503">
        <v>2.3913975328304592E-2</v>
      </c>
      <c r="T14" s="503">
        <v>4.1953309114762014E-2</v>
      </c>
      <c r="U14" s="503">
        <v>-2.4107303266761047E-2</v>
      </c>
      <c r="V14" s="503">
        <v>-3.3513194768855347E-3</v>
      </c>
      <c r="W14" s="503">
        <v>-5.2943625695896876E-2</v>
      </c>
      <c r="X14" s="503">
        <v>2.0115443004162313E-2</v>
      </c>
      <c r="Y14" s="503">
        <v>-2.8150325880000718E-2</v>
      </c>
      <c r="Z14" s="503">
        <v>2.0806084880830099E-2</v>
      </c>
      <c r="AA14" s="503">
        <v>1.0001160217412732E-2</v>
      </c>
      <c r="AB14" s="503">
        <v>-2.7811646059777675E-2</v>
      </c>
      <c r="AC14" s="503">
        <v>-1.3114945245946703E-2</v>
      </c>
      <c r="AD14" s="503">
        <v>-3.7981259682532117E-2</v>
      </c>
      <c r="AE14" s="503">
        <v>-4.6563553568081471E-2</v>
      </c>
      <c r="AF14" s="503">
        <v>-6.6246240753787836E-2</v>
      </c>
      <c r="AG14" s="503">
        <v>-2.8360923742019279E-2</v>
      </c>
      <c r="AH14" s="503">
        <v>3.549730135856749E-2</v>
      </c>
      <c r="AI14" s="503">
        <v>-1.9621736124279487E-2</v>
      </c>
      <c r="AJ14" s="503">
        <v>-1.8677679252281067E-2</v>
      </c>
      <c r="AK14" s="503">
        <v>1.4772626281540533E-2</v>
      </c>
      <c r="AL14" s="503">
        <v>6.7316695353905678E-2</v>
      </c>
      <c r="AM14" s="503">
        <v>5.7206687469553034E-2</v>
      </c>
      <c r="AN14" s="503">
        <v>1.627446702315509E-2</v>
      </c>
      <c r="AO14" s="503">
        <v>3.8811368727390591E-2</v>
      </c>
      <c r="AP14" s="503">
        <v>2.3796695119841053E-3</v>
      </c>
      <c r="AQ14" s="503">
        <v>1.410842171504848E-2</v>
      </c>
      <c r="AR14" s="503">
        <v>3.5896946115557089E-3</v>
      </c>
      <c r="AS14" s="503">
        <v>4.1307846854529593E-3</v>
      </c>
      <c r="AT14" s="503">
        <v>1.9833471209632629E-2</v>
      </c>
      <c r="AU14" s="503">
        <v>-8.9855205672956674E-3</v>
      </c>
      <c r="AV14" s="503">
        <v>-8.8676842273492098E-4</v>
      </c>
      <c r="AW14" s="503">
        <v>1.1459134965904158E-2</v>
      </c>
      <c r="AX14" s="503">
        <v>1.8995392079087028E-3</v>
      </c>
      <c r="AY14" s="503">
        <v>-1.6824194005797113E-2</v>
      </c>
      <c r="AZ14" s="503">
        <v>7.5553120779513795E-3</v>
      </c>
      <c r="BA14" s="503">
        <v>2.3613702480024173E-2</v>
      </c>
      <c r="BB14" s="503">
        <v>-3.6248436074857136E-3</v>
      </c>
      <c r="BC14" s="503">
        <v>3.4907483703837013E-2</v>
      </c>
      <c r="BD14" s="503">
        <v>1.5837017864333856E-2</v>
      </c>
      <c r="BE14" s="503">
        <v>6.0567573390970381E-4</v>
      </c>
      <c r="BF14" s="503">
        <v>1.2825240908248922E-2</v>
      </c>
      <c r="BG14" s="503">
        <v>3.0799915830698974E-4</v>
      </c>
      <c r="BH14" s="503">
        <v>2.8595982662895504E-3</v>
      </c>
      <c r="BI14" s="503">
        <v>-3.7981571602267389E-3</v>
      </c>
      <c r="BJ14" s="503">
        <v>2.871906967389715E-2</v>
      </c>
      <c r="BK14" s="503">
        <v>-3.125768463895528E-3</v>
      </c>
      <c r="BL14" s="503">
        <v>4.2741850745987827E-3</v>
      </c>
      <c r="BM14" s="503">
        <v>-8.2504790652803955E-3</v>
      </c>
      <c r="BN14" s="503">
        <v>-2.8288911115156461E-2</v>
      </c>
      <c r="BO14" s="503">
        <v>-6.2322835274982114E-2</v>
      </c>
      <c r="BP14" s="503">
        <v>5.6088202648101167E-2</v>
      </c>
      <c r="BQ14" s="503">
        <v>-2.6835516009271951E-2</v>
      </c>
      <c r="BR14" s="503">
        <v>-9.0582850491192721E-3</v>
      </c>
      <c r="BS14" s="503">
        <v>4.5093409687015383E-2</v>
      </c>
      <c r="BT14" s="503">
        <v>2.8461509819219351E-2</v>
      </c>
      <c r="BU14" s="503">
        <v>-5.8147559801983431E-3</v>
      </c>
      <c r="BV14" s="503">
        <v>-8.9280679030504656E-3</v>
      </c>
      <c r="BW14" s="503">
        <v>-3.8057316840615175E-2</v>
      </c>
      <c r="BX14" s="503">
        <v>-3.9748471336621622E-3</v>
      </c>
      <c r="BY14" s="503">
        <v>-8.8163691617027858E-3</v>
      </c>
      <c r="BZ14" s="503">
        <v>9.1734972358556259E-3</v>
      </c>
      <c r="CA14" s="503">
        <v>1.2138223784138097E-2</v>
      </c>
      <c r="CB14" s="503">
        <v>1.3855159366081182E-2</v>
      </c>
      <c r="CC14" s="503">
        <v>1.7613559334360179E-2</v>
      </c>
      <c r="CD14" s="503">
        <v>2.3498713720228392E-2</v>
      </c>
      <c r="CE14" s="503">
        <v>2.7500142028358453E-2</v>
      </c>
      <c r="CF14" s="503">
        <v>-5.3675488414888957E-3</v>
      </c>
      <c r="CG14" s="503">
        <v>-4.1942602015784527E-3</v>
      </c>
      <c r="CH14" s="503">
        <v>1.9346863477248212E-2</v>
      </c>
      <c r="CI14" s="503">
        <v>6.0264134056674749E-3</v>
      </c>
      <c r="CJ14" s="503">
        <v>-1.4918347709128055E-2</v>
      </c>
      <c r="CK14" s="503">
        <v>1.5336990742384043E-2</v>
      </c>
      <c r="CL14" s="503">
        <v>8.6034462117806423E-3</v>
      </c>
      <c r="CM14" s="503">
        <v>3.7518006493670153E-2</v>
      </c>
      <c r="CN14" s="503">
        <v>5.2314569750016573E-3</v>
      </c>
      <c r="CO14" s="503">
        <v>-4.7116628612991727E-3</v>
      </c>
      <c r="CP14" s="503">
        <v>6.1882989504521771E-3</v>
      </c>
      <c r="CQ14" s="503">
        <v>-7.85606116345898E-3</v>
      </c>
      <c r="CR14" s="503">
        <v>1.248898819917732E-2</v>
      </c>
      <c r="CS14" s="503">
        <v>-1.4042680734249133E-3</v>
      </c>
      <c r="CT14" s="503">
        <v>-1.1981381170649055E-2</v>
      </c>
      <c r="CU14" s="503">
        <v>6.53856768504716E-3</v>
      </c>
      <c r="CV14" s="503">
        <v>1.2774065240907994E-2</v>
      </c>
      <c r="CW14" s="503">
        <v>0.43870430174528868</v>
      </c>
    </row>
    <row r="15" spans="1:102" s="90" customFormat="1" x14ac:dyDescent="0.25">
      <c r="A15" s="112" t="s">
        <v>13</v>
      </c>
      <c r="B15" s="115" t="str">
        <f>A13&amp;A15</f>
        <v>Consumer DiscretionaryShort</v>
      </c>
      <c r="C15" s="503">
        <v>-7.1754255942283959E-4</v>
      </c>
      <c r="D15" s="503">
        <v>1.4144821921334141E-3</v>
      </c>
      <c r="E15" s="503">
        <v>-3.7634303295638188E-4</v>
      </c>
      <c r="F15" s="503">
        <v>-2.0758366745001482E-3</v>
      </c>
      <c r="G15" s="503">
        <v>-3.7359131559238563E-3</v>
      </c>
      <c r="H15" s="503">
        <v>-3.0584811556228116E-3</v>
      </c>
      <c r="I15" s="503">
        <v>1.7184311951635471E-3</v>
      </c>
      <c r="J15" s="503">
        <v>2.5861475792822181E-3</v>
      </c>
      <c r="K15" s="503">
        <v>-5.9108477630422417E-3</v>
      </c>
      <c r="L15" s="503">
        <v>-9.0347513041684653E-3</v>
      </c>
      <c r="M15" s="503">
        <v>-7.5174329541423919E-3</v>
      </c>
      <c r="N15" s="503">
        <v>-1.3083661396693931E-2</v>
      </c>
      <c r="O15" s="503">
        <v>-4.6119058679649988E-3</v>
      </c>
      <c r="P15" s="503">
        <v>-5.8475194843793741E-3</v>
      </c>
      <c r="Q15" s="503">
        <v>6.5892300945114734E-5</v>
      </c>
      <c r="R15" s="503">
        <v>5.1516594883169557E-3</v>
      </c>
      <c r="S15" s="503">
        <v>-1.2700125308778322E-2</v>
      </c>
      <c r="T15" s="503">
        <v>-1.0612369932701531E-2</v>
      </c>
      <c r="U15" s="503">
        <v>9.0653119994281214E-3</v>
      </c>
      <c r="V15" s="503">
        <v>-4.1327324517741954E-3</v>
      </c>
      <c r="W15" s="503">
        <v>2.7444685074152167E-2</v>
      </c>
      <c r="X15" s="503">
        <v>2.3605854645850763E-3</v>
      </c>
      <c r="Y15" s="503">
        <v>3.2583580886093692E-3</v>
      </c>
      <c r="Z15" s="503">
        <v>-1.267837785621698E-2</v>
      </c>
      <c r="AA15" s="503">
        <v>8.9420854975850277E-3</v>
      </c>
      <c r="AB15" s="503">
        <v>1.8449838377051296E-2</v>
      </c>
      <c r="AC15" s="503">
        <v>-5.492183060093898E-3</v>
      </c>
      <c r="AD15" s="503">
        <v>-3.4662153985382284E-3</v>
      </c>
      <c r="AE15" s="503">
        <v>2.2954654256568424E-2</v>
      </c>
      <c r="AF15" s="503">
        <v>3.3978682234611937E-2</v>
      </c>
      <c r="AG15" s="503">
        <v>2.2205609642280834E-2</v>
      </c>
      <c r="AH15" s="503">
        <v>-2.4094867562568484E-2</v>
      </c>
      <c r="AI15" s="503">
        <v>1.6443249736951295E-2</v>
      </c>
      <c r="AJ15" s="503">
        <v>1.0794590330057856E-2</v>
      </c>
      <c r="AK15" s="503">
        <v>-2.6591120907891622E-2</v>
      </c>
      <c r="AL15" s="503">
        <v>-5.9655713419846129E-2</v>
      </c>
      <c r="AM15" s="503">
        <v>-2.1900102989926E-2</v>
      </c>
      <c r="AN15" s="503">
        <v>-2.0117371305823296E-2</v>
      </c>
      <c r="AO15" s="503">
        <v>-4.0463164206819523E-2</v>
      </c>
      <c r="AP15" s="503">
        <v>-5.8983854445143714E-3</v>
      </c>
      <c r="AQ15" s="503">
        <v>-1.9119816173558395E-2</v>
      </c>
      <c r="AR15" s="503">
        <v>5.0320757595457653E-3</v>
      </c>
      <c r="AS15" s="503">
        <v>-1.3336902322949911E-2</v>
      </c>
      <c r="AT15" s="503">
        <v>-1.4019556600045108E-2</v>
      </c>
      <c r="AU15" s="503">
        <v>1.560322143742663E-2</v>
      </c>
      <c r="AV15" s="503">
        <v>-3.8506915455396914E-3</v>
      </c>
      <c r="AW15" s="503">
        <v>-1.6762153781203194E-2</v>
      </c>
      <c r="AX15" s="503">
        <v>-5.2037022661361853E-3</v>
      </c>
      <c r="AY15" s="503">
        <v>2.0790997136098804E-2</v>
      </c>
      <c r="AZ15" s="503">
        <v>-8.8176775222680514E-4</v>
      </c>
      <c r="BA15" s="503">
        <v>-2.1102163061621489E-2</v>
      </c>
      <c r="BB15" s="503">
        <v>5.9869616632697541E-3</v>
      </c>
      <c r="BC15" s="503">
        <v>-2.3250745069262245E-2</v>
      </c>
      <c r="BD15" s="503">
        <v>-9.506158560361298E-3</v>
      </c>
      <c r="BE15" s="503">
        <v>3.5057305093307433E-3</v>
      </c>
      <c r="BF15" s="503">
        <v>2.6443654040280255E-3</v>
      </c>
      <c r="BG15" s="503">
        <v>1.2432284003072124E-3</v>
      </c>
      <c r="BH15" s="503">
        <v>3.2010270895602962E-3</v>
      </c>
      <c r="BI15" s="503">
        <v>1.0837809517406632E-3</v>
      </c>
      <c r="BJ15" s="503">
        <v>-1.9192662566515882E-2</v>
      </c>
      <c r="BK15" s="503">
        <v>8.9372110150523799E-3</v>
      </c>
      <c r="BL15" s="503">
        <v>-1.8966386239077795E-4</v>
      </c>
      <c r="BM15" s="503">
        <v>3.0682390886754302E-3</v>
      </c>
      <c r="BN15" s="503">
        <v>3.2526641642815858E-2</v>
      </c>
      <c r="BO15" s="503">
        <v>4.5260975026599828E-2</v>
      </c>
      <c r="BP15" s="503">
        <v>-3.846165134598506E-2</v>
      </c>
      <c r="BQ15" s="503">
        <v>2.4584367723729281E-2</v>
      </c>
      <c r="BR15" s="503">
        <v>9.715617485441249E-3</v>
      </c>
      <c r="BS15" s="503">
        <v>-2.6070173057956496E-2</v>
      </c>
      <c r="BT15" s="503">
        <v>-1.6571395787545316E-2</v>
      </c>
      <c r="BU15" s="503">
        <v>6.2063725058837465E-4</v>
      </c>
      <c r="BV15" s="503">
        <v>5.9107973170891273E-3</v>
      </c>
      <c r="BW15" s="503">
        <v>3.3503456506396474E-2</v>
      </c>
      <c r="BX15" s="503">
        <v>1.5119875653395623E-3</v>
      </c>
      <c r="BY15" s="503">
        <v>1.044756850989295E-2</v>
      </c>
      <c r="BZ15" s="503">
        <v>-8.5436536615170408E-3</v>
      </c>
      <c r="CA15" s="503">
        <v>-1.2084602219005661E-2</v>
      </c>
      <c r="CB15" s="503">
        <v>-4.4419566574560284E-3</v>
      </c>
      <c r="CC15" s="503">
        <v>-1.4672022588301793E-2</v>
      </c>
      <c r="CD15" s="503">
        <v>-9.5820115773406992E-3</v>
      </c>
      <c r="CE15" s="503">
        <v>-1.6395059430278022E-2</v>
      </c>
      <c r="CF15" s="503">
        <v>8.8857484012754787E-3</v>
      </c>
      <c r="CG15" s="503">
        <v>2.2841757474882456E-3</v>
      </c>
      <c r="CH15" s="503">
        <v>-1.9663090942771147E-2</v>
      </c>
      <c r="CI15" s="503">
        <v>-1.5129828116196741E-2</v>
      </c>
      <c r="CJ15" s="503">
        <v>1.7720074832374463E-2</v>
      </c>
      <c r="CK15" s="503">
        <v>-2.2497511842166706E-2</v>
      </c>
      <c r="CL15" s="503">
        <v>-3.1520026579193463E-3</v>
      </c>
      <c r="CM15" s="503">
        <v>-2.3399527294543501E-2</v>
      </c>
      <c r="CN15" s="503">
        <v>-7.3022476586106855E-3</v>
      </c>
      <c r="CO15" s="503">
        <v>7.5080923001830753E-4</v>
      </c>
      <c r="CP15" s="503">
        <v>-9.2781988116957051E-3</v>
      </c>
      <c r="CQ15" s="503">
        <v>4.6488968169415253E-3</v>
      </c>
      <c r="CR15" s="503">
        <v>-2.0468990689567711E-2</v>
      </c>
      <c r="CS15" s="503">
        <v>2.6132311592247559E-3</v>
      </c>
      <c r="CT15" s="503">
        <v>5.5612106001198423E-3</v>
      </c>
      <c r="CU15" s="503">
        <v>-5.2106450031814419E-3</v>
      </c>
      <c r="CV15" s="503">
        <v>-4.1338598450613284E-3</v>
      </c>
      <c r="CW15" s="503">
        <v>-0.38343884451602661</v>
      </c>
    </row>
    <row r="16" spans="1:102" s="90" customFormat="1" x14ac:dyDescent="0.25">
      <c r="A16" s="111" t="s">
        <v>32</v>
      </c>
      <c r="B16" s="114"/>
      <c r="C16" s="503">
        <v>-8.5163586662252433E-3</v>
      </c>
      <c r="D16" s="503">
        <v>-5.3772859120096873E-3</v>
      </c>
      <c r="E16" s="503">
        <v>-1.0524978035608883E-3</v>
      </c>
      <c r="F16" s="503">
        <v>1.1320578598047473E-3</v>
      </c>
      <c r="G16" s="503">
        <v>-8.8848785218267608E-4</v>
      </c>
      <c r="H16" s="503">
        <v>1.0393905176879659E-2</v>
      </c>
      <c r="I16" s="503">
        <v>4.4731056231685669E-3</v>
      </c>
      <c r="J16" s="503">
        <v>8.3228292906775778E-3</v>
      </c>
      <c r="K16" s="503">
        <v>-6.374465707266677E-4</v>
      </c>
      <c r="L16" s="503">
        <v>1.617907435032471E-3</v>
      </c>
      <c r="M16" s="503">
        <v>-3.9816469734297085E-3</v>
      </c>
      <c r="N16" s="503">
        <v>-4.3531791964194991E-3</v>
      </c>
      <c r="O16" s="503">
        <v>2.4648966388116701E-3</v>
      </c>
      <c r="P16" s="503">
        <v>1.4954270132444407E-2</v>
      </c>
      <c r="Q16" s="503">
        <v>-1.1269957389191223E-2</v>
      </c>
      <c r="R16" s="503">
        <v>4.2337728813154193E-3</v>
      </c>
      <c r="S16" s="503">
        <v>1.1213850019526269E-2</v>
      </c>
      <c r="T16" s="503">
        <v>3.1340939182060469E-2</v>
      </c>
      <c r="U16" s="503">
        <v>-1.5041991267332926E-2</v>
      </c>
      <c r="V16" s="503">
        <v>-7.484051928659731E-3</v>
      </c>
      <c r="W16" s="503">
        <v>-2.5498940621744706E-2</v>
      </c>
      <c r="X16" s="503">
        <v>2.247602846874739E-2</v>
      </c>
      <c r="Y16" s="503">
        <v>-2.4891967791391353E-2</v>
      </c>
      <c r="Z16" s="503">
        <v>8.1277070246131167E-3</v>
      </c>
      <c r="AA16" s="503">
        <v>1.894324571499776E-2</v>
      </c>
      <c r="AB16" s="503">
        <v>-9.3618076827263787E-3</v>
      </c>
      <c r="AC16" s="503">
        <v>-1.86071283060406E-2</v>
      </c>
      <c r="AD16" s="503">
        <v>-4.1447475081070335E-2</v>
      </c>
      <c r="AE16" s="503">
        <v>-2.360889931151304E-2</v>
      </c>
      <c r="AF16" s="503">
        <v>-3.2267558519175898E-2</v>
      </c>
      <c r="AG16" s="503">
        <v>-6.1553140997384461E-3</v>
      </c>
      <c r="AH16" s="503">
        <v>1.1402433795999012E-2</v>
      </c>
      <c r="AI16" s="503">
        <v>-3.1784863873281781E-3</v>
      </c>
      <c r="AJ16" s="503">
        <v>-7.8830889222232109E-3</v>
      </c>
      <c r="AK16" s="503">
        <v>-1.1818494626351093E-2</v>
      </c>
      <c r="AL16" s="503">
        <v>7.6609819340595397E-3</v>
      </c>
      <c r="AM16" s="503">
        <v>3.5306584479627055E-2</v>
      </c>
      <c r="AN16" s="503">
        <v>-3.8429042826682047E-3</v>
      </c>
      <c r="AO16" s="503">
        <v>-1.6517954794289167E-3</v>
      </c>
      <c r="AP16" s="503">
        <v>-3.5187159325302648E-3</v>
      </c>
      <c r="AQ16" s="503">
        <v>-5.0113944585099095E-3</v>
      </c>
      <c r="AR16" s="503">
        <v>8.6217703711014698E-3</v>
      </c>
      <c r="AS16" s="503">
        <v>-9.2061176374969508E-3</v>
      </c>
      <c r="AT16" s="503">
        <v>5.8139146095875175E-3</v>
      </c>
      <c r="AU16" s="503">
        <v>6.6177008701309601E-3</v>
      </c>
      <c r="AV16" s="503">
        <v>-4.7374599682746101E-3</v>
      </c>
      <c r="AW16" s="503">
        <v>-5.3030188152990406E-3</v>
      </c>
      <c r="AX16" s="503">
        <v>-3.3041630582274816E-3</v>
      </c>
      <c r="AY16" s="503">
        <v>3.9668031303016962E-3</v>
      </c>
      <c r="AZ16" s="503">
        <v>6.6735443257245741E-3</v>
      </c>
      <c r="BA16" s="503">
        <v>2.5115394184026772E-3</v>
      </c>
      <c r="BB16" s="503">
        <v>2.3621180557840422E-3</v>
      </c>
      <c r="BC16" s="503">
        <v>1.1656738634574771E-2</v>
      </c>
      <c r="BD16" s="503">
        <v>6.3308593039725592E-3</v>
      </c>
      <c r="BE16" s="503">
        <v>4.1114062432404475E-3</v>
      </c>
      <c r="BF16" s="503">
        <v>1.5469606312276944E-2</v>
      </c>
      <c r="BG16" s="503">
        <v>1.5512275586142018E-3</v>
      </c>
      <c r="BH16" s="503">
        <v>6.060625355849847E-3</v>
      </c>
      <c r="BI16" s="503">
        <v>-2.7143762084860757E-3</v>
      </c>
      <c r="BJ16" s="503">
        <v>9.5264071073812746E-3</v>
      </c>
      <c r="BK16" s="503">
        <v>5.8114425511568511E-3</v>
      </c>
      <c r="BL16" s="503">
        <v>4.0845212122080053E-3</v>
      </c>
      <c r="BM16" s="503">
        <v>-5.1822399766049644E-3</v>
      </c>
      <c r="BN16" s="503">
        <v>4.237730527659387E-3</v>
      </c>
      <c r="BO16" s="503">
        <v>-1.706186024838224E-2</v>
      </c>
      <c r="BP16" s="503">
        <v>1.7626551302116097E-2</v>
      </c>
      <c r="BQ16" s="503">
        <v>-2.2511482855426864E-3</v>
      </c>
      <c r="BR16" s="503">
        <v>6.5733243632198207E-4</v>
      </c>
      <c r="BS16" s="503">
        <v>1.9023236629058894E-2</v>
      </c>
      <c r="BT16" s="503">
        <v>1.189011403167403E-2</v>
      </c>
      <c r="BU16" s="503">
        <v>-5.1941187296099707E-3</v>
      </c>
      <c r="BV16" s="503">
        <v>-3.0172705859613418E-3</v>
      </c>
      <c r="BW16" s="503">
        <v>-4.553860334218696E-3</v>
      </c>
      <c r="BX16" s="503">
        <v>-2.4628595683225986E-3</v>
      </c>
      <c r="BY16" s="503">
        <v>1.6311993481901612E-3</v>
      </c>
      <c r="BZ16" s="503">
        <v>6.2984357433858455E-4</v>
      </c>
      <c r="CA16" s="503">
        <v>5.3621565132435207E-5</v>
      </c>
      <c r="CB16" s="503">
        <v>9.4132027086251575E-3</v>
      </c>
      <c r="CC16" s="503">
        <v>2.9415367460583863E-3</v>
      </c>
      <c r="CD16" s="503">
        <v>1.3916702142887703E-2</v>
      </c>
      <c r="CE16" s="503">
        <v>1.1105082598080433E-2</v>
      </c>
      <c r="CF16" s="503">
        <v>3.5181995597865843E-3</v>
      </c>
      <c r="CG16" s="503">
        <v>-1.9100844540902065E-3</v>
      </c>
      <c r="CH16" s="503">
        <v>-3.1622746552293675E-4</v>
      </c>
      <c r="CI16" s="503">
        <v>-9.1034147105292645E-3</v>
      </c>
      <c r="CJ16" s="503">
        <v>2.8017271232464113E-3</v>
      </c>
      <c r="CK16" s="503">
        <v>-7.1605210997826617E-3</v>
      </c>
      <c r="CL16" s="503">
        <v>5.4514435538613017E-3</v>
      </c>
      <c r="CM16" s="503">
        <v>1.4118479199126668E-2</v>
      </c>
      <c r="CN16" s="503">
        <v>-2.0707906836090239E-3</v>
      </c>
      <c r="CO16" s="503">
        <v>-3.9608536312808629E-3</v>
      </c>
      <c r="CP16" s="503">
        <v>-3.089899861243528E-3</v>
      </c>
      <c r="CQ16" s="503">
        <v>-3.2071643465174573E-3</v>
      </c>
      <c r="CR16" s="503">
        <v>-7.9800024903903914E-3</v>
      </c>
      <c r="CS16" s="503">
        <v>1.2089630857998438E-3</v>
      </c>
      <c r="CT16" s="503">
        <v>-6.4201705705292126E-3</v>
      </c>
      <c r="CU16" s="503">
        <v>1.3279226818657176E-3</v>
      </c>
      <c r="CV16" s="503">
        <v>8.640205395846659E-3</v>
      </c>
      <c r="CW16" s="503">
        <v>5.5265457229262287E-2</v>
      </c>
    </row>
    <row r="17" spans="1:101" s="90" customFormat="1" x14ac:dyDescent="0.25">
      <c r="A17" s="111" t="s">
        <v>1</v>
      </c>
      <c r="B17" s="114"/>
      <c r="C17" s="502"/>
      <c r="D17" s="502"/>
      <c r="E17" s="502"/>
      <c r="F17" s="502"/>
      <c r="G17" s="502"/>
      <c r="H17" s="502"/>
      <c r="I17" s="502"/>
      <c r="J17" s="502"/>
      <c r="K17" s="502"/>
      <c r="L17" s="502"/>
      <c r="M17" s="502"/>
      <c r="N17" s="502"/>
      <c r="O17" s="502"/>
      <c r="P17" s="502"/>
      <c r="Q17" s="502"/>
      <c r="R17" s="502"/>
      <c r="S17" s="502"/>
      <c r="T17" s="502"/>
      <c r="U17" s="502"/>
      <c r="V17" s="502"/>
      <c r="W17" s="502"/>
      <c r="X17" s="502"/>
      <c r="Y17" s="502"/>
      <c r="Z17" s="502"/>
      <c r="AA17" s="502"/>
      <c r="AB17" s="502"/>
      <c r="AC17" s="502"/>
      <c r="AD17" s="502"/>
      <c r="AE17" s="502"/>
      <c r="AF17" s="502"/>
      <c r="AG17" s="502"/>
      <c r="AH17" s="502"/>
      <c r="AI17" s="502"/>
      <c r="AJ17" s="502"/>
      <c r="AK17" s="502"/>
      <c r="AL17" s="502"/>
      <c r="AM17" s="502"/>
      <c r="AN17" s="502"/>
      <c r="AO17" s="502"/>
      <c r="AP17" s="502"/>
      <c r="AQ17" s="502"/>
      <c r="AR17" s="502"/>
      <c r="AS17" s="502"/>
      <c r="AT17" s="502"/>
      <c r="AU17" s="502"/>
      <c r="AV17" s="502"/>
      <c r="AW17" s="502"/>
      <c r="AX17" s="502"/>
      <c r="AY17" s="502"/>
      <c r="AZ17" s="502"/>
      <c r="BA17" s="502"/>
      <c r="BB17" s="502"/>
      <c r="BC17" s="502"/>
      <c r="BD17" s="502"/>
      <c r="BE17" s="502"/>
      <c r="BF17" s="502"/>
      <c r="BG17" s="502"/>
      <c r="BH17" s="502"/>
      <c r="BI17" s="502"/>
      <c r="BJ17" s="502"/>
      <c r="BK17" s="502"/>
      <c r="BL17" s="502"/>
      <c r="BM17" s="502"/>
      <c r="BN17" s="502"/>
      <c r="BO17" s="502"/>
      <c r="BP17" s="502"/>
      <c r="BQ17" s="502"/>
      <c r="BR17" s="502"/>
      <c r="BS17" s="502"/>
      <c r="BT17" s="502"/>
      <c r="BU17" s="502"/>
      <c r="BV17" s="502"/>
      <c r="BW17" s="502"/>
      <c r="BX17" s="502"/>
      <c r="BY17" s="502"/>
      <c r="BZ17" s="502"/>
      <c r="CA17" s="502"/>
      <c r="CB17" s="502"/>
      <c r="CC17" s="502"/>
      <c r="CD17" s="502"/>
      <c r="CE17" s="502"/>
      <c r="CF17" s="502"/>
      <c r="CG17" s="502"/>
      <c r="CH17" s="502"/>
      <c r="CI17" s="502"/>
      <c r="CJ17" s="502"/>
      <c r="CK17" s="502"/>
      <c r="CL17" s="502"/>
      <c r="CM17" s="502"/>
      <c r="CN17" s="502"/>
      <c r="CO17" s="502"/>
      <c r="CP17" s="502"/>
      <c r="CQ17" s="502"/>
      <c r="CR17" s="502"/>
      <c r="CS17" s="502"/>
      <c r="CT17" s="502"/>
      <c r="CU17" s="502"/>
      <c r="CV17" s="502"/>
      <c r="CW17" s="502"/>
    </row>
    <row r="18" spans="1:101" s="90" customFormat="1" x14ac:dyDescent="0.25">
      <c r="A18" s="112" t="s">
        <v>12</v>
      </c>
      <c r="B18" s="115" t="str">
        <f>A17&amp;A18</f>
        <v>Consumer StaplesLong</v>
      </c>
      <c r="C18" s="503">
        <v>-6.5777858820751569E-3</v>
      </c>
      <c r="D18" s="503">
        <v>-2.6744412819838283E-3</v>
      </c>
      <c r="E18" s="503">
        <v>6.8662058549523984E-4</v>
      </c>
      <c r="F18" s="503">
        <v>5.3069153689396117E-4</v>
      </c>
      <c r="G18" s="503">
        <v>1.0953026122656141E-3</v>
      </c>
      <c r="H18" s="503">
        <v>4.2286419481757341E-3</v>
      </c>
      <c r="I18" s="503">
        <v>-9.9744087078199755E-4</v>
      </c>
      <c r="J18" s="503">
        <v>8.8533149918139625E-4</v>
      </c>
      <c r="K18" s="503">
        <v>9.9565961652403243E-5</v>
      </c>
      <c r="L18" s="503">
        <v>-1.6108639628864541E-3</v>
      </c>
      <c r="M18" s="503">
        <v>2.2633466884787144E-3</v>
      </c>
      <c r="N18" s="503">
        <v>3.2245976535341604E-4</v>
      </c>
      <c r="O18" s="503">
        <v>1.2382281443106239E-3</v>
      </c>
      <c r="P18" s="503">
        <v>5.8688699165545862E-3</v>
      </c>
      <c r="Q18" s="503">
        <v>6.2103959370221411E-4</v>
      </c>
      <c r="R18" s="503">
        <v>-6.366467353016717E-4</v>
      </c>
      <c r="S18" s="503">
        <v>2.8793451278532716E-4</v>
      </c>
      <c r="T18" s="503">
        <v>8.8729082285972469E-4</v>
      </c>
      <c r="U18" s="503">
        <v>-1.3439996627265401E-3</v>
      </c>
      <c r="V18" s="503">
        <v>8.7386817070808712E-3</v>
      </c>
      <c r="W18" s="503">
        <v>-1.2406803910869518E-2</v>
      </c>
      <c r="X18" s="503">
        <v>-4.0754093285989886E-3</v>
      </c>
      <c r="Y18" s="503">
        <v>-3.4111917062442281E-3</v>
      </c>
      <c r="Z18" s="503">
        <v>4.6266638961259995E-5</v>
      </c>
      <c r="AA18" s="503">
        <v>1.2803460256572657E-3</v>
      </c>
      <c r="AB18" s="503">
        <v>-3.4920254754135312E-3</v>
      </c>
      <c r="AC18" s="503">
        <v>-1.3921335623253912E-3</v>
      </c>
      <c r="AD18" s="503">
        <v>9.4287447080676826E-4</v>
      </c>
      <c r="AE18" s="503">
        <v>-5.5053420754836921E-3</v>
      </c>
      <c r="AF18" s="503">
        <v>-6.1853866094125701E-3</v>
      </c>
      <c r="AG18" s="503">
        <v>-2.8722074244096838E-4</v>
      </c>
      <c r="AH18" s="503">
        <v>6.5586513848179262E-3</v>
      </c>
      <c r="AI18" s="503">
        <v>-5.0090056122466262E-3</v>
      </c>
      <c r="AJ18" s="503">
        <v>-5.9544740713443241E-3</v>
      </c>
      <c r="AK18" s="503">
        <v>3.1387141913568799E-3</v>
      </c>
      <c r="AL18" s="503">
        <v>5.5650503447240603E-3</v>
      </c>
      <c r="AM18" s="503">
        <v>1.9012396947954854E-2</v>
      </c>
      <c r="AN18" s="503">
        <v>5.541553132020133E-3</v>
      </c>
      <c r="AO18" s="503">
        <v>1.0764222492047964E-2</v>
      </c>
      <c r="AP18" s="503">
        <v>2.4568918827488082E-3</v>
      </c>
      <c r="AQ18" s="503">
        <v>1.6167959009033415E-2</v>
      </c>
      <c r="AR18" s="503">
        <v>-4.8708217216223001E-3</v>
      </c>
      <c r="AS18" s="503">
        <v>3.0224241703054626E-3</v>
      </c>
      <c r="AT18" s="503">
        <v>3.4951058320707162E-3</v>
      </c>
      <c r="AU18" s="503">
        <v>4.9120736350862003E-4</v>
      </c>
      <c r="AV18" s="503">
        <v>7.7634604787040482E-4</v>
      </c>
      <c r="AW18" s="503">
        <v>3.5809946280116289E-3</v>
      </c>
      <c r="AX18" s="503">
        <v>-1.4662068442805021E-3</v>
      </c>
      <c r="AY18" s="503">
        <v>-4.0904798222244918E-3</v>
      </c>
      <c r="AZ18" s="503">
        <v>1.8428311935333342E-3</v>
      </c>
      <c r="BA18" s="503">
        <v>5.3563321134777013E-3</v>
      </c>
      <c r="BB18" s="503">
        <v>6.4869671273341009E-4</v>
      </c>
      <c r="BC18" s="503">
        <v>1.0590738358823022E-2</v>
      </c>
      <c r="BD18" s="503">
        <v>-1.8279019069565521E-4</v>
      </c>
      <c r="BE18" s="503">
        <v>1.7593587852687393E-3</v>
      </c>
      <c r="BF18" s="503">
        <v>4.6878896025199027E-6</v>
      </c>
      <c r="BG18" s="503">
        <v>-3.170950141566365E-3</v>
      </c>
      <c r="BH18" s="503">
        <v>1.5010095074479135E-3</v>
      </c>
      <c r="BI18" s="503">
        <v>2.7247403610893019E-3</v>
      </c>
      <c r="BJ18" s="503">
        <v>5.5164379456518762E-3</v>
      </c>
      <c r="BK18" s="503">
        <v>1.6061095730716454E-3</v>
      </c>
      <c r="BL18" s="503">
        <v>2.8422152069802883E-4</v>
      </c>
      <c r="BM18" s="503">
        <v>1.1332689851738583E-3</v>
      </c>
      <c r="BN18" s="503">
        <v>-1.0952668534725007E-3</v>
      </c>
      <c r="BO18" s="503">
        <v>-3.140177644415881E-3</v>
      </c>
      <c r="BP18" s="503">
        <v>3.5848194046151872E-3</v>
      </c>
      <c r="BQ18" s="503">
        <v>2.1065524166601454E-3</v>
      </c>
      <c r="BR18" s="503">
        <v>6.4177031243748236E-5</v>
      </c>
      <c r="BS18" s="503">
        <v>2.2977769430914414E-3</v>
      </c>
      <c r="BT18" s="503">
        <v>1.9580637431356055E-3</v>
      </c>
      <c r="BU18" s="503">
        <v>1.8421354727953532E-3</v>
      </c>
      <c r="BV18" s="503">
        <v>1.1845774842821693E-3</v>
      </c>
      <c r="BW18" s="503">
        <v>-1.1588372711388928E-3</v>
      </c>
      <c r="BX18" s="503">
        <v>1.1995164626640727E-3</v>
      </c>
      <c r="BY18" s="503">
        <v>1.4251487183203601E-4</v>
      </c>
      <c r="BZ18" s="503">
        <v>1.0649329156487998E-3</v>
      </c>
      <c r="CA18" s="503">
        <v>2.544139114222666E-3</v>
      </c>
      <c r="CB18" s="503">
        <v>2.5899857145989195E-3</v>
      </c>
      <c r="CC18" s="503">
        <v>4.283088554805549E-4</v>
      </c>
      <c r="CD18" s="503">
        <v>1.4489668559544732E-3</v>
      </c>
      <c r="CE18" s="503">
        <v>2.9486254728775018E-3</v>
      </c>
      <c r="CF18" s="503">
        <v>1.4261422265284278E-4</v>
      </c>
      <c r="CG18" s="503">
        <v>1.1245530425138511E-3</v>
      </c>
      <c r="CH18" s="503">
        <v>4.33313787688873E-3</v>
      </c>
      <c r="CI18" s="503">
        <v>9.9392767630957076E-4</v>
      </c>
      <c r="CJ18" s="503">
        <v>-4.8973894386452309E-4</v>
      </c>
      <c r="CK18" s="503">
        <v>-1.1863220291520402E-3</v>
      </c>
      <c r="CL18" s="503">
        <v>-3.6394145382903729E-3</v>
      </c>
      <c r="CM18" s="503">
        <v>3.8019046527575568E-3</v>
      </c>
      <c r="CN18" s="503">
        <v>1.1683033703068404E-3</v>
      </c>
      <c r="CO18" s="503">
        <v>2.3661035737229837E-3</v>
      </c>
      <c r="CP18" s="503">
        <v>-5.0404363355332365E-4</v>
      </c>
      <c r="CQ18" s="503">
        <v>-3.5083537469106367E-3</v>
      </c>
      <c r="CR18" s="503">
        <v>2.3021642815445743E-3</v>
      </c>
      <c r="CS18" s="503">
        <v>4.3952128731142585E-4</v>
      </c>
      <c r="CT18" s="503">
        <v>3.5254702517482387E-3</v>
      </c>
      <c r="CU18" s="503">
        <v>3.1223692379635465E-4</v>
      </c>
      <c r="CV18" s="503">
        <v>1.1789386618915182E-3</v>
      </c>
      <c r="CW18" s="503">
        <v>0.14678834213621947</v>
      </c>
    </row>
    <row r="19" spans="1:101" s="90" customFormat="1" x14ac:dyDescent="0.25">
      <c r="A19" s="112" t="s">
        <v>13</v>
      </c>
      <c r="B19" s="115" t="str">
        <f>A17&amp;A19</f>
        <v>Consumer StaplesShort</v>
      </c>
      <c r="C19" s="503">
        <v>2.5506464814088435E-3</v>
      </c>
      <c r="D19" s="503">
        <v>-1.2847711570290063E-4</v>
      </c>
      <c r="E19" s="503">
        <v>-2.1335488001966094E-3</v>
      </c>
      <c r="F19" s="503">
        <v>1.4585336608750326E-4</v>
      </c>
      <c r="G19" s="503">
        <v>2.3122064664818704E-4</v>
      </c>
      <c r="H19" s="503">
        <v>-3.4967894330153824E-5</v>
      </c>
      <c r="I19" s="503">
        <v>-3.6318857592207653E-3</v>
      </c>
      <c r="J19" s="503">
        <v>-2.9577805379227941E-3</v>
      </c>
      <c r="K19" s="503">
        <v>-8.3112482923949351E-4</v>
      </c>
      <c r="L19" s="503">
        <v>3.2900648261114597E-3</v>
      </c>
      <c r="M19" s="503">
        <v>-6.2612206715625469E-5</v>
      </c>
      <c r="N19" s="503">
        <v>2.6074521647099689E-4</v>
      </c>
      <c r="O19" s="503">
        <v>-2.7406669365955538E-3</v>
      </c>
      <c r="P19" s="503">
        <v>5.5704480737557962E-4</v>
      </c>
      <c r="Q19" s="503">
        <v>1.1468959283440592E-3</v>
      </c>
      <c r="R19" s="503">
        <v>1.8865230593779632E-3</v>
      </c>
      <c r="S19" s="503">
        <v>-7.6493548647262976E-4</v>
      </c>
      <c r="T19" s="503">
        <v>3.1183003976700543E-5</v>
      </c>
      <c r="U19" s="503">
        <v>3.5024805910863883E-3</v>
      </c>
      <c r="V19" s="503">
        <v>-1.5055034232837696E-3</v>
      </c>
      <c r="W19" s="503">
        <v>3.9213584330468681E-3</v>
      </c>
      <c r="X19" s="503">
        <v>7.8891608422510028E-4</v>
      </c>
      <c r="Y19" s="503">
        <v>-2.0738067433340195E-4</v>
      </c>
      <c r="Z19" s="503">
        <v>1.135704625460601E-3</v>
      </c>
      <c r="AA19" s="503">
        <v>-8.1744077071730259E-4</v>
      </c>
      <c r="AB19" s="503">
        <v>5.0765738907846249E-3</v>
      </c>
      <c r="AC19" s="503">
        <v>-9.8791048086388825E-4</v>
      </c>
      <c r="AD19" s="503">
        <v>4.599474265628992E-3</v>
      </c>
      <c r="AE19" s="503">
        <v>1.2941252497523825E-2</v>
      </c>
      <c r="AF19" s="503">
        <v>6.5037821638009915E-3</v>
      </c>
      <c r="AG19" s="503">
        <v>-3.0231781786994143E-3</v>
      </c>
      <c r="AH19" s="503">
        <v>-3.9161856915236864E-3</v>
      </c>
      <c r="AI19" s="503">
        <v>6.6334740399209124E-3</v>
      </c>
      <c r="AJ19" s="503">
        <v>5.7140107059862714E-3</v>
      </c>
      <c r="AK19" s="503">
        <v>-3.510209154776866E-3</v>
      </c>
      <c r="AL19" s="503">
        <v>-9.2428207337750309E-3</v>
      </c>
      <c r="AM19" s="503">
        <v>-1.0417648643492596E-2</v>
      </c>
      <c r="AN19" s="503">
        <v>-5.9647676292340314E-3</v>
      </c>
      <c r="AO19" s="503">
        <v>-3.7436017087002669E-3</v>
      </c>
      <c r="AP19" s="503">
        <v>9.0775428927076867E-4</v>
      </c>
      <c r="AQ19" s="503">
        <v>-3.7184157608002788E-3</v>
      </c>
      <c r="AR19" s="503">
        <v>-1.5955701941066077E-3</v>
      </c>
      <c r="AS19" s="503">
        <v>-2.4824375192195572E-3</v>
      </c>
      <c r="AT19" s="503">
        <v>-1.538543268319264E-3</v>
      </c>
      <c r="AU19" s="503">
        <v>4.6211970764783597E-3</v>
      </c>
      <c r="AV19" s="503">
        <v>-3.3365767038396393E-3</v>
      </c>
      <c r="AW19" s="503">
        <v>-1.6996555167848575E-3</v>
      </c>
      <c r="AX19" s="503">
        <v>-2.0459151189779401E-3</v>
      </c>
      <c r="AY19" s="503">
        <v>2.0765103276042204E-3</v>
      </c>
      <c r="AZ19" s="503">
        <v>-2.3814399899692194E-3</v>
      </c>
      <c r="BA19" s="503">
        <v>-7.2256025011872812E-3</v>
      </c>
      <c r="BB19" s="503">
        <v>3.816408261349576E-3</v>
      </c>
      <c r="BC19" s="503">
        <v>-1.3072722920462259E-2</v>
      </c>
      <c r="BD19" s="503">
        <v>-3.648410023636904E-3</v>
      </c>
      <c r="BE19" s="503">
        <v>2.8773448006899193E-3</v>
      </c>
      <c r="BF19" s="503">
        <v>-5.7175548352211012E-3</v>
      </c>
      <c r="BG19" s="503">
        <v>1.083208901538783E-2</v>
      </c>
      <c r="BH19" s="503">
        <v>-4.8355198787540326E-4</v>
      </c>
      <c r="BI19" s="503">
        <v>-8.1636832641699721E-3</v>
      </c>
      <c r="BJ19" s="503">
        <v>-9.4043653363494288E-3</v>
      </c>
      <c r="BK19" s="503">
        <v>2.4983632871765074E-3</v>
      </c>
      <c r="BL19" s="503">
        <v>-1.910449746470894E-4</v>
      </c>
      <c r="BM19" s="503">
        <v>5.7281097210312272E-3</v>
      </c>
      <c r="BN19" s="503">
        <v>2.2228080129915889E-3</v>
      </c>
      <c r="BO19" s="503">
        <v>1.6054512319284689E-2</v>
      </c>
      <c r="BP19" s="503">
        <v>-1.4317502332186009E-2</v>
      </c>
      <c r="BQ19" s="503">
        <v>-2.6612195249348853E-3</v>
      </c>
      <c r="BR19" s="503">
        <v>-1.093620418944498E-3</v>
      </c>
      <c r="BS19" s="503">
        <v>-6.9158880595065223E-3</v>
      </c>
      <c r="BT19" s="503">
        <v>-1.0015504712349053E-2</v>
      </c>
      <c r="BU19" s="503">
        <v>-6.5837552589487055E-3</v>
      </c>
      <c r="BV19" s="503">
        <v>1.4518495926458589E-3</v>
      </c>
      <c r="BW19" s="503">
        <v>1.1984911092906274E-2</v>
      </c>
      <c r="BX19" s="503">
        <v>-5.4644888621535126E-3</v>
      </c>
      <c r="BY19" s="503">
        <v>-4.5165988231831581E-3</v>
      </c>
      <c r="BZ19" s="503">
        <v>2.6935780139812067E-3</v>
      </c>
      <c r="CA19" s="503">
        <v>-5.7399895416005518E-3</v>
      </c>
      <c r="CB19" s="503">
        <v>-8.3953682710802384E-3</v>
      </c>
      <c r="CC19" s="503">
        <v>-5.5450989279542716E-3</v>
      </c>
      <c r="CD19" s="503">
        <v>-3.3398538351110032E-3</v>
      </c>
      <c r="CE19" s="503">
        <v>-1.2917849872457338E-3</v>
      </c>
      <c r="CF19" s="503">
        <v>7.8161378252284721E-4</v>
      </c>
      <c r="CG19" s="503">
        <v>-3.0807208814925759E-3</v>
      </c>
      <c r="CH19" s="503">
        <v>-3.1811397389594981E-3</v>
      </c>
      <c r="CI19" s="503">
        <v>1.3224265217247485E-2</v>
      </c>
      <c r="CJ19" s="503">
        <v>9.3312466530466112E-3</v>
      </c>
      <c r="CK19" s="503">
        <v>-3.7374450294092071E-3</v>
      </c>
      <c r="CL19" s="503">
        <v>2.2823681166237869E-2</v>
      </c>
      <c r="CM19" s="503">
        <v>-1.2345115966015596E-2</v>
      </c>
      <c r="CN19" s="503">
        <v>-3.0093162801402597E-3</v>
      </c>
      <c r="CO19" s="503">
        <v>-4.1650089464796984E-4</v>
      </c>
      <c r="CP19" s="503">
        <v>7.1965138471551662E-3</v>
      </c>
      <c r="CQ19" s="503">
        <v>1.8593429138845451E-2</v>
      </c>
      <c r="CR19" s="503">
        <v>-4.7300937427687886E-3</v>
      </c>
      <c r="CS19" s="503">
        <v>-7.6624340570830944E-3</v>
      </c>
      <c r="CT19" s="503">
        <v>-1.4102820160214835E-3</v>
      </c>
      <c r="CU19" s="503">
        <v>1.2440986027760343E-3</v>
      </c>
      <c r="CV19" s="503">
        <v>-1.3853953439885919E-3</v>
      </c>
      <c r="CW19" s="503">
        <v>-5.5873116614792134E-2</v>
      </c>
    </row>
    <row r="20" spans="1:101" s="90" customFormat="1" x14ac:dyDescent="0.25">
      <c r="A20" s="111" t="s">
        <v>33</v>
      </c>
      <c r="B20" s="114"/>
      <c r="C20" s="503">
        <v>-4.0271394006663134E-3</v>
      </c>
      <c r="D20" s="503">
        <v>-2.8029183976867296E-3</v>
      </c>
      <c r="E20" s="503">
        <v>-1.4469282147013696E-3</v>
      </c>
      <c r="F20" s="503">
        <v>6.765449029814644E-4</v>
      </c>
      <c r="G20" s="503">
        <v>1.326523258913801E-3</v>
      </c>
      <c r="H20" s="503">
        <v>4.1936740538455796E-3</v>
      </c>
      <c r="I20" s="503">
        <v>-4.6293266300027631E-3</v>
      </c>
      <c r="J20" s="503">
        <v>-2.0724490387413973E-3</v>
      </c>
      <c r="K20" s="503">
        <v>-7.3155886758709016E-4</v>
      </c>
      <c r="L20" s="503">
        <v>1.6792008632250052E-3</v>
      </c>
      <c r="M20" s="503">
        <v>2.2007344817630888E-3</v>
      </c>
      <c r="N20" s="503">
        <v>5.8320498182441293E-4</v>
      </c>
      <c r="O20" s="503">
        <v>-1.5024387922849295E-3</v>
      </c>
      <c r="P20" s="503">
        <v>6.4259147239301663E-3</v>
      </c>
      <c r="Q20" s="503">
        <v>1.7679355220462734E-3</v>
      </c>
      <c r="R20" s="503">
        <v>1.2498763240762917E-3</v>
      </c>
      <c r="S20" s="503">
        <v>-4.770009736873026E-4</v>
      </c>
      <c r="T20" s="503">
        <v>9.1847382683642534E-4</v>
      </c>
      <c r="U20" s="503">
        <v>2.1584809283598481E-3</v>
      </c>
      <c r="V20" s="503">
        <v>7.2331782837971028E-3</v>
      </c>
      <c r="W20" s="503">
        <v>-8.4854454778226489E-3</v>
      </c>
      <c r="X20" s="503">
        <v>-3.286493244373888E-3</v>
      </c>
      <c r="Y20" s="503">
        <v>-3.6185723805776298E-3</v>
      </c>
      <c r="Z20" s="503">
        <v>1.1819712644218616E-3</v>
      </c>
      <c r="AA20" s="503">
        <v>4.6290525493996313E-4</v>
      </c>
      <c r="AB20" s="503">
        <v>1.5845484153710948E-3</v>
      </c>
      <c r="AC20" s="503">
        <v>-2.3800440431892794E-3</v>
      </c>
      <c r="AD20" s="503">
        <v>5.5423487364357604E-3</v>
      </c>
      <c r="AE20" s="503">
        <v>7.4359104220401324E-3</v>
      </c>
      <c r="AF20" s="503">
        <v>3.1839555438842147E-4</v>
      </c>
      <c r="AG20" s="503">
        <v>-3.3103989211403823E-3</v>
      </c>
      <c r="AH20" s="503">
        <v>2.6424656932942403E-3</v>
      </c>
      <c r="AI20" s="503">
        <v>1.6244684276742862E-3</v>
      </c>
      <c r="AJ20" s="503">
        <v>-2.404633653580536E-4</v>
      </c>
      <c r="AK20" s="503">
        <v>-3.7149496341998587E-4</v>
      </c>
      <c r="AL20" s="503">
        <v>-3.6777703890509684E-3</v>
      </c>
      <c r="AM20" s="503">
        <v>8.5947483044622533E-3</v>
      </c>
      <c r="AN20" s="503">
        <v>-4.2321449721389998E-4</v>
      </c>
      <c r="AO20" s="503">
        <v>7.0206207833476975E-3</v>
      </c>
      <c r="AP20" s="503">
        <v>3.3646461720195768E-3</v>
      </c>
      <c r="AQ20" s="503">
        <v>1.2449543248233134E-2</v>
      </c>
      <c r="AR20" s="503">
        <v>-6.4663919157289078E-3</v>
      </c>
      <c r="AS20" s="503">
        <v>5.399866510859059E-4</v>
      </c>
      <c r="AT20" s="503">
        <v>1.956562563751452E-3</v>
      </c>
      <c r="AU20" s="503">
        <v>5.1124044399869784E-3</v>
      </c>
      <c r="AV20" s="503">
        <v>-2.5602306559692344E-3</v>
      </c>
      <c r="AW20" s="503">
        <v>1.8813391112267716E-3</v>
      </c>
      <c r="AX20" s="503">
        <v>-3.5121219632584422E-3</v>
      </c>
      <c r="AY20" s="503">
        <v>-2.0139694946202718E-3</v>
      </c>
      <c r="AZ20" s="503">
        <v>-5.3860879643588501E-4</v>
      </c>
      <c r="BA20" s="503">
        <v>-1.8692703877095829E-3</v>
      </c>
      <c r="BB20" s="503">
        <v>4.4651049740829863E-3</v>
      </c>
      <c r="BC20" s="503">
        <v>-2.481984561639233E-3</v>
      </c>
      <c r="BD20" s="503">
        <v>-3.831200214332559E-3</v>
      </c>
      <c r="BE20" s="503">
        <v>4.636703585958659E-3</v>
      </c>
      <c r="BF20" s="503">
        <v>-5.7128669456185796E-3</v>
      </c>
      <c r="BG20" s="503">
        <v>7.6611388738214636E-3</v>
      </c>
      <c r="BH20" s="503">
        <v>1.0174575195725107E-3</v>
      </c>
      <c r="BI20" s="503">
        <v>-5.4389429030806688E-3</v>
      </c>
      <c r="BJ20" s="503">
        <v>-3.8879273906975527E-3</v>
      </c>
      <c r="BK20" s="503">
        <v>4.1044728602481536E-3</v>
      </c>
      <c r="BL20" s="503">
        <v>9.3176546050939291E-5</v>
      </c>
      <c r="BM20" s="503">
        <v>6.8613787062050844E-3</v>
      </c>
      <c r="BN20" s="503">
        <v>1.1275411595190873E-3</v>
      </c>
      <c r="BO20" s="503">
        <v>1.2914334674868806E-2</v>
      </c>
      <c r="BP20" s="503">
        <v>-1.0732682927570823E-2</v>
      </c>
      <c r="BQ20" s="503">
        <v>-5.5466710827474085E-4</v>
      </c>
      <c r="BR20" s="503">
        <v>-1.0294433877007501E-3</v>
      </c>
      <c r="BS20" s="503">
        <v>-4.618111116415081E-3</v>
      </c>
      <c r="BT20" s="503">
        <v>-8.0574409692134464E-3</v>
      </c>
      <c r="BU20" s="503">
        <v>-4.7416197861533524E-3</v>
      </c>
      <c r="BV20" s="503">
        <v>2.6364270769280275E-3</v>
      </c>
      <c r="BW20" s="503">
        <v>1.0826073821767382E-2</v>
      </c>
      <c r="BX20" s="503">
        <v>-4.2649723994894403E-3</v>
      </c>
      <c r="BY20" s="503">
        <v>-4.374083951351122E-3</v>
      </c>
      <c r="BZ20" s="503">
        <v>3.7585109296300063E-3</v>
      </c>
      <c r="CA20" s="503">
        <v>-3.1958504273778853E-3</v>
      </c>
      <c r="CB20" s="503">
        <v>-5.8053825564813206E-3</v>
      </c>
      <c r="CC20" s="503">
        <v>-5.1167900724737167E-3</v>
      </c>
      <c r="CD20" s="503">
        <v>-1.8908869791565289E-3</v>
      </c>
      <c r="CE20" s="503">
        <v>1.6568404856317697E-3</v>
      </c>
      <c r="CF20" s="503">
        <v>9.2422800517568988E-4</v>
      </c>
      <c r="CG20" s="503">
        <v>-1.9561678389787246E-3</v>
      </c>
      <c r="CH20" s="503">
        <v>1.1519981379292316E-3</v>
      </c>
      <c r="CI20" s="503">
        <v>1.4218192893557054E-2</v>
      </c>
      <c r="CJ20" s="503">
        <v>8.8415077091820882E-3</v>
      </c>
      <c r="CK20" s="503">
        <v>-4.9237670585612478E-3</v>
      </c>
      <c r="CL20" s="503">
        <v>1.9184266627947491E-2</v>
      </c>
      <c r="CM20" s="503">
        <v>-8.5432113132580395E-3</v>
      </c>
      <c r="CN20" s="503">
        <v>-1.8410129098334191E-3</v>
      </c>
      <c r="CO20" s="503">
        <v>1.9496026790750143E-3</v>
      </c>
      <c r="CP20" s="503">
        <v>6.6924702136018418E-3</v>
      </c>
      <c r="CQ20" s="503">
        <v>1.5085075391934811E-2</v>
      </c>
      <c r="CR20" s="503">
        <v>-2.4279294612242147E-3</v>
      </c>
      <c r="CS20" s="503">
        <v>-7.222912769771668E-3</v>
      </c>
      <c r="CT20" s="503">
        <v>2.1151882357267559E-3</v>
      </c>
      <c r="CU20" s="503">
        <v>1.5563355265723888E-3</v>
      </c>
      <c r="CV20" s="503">
        <v>-2.0645668209707342E-4</v>
      </c>
      <c r="CW20" s="503">
        <v>9.0915225521427376E-2</v>
      </c>
    </row>
    <row r="21" spans="1:101" s="90" customFormat="1" x14ac:dyDescent="0.25">
      <c r="A21" s="111" t="s">
        <v>2</v>
      </c>
      <c r="B21" s="114"/>
      <c r="C21" s="502"/>
      <c r="D21" s="502"/>
      <c r="E21" s="502"/>
      <c r="F21" s="502"/>
      <c r="G21" s="502"/>
      <c r="H21" s="502"/>
      <c r="I21" s="502"/>
      <c r="J21" s="502"/>
      <c r="K21" s="502"/>
      <c r="L21" s="502"/>
      <c r="M21" s="502"/>
      <c r="N21" s="502"/>
      <c r="O21" s="502"/>
      <c r="P21" s="502"/>
      <c r="Q21" s="502"/>
      <c r="R21" s="502"/>
      <c r="S21" s="502"/>
      <c r="T21" s="502"/>
      <c r="U21" s="502"/>
      <c r="V21" s="502"/>
      <c r="W21" s="502"/>
      <c r="X21" s="502"/>
      <c r="Y21" s="502"/>
      <c r="Z21" s="502"/>
      <c r="AA21" s="502"/>
      <c r="AB21" s="502"/>
      <c r="AC21" s="502"/>
      <c r="AD21" s="502"/>
      <c r="AE21" s="502"/>
      <c r="AF21" s="502"/>
      <c r="AG21" s="502"/>
      <c r="AH21" s="502"/>
      <c r="AI21" s="502"/>
      <c r="AJ21" s="502"/>
      <c r="AK21" s="502"/>
      <c r="AL21" s="502"/>
      <c r="AM21" s="502"/>
      <c r="AN21" s="502"/>
      <c r="AO21" s="502"/>
      <c r="AP21" s="502"/>
      <c r="AQ21" s="502"/>
      <c r="AR21" s="502"/>
      <c r="AS21" s="502"/>
      <c r="AT21" s="502"/>
      <c r="AU21" s="502"/>
      <c r="AV21" s="502"/>
      <c r="AW21" s="502"/>
      <c r="AX21" s="502"/>
      <c r="AY21" s="502"/>
      <c r="AZ21" s="502"/>
      <c r="BA21" s="502"/>
      <c r="BB21" s="502"/>
      <c r="BC21" s="502"/>
      <c r="BD21" s="502"/>
      <c r="BE21" s="502"/>
      <c r="BF21" s="502"/>
      <c r="BG21" s="502"/>
      <c r="BH21" s="502"/>
      <c r="BI21" s="502"/>
      <c r="BJ21" s="502"/>
      <c r="BK21" s="502"/>
      <c r="BL21" s="502"/>
      <c r="BM21" s="502"/>
      <c r="BN21" s="502"/>
      <c r="BO21" s="502"/>
      <c r="BP21" s="502"/>
      <c r="BQ21" s="502"/>
      <c r="BR21" s="502"/>
      <c r="BS21" s="502"/>
      <c r="BT21" s="502"/>
      <c r="BU21" s="502"/>
      <c r="BV21" s="502"/>
      <c r="BW21" s="502"/>
      <c r="BX21" s="502"/>
      <c r="BY21" s="502"/>
      <c r="BZ21" s="502"/>
      <c r="CA21" s="502"/>
      <c r="CB21" s="502"/>
      <c r="CC21" s="502"/>
      <c r="CD21" s="502"/>
      <c r="CE21" s="502"/>
      <c r="CF21" s="502"/>
      <c r="CG21" s="502"/>
      <c r="CH21" s="502"/>
      <c r="CI21" s="502"/>
      <c r="CJ21" s="502"/>
      <c r="CK21" s="502"/>
      <c r="CL21" s="502"/>
      <c r="CM21" s="502"/>
      <c r="CN21" s="502"/>
      <c r="CO21" s="502"/>
      <c r="CP21" s="502"/>
      <c r="CQ21" s="502"/>
      <c r="CR21" s="502"/>
      <c r="CS21" s="502"/>
      <c r="CT21" s="502"/>
      <c r="CU21" s="502"/>
      <c r="CV21" s="502"/>
      <c r="CW21" s="502"/>
    </row>
    <row r="22" spans="1:101" s="90" customFormat="1" x14ac:dyDescent="0.25">
      <c r="A22" s="112" t="s">
        <v>12</v>
      </c>
      <c r="B22" s="115" t="str">
        <f>A21&amp;A22</f>
        <v>EnergyLong</v>
      </c>
      <c r="C22" s="503">
        <v>-2.5425685522610552E-2</v>
      </c>
      <c r="D22" s="503">
        <v>-1.9956761619605704E-3</v>
      </c>
      <c r="E22" s="503">
        <v>4.8311444594000318E-3</v>
      </c>
      <c r="F22" s="503">
        <v>-3.0695408226351791E-3</v>
      </c>
      <c r="G22" s="503">
        <v>-4.3700811935355752E-3</v>
      </c>
      <c r="H22" s="503">
        <v>-8.1394463313344875E-3</v>
      </c>
      <c r="I22" s="503">
        <v>8.0691919359429272E-3</v>
      </c>
      <c r="J22" s="503">
        <v>2.2343925635552064E-3</v>
      </c>
      <c r="K22" s="503">
        <v>-5.4517391905329728E-3</v>
      </c>
      <c r="L22" s="503">
        <v>5.7508181582095795E-4</v>
      </c>
      <c r="M22" s="503">
        <v>4.6488970946843306E-3</v>
      </c>
      <c r="N22" s="503">
        <v>2.0029340175930911E-3</v>
      </c>
      <c r="O22" s="503">
        <v>2.8790831801705692E-3</v>
      </c>
      <c r="P22" s="503">
        <v>8.3143492469452789E-3</v>
      </c>
      <c r="Q22" s="503">
        <v>4.3423444971082423E-3</v>
      </c>
      <c r="R22" s="503">
        <v>-2.958792654317781E-4</v>
      </c>
      <c r="S22" s="503">
        <v>1.3982219401105049E-2</v>
      </c>
      <c r="T22" s="503">
        <v>-4.4166585297677737E-4</v>
      </c>
      <c r="U22" s="503">
        <v>-1.1104680340814888E-3</v>
      </c>
      <c r="V22" s="503">
        <v>2.0982386533864588E-3</v>
      </c>
      <c r="W22" s="503">
        <v>-1.5782368250061466E-2</v>
      </c>
      <c r="X22" s="503">
        <v>2.4758233380742568E-3</v>
      </c>
      <c r="Y22" s="503">
        <v>-6.3907633763837027E-3</v>
      </c>
      <c r="Z22" s="503">
        <v>8.263228559351736E-3</v>
      </c>
      <c r="AA22" s="503">
        <v>8.1604123437856464E-3</v>
      </c>
      <c r="AB22" s="503">
        <v>-7.6214960078335361E-3</v>
      </c>
      <c r="AC22" s="503">
        <v>-1.9739464823387162E-2</v>
      </c>
      <c r="AD22" s="503">
        <v>-1.1160917115377127E-2</v>
      </c>
      <c r="AE22" s="503">
        <v>-3.8162484712250311E-2</v>
      </c>
      <c r="AF22" s="503">
        <v>-4.6572828959350054E-2</v>
      </c>
      <c r="AG22" s="503">
        <v>1.9807174747458077E-3</v>
      </c>
      <c r="AH22" s="503">
        <v>9.9911448012738793E-3</v>
      </c>
      <c r="AI22" s="503">
        <v>-7.6959189552946918E-3</v>
      </c>
      <c r="AJ22" s="503">
        <v>-1.2444666883891196E-2</v>
      </c>
      <c r="AK22" s="503">
        <v>2.7174777090622552E-2</v>
      </c>
      <c r="AL22" s="503">
        <v>3.040886400563371E-2</v>
      </c>
      <c r="AM22" s="503">
        <v>3.6576122160644063E-2</v>
      </c>
      <c r="AN22" s="503">
        <v>-6.0998086024605458E-3</v>
      </c>
      <c r="AO22" s="503">
        <v>3.0560518000034405E-2</v>
      </c>
      <c r="AP22" s="503">
        <v>-3.8486280378623766E-3</v>
      </c>
      <c r="AQ22" s="503">
        <v>9.0069367747189662E-3</v>
      </c>
      <c r="AR22" s="503">
        <v>4.0746876181218042E-3</v>
      </c>
      <c r="AS22" s="503">
        <v>6.9909723256798804E-3</v>
      </c>
      <c r="AT22" s="503">
        <v>6.9148195588529162E-3</v>
      </c>
      <c r="AU22" s="503">
        <v>-7.8868733101711518E-3</v>
      </c>
      <c r="AV22" s="503">
        <v>8.817440705410712E-4</v>
      </c>
      <c r="AW22" s="503">
        <v>5.4351625242921699E-3</v>
      </c>
      <c r="AX22" s="503">
        <v>-3.4847920643895102E-3</v>
      </c>
      <c r="AY22" s="503">
        <v>-1.5475371696096149E-2</v>
      </c>
      <c r="AZ22" s="503">
        <v>-2.7229063601367605E-3</v>
      </c>
      <c r="BA22" s="503">
        <v>1.0215770129738081E-3</v>
      </c>
      <c r="BB22" s="503">
        <v>-3.2080034876878685E-3</v>
      </c>
      <c r="BC22" s="503">
        <v>6.585403447366178E-3</v>
      </c>
      <c r="BD22" s="503">
        <v>1.215297598407011E-3</v>
      </c>
      <c r="BE22" s="503">
        <v>2.9254776692777236E-4</v>
      </c>
      <c r="BF22" s="503">
        <v>1.2049928260910678E-2</v>
      </c>
      <c r="BG22" s="503">
        <v>-3.798781481094375E-3</v>
      </c>
      <c r="BH22" s="503">
        <v>5.3924306803191399E-4</v>
      </c>
      <c r="BI22" s="503">
        <v>5.8749844349205232E-4</v>
      </c>
      <c r="BJ22" s="503">
        <v>1.0114867127818626E-3</v>
      </c>
      <c r="BK22" s="503">
        <v>-2.2049255562428855E-3</v>
      </c>
      <c r="BL22" s="503">
        <v>5.5301297900177621E-4</v>
      </c>
      <c r="BM22" s="503">
        <v>-9.1184183275082927E-4</v>
      </c>
      <c r="BN22" s="503">
        <v>-3.7574220946521531E-3</v>
      </c>
      <c r="BO22" s="503">
        <v>-2.5495569291578424E-3</v>
      </c>
      <c r="BP22" s="503">
        <v>7.4584032572806854E-4</v>
      </c>
      <c r="BQ22" s="503">
        <v>-2.4917308676413023E-3</v>
      </c>
      <c r="BR22" s="503">
        <v>2.2050875951975676E-3</v>
      </c>
      <c r="BS22" s="503">
        <v>-6.7539526755125857E-4</v>
      </c>
      <c r="BT22" s="503">
        <v>6.8981971765604997E-4</v>
      </c>
      <c r="BU22" s="503">
        <v>-2.2262761295998089E-3</v>
      </c>
      <c r="BV22" s="503">
        <v>-7.2352016089917317E-4</v>
      </c>
      <c r="BW22" s="503">
        <v>-2.0347228206346684E-3</v>
      </c>
      <c r="BX22" s="503">
        <v>-5.7686673193314917E-4</v>
      </c>
      <c r="BY22" s="503">
        <v>-1.8245991159024574E-3</v>
      </c>
      <c r="BZ22" s="503">
        <v>-2.5032258463748278E-3</v>
      </c>
      <c r="CA22" s="503">
        <v>-1.4096070975395641E-3</v>
      </c>
      <c r="CB22" s="503">
        <v>1.3500435699246155E-3</v>
      </c>
      <c r="CC22" s="503">
        <v>-7.1112751402101161E-4</v>
      </c>
      <c r="CD22" s="503">
        <v>8.4383683949189271E-4</v>
      </c>
      <c r="CE22" s="503">
        <v>3.5439698023287986E-3</v>
      </c>
      <c r="CF22" s="503">
        <v>-1.2976870604471578E-3</v>
      </c>
      <c r="CG22" s="503">
        <v>-1.7819407629718683E-3</v>
      </c>
      <c r="CH22" s="503">
        <v>4.1743819834570874E-4</v>
      </c>
      <c r="CI22" s="503">
        <v>7.3868104369684186E-4</v>
      </c>
      <c r="CJ22" s="503">
        <v>1.2622793636551004E-3</v>
      </c>
      <c r="CK22" s="503">
        <v>1.4462107923996119E-3</v>
      </c>
      <c r="CL22" s="503">
        <v>2.0202566715437752E-3</v>
      </c>
      <c r="CM22" s="503">
        <v>1.5343831531979557E-3</v>
      </c>
      <c r="CN22" s="503">
        <v>2.0769739092317361E-3</v>
      </c>
      <c r="CO22" s="503">
        <v>1.6433285269381232E-3</v>
      </c>
      <c r="CP22" s="503">
        <v>8.3738389542193151E-4</v>
      </c>
      <c r="CQ22" s="503">
        <v>-7.1832797762319657E-3</v>
      </c>
      <c r="CR22" s="503">
        <v>2.6458786074400002E-3</v>
      </c>
      <c r="CS22" s="503">
        <v>6.0738632601558861E-3</v>
      </c>
      <c r="CT22" s="503">
        <v>2.472105341665953E-3</v>
      </c>
      <c r="CU22" s="503">
        <v>-4.4935422640266979E-4</v>
      </c>
      <c r="CV22" s="503">
        <v>1.2204321458581552E-3</v>
      </c>
      <c r="CW22" s="503">
        <v>4.0687074471975997E-3</v>
      </c>
    </row>
    <row r="23" spans="1:101" s="90" customFormat="1" x14ac:dyDescent="0.25">
      <c r="A23" s="112" t="s">
        <v>13</v>
      </c>
      <c r="B23" s="115" t="str">
        <f>A21&amp;A23</f>
        <v>EnergyShort</v>
      </c>
      <c r="C23" s="503">
        <v>1.1811583168367171E-5</v>
      </c>
      <c r="D23" s="503">
        <v>0</v>
      </c>
      <c r="E23" s="503">
        <v>0</v>
      </c>
      <c r="F23" s="503">
        <v>4.105281317016508E-5</v>
      </c>
      <c r="G23" s="503">
        <v>2.8479101014726486E-6</v>
      </c>
      <c r="H23" s="503">
        <v>2.4485025210540714E-5</v>
      </c>
      <c r="I23" s="503">
        <v>-9.39458064995011E-4</v>
      </c>
      <c r="J23" s="503">
        <v>-1.8895366686829413E-3</v>
      </c>
      <c r="K23" s="503">
        <v>1.9305467896133912E-3</v>
      </c>
      <c r="L23" s="503">
        <v>8.1499471758082558E-4</v>
      </c>
      <c r="M23" s="503">
        <v>-1.8835823668234431E-3</v>
      </c>
      <c r="N23" s="503">
        <v>-5.6383507311665634E-4</v>
      </c>
      <c r="O23" s="503">
        <v>-7.7438576817611673E-3</v>
      </c>
      <c r="P23" s="503">
        <v>-1.9814887143113028E-3</v>
      </c>
      <c r="Q23" s="503">
        <v>7.5096221524054293E-4</v>
      </c>
      <c r="R23" s="503">
        <v>-1.2815396233682182E-4</v>
      </c>
      <c r="S23" s="503">
        <v>-7.3678811488192657E-3</v>
      </c>
      <c r="T23" s="503">
        <v>4.6508766197939245E-3</v>
      </c>
      <c r="U23" s="503">
        <v>6.9148711757207994E-3</v>
      </c>
      <c r="V23" s="503">
        <v>3.3579570157008347E-3</v>
      </c>
      <c r="W23" s="503">
        <v>1.5051495401888436E-2</v>
      </c>
      <c r="X23" s="503">
        <v>-8.7612961313535947E-3</v>
      </c>
      <c r="Y23" s="503">
        <v>7.7227578796304364E-3</v>
      </c>
      <c r="Z23" s="503">
        <v>-5.955124610534831E-3</v>
      </c>
      <c r="AA23" s="503">
        <v>-3.9531163484973816E-3</v>
      </c>
      <c r="AB23" s="503">
        <v>3.0197830458835633E-3</v>
      </c>
      <c r="AC23" s="503">
        <v>7.6994833972679278E-3</v>
      </c>
      <c r="AD23" s="503">
        <v>7.6899151888116888E-3</v>
      </c>
      <c r="AE23" s="503">
        <v>1.2955965142545912E-2</v>
      </c>
      <c r="AF23" s="503">
        <v>1.8837527398257659E-2</v>
      </c>
      <c r="AG23" s="503">
        <v>4.635607032738397E-3</v>
      </c>
      <c r="AH23" s="503">
        <v>-6.7106695066468415E-3</v>
      </c>
      <c r="AI23" s="503">
        <v>4.4731883669562218E-3</v>
      </c>
      <c r="AJ23" s="503">
        <v>8.791352044515803E-3</v>
      </c>
      <c r="AK23" s="503">
        <v>-1.095860834293368E-2</v>
      </c>
      <c r="AL23" s="503">
        <v>-1.1064870739616962E-2</v>
      </c>
      <c r="AM23" s="503">
        <v>-9.3827349376157856E-3</v>
      </c>
      <c r="AN23" s="503">
        <v>3.3027069327918801E-3</v>
      </c>
      <c r="AO23" s="503">
        <v>-7.4122224816746216E-3</v>
      </c>
      <c r="AP23" s="503">
        <v>3.4316466378982542E-3</v>
      </c>
      <c r="AQ23" s="503">
        <v>-1.177462407670052E-3</v>
      </c>
      <c r="AR23" s="503">
        <v>-2.0237196278411643E-3</v>
      </c>
      <c r="AS23" s="503">
        <v>-1.850565910843121E-3</v>
      </c>
      <c r="AT23" s="503">
        <v>-3.0365080839055592E-4</v>
      </c>
      <c r="AU23" s="503">
        <v>8.6947485787674302E-3</v>
      </c>
      <c r="AV23" s="503">
        <v>-6.80670964188833E-3</v>
      </c>
      <c r="AW23" s="503">
        <v>-5.2833816089331229E-3</v>
      </c>
      <c r="AX23" s="503">
        <v>-5.6003413519831961E-3</v>
      </c>
      <c r="AY23" s="503">
        <v>1.2898125485458904E-2</v>
      </c>
      <c r="AZ23" s="503">
        <v>-6.0875492418601654E-4</v>
      </c>
      <c r="BA23" s="503">
        <v>-1.7085728761224519E-3</v>
      </c>
      <c r="BB23" s="503">
        <v>3.5633106406017787E-3</v>
      </c>
      <c r="BC23" s="503">
        <v>-6.2278473016428417E-3</v>
      </c>
      <c r="BD23" s="503">
        <v>-1.2667188172184876E-3</v>
      </c>
      <c r="BE23" s="503">
        <v>-9.573082133592821E-4</v>
      </c>
      <c r="BF23" s="503">
        <v>-1.3782542473453146E-3</v>
      </c>
      <c r="BG23" s="503">
        <v>6.0229137302908204E-4</v>
      </c>
      <c r="BH23" s="503">
        <v>1.6488953241930416E-3</v>
      </c>
      <c r="BI23" s="503">
        <v>-5.353047491858989E-3</v>
      </c>
      <c r="BJ23" s="503">
        <v>-5.2889430393985807E-3</v>
      </c>
      <c r="BK23" s="503">
        <v>6.1484707216893511E-3</v>
      </c>
      <c r="BL23" s="503">
        <v>1.7870484185104586E-3</v>
      </c>
      <c r="BM23" s="503">
        <v>2.2881973451077995E-4</v>
      </c>
      <c r="BN23" s="503">
        <v>3.6852853300486222E-4</v>
      </c>
      <c r="BO23" s="503">
        <v>1.0698927994887398E-3</v>
      </c>
      <c r="BP23" s="503">
        <v>-1.5295175709675451E-3</v>
      </c>
      <c r="BQ23" s="503">
        <v>-4.6587148474574661E-4</v>
      </c>
      <c r="BR23" s="503">
        <v>8.8125225117529553E-4</v>
      </c>
      <c r="BS23" s="503">
        <v>-3.3348286843386406E-4</v>
      </c>
      <c r="BT23" s="503">
        <v>-2.0153551030396817E-3</v>
      </c>
      <c r="BU23" s="503">
        <v>8.1008347123113678E-6</v>
      </c>
      <c r="BV23" s="503">
        <v>9.2049763857041328E-4</v>
      </c>
      <c r="BW23" s="503">
        <v>7.0066066393029416E-3</v>
      </c>
      <c r="BX23" s="503">
        <v>2.4759247245085048E-3</v>
      </c>
      <c r="BY23" s="503">
        <v>-2.4438204791221939E-3</v>
      </c>
      <c r="BZ23" s="503">
        <v>-4.5523830166287237E-3</v>
      </c>
      <c r="CA23" s="503">
        <v>7.7321744709139275E-4</v>
      </c>
      <c r="CB23" s="503">
        <v>1.3681470454475905E-3</v>
      </c>
      <c r="CC23" s="503">
        <v>-1.8542786352831674E-3</v>
      </c>
      <c r="CD23" s="503">
        <v>-8.2355115649820399E-4</v>
      </c>
      <c r="CE23" s="503">
        <v>-2.8986277574342368E-3</v>
      </c>
      <c r="CF23" s="503">
        <v>2.2055119160990116E-3</v>
      </c>
      <c r="CG23" s="503">
        <v>-6.1356308639954086E-4</v>
      </c>
      <c r="CH23" s="503">
        <v>4.6389319181461674E-3</v>
      </c>
      <c r="CI23" s="503">
        <v>1.949277910418929E-3</v>
      </c>
      <c r="CJ23" s="503">
        <v>2.9364094562165299E-3</v>
      </c>
      <c r="CK23" s="503">
        <v>-2.3059770571922842E-3</v>
      </c>
      <c r="CL23" s="503">
        <v>-5.9529672162731175E-3</v>
      </c>
      <c r="CM23" s="503">
        <v>3.5543389634471608E-3</v>
      </c>
      <c r="CN23" s="503">
        <v>-7.6514431891217373E-4</v>
      </c>
      <c r="CO23" s="503">
        <v>-1.6165196447464835E-4</v>
      </c>
      <c r="CP23" s="503">
        <v>-9.0641287410671149E-4</v>
      </c>
      <c r="CQ23" s="503">
        <v>2.5030574771546517E-3</v>
      </c>
      <c r="CR23" s="503">
        <v>-2.2196584915203377E-3</v>
      </c>
      <c r="CS23" s="503">
        <v>6.1114144913824021E-4</v>
      </c>
      <c r="CT23" s="503">
        <v>1.2056873914341267E-4</v>
      </c>
      <c r="CU23" s="503">
        <v>-1.2249556404651566E-3</v>
      </c>
      <c r="CV23" s="503">
        <v>-2.3344322771582143E-3</v>
      </c>
      <c r="CW23" s="503">
        <v>2.7931745360703582E-2</v>
      </c>
    </row>
    <row r="24" spans="1:101" s="90" customFormat="1" x14ac:dyDescent="0.25">
      <c r="A24" s="111" t="s">
        <v>34</v>
      </c>
      <c r="B24" s="114"/>
      <c r="C24" s="503">
        <v>-2.5413873939442184E-2</v>
      </c>
      <c r="D24" s="503">
        <v>-1.9956761619605704E-3</v>
      </c>
      <c r="E24" s="503">
        <v>4.8311444594000318E-3</v>
      </c>
      <c r="F24" s="503">
        <v>-3.028488009465014E-3</v>
      </c>
      <c r="G24" s="503">
        <v>-4.3672332834341025E-3</v>
      </c>
      <c r="H24" s="503">
        <v>-8.114961306123946E-3</v>
      </c>
      <c r="I24" s="503">
        <v>7.1297338709479154E-3</v>
      </c>
      <c r="J24" s="503">
        <v>3.4485589487226519E-4</v>
      </c>
      <c r="K24" s="503">
        <v>-3.5211924009195816E-3</v>
      </c>
      <c r="L24" s="503">
        <v>1.3900765334017833E-3</v>
      </c>
      <c r="M24" s="503">
        <v>2.7653147278608875E-3</v>
      </c>
      <c r="N24" s="503">
        <v>1.4390989444764345E-3</v>
      </c>
      <c r="O24" s="503">
        <v>-4.8647745015905968E-3</v>
      </c>
      <c r="P24" s="503">
        <v>6.3328605326339769E-3</v>
      </c>
      <c r="Q24" s="503">
        <v>5.0933067123487864E-3</v>
      </c>
      <c r="R24" s="503">
        <v>-4.2403322776860003E-4</v>
      </c>
      <c r="S24" s="503">
        <v>6.6143382522857843E-3</v>
      </c>
      <c r="T24" s="503">
        <v>4.2092107668171477E-3</v>
      </c>
      <c r="U24" s="503">
        <v>5.8044031416393102E-3</v>
      </c>
      <c r="V24" s="503">
        <v>5.4561956690872939E-3</v>
      </c>
      <c r="W24" s="503">
        <v>-7.308728481730339E-4</v>
      </c>
      <c r="X24" s="503">
        <v>-6.2854727932793383E-3</v>
      </c>
      <c r="Y24" s="503">
        <v>1.3319945032467361E-3</v>
      </c>
      <c r="Z24" s="503">
        <v>2.3081039488169054E-3</v>
      </c>
      <c r="AA24" s="503">
        <v>4.207295995288263E-3</v>
      </c>
      <c r="AB24" s="503">
        <v>-4.6017129619499711E-3</v>
      </c>
      <c r="AC24" s="503">
        <v>-1.2039981426119234E-2</v>
      </c>
      <c r="AD24" s="503">
        <v>-3.4710019265654394E-3</v>
      </c>
      <c r="AE24" s="503">
        <v>-2.5206519569704402E-2</v>
      </c>
      <c r="AF24" s="503">
        <v>-2.7735301561092395E-2</v>
      </c>
      <c r="AG24" s="503">
        <v>6.6163245074842038E-3</v>
      </c>
      <c r="AH24" s="503">
        <v>3.280475294627036E-3</v>
      </c>
      <c r="AI24" s="503">
        <v>-3.2227305883384704E-3</v>
      </c>
      <c r="AJ24" s="503">
        <v>-3.6533148393753955E-3</v>
      </c>
      <c r="AK24" s="503">
        <v>1.6216168747688865E-2</v>
      </c>
      <c r="AL24" s="503">
        <v>1.9343993266016754E-2</v>
      </c>
      <c r="AM24" s="503">
        <v>2.7193387223028279E-2</v>
      </c>
      <c r="AN24" s="503">
        <v>-2.7971016696686658E-3</v>
      </c>
      <c r="AO24" s="503">
        <v>2.3148295518359788E-2</v>
      </c>
      <c r="AP24" s="503">
        <v>-4.1698139996412158E-4</v>
      </c>
      <c r="AQ24" s="503">
        <v>7.829474367048915E-3</v>
      </c>
      <c r="AR24" s="503">
        <v>2.0509679902806404E-3</v>
      </c>
      <c r="AS24" s="503">
        <v>5.1404064148367588E-3</v>
      </c>
      <c r="AT24" s="503">
        <v>6.6111687504623587E-3</v>
      </c>
      <c r="AU24" s="503">
        <v>8.0787526859627987E-4</v>
      </c>
      <c r="AV24" s="503">
        <v>-5.9249655713472594E-3</v>
      </c>
      <c r="AW24" s="503">
        <v>1.5178091535904617E-4</v>
      </c>
      <c r="AX24" s="503">
        <v>-9.0851334163727059E-3</v>
      </c>
      <c r="AY24" s="503">
        <v>-2.5772462106372429E-3</v>
      </c>
      <c r="AZ24" s="503">
        <v>-3.3316612843227772E-3</v>
      </c>
      <c r="BA24" s="503">
        <v>-6.8699586314864395E-4</v>
      </c>
      <c r="BB24" s="503">
        <v>3.5530715291391083E-4</v>
      </c>
      <c r="BC24" s="503">
        <v>3.5755614572333707E-4</v>
      </c>
      <c r="BD24" s="503">
        <v>-5.1421218811476717E-5</v>
      </c>
      <c r="BE24" s="503">
        <v>-6.6476044643150962E-4</v>
      </c>
      <c r="BF24" s="503">
        <v>1.0671674013565361E-2</v>
      </c>
      <c r="BG24" s="503">
        <v>-3.196490108065293E-3</v>
      </c>
      <c r="BH24" s="503">
        <v>2.1881383922249553E-3</v>
      </c>
      <c r="BI24" s="503">
        <v>-4.7655490483669363E-3</v>
      </c>
      <c r="BJ24" s="503">
        <v>-4.277456326616717E-3</v>
      </c>
      <c r="BK24" s="503">
        <v>3.9435451654464652E-3</v>
      </c>
      <c r="BL24" s="503">
        <v>2.3400613975122346E-3</v>
      </c>
      <c r="BM24" s="503">
        <v>-6.8302209824004938E-4</v>
      </c>
      <c r="BN24" s="503">
        <v>-3.3888935616472908E-3</v>
      </c>
      <c r="BO24" s="503">
        <v>-1.4796641296691026E-3</v>
      </c>
      <c r="BP24" s="503">
        <v>-7.8367724523947661E-4</v>
      </c>
      <c r="BQ24" s="503">
        <v>-2.9576023523870494E-3</v>
      </c>
      <c r="BR24" s="503">
        <v>3.0863398463728629E-3</v>
      </c>
      <c r="BS24" s="503">
        <v>-1.0088781359851224E-3</v>
      </c>
      <c r="BT24" s="503">
        <v>-1.3255353853836318E-3</v>
      </c>
      <c r="BU24" s="503">
        <v>-2.2181752948874974E-3</v>
      </c>
      <c r="BV24" s="503">
        <v>1.9697747767124011E-4</v>
      </c>
      <c r="BW24" s="503">
        <v>4.9718838186682737E-3</v>
      </c>
      <c r="BX24" s="503">
        <v>1.8990579925753559E-3</v>
      </c>
      <c r="BY24" s="503">
        <v>-4.2684195950246518E-3</v>
      </c>
      <c r="BZ24" s="503">
        <v>-7.055608863003552E-3</v>
      </c>
      <c r="CA24" s="503">
        <v>-6.3638965044817146E-4</v>
      </c>
      <c r="CB24" s="503">
        <v>2.7181906153722056E-3</v>
      </c>
      <c r="CC24" s="503">
        <v>-2.5654061493041789E-3</v>
      </c>
      <c r="CD24" s="503">
        <v>2.0285682993688715E-5</v>
      </c>
      <c r="CE24" s="503">
        <v>6.453420448945613E-4</v>
      </c>
      <c r="CF24" s="503">
        <v>9.0782485565185428E-4</v>
      </c>
      <c r="CG24" s="503">
        <v>-2.3955038493714089E-3</v>
      </c>
      <c r="CH24" s="503">
        <v>5.056370116491877E-3</v>
      </c>
      <c r="CI24" s="503">
        <v>2.687958954115771E-3</v>
      </c>
      <c r="CJ24" s="503">
        <v>4.1986888198716297E-3</v>
      </c>
      <c r="CK24" s="503">
        <v>-8.5976626479267236E-4</v>
      </c>
      <c r="CL24" s="503">
        <v>-3.9327105447293413E-3</v>
      </c>
      <c r="CM24" s="503">
        <v>5.0887221166451167E-3</v>
      </c>
      <c r="CN24" s="503">
        <v>1.3118295903195626E-3</v>
      </c>
      <c r="CO24" s="503">
        <v>1.4816765624634748E-3</v>
      </c>
      <c r="CP24" s="503">
        <v>-6.9028978684780031E-5</v>
      </c>
      <c r="CQ24" s="503">
        <v>-4.6802222990773136E-3</v>
      </c>
      <c r="CR24" s="503">
        <v>4.262201159196627E-4</v>
      </c>
      <c r="CS24" s="503">
        <v>6.6850047092941265E-3</v>
      </c>
      <c r="CT24" s="503">
        <v>2.5926740808093649E-3</v>
      </c>
      <c r="CU24" s="503">
        <v>-1.6743098668678266E-3</v>
      </c>
      <c r="CV24" s="503">
        <v>-1.1140001313000593E-3</v>
      </c>
      <c r="CW24" s="503">
        <v>3.2000452807901147E-2</v>
      </c>
    </row>
    <row r="25" spans="1:101" s="90" customFormat="1" x14ac:dyDescent="0.25">
      <c r="A25" s="111" t="s">
        <v>29</v>
      </c>
      <c r="B25" s="114"/>
      <c r="C25" s="502"/>
      <c r="D25" s="502"/>
      <c r="E25" s="502"/>
      <c r="F25" s="502"/>
      <c r="G25" s="502"/>
      <c r="H25" s="502"/>
      <c r="I25" s="502"/>
      <c r="J25" s="502"/>
      <c r="K25" s="502"/>
      <c r="L25" s="502"/>
      <c r="M25" s="502"/>
      <c r="N25" s="502"/>
      <c r="O25" s="502"/>
      <c r="P25" s="502"/>
      <c r="Q25" s="502"/>
      <c r="R25" s="502"/>
      <c r="S25" s="502"/>
      <c r="T25" s="502"/>
      <c r="U25" s="502"/>
      <c r="V25" s="502"/>
      <c r="W25" s="502"/>
      <c r="X25" s="502"/>
      <c r="Y25" s="502"/>
      <c r="Z25" s="502"/>
      <c r="AA25" s="502"/>
      <c r="AB25" s="502"/>
      <c r="AC25" s="502"/>
      <c r="AD25" s="502"/>
      <c r="AE25" s="502"/>
      <c r="AF25" s="502"/>
      <c r="AG25" s="502"/>
      <c r="AH25" s="502"/>
      <c r="AI25" s="502"/>
      <c r="AJ25" s="502"/>
      <c r="AK25" s="502"/>
      <c r="AL25" s="502"/>
      <c r="AM25" s="502"/>
      <c r="AN25" s="502"/>
      <c r="AO25" s="502"/>
      <c r="AP25" s="502"/>
      <c r="AQ25" s="502"/>
      <c r="AR25" s="502"/>
      <c r="AS25" s="502"/>
      <c r="AT25" s="502"/>
      <c r="AU25" s="502"/>
      <c r="AV25" s="502"/>
      <c r="AW25" s="502"/>
      <c r="AX25" s="502"/>
      <c r="AY25" s="502"/>
      <c r="AZ25" s="502"/>
      <c r="BA25" s="502"/>
      <c r="BB25" s="502"/>
      <c r="BC25" s="502"/>
      <c r="BD25" s="502"/>
      <c r="BE25" s="502"/>
      <c r="BF25" s="502"/>
      <c r="BG25" s="502"/>
      <c r="BH25" s="502"/>
      <c r="BI25" s="502"/>
      <c r="BJ25" s="502"/>
      <c r="BK25" s="502"/>
      <c r="BL25" s="502"/>
      <c r="BM25" s="502"/>
      <c r="BN25" s="502"/>
      <c r="BO25" s="502"/>
      <c r="BP25" s="502"/>
      <c r="BQ25" s="502"/>
      <c r="BR25" s="502"/>
      <c r="BS25" s="502"/>
      <c r="BT25" s="502"/>
      <c r="BU25" s="502"/>
      <c r="BV25" s="502"/>
      <c r="BW25" s="502"/>
      <c r="BX25" s="502"/>
      <c r="BY25" s="502"/>
      <c r="BZ25" s="502"/>
      <c r="CA25" s="502"/>
      <c r="CB25" s="502"/>
      <c r="CC25" s="502"/>
      <c r="CD25" s="502"/>
      <c r="CE25" s="502"/>
      <c r="CF25" s="502"/>
      <c r="CG25" s="502"/>
      <c r="CH25" s="502"/>
      <c r="CI25" s="502"/>
      <c r="CJ25" s="502"/>
      <c r="CK25" s="502"/>
      <c r="CL25" s="502"/>
      <c r="CM25" s="502"/>
      <c r="CN25" s="502"/>
      <c r="CO25" s="502"/>
      <c r="CP25" s="502"/>
      <c r="CQ25" s="502"/>
      <c r="CR25" s="502"/>
      <c r="CS25" s="502"/>
      <c r="CT25" s="502"/>
      <c r="CU25" s="502"/>
      <c r="CV25" s="502"/>
      <c r="CW25" s="502"/>
    </row>
    <row r="26" spans="1:101" s="90" customFormat="1" x14ac:dyDescent="0.25">
      <c r="A26" s="112" t="s">
        <v>12</v>
      </c>
      <c r="B26" s="115" t="str">
        <f>A25&amp;A26</f>
        <v>FX HedgeLong</v>
      </c>
      <c r="C26" s="503">
        <v>0</v>
      </c>
      <c r="D26" s="503">
        <v>3.4008291175168304E-5</v>
      </c>
      <c r="E26" s="503">
        <v>1.4987202720750389E-4</v>
      </c>
      <c r="F26" s="503">
        <v>-9.4069282413708792E-6</v>
      </c>
      <c r="G26" s="503">
        <v>-4.8009505584541069E-2</v>
      </c>
      <c r="H26" s="503">
        <v>2.6735549748109358E-4</v>
      </c>
      <c r="I26" s="503">
        <v>2.0001667104133691E-4</v>
      </c>
      <c r="J26" s="503">
        <v>-3.9493226641935032E-2</v>
      </c>
      <c r="K26" s="503">
        <v>-5.4264978281815164E-4</v>
      </c>
      <c r="L26" s="503">
        <v>5.4562006394229307E-5</v>
      </c>
      <c r="M26" s="503">
        <v>-2.8211794896124744E-4</v>
      </c>
      <c r="N26" s="503">
        <v>2.0652624877277078E-4</v>
      </c>
      <c r="O26" s="503">
        <v>8.3994149261854866E-5</v>
      </c>
      <c r="P26" s="503">
        <v>0</v>
      </c>
      <c r="Q26" s="503">
        <v>0</v>
      </c>
      <c r="R26" s="503">
        <v>-3.7358116004821573E-4</v>
      </c>
      <c r="S26" s="503">
        <v>1.2981268590722779E-3</v>
      </c>
      <c r="T26" s="503">
        <v>-1.3697661898169597E-4</v>
      </c>
      <c r="U26" s="503">
        <v>-1.0040318655370488E-3</v>
      </c>
      <c r="V26" s="503">
        <v>-8.4972975520683708E-4</v>
      </c>
      <c r="W26" s="503">
        <v>-1.7190217544992658E-3</v>
      </c>
      <c r="X26" s="503">
        <v>2.3404375469925328E-3</v>
      </c>
      <c r="Y26" s="503">
        <v>5.7166517467582617E-4</v>
      </c>
      <c r="Z26" s="503">
        <v>1.0686474176254484E-3</v>
      </c>
      <c r="AA26" s="503">
        <v>1.3118826621262036E-3</v>
      </c>
      <c r="AB26" s="503">
        <v>1.5167830735970606E-3</v>
      </c>
      <c r="AC26" s="503">
        <v>-2.4389727520291041E-3</v>
      </c>
      <c r="AD26" s="503">
        <v>-4.7926668102001987E-3</v>
      </c>
      <c r="AE26" s="503">
        <v>-8.5256980249426972E-3</v>
      </c>
      <c r="AF26" s="503">
        <v>-1.7651308694625556E-2</v>
      </c>
      <c r="AG26" s="503">
        <v>-6.3040561169048917E-3</v>
      </c>
      <c r="AH26" s="503">
        <v>2.3108524477902922E-3</v>
      </c>
      <c r="AI26" s="503">
        <v>-3.7113901313449802E-3</v>
      </c>
      <c r="AJ26" s="503">
        <v>-5.5548642472870915E-3</v>
      </c>
      <c r="AK26" s="503">
        <v>5.6331345167470077E-3</v>
      </c>
      <c r="AL26" s="503">
        <v>3.4483328485274962E-3</v>
      </c>
      <c r="AM26" s="503">
        <v>1.4322541598019568E-4</v>
      </c>
      <c r="AN26" s="503">
        <v>4.6642633864093635E-4</v>
      </c>
      <c r="AO26" s="503">
        <v>2.5981925091688005E-4</v>
      </c>
      <c r="AP26" s="503">
        <v>-3.3213162959331469E-5</v>
      </c>
      <c r="AQ26" s="503">
        <v>6.1293117160967422E-4</v>
      </c>
      <c r="AR26" s="503">
        <v>-2.8202766688115844E-4</v>
      </c>
      <c r="AS26" s="503">
        <v>-2.1151660775975662E-5</v>
      </c>
      <c r="AT26" s="503">
        <v>-2.5558984582591091E-4</v>
      </c>
      <c r="AU26" s="503">
        <v>4.7435693687348786E-4</v>
      </c>
      <c r="AV26" s="503">
        <v>-6.5552783034493825E-4</v>
      </c>
      <c r="AW26" s="503">
        <v>9.2324290818295506E-4</v>
      </c>
      <c r="AX26" s="503">
        <v>-6.4132848310736285E-4</v>
      </c>
      <c r="AY26" s="503">
        <v>-1.0614208225078834E-3</v>
      </c>
      <c r="AZ26" s="503">
        <v>-1.0856208555056303E-3</v>
      </c>
      <c r="BA26" s="503">
        <v>3.218838955941663E-3</v>
      </c>
      <c r="BB26" s="503">
        <v>-1.7499348001876482E-3</v>
      </c>
      <c r="BC26" s="503">
        <v>2.2526127718082763E-3</v>
      </c>
      <c r="BD26" s="503">
        <v>7.8886637992655023E-4</v>
      </c>
      <c r="BE26" s="503">
        <v>-1.8236254682428787E-3</v>
      </c>
      <c r="BF26" s="503">
        <v>1.0259110349314536E-3</v>
      </c>
      <c r="BG26" s="503">
        <v>-8.4602638732030565E-5</v>
      </c>
      <c r="BH26" s="503">
        <v>6.3513266520017755E-4</v>
      </c>
      <c r="BI26" s="503">
        <v>1.3608201568972595E-3</v>
      </c>
      <c r="BJ26" s="503">
        <v>3.2079119594955363E-3</v>
      </c>
      <c r="BK26" s="503">
        <v>-1.6673151938067542E-3</v>
      </c>
      <c r="BL26" s="503">
        <v>-3.4705126014048188E-4</v>
      </c>
      <c r="BM26" s="503">
        <v>-8.2082607487748733E-4</v>
      </c>
      <c r="BN26" s="503">
        <v>-2.9362790671166295E-3</v>
      </c>
      <c r="BO26" s="503">
        <v>-1.3160031715958889E-2</v>
      </c>
      <c r="BP26" s="503">
        <v>9.0549745516114617E-3</v>
      </c>
      <c r="BQ26" s="503">
        <v>-3.6335786678742656E-3</v>
      </c>
      <c r="BR26" s="503">
        <v>-1.1922326732914353E-3</v>
      </c>
      <c r="BS26" s="503">
        <v>8.2296063836559616E-3</v>
      </c>
      <c r="BT26" s="503">
        <v>5.5185345206870814E-3</v>
      </c>
      <c r="BU26" s="503">
        <v>-4.4468009868607571E-3</v>
      </c>
      <c r="BV26" s="503">
        <v>-2.5675800787545561E-3</v>
      </c>
      <c r="BW26" s="503">
        <v>-1.8277960804080385E-2</v>
      </c>
      <c r="BX26" s="503">
        <v>8.9313272815095719E-3</v>
      </c>
      <c r="BY26" s="503">
        <v>8.6837234561721677E-4</v>
      </c>
      <c r="BZ26" s="503">
        <v>5.540955675709142E-4</v>
      </c>
      <c r="CA26" s="503">
        <v>4.4485702035742068E-3</v>
      </c>
      <c r="CB26" s="503">
        <v>-2.6144417030637386E-3</v>
      </c>
      <c r="CC26" s="503">
        <v>2.5992990338295668E-5</v>
      </c>
      <c r="CD26" s="503">
        <v>3.4396828661679164E-3</v>
      </c>
      <c r="CE26" s="503">
        <v>-2.2332860925113342E-3</v>
      </c>
      <c r="CF26" s="503">
        <v>-9.6313272523717338E-4</v>
      </c>
      <c r="CG26" s="503">
        <v>-7.469331512520355E-4</v>
      </c>
      <c r="CH26" s="503">
        <v>2.4063364975258602E-3</v>
      </c>
      <c r="CI26" s="503">
        <v>-6.7482297354111067E-3</v>
      </c>
      <c r="CJ26" s="503">
        <v>6.6123978902894287E-4</v>
      </c>
      <c r="CK26" s="503">
        <v>-5.1884485063098131E-4</v>
      </c>
      <c r="CL26" s="503">
        <v>-2.7876302622933894E-3</v>
      </c>
      <c r="CM26" s="503">
        <v>1.6456919904098612E-3</v>
      </c>
      <c r="CN26" s="503">
        <v>9.4794448304295106E-4</v>
      </c>
      <c r="CO26" s="503">
        <v>-8.6428839791952313E-4</v>
      </c>
      <c r="CP26" s="503">
        <v>-1.4739615353050451E-3</v>
      </c>
      <c r="CQ26" s="503">
        <v>-2.0148922474920406E-3</v>
      </c>
      <c r="CR26" s="503">
        <v>1.1849234433539912E-3</v>
      </c>
      <c r="CS26" s="503">
        <v>1.2891979365375267E-3</v>
      </c>
      <c r="CT26" s="503">
        <v>6.7534943030032033E-4</v>
      </c>
      <c r="CU26" s="503">
        <v>1.4977184942738797E-3</v>
      </c>
      <c r="CV26" s="503">
        <v>1.4820105391229884E-3</v>
      </c>
      <c r="CW26" s="503">
        <v>-0.19025384562019221</v>
      </c>
    </row>
    <row r="27" spans="1:101" s="90" customFormat="1" x14ac:dyDescent="0.25">
      <c r="A27" s="112" t="s">
        <v>13</v>
      </c>
      <c r="B27" s="115" t="str">
        <f>A25&amp;A27</f>
        <v>FX HedgeShort</v>
      </c>
      <c r="C27" s="503">
        <v>0</v>
      </c>
      <c r="D27" s="503">
        <v>1.508221088974454E-4</v>
      </c>
      <c r="E27" s="503">
        <v>-3.04163864831498E-3</v>
      </c>
      <c r="F27" s="503">
        <v>-1.0658120809581969E-3</v>
      </c>
      <c r="G27" s="503">
        <v>4.8427763208706731E-2</v>
      </c>
      <c r="H27" s="503">
        <v>-2.7750294541812408E-3</v>
      </c>
      <c r="I27" s="503">
        <v>-8.403869907970304E-4</v>
      </c>
      <c r="J27" s="503">
        <v>3.7465335440405631E-2</v>
      </c>
      <c r="K27" s="503">
        <v>-3.540617092969798E-5</v>
      </c>
      <c r="L27" s="503">
        <v>-8.3548896744844688E-4</v>
      </c>
      <c r="M27" s="503">
        <v>-1.7721806069252307E-3</v>
      </c>
      <c r="N27" s="503">
        <v>-7.4549721808264289E-4</v>
      </c>
      <c r="O27" s="503">
        <v>-3.8997767466510228E-4</v>
      </c>
      <c r="P27" s="503">
        <v>0</v>
      </c>
      <c r="Q27" s="503">
        <v>8.4970640615902103E-5</v>
      </c>
      <c r="R27" s="503">
        <v>1.0278818920201355E-3</v>
      </c>
      <c r="S27" s="503">
        <v>-2.9542561085698234E-3</v>
      </c>
      <c r="T27" s="503">
        <v>-5.4153576009051086E-3</v>
      </c>
      <c r="U27" s="503">
        <v>1.6429046734567753E-3</v>
      </c>
      <c r="V27" s="503">
        <v>-2.4697729849603014E-4</v>
      </c>
      <c r="W27" s="503">
        <v>2.0836672368768731E-3</v>
      </c>
      <c r="X27" s="503">
        <v>-3.6417122149785541E-3</v>
      </c>
      <c r="Y27" s="503">
        <v>1.1102889707479283E-3</v>
      </c>
      <c r="Z27" s="503">
        <v>-4.8056572539730722E-3</v>
      </c>
      <c r="AA27" s="503">
        <v>-3.662467476299698E-3</v>
      </c>
      <c r="AB27" s="503">
        <v>-1.1964308566435966E-3</v>
      </c>
      <c r="AC27" s="503">
        <v>-3.3670524817568191E-3</v>
      </c>
      <c r="AD27" s="503">
        <v>6.6021278179495711E-3</v>
      </c>
      <c r="AE27" s="503">
        <v>1.2467631097320209E-2</v>
      </c>
      <c r="AF27" s="503">
        <v>1.9339223773570492E-2</v>
      </c>
      <c r="AG27" s="503">
        <v>3.6810883990391081E-3</v>
      </c>
      <c r="AH27" s="503">
        <v>-4.0672014008724658E-3</v>
      </c>
      <c r="AI27" s="503">
        <v>1.9883682923206207E-3</v>
      </c>
      <c r="AJ27" s="503">
        <v>1.465815260280385E-3</v>
      </c>
      <c r="AK27" s="503">
        <v>-4.3779450333528269E-3</v>
      </c>
      <c r="AL27" s="503">
        <v>-5.1611279044391787E-3</v>
      </c>
      <c r="AM27" s="503">
        <v>-2.7092532895150543E-3</v>
      </c>
      <c r="AN27" s="503">
        <v>-1.4051688693020297E-3</v>
      </c>
      <c r="AO27" s="503">
        <v>-2.1910810511230187E-3</v>
      </c>
      <c r="AP27" s="503">
        <v>2.8796338979982113E-4</v>
      </c>
      <c r="AQ27" s="503">
        <v>-3.2312595037144887E-3</v>
      </c>
      <c r="AR27" s="503">
        <v>-6.5765278781991596E-4</v>
      </c>
      <c r="AS27" s="503">
        <v>-1.3178348885803353E-3</v>
      </c>
      <c r="AT27" s="503">
        <v>8.7145885825708213E-4</v>
      </c>
      <c r="AU27" s="503">
        <v>-6.0116949126380365E-4</v>
      </c>
      <c r="AV27" s="503">
        <v>-1.4674096243322155E-4</v>
      </c>
      <c r="AW27" s="503">
        <v>-3.6499084165493917E-3</v>
      </c>
      <c r="AX27" s="503">
        <v>-1.0261719320436766E-3</v>
      </c>
      <c r="AY27" s="503">
        <v>7.8738934088703489E-3</v>
      </c>
      <c r="AZ27" s="503">
        <v>-2.6862655252560995E-4</v>
      </c>
      <c r="BA27" s="503">
        <v>-5.5227909015338273E-3</v>
      </c>
      <c r="BB27" s="503">
        <v>1.2100911005479566E-3</v>
      </c>
      <c r="BC27" s="503">
        <v>-5.0835251328628693E-3</v>
      </c>
      <c r="BD27" s="503">
        <v>-1.4786428548733161E-3</v>
      </c>
      <c r="BE27" s="503">
        <v>4.52843751950841E-3</v>
      </c>
      <c r="BF27" s="503">
        <v>-3.0159590596839704E-3</v>
      </c>
      <c r="BG27" s="503">
        <v>-9.3060165040229157E-4</v>
      </c>
      <c r="BH27" s="503">
        <v>-2.1521307234318122E-3</v>
      </c>
      <c r="BI27" s="503">
        <v>-3.6422426551263472E-3</v>
      </c>
      <c r="BJ27" s="503">
        <v>-5.4480295140069308E-3</v>
      </c>
      <c r="BK27" s="503">
        <v>2.8741362884594376E-3</v>
      </c>
      <c r="BL27" s="503">
        <v>-1.6411076642325563E-3</v>
      </c>
      <c r="BM27" s="503">
        <v>6.9479439523683554E-4</v>
      </c>
      <c r="BN27" s="503">
        <v>2.0336028322178999E-3</v>
      </c>
      <c r="BO27" s="503">
        <v>1.1896232610139962E-2</v>
      </c>
      <c r="BP27" s="503">
        <v>-4.6460450795652612E-3</v>
      </c>
      <c r="BQ27" s="503">
        <v>1.2651905338324871E-3</v>
      </c>
      <c r="BR27" s="503">
        <v>1.6711459613421463E-3</v>
      </c>
      <c r="BS27" s="503">
        <v>-2.1139216274379032E-3</v>
      </c>
      <c r="BT27" s="503">
        <v>-5.3282686279974378E-4</v>
      </c>
      <c r="BU27" s="503">
        <v>-2.4484346940223677E-4</v>
      </c>
      <c r="BV27" s="503">
        <v>1.1919337241798574E-3</v>
      </c>
      <c r="BW27" s="503">
        <v>6.6999165714180988E-3</v>
      </c>
      <c r="BX27" s="503">
        <v>-3.0334781826928114E-3</v>
      </c>
      <c r="BY27" s="503">
        <v>6.5002889309488947E-4</v>
      </c>
      <c r="BZ27" s="503">
        <v>-3.1023937673336875E-4</v>
      </c>
      <c r="CA27" s="503">
        <v>-2.2396856599798971E-3</v>
      </c>
      <c r="CB27" s="503">
        <v>-4.1008756652981913E-5</v>
      </c>
      <c r="CC27" s="503">
        <v>-1.4528031545023481E-3</v>
      </c>
      <c r="CD27" s="503">
        <v>-1.8675065860387068E-3</v>
      </c>
      <c r="CE27" s="503">
        <v>-2.3925422172173315E-3</v>
      </c>
      <c r="CF27" s="503">
        <v>1.8117595786406693E-3</v>
      </c>
      <c r="CG27" s="503">
        <v>5.2167533245500231E-4</v>
      </c>
      <c r="CH27" s="503">
        <v>-2.5677834405764526E-3</v>
      </c>
      <c r="CI27" s="503">
        <v>8.1289053197707746E-3</v>
      </c>
      <c r="CJ27" s="503">
        <v>2.6471957828537269E-3</v>
      </c>
      <c r="CK27" s="503">
        <v>-2.1221565513093919E-4</v>
      </c>
      <c r="CL27" s="503">
        <v>3.3304214156451278E-3</v>
      </c>
      <c r="CM27" s="503">
        <v>-9.9797196987042609E-3</v>
      </c>
      <c r="CN27" s="503">
        <v>-1.9788619218206764E-3</v>
      </c>
      <c r="CO27" s="503">
        <v>4.0352124151217137E-3</v>
      </c>
      <c r="CP27" s="503">
        <v>-3.7250307425213021E-4</v>
      </c>
      <c r="CQ27" s="503">
        <v>5.8096832513892657E-3</v>
      </c>
      <c r="CR27" s="503">
        <v>-3.5017935101785496E-3</v>
      </c>
      <c r="CS27" s="503">
        <v>-5.9373616674777375E-3</v>
      </c>
      <c r="CT27" s="503">
        <v>-1.8305091865077143E-3</v>
      </c>
      <c r="CU27" s="503">
        <v>-2.4600496805250874E-3</v>
      </c>
      <c r="CV27" s="503">
        <v>-3.5811564122879441E-3</v>
      </c>
      <c r="CW27" s="503">
        <v>8.7198801643634152E-2</v>
      </c>
    </row>
    <row r="28" spans="1:101" s="90" customFormat="1" x14ac:dyDescent="0.25">
      <c r="A28" s="111" t="s">
        <v>35</v>
      </c>
      <c r="B28" s="114"/>
      <c r="C28" s="503">
        <v>0</v>
      </c>
      <c r="D28" s="503">
        <v>1.8483040007261369E-4</v>
      </c>
      <c r="E28" s="503">
        <v>-2.8917666211074754E-3</v>
      </c>
      <c r="F28" s="503">
        <v>-1.0752190091995676E-3</v>
      </c>
      <c r="G28" s="503">
        <v>4.1825762416565542E-4</v>
      </c>
      <c r="H28" s="503">
        <v>-2.5076739567001472E-3</v>
      </c>
      <c r="I28" s="503">
        <v>-6.4037031975569352E-4</v>
      </c>
      <c r="J28" s="503">
        <v>-2.0278912015294017E-3</v>
      </c>
      <c r="K28" s="503">
        <v>-5.7805595374784953E-4</v>
      </c>
      <c r="L28" s="503">
        <v>-7.8092696105421758E-4</v>
      </c>
      <c r="M28" s="503">
        <v>-2.0542985558864783E-3</v>
      </c>
      <c r="N28" s="503">
        <v>-5.3897096930987211E-4</v>
      </c>
      <c r="O28" s="503">
        <v>-3.059835254032474E-4</v>
      </c>
      <c r="P28" s="503">
        <v>0</v>
      </c>
      <c r="Q28" s="503">
        <v>8.4970640615902103E-5</v>
      </c>
      <c r="R28" s="503">
        <v>6.5430073197191973E-4</v>
      </c>
      <c r="S28" s="503">
        <v>-1.6561292494975456E-3</v>
      </c>
      <c r="T28" s="503">
        <v>-5.5523342198868057E-3</v>
      </c>
      <c r="U28" s="503">
        <v>6.3887280791972674E-4</v>
      </c>
      <c r="V28" s="503">
        <v>-1.0967070537028672E-3</v>
      </c>
      <c r="W28" s="503">
        <v>3.6464548237760756E-4</v>
      </c>
      <c r="X28" s="503">
        <v>-1.3012746679860214E-3</v>
      </c>
      <c r="Y28" s="503">
        <v>1.6819541454237547E-3</v>
      </c>
      <c r="Z28" s="503">
        <v>-3.7370098363476239E-3</v>
      </c>
      <c r="AA28" s="503">
        <v>-2.3505848141734949E-3</v>
      </c>
      <c r="AB28" s="503">
        <v>3.2035221695346413E-4</v>
      </c>
      <c r="AC28" s="503">
        <v>-5.8060252337859223E-3</v>
      </c>
      <c r="AD28" s="503">
        <v>1.8094610077493722E-3</v>
      </c>
      <c r="AE28" s="503">
        <v>3.9419330723775101E-3</v>
      </c>
      <c r="AF28" s="503">
        <v>1.6879150789449314E-3</v>
      </c>
      <c r="AG28" s="503">
        <v>-2.6229677178657858E-3</v>
      </c>
      <c r="AH28" s="503">
        <v>-1.7563489530821738E-3</v>
      </c>
      <c r="AI28" s="503">
        <v>-1.7230218390243592E-3</v>
      </c>
      <c r="AJ28" s="503">
        <v>-4.0890489870067052E-3</v>
      </c>
      <c r="AK28" s="503">
        <v>1.2551894833941813E-3</v>
      </c>
      <c r="AL28" s="503">
        <v>-1.7127950559116822E-3</v>
      </c>
      <c r="AM28" s="503">
        <v>-2.5660278735348597E-3</v>
      </c>
      <c r="AN28" s="503">
        <v>-9.3874253066109363E-4</v>
      </c>
      <c r="AO28" s="503">
        <v>-1.9312618002061391E-3</v>
      </c>
      <c r="AP28" s="503">
        <v>2.5475022684048957E-4</v>
      </c>
      <c r="AQ28" s="503">
        <v>-2.6183283321048151E-3</v>
      </c>
      <c r="AR28" s="503">
        <v>-9.3968045470107424E-4</v>
      </c>
      <c r="AS28" s="503">
        <v>-1.3389865493563106E-3</v>
      </c>
      <c r="AT28" s="503">
        <v>6.1586901243117134E-4</v>
      </c>
      <c r="AU28" s="503">
        <v>-1.2681255439031576E-4</v>
      </c>
      <c r="AV28" s="503">
        <v>-8.0226879277815982E-4</v>
      </c>
      <c r="AW28" s="503">
        <v>-2.7266655083664367E-3</v>
      </c>
      <c r="AX28" s="503">
        <v>-1.66750041515104E-3</v>
      </c>
      <c r="AY28" s="503">
        <v>6.8124725863624655E-3</v>
      </c>
      <c r="AZ28" s="503">
        <v>-1.3542474080312406E-3</v>
      </c>
      <c r="BA28" s="503">
        <v>-2.3039519455921639E-3</v>
      </c>
      <c r="BB28" s="503">
        <v>-5.3984369963969115E-4</v>
      </c>
      <c r="BC28" s="503">
        <v>-2.8309123610545926E-3</v>
      </c>
      <c r="BD28" s="503">
        <v>-6.8977647494676564E-4</v>
      </c>
      <c r="BE28" s="503">
        <v>2.7048120512655305E-3</v>
      </c>
      <c r="BF28" s="503">
        <v>-1.9900480247525168E-3</v>
      </c>
      <c r="BG28" s="503">
        <v>-1.0152042891343222E-3</v>
      </c>
      <c r="BH28" s="503">
        <v>-1.5169980582316347E-3</v>
      </c>
      <c r="BI28" s="503">
        <v>-2.2814224982290873E-3</v>
      </c>
      <c r="BJ28" s="503">
        <v>-2.2401175545113945E-3</v>
      </c>
      <c r="BK28" s="503">
        <v>1.2068210946526831E-3</v>
      </c>
      <c r="BL28" s="503">
        <v>-1.988158924373038E-3</v>
      </c>
      <c r="BM28" s="503">
        <v>-1.2603167964065154E-4</v>
      </c>
      <c r="BN28" s="503">
        <v>-9.0267623489873039E-4</v>
      </c>
      <c r="BO28" s="503">
        <v>-1.2637991058189234E-3</v>
      </c>
      <c r="BP28" s="503">
        <v>4.4089294720462014E-3</v>
      </c>
      <c r="BQ28" s="503">
        <v>-2.368388134041778E-3</v>
      </c>
      <c r="BR28" s="503">
        <v>4.7891328805071081E-4</v>
      </c>
      <c r="BS28" s="503">
        <v>6.1156847562180584E-3</v>
      </c>
      <c r="BT28" s="503">
        <v>4.9857076578873373E-3</v>
      </c>
      <c r="BU28" s="503">
        <v>-4.6916444562629936E-3</v>
      </c>
      <c r="BV28" s="503">
        <v>-1.3756463545746983E-3</v>
      </c>
      <c r="BW28" s="503">
        <v>-1.1578044232662293E-2</v>
      </c>
      <c r="BX28" s="503">
        <v>5.8978490988167622E-3</v>
      </c>
      <c r="BY28" s="503">
        <v>1.5184012387121065E-3</v>
      </c>
      <c r="BZ28" s="503">
        <v>2.4385619083754534E-4</v>
      </c>
      <c r="CA28" s="503">
        <v>2.2088845435943093E-3</v>
      </c>
      <c r="CB28" s="503">
        <v>-2.6554504597167206E-3</v>
      </c>
      <c r="CC28" s="503">
        <v>-1.4268101641640527E-3</v>
      </c>
      <c r="CD28" s="503">
        <v>1.5721762801292093E-3</v>
      </c>
      <c r="CE28" s="503">
        <v>-4.6258283097286666E-3</v>
      </c>
      <c r="CF28" s="503">
        <v>8.4862685340349544E-4</v>
      </c>
      <c r="CG28" s="503">
        <v>-2.2525781879703305E-4</v>
      </c>
      <c r="CH28" s="503">
        <v>-1.6144694305059279E-4</v>
      </c>
      <c r="CI28" s="503">
        <v>1.380675584359667E-3</v>
      </c>
      <c r="CJ28" s="503">
        <v>3.3084355718826686E-3</v>
      </c>
      <c r="CK28" s="503">
        <v>-7.3106050576192058E-4</v>
      </c>
      <c r="CL28" s="503">
        <v>5.4279115335173803E-4</v>
      </c>
      <c r="CM28" s="503">
        <v>-8.3340277082943944E-3</v>
      </c>
      <c r="CN28" s="503">
        <v>-1.0309174387777254E-3</v>
      </c>
      <c r="CO28" s="503">
        <v>3.1709240172021914E-3</v>
      </c>
      <c r="CP28" s="503">
        <v>-1.8464646095571753E-3</v>
      </c>
      <c r="CQ28" s="503">
        <v>3.7947910038972259E-3</v>
      </c>
      <c r="CR28" s="503">
        <v>-2.3168700668245597E-3</v>
      </c>
      <c r="CS28" s="503">
        <v>-4.6481637309402106E-3</v>
      </c>
      <c r="CT28" s="503">
        <v>-1.1551597562073944E-3</v>
      </c>
      <c r="CU28" s="503">
        <v>-9.6233118625120735E-4</v>
      </c>
      <c r="CV28" s="503">
        <v>-2.0991458731649554E-3</v>
      </c>
      <c r="CW28" s="503">
        <v>-0.10305504397655808</v>
      </c>
    </row>
    <row r="29" spans="1:101" s="90" customFormat="1" x14ac:dyDescent="0.25">
      <c r="A29" s="111" t="s">
        <v>3</v>
      </c>
      <c r="B29" s="114"/>
      <c r="C29" s="502"/>
      <c r="D29" s="502"/>
      <c r="E29" s="502"/>
      <c r="F29" s="502"/>
      <c r="G29" s="502"/>
      <c r="H29" s="502"/>
      <c r="I29" s="502"/>
      <c r="J29" s="502"/>
      <c r="K29" s="502"/>
      <c r="L29" s="502"/>
      <c r="M29" s="502"/>
      <c r="N29" s="502"/>
      <c r="O29" s="502"/>
      <c r="P29" s="502"/>
      <c r="Q29" s="502"/>
      <c r="R29" s="502"/>
      <c r="S29" s="502"/>
      <c r="T29" s="502"/>
      <c r="U29" s="502"/>
      <c r="V29" s="502"/>
      <c r="W29" s="502"/>
      <c r="X29" s="502"/>
      <c r="Y29" s="502"/>
      <c r="Z29" s="502"/>
      <c r="AA29" s="502"/>
      <c r="AB29" s="502"/>
      <c r="AC29" s="502"/>
      <c r="AD29" s="502"/>
      <c r="AE29" s="502"/>
      <c r="AF29" s="502"/>
      <c r="AG29" s="502"/>
      <c r="AH29" s="502"/>
      <c r="AI29" s="502"/>
      <c r="AJ29" s="502"/>
      <c r="AK29" s="502"/>
      <c r="AL29" s="502"/>
      <c r="AM29" s="502"/>
      <c r="AN29" s="502"/>
      <c r="AO29" s="502"/>
      <c r="AP29" s="502"/>
      <c r="AQ29" s="502"/>
      <c r="AR29" s="502"/>
      <c r="AS29" s="502"/>
      <c r="AT29" s="502"/>
      <c r="AU29" s="502"/>
      <c r="AV29" s="502"/>
      <c r="AW29" s="502"/>
      <c r="AX29" s="502"/>
      <c r="AY29" s="502"/>
      <c r="AZ29" s="502"/>
      <c r="BA29" s="502"/>
      <c r="BB29" s="502"/>
      <c r="BC29" s="502"/>
      <c r="BD29" s="502"/>
      <c r="BE29" s="502"/>
      <c r="BF29" s="502"/>
      <c r="BG29" s="502"/>
      <c r="BH29" s="502"/>
      <c r="BI29" s="502"/>
      <c r="BJ29" s="502"/>
      <c r="BK29" s="502"/>
      <c r="BL29" s="502"/>
      <c r="BM29" s="502"/>
      <c r="BN29" s="502"/>
      <c r="BO29" s="502"/>
      <c r="BP29" s="502"/>
      <c r="BQ29" s="502"/>
      <c r="BR29" s="502"/>
      <c r="BS29" s="502"/>
      <c r="BT29" s="502"/>
      <c r="BU29" s="502"/>
      <c r="BV29" s="502"/>
      <c r="BW29" s="502"/>
      <c r="BX29" s="502"/>
      <c r="BY29" s="502"/>
      <c r="BZ29" s="502"/>
      <c r="CA29" s="502"/>
      <c r="CB29" s="502"/>
      <c r="CC29" s="502"/>
      <c r="CD29" s="502"/>
      <c r="CE29" s="502"/>
      <c r="CF29" s="502"/>
      <c r="CG29" s="502"/>
      <c r="CH29" s="502"/>
      <c r="CI29" s="502"/>
      <c r="CJ29" s="502"/>
      <c r="CK29" s="502"/>
      <c r="CL29" s="502"/>
      <c r="CM29" s="502"/>
      <c r="CN29" s="502"/>
      <c r="CO29" s="502"/>
      <c r="CP29" s="502"/>
      <c r="CQ29" s="502"/>
      <c r="CR29" s="502"/>
      <c r="CS29" s="502"/>
      <c r="CT29" s="502"/>
      <c r="CU29" s="502"/>
      <c r="CV29" s="502"/>
      <c r="CW29" s="502"/>
    </row>
    <row r="30" spans="1:101" s="90" customFormat="1" x14ac:dyDescent="0.25">
      <c r="A30" s="112" t="s">
        <v>12</v>
      </c>
      <c r="B30" s="115" t="str">
        <f>A29&amp;A30</f>
        <v>FinancialsLong</v>
      </c>
      <c r="C30" s="503">
        <v>-2.0943308226355324E-2</v>
      </c>
      <c r="D30" s="503">
        <v>-1.5735038368118549E-2</v>
      </c>
      <c r="E30" s="503">
        <v>-5.0630004681936002E-4</v>
      </c>
      <c r="F30" s="503">
        <v>1.7932296176582742E-2</v>
      </c>
      <c r="G30" s="503">
        <v>1.5132217041306685E-2</v>
      </c>
      <c r="H30" s="503">
        <v>2.932448644257123E-2</v>
      </c>
      <c r="I30" s="503">
        <v>2.3605424544615596E-2</v>
      </c>
      <c r="J30" s="503">
        <v>9.2145293120937787E-3</v>
      </c>
      <c r="K30" s="503">
        <v>2.2190341610442678E-2</v>
      </c>
      <c r="L30" s="503">
        <v>-4.0016292671648905E-3</v>
      </c>
      <c r="M30" s="503">
        <v>1.4595948457541497E-2</v>
      </c>
      <c r="N30" s="503">
        <v>4.1738324308969579E-2</v>
      </c>
      <c r="O30" s="503">
        <v>2.3977395752307836E-2</v>
      </c>
      <c r="P30" s="503">
        <v>3.2240605022797075E-2</v>
      </c>
      <c r="Q30" s="503">
        <v>2.7481168159507026E-2</v>
      </c>
      <c r="R30" s="503">
        <v>-1.0622554531604189E-2</v>
      </c>
      <c r="S30" s="503">
        <v>3.1785484666430289E-2</v>
      </c>
      <c r="T30" s="503">
        <v>2.4588974132274982E-2</v>
      </c>
      <c r="U30" s="503">
        <v>-3.3413641079445555E-3</v>
      </c>
      <c r="V30" s="503">
        <v>2.1596455872134879E-2</v>
      </c>
      <c r="W30" s="503">
        <v>-2.5547969424196699E-2</v>
      </c>
      <c r="X30" s="503">
        <v>1.2429628937560508E-2</v>
      </c>
      <c r="Y30" s="503">
        <v>-4.4814738884182567E-2</v>
      </c>
      <c r="Z30" s="503">
        <v>1.8436661905516075E-2</v>
      </c>
      <c r="AA30" s="503">
        <v>1.2600053126771442E-2</v>
      </c>
      <c r="AB30" s="503">
        <v>-3.1342439020856497E-2</v>
      </c>
      <c r="AC30" s="503">
        <v>-1.4378828797430685E-2</v>
      </c>
      <c r="AD30" s="503">
        <v>-1.2198792170195523E-2</v>
      </c>
      <c r="AE30" s="503">
        <v>-4.5383624518365501E-2</v>
      </c>
      <c r="AF30" s="503">
        <v>-7.1502414674133208E-2</v>
      </c>
      <c r="AG30" s="503">
        <v>-1.1679097392319053E-2</v>
      </c>
      <c r="AH30" s="503">
        <v>1.6460953731945088E-2</v>
      </c>
      <c r="AI30" s="503">
        <v>-1.3255488712995351E-2</v>
      </c>
      <c r="AJ30" s="503">
        <v>-9.40003420022212E-3</v>
      </c>
      <c r="AK30" s="503">
        <v>7.159518518270863E-3</v>
      </c>
      <c r="AL30" s="503">
        <v>4.1222719727035721E-2</v>
      </c>
      <c r="AM30" s="503">
        <v>4.8818007505632428E-2</v>
      </c>
      <c r="AN30" s="503">
        <v>1.5499285950132063E-2</v>
      </c>
      <c r="AO30" s="503">
        <v>1.7583503728988429E-2</v>
      </c>
      <c r="AP30" s="503">
        <v>5.9963798192211727E-4</v>
      </c>
      <c r="AQ30" s="503">
        <v>2.4743348266190249E-2</v>
      </c>
      <c r="AR30" s="503">
        <v>5.5823386295010731E-4</v>
      </c>
      <c r="AS30" s="503">
        <v>8.7582620072026041E-4</v>
      </c>
      <c r="AT30" s="503">
        <v>4.6290998694374476E-3</v>
      </c>
      <c r="AU30" s="503">
        <v>-6.827585010447822E-3</v>
      </c>
      <c r="AV30" s="503">
        <v>-2.1346891384718247E-3</v>
      </c>
      <c r="AW30" s="503">
        <v>1.3430548446721553E-2</v>
      </c>
      <c r="AX30" s="503">
        <v>5.7061412563127016E-3</v>
      </c>
      <c r="AY30" s="503">
        <v>-1.285290492135609E-2</v>
      </c>
      <c r="AZ30" s="503">
        <v>1.4320252962704465E-3</v>
      </c>
      <c r="BA30" s="503">
        <v>1.173365435474635E-2</v>
      </c>
      <c r="BB30" s="503">
        <v>1.2285686961140782E-2</v>
      </c>
      <c r="BC30" s="503">
        <v>2.5421148338209288E-2</v>
      </c>
      <c r="BD30" s="503">
        <v>1.2656856090538871E-2</v>
      </c>
      <c r="BE30" s="503">
        <v>-2.986953862297281E-3</v>
      </c>
      <c r="BF30" s="503">
        <v>9.1023318699507451E-3</v>
      </c>
      <c r="BG30" s="503">
        <v>-8.6672366574496416E-3</v>
      </c>
      <c r="BH30" s="503">
        <v>-7.665905282860287E-3</v>
      </c>
      <c r="BI30" s="503">
        <v>-3.3099662285318576E-4</v>
      </c>
      <c r="BJ30" s="503">
        <v>1.0734197956626756E-2</v>
      </c>
      <c r="BK30" s="503">
        <v>-5.5534122359207436E-3</v>
      </c>
      <c r="BL30" s="503">
        <v>-2.7478987356660701E-3</v>
      </c>
      <c r="BM30" s="503">
        <v>-8.1080534130921929E-3</v>
      </c>
      <c r="BN30" s="503">
        <v>-1.5085819892988286E-2</v>
      </c>
      <c r="BO30" s="503">
        <v>-1.9476929603438872E-2</v>
      </c>
      <c r="BP30" s="503">
        <v>1.2552448927384843E-2</v>
      </c>
      <c r="BQ30" s="503">
        <v>-1.4436102572761449E-2</v>
      </c>
      <c r="BR30" s="503">
        <v>-4.0929105102385033E-3</v>
      </c>
      <c r="BS30" s="503">
        <v>1.5122645930908913E-2</v>
      </c>
      <c r="BT30" s="503">
        <v>2.3960659402822281E-2</v>
      </c>
      <c r="BU30" s="503">
        <v>9.0331412435935149E-4</v>
      </c>
      <c r="BV30" s="503">
        <v>9.5568124240428473E-3</v>
      </c>
      <c r="BW30" s="503">
        <v>-5.9409650781264743E-3</v>
      </c>
      <c r="BX30" s="503">
        <v>-2.9568690232182927E-3</v>
      </c>
      <c r="BY30" s="503">
        <v>1.5697312249796563E-2</v>
      </c>
      <c r="BZ30" s="503">
        <v>7.4724194653862479E-3</v>
      </c>
      <c r="CA30" s="503">
        <v>1.3207998670062879E-2</v>
      </c>
      <c r="CB30" s="503">
        <v>8.1033644620561521E-3</v>
      </c>
      <c r="CC30" s="503">
        <v>-2.2227537574533358E-3</v>
      </c>
      <c r="CD30" s="503">
        <v>1.0833358210821041E-2</v>
      </c>
      <c r="CE30" s="503">
        <v>2.8859018793870407E-2</v>
      </c>
      <c r="CF30" s="503">
        <v>7.2994398161139859E-3</v>
      </c>
      <c r="CG30" s="503">
        <v>1.5391774244907319E-3</v>
      </c>
      <c r="CH30" s="503">
        <v>1.4662643991620452E-2</v>
      </c>
      <c r="CI30" s="503">
        <v>6.5825862751976135E-3</v>
      </c>
      <c r="CJ30" s="503">
        <v>-1.1558721751101146E-2</v>
      </c>
      <c r="CK30" s="503">
        <v>1.2683445708594435E-2</v>
      </c>
      <c r="CL30" s="503">
        <v>-9.7447890491153336E-3</v>
      </c>
      <c r="CM30" s="503">
        <v>1.0718614828304503E-2</v>
      </c>
      <c r="CN30" s="503">
        <v>1.2012689767750585E-2</v>
      </c>
      <c r="CO30" s="503">
        <v>4.6855184653501461E-3</v>
      </c>
      <c r="CP30" s="503">
        <v>6.9510603016933424E-3</v>
      </c>
      <c r="CQ30" s="503">
        <v>-1.2625001666000928E-2</v>
      </c>
      <c r="CR30" s="503">
        <v>-1.0319929136710137E-3</v>
      </c>
      <c r="CS30" s="503">
        <v>2.9752917104797504E-4</v>
      </c>
      <c r="CT30" s="503">
        <v>1.0391312152620928E-2</v>
      </c>
      <c r="CU30" s="503">
        <v>3.5561274175861517E-2</v>
      </c>
      <c r="CV30" s="503">
        <v>-1.2068124003500138E-3</v>
      </c>
      <c r="CW30" s="503">
        <v>0.6366107826025984</v>
      </c>
    </row>
    <row r="31" spans="1:101" s="90" customFormat="1" x14ac:dyDescent="0.25">
      <c r="A31" s="112" t="s">
        <v>13</v>
      </c>
      <c r="B31" s="115" t="str">
        <f>A29&amp;A31</f>
        <v>FinancialsShort</v>
      </c>
      <c r="C31" s="503">
        <v>1.0152323804303304E-2</v>
      </c>
      <c r="D31" s="503">
        <v>6.321901123617496E-4</v>
      </c>
      <c r="E31" s="503">
        <v>-3.140893136514443E-3</v>
      </c>
      <c r="F31" s="503">
        <v>-6.9810959807097674E-3</v>
      </c>
      <c r="G31" s="503">
        <v>-1.3540777630133522E-2</v>
      </c>
      <c r="H31" s="503">
        <v>-1.5899320843322767E-2</v>
      </c>
      <c r="I31" s="503">
        <v>-2.3372280770670804E-2</v>
      </c>
      <c r="J31" s="503">
        <v>-1.4892855051296006E-2</v>
      </c>
      <c r="K31" s="503">
        <v>1.2597643235625179E-3</v>
      </c>
      <c r="L31" s="503">
        <v>3.3385658657871017E-3</v>
      </c>
      <c r="M31" s="503">
        <v>-3.2993602908793331E-3</v>
      </c>
      <c r="N31" s="503">
        <v>-6.9307336500612415E-3</v>
      </c>
      <c r="O31" s="503">
        <v>-5.7460812547163566E-3</v>
      </c>
      <c r="P31" s="503">
        <v>-1.0508928194170577E-3</v>
      </c>
      <c r="Q31" s="503">
        <v>-6.4808280345121693E-3</v>
      </c>
      <c r="R31" s="503">
        <v>6.723873470852443E-3</v>
      </c>
      <c r="S31" s="503">
        <v>-1.185700962863309E-2</v>
      </c>
      <c r="T31" s="503">
        <v>-9.896129239690377E-3</v>
      </c>
      <c r="U31" s="503">
        <v>1.0536224897155767E-2</v>
      </c>
      <c r="V31" s="503">
        <v>6.8700564850009073E-4</v>
      </c>
      <c r="W31" s="503">
        <v>9.9097573061484538E-3</v>
      </c>
      <c r="X31" s="503">
        <v>-3.7499052096005869E-3</v>
      </c>
      <c r="Y31" s="503">
        <v>3.1951857251062959E-3</v>
      </c>
      <c r="Z31" s="503">
        <v>-1.0468790220731826E-2</v>
      </c>
      <c r="AA31" s="503">
        <v>6.0592687722308258E-3</v>
      </c>
      <c r="AB31" s="503">
        <v>1.0760243475925612E-2</v>
      </c>
      <c r="AC31" s="503">
        <v>-7.4112796347869587E-4</v>
      </c>
      <c r="AD31" s="503">
        <v>3.6567957624986341E-3</v>
      </c>
      <c r="AE31" s="503">
        <v>6.7543710502966378E-3</v>
      </c>
      <c r="AF31" s="503">
        <v>2.1998407704836315E-2</v>
      </c>
      <c r="AG31" s="503">
        <v>4.9039657498227696E-3</v>
      </c>
      <c r="AH31" s="503">
        <v>-1.2705808376735628E-2</v>
      </c>
      <c r="AI31" s="503">
        <v>9.0892028654103937E-3</v>
      </c>
      <c r="AJ31" s="503">
        <v>9.9117702234433665E-3</v>
      </c>
      <c r="AK31" s="503">
        <v>-4.791739632812147E-3</v>
      </c>
      <c r="AL31" s="503">
        <v>-1.7401788973506235E-2</v>
      </c>
      <c r="AM31" s="503">
        <v>-3.0268730117095886E-2</v>
      </c>
      <c r="AN31" s="503">
        <v>2.8413488782967245E-3</v>
      </c>
      <c r="AO31" s="503">
        <v>-7.0881810752252451E-3</v>
      </c>
      <c r="AP31" s="503">
        <v>8.6842393697880076E-4</v>
      </c>
      <c r="AQ31" s="503">
        <v>-1.1843880600372246E-2</v>
      </c>
      <c r="AR31" s="503">
        <v>3.7133235845490642E-3</v>
      </c>
      <c r="AS31" s="503">
        <v>-6.0025523121545665E-3</v>
      </c>
      <c r="AT31" s="503">
        <v>-2.1104875135336872E-3</v>
      </c>
      <c r="AU31" s="503">
        <v>1.2369808018504768E-2</v>
      </c>
      <c r="AV31" s="503">
        <v>-2.6478385923125658E-3</v>
      </c>
      <c r="AW31" s="503">
        <v>-8.9204573396851165E-3</v>
      </c>
      <c r="AX31" s="503">
        <v>-2.3615173226445994E-3</v>
      </c>
      <c r="AY31" s="503">
        <v>8.1213709973193236E-3</v>
      </c>
      <c r="AZ31" s="503">
        <v>-1.9190356618633997E-3</v>
      </c>
      <c r="BA31" s="503">
        <v>-7.3474872781265962E-3</v>
      </c>
      <c r="BB31" s="503">
        <v>1.193275775261576E-3</v>
      </c>
      <c r="BC31" s="503">
        <v>-1.4479882904812769E-2</v>
      </c>
      <c r="BD31" s="503">
        <v>2.1681003763544082E-3</v>
      </c>
      <c r="BE31" s="503">
        <v>1.3571280154918263E-3</v>
      </c>
      <c r="BF31" s="503">
        <v>-1.1256780447871132E-3</v>
      </c>
      <c r="BG31" s="503">
        <v>4.5085495643733065E-3</v>
      </c>
      <c r="BH31" s="503">
        <v>1.9669555422145577E-5</v>
      </c>
      <c r="BI31" s="503">
        <v>-3.2797486244717953E-3</v>
      </c>
      <c r="BJ31" s="503">
        <v>-2.1769267655818493E-3</v>
      </c>
      <c r="BK31" s="503">
        <v>1.0040864667928194E-3</v>
      </c>
      <c r="BL31" s="503">
        <v>1.2154478910291579E-5</v>
      </c>
      <c r="BM31" s="503">
        <v>6.1866078508341423E-5</v>
      </c>
      <c r="BN31" s="503">
        <v>3.8910785741851288E-3</v>
      </c>
      <c r="BO31" s="503">
        <v>7.8112018212035802E-3</v>
      </c>
      <c r="BP31" s="503">
        <v>-1.0498194099328071E-2</v>
      </c>
      <c r="BQ31" s="503">
        <v>6.9173481493205371E-3</v>
      </c>
      <c r="BR31" s="503">
        <v>-9.7726770890714022E-4</v>
      </c>
      <c r="BS31" s="503">
        <v>-8.1098161669995675E-3</v>
      </c>
      <c r="BT31" s="503">
        <v>-5.6463376810203438E-3</v>
      </c>
      <c r="BU31" s="503">
        <v>3.1010156992682734E-3</v>
      </c>
      <c r="BV31" s="503">
        <v>-1.5627249319789141E-3</v>
      </c>
      <c r="BW31" s="503">
        <v>4.0874150299709932E-3</v>
      </c>
      <c r="BX31" s="503">
        <v>-4.0961768855651412E-3</v>
      </c>
      <c r="BY31" s="503">
        <v>-1.4540784595122422E-3</v>
      </c>
      <c r="BZ31" s="503">
        <v>1.5146180463643103E-3</v>
      </c>
      <c r="CA31" s="503">
        <v>-2.5487060642210842E-3</v>
      </c>
      <c r="CB31" s="503">
        <v>9.9712996953865859E-4</v>
      </c>
      <c r="CC31" s="503">
        <v>-3.6931496891055519E-3</v>
      </c>
      <c r="CD31" s="503">
        <v>-2.4238485191694506E-3</v>
      </c>
      <c r="CE31" s="503">
        <v>4.8273437214219528E-4</v>
      </c>
      <c r="CF31" s="503">
        <v>-2.7022064764881587E-4</v>
      </c>
      <c r="CG31" s="503">
        <v>5.1431470096513856E-4</v>
      </c>
      <c r="CH31" s="503">
        <v>-2.257579345947894E-3</v>
      </c>
      <c r="CI31" s="503">
        <v>3.9003751881348469E-3</v>
      </c>
      <c r="CJ31" s="503">
        <v>6.5310042605569163E-3</v>
      </c>
      <c r="CK31" s="503">
        <v>1.2101457553067193E-4</v>
      </c>
      <c r="CL31" s="503">
        <v>3.1195145549806698E-3</v>
      </c>
      <c r="CM31" s="503">
        <v>-4.0888933572816579E-3</v>
      </c>
      <c r="CN31" s="503">
        <v>-2.5876666647030393E-3</v>
      </c>
      <c r="CO31" s="503">
        <v>2.6095348104923123E-3</v>
      </c>
      <c r="CP31" s="503">
        <v>2.9731561981811167E-3</v>
      </c>
      <c r="CQ31" s="503">
        <v>5.0905640854464725E-3</v>
      </c>
      <c r="CR31" s="503">
        <v>-1.8380518299869163E-4</v>
      </c>
      <c r="CS31" s="503">
        <v>-3.7703006012908737E-3</v>
      </c>
      <c r="CT31" s="503">
        <v>-9.2989070804121849E-4</v>
      </c>
      <c r="CU31" s="503">
        <v>-5.9462399859957979E-3</v>
      </c>
      <c r="CV31" s="503">
        <v>6.2767349458046299E-3</v>
      </c>
      <c r="CW31" s="503">
        <v>-0.17192206792455508</v>
      </c>
    </row>
    <row r="32" spans="1:101" s="90" customFormat="1" x14ac:dyDescent="0.25">
      <c r="A32" s="111" t="s">
        <v>36</v>
      </c>
      <c r="B32" s="114"/>
      <c r="C32" s="503">
        <v>-1.0790984422052018E-2</v>
      </c>
      <c r="D32" s="503">
        <v>-1.5102848255756791E-2</v>
      </c>
      <c r="E32" s="503">
        <v>-3.6471931833338021E-3</v>
      </c>
      <c r="F32" s="503">
        <v>1.0951200195872981E-2</v>
      </c>
      <c r="G32" s="503">
        <v>1.5914394111731644E-3</v>
      </c>
      <c r="H32" s="503">
        <v>1.3425165599248463E-2</v>
      </c>
      <c r="I32" s="503">
        <v>2.331437739447921E-4</v>
      </c>
      <c r="J32" s="503">
        <v>-5.6783257392022269E-3</v>
      </c>
      <c r="K32" s="503">
        <v>2.3450105934005205E-2</v>
      </c>
      <c r="L32" s="503">
        <v>-6.6306340137778862E-4</v>
      </c>
      <c r="M32" s="503">
        <v>1.1296588166662165E-2</v>
      </c>
      <c r="N32" s="503">
        <v>3.4807590658908337E-2</v>
      </c>
      <c r="O32" s="503">
        <v>1.8231314497591477E-2</v>
      </c>
      <c r="P32" s="503">
        <v>3.1189712203380019E-2</v>
      </c>
      <c r="Q32" s="503">
        <v>2.1000340124994854E-2</v>
      </c>
      <c r="R32" s="503">
        <v>-3.8986810607517445E-3</v>
      </c>
      <c r="S32" s="503">
        <v>1.9928475037797197E-2</v>
      </c>
      <c r="T32" s="503">
        <v>1.4692844892584607E-2</v>
      </c>
      <c r="U32" s="503">
        <v>7.1948607892112068E-3</v>
      </c>
      <c r="V32" s="503">
        <v>2.2283461520634963E-2</v>
      </c>
      <c r="W32" s="503">
        <v>-1.563821211804825E-2</v>
      </c>
      <c r="X32" s="503">
        <v>8.6797237279599201E-3</v>
      </c>
      <c r="Y32" s="503">
        <v>-4.1619553159076263E-2</v>
      </c>
      <c r="Z32" s="503">
        <v>7.9678716847842498E-3</v>
      </c>
      <c r="AA32" s="503">
        <v>1.8659321899002271E-2</v>
      </c>
      <c r="AB32" s="503">
        <v>-2.0582195544930886E-2</v>
      </c>
      <c r="AC32" s="503">
        <v>-1.5119956760909379E-2</v>
      </c>
      <c r="AD32" s="503">
        <v>-8.5419964076968898E-3</v>
      </c>
      <c r="AE32" s="503">
        <v>-3.8629253468068864E-2</v>
      </c>
      <c r="AF32" s="503">
        <v>-4.9504006969296903E-2</v>
      </c>
      <c r="AG32" s="503">
        <v>-6.7751316424962838E-3</v>
      </c>
      <c r="AH32" s="503">
        <v>3.755145355209457E-3</v>
      </c>
      <c r="AI32" s="503">
        <v>-4.1662858475849558E-3</v>
      </c>
      <c r="AJ32" s="503">
        <v>5.1173602322124843E-4</v>
      </c>
      <c r="AK32" s="503">
        <v>2.3677788854587164E-3</v>
      </c>
      <c r="AL32" s="503">
        <v>2.3820930753529476E-2</v>
      </c>
      <c r="AM32" s="503">
        <v>1.8549277388536543E-2</v>
      </c>
      <c r="AN32" s="503">
        <v>1.8340634828428782E-2</v>
      </c>
      <c r="AO32" s="503">
        <v>1.0495322653763177E-2</v>
      </c>
      <c r="AP32" s="503">
        <v>1.4680619189009177E-3</v>
      </c>
      <c r="AQ32" s="503">
        <v>1.2899467665817999E-2</v>
      </c>
      <c r="AR32" s="503">
        <v>4.271557447499171E-3</v>
      </c>
      <c r="AS32" s="503">
        <v>-5.1267261114343069E-3</v>
      </c>
      <c r="AT32" s="503">
        <v>2.5186123559037587E-3</v>
      </c>
      <c r="AU32" s="503">
        <v>5.5422230080569516E-3</v>
      </c>
      <c r="AV32" s="503">
        <v>-4.7825277307843887E-3</v>
      </c>
      <c r="AW32" s="503">
        <v>4.5100911070364343E-3</v>
      </c>
      <c r="AX32" s="503">
        <v>3.3446239336681026E-3</v>
      </c>
      <c r="AY32" s="503">
        <v>-4.7315339240367685E-3</v>
      </c>
      <c r="AZ32" s="503">
        <v>-4.8701036559295279E-4</v>
      </c>
      <c r="BA32" s="503">
        <v>4.3861670766197573E-3</v>
      </c>
      <c r="BB32" s="503">
        <v>1.3478962736402362E-2</v>
      </c>
      <c r="BC32" s="503">
        <v>1.0941265433396526E-2</v>
      </c>
      <c r="BD32" s="503">
        <v>1.4824956466893281E-2</v>
      </c>
      <c r="BE32" s="503">
        <v>-1.6298258468054538E-3</v>
      </c>
      <c r="BF32" s="503">
        <v>7.9766538251636321E-3</v>
      </c>
      <c r="BG32" s="503">
        <v>-4.158687093076336E-3</v>
      </c>
      <c r="BH32" s="503">
        <v>-7.6462357274381431E-3</v>
      </c>
      <c r="BI32" s="503">
        <v>-3.6107452473249802E-3</v>
      </c>
      <c r="BJ32" s="503">
        <v>8.5572711910449056E-3</v>
      </c>
      <c r="BK32" s="503">
        <v>-4.5493257691279244E-3</v>
      </c>
      <c r="BL32" s="503">
        <v>-2.7357442567557777E-3</v>
      </c>
      <c r="BM32" s="503">
        <v>-8.04618733458385E-3</v>
      </c>
      <c r="BN32" s="503">
        <v>-1.1194741318803157E-2</v>
      </c>
      <c r="BO32" s="503">
        <v>-1.1665727782235293E-2</v>
      </c>
      <c r="BP32" s="503">
        <v>2.0542548280567704E-3</v>
      </c>
      <c r="BQ32" s="503">
        <v>-7.5187544234409107E-3</v>
      </c>
      <c r="BR32" s="503">
        <v>-5.0701782191456433E-3</v>
      </c>
      <c r="BS32" s="503">
        <v>7.0128297639093454E-3</v>
      </c>
      <c r="BT32" s="503">
        <v>1.8314321721801932E-2</v>
      </c>
      <c r="BU32" s="503">
        <v>4.0043298236276254E-3</v>
      </c>
      <c r="BV32" s="503">
        <v>7.9940874920639334E-3</v>
      </c>
      <c r="BW32" s="503">
        <v>-1.8535500481554814E-3</v>
      </c>
      <c r="BX32" s="503">
        <v>-7.0530459087834322E-3</v>
      </c>
      <c r="BY32" s="503">
        <v>1.4243233790284322E-2</v>
      </c>
      <c r="BZ32" s="503">
        <v>8.9870375117505601E-3</v>
      </c>
      <c r="CA32" s="503">
        <v>1.0659292605841794E-2</v>
      </c>
      <c r="CB32" s="503">
        <v>9.1004944315948109E-3</v>
      </c>
      <c r="CC32" s="503">
        <v>-5.9159034465588855E-3</v>
      </c>
      <c r="CD32" s="503">
        <v>8.4095096916515944E-3</v>
      </c>
      <c r="CE32" s="503">
        <v>2.9341753166012605E-2</v>
      </c>
      <c r="CF32" s="503">
        <v>7.0292191684651686E-3</v>
      </c>
      <c r="CG32" s="503">
        <v>2.0534921254558715E-3</v>
      </c>
      <c r="CH32" s="503">
        <v>1.2405064645672566E-2</v>
      </c>
      <c r="CI32" s="503">
        <v>1.048296146333247E-2</v>
      </c>
      <c r="CJ32" s="503">
        <v>-5.0277174905442312E-3</v>
      </c>
      <c r="CK32" s="503">
        <v>1.28044602841251E-2</v>
      </c>
      <c r="CL32" s="503">
        <v>-6.6252744941346651E-3</v>
      </c>
      <c r="CM32" s="503">
        <v>6.6297214710228447E-3</v>
      </c>
      <c r="CN32" s="503">
        <v>9.4250231030475473E-3</v>
      </c>
      <c r="CO32" s="503">
        <v>7.2950532758424566E-3</v>
      </c>
      <c r="CP32" s="503">
        <v>9.9242164998744626E-3</v>
      </c>
      <c r="CQ32" s="503">
        <v>-7.5344375805544584E-3</v>
      </c>
      <c r="CR32" s="503">
        <v>-1.2157980966697047E-3</v>
      </c>
      <c r="CS32" s="503">
        <v>-3.4727714302428981E-3</v>
      </c>
      <c r="CT32" s="503">
        <v>9.4614214445797058E-3</v>
      </c>
      <c r="CU32" s="503">
        <v>2.9615034189865722E-2</v>
      </c>
      <c r="CV32" s="503">
        <v>5.0699225454546148E-3</v>
      </c>
      <c r="CW32" s="503">
        <v>0.46468871467804307</v>
      </c>
    </row>
    <row r="33" spans="1:101" s="90" customFormat="1" x14ac:dyDescent="0.25">
      <c r="A33" s="111" t="s">
        <v>4</v>
      </c>
      <c r="B33" s="114"/>
      <c r="C33" s="502"/>
      <c r="D33" s="502"/>
      <c r="E33" s="502"/>
      <c r="F33" s="502"/>
      <c r="G33" s="502"/>
      <c r="H33" s="502"/>
      <c r="I33" s="502"/>
      <c r="J33" s="502"/>
      <c r="K33" s="502"/>
      <c r="L33" s="502"/>
      <c r="M33" s="502"/>
      <c r="N33" s="502"/>
      <c r="O33" s="502"/>
      <c r="P33" s="502"/>
      <c r="Q33" s="502"/>
      <c r="R33" s="502"/>
      <c r="S33" s="502"/>
      <c r="T33" s="502"/>
      <c r="U33" s="502"/>
      <c r="V33" s="502"/>
      <c r="W33" s="502"/>
      <c r="X33" s="502"/>
      <c r="Y33" s="502"/>
      <c r="Z33" s="502"/>
      <c r="AA33" s="502"/>
      <c r="AB33" s="502"/>
      <c r="AC33" s="502"/>
      <c r="AD33" s="502"/>
      <c r="AE33" s="502"/>
      <c r="AF33" s="502"/>
      <c r="AG33" s="502"/>
      <c r="AH33" s="502"/>
      <c r="AI33" s="502"/>
      <c r="AJ33" s="502"/>
      <c r="AK33" s="502"/>
      <c r="AL33" s="502"/>
      <c r="AM33" s="502"/>
      <c r="AN33" s="502"/>
      <c r="AO33" s="502"/>
      <c r="AP33" s="502"/>
      <c r="AQ33" s="502"/>
      <c r="AR33" s="502"/>
      <c r="AS33" s="502"/>
      <c r="AT33" s="502"/>
      <c r="AU33" s="502"/>
      <c r="AV33" s="502"/>
      <c r="AW33" s="502"/>
      <c r="AX33" s="502"/>
      <c r="AY33" s="502"/>
      <c r="AZ33" s="502"/>
      <c r="BA33" s="502"/>
      <c r="BB33" s="502"/>
      <c r="BC33" s="502"/>
      <c r="BD33" s="502"/>
      <c r="BE33" s="502"/>
      <c r="BF33" s="502"/>
      <c r="BG33" s="502"/>
      <c r="BH33" s="502"/>
      <c r="BI33" s="502"/>
      <c r="BJ33" s="502"/>
      <c r="BK33" s="502"/>
      <c r="BL33" s="502"/>
      <c r="BM33" s="502"/>
      <c r="BN33" s="502"/>
      <c r="BO33" s="502"/>
      <c r="BP33" s="502"/>
      <c r="BQ33" s="502"/>
      <c r="BR33" s="502"/>
      <c r="BS33" s="502"/>
      <c r="BT33" s="502"/>
      <c r="BU33" s="502"/>
      <c r="BV33" s="502"/>
      <c r="BW33" s="502"/>
      <c r="BX33" s="502"/>
      <c r="BY33" s="502"/>
      <c r="BZ33" s="502"/>
      <c r="CA33" s="502"/>
      <c r="CB33" s="502"/>
      <c r="CC33" s="502"/>
      <c r="CD33" s="502"/>
      <c r="CE33" s="502"/>
      <c r="CF33" s="502"/>
      <c r="CG33" s="502"/>
      <c r="CH33" s="502"/>
      <c r="CI33" s="502"/>
      <c r="CJ33" s="502"/>
      <c r="CK33" s="502"/>
      <c r="CL33" s="502"/>
      <c r="CM33" s="502"/>
      <c r="CN33" s="502"/>
      <c r="CO33" s="502"/>
      <c r="CP33" s="502"/>
      <c r="CQ33" s="502"/>
      <c r="CR33" s="502"/>
      <c r="CS33" s="502"/>
      <c r="CT33" s="502"/>
      <c r="CU33" s="502"/>
      <c r="CV33" s="502"/>
      <c r="CW33" s="502"/>
    </row>
    <row r="34" spans="1:101" s="90" customFormat="1" x14ac:dyDescent="0.25">
      <c r="A34" s="112" t="s">
        <v>12</v>
      </c>
      <c r="B34" s="115" t="str">
        <f>A33&amp;A34</f>
        <v>Health CareLong</v>
      </c>
      <c r="C34" s="503">
        <v>-1.8235260887580307E-4</v>
      </c>
      <c r="D34" s="503">
        <v>1.0108604311743943E-4</v>
      </c>
      <c r="E34" s="503">
        <v>8.331824922146217E-5</v>
      </c>
      <c r="F34" s="503">
        <v>2.1237883571781692E-5</v>
      </c>
      <c r="G34" s="503">
        <v>2.4414014918486347E-4</v>
      </c>
      <c r="H34" s="503">
        <v>1.4711478452053093E-3</v>
      </c>
      <c r="I34" s="503">
        <v>2.8191871760589537E-4</v>
      </c>
      <c r="J34" s="503">
        <v>1.0261145526914346E-3</v>
      </c>
      <c r="K34" s="503">
        <v>8.1425607987331225E-4</v>
      </c>
      <c r="L34" s="503">
        <v>4.981964836997129E-5</v>
      </c>
      <c r="M34" s="503">
        <v>0</v>
      </c>
      <c r="N34" s="503">
        <v>1.3964578645568922E-5</v>
      </c>
      <c r="O34" s="503">
        <v>1.992880468059052E-4</v>
      </c>
      <c r="P34" s="503">
        <v>0</v>
      </c>
      <c r="Q34" s="503">
        <v>0</v>
      </c>
      <c r="R34" s="503">
        <v>1.0530791935021872E-4</v>
      </c>
      <c r="S34" s="503">
        <v>0</v>
      </c>
      <c r="T34" s="503">
        <v>1.964378397626291E-3</v>
      </c>
      <c r="U34" s="503">
        <v>-9.8408876077493018E-4</v>
      </c>
      <c r="V34" s="503">
        <v>-2.4141860541837084E-5</v>
      </c>
      <c r="W34" s="503">
        <v>-1.1718851977715139E-3</v>
      </c>
      <c r="X34" s="503">
        <v>4.5725656202028243E-4</v>
      </c>
      <c r="Y34" s="503">
        <v>-1.7296352133030793E-4</v>
      </c>
      <c r="Z34" s="503">
        <v>1.1697891562730956E-4</v>
      </c>
      <c r="AA34" s="503">
        <v>6.8147404012973835E-4</v>
      </c>
      <c r="AB34" s="503">
        <v>0</v>
      </c>
      <c r="AC34" s="503">
        <v>0</v>
      </c>
      <c r="AD34" s="503">
        <v>0</v>
      </c>
      <c r="AE34" s="503">
        <v>0</v>
      </c>
      <c r="AF34" s="503">
        <v>0</v>
      </c>
      <c r="AG34" s="503">
        <v>0</v>
      </c>
      <c r="AH34" s="503">
        <v>0</v>
      </c>
      <c r="AI34" s="503">
        <v>0</v>
      </c>
      <c r="AJ34" s="503">
        <v>0</v>
      </c>
      <c r="AK34" s="503">
        <v>5.5889977298369318E-4</v>
      </c>
      <c r="AL34" s="503">
        <v>2.2350321449789564E-3</v>
      </c>
      <c r="AM34" s="503">
        <v>9.1082212909582197E-4</v>
      </c>
      <c r="AN34" s="503">
        <v>1.6866689507874543E-4</v>
      </c>
      <c r="AO34" s="503">
        <v>5.4295748132537468E-5</v>
      </c>
      <c r="AP34" s="503">
        <v>-1.1961817894232384E-5</v>
      </c>
      <c r="AQ34" s="503">
        <v>9.3786287624940694E-4</v>
      </c>
      <c r="AR34" s="503">
        <v>1.0637752011302559E-4</v>
      </c>
      <c r="AS34" s="503">
        <v>9.3200379715587867E-4</v>
      </c>
      <c r="AT34" s="503">
        <v>1.3992119362643925E-4</v>
      </c>
      <c r="AU34" s="503">
        <v>1.5209988910510788E-3</v>
      </c>
      <c r="AV34" s="503">
        <v>1.9831601528092387E-3</v>
      </c>
      <c r="AW34" s="503">
        <v>-6.1371200660000584E-5</v>
      </c>
      <c r="AX34" s="503">
        <v>-8.5831265048161157E-4</v>
      </c>
      <c r="AY34" s="503">
        <v>-3.5905090395132412E-3</v>
      </c>
      <c r="AZ34" s="503">
        <v>-5.3114417154693876E-4</v>
      </c>
      <c r="BA34" s="503">
        <v>1.0675897220216344E-3</v>
      </c>
      <c r="BB34" s="503">
        <v>1.3764054961769813E-4</v>
      </c>
      <c r="BC34" s="503">
        <v>1.5125352908971141E-3</v>
      </c>
      <c r="BD34" s="503">
        <v>1.3281937486808049E-3</v>
      </c>
      <c r="BE34" s="503">
        <v>-9.0742194981695973E-4</v>
      </c>
      <c r="BF34" s="503">
        <v>2.0996010993588072E-3</v>
      </c>
      <c r="BG34" s="503">
        <v>-1.0499761247598663E-3</v>
      </c>
      <c r="BH34" s="503">
        <v>-2.6746920551228866E-4</v>
      </c>
      <c r="BI34" s="503">
        <v>1.4115060781783523E-3</v>
      </c>
      <c r="BJ34" s="503">
        <v>6.2044620198681982E-4</v>
      </c>
      <c r="BK34" s="503">
        <v>-1.4304630941789831E-4</v>
      </c>
      <c r="BL34" s="503">
        <v>-4.6101743087652286E-4</v>
      </c>
      <c r="BM34" s="503">
        <v>-8.0596245647966691E-4</v>
      </c>
      <c r="BN34" s="503">
        <v>-1.2611409474502895E-3</v>
      </c>
      <c r="BO34" s="503">
        <v>1.9865072044499467E-6</v>
      </c>
      <c r="BP34" s="503">
        <v>5.324551962573019E-4</v>
      </c>
      <c r="BQ34" s="503">
        <v>-1.0673860044748262E-4</v>
      </c>
      <c r="BR34" s="503">
        <v>-4.1680837113944232E-4</v>
      </c>
      <c r="BS34" s="503">
        <v>4.2425199390010182E-4</v>
      </c>
      <c r="BT34" s="503">
        <v>3.2327881033377364E-4</v>
      </c>
      <c r="BU34" s="503">
        <v>7.9749104122185774E-4</v>
      </c>
      <c r="BV34" s="503">
        <v>4.7371671333924884E-4</v>
      </c>
      <c r="BW34" s="503">
        <v>-1.7110588286246267E-3</v>
      </c>
      <c r="BX34" s="503">
        <v>5.2654402402538036E-5</v>
      </c>
      <c r="BY34" s="503">
        <v>-7.2503719506336606E-4</v>
      </c>
      <c r="BZ34" s="503">
        <v>-8.9152834308961492E-5</v>
      </c>
      <c r="CA34" s="503">
        <v>-7.0979244419120378E-4</v>
      </c>
      <c r="CB34" s="503">
        <v>1.015288667055437E-3</v>
      </c>
      <c r="CC34" s="503">
        <v>1.3212702794316866E-3</v>
      </c>
      <c r="CD34" s="503">
        <v>1.7389043107245855E-3</v>
      </c>
      <c r="CE34" s="503">
        <v>2.7497872407580603E-3</v>
      </c>
      <c r="CF34" s="503">
        <v>5.8784812213930125E-4</v>
      </c>
      <c r="CG34" s="503">
        <v>-2.7807820824206451E-4</v>
      </c>
      <c r="CH34" s="503">
        <v>1.2314112330734728E-3</v>
      </c>
      <c r="CI34" s="503">
        <v>6.4629821387078069E-4</v>
      </c>
      <c r="CJ34" s="503">
        <v>1.3383666931374219E-3</v>
      </c>
      <c r="CK34" s="503">
        <v>2.104972042426538E-4</v>
      </c>
      <c r="CL34" s="503">
        <v>2.7198682858407906E-3</v>
      </c>
      <c r="CM34" s="503">
        <v>3.5655570071236194E-3</v>
      </c>
      <c r="CN34" s="503">
        <v>1.1135731619254343E-3</v>
      </c>
      <c r="CO34" s="503">
        <v>1.7641530994122259E-3</v>
      </c>
      <c r="CP34" s="503">
        <v>4.0029599536608755E-3</v>
      </c>
      <c r="CQ34" s="503">
        <v>-3.1644965260470598E-3</v>
      </c>
      <c r="CR34" s="503">
        <v>2.1588361525945576E-3</v>
      </c>
      <c r="CS34" s="503">
        <v>3.226573070030178E-4</v>
      </c>
      <c r="CT34" s="503">
        <v>-2.3933790766852599E-3</v>
      </c>
      <c r="CU34" s="503">
        <v>-6.6333343732876619E-4</v>
      </c>
      <c r="CV34" s="503">
        <v>-1.0496016882580585E-3</v>
      </c>
      <c r="CW34" s="503">
        <v>4.4736868382392304E-2</v>
      </c>
    </row>
    <row r="35" spans="1:101" s="90" customFormat="1" x14ac:dyDescent="0.25">
      <c r="A35" s="112" t="s">
        <v>13</v>
      </c>
      <c r="B35" s="115" t="str">
        <f>A33&amp;A35</f>
        <v>Health CareShort</v>
      </c>
      <c r="C35" s="503">
        <v>-4.5183061849088511E-6</v>
      </c>
      <c r="D35" s="503">
        <v>1.4304714910102603E-4</v>
      </c>
      <c r="E35" s="503">
        <v>-5.4213601208414457E-5</v>
      </c>
      <c r="F35" s="503">
        <v>-6.265687004095556E-7</v>
      </c>
      <c r="G35" s="503">
        <v>5.517076723032484E-5</v>
      </c>
      <c r="H35" s="503">
        <v>0</v>
      </c>
      <c r="I35" s="503">
        <v>0</v>
      </c>
      <c r="J35" s="503">
        <v>0</v>
      </c>
      <c r="K35" s="503">
        <v>0</v>
      </c>
      <c r="L35" s="503">
        <v>0</v>
      </c>
      <c r="M35" s="503">
        <v>0</v>
      </c>
      <c r="N35" s="503">
        <v>0</v>
      </c>
      <c r="O35" s="503">
        <v>0</v>
      </c>
      <c r="P35" s="503">
        <v>-3.5915330644340985E-5</v>
      </c>
      <c r="Q35" s="503">
        <v>9.0819191849339205E-4</v>
      </c>
      <c r="R35" s="503">
        <v>1.4151250283628939E-4</v>
      </c>
      <c r="S35" s="503">
        <v>0</v>
      </c>
      <c r="T35" s="503">
        <v>0</v>
      </c>
      <c r="U35" s="503">
        <v>0</v>
      </c>
      <c r="V35" s="503">
        <v>0</v>
      </c>
      <c r="W35" s="503">
        <v>0</v>
      </c>
      <c r="X35" s="503">
        <v>0</v>
      </c>
      <c r="Y35" s="503">
        <v>0</v>
      </c>
      <c r="Z35" s="503">
        <v>0</v>
      </c>
      <c r="AA35" s="503">
        <v>0</v>
      </c>
      <c r="AB35" s="503">
        <v>0</v>
      </c>
      <c r="AC35" s="503">
        <v>0</v>
      </c>
      <c r="AD35" s="503">
        <v>0</v>
      </c>
      <c r="AE35" s="503">
        <v>0</v>
      </c>
      <c r="AF35" s="503">
        <v>0</v>
      </c>
      <c r="AG35" s="503">
        <v>2.1756784090495455E-4</v>
      </c>
      <c r="AH35" s="503">
        <v>8.2191238539480526E-5</v>
      </c>
      <c r="AI35" s="503">
        <v>3.5748697642833409E-4</v>
      </c>
      <c r="AJ35" s="503">
        <v>2.4694686126364678E-4</v>
      </c>
      <c r="AK35" s="503">
        <v>-3.0588639129511765E-5</v>
      </c>
      <c r="AL35" s="503">
        <v>0</v>
      </c>
      <c r="AM35" s="503">
        <v>0</v>
      </c>
      <c r="AN35" s="503">
        <v>0</v>
      </c>
      <c r="AO35" s="503">
        <v>0</v>
      </c>
      <c r="AP35" s="503">
        <v>0</v>
      </c>
      <c r="AQ35" s="503">
        <v>0</v>
      </c>
      <c r="AR35" s="503">
        <v>8.1673149913878934E-5</v>
      </c>
      <c r="AS35" s="503">
        <v>-1.2925780295229262E-3</v>
      </c>
      <c r="AT35" s="503">
        <v>-3.7573489324708607E-4</v>
      </c>
      <c r="AU35" s="503">
        <v>-3.0931991625582597E-5</v>
      </c>
      <c r="AV35" s="503">
        <v>-3.9725030888438756E-4</v>
      </c>
      <c r="AW35" s="503">
        <v>-7.4525108406769612E-6</v>
      </c>
      <c r="AX35" s="503">
        <v>6.2326534010490378E-4</v>
      </c>
      <c r="AY35" s="503">
        <v>9.5877247335790104E-4</v>
      </c>
      <c r="AZ35" s="503">
        <v>-3.0798616542398799E-5</v>
      </c>
      <c r="BA35" s="503">
        <v>0</v>
      </c>
      <c r="BB35" s="503">
        <v>3.4370855666574594E-5</v>
      </c>
      <c r="BC35" s="503">
        <v>1.4394664961617058E-5</v>
      </c>
      <c r="BD35" s="503">
        <v>0</v>
      </c>
      <c r="BE35" s="503">
        <v>2.0102120885750322E-4</v>
      </c>
      <c r="BF35" s="503">
        <v>-1.1389148007692443E-4</v>
      </c>
      <c r="BG35" s="503">
        <v>1.020923236224329E-4</v>
      </c>
      <c r="BH35" s="503">
        <v>-1.520963923772452E-4</v>
      </c>
      <c r="BI35" s="503">
        <v>-4.1572228660574764E-4</v>
      </c>
      <c r="BJ35" s="503">
        <v>-1.4572199671675646E-4</v>
      </c>
      <c r="BK35" s="503">
        <v>-1.3091936355520956E-5</v>
      </c>
      <c r="BL35" s="503">
        <v>1.4844034447727923E-4</v>
      </c>
      <c r="BM35" s="503">
        <v>7.3190108334244227E-5</v>
      </c>
      <c r="BN35" s="503">
        <v>3.3140060494533203E-4</v>
      </c>
      <c r="BO35" s="503">
        <v>0</v>
      </c>
      <c r="BP35" s="503">
        <v>0</v>
      </c>
      <c r="BQ35" s="503">
        <v>0</v>
      </c>
      <c r="BR35" s="503">
        <v>0</v>
      </c>
      <c r="BS35" s="503">
        <v>0</v>
      </c>
      <c r="BT35" s="503">
        <v>5.4072049035393069E-6</v>
      </c>
      <c r="BU35" s="503">
        <v>1.7952410048166756E-6</v>
      </c>
      <c r="BV35" s="503">
        <v>0</v>
      </c>
      <c r="BW35" s="503">
        <v>-6.2949601613824537E-6</v>
      </c>
      <c r="BX35" s="503">
        <v>2.5111874954934109E-6</v>
      </c>
      <c r="BY35" s="503">
        <v>0</v>
      </c>
      <c r="BZ35" s="503">
        <v>2.1997723336043246E-7</v>
      </c>
      <c r="CA35" s="503">
        <v>-2.0933020585352964E-6</v>
      </c>
      <c r="CB35" s="503">
        <v>0</v>
      </c>
      <c r="CC35" s="503">
        <v>0</v>
      </c>
      <c r="CD35" s="503">
        <v>0</v>
      </c>
      <c r="CE35" s="503">
        <v>0</v>
      </c>
      <c r="CF35" s="503">
        <v>1.2134299431442153E-5</v>
      </c>
      <c r="CG35" s="503">
        <v>8.974039036756611E-6</v>
      </c>
      <c r="CH35" s="503">
        <v>1.1207370533483627E-5</v>
      </c>
      <c r="CI35" s="503">
        <v>2.1419734353154807E-6</v>
      </c>
      <c r="CJ35" s="503">
        <v>-6.7327073525863581E-6</v>
      </c>
      <c r="CK35" s="503">
        <v>1.6120939283556382E-5</v>
      </c>
      <c r="CL35" s="503">
        <v>-2.0225322126201099E-7</v>
      </c>
      <c r="CM35" s="503">
        <v>-2.117220727852214E-6</v>
      </c>
      <c r="CN35" s="503">
        <v>3.6164568507406904E-4</v>
      </c>
      <c r="CO35" s="503">
        <v>-2.2242776780840725E-5</v>
      </c>
      <c r="CP35" s="503">
        <v>-4.0089577254540543E-5</v>
      </c>
      <c r="CQ35" s="503">
        <v>8.1342342752383287E-5</v>
      </c>
      <c r="CR35" s="503">
        <v>-6.3152041147608666E-7</v>
      </c>
      <c r="CS35" s="503">
        <v>1.9356369126373614E-5</v>
      </c>
      <c r="CT35" s="503">
        <v>3.5981674262992672E-6</v>
      </c>
      <c r="CU35" s="503">
        <v>0</v>
      </c>
      <c r="CV35" s="503">
        <v>0</v>
      </c>
      <c r="CW35" s="503">
        <v>3.0142394875337232E-3</v>
      </c>
    </row>
    <row r="36" spans="1:101" s="90" customFormat="1" x14ac:dyDescent="0.25">
      <c r="A36" s="111" t="s">
        <v>37</v>
      </c>
      <c r="B36" s="114"/>
      <c r="C36" s="503">
        <v>-1.8687091506071191E-4</v>
      </c>
      <c r="D36" s="503">
        <v>2.4413319221846548E-4</v>
      </c>
      <c r="E36" s="503">
        <v>2.9104648013047713E-5</v>
      </c>
      <c r="F36" s="503">
        <v>2.0611314871372136E-5</v>
      </c>
      <c r="G36" s="503">
        <v>2.9931091641518831E-4</v>
      </c>
      <c r="H36" s="503">
        <v>1.4711478452053093E-3</v>
      </c>
      <c r="I36" s="503">
        <v>2.8191871760589537E-4</v>
      </c>
      <c r="J36" s="503">
        <v>1.0261145526914346E-3</v>
      </c>
      <c r="K36" s="503">
        <v>8.1425607987331225E-4</v>
      </c>
      <c r="L36" s="503">
        <v>4.981964836997129E-5</v>
      </c>
      <c r="M36" s="503">
        <v>0</v>
      </c>
      <c r="N36" s="503">
        <v>1.3964578645568922E-5</v>
      </c>
      <c r="O36" s="503">
        <v>1.992880468059052E-4</v>
      </c>
      <c r="P36" s="503">
        <v>-3.5915330644340985E-5</v>
      </c>
      <c r="Q36" s="503">
        <v>9.0819191849339205E-4</v>
      </c>
      <c r="R36" s="503">
        <v>2.4682042218650816E-4</v>
      </c>
      <c r="S36" s="503">
        <v>0</v>
      </c>
      <c r="T36" s="503">
        <v>1.964378397626291E-3</v>
      </c>
      <c r="U36" s="503">
        <v>-9.8408876077493018E-4</v>
      </c>
      <c r="V36" s="503">
        <v>-2.4141860541837084E-5</v>
      </c>
      <c r="W36" s="503">
        <v>-1.1718851977715139E-3</v>
      </c>
      <c r="X36" s="503">
        <v>4.5725656202028243E-4</v>
      </c>
      <c r="Y36" s="503">
        <v>-1.7296352133030793E-4</v>
      </c>
      <c r="Z36" s="503">
        <v>1.1697891562730956E-4</v>
      </c>
      <c r="AA36" s="503">
        <v>6.8147404012973835E-4</v>
      </c>
      <c r="AB36" s="503">
        <v>0</v>
      </c>
      <c r="AC36" s="503">
        <v>0</v>
      </c>
      <c r="AD36" s="503">
        <v>0</v>
      </c>
      <c r="AE36" s="503">
        <v>0</v>
      </c>
      <c r="AF36" s="503">
        <v>0</v>
      </c>
      <c r="AG36" s="503">
        <v>2.1756784090495455E-4</v>
      </c>
      <c r="AH36" s="503">
        <v>8.2191238539480526E-5</v>
      </c>
      <c r="AI36" s="503">
        <v>3.5748697642833409E-4</v>
      </c>
      <c r="AJ36" s="503">
        <v>2.4694686126364678E-4</v>
      </c>
      <c r="AK36" s="503">
        <v>5.2831113385418138E-4</v>
      </c>
      <c r="AL36" s="503">
        <v>2.2350321449789564E-3</v>
      </c>
      <c r="AM36" s="503">
        <v>9.1082212909582197E-4</v>
      </c>
      <c r="AN36" s="503">
        <v>1.6866689507874543E-4</v>
      </c>
      <c r="AO36" s="503">
        <v>5.4295748132537468E-5</v>
      </c>
      <c r="AP36" s="503">
        <v>-1.1961817894232384E-5</v>
      </c>
      <c r="AQ36" s="503">
        <v>9.3786287624940694E-4</v>
      </c>
      <c r="AR36" s="503">
        <v>1.8805067002690453E-4</v>
      </c>
      <c r="AS36" s="503">
        <v>-3.6057423236704743E-4</v>
      </c>
      <c r="AT36" s="503">
        <v>-2.3581369962064682E-4</v>
      </c>
      <c r="AU36" s="503">
        <v>1.4900668994254965E-3</v>
      </c>
      <c r="AV36" s="503">
        <v>1.5859098439248512E-3</v>
      </c>
      <c r="AW36" s="503">
        <v>-6.882371150067755E-5</v>
      </c>
      <c r="AX36" s="503">
        <v>-2.3504731037670776E-4</v>
      </c>
      <c r="AY36" s="503">
        <v>-2.63173656615534E-3</v>
      </c>
      <c r="AZ36" s="503">
        <v>-5.6194278808933756E-4</v>
      </c>
      <c r="BA36" s="503">
        <v>1.0675897220216344E-3</v>
      </c>
      <c r="BB36" s="503">
        <v>1.7201140528427274E-4</v>
      </c>
      <c r="BC36" s="503">
        <v>1.5269299558587309E-3</v>
      </c>
      <c r="BD36" s="503">
        <v>1.3281937486808049E-3</v>
      </c>
      <c r="BE36" s="503">
        <v>-7.0640074095945648E-4</v>
      </c>
      <c r="BF36" s="503">
        <v>1.9857096192818827E-3</v>
      </c>
      <c r="BG36" s="503">
        <v>-9.4788380113743336E-4</v>
      </c>
      <c r="BH36" s="503">
        <v>-4.1956559788953389E-4</v>
      </c>
      <c r="BI36" s="503">
        <v>9.9578379157260464E-4</v>
      </c>
      <c r="BJ36" s="503">
        <v>4.7472420527006336E-4</v>
      </c>
      <c r="BK36" s="503">
        <v>-1.5613824577341925E-4</v>
      </c>
      <c r="BL36" s="503">
        <v>-3.1257708639924363E-4</v>
      </c>
      <c r="BM36" s="503">
        <v>-7.3277234814542267E-4</v>
      </c>
      <c r="BN36" s="503">
        <v>-9.2974034250495731E-4</v>
      </c>
      <c r="BO36" s="503">
        <v>1.9865072044499467E-6</v>
      </c>
      <c r="BP36" s="503">
        <v>5.324551962573019E-4</v>
      </c>
      <c r="BQ36" s="503">
        <v>-1.0673860044748262E-4</v>
      </c>
      <c r="BR36" s="503">
        <v>-4.1680837113944232E-4</v>
      </c>
      <c r="BS36" s="503">
        <v>4.2425199390010182E-4</v>
      </c>
      <c r="BT36" s="503">
        <v>3.28686015237313E-4</v>
      </c>
      <c r="BU36" s="503">
        <v>7.9928628222667439E-4</v>
      </c>
      <c r="BV36" s="503">
        <v>4.7371671333924884E-4</v>
      </c>
      <c r="BW36" s="503">
        <v>-1.7173537887860092E-3</v>
      </c>
      <c r="BX36" s="503">
        <v>5.5165589898031441E-5</v>
      </c>
      <c r="BY36" s="503">
        <v>-7.2503719506336606E-4</v>
      </c>
      <c r="BZ36" s="503">
        <v>-8.8932857075601064E-5</v>
      </c>
      <c r="CA36" s="503">
        <v>-7.1188574624973908E-4</v>
      </c>
      <c r="CB36" s="503">
        <v>1.015288667055437E-3</v>
      </c>
      <c r="CC36" s="503">
        <v>1.3212702794316866E-3</v>
      </c>
      <c r="CD36" s="503">
        <v>1.7389043107245855E-3</v>
      </c>
      <c r="CE36" s="503">
        <v>2.7497872407580603E-3</v>
      </c>
      <c r="CF36" s="503">
        <v>5.9998242157074347E-4</v>
      </c>
      <c r="CG36" s="503">
        <v>-2.6910416920530785E-4</v>
      </c>
      <c r="CH36" s="503">
        <v>1.2426186036069565E-3</v>
      </c>
      <c r="CI36" s="503">
        <v>6.4844018730609622E-4</v>
      </c>
      <c r="CJ36" s="503">
        <v>1.3316339857848355E-3</v>
      </c>
      <c r="CK36" s="503">
        <v>2.2661814352621017E-4</v>
      </c>
      <c r="CL36" s="503">
        <v>2.719666032619529E-3</v>
      </c>
      <c r="CM36" s="503">
        <v>3.5634397863957669E-3</v>
      </c>
      <c r="CN36" s="503">
        <v>1.475218846999503E-3</v>
      </c>
      <c r="CO36" s="503">
        <v>1.7419103226313851E-3</v>
      </c>
      <c r="CP36" s="503">
        <v>3.9628703764063343E-3</v>
      </c>
      <c r="CQ36" s="503">
        <v>-3.0831541832946762E-3</v>
      </c>
      <c r="CR36" s="503">
        <v>2.1582046321830814E-3</v>
      </c>
      <c r="CS36" s="503">
        <v>3.4201367612939141E-4</v>
      </c>
      <c r="CT36" s="503">
        <v>-2.3897809092589604E-3</v>
      </c>
      <c r="CU36" s="503">
        <v>-6.6333343732876619E-4</v>
      </c>
      <c r="CV36" s="503">
        <v>-1.0496016882580585E-3</v>
      </c>
      <c r="CW36" s="503">
        <v>4.7751107869926035E-2</v>
      </c>
    </row>
    <row r="37" spans="1:101" s="90" customFormat="1" x14ac:dyDescent="0.25">
      <c r="A37" s="111" t="s">
        <v>5</v>
      </c>
      <c r="B37" s="114"/>
      <c r="C37" s="502"/>
      <c r="D37" s="502"/>
      <c r="E37" s="502"/>
      <c r="F37" s="502"/>
      <c r="G37" s="502"/>
      <c r="H37" s="502"/>
      <c r="I37" s="502"/>
      <c r="J37" s="502"/>
      <c r="K37" s="502"/>
      <c r="L37" s="502"/>
      <c r="M37" s="502"/>
      <c r="N37" s="502"/>
      <c r="O37" s="502"/>
      <c r="P37" s="502"/>
      <c r="Q37" s="502"/>
      <c r="R37" s="502"/>
      <c r="S37" s="502"/>
      <c r="T37" s="502"/>
      <c r="U37" s="502"/>
      <c r="V37" s="502"/>
      <c r="W37" s="502"/>
      <c r="X37" s="502"/>
      <c r="Y37" s="502"/>
      <c r="Z37" s="502"/>
      <c r="AA37" s="502"/>
      <c r="AB37" s="502"/>
      <c r="AC37" s="502"/>
      <c r="AD37" s="502"/>
      <c r="AE37" s="502"/>
      <c r="AF37" s="502"/>
      <c r="AG37" s="502"/>
      <c r="AH37" s="502"/>
      <c r="AI37" s="502"/>
      <c r="AJ37" s="502"/>
      <c r="AK37" s="502"/>
      <c r="AL37" s="502"/>
      <c r="AM37" s="502"/>
      <c r="AN37" s="502"/>
      <c r="AO37" s="502"/>
      <c r="AP37" s="502"/>
      <c r="AQ37" s="502"/>
      <c r="AR37" s="502"/>
      <c r="AS37" s="502"/>
      <c r="AT37" s="502"/>
      <c r="AU37" s="502"/>
      <c r="AV37" s="502"/>
      <c r="AW37" s="502"/>
      <c r="AX37" s="502"/>
      <c r="AY37" s="502"/>
      <c r="AZ37" s="502"/>
      <c r="BA37" s="502"/>
      <c r="BB37" s="502"/>
      <c r="BC37" s="502"/>
      <c r="BD37" s="502"/>
      <c r="BE37" s="502"/>
      <c r="BF37" s="502"/>
      <c r="BG37" s="502"/>
      <c r="BH37" s="502"/>
      <c r="BI37" s="502"/>
      <c r="BJ37" s="502"/>
      <c r="BK37" s="502"/>
      <c r="BL37" s="502"/>
      <c r="BM37" s="502"/>
      <c r="BN37" s="502"/>
      <c r="BO37" s="502"/>
      <c r="BP37" s="502"/>
      <c r="BQ37" s="502"/>
      <c r="BR37" s="502"/>
      <c r="BS37" s="502"/>
      <c r="BT37" s="502"/>
      <c r="BU37" s="502"/>
      <c r="BV37" s="502"/>
      <c r="BW37" s="502"/>
      <c r="BX37" s="502"/>
      <c r="BY37" s="502"/>
      <c r="BZ37" s="502"/>
      <c r="CA37" s="502"/>
      <c r="CB37" s="502"/>
      <c r="CC37" s="502"/>
      <c r="CD37" s="502"/>
      <c r="CE37" s="502"/>
      <c r="CF37" s="502"/>
      <c r="CG37" s="502"/>
      <c r="CH37" s="502"/>
      <c r="CI37" s="502"/>
      <c r="CJ37" s="502"/>
      <c r="CK37" s="502"/>
      <c r="CL37" s="502"/>
      <c r="CM37" s="502"/>
      <c r="CN37" s="502"/>
      <c r="CO37" s="502"/>
      <c r="CP37" s="502"/>
      <c r="CQ37" s="502"/>
      <c r="CR37" s="502"/>
      <c r="CS37" s="502"/>
      <c r="CT37" s="502"/>
      <c r="CU37" s="502"/>
      <c r="CV37" s="502"/>
      <c r="CW37" s="502"/>
    </row>
    <row r="38" spans="1:101" s="90" customFormat="1" x14ac:dyDescent="0.25">
      <c r="A38" s="112" t="s">
        <v>12</v>
      </c>
      <c r="B38" s="115" t="str">
        <f>A37&amp;A38</f>
        <v>IndexLong</v>
      </c>
      <c r="C38" s="503">
        <v>-4.7393533323181968E-6</v>
      </c>
      <c r="D38" s="503">
        <v>0</v>
      </c>
      <c r="E38" s="503">
        <v>0</v>
      </c>
      <c r="F38" s="503">
        <v>0</v>
      </c>
      <c r="G38" s="503">
        <v>0</v>
      </c>
      <c r="H38" s="503">
        <v>0</v>
      </c>
      <c r="I38" s="503">
        <v>0</v>
      </c>
      <c r="J38" s="503">
        <v>0</v>
      </c>
      <c r="K38" s="503">
        <v>0</v>
      </c>
      <c r="L38" s="503">
        <v>0</v>
      </c>
      <c r="M38" s="503">
        <v>0</v>
      </c>
      <c r="N38" s="503">
        <v>0</v>
      </c>
      <c r="O38" s="503">
        <v>0</v>
      </c>
      <c r="P38" s="503">
        <v>0</v>
      </c>
      <c r="Q38" s="503">
        <v>0</v>
      </c>
      <c r="R38" s="503">
        <v>-2.1602215987942275E-6</v>
      </c>
      <c r="S38" s="503">
        <v>1.3720288340432007E-7</v>
      </c>
      <c r="T38" s="503">
        <v>3.4340870635285645E-7</v>
      </c>
      <c r="U38" s="503">
        <v>-2.8247169036342649E-4</v>
      </c>
      <c r="V38" s="503">
        <v>1.4398170010120761E-4</v>
      </c>
      <c r="W38" s="503">
        <v>-2.1676668474721393E-3</v>
      </c>
      <c r="X38" s="503">
        <v>3.8894249996151796E-4</v>
      </c>
      <c r="Y38" s="503">
        <v>8.0977974519859958E-5</v>
      </c>
      <c r="Z38" s="503">
        <v>7.9909793507372921E-3</v>
      </c>
      <c r="AA38" s="503">
        <v>3.5184558758841094E-3</v>
      </c>
      <c r="AB38" s="503">
        <v>-1.3778267204826603E-3</v>
      </c>
      <c r="AC38" s="503">
        <v>3.6142359142652758E-3</v>
      </c>
      <c r="AD38" s="503">
        <v>5.0109999307265665E-3</v>
      </c>
      <c r="AE38" s="503">
        <v>-8.3032345857485132E-2</v>
      </c>
      <c r="AF38" s="503">
        <v>-0.25311334911451483</v>
      </c>
      <c r="AG38" s="503">
        <v>4.6052913897934526E-2</v>
      </c>
      <c r="AH38" s="503">
        <v>5.155606843983287E-3</v>
      </c>
      <c r="AI38" s="503">
        <v>-1.7196731277911547E-3</v>
      </c>
      <c r="AJ38" s="503">
        <v>-4.4079585780032529E-3</v>
      </c>
      <c r="AK38" s="503">
        <v>2.4056725738111E-3</v>
      </c>
      <c r="AL38" s="503">
        <v>2.0056524612960878E-3</v>
      </c>
      <c r="AM38" s="503">
        <v>6.7657116221785216E-4</v>
      </c>
      <c r="AN38" s="503">
        <v>5.9006733904347602E-4</v>
      </c>
      <c r="AO38" s="503">
        <v>2.0546201099564433E-3</v>
      </c>
      <c r="AP38" s="503">
        <v>1.5814847327376388E-3</v>
      </c>
      <c r="AQ38" s="503">
        <v>6.4094299786079285E-3</v>
      </c>
      <c r="AR38" s="503">
        <v>4.0366383592817891E-4</v>
      </c>
      <c r="AS38" s="503">
        <v>4.1992260416141795E-3</v>
      </c>
      <c r="AT38" s="503">
        <v>2.6009232098111097E-3</v>
      </c>
      <c r="AU38" s="503">
        <v>-1.72079660067369E-3</v>
      </c>
      <c r="AV38" s="503">
        <v>1.8872331068152796E-3</v>
      </c>
      <c r="AW38" s="503">
        <v>5.1477982250258845E-3</v>
      </c>
      <c r="AX38" s="503">
        <v>-6.4047015485749735E-4</v>
      </c>
      <c r="AY38" s="503">
        <v>-7.0832785926111886E-3</v>
      </c>
      <c r="AZ38" s="503">
        <v>3.4174954527643736E-4</v>
      </c>
      <c r="BA38" s="503">
        <v>1.1943152099111393E-3</v>
      </c>
      <c r="BB38" s="503">
        <v>1.9074309953408624E-4</v>
      </c>
      <c r="BC38" s="503">
        <v>4.5335902361654667E-4</v>
      </c>
      <c r="BD38" s="503">
        <v>1.9396569048971688E-4</v>
      </c>
      <c r="BE38" s="503">
        <v>-6.3097701621958756E-5</v>
      </c>
      <c r="BF38" s="503">
        <v>3.1232232765191615E-4</v>
      </c>
      <c r="BG38" s="503">
        <v>-3.1817726979165516E-5</v>
      </c>
      <c r="BH38" s="503">
        <v>-2.0028860810560005E-4</v>
      </c>
      <c r="BI38" s="503">
        <v>3.0801980337648283E-4</v>
      </c>
      <c r="BJ38" s="503">
        <v>1.8059593707308794E-4</v>
      </c>
      <c r="BK38" s="503">
        <v>-1.036806433417677E-4</v>
      </c>
      <c r="BL38" s="503">
        <v>-2.227225670132078E-4</v>
      </c>
      <c r="BM38" s="503">
        <v>-8.7925944214132821E-5</v>
      </c>
      <c r="BN38" s="503">
        <v>-4.1780515405268282E-4</v>
      </c>
      <c r="BO38" s="503">
        <v>1.4805480217632022E-4</v>
      </c>
      <c r="BP38" s="503">
        <v>6.8572555734517033E-5</v>
      </c>
      <c r="BQ38" s="503">
        <v>-4.6223656141025045E-5</v>
      </c>
      <c r="BR38" s="503">
        <v>1.9426500566580498E-4</v>
      </c>
      <c r="BS38" s="503">
        <v>1.2407698314481597E-4</v>
      </c>
      <c r="BT38" s="503">
        <v>4.0505802312225408E-4</v>
      </c>
      <c r="BU38" s="503">
        <v>2.1757309118881351E-4</v>
      </c>
      <c r="BV38" s="503">
        <v>-3.3913914958423742E-5</v>
      </c>
      <c r="BW38" s="503">
        <v>-3.5100384816203145E-4</v>
      </c>
      <c r="BX38" s="503">
        <v>1.0617241621419387E-5</v>
      </c>
      <c r="BY38" s="503">
        <v>2.5817818822552097E-4</v>
      </c>
      <c r="BZ38" s="503">
        <v>3.2164981519953653E-4</v>
      </c>
      <c r="CA38" s="503">
        <v>-9.5453360572659318E-5</v>
      </c>
      <c r="CB38" s="503">
        <v>-6.4096157529243492E-5</v>
      </c>
      <c r="CC38" s="503">
        <v>-3.9608948024187328E-5</v>
      </c>
      <c r="CD38" s="503">
        <v>1.0286226893325234E-4</v>
      </c>
      <c r="CE38" s="503">
        <v>4.7109704621937026E-4</v>
      </c>
      <c r="CF38" s="503">
        <v>-3.121263533950829E-5</v>
      </c>
      <c r="CG38" s="503">
        <v>1.3834259538864259E-4</v>
      </c>
      <c r="CH38" s="503">
        <v>1.9501400972480386E-4</v>
      </c>
      <c r="CI38" s="503">
        <v>4.181498504211617E-4</v>
      </c>
      <c r="CJ38" s="503">
        <v>5.300044836848614E-6</v>
      </c>
      <c r="CK38" s="503">
        <v>4.883191436093671E-4</v>
      </c>
      <c r="CL38" s="503">
        <v>-8.5150763810928171E-5</v>
      </c>
      <c r="CM38" s="503">
        <v>1.9133994914495366E-4</v>
      </c>
      <c r="CN38" s="503">
        <v>-3.3499659001128439E-5</v>
      </c>
      <c r="CO38" s="503">
        <v>9.7425078377582158E-5</v>
      </c>
      <c r="CP38" s="503">
        <v>3.9846252671555304E-4</v>
      </c>
      <c r="CQ38" s="503">
        <v>3.0494960983087666E-4</v>
      </c>
      <c r="CR38" s="503">
        <v>3.8697556538582964E-4</v>
      </c>
      <c r="CS38" s="503">
        <v>1.8231738270463687E-4</v>
      </c>
      <c r="CT38" s="503">
        <v>3.0081320803080811E-4</v>
      </c>
      <c r="CU38" s="503">
        <v>2.0651038684924513E-4</v>
      </c>
      <c r="CV38" s="503">
        <v>-2.1129125425072055E-4</v>
      </c>
      <c r="CW38" s="503">
        <v>-0.36034020606677591</v>
      </c>
    </row>
    <row r="39" spans="1:101" s="90" customFormat="1" x14ac:dyDescent="0.25">
      <c r="A39" s="112" t="s">
        <v>13</v>
      </c>
      <c r="B39" s="115" t="str">
        <f>A37&amp;A39</f>
        <v>IndexShort</v>
      </c>
      <c r="C39" s="503">
        <v>7.145828831955651E-3</v>
      </c>
      <c r="D39" s="503">
        <v>5.9595995446078338E-4</v>
      </c>
      <c r="E39" s="503">
        <v>-2.5118167119869451E-3</v>
      </c>
      <c r="F39" s="503">
        <v>-3.5328981334359984E-3</v>
      </c>
      <c r="G39" s="503">
        <v>7.8184645848678293E-4</v>
      </c>
      <c r="H39" s="503">
        <v>-1.2877381669837788E-2</v>
      </c>
      <c r="I39" s="503">
        <v>-9.0144192781002139E-3</v>
      </c>
      <c r="J39" s="503">
        <v>-8.4402503221301332E-3</v>
      </c>
      <c r="K39" s="503">
        <v>-2.2639171574178264E-3</v>
      </c>
      <c r="L39" s="503">
        <v>9.7286454463516286E-3</v>
      </c>
      <c r="M39" s="503">
        <v>-1.3599282505647729E-2</v>
      </c>
      <c r="N39" s="503">
        <v>-9.0368165709896059E-3</v>
      </c>
      <c r="O39" s="503">
        <v>-2.2592206559137976E-2</v>
      </c>
      <c r="P39" s="503">
        <v>-8.0984712180630532E-3</v>
      </c>
      <c r="Q39" s="503">
        <v>-4.4371184592026467E-3</v>
      </c>
      <c r="R39" s="503">
        <v>5.1069594958141019E-3</v>
      </c>
      <c r="S39" s="503">
        <v>-4.6748499384658915E-2</v>
      </c>
      <c r="T39" s="503">
        <v>-5.077025396429561E-2</v>
      </c>
      <c r="U39" s="503">
        <v>4.3365285161007121E-2</v>
      </c>
      <c r="V39" s="503">
        <v>2.4859480198993495E-3</v>
      </c>
      <c r="W39" s="503">
        <v>6.0331751919793494E-2</v>
      </c>
      <c r="X39" s="503">
        <v>-6.3089021418850331E-3</v>
      </c>
      <c r="Y39" s="503">
        <v>1.8643247614311052E-2</v>
      </c>
      <c r="Z39" s="503">
        <v>-4.6604360786407631E-2</v>
      </c>
      <c r="AA39" s="503">
        <v>-6.5599262156809113E-3</v>
      </c>
      <c r="AB39" s="503">
        <v>3.4619929630717167E-2</v>
      </c>
      <c r="AC39" s="503">
        <v>-4.3513462083969714E-3</v>
      </c>
      <c r="AD39" s="503">
        <v>1.0354125113584155E-4</v>
      </c>
      <c r="AE39" s="503">
        <v>9.0318214438822916E-2</v>
      </c>
      <c r="AF39" s="503">
        <v>0.26318050559212702</v>
      </c>
      <c r="AG39" s="503">
        <v>-4.8383915727523714E-2</v>
      </c>
      <c r="AH39" s="503">
        <v>-6.1500572689647086E-3</v>
      </c>
      <c r="AI39" s="503">
        <v>2.966268281359759E-3</v>
      </c>
      <c r="AJ39" s="503">
        <v>7.1876594091251087E-3</v>
      </c>
      <c r="AK39" s="503">
        <v>-9.1131597465433263E-3</v>
      </c>
      <c r="AL39" s="503">
        <v>-1.2831207993377614E-2</v>
      </c>
      <c r="AM39" s="503">
        <v>-1.41139997722604E-2</v>
      </c>
      <c r="AN39" s="503">
        <v>2.5558231090755741E-3</v>
      </c>
      <c r="AO39" s="503">
        <v>-1.126091187449315E-2</v>
      </c>
      <c r="AP39" s="503">
        <v>-2.1908337638727429E-3</v>
      </c>
      <c r="AQ39" s="503">
        <v>-1.6156573755136881E-2</v>
      </c>
      <c r="AR39" s="503">
        <v>3.0494945224051051E-3</v>
      </c>
      <c r="AS39" s="503">
        <v>-1.3649186209374881E-2</v>
      </c>
      <c r="AT39" s="503">
        <v>-3.6685077778944729E-3</v>
      </c>
      <c r="AU39" s="503">
        <v>1.5092552799524907E-2</v>
      </c>
      <c r="AV39" s="503">
        <v>-1.8536364954253534E-3</v>
      </c>
      <c r="AW39" s="503">
        <v>-1.3682074883604718E-2</v>
      </c>
      <c r="AX39" s="503">
        <v>1.7976451532889231E-3</v>
      </c>
      <c r="AY39" s="503">
        <v>1.4471148649481756E-2</v>
      </c>
      <c r="AZ39" s="503">
        <v>1.1501845814704352E-3</v>
      </c>
      <c r="BA39" s="503">
        <v>-1.312631041372019E-2</v>
      </c>
      <c r="BB39" s="503">
        <v>3.3704558470696424E-3</v>
      </c>
      <c r="BC39" s="503">
        <v>-1.0329089146128467E-2</v>
      </c>
      <c r="BD39" s="503">
        <v>-3.74873612303964E-3</v>
      </c>
      <c r="BE39" s="503">
        <v>3.694133643098685E-3</v>
      </c>
      <c r="BF39" s="503">
        <v>-5.3409783187685009E-3</v>
      </c>
      <c r="BG39" s="503">
        <v>3.1745386289999101E-3</v>
      </c>
      <c r="BH39" s="503">
        <v>-6.2882981486449166E-4</v>
      </c>
      <c r="BI39" s="503">
        <v>-7.4326922397493474E-3</v>
      </c>
      <c r="BJ39" s="503">
        <v>-3.8362171263088426E-3</v>
      </c>
      <c r="BK39" s="503">
        <v>4.3256629477600138E-3</v>
      </c>
      <c r="BL39" s="503">
        <v>9.8341028685538091E-4</v>
      </c>
      <c r="BM39" s="503">
        <v>7.4571623820977981E-4</v>
      </c>
      <c r="BN39" s="503">
        <v>1.2737428123068772E-2</v>
      </c>
      <c r="BO39" s="503">
        <v>1.6355091446229621E-2</v>
      </c>
      <c r="BP39" s="503">
        <v>-9.853338577273699E-3</v>
      </c>
      <c r="BQ39" s="503">
        <v>2.2171275732387637E-4</v>
      </c>
      <c r="BR39" s="503">
        <v>2.6762321516144451E-3</v>
      </c>
      <c r="BS39" s="503">
        <v>-7.2563904862719911E-3</v>
      </c>
      <c r="BT39" s="503">
        <v>-3.7273397284509268E-3</v>
      </c>
      <c r="BU39" s="503">
        <v>1.1083185843867684E-3</v>
      </c>
      <c r="BV39" s="503">
        <v>1.4551713686539577E-3</v>
      </c>
      <c r="BW39" s="503">
        <v>6.5875643900076197E-3</v>
      </c>
      <c r="BX39" s="503">
        <v>-4.2059125047045039E-3</v>
      </c>
      <c r="BY39" s="503">
        <v>-9.5369368201573754E-4</v>
      </c>
      <c r="BZ39" s="503">
        <v>-2.0560440723302424E-3</v>
      </c>
      <c r="CA39" s="503">
        <v>-2.7258226358665471E-3</v>
      </c>
      <c r="CB39" s="503">
        <v>-7.363605677991131E-4</v>
      </c>
      <c r="CC39" s="503">
        <v>-3.8348826476431933E-4</v>
      </c>
      <c r="CD39" s="503">
        <v>-3.7196534437548318E-3</v>
      </c>
      <c r="CE39" s="503">
        <v>-3.1241327164986932E-3</v>
      </c>
      <c r="CF39" s="503">
        <v>-6.2721731463905503E-5</v>
      </c>
      <c r="CG39" s="503">
        <v>-3.1490565701636115E-3</v>
      </c>
      <c r="CH39" s="503">
        <v>-2.2037670309222584E-3</v>
      </c>
      <c r="CI39" s="503">
        <v>-6.2039315991274245E-4</v>
      </c>
      <c r="CJ39" s="503">
        <v>3.434349433220706E-3</v>
      </c>
      <c r="CK39" s="503">
        <v>-3.7117118596901809E-3</v>
      </c>
      <c r="CL39" s="503">
        <v>3.1741760848036375E-3</v>
      </c>
      <c r="CM39" s="503">
        <v>-6.3934628793780061E-3</v>
      </c>
      <c r="CN39" s="503">
        <v>-3.3013449321629253E-3</v>
      </c>
      <c r="CO39" s="503">
        <v>-7.1740333472742235E-4</v>
      </c>
      <c r="CP39" s="503">
        <v>-1.7678223679981223E-3</v>
      </c>
      <c r="CQ39" s="503">
        <v>8.2400442151384472E-3</v>
      </c>
      <c r="CR39" s="503">
        <v>-4.1473002514430613E-3</v>
      </c>
      <c r="CS39" s="503">
        <v>-5.2661175172447061E-3</v>
      </c>
      <c r="CT39" s="503">
        <v>-2.4406580820019439E-3</v>
      </c>
      <c r="CU39" s="503">
        <v>-3.6226748838540201E-3</v>
      </c>
      <c r="CV39" s="503">
        <v>-2.4244533331469263E-3</v>
      </c>
      <c r="CW39" s="503">
        <v>0.17969773606537257</v>
      </c>
    </row>
    <row r="40" spans="1:101" s="90" customFormat="1" x14ac:dyDescent="0.25">
      <c r="A40" s="111" t="s">
        <v>38</v>
      </c>
      <c r="B40" s="114"/>
      <c r="C40" s="503">
        <v>7.1410894786233326E-3</v>
      </c>
      <c r="D40" s="503">
        <v>5.9595995446078338E-4</v>
      </c>
      <c r="E40" s="503">
        <v>-2.5118167119869451E-3</v>
      </c>
      <c r="F40" s="503">
        <v>-3.5328981334359984E-3</v>
      </c>
      <c r="G40" s="503">
        <v>7.8184645848678293E-4</v>
      </c>
      <c r="H40" s="503">
        <v>-1.2877381669837788E-2</v>
      </c>
      <c r="I40" s="503">
        <v>-9.0144192781002139E-3</v>
      </c>
      <c r="J40" s="503">
        <v>-8.4402503221301332E-3</v>
      </c>
      <c r="K40" s="503">
        <v>-2.2639171574178264E-3</v>
      </c>
      <c r="L40" s="503">
        <v>9.7286454463516286E-3</v>
      </c>
      <c r="M40" s="503">
        <v>-1.3599282505647729E-2</v>
      </c>
      <c r="N40" s="503">
        <v>-9.0368165709896059E-3</v>
      </c>
      <c r="O40" s="503">
        <v>-2.2592206559137976E-2</v>
      </c>
      <c r="P40" s="503">
        <v>-8.0984712180630532E-3</v>
      </c>
      <c r="Q40" s="503">
        <v>-4.4371184592026467E-3</v>
      </c>
      <c r="R40" s="503">
        <v>5.1047992742153077E-3</v>
      </c>
      <c r="S40" s="503">
        <v>-4.6748362181775513E-2</v>
      </c>
      <c r="T40" s="503">
        <v>-5.0769910555589257E-2</v>
      </c>
      <c r="U40" s="503">
        <v>4.3082813470643695E-2</v>
      </c>
      <c r="V40" s="503">
        <v>2.6299297200005566E-3</v>
      </c>
      <c r="W40" s="503">
        <v>5.8164085072321348E-2</v>
      </c>
      <c r="X40" s="503">
        <v>-5.9199596419235159E-3</v>
      </c>
      <c r="Y40" s="503">
        <v>1.8724225588830912E-2</v>
      </c>
      <c r="Z40" s="503">
        <v>-3.8613381435670349E-2</v>
      </c>
      <c r="AA40" s="503">
        <v>-3.0414703397968006E-3</v>
      </c>
      <c r="AB40" s="503">
        <v>3.3242102910234522E-2</v>
      </c>
      <c r="AC40" s="503">
        <v>-7.3711029413169396E-4</v>
      </c>
      <c r="AD40" s="503">
        <v>5.1145411818624073E-3</v>
      </c>
      <c r="AE40" s="503">
        <v>7.2858685813377922E-3</v>
      </c>
      <c r="AF40" s="503">
        <v>1.0067156477612164E-2</v>
      </c>
      <c r="AG40" s="503">
        <v>-2.3310018295891882E-3</v>
      </c>
      <c r="AH40" s="503">
        <v>-9.9445042498142095E-4</v>
      </c>
      <c r="AI40" s="503">
        <v>1.2465951535686041E-3</v>
      </c>
      <c r="AJ40" s="503">
        <v>2.7797008311218575E-3</v>
      </c>
      <c r="AK40" s="503">
        <v>-6.707487172732225E-3</v>
      </c>
      <c r="AL40" s="503">
        <v>-1.0825555532081527E-2</v>
      </c>
      <c r="AM40" s="503">
        <v>-1.3437428610042546E-2</v>
      </c>
      <c r="AN40" s="503">
        <v>3.1458904481190516E-3</v>
      </c>
      <c r="AO40" s="503">
        <v>-9.2062917645367032E-3</v>
      </c>
      <c r="AP40" s="503">
        <v>-6.0934903113510439E-4</v>
      </c>
      <c r="AQ40" s="503">
        <v>-9.747143776528952E-3</v>
      </c>
      <c r="AR40" s="503">
        <v>3.4531583583332832E-3</v>
      </c>
      <c r="AS40" s="503">
        <v>-9.4499601677607067E-3</v>
      </c>
      <c r="AT40" s="503">
        <v>-1.0675845680833621E-3</v>
      </c>
      <c r="AU40" s="503">
        <v>1.337175619885122E-2</v>
      </c>
      <c r="AV40" s="503">
        <v>3.3596611389925674E-5</v>
      </c>
      <c r="AW40" s="503">
        <v>-8.5342766585788377E-3</v>
      </c>
      <c r="AX40" s="503">
        <v>1.157174998431426E-3</v>
      </c>
      <c r="AY40" s="503">
        <v>7.3878700568705694E-3</v>
      </c>
      <c r="AZ40" s="503">
        <v>1.4919341267468724E-3</v>
      </c>
      <c r="BA40" s="503">
        <v>-1.1931995203809052E-2</v>
      </c>
      <c r="BB40" s="503">
        <v>3.5611989466037279E-3</v>
      </c>
      <c r="BC40" s="503">
        <v>-9.8757301225119217E-3</v>
      </c>
      <c r="BD40" s="503">
        <v>-3.5547704325499235E-3</v>
      </c>
      <c r="BE40" s="503">
        <v>3.6310359414767268E-3</v>
      </c>
      <c r="BF40" s="503">
        <v>-5.0286559911165854E-3</v>
      </c>
      <c r="BG40" s="503">
        <v>3.1427209020207436E-3</v>
      </c>
      <c r="BH40" s="503">
        <v>-8.2911842297009178E-4</v>
      </c>
      <c r="BI40" s="503">
        <v>-7.1246724363728635E-3</v>
      </c>
      <c r="BJ40" s="503">
        <v>-3.6556211892357542E-3</v>
      </c>
      <c r="BK40" s="503">
        <v>4.2219823044182475E-3</v>
      </c>
      <c r="BL40" s="503">
        <v>7.6068771984217297E-4</v>
      </c>
      <c r="BM40" s="503">
        <v>6.5779029399564717E-4</v>
      </c>
      <c r="BN40" s="503">
        <v>1.2319622969016087E-2</v>
      </c>
      <c r="BO40" s="503">
        <v>1.6503146248405941E-2</v>
      </c>
      <c r="BP40" s="503">
        <v>-9.7847660215391822E-3</v>
      </c>
      <c r="BQ40" s="503">
        <v>1.7548910118285135E-4</v>
      </c>
      <c r="BR40" s="503">
        <v>2.8704971572802501E-3</v>
      </c>
      <c r="BS40" s="503">
        <v>-7.1323135031271757E-3</v>
      </c>
      <c r="BT40" s="503">
        <v>-3.3222817053286729E-3</v>
      </c>
      <c r="BU40" s="503">
        <v>1.3258916755755821E-3</v>
      </c>
      <c r="BV40" s="503">
        <v>1.4212574536955338E-3</v>
      </c>
      <c r="BW40" s="503">
        <v>6.2365605418455879E-3</v>
      </c>
      <c r="BX40" s="503">
        <v>-4.1952952630830848E-3</v>
      </c>
      <c r="BY40" s="503">
        <v>-6.9551549379021646E-4</v>
      </c>
      <c r="BZ40" s="503">
        <v>-1.7343942571307058E-3</v>
      </c>
      <c r="CA40" s="503">
        <v>-2.8212759964392066E-3</v>
      </c>
      <c r="CB40" s="503">
        <v>-8.0045672532835658E-4</v>
      </c>
      <c r="CC40" s="503">
        <v>-4.2309721278850659E-4</v>
      </c>
      <c r="CD40" s="503">
        <v>-3.6167911748215794E-3</v>
      </c>
      <c r="CE40" s="503">
        <v>-2.6530356702793227E-3</v>
      </c>
      <c r="CF40" s="503">
        <v>-9.3934366803413786E-5</v>
      </c>
      <c r="CG40" s="503">
        <v>-3.010713974774969E-3</v>
      </c>
      <c r="CH40" s="503">
        <v>-2.0087530211974547E-3</v>
      </c>
      <c r="CI40" s="503">
        <v>-2.022433094915807E-4</v>
      </c>
      <c r="CJ40" s="503">
        <v>3.4396494780575548E-3</v>
      </c>
      <c r="CK40" s="503">
        <v>-3.2233927160808138E-3</v>
      </c>
      <c r="CL40" s="503">
        <v>3.0890253209927094E-3</v>
      </c>
      <c r="CM40" s="503">
        <v>-6.2021229302330512E-3</v>
      </c>
      <c r="CN40" s="503">
        <v>-3.3348445911640535E-3</v>
      </c>
      <c r="CO40" s="503">
        <v>-6.1997825634984021E-4</v>
      </c>
      <c r="CP40" s="503">
        <v>-1.3693598412825689E-3</v>
      </c>
      <c r="CQ40" s="503">
        <v>8.5449938249693245E-3</v>
      </c>
      <c r="CR40" s="503">
        <v>-3.7603246860572308E-3</v>
      </c>
      <c r="CS40" s="503">
        <v>-5.0838001345400695E-3</v>
      </c>
      <c r="CT40" s="503">
        <v>-2.139844873971136E-3</v>
      </c>
      <c r="CU40" s="503">
        <v>-3.4161644970047756E-3</v>
      </c>
      <c r="CV40" s="503">
        <v>-2.6357445873976472E-3</v>
      </c>
      <c r="CW40" s="503">
        <v>-0.18064247000140321</v>
      </c>
    </row>
    <row r="41" spans="1:101" s="90" customFormat="1" x14ac:dyDescent="0.25">
      <c r="A41" s="111" t="s">
        <v>6</v>
      </c>
      <c r="B41" s="114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502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502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502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502"/>
      <c r="BV41" s="502"/>
      <c r="BW41" s="502"/>
      <c r="BX41" s="502"/>
      <c r="BY41" s="502"/>
      <c r="BZ41" s="502"/>
      <c r="CA41" s="502"/>
      <c r="CB41" s="502"/>
      <c r="CC41" s="502"/>
      <c r="CD41" s="502"/>
      <c r="CE41" s="502"/>
      <c r="CF41" s="502"/>
      <c r="CG41" s="502"/>
      <c r="CH41" s="502"/>
      <c r="CI41" s="502"/>
      <c r="CJ41" s="502"/>
      <c r="CK41" s="502"/>
      <c r="CL41" s="502"/>
      <c r="CM41" s="502"/>
      <c r="CN41" s="502"/>
      <c r="CO41" s="502"/>
      <c r="CP41" s="502"/>
      <c r="CQ41" s="502"/>
      <c r="CR41" s="502"/>
      <c r="CS41" s="502"/>
      <c r="CT41" s="502"/>
      <c r="CU41" s="502"/>
      <c r="CV41" s="502"/>
      <c r="CW41" s="502"/>
    </row>
    <row r="42" spans="1:101" s="90" customFormat="1" x14ac:dyDescent="0.25">
      <c r="A42" s="112" t="s">
        <v>12</v>
      </c>
      <c r="B42" s="115" t="str">
        <f>A41&amp;A42</f>
        <v>IndustrialsLong</v>
      </c>
      <c r="C42" s="503">
        <v>-1.1597582097380781E-2</v>
      </c>
      <c r="D42" s="503">
        <v>3.1289558428849865E-4</v>
      </c>
      <c r="E42" s="503">
        <v>8.4921281210474549E-3</v>
      </c>
      <c r="F42" s="503">
        <v>8.3245461277794801E-3</v>
      </c>
      <c r="G42" s="503">
        <v>7.6581289559381257E-3</v>
      </c>
      <c r="H42" s="503">
        <v>9.7291291669207632E-3</v>
      </c>
      <c r="I42" s="503">
        <v>5.5899236338127212E-3</v>
      </c>
      <c r="J42" s="503">
        <v>3.7980641426934355E-3</v>
      </c>
      <c r="K42" s="503">
        <v>4.7232190173487247E-3</v>
      </c>
      <c r="L42" s="503">
        <v>1.8463473727354184E-3</v>
      </c>
      <c r="M42" s="503">
        <v>-4.0884943241988893E-4</v>
      </c>
      <c r="N42" s="503">
        <v>1.2645617667119071E-2</v>
      </c>
      <c r="O42" s="503">
        <v>1.4846274909275892E-2</v>
      </c>
      <c r="P42" s="503">
        <v>1.6511310958736009E-2</v>
      </c>
      <c r="Q42" s="503">
        <v>1.1054429119154436E-2</v>
      </c>
      <c r="R42" s="503">
        <v>1.2978274007543479E-5</v>
      </c>
      <c r="S42" s="503">
        <v>8.5621612333505867E-4</v>
      </c>
      <c r="T42" s="503">
        <v>6.0351829174067782E-3</v>
      </c>
      <c r="U42" s="503">
        <v>-7.5728734088931484E-3</v>
      </c>
      <c r="V42" s="503">
        <v>-5.489051476812121E-3</v>
      </c>
      <c r="W42" s="503">
        <v>-8.2534577941628506E-3</v>
      </c>
      <c r="X42" s="503">
        <v>4.5565074578434034E-3</v>
      </c>
      <c r="Y42" s="503">
        <v>-5.4822131817894382E-3</v>
      </c>
      <c r="Z42" s="503">
        <v>1.3037136157277134E-2</v>
      </c>
      <c r="AA42" s="503">
        <v>9.4804231295807888E-3</v>
      </c>
      <c r="AB42" s="503">
        <v>-9.040753555568876E-3</v>
      </c>
      <c r="AC42" s="503">
        <v>5.0358845896376452E-3</v>
      </c>
      <c r="AD42" s="503">
        <v>-1.1711208376504294E-2</v>
      </c>
      <c r="AE42" s="503">
        <v>-2.4336119417176932E-2</v>
      </c>
      <c r="AF42" s="503">
        <v>-3.387076226782941E-2</v>
      </c>
      <c r="AG42" s="503">
        <v>-8.9625727108294685E-3</v>
      </c>
      <c r="AH42" s="503">
        <v>1.6458114721992788E-2</v>
      </c>
      <c r="AI42" s="503">
        <v>-1.1074269149697704E-3</v>
      </c>
      <c r="AJ42" s="503">
        <v>-3.0054974208960166E-3</v>
      </c>
      <c r="AK42" s="503">
        <v>4.3998899807334646E-3</v>
      </c>
      <c r="AL42" s="503">
        <v>2.6435466433143488E-2</v>
      </c>
      <c r="AM42" s="503">
        <v>5.5411359293280303E-2</v>
      </c>
      <c r="AN42" s="503">
        <v>-1.1627158525992685E-3</v>
      </c>
      <c r="AO42" s="503">
        <v>1.7123174016690189E-2</v>
      </c>
      <c r="AP42" s="503">
        <v>1.0305578590031014E-3</v>
      </c>
      <c r="AQ42" s="503">
        <v>1.4130720337387704E-2</v>
      </c>
      <c r="AR42" s="503">
        <v>-2.3531625452796966E-3</v>
      </c>
      <c r="AS42" s="503">
        <v>-4.6005162591784641E-3</v>
      </c>
      <c r="AT42" s="503">
        <v>5.843164292982774E-3</v>
      </c>
      <c r="AU42" s="503">
        <v>1.0260241215452508E-2</v>
      </c>
      <c r="AV42" s="503">
        <v>2.3267981619623348E-3</v>
      </c>
      <c r="AW42" s="503">
        <v>2.0303079015136411E-2</v>
      </c>
      <c r="AX42" s="503">
        <v>8.6686794163441296E-3</v>
      </c>
      <c r="AY42" s="503">
        <v>-1.35753697644101E-2</v>
      </c>
      <c r="AZ42" s="503">
        <v>-1.8280227198849441E-3</v>
      </c>
      <c r="BA42" s="503">
        <v>1.8253499939340584E-2</v>
      </c>
      <c r="BB42" s="503">
        <v>-9.3448820224013678E-3</v>
      </c>
      <c r="BC42" s="503">
        <v>1.7937098378982327E-2</v>
      </c>
      <c r="BD42" s="503">
        <v>7.1880992505083422E-3</v>
      </c>
      <c r="BE42" s="503">
        <v>-4.6464312881553295E-5</v>
      </c>
      <c r="BF42" s="503">
        <v>4.8007925587288816E-3</v>
      </c>
      <c r="BG42" s="503">
        <v>-3.5819814237595306E-3</v>
      </c>
      <c r="BH42" s="503">
        <v>-1.102732932209672E-2</v>
      </c>
      <c r="BI42" s="503">
        <v>5.3499997893417207E-3</v>
      </c>
      <c r="BJ42" s="503">
        <v>5.8277683725038677E-3</v>
      </c>
      <c r="BK42" s="503">
        <v>-6.5958328183623027E-3</v>
      </c>
      <c r="BL42" s="503">
        <v>-6.9151837182959844E-3</v>
      </c>
      <c r="BM42" s="503">
        <v>-9.0038687559374289E-3</v>
      </c>
      <c r="BN42" s="503">
        <v>-1.2470228133751642E-2</v>
      </c>
      <c r="BO42" s="503">
        <v>-1.9215275702113226E-2</v>
      </c>
      <c r="BP42" s="503">
        <v>1.5578380687937134E-2</v>
      </c>
      <c r="BQ42" s="503">
        <v>-1.1734329426119534E-2</v>
      </c>
      <c r="BR42" s="503">
        <v>1.7712159743787442E-3</v>
      </c>
      <c r="BS42" s="503">
        <v>3.9963520675144444E-3</v>
      </c>
      <c r="BT42" s="503">
        <v>1.4767247500314573E-2</v>
      </c>
      <c r="BU42" s="503">
        <v>-5.5019176198294086E-3</v>
      </c>
      <c r="BV42" s="503">
        <v>-3.7205798613004883E-3</v>
      </c>
      <c r="BW42" s="503">
        <v>-1.5165010715226059E-2</v>
      </c>
      <c r="BX42" s="503">
        <v>-7.8795185826092181E-3</v>
      </c>
      <c r="BY42" s="503">
        <v>-3.957555648173139E-3</v>
      </c>
      <c r="BZ42" s="503">
        <v>-6.3407148916551194E-3</v>
      </c>
      <c r="CA42" s="503">
        <v>9.6856878239382719E-3</v>
      </c>
      <c r="CB42" s="503">
        <v>1.1580252393718141E-2</v>
      </c>
      <c r="CC42" s="503">
        <v>2.73186993941955E-3</v>
      </c>
      <c r="CD42" s="503">
        <v>1.419095875114376E-2</v>
      </c>
      <c r="CE42" s="503">
        <v>8.9722629455397315E-3</v>
      </c>
      <c r="CF42" s="503">
        <v>-1.1344746975558819E-3</v>
      </c>
      <c r="CG42" s="503">
        <v>4.721005811448197E-4</v>
      </c>
      <c r="CH42" s="503">
        <v>4.0743260656089788E-3</v>
      </c>
      <c r="CI42" s="503">
        <v>5.1792531556135732E-3</v>
      </c>
      <c r="CJ42" s="503">
        <v>-1.0581712226626263E-2</v>
      </c>
      <c r="CK42" s="503">
        <v>4.0037376942426038E-3</v>
      </c>
      <c r="CL42" s="503">
        <v>3.9146887273607744E-3</v>
      </c>
      <c r="CM42" s="503">
        <v>1.1690937059075852E-2</v>
      </c>
      <c r="CN42" s="503">
        <v>1.3967063900874471E-3</v>
      </c>
      <c r="CO42" s="503">
        <v>5.4672745855626889E-3</v>
      </c>
      <c r="CP42" s="503">
        <v>4.4875095955165126E-3</v>
      </c>
      <c r="CQ42" s="503">
        <v>-7.7177453589944911E-3</v>
      </c>
      <c r="CR42" s="503">
        <v>5.2498530508485913E-4</v>
      </c>
      <c r="CS42" s="503">
        <v>-4.3926264357928871E-5</v>
      </c>
      <c r="CT42" s="503">
        <v>4.2774759757658974E-4</v>
      </c>
      <c r="CU42" s="503">
        <v>5.9912311442653103E-3</v>
      </c>
      <c r="CV42" s="503">
        <v>1.9963045027380335E-3</v>
      </c>
      <c r="CW42" s="503">
        <v>0.31060797289676606</v>
      </c>
    </row>
    <row r="43" spans="1:101" s="90" customFormat="1" x14ac:dyDescent="0.25">
      <c r="A43" s="112" t="s">
        <v>13</v>
      </c>
      <c r="B43" s="115" t="str">
        <f>A41&amp;A43</f>
        <v>IndustrialsShort</v>
      </c>
      <c r="C43" s="503">
        <v>4.3408386494181725E-3</v>
      </c>
      <c r="D43" s="503">
        <v>2.2731018042279435E-5</v>
      </c>
      <c r="E43" s="503">
        <v>4.7690031485513491E-3</v>
      </c>
      <c r="F43" s="503">
        <v>-1.7646242249785473E-3</v>
      </c>
      <c r="G43" s="503">
        <v>-7.5807143340846539E-4</v>
      </c>
      <c r="H43" s="503">
        <v>-6.3844021676166297E-3</v>
      </c>
      <c r="I43" s="503">
        <v>-9.6535408056936823E-3</v>
      </c>
      <c r="J43" s="503">
        <v>-1.7798665508435086E-3</v>
      </c>
      <c r="K43" s="503">
        <v>-5.665092974592026E-3</v>
      </c>
      <c r="L43" s="503">
        <v>-4.145074542241502E-3</v>
      </c>
      <c r="M43" s="503">
        <v>3.3394092709550199E-3</v>
      </c>
      <c r="N43" s="503">
        <v>-5.6664619800625201E-3</v>
      </c>
      <c r="O43" s="503">
        <v>-1.097601622794081E-2</v>
      </c>
      <c r="P43" s="503">
        <v>-5.1539656699309622E-3</v>
      </c>
      <c r="Q43" s="503">
        <v>-1.8039208417770791E-2</v>
      </c>
      <c r="R43" s="503">
        <v>6.7813467853883064E-4</v>
      </c>
      <c r="S43" s="503">
        <v>-8.6852445463482426E-3</v>
      </c>
      <c r="T43" s="503">
        <v>-4.0795709217114817E-3</v>
      </c>
      <c r="U43" s="503">
        <v>1.4529380092927086E-2</v>
      </c>
      <c r="V43" s="503">
        <v>4.2530163396347779E-3</v>
      </c>
      <c r="W43" s="503">
        <v>1.7613996179427067E-2</v>
      </c>
      <c r="X43" s="503">
        <v>-5.411597298218278E-3</v>
      </c>
      <c r="Y43" s="503">
        <v>1.054813557164814E-2</v>
      </c>
      <c r="Z43" s="503">
        <v>-1.2445756519860441E-3</v>
      </c>
      <c r="AA43" s="503">
        <v>-3.8424690053567375E-3</v>
      </c>
      <c r="AB43" s="503">
        <v>1.4591437328554037E-2</v>
      </c>
      <c r="AC43" s="503">
        <v>1.0819894177450778E-2</v>
      </c>
      <c r="AD43" s="503">
        <v>2.6351488920955686E-2</v>
      </c>
      <c r="AE43" s="503">
        <v>2.5217203201522428E-2</v>
      </c>
      <c r="AF43" s="503">
        <v>3.5258802008514244E-2</v>
      </c>
      <c r="AG43" s="503">
        <v>3.1689844711387865E-3</v>
      </c>
      <c r="AH43" s="503">
        <v>-1.6388167755577668E-2</v>
      </c>
      <c r="AI43" s="503">
        <v>7.8016983645854861E-3</v>
      </c>
      <c r="AJ43" s="503">
        <v>1.7305620206019012E-2</v>
      </c>
      <c r="AK43" s="503">
        <v>-1.1530481077678772E-2</v>
      </c>
      <c r="AL43" s="503">
        <v>-3.0238823215711988E-2</v>
      </c>
      <c r="AM43" s="503">
        <v>-1.4825411097034079E-2</v>
      </c>
      <c r="AN43" s="503">
        <v>9.817161720275391E-3</v>
      </c>
      <c r="AO43" s="503">
        <v>-2.2930958097308083E-2</v>
      </c>
      <c r="AP43" s="503">
        <v>9.8340735620894779E-3</v>
      </c>
      <c r="AQ43" s="503">
        <v>-1.4632676103710576E-3</v>
      </c>
      <c r="AR43" s="503">
        <v>3.9631736143301228E-3</v>
      </c>
      <c r="AS43" s="503">
        <v>1.2524737373015718E-3</v>
      </c>
      <c r="AT43" s="503">
        <v>-3.2474570045238943E-3</v>
      </c>
      <c r="AU43" s="503">
        <v>-5.7824381832984918E-3</v>
      </c>
      <c r="AV43" s="503">
        <v>-2.9233058489579757E-3</v>
      </c>
      <c r="AW43" s="503">
        <v>-6.8712815674722158E-3</v>
      </c>
      <c r="AX43" s="503">
        <v>-1.0728971989827781E-2</v>
      </c>
      <c r="AY43" s="503">
        <v>1.2728237411808944E-2</v>
      </c>
      <c r="AZ43" s="503">
        <v>-2.3995789406870121E-3</v>
      </c>
      <c r="BA43" s="503">
        <v>-1.1958786624479323E-2</v>
      </c>
      <c r="BB43" s="503">
        <v>3.0109824963806858E-3</v>
      </c>
      <c r="BC43" s="503">
        <v>-1.1271581973152082E-2</v>
      </c>
      <c r="BD43" s="503">
        <v>-3.3705783687890426E-3</v>
      </c>
      <c r="BE43" s="503">
        <v>-8.963849830787231E-4</v>
      </c>
      <c r="BF43" s="503">
        <v>-6.6522824538778978E-3</v>
      </c>
      <c r="BG43" s="503">
        <v>-1.1116304989220502E-4</v>
      </c>
      <c r="BH43" s="503">
        <v>7.6514960820928003E-3</v>
      </c>
      <c r="BI43" s="503">
        <v>-6.3255493594830351E-3</v>
      </c>
      <c r="BJ43" s="503">
        <v>-9.5585442354358899E-3</v>
      </c>
      <c r="BK43" s="503">
        <v>9.7310549632291174E-3</v>
      </c>
      <c r="BL43" s="503">
        <v>6.8730828533600033E-3</v>
      </c>
      <c r="BM43" s="503">
        <v>5.4086685322685011E-3</v>
      </c>
      <c r="BN43" s="503">
        <v>1.6022151917556508E-2</v>
      </c>
      <c r="BO43" s="503">
        <v>1.215059346526119E-2</v>
      </c>
      <c r="BP43" s="503">
        <v>-1.0516946962440005E-2</v>
      </c>
      <c r="BQ43" s="503">
        <v>1.1348039340065308E-2</v>
      </c>
      <c r="BR43" s="503">
        <v>-9.2030718395300049E-4</v>
      </c>
      <c r="BS43" s="503">
        <v>-1.3714321741465285E-2</v>
      </c>
      <c r="BT43" s="503">
        <v>-9.6239630576283822E-3</v>
      </c>
      <c r="BU43" s="503">
        <v>5.664058274614441E-3</v>
      </c>
      <c r="BV43" s="503">
        <v>6.0634339520178153E-3</v>
      </c>
      <c r="BW43" s="503">
        <v>1.4832158821771125E-2</v>
      </c>
      <c r="BX43" s="503">
        <v>3.7949708958275182E-5</v>
      </c>
      <c r="BY43" s="503">
        <v>-1.7968291836904958E-3</v>
      </c>
      <c r="BZ43" s="503">
        <v>2.22366214127445E-3</v>
      </c>
      <c r="CA43" s="503">
        <v>-6.4932003715964474E-3</v>
      </c>
      <c r="CB43" s="503">
        <v>-6.0952744579040588E-3</v>
      </c>
      <c r="CC43" s="503">
        <v>-1.1588998553752109E-3</v>
      </c>
      <c r="CD43" s="503">
        <v>-1.5717467149404259E-2</v>
      </c>
      <c r="CE43" s="503">
        <v>-4.0632514199670624E-3</v>
      </c>
      <c r="CF43" s="503">
        <v>-7.5181191274368512E-4</v>
      </c>
      <c r="CG43" s="503">
        <v>4.9110354138884775E-3</v>
      </c>
      <c r="CH43" s="503">
        <v>-5.9917615806835765E-4</v>
      </c>
      <c r="CI43" s="503">
        <v>-1.8071461808996647E-3</v>
      </c>
      <c r="CJ43" s="503">
        <v>1.0152498763061884E-2</v>
      </c>
      <c r="CK43" s="503">
        <v>-2.4295397464361599E-3</v>
      </c>
      <c r="CL43" s="503">
        <v>-1.8815293378183673E-3</v>
      </c>
      <c r="CM43" s="503">
        <v>-6.9377364566326474E-3</v>
      </c>
      <c r="CN43" s="503">
        <v>2.3541966353787806E-3</v>
      </c>
      <c r="CO43" s="503">
        <v>-5.2324891326379248E-3</v>
      </c>
      <c r="CP43" s="503">
        <v>-7.0761255412151738E-4</v>
      </c>
      <c r="CQ43" s="503">
        <v>8.7882990405992491E-3</v>
      </c>
      <c r="CR43" s="503">
        <v>-7.2392629120143315E-4</v>
      </c>
      <c r="CS43" s="503">
        <v>-7.8462391781965928E-5</v>
      </c>
      <c r="CT43" s="503">
        <v>1.7594878837276342E-3</v>
      </c>
      <c r="CU43" s="503">
        <v>-3.7505952827661076E-3</v>
      </c>
      <c r="CV43" s="503">
        <v>-8.0140023777105444E-4</v>
      </c>
      <c r="CW43" s="503">
        <v>-1.9538039042242437E-3</v>
      </c>
    </row>
    <row r="44" spans="1:101" s="90" customFormat="1" x14ac:dyDescent="0.25">
      <c r="A44" s="111" t="s">
        <v>39</v>
      </c>
      <c r="B44" s="114"/>
      <c r="C44" s="503">
        <v>-7.2567434479626049E-3</v>
      </c>
      <c r="D44" s="503">
        <v>3.3562660233077808E-4</v>
      </c>
      <c r="E44" s="503">
        <v>1.3261131269598802E-2</v>
      </c>
      <c r="F44" s="503">
        <v>6.559921902800931E-3</v>
      </c>
      <c r="G44" s="503">
        <v>6.900057522529663E-3</v>
      </c>
      <c r="H44" s="503">
        <v>3.3447269993041352E-3</v>
      </c>
      <c r="I44" s="503">
        <v>-4.0636171718809603E-3</v>
      </c>
      <c r="J44" s="503">
        <v>2.0181975918499269E-3</v>
      </c>
      <c r="K44" s="503">
        <v>-9.418739572433012E-4</v>
      </c>
      <c r="L44" s="503">
        <v>-2.2987271695060832E-3</v>
      </c>
      <c r="M44" s="503">
        <v>2.9305598385351312E-3</v>
      </c>
      <c r="N44" s="503">
        <v>6.9791556870565487E-3</v>
      </c>
      <c r="O44" s="503">
        <v>3.8702586813350796E-3</v>
      </c>
      <c r="P44" s="503">
        <v>1.1357345288805045E-2</v>
      </c>
      <c r="Q44" s="503">
        <v>-6.9847792986163539E-3</v>
      </c>
      <c r="R44" s="503">
        <v>6.9111295254637415E-4</v>
      </c>
      <c r="S44" s="503">
        <v>-7.8290284230131853E-3</v>
      </c>
      <c r="T44" s="503">
        <v>1.9556119956952961E-3</v>
      </c>
      <c r="U44" s="503">
        <v>6.9565066840339409E-3</v>
      </c>
      <c r="V44" s="503">
        <v>-1.2360351371773436E-3</v>
      </c>
      <c r="W44" s="503">
        <v>9.3605383852642145E-3</v>
      </c>
      <c r="X44" s="503">
        <v>-8.5508984037487587E-4</v>
      </c>
      <c r="Y44" s="503">
        <v>5.0659223898587022E-3</v>
      </c>
      <c r="Z44" s="503">
        <v>1.1792560505291096E-2</v>
      </c>
      <c r="AA44" s="503">
        <v>5.6379541242240509E-3</v>
      </c>
      <c r="AB44" s="503">
        <v>5.5506837729851618E-3</v>
      </c>
      <c r="AC44" s="503">
        <v>1.5855778767088421E-2</v>
      </c>
      <c r="AD44" s="503">
        <v>1.4640280544451392E-2</v>
      </c>
      <c r="AE44" s="503">
        <v>8.8108378434549866E-4</v>
      </c>
      <c r="AF44" s="503">
        <v>1.3880397406848273E-3</v>
      </c>
      <c r="AG44" s="503">
        <v>-5.7935882396906811E-3</v>
      </c>
      <c r="AH44" s="503">
        <v>6.9946966415118731E-5</v>
      </c>
      <c r="AI44" s="503">
        <v>6.6942714496157152E-3</v>
      </c>
      <c r="AJ44" s="503">
        <v>1.4300122785122998E-2</v>
      </c>
      <c r="AK44" s="503">
        <v>-7.1305910969453054E-3</v>
      </c>
      <c r="AL44" s="503">
        <v>-3.8033567825685004E-3</v>
      </c>
      <c r="AM44" s="503">
        <v>4.0585948196246217E-2</v>
      </c>
      <c r="AN44" s="503">
        <v>8.6544458676761221E-3</v>
      </c>
      <c r="AO44" s="503">
        <v>-5.8077840806178907E-3</v>
      </c>
      <c r="AP44" s="503">
        <v>1.0864631421092579E-2</v>
      </c>
      <c r="AQ44" s="503">
        <v>1.2667452727016644E-2</v>
      </c>
      <c r="AR44" s="503">
        <v>1.6100110690504257E-3</v>
      </c>
      <c r="AS44" s="503">
        <v>-3.3480425218768927E-3</v>
      </c>
      <c r="AT44" s="503">
        <v>2.5957072884588801E-3</v>
      </c>
      <c r="AU44" s="503">
        <v>4.4778030321540188E-3</v>
      </c>
      <c r="AV44" s="503">
        <v>-5.9650768699564063E-4</v>
      </c>
      <c r="AW44" s="503">
        <v>1.3431797447664198E-2</v>
      </c>
      <c r="AX44" s="503">
        <v>-2.0602925734836473E-3</v>
      </c>
      <c r="AY44" s="503">
        <v>-8.4713235260115694E-4</v>
      </c>
      <c r="AZ44" s="503">
        <v>-4.2276016605719557E-3</v>
      </c>
      <c r="BA44" s="503">
        <v>6.2947133148612599E-3</v>
      </c>
      <c r="BB44" s="503">
        <v>-6.3338995260206832E-3</v>
      </c>
      <c r="BC44" s="503">
        <v>6.6655164058302512E-3</v>
      </c>
      <c r="BD44" s="503">
        <v>3.8175208817192992E-3</v>
      </c>
      <c r="BE44" s="503">
        <v>-9.4284929596027652E-4</v>
      </c>
      <c r="BF44" s="503">
        <v>-1.8514898951490191E-3</v>
      </c>
      <c r="BG44" s="503">
        <v>-3.6931444736517348E-3</v>
      </c>
      <c r="BH44" s="503">
        <v>-3.3758332400039195E-3</v>
      </c>
      <c r="BI44" s="503">
        <v>-9.7554957014131516E-4</v>
      </c>
      <c r="BJ44" s="503">
        <v>-3.7307758629320227E-3</v>
      </c>
      <c r="BK44" s="503">
        <v>3.1352221448668147E-3</v>
      </c>
      <c r="BL44" s="503">
        <v>-4.2100864935983946E-5</v>
      </c>
      <c r="BM44" s="503">
        <v>-3.59520022366893E-3</v>
      </c>
      <c r="BN44" s="503">
        <v>3.5519237838048672E-3</v>
      </c>
      <c r="BO44" s="503">
        <v>-7.0646822368520337E-3</v>
      </c>
      <c r="BP44" s="503">
        <v>5.0614337254971282E-3</v>
      </c>
      <c r="BQ44" s="503">
        <v>-3.8629008605422339E-4</v>
      </c>
      <c r="BR44" s="503">
        <v>8.5090879042574346E-4</v>
      </c>
      <c r="BS44" s="503">
        <v>-9.717969673950836E-3</v>
      </c>
      <c r="BT44" s="503">
        <v>5.1432844426861921E-3</v>
      </c>
      <c r="BU44" s="503">
        <v>1.6214065478503239E-4</v>
      </c>
      <c r="BV44" s="503">
        <v>2.3428540907173253E-3</v>
      </c>
      <c r="BW44" s="503">
        <v>-3.3285189345492701E-4</v>
      </c>
      <c r="BX44" s="503">
        <v>-7.8415688736509417E-3</v>
      </c>
      <c r="BY44" s="503">
        <v>-5.7543848318636357E-3</v>
      </c>
      <c r="BZ44" s="503">
        <v>-4.1170527503806694E-3</v>
      </c>
      <c r="CA44" s="503">
        <v>3.1924874523418232E-3</v>
      </c>
      <c r="CB44" s="503">
        <v>5.4849779358140784E-3</v>
      </c>
      <c r="CC44" s="503">
        <v>1.5729700840443391E-3</v>
      </c>
      <c r="CD44" s="503">
        <v>-1.526508398260496E-3</v>
      </c>
      <c r="CE44" s="503">
        <v>4.9090115255726692E-3</v>
      </c>
      <c r="CF44" s="503">
        <v>-1.8862866102995674E-3</v>
      </c>
      <c r="CG44" s="503">
        <v>5.383135995033296E-3</v>
      </c>
      <c r="CH44" s="503">
        <v>3.4751499075406206E-3</v>
      </c>
      <c r="CI44" s="503">
        <v>3.3721069747139104E-3</v>
      </c>
      <c r="CJ44" s="503">
        <v>-4.2921346356438107E-4</v>
      </c>
      <c r="CK44" s="503">
        <v>1.5741979478064417E-3</v>
      </c>
      <c r="CL44" s="503">
        <v>2.0331593895424067E-3</v>
      </c>
      <c r="CM44" s="503">
        <v>4.7532006024432021E-3</v>
      </c>
      <c r="CN44" s="503">
        <v>3.7509030254662288E-3</v>
      </c>
      <c r="CO44" s="503">
        <v>2.3478545292476407E-4</v>
      </c>
      <c r="CP44" s="503">
        <v>3.779897041394995E-3</v>
      </c>
      <c r="CQ44" s="503">
        <v>1.0705536816047576E-3</v>
      </c>
      <c r="CR44" s="503">
        <v>-1.9894098611657391E-4</v>
      </c>
      <c r="CS44" s="503">
        <v>-1.223886561398948E-4</v>
      </c>
      <c r="CT44" s="503">
        <v>2.187235481304224E-3</v>
      </c>
      <c r="CU44" s="503">
        <v>2.2406358614992E-3</v>
      </c>
      <c r="CV44" s="503">
        <v>1.1949042649669797E-3</v>
      </c>
      <c r="CW44" s="503">
        <v>0.30865416899254183</v>
      </c>
    </row>
    <row r="45" spans="1:101" s="90" customFormat="1" x14ac:dyDescent="0.25">
      <c r="A45" s="111" t="s">
        <v>7</v>
      </c>
      <c r="B45" s="114"/>
      <c r="C45" s="502"/>
      <c r="D45" s="502"/>
      <c r="E45" s="502"/>
      <c r="F45" s="502"/>
      <c r="G45" s="502"/>
      <c r="H45" s="502"/>
      <c r="I45" s="502"/>
      <c r="J45" s="502"/>
      <c r="K45" s="502"/>
      <c r="L45" s="502"/>
      <c r="M45" s="502"/>
      <c r="N45" s="502"/>
      <c r="O45" s="502"/>
      <c r="P45" s="502"/>
      <c r="Q45" s="502"/>
      <c r="R45" s="502"/>
      <c r="S45" s="502"/>
      <c r="T45" s="502"/>
      <c r="U45" s="502"/>
      <c r="V45" s="502"/>
      <c r="W45" s="502"/>
      <c r="X45" s="502"/>
      <c r="Y45" s="502"/>
      <c r="Z45" s="502"/>
      <c r="AA45" s="502"/>
      <c r="AB45" s="502"/>
      <c r="AC45" s="502"/>
      <c r="AD45" s="502"/>
      <c r="AE45" s="502"/>
      <c r="AF45" s="502"/>
      <c r="AG45" s="502"/>
      <c r="AH45" s="502"/>
      <c r="AI45" s="502"/>
      <c r="AJ45" s="502"/>
      <c r="AK45" s="502"/>
      <c r="AL45" s="502"/>
      <c r="AM45" s="502"/>
      <c r="AN45" s="502"/>
      <c r="AO45" s="502"/>
      <c r="AP45" s="502"/>
      <c r="AQ45" s="502"/>
      <c r="AR45" s="502"/>
      <c r="AS45" s="502"/>
      <c r="AT45" s="502"/>
      <c r="AU45" s="502"/>
      <c r="AV45" s="502"/>
      <c r="AW45" s="502"/>
      <c r="AX45" s="502"/>
      <c r="AY45" s="502"/>
      <c r="AZ45" s="502"/>
      <c r="BA45" s="502"/>
      <c r="BB45" s="502"/>
      <c r="BC45" s="502"/>
      <c r="BD45" s="502"/>
      <c r="BE45" s="502"/>
      <c r="BF45" s="502"/>
      <c r="BG45" s="502"/>
      <c r="BH45" s="502"/>
      <c r="BI45" s="502"/>
      <c r="BJ45" s="502"/>
      <c r="BK45" s="502"/>
      <c r="BL45" s="502"/>
      <c r="BM45" s="502"/>
      <c r="BN45" s="502"/>
      <c r="BO45" s="502"/>
      <c r="BP45" s="502"/>
      <c r="BQ45" s="502"/>
      <c r="BR45" s="502"/>
      <c r="BS45" s="502"/>
      <c r="BT45" s="502"/>
      <c r="BU45" s="502"/>
      <c r="BV45" s="502"/>
      <c r="BW45" s="502"/>
      <c r="BX45" s="502"/>
      <c r="BY45" s="502"/>
      <c r="BZ45" s="502"/>
      <c r="CA45" s="502"/>
      <c r="CB45" s="502"/>
      <c r="CC45" s="502"/>
      <c r="CD45" s="502"/>
      <c r="CE45" s="502"/>
      <c r="CF45" s="502"/>
      <c r="CG45" s="502"/>
      <c r="CH45" s="502"/>
      <c r="CI45" s="502"/>
      <c r="CJ45" s="502"/>
      <c r="CK45" s="502"/>
      <c r="CL45" s="502"/>
      <c r="CM45" s="502"/>
      <c r="CN45" s="502"/>
      <c r="CO45" s="502"/>
      <c r="CP45" s="502"/>
      <c r="CQ45" s="502"/>
      <c r="CR45" s="502"/>
      <c r="CS45" s="502"/>
      <c r="CT45" s="502"/>
      <c r="CU45" s="502"/>
      <c r="CV45" s="502"/>
      <c r="CW45" s="502"/>
    </row>
    <row r="46" spans="1:101" s="90" customFormat="1" x14ac:dyDescent="0.25">
      <c r="A46" s="112" t="s">
        <v>12</v>
      </c>
      <c r="B46" s="115" t="str">
        <f>A45&amp;A46</f>
        <v>Information TechnologyLong</v>
      </c>
      <c r="C46" s="503">
        <v>-9.0789181690371767E-3</v>
      </c>
      <c r="D46" s="503">
        <v>-1.7722568557418609E-2</v>
      </c>
      <c r="E46" s="503">
        <v>-5.4329048635438904E-4</v>
      </c>
      <c r="F46" s="503">
        <v>8.3883756657116889E-3</v>
      </c>
      <c r="G46" s="503">
        <v>-1.2260408603783062E-3</v>
      </c>
      <c r="H46" s="503">
        <v>-9.5526583479694921E-3</v>
      </c>
      <c r="I46" s="503">
        <v>1.4385704277925578E-2</v>
      </c>
      <c r="J46" s="503">
        <v>-2.8928131958737874E-3</v>
      </c>
      <c r="K46" s="503">
        <v>-8.0710047769243405E-3</v>
      </c>
      <c r="L46" s="503">
        <v>2.2922354300592635E-3</v>
      </c>
      <c r="M46" s="503">
        <v>-7.2252330723962446E-4</v>
      </c>
      <c r="N46" s="503">
        <v>1.1453505517601331E-2</v>
      </c>
      <c r="O46" s="503">
        <v>3.1070594691121954E-3</v>
      </c>
      <c r="P46" s="503">
        <v>1.7135040394550514E-2</v>
      </c>
      <c r="Q46" s="503">
        <v>9.7709100231350276E-3</v>
      </c>
      <c r="R46" s="503">
        <v>-1.4924728098063268E-2</v>
      </c>
      <c r="S46" s="503">
        <v>5.8529505004507789E-3</v>
      </c>
      <c r="T46" s="503">
        <v>9.794576106897955E-3</v>
      </c>
      <c r="U46" s="503">
        <v>-1.3113412469257891E-2</v>
      </c>
      <c r="V46" s="503">
        <v>-3.2240145543773358E-4</v>
      </c>
      <c r="W46" s="503">
        <v>-2.7200675594783386E-2</v>
      </c>
      <c r="X46" s="503">
        <v>6.1814923168412063E-3</v>
      </c>
      <c r="Y46" s="503">
        <v>-3.5712140104528041E-3</v>
      </c>
      <c r="Z46" s="503">
        <v>1.7894404071240128E-2</v>
      </c>
      <c r="AA46" s="503">
        <v>-9.1313333296407352E-4</v>
      </c>
      <c r="AB46" s="503">
        <v>-1.7156600033812024E-2</v>
      </c>
      <c r="AC46" s="503">
        <v>-1.3779300247716796E-2</v>
      </c>
      <c r="AD46" s="503">
        <v>1.4607850593019577E-3</v>
      </c>
      <c r="AE46" s="503">
        <v>-1.0948186359043169E-2</v>
      </c>
      <c r="AF46" s="503">
        <v>-1.5839895619243021E-2</v>
      </c>
      <c r="AG46" s="503">
        <v>-1.6768485572352367E-2</v>
      </c>
      <c r="AH46" s="503">
        <v>6.5478377915059918E-3</v>
      </c>
      <c r="AI46" s="503">
        <v>-1.1538173847179798E-3</v>
      </c>
      <c r="AJ46" s="503">
        <v>8.8271566310044126E-4</v>
      </c>
      <c r="AK46" s="503">
        <v>1.5697977572162486E-2</v>
      </c>
      <c r="AL46" s="503">
        <v>2.1541308252999811E-2</v>
      </c>
      <c r="AM46" s="503">
        <v>1.352014662530532E-2</v>
      </c>
      <c r="AN46" s="503">
        <v>1.7066321732063766E-3</v>
      </c>
      <c r="AO46" s="503">
        <v>1.3739568434107324E-2</v>
      </c>
      <c r="AP46" s="503">
        <v>-2.0964417865547615E-3</v>
      </c>
      <c r="AQ46" s="503">
        <v>1.3213315353632109E-2</v>
      </c>
      <c r="AR46" s="503">
        <v>-6.3217559459474359E-3</v>
      </c>
      <c r="AS46" s="503">
        <v>5.3702705317582632E-3</v>
      </c>
      <c r="AT46" s="503">
        <v>1.1906947124600699E-2</v>
      </c>
      <c r="AU46" s="503">
        <v>-5.6157516109005398E-3</v>
      </c>
      <c r="AV46" s="503">
        <v>2.0459254767154844E-3</v>
      </c>
      <c r="AW46" s="503">
        <v>8.0582310410223686E-3</v>
      </c>
      <c r="AX46" s="503">
        <v>8.0651906427083239E-3</v>
      </c>
      <c r="AY46" s="503">
        <v>-1.3073267657073393E-2</v>
      </c>
      <c r="AZ46" s="503">
        <v>-4.7778349844989718E-3</v>
      </c>
      <c r="BA46" s="503">
        <v>1.0110039870506952E-2</v>
      </c>
      <c r="BB46" s="503">
        <v>-9.4142903841917883E-3</v>
      </c>
      <c r="BC46" s="503">
        <v>1.6219495677343567E-2</v>
      </c>
      <c r="BD46" s="503">
        <v>4.7172061309452874E-3</v>
      </c>
      <c r="BE46" s="503">
        <v>1.9836905697586094E-3</v>
      </c>
      <c r="BF46" s="503">
        <v>1.0399082242291373E-2</v>
      </c>
      <c r="BG46" s="503">
        <v>4.5991099111527441E-3</v>
      </c>
      <c r="BH46" s="503">
        <v>-1.2600981858317984E-3</v>
      </c>
      <c r="BI46" s="503">
        <v>1.5554242879862274E-3</v>
      </c>
      <c r="BJ46" s="503">
        <v>5.633020008028876E-3</v>
      </c>
      <c r="BK46" s="503">
        <v>6.1922946165043761E-4</v>
      </c>
      <c r="BL46" s="503">
        <v>-3.0737114300415057E-3</v>
      </c>
      <c r="BM46" s="503">
        <v>8.0720287120142255E-3</v>
      </c>
      <c r="BN46" s="503">
        <v>-1.3076581603512723E-2</v>
      </c>
      <c r="BO46" s="503">
        <v>-1.6663473707236448E-2</v>
      </c>
      <c r="BP46" s="503">
        <v>2.2834359746504638E-2</v>
      </c>
      <c r="BQ46" s="503">
        <v>-3.3778919798984307E-3</v>
      </c>
      <c r="BR46" s="503">
        <v>2.1585223952579431E-3</v>
      </c>
      <c r="BS46" s="503">
        <v>1.4343650124141304E-2</v>
      </c>
      <c r="BT46" s="503">
        <v>6.7481051512775607E-3</v>
      </c>
      <c r="BU46" s="503">
        <v>2.9045371121453178E-3</v>
      </c>
      <c r="BV46" s="503">
        <v>-1.5665898013563135E-3</v>
      </c>
      <c r="BW46" s="503">
        <v>-2.3615972676398859E-2</v>
      </c>
      <c r="BX46" s="503">
        <v>5.4448522970522259E-5</v>
      </c>
      <c r="BY46" s="503">
        <v>-4.4731038103999407E-3</v>
      </c>
      <c r="BZ46" s="503">
        <v>7.4462801250045176E-3</v>
      </c>
      <c r="CA46" s="503">
        <v>1.3686353185245692E-2</v>
      </c>
      <c r="CB46" s="503">
        <v>-6.4752076133327728E-3</v>
      </c>
      <c r="CC46" s="503">
        <v>3.9134334505820665E-3</v>
      </c>
      <c r="CD46" s="503">
        <v>1.0550035580986319E-2</v>
      </c>
      <c r="CE46" s="503">
        <v>2.1758711614649987E-3</v>
      </c>
      <c r="CF46" s="503">
        <v>2.5820822197249872E-3</v>
      </c>
      <c r="CG46" s="503">
        <v>1.6249039337416209E-3</v>
      </c>
      <c r="CH46" s="503">
        <v>7.5250060378645005E-3</v>
      </c>
      <c r="CI46" s="503">
        <v>3.68208392416408E-3</v>
      </c>
      <c r="CJ46" s="503">
        <v>-1.3719887226757176E-2</v>
      </c>
      <c r="CK46" s="503">
        <v>9.7429150028016873E-3</v>
      </c>
      <c r="CL46" s="503">
        <v>5.9361031106388087E-3</v>
      </c>
      <c r="CM46" s="503">
        <v>7.201941536155501E-3</v>
      </c>
      <c r="CN46" s="503">
        <v>3.858216902089151E-3</v>
      </c>
      <c r="CO46" s="503">
        <v>4.8320144259981282E-3</v>
      </c>
      <c r="CP46" s="503">
        <v>1.0962757658449949E-3</v>
      </c>
      <c r="CQ46" s="503">
        <v>-3.6481717897251685E-3</v>
      </c>
      <c r="CR46" s="503">
        <v>5.7676044154583075E-3</v>
      </c>
      <c r="CS46" s="503">
        <v>-5.1622233315725581E-3</v>
      </c>
      <c r="CT46" s="503">
        <v>-1.5752290475628829E-3</v>
      </c>
      <c r="CU46" s="503">
        <v>3.4419087226078187E-3</v>
      </c>
      <c r="CV46" s="503">
        <v>4.6644083285025881E-3</v>
      </c>
      <c r="CW46" s="503">
        <v>0.17248444869968438</v>
      </c>
    </row>
    <row r="47" spans="1:101" s="90" customFormat="1" x14ac:dyDescent="0.25">
      <c r="A47" s="112" t="s">
        <v>13</v>
      </c>
      <c r="B47" s="115" t="str">
        <f>A45&amp;A47</f>
        <v>Information TechnologyShort</v>
      </c>
      <c r="C47" s="503">
        <v>8.8100747989111709E-3</v>
      </c>
      <c r="D47" s="503">
        <v>6.4358428925120233E-3</v>
      </c>
      <c r="E47" s="503">
        <v>5.0114348120738721E-3</v>
      </c>
      <c r="F47" s="503">
        <v>-9.0749929031779045E-3</v>
      </c>
      <c r="G47" s="503">
        <v>8.9695428634059167E-3</v>
      </c>
      <c r="H47" s="503">
        <v>1.3522858397573761E-2</v>
      </c>
      <c r="I47" s="503">
        <v>-6.5659884604159805E-3</v>
      </c>
      <c r="J47" s="503">
        <v>3.1797615932370039E-3</v>
      </c>
      <c r="K47" s="503">
        <v>4.6565626669835018E-3</v>
      </c>
      <c r="L47" s="503">
        <v>-2.0119865005155755E-3</v>
      </c>
      <c r="M47" s="503">
        <v>-5.9278483654390457E-3</v>
      </c>
      <c r="N47" s="503">
        <v>-1.3781367328670974E-3</v>
      </c>
      <c r="O47" s="503">
        <v>-2.9623429085193898E-4</v>
      </c>
      <c r="P47" s="503">
        <v>-6.9469556275105473E-3</v>
      </c>
      <c r="Q47" s="503">
        <v>-1.8290703291847905E-3</v>
      </c>
      <c r="R47" s="503">
        <v>8.4163670189350264E-3</v>
      </c>
      <c r="S47" s="503">
        <v>-6.3310966316949555E-3</v>
      </c>
      <c r="T47" s="503">
        <v>-4.316179514366407E-3</v>
      </c>
      <c r="U47" s="503">
        <v>1.3327194311044194E-2</v>
      </c>
      <c r="V47" s="503">
        <v>4.5011836472597299E-3</v>
      </c>
      <c r="W47" s="503">
        <v>1.914570964888079E-2</v>
      </c>
      <c r="X47" s="503">
        <v>-6.0078304923689508E-3</v>
      </c>
      <c r="Y47" s="503">
        <v>5.9766454985467018E-4</v>
      </c>
      <c r="Z47" s="503">
        <v>-8.255297488033924E-3</v>
      </c>
      <c r="AA47" s="503">
        <v>2.5211653990528105E-3</v>
      </c>
      <c r="AB47" s="503">
        <v>1.9029245641441307E-2</v>
      </c>
      <c r="AC47" s="503">
        <v>1.8269249005446242E-2</v>
      </c>
      <c r="AD47" s="503">
        <v>-5.194549919050411E-3</v>
      </c>
      <c r="AE47" s="503">
        <v>1.8281547056198069E-2</v>
      </c>
      <c r="AF47" s="503">
        <v>2.1017212870755572E-2</v>
      </c>
      <c r="AG47" s="503">
        <v>1.9060238301155451E-2</v>
      </c>
      <c r="AH47" s="503">
        <v>-9.4762871920244067E-3</v>
      </c>
      <c r="AI47" s="503">
        <v>4.2380905889689144E-3</v>
      </c>
      <c r="AJ47" s="503">
        <v>2.0259737311033219E-3</v>
      </c>
      <c r="AK47" s="503">
        <v>-2.329504885633376E-2</v>
      </c>
      <c r="AL47" s="503">
        <v>-3.0303349315555717E-2</v>
      </c>
      <c r="AM47" s="503">
        <v>-6.0631619447144135E-3</v>
      </c>
      <c r="AN47" s="503">
        <v>3.4034880683383429E-3</v>
      </c>
      <c r="AO47" s="503">
        <v>-1.1165607261853512E-3</v>
      </c>
      <c r="AP47" s="503">
        <v>4.7952318871540998E-3</v>
      </c>
      <c r="AQ47" s="503">
        <v>-9.9401581083734918E-3</v>
      </c>
      <c r="AR47" s="503">
        <v>1.0809795860960642E-2</v>
      </c>
      <c r="AS47" s="503">
        <v>-5.8793327242751747E-3</v>
      </c>
      <c r="AT47" s="503">
        <v>-1.1832455899475902E-2</v>
      </c>
      <c r="AU47" s="503">
        <v>9.0724149813241495E-3</v>
      </c>
      <c r="AV47" s="503">
        <v>1.1278205454904799E-3</v>
      </c>
      <c r="AW47" s="503">
        <v>-8.386650363380533E-3</v>
      </c>
      <c r="AX47" s="503">
        <v>-7.7644651508863693E-3</v>
      </c>
      <c r="AY47" s="503">
        <v>1.4544011935371342E-2</v>
      </c>
      <c r="AZ47" s="503">
        <v>3.2542392310564599E-3</v>
      </c>
      <c r="BA47" s="503">
        <v>-4.445560292538806E-3</v>
      </c>
      <c r="BB47" s="503">
        <v>7.2122783339224191E-3</v>
      </c>
      <c r="BC47" s="503">
        <v>-1.6242804112005592E-2</v>
      </c>
      <c r="BD47" s="503">
        <v>-4.5746779736868647E-3</v>
      </c>
      <c r="BE47" s="503">
        <v>6.6270160991425094E-5</v>
      </c>
      <c r="BF47" s="503">
        <v>-9.8232969126284004E-3</v>
      </c>
      <c r="BG47" s="503">
        <v>-6.1789425565213349E-3</v>
      </c>
      <c r="BH47" s="503">
        <v>1.7253472151199519E-3</v>
      </c>
      <c r="BI47" s="503">
        <v>-2.1245648987028441E-3</v>
      </c>
      <c r="BJ47" s="503">
        <v>-6.094424456599308E-3</v>
      </c>
      <c r="BK47" s="503">
        <v>8.7032069405084192E-3</v>
      </c>
      <c r="BL47" s="503">
        <v>5.550242395336337E-3</v>
      </c>
      <c r="BM47" s="503">
        <v>3.9774915935481938E-3</v>
      </c>
      <c r="BN47" s="503">
        <v>1.7953711094544827E-2</v>
      </c>
      <c r="BO47" s="503">
        <v>1.7172265055971567E-2</v>
      </c>
      <c r="BP47" s="503">
        <v>-1.5795144760593946E-2</v>
      </c>
      <c r="BQ47" s="503">
        <v>8.0216329192803176E-3</v>
      </c>
      <c r="BR47" s="503">
        <v>2.521543970512533E-3</v>
      </c>
      <c r="BS47" s="503">
        <v>-1.6876627793129886E-2</v>
      </c>
      <c r="BT47" s="503">
        <v>-8.526912661277631E-3</v>
      </c>
      <c r="BU47" s="503">
        <v>1.1159534101115862E-3</v>
      </c>
      <c r="BV47" s="503">
        <v>4.5847481727572083E-3</v>
      </c>
      <c r="BW47" s="503">
        <v>1.3979907608035467E-2</v>
      </c>
      <c r="BX47" s="503">
        <v>-6.7452468691319226E-3</v>
      </c>
      <c r="BY47" s="503">
        <v>1.2235069517105701E-2</v>
      </c>
      <c r="BZ47" s="503">
        <v>-6.167696245754987E-3</v>
      </c>
      <c r="CA47" s="503">
        <v>-1.3073934032444697E-2</v>
      </c>
      <c r="CB47" s="503">
        <v>9.6870993847108892E-3</v>
      </c>
      <c r="CC47" s="503">
        <v>-2.2364013969325778E-3</v>
      </c>
      <c r="CD47" s="503">
        <v>-4.3352714178239958E-3</v>
      </c>
      <c r="CE47" s="503">
        <v>4.4092382086253707E-3</v>
      </c>
      <c r="CF47" s="503">
        <v>-1.5508284186577081E-3</v>
      </c>
      <c r="CG47" s="503">
        <v>-5.0564038322799439E-3</v>
      </c>
      <c r="CH47" s="503">
        <v>-4.9265117194268095E-3</v>
      </c>
      <c r="CI47" s="503">
        <v>-4.3254994126920871E-3</v>
      </c>
      <c r="CJ47" s="503">
        <v>9.8391521551449944E-3</v>
      </c>
      <c r="CK47" s="503">
        <v>-1.5916750318931538E-2</v>
      </c>
      <c r="CL47" s="503">
        <v>-5.963829071844169E-3</v>
      </c>
      <c r="CM47" s="503">
        <v>-3.8467822512384163E-3</v>
      </c>
      <c r="CN47" s="503">
        <v>-5.1931294697501896E-3</v>
      </c>
      <c r="CO47" s="503">
        <v>-1.7676015292571834E-3</v>
      </c>
      <c r="CP47" s="503">
        <v>-5.3203683124463967E-3</v>
      </c>
      <c r="CQ47" s="503">
        <v>1.6362463445292728E-3</v>
      </c>
      <c r="CR47" s="503">
        <v>-5.4422525222496644E-3</v>
      </c>
      <c r="CS47" s="503">
        <v>-7.9455058432815848E-6</v>
      </c>
      <c r="CT47" s="503">
        <v>-2.6620740649573775E-3</v>
      </c>
      <c r="CU47" s="503">
        <v>-2.8659041313842336E-3</v>
      </c>
      <c r="CV47" s="503">
        <v>-2.6886008410593014E-3</v>
      </c>
      <c r="CW47" s="503">
        <v>1.3783338091981623E-2</v>
      </c>
    </row>
    <row r="48" spans="1:101" s="90" customFormat="1" x14ac:dyDescent="0.25">
      <c r="A48" s="111" t="s">
        <v>40</v>
      </c>
      <c r="B48" s="114"/>
      <c r="C48" s="503">
        <v>-2.6884337012600244E-4</v>
      </c>
      <c r="D48" s="503">
        <v>-1.1286725664906579E-2</v>
      </c>
      <c r="E48" s="503">
        <v>4.4681443257194812E-3</v>
      </c>
      <c r="F48" s="503">
        <v>-6.8661723746621492E-4</v>
      </c>
      <c r="G48" s="503">
        <v>7.7435020030276087E-3</v>
      </c>
      <c r="H48" s="503">
        <v>3.9702000496042722E-3</v>
      </c>
      <c r="I48" s="503">
        <v>7.8197158175095996E-3</v>
      </c>
      <c r="J48" s="503">
        <v>2.8694839736321712E-4</v>
      </c>
      <c r="K48" s="503">
        <v>-3.4144421099408366E-3</v>
      </c>
      <c r="L48" s="503">
        <v>2.802489295436882E-4</v>
      </c>
      <c r="M48" s="503">
        <v>-6.6503716726786719E-3</v>
      </c>
      <c r="N48" s="503">
        <v>1.0075368784734235E-2</v>
      </c>
      <c r="O48" s="503">
        <v>2.8108251782602571E-3</v>
      </c>
      <c r="P48" s="503">
        <v>1.0188084767039971E-2</v>
      </c>
      <c r="Q48" s="503">
        <v>7.941839693950235E-3</v>
      </c>
      <c r="R48" s="503">
        <v>-6.5083610791282429E-3</v>
      </c>
      <c r="S48" s="503">
        <v>-4.7814613124417507E-4</v>
      </c>
      <c r="T48" s="503">
        <v>5.4783965925315507E-3</v>
      </c>
      <c r="U48" s="503">
        <v>2.1378184178630317E-4</v>
      </c>
      <c r="V48" s="503">
        <v>4.1787821918219973E-3</v>
      </c>
      <c r="W48" s="503">
        <v>-8.0549659459026E-3</v>
      </c>
      <c r="X48" s="503">
        <v>1.7366182447225544E-4</v>
      </c>
      <c r="Y48" s="503">
        <v>-2.9735494605981328E-3</v>
      </c>
      <c r="Z48" s="503">
        <v>9.6391065832061983E-3</v>
      </c>
      <c r="AA48" s="503">
        <v>1.608032066088736E-3</v>
      </c>
      <c r="AB48" s="503">
        <v>1.8726456076292833E-3</v>
      </c>
      <c r="AC48" s="503">
        <v>4.48994875772945E-3</v>
      </c>
      <c r="AD48" s="503">
        <v>-3.7337648597484522E-3</v>
      </c>
      <c r="AE48" s="503">
        <v>7.3333606971548978E-3</v>
      </c>
      <c r="AF48" s="503">
        <v>5.1773172515125485E-3</v>
      </c>
      <c r="AG48" s="503">
        <v>2.2917527288030767E-3</v>
      </c>
      <c r="AH48" s="503">
        <v>-2.9284494005184158E-3</v>
      </c>
      <c r="AI48" s="503">
        <v>3.0842732042509341E-3</v>
      </c>
      <c r="AJ48" s="503">
        <v>2.9086893942037628E-3</v>
      </c>
      <c r="AK48" s="503">
        <v>-7.5970712841712763E-3</v>
      </c>
      <c r="AL48" s="503">
        <v>-8.7620410625559135E-3</v>
      </c>
      <c r="AM48" s="503">
        <v>7.4569846805909099E-3</v>
      </c>
      <c r="AN48" s="503">
        <v>5.1101202415447218E-3</v>
      </c>
      <c r="AO48" s="503">
        <v>1.2623007707921964E-2</v>
      </c>
      <c r="AP48" s="503">
        <v>2.6987901005993365E-3</v>
      </c>
      <c r="AQ48" s="503">
        <v>3.273157245258616E-3</v>
      </c>
      <c r="AR48" s="503">
        <v>4.4880399150132059E-3</v>
      </c>
      <c r="AS48" s="503">
        <v>-5.0906219251691171E-4</v>
      </c>
      <c r="AT48" s="503">
        <v>7.4491225124795679E-5</v>
      </c>
      <c r="AU48" s="503">
        <v>3.4566633704236072E-3</v>
      </c>
      <c r="AV48" s="503">
        <v>3.1737460222059639E-3</v>
      </c>
      <c r="AW48" s="503">
        <v>-3.2841932235816592E-4</v>
      </c>
      <c r="AX48" s="503">
        <v>3.0072549182195757E-4</v>
      </c>
      <c r="AY48" s="503">
        <v>1.47074427829795E-3</v>
      </c>
      <c r="AZ48" s="503">
        <v>-1.5235957534425145E-3</v>
      </c>
      <c r="BA48" s="503">
        <v>5.6644795779681482E-3</v>
      </c>
      <c r="BB48" s="503">
        <v>-2.2020120502693687E-3</v>
      </c>
      <c r="BC48" s="503">
        <v>-2.3308434662021272E-5</v>
      </c>
      <c r="BD48" s="503">
        <v>1.4252815725842219E-4</v>
      </c>
      <c r="BE48" s="503">
        <v>2.0499607307500338E-3</v>
      </c>
      <c r="BF48" s="503">
        <v>5.757853296629689E-4</v>
      </c>
      <c r="BG48" s="503">
        <v>-1.5798326453685871E-3</v>
      </c>
      <c r="BH48" s="503">
        <v>4.6524902928815425E-4</v>
      </c>
      <c r="BI48" s="503">
        <v>-5.6914061071661681E-4</v>
      </c>
      <c r="BJ48" s="503">
        <v>-4.6140444857042836E-4</v>
      </c>
      <c r="BK48" s="503">
        <v>9.3224364021588565E-3</v>
      </c>
      <c r="BL48" s="503">
        <v>2.4765309652948343E-3</v>
      </c>
      <c r="BM48" s="503">
        <v>1.2049520305562422E-2</v>
      </c>
      <c r="BN48" s="503">
        <v>4.8771294910321108E-3</v>
      </c>
      <c r="BO48" s="503">
        <v>5.0879134873511476E-4</v>
      </c>
      <c r="BP48" s="503">
        <v>7.0392149859106858E-3</v>
      </c>
      <c r="BQ48" s="503">
        <v>4.643740939381886E-3</v>
      </c>
      <c r="BR48" s="503">
        <v>4.6800663657704765E-3</v>
      </c>
      <c r="BS48" s="503">
        <v>-2.5329776689885842E-3</v>
      </c>
      <c r="BT48" s="503">
        <v>-1.7788075100000694E-3</v>
      </c>
      <c r="BU48" s="503">
        <v>4.0204905222569042E-3</v>
      </c>
      <c r="BV48" s="503">
        <v>3.0181583714008965E-3</v>
      </c>
      <c r="BW48" s="503">
        <v>-9.636065068363394E-3</v>
      </c>
      <c r="BX48" s="503">
        <v>-6.6907983461613994E-3</v>
      </c>
      <c r="BY48" s="503">
        <v>7.7619657067057599E-3</v>
      </c>
      <c r="BZ48" s="503">
        <v>1.2785838792495291E-3</v>
      </c>
      <c r="CA48" s="503">
        <v>6.124191528009994E-4</v>
      </c>
      <c r="CB48" s="503">
        <v>3.2118917713781147E-3</v>
      </c>
      <c r="CC48" s="503">
        <v>1.6770320536494889E-3</v>
      </c>
      <c r="CD48" s="503">
        <v>6.214764163162325E-3</v>
      </c>
      <c r="CE48" s="503">
        <v>6.5851093700903685E-3</v>
      </c>
      <c r="CF48" s="503">
        <v>1.0312538010672793E-3</v>
      </c>
      <c r="CG48" s="503">
        <v>-3.4314998985383238E-3</v>
      </c>
      <c r="CH48" s="503">
        <v>2.5984943184376901E-3</v>
      </c>
      <c r="CI48" s="503">
        <v>-6.4341548852800889E-4</v>
      </c>
      <c r="CJ48" s="503">
        <v>-3.8807350716121812E-3</v>
      </c>
      <c r="CK48" s="503">
        <v>-6.1738353161298522E-3</v>
      </c>
      <c r="CL48" s="503">
        <v>-2.7725961205361287E-5</v>
      </c>
      <c r="CM48" s="503">
        <v>3.3551592849170842E-3</v>
      </c>
      <c r="CN48" s="503">
        <v>-1.3349125676610342E-3</v>
      </c>
      <c r="CO48" s="503">
        <v>3.0644128967409435E-3</v>
      </c>
      <c r="CP48" s="503">
        <v>-4.2240925466013992E-3</v>
      </c>
      <c r="CQ48" s="503">
        <v>-2.0119254451958957E-3</v>
      </c>
      <c r="CR48" s="503">
        <v>3.2535189320864223E-4</v>
      </c>
      <c r="CS48" s="503">
        <v>-5.1701688374158408E-3</v>
      </c>
      <c r="CT48" s="503">
        <v>-4.23730311252026E-3</v>
      </c>
      <c r="CU48" s="503">
        <v>5.7600459122358655E-4</v>
      </c>
      <c r="CV48" s="503">
        <v>1.9758074874432858E-3</v>
      </c>
      <c r="CW48" s="503">
        <v>0.18626778679166597</v>
      </c>
    </row>
    <row r="49" spans="1:101" s="90" customFormat="1" x14ac:dyDescent="0.25">
      <c r="A49" s="111" t="s">
        <v>8</v>
      </c>
      <c r="B49" s="114"/>
      <c r="C49" s="502"/>
      <c r="D49" s="502"/>
      <c r="E49" s="502"/>
      <c r="F49" s="502"/>
      <c r="G49" s="502"/>
      <c r="H49" s="502"/>
      <c r="I49" s="502"/>
      <c r="J49" s="502"/>
      <c r="K49" s="502"/>
      <c r="L49" s="502"/>
      <c r="M49" s="502"/>
      <c r="N49" s="502"/>
      <c r="O49" s="502"/>
      <c r="P49" s="502"/>
      <c r="Q49" s="502"/>
      <c r="R49" s="502"/>
      <c r="S49" s="502"/>
      <c r="T49" s="502"/>
      <c r="U49" s="502"/>
      <c r="V49" s="502"/>
      <c r="W49" s="502"/>
      <c r="X49" s="502"/>
      <c r="Y49" s="502"/>
      <c r="Z49" s="502"/>
      <c r="AA49" s="502"/>
      <c r="AB49" s="502"/>
      <c r="AC49" s="502"/>
      <c r="AD49" s="502"/>
      <c r="AE49" s="502"/>
      <c r="AF49" s="502"/>
      <c r="AG49" s="502"/>
      <c r="AH49" s="502"/>
      <c r="AI49" s="502"/>
      <c r="AJ49" s="502"/>
      <c r="AK49" s="502"/>
      <c r="AL49" s="502"/>
      <c r="AM49" s="502"/>
      <c r="AN49" s="502"/>
      <c r="AO49" s="502"/>
      <c r="AP49" s="502"/>
      <c r="AQ49" s="502"/>
      <c r="AR49" s="502"/>
      <c r="AS49" s="502"/>
      <c r="AT49" s="502"/>
      <c r="AU49" s="502"/>
      <c r="AV49" s="502"/>
      <c r="AW49" s="502"/>
      <c r="AX49" s="502"/>
      <c r="AY49" s="502"/>
      <c r="AZ49" s="502"/>
      <c r="BA49" s="502"/>
      <c r="BB49" s="502"/>
      <c r="BC49" s="502"/>
      <c r="BD49" s="502"/>
      <c r="BE49" s="502"/>
      <c r="BF49" s="502"/>
      <c r="BG49" s="502"/>
      <c r="BH49" s="502"/>
      <c r="BI49" s="502"/>
      <c r="BJ49" s="502"/>
      <c r="BK49" s="502"/>
      <c r="BL49" s="502"/>
      <c r="BM49" s="502"/>
      <c r="BN49" s="502"/>
      <c r="BO49" s="502"/>
      <c r="BP49" s="502"/>
      <c r="BQ49" s="502"/>
      <c r="BR49" s="502"/>
      <c r="BS49" s="502"/>
      <c r="BT49" s="502"/>
      <c r="BU49" s="502"/>
      <c r="BV49" s="502"/>
      <c r="BW49" s="502"/>
      <c r="BX49" s="502"/>
      <c r="BY49" s="502"/>
      <c r="BZ49" s="502"/>
      <c r="CA49" s="502"/>
      <c r="CB49" s="502"/>
      <c r="CC49" s="502"/>
      <c r="CD49" s="502"/>
      <c r="CE49" s="502"/>
      <c r="CF49" s="502"/>
      <c r="CG49" s="502"/>
      <c r="CH49" s="502"/>
      <c r="CI49" s="502"/>
      <c r="CJ49" s="502"/>
      <c r="CK49" s="502"/>
      <c r="CL49" s="502"/>
      <c r="CM49" s="502"/>
      <c r="CN49" s="502"/>
      <c r="CO49" s="502"/>
      <c r="CP49" s="502"/>
      <c r="CQ49" s="502"/>
      <c r="CR49" s="502"/>
      <c r="CS49" s="502"/>
      <c r="CT49" s="502"/>
      <c r="CU49" s="502"/>
      <c r="CV49" s="502"/>
      <c r="CW49" s="502"/>
    </row>
    <row r="50" spans="1:101" s="90" customFormat="1" x14ac:dyDescent="0.25">
      <c r="A50" s="112" t="s">
        <v>12</v>
      </c>
      <c r="B50" s="115" t="str">
        <f>A49&amp;A50</f>
        <v>MaterialsLong</v>
      </c>
      <c r="C50" s="503">
        <v>-1.049602323664434E-3</v>
      </c>
      <c r="D50" s="503">
        <v>1.6534382682348693E-3</v>
      </c>
      <c r="E50" s="503">
        <v>3.3855593330118795E-4</v>
      </c>
      <c r="F50" s="503">
        <v>2.171976977759157E-3</v>
      </c>
      <c r="G50" s="503">
        <v>5.1747050813023626E-4</v>
      </c>
      <c r="H50" s="503">
        <v>1.301598658226272E-3</v>
      </c>
      <c r="I50" s="503">
        <v>-6.1479175722755762E-5</v>
      </c>
      <c r="J50" s="503">
        <v>3.5638008251044013E-3</v>
      </c>
      <c r="K50" s="503">
        <v>3.514779329372256E-3</v>
      </c>
      <c r="L50" s="503">
        <v>1.4119774866207618E-4</v>
      </c>
      <c r="M50" s="503">
        <v>8.4400573391015983E-3</v>
      </c>
      <c r="N50" s="503">
        <v>1.1232364971533014E-2</v>
      </c>
      <c r="O50" s="503">
        <v>7.406658190843394E-3</v>
      </c>
      <c r="P50" s="503">
        <v>2.5749851982486659E-3</v>
      </c>
      <c r="Q50" s="503">
        <v>7.5359345619561303E-3</v>
      </c>
      <c r="R50" s="503">
        <v>4.4299707000560688E-3</v>
      </c>
      <c r="S50" s="503">
        <v>2.2865639673421475E-2</v>
      </c>
      <c r="T50" s="503">
        <v>2.0003285009753249E-2</v>
      </c>
      <c r="U50" s="503">
        <v>-1.0079065333063844E-2</v>
      </c>
      <c r="V50" s="503">
        <v>-8.0600281417355524E-3</v>
      </c>
      <c r="W50" s="503">
        <v>-9.8628925438129893E-3</v>
      </c>
      <c r="X50" s="503">
        <v>1.431841961935611E-2</v>
      </c>
      <c r="Y50" s="503">
        <v>-5.961825656630497E-3</v>
      </c>
      <c r="Z50" s="503">
        <v>2.7661498400018726E-2</v>
      </c>
      <c r="AA50" s="503">
        <v>2.1500341667156754E-3</v>
      </c>
      <c r="AB50" s="503">
        <v>-4.9581270243810403E-3</v>
      </c>
      <c r="AC50" s="503">
        <v>-6.112616780230176E-3</v>
      </c>
      <c r="AD50" s="503">
        <v>-3.9679490997559087E-4</v>
      </c>
      <c r="AE50" s="503">
        <v>-1.8215345787473663E-3</v>
      </c>
      <c r="AF50" s="503">
        <v>-6.1500872707884614E-3</v>
      </c>
      <c r="AG50" s="503">
        <v>-3.1645674050682E-3</v>
      </c>
      <c r="AH50" s="503">
        <v>2.5502435137604606E-3</v>
      </c>
      <c r="AI50" s="503">
        <v>-3.3633841247036346E-4</v>
      </c>
      <c r="AJ50" s="503">
        <v>-1.0762923298961381E-3</v>
      </c>
      <c r="AK50" s="503">
        <v>5.2547245305959865E-4</v>
      </c>
      <c r="AL50" s="503">
        <v>1.4434295508794373E-2</v>
      </c>
      <c r="AM50" s="503">
        <v>1.5589035757038882E-2</v>
      </c>
      <c r="AN50" s="503">
        <v>2.565085261486042E-3</v>
      </c>
      <c r="AO50" s="503">
        <v>9.8619868792855121E-3</v>
      </c>
      <c r="AP50" s="503">
        <v>-2.2639857531538149E-4</v>
      </c>
      <c r="AQ50" s="503">
        <v>5.1630836001231965E-3</v>
      </c>
      <c r="AR50" s="503">
        <v>1.0411762501481726E-3</v>
      </c>
      <c r="AS50" s="503">
        <v>6.846713953105028E-3</v>
      </c>
      <c r="AT50" s="503">
        <v>-1.8849372528746548E-3</v>
      </c>
      <c r="AU50" s="503">
        <v>-2.4040055437679281E-3</v>
      </c>
      <c r="AV50" s="503">
        <v>1.8128461400667467E-3</v>
      </c>
      <c r="AW50" s="503">
        <v>3.1305823491595596E-3</v>
      </c>
      <c r="AX50" s="503">
        <v>5.4987211994208243E-3</v>
      </c>
      <c r="AY50" s="503">
        <v>-8.2678313364954487E-4</v>
      </c>
      <c r="AZ50" s="503">
        <v>-1.1404818799959238E-3</v>
      </c>
      <c r="BA50" s="503">
        <v>-4.9392944308559441E-4</v>
      </c>
      <c r="BB50" s="503">
        <v>1.5288883335941605E-3</v>
      </c>
      <c r="BC50" s="503">
        <v>3.2934632812896191E-3</v>
      </c>
      <c r="BD50" s="503">
        <v>5.5424161824157801E-3</v>
      </c>
      <c r="BE50" s="503">
        <v>-1.5107277731018498E-3</v>
      </c>
      <c r="BF50" s="503">
        <v>3.7146921542370909E-3</v>
      </c>
      <c r="BG50" s="503">
        <v>-1.87165585775301E-3</v>
      </c>
      <c r="BH50" s="503">
        <v>8.7925887672007528E-4</v>
      </c>
      <c r="BI50" s="503">
        <v>5.7168318388352843E-4</v>
      </c>
      <c r="BJ50" s="503">
        <v>2.8722551955899446E-3</v>
      </c>
      <c r="BK50" s="503">
        <v>-7.4592546978661601E-4</v>
      </c>
      <c r="BL50" s="503">
        <v>-9.5609202507932129E-4</v>
      </c>
      <c r="BM50" s="503">
        <v>2.1843230953225105E-3</v>
      </c>
      <c r="BN50" s="503">
        <v>6.3498204232745738E-4</v>
      </c>
      <c r="BO50" s="503">
        <v>-8.9196699397105367E-3</v>
      </c>
      <c r="BP50" s="503">
        <v>7.3213466921115515E-3</v>
      </c>
      <c r="BQ50" s="503">
        <v>-2.0932412827832452E-3</v>
      </c>
      <c r="BR50" s="503">
        <v>-2.2120330862889668E-3</v>
      </c>
      <c r="BS50" s="503">
        <v>3.9721518542345626E-3</v>
      </c>
      <c r="BT50" s="503">
        <v>2.1201852163267028E-3</v>
      </c>
      <c r="BU50" s="503">
        <v>-8.2253227641271851E-4</v>
      </c>
      <c r="BV50" s="503">
        <v>8.635971040617704E-4</v>
      </c>
      <c r="BW50" s="503">
        <v>-2.0588385154111368E-3</v>
      </c>
      <c r="BX50" s="503">
        <v>1.0491043915445432E-3</v>
      </c>
      <c r="BY50" s="503">
        <v>1.4604650986960808E-3</v>
      </c>
      <c r="BZ50" s="503">
        <v>3.4810859070953434E-3</v>
      </c>
      <c r="CA50" s="503">
        <v>1.7646253554222341E-3</v>
      </c>
      <c r="CB50" s="503">
        <v>-7.3697788086859875E-4</v>
      </c>
      <c r="CC50" s="503">
        <v>4.0954738672157318E-4</v>
      </c>
      <c r="CD50" s="503">
        <v>3.1312883491694211E-3</v>
      </c>
      <c r="CE50" s="503">
        <v>2.0825529719843607E-3</v>
      </c>
      <c r="CF50" s="503">
        <v>-2.1714692150118699E-3</v>
      </c>
      <c r="CG50" s="503">
        <v>1.0763786405369514E-3</v>
      </c>
      <c r="CH50" s="503">
        <v>-4.4490734361274835E-3</v>
      </c>
      <c r="CI50" s="503">
        <v>-1.9084993479053798E-3</v>
      </c>
      <c r="CJ50" s="503">
        <v>-8.6777571606438328E-3</v>
      </c>
      <c r="CK50" s="503">
        <v>7.8490626620767705E-3</v>
      </c>
      <c r="CL50" s="503">
        <v>3.6554443807654403E-3</v>
      </c>
      <c r="CM50" s="503">
        <v>-6.1807374504163517E-4</v>
      </c>
      <c r="CN50" s="503">
        <v>1.9734832598719983E-3</v>
      </c>
      <c r="CO50" s="503">
        <v>-1.0092757580849828E-3</v>
      </c>
      <c r="CP50" s="503">
        <v>-4.2325420285273902E-4</v>
      </c>
      <c r="CQ50" s="503">
        <v>1.884213884520182E-3</v>
      </c>
      <c r="CR50" s="503">
        <v>2.3544653903998748E-3</v>
      </c>
      <c r="CS50" s="503">
        <v>-1.2439565406442011E-3</v>
      </c>
      <c r="CT50" s="503">
        <v>3.5598291028423245E-4</v>
      </c>
      <c r="CU50" s="503">
        <v>-9.069473994967515E-4</v>
      </c>
      <c r="CV50" s="503">
        <v>2.5924266861682027E-3</v>
      </c>
      <c r="CW50" s="503">
        <v>0.25106793730716137</v>
      </c>
    </row>
    <row r="51" spans="1:101" s="90" customFormat="1" x14ac:dyDescent="0.25">
      <c r="A51" s="112" t="s">
        <v>13</v>
      </c>
      <c r="B51" s="115" t="str">
        <f>A49&amp;A51</f>
        <v>MaterialsShort</v>
      </c>
      <c r="C51" s="503">
        <v>0</v>
      </c>
      <c r="D51" s="503">
        <v>0</v>
      </c>
      <c r="E51" s="503">
        <v>0</v>
      </c>
      <c r="F51" s="503">
        <v>0</v>
      </c>
      <c r="G51" s="503">
        <v>-6.6292667208235148E-5</v>
      </c>
      <c r="H51" s="503">
        <v>-5.9455320065480359E-4</v>
      </c>
      <c r="I51" s="503">
        <v>2.5092894494358679E-4</v>
      </c>
      <c r="J51" s="503">
        <v>-9.5369146004641267E-5</v>
      </c>
      <c r="K51" s="503">
        <v>3.0010389408127036E-4</v>
      </c>
      <c r="L51" s="503">
        <v>-2.5598007294551009E-4</v>
      </c>
      <c r="M51" s="503">
        <v>-3.4611744759420432E-3</v>
      </c>
      <c r="N51" s="503">
        <v>-3.8194886045177447E-3</v>
      </c>
      <c r="O51" s="503">
        <v>-7.6271758647971132E-3</v>
      </c>
      <c r="P51" s="503">
        <v>-1.6727551036126366E-3</v>
      </c>
      <c r="Q51" s="503">
        <v>-3.0438844645093565E-3</v>
      </c>
      <c r="R51" s="503">
        <v>-2.0360874737776545E-3</v>
      </c>
      <c r="S51" s="503">
        <v>-1.3774782926377157E-2</v>
      </c>
      <c r="T51" s="503">
        <v>-1.1483352123757921E-2</v>
      </c>
      <c r="U51" s="503">
        <v>9.4953091449581292E-3</v>
      </c>
      <c r="V51" s="503">
        <v>-1.5813333072438368E-3</v>
      </c>
      <c r="W51" s="503">
        <v>1.1973105819000124E-2</v>
      </c>
      <c r="X51" s="503">
        <v>-1.7271570414456247E-2</v>
      </c>
      <c r="Y51" s="503">
        <v>4.985523904459211E-3</v>
      </c>
      <c r="Z51" s="503">
        <v>-1.1774177724575096E-2</v>
      </c>
      <c r="AA51" s="503">
        <v>-4.8050538852562087E-3</v>
      </c>
      <c r="AB51" s="503">
        <v>5.297530618802739E-3</v>
      </c>
      <c r="AC51" s="503">
        <v>8.796623951691885E-3</v>
      </c>
      <c r="AD51" s="503">
        <v>2.6954509059684845E-3</v>
      </c>
      <c r="AE51" s="503">
        <v>1.1545009909793358E-3</v>
      </c>
      <c r="AF51" s="503">
        <v>3.1876100212851473E-3</v>
      </c>
      <c r="AG51" s="503">
        <v>3.3045443800781018E-3</v>
      </c>
      <c r="AH51" s="503">
        <v>-1.0503651575038484E-3</v>
      </c>
      <c r="AI51" s="503">
        <v>-9.8987949097918779E-4</v>
      </c>
      <c r="AJ51" s="503">
        <v>3.6667490715914085E-3</v>
      </c>
      <c r="AK51" s="503">
        <v>-6.4124139978582132E-3</v>
      </c>
      <c r="AL51" s="503">
        <v>-1.654759389980234E-2</v>
      </c>
      <c r="AM51" s="503">
        <v>-3.7633939405457115E-4</v>
      </c>
      <c r="AN51" s="503">
        <v>1.4034329190216743E-3</v>
      </c>
      <c r="AO51" s="503">
        <v>-4.2825711258405175E-3</v>
      </c>
      <c r="AP51" s="503">
        <v>-2.3786609804705809E-4</v>
      </c>
      <c r="AQ51" s="503">
        <v>-1.9094946933681791E-3</v>
      </c>
      <c r="AR51" s="503">
        <v>7.852883373542695E-4</v>
      </c>
      <c r="AS51" s="503">
        <v>-2.7394120740697292E-3</v>
      </c>
      <c r="AT51" s="503">
        <v>-6.371941492341127E-4</v>
      </c>
      <c r="AU51" s="503">
        <v>7.5715322090838854E-3</v>
      </c>
      <c r="AV51" s="503">
        <v>-3.9971000184277497E-3</v>
      </c>
      <c r="AW51" s="503">
        <v>-5.5564831512586012E-3</v>
      </c>
      <c r="AX51" s="503">
        <v>-3.3531592101937969E-3</v>
      </c>
      <c r="AY51" s="503">
        <v>3.1505125604872775E-3</v>
      </c>
      <c r="AZ51" s="503">
        <v>-5.02039330109318E-5</v>
      </c>
      <c r="BA51" s="503">
        <v>-2.4046615300518971E-3</v>
      </c>
      <c r="BB51" s="503">
        <v>-8.9671713562644475E-4</v>
      </c>
      <c r="BC51" s="503">
        <v>-3.1656409534659481E-3</v>
      </c>
      <c r="BD51" s="503">
        <v>-5.1329756907167136E-3</v>
      </c>
      <c r="BE51" s="503">
        <v>1.7403210015723751E-5</v>
      </c>
      <c r="BF51" s="503">
        <v>-8.9252483926302654E-5</v>
      </c>
      <c r="BG51" s="503">
        <v>-5.9763799232968848E-7</v>
      </c>
      <c r="BH51" s="503">
        <v>6.4188755041102072E-5</v>
      </c>
      <c r="BI51" s="503">
        <v>-3.3784717941210097E-5</v>
      </c>
      <c r="BJ51" s="503">
        <v>-6.4304299861373221E-4</v>
      </c>
      <c r="BK51" s="503">
        <v>7.1099914296859581E-5</v>
      </c>
      <c r="BL51" s="503">
        <v>9.784403330074097E-5</v>
      </c>
      <c r="BM51" s="503">
        <v>-2.3873093042551383E-4</v>
      </c>
      <c r="BN51" s="503">
        <v>1.3329045148670002E-4</v>
      </c>
      <c r="BO51" s="503">
        <v>3.5372633205573655E-3</v>
      </c>
      <c r="BP51" s="503">
        <v>-1.8178497728352327E-3</v>
      </c>
      <c r="BQ51" s="503">
        <v>1.0299462514408847E-3</v>
      </c>
      <c r="BR51" s="503">
        <v>2.2505195422301227E-3</v>
      </c>
      <c r="BS51" s="503">
        <v>2.1160986173815289E-4</v>
      </c>
      <c r="BT51" s="503">
        <v>-2.5474592396215949E-3</v>
      </c>
      <c r="BU51" s="503">
        <v>1.825687218453331E-3</v>
      </c>
      <c r="BV51" s="503">
        <v>7.2132881304643012E-5</v>
      </c>
      <c r="BW51" s="503">
        <v>4.0771546428244523E-4</v>
      </c>
      <c r="BX51" s="503">
        <v>4.9741348631565295E-8</v>
      </c>
      <c r="BY51" s="503">
        <v>5.2375839276828007E-5</v>
      </c>
      <c r="BZ51" s="503">
        <v>4.550004811635554E-4</v>
      </c>
      <c r="CA51" s="503">
        <v>-2.7163187395913107E-4</v>
      </c>
      <c r="CB51" s="503">
        <v>-3.2002039745283497E-5</v>
      </c>
      <c r="CC51" s="503">
        <v>-1.37889760906151E-4</v>
      </c>
      <c r="CD51" s="503">
        <v>-6.9705328624283065E-4</v>
      </c>
      <c r="CE51" s="503">
        <v>5.265356945390393E-4</v>
      </c>
      <c r="CF51" s="503">
        <v>1.9205838192831444E-4</v>
      </c>
      <c r="CG51" s="503">
        <v>-3.3584995563983944E-4</v>
      </c>
      <c r="CH51" s="503">
        <v>-8.6697707634344622E-5</v>
      </c>
      <c r="CI51" s="503">
        <v>7.067838819727927E-5</v>
      </c>
      <c r="CJ51" s="503">
        <v>9.8038125055482624E-6</v>
      </c>
      <c r="CK51" s="503">
        <v>3.2942132582069244E-3</v>
      </c>
      <c r="CL51" s="503">
        <v>1.0913301100409895E-3</v>
      </c>
      <c r="CM51" s="503">
        <v>-1.9482104838040521E-3</v>
      </c>
      <c r="CN51" s="503">
        <v>-7.5552303212758274E-4</v>
      </c>
      <c r="CO51" s="503">
        <v>6.168543035102676E-4</v>
      </c>
      <c r="CP51" s="503">
        <v>-9.8426683755768957E-4</v>
      </c>
      <c r="CQ51" s="503">
        <v>1.9547142019838018E-3</v>
      </c>
      <c r="CR51" s="503">
        <v>3.0854306357769209E-4</v>
      </c>
      <c r="CS51" s="503">
        <v>1.673915881662211E-4</v>
      </c>
      <c r="CT51" s="503">
        <v>-2.7098063688930267E-4</v>
      </c>
      <c r="CU51" s="503">
        <v>-4.861935849526937E-4</v>
      </c>
      <c r="CV51" s="503">
        <v>3.4651706775248495E-4</v>
      </c>
      <c r="CW51" s="503">
        <v>-9.8725740256803113E-2</v>
      </c>
    </row>
    <row r="52" spans="1:101" s="90" customFormat="1" x14ac:dyDescent="0.25">
      <c r="A52" s="111" t="s">
        <v>41</v>
      </c>
      <c r="B52" s="114"/>
      <c r="C52" s="503">
        <v>-1.049602323664434E-3</v>
      </c>
      <c r="D52" s="503">
        <v>1.6534382682348693E-3</v>
      </c>
      <c r="E52" s="503">
        <v>3.3855593330118795E-4</v>
      </c>
      <c r="F52" s="503">
        <v>2.171976977759157E-3</v>
      </c>
      <c r="G52" s="503">
        <v>4.5117784092200112E-4</v>
      </c>
      <c r="H52" s="503">
        <v>7.0704545757146857E-4</v>
      </c>
      <c r="I52" s="503">
        <v>1.89449769220831E-4</v>
      </c>
      <c r="J52" s="503">
        <v>3.4684316790997601E-3</v>
      </c>
      <c r="K52" s="503">
        <v>3.8148832234535268E-3</v>
      </c>
      <c r="L52" s="503">
        <v>-1.1478232428343389E-4</v>
      </c>
      <c r="M52" s="503">
        <v>4.9788828631595547E-3</v>
      </c>
      <c r="N52" s="503">
        <v>7.4128763670152694E-3</v>
      </c>
      <c r="O52" s="503">
        <v>-2.2051767395371902E-4</v>
      </c>
      <c r="P52" s="503">
        <v>9.0223009463602955E-4</v>
      </c>
      <c r="Q52" s="503">
        <v>4.4920500974467738E-3</v>
      </c>
      <c r="R52" s="503">
        <v>2.3938832262784138E-3</v>
      </c>
      <c r="S52" s="503">
        <v>9.0908567470443184E-3</v>
      </c>
      <c r="T52" s="503">
        <v>8.5199328859953231E-3</v>
      </c>
      <c r="U52" s="503">
        <v>-5.8375618810571519E-4</v>
      </c>
      <c r="V52" s="503">
        <v>-9.6413614489793895E-3</v>
      </c>
      <c r="W52" s="503">
        <v>2.1102132751871384E-3</v>
      </c>
      <c r="X52" s="503">
        <v>-2.9531507951001379E-3</v>
      </c>
      <c r="Y52" s="503">
        <v>-9.763017521712856E-4</v>
      </c>
      <c r="Z52" s="503">
        <v>1.5887320675443625E-2</v>
      </c>
      <c r="AA52" s="503">
        <v>-2.6550197185405346E-3</v>
      </c>
      <c r="AB52" s="503">
        <v>3.3940359442169931E-4</v>
      </c>
      <c r="AC52" s="503">
        <v>2.6840071714617098E-3</v>
      </c>
      <c r="AD52" s="503">
        <v>2.2986559959928933E-3</v>
      </c>
      <c r="AE52" s="503">
        <v>-6.6703358776803046E-4</v>
      </c>
      <c r="AF52" s="503">
        <v>-2.9624772495033141E-3</v>
      </c>
      <c r="AG52" s="503">
        <v>1.3997697500990196E-4</v>
      </c>
      <c r="AH52" s="503">
        <v>1.4998783562566119E-3</v>
      </c>
      <c r="AI52" s="503">
        <v>-1.3262179034495515E-3</v>
      </c>
      <c r="AJ52" s="503">
        <v>2.5904567416952708E-3</v>
      </c>
      <c r="AK52" s="503">
        <v>-5.8869415447986139E-3</v>
      </c>
      <c r="AL52" s="503">
        <v>-2.1132983910079665E-3</v>
      </c>
      <c r="AM52" s="503">
        <v>1.5212696362984312E-2</v>
      </c>
      <c r="AN52" s="503">
        <v>3.9685181805077163E-3</v>
      </c>
      <c r="AO52" s="503">
        <v>5.5794157534449938E-3</v>
      </c>
      <c r="AP52" s="503">
        <v>-4.6426467336243947E-4</v>
      </c>
      <c r="AQ52" s="503">
        <v>3.2535889067550161E-3</v>
      </c>
      <c r="AR52" s="503">
        <v>1.8264645875024424E-3</v>
      </c>
      <c r="AS52" s="503">
        <v>4.1073018790352992E-3</v>
      </c>
      <c r="AT52" s="503">
        <v>-2.5221314021087677E-3</v>
      </c>
      <c r="AU52" s="503">
        <v>5.1675266653159573E-3</v>
      </c>
      <c r="AV52" s="503">
        <v>-2.1842538783610043E-3</v>
      </c>
      <c r="AW52" s="503">
        <v>-2.4259008020990412E-3</v>
      </c>
      <c r="AX52" s="503">
        <v>2.1455619892270256E-3</v>
      </c>
      <c r="AY52" s="503">
        <v>2.3237294268377345E-3</v>
      </c>
      <c r="AZ52" s="503">
        <v>-1.1906858130068553E-3</v>
      </c>
      <c r="BA52" s="503">
        <v>-2.898590973137492E-3</v>
      </c>
      <c r="BB52" s="503">
        <v>6.3217119796771584E-4</v>
      </c>
      <c r="BC52" s="503">
        <v>1.2782232782367105E-4</v>
      </c>
      <c r="BD52" s="503">
        <v>4.094404916990677E-4</v>
      </c>
      <c r="BE52" s="503">
        <v>-1.4933245630861262E-3</v>
      </c>
      <c r="BF52" s="503">
        <v>3.6254396703107885E-3</v>
      </c>
      <c r="BG52" s="503">
        <v>-1.8722534957453397E-3</v>
      </c>
      <c r="BH52" s="503">
        <v>9.4344763176117726E-4</v>
      </c>
      <c r="BI52" s="503">
        <v>5.3789846594231834E-4</v>
      </c>
      <c r="BJ52" s="503">
        <v>2.2292121969762122E-3</v>
      </c>
      <c r="BK52" s="503">
        <v>-6.748255554897564E-4</v>
      </c>
      <c r="BL52" s="503">
        <v>-8.582479917785804E-4</v>
      </c>
      <c r="BM52" s="503">
        <v>1.9455921648969968E-3</v>
      </c>
      <c r="BN52" s="503">
        <v>7.6827249381415728E-4</v>
      </c>
      <c r="BO52" s="503">
        <v>-5.3824066191531716E-3</v>
      </c>
      <c r="BP52" s="503">
        <v>5.5034969192763183E-3</v>
      </c>
      <c r="BQ52" s="503">
        <v>-1.0632950313423603E-3</v>
      </c>
      <c r="BR52" s="503">
        <v>3.8486455941155738E-5</v>
      </c>
      <c r="BS52" s="503">
        <v>4.1837617159727163E-3</v>
      </c>
      <c r="BT52" s="503">
        <v>-4.2727402329489211E-4</v>
      </c>
      <c r="BU52" s="503">
        <v>1.0031549420406124E-3</v>
      </c>
      <c r="BV52" s="503">
        <v>9.357299853664133E-4</v>
      </c>
      <c r="BW52" s="503">
        <v>-1.6511230511286909E-3</v>
      </c>
      <c r="BX52" s="503">
        <v>1.0491541328931748E-3</v>
      </c>
      <c r="BY52" s="503">
        <v>1.5128409379729089E-3</v>
      </c>
      <c r="BZ52" s="503">
        <v>3.9360863882588991E-3</v>
      </c>
      <c r="CA52" s="503">
        <v>1.4929934814631029E-3</v>
      </c>
      <c r="CB52" s="503">
        <v>-7.6897992061388237E-4</v>
      </c>
      <c r="CC52" s="503">
        <v>2.7165762581542218E-4</v>
      </c>
      <c r="CD52" s="503">
        <v>2.43423506292659E-3</v>
      </c>
      <c r="CE52" s="503">
        <v>2.6090886665233997E-3</v>
      </c>
      <c r="CF52" s="503">
        <v>-1.9794108330835553E-3</v>
      </c>
      <c r="CG52" s="503">
        <v>7.4052868489711196E-4</v>
      </c>
      <c r="CH52" s="503">
        <v>-4.535771143761828E-3</v>
      </c>
      <c r="CI52" s="503">
        <v>-1.8378209597081005E-3</v>
      </c>
      <c r="CJ52" s="503">
        <v>-8.6679533481382846E-3</v>
      </c>
      <c r="CK52" s="503">
        <v>1.1143275920283692E-2</v>
      </c>
      <c r="CL52" s="503">
        <v>4.7467744908064298E-3</v>
      </c>
      <c r="CM52" s="503">
        <v>-2.5662842288456866E-3</v>
      </c>
      <c r="CN52" s="503">
        <v>1.2179602277444155E-3</v>
      </c>
      <c r="CO52" s="503">
        <v>-3.9242145457471544E-4</v>
      </c>
      <c r="CP52" s="503">
        <v>-1.4075210404104286E-3</v>
      </c>
      <c r="CQ52" s="503">
        <v>3.8389280865039842E-3</v>
      </c>
      <c r="CR52" s="503">
        <v>2.6630084539775662E-3</v>
      </c>
      <c r="CS52" s="503">
        <v>-1.0765649524779799E-3</v>
      </c>
      <c r="CT52" s="503">
        <v>8.5002273394929766E-5</v>
      </c>
      <c r="CU52" s="503">
        <v>-1.3931409844494453E-3</v>
      </c>
      <c r="CV52" s="503">
        <v>2.9389437539206887E-3</v>
      </c>
      <c r="CW52" s="503">
        <v>0.15234219705035806</v>
      </c>
    </row>
    <row r="53" spans="1:101" s="90" customFormat="1" x14ac:dyDescent="0.25">
      <c r="A53" s="111" t="s">
        <v>9</v>
      </c>
      <c r="B53" s="114"/>
      <c r="C53" s="502"/>
      <c r="D53" s="502"/>
      <c r="E53" s="502"/>
      <c r="F53" s="502"/>
      <c r="G53" s="502"/>
      <c r="H53" s="502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502"/>
      <c r="AA53" s="502"/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502"/>
      <c r="AW53" s="502"/>
      <c r="AX53" s="502"/>
      <c r="AY53" s="502"/>
      <c r="AZ53" s="502"/>
      <c r="BA53" s="502"/>
      <c r="BB53" s="502"/>
      <c r="BC53" s="502"/>
      <c r="BD53" s="502"/>
      <c r="BE53" s="502"/>
      <c r="BF53" s="502"/>
      <c r="BG53" s="502"/>
      <c r="BH53" s="502"/>
      <c r="BI53" s="502"/>
      <c r="BJ53" s="502"/>
      <c r="BK53" s="502"/>
      <c r="BL53" s="502"/>
      <c r="BM53" s="502"/>
      <c r="BN53" s="502"/>
      <c r="BO53" s="502"/>
      <c r="BP53" s="502"/>
      <c r="BQ53" s="502"/>
      <c r="BR53" s="502"/>
      <c r="BS53" s="502"/>
      <c r="BT53" s="502"/>
      <c r="BU53" s="502"/>
      <c r="BV53" s="502"/>
      <c r="BW53" s="502"/>
      <c r="BX53" s="502"/>
      <c r="BY53" s="502"/>
      <c r="BZ53" s="502"/>
      <c r="CA53" s="502"/>
      <c r="CB53" s="502"/>
      <c r="CC53" s="502"/>
      <c r="CD53" s="502"/>
      <c r="CE53" s="502"/>
      <c r="CF53" s="502"/>
      <c r="CG53" s="502"/>
      <c r="CH53" s="502"/>
      <c r="CI53" s="502"/>
      <c r="CJ53" s="502"/>
      <c r="CK53" s="502"/>
      <c r="CL53" s="502"/>
      <c r="CM53" s="502"/>
      <c r="CN53" s="502"/>
      <c r="CO53" s="502"/>
      <c r="CP53" s="502"/>
      <c r="CQ53" s="502"/>
      <c r="CR53" s="502"/>
      <c r="CS53" s="502"/>
      <c r="CT53" s="502"/>
      <c r="CU53" s="502"/>
      <c r="CV53" s="502"/>
      <c r="CW53" s="502"/>
    </row>
    <row r="54" spans="1:101" s="90" customFormat="1" x14ac:dyDescent="0.25">
      <c r="A54" s="112" t="s">
        <v>12</v>
      </c>
      <c r="B54" s="115" t="str">
        <f>A53&amp;A54</f>
        <v>Not ClassifiedLong</v>
      </c>
      <c r="C54" s="503">
        <v>0</v>
      </c>
      <c r="D54" s="503">
        <v>0</v>
      </c>
      <c r="E54" s="503">
        <v>0</v>
      </c>
      <c r="F54" s="503">
        <v>0</v>
      </c>
      <c r="G54" s="503">
        <v>0</v>
      </c>
      <c r="H54" s="503">
        <v>0</v>
      </c>
      <c r="I54" s="503">
        <v>0</v>
      </c>
      <c r="J54" s="503">
        <v>0</v>
      </c>
      <c r="K54" s="503">
        <v>0</v>
      </c>
      <c r="L54" s="503">
        <v>0</v>
      </c>
      <c r="M54" s="503">
        <v>0</v>
      </c>
      <c r="N54" s="503">
        <v>0</v>
      </c>
      <c r="O54" s="503">
        <v>0</v>
      </c>
      <c r="P54" s="503">
        <v>0</v>
      </c>
      <c r="Q54" s="503">
        <v>0</v>
      </c>
      <c r="R54" s="503">
        <v>0</v>
      </c>
      <c r="S54" s="503">
        <v>0</v>
      </c>
      <c r="T54" s="503">
        <v>0</v>
      </c>
      <c r="U54" s="503">
        <v>0</v>
      </c>
      <c r="V54" s="503">
        <v>0</v>
      </c>
      <c r="W54" s="503">
        <v>0</v>
      </c>
      <c r="X54" s="503">
        <v>0</v>
      </c>
      <c r="Y54" s="503">
        <v>-5.6967380826518099E-5</v>
      </c>
      <c r="Z54" s="503">
        <v>4.3493249998442486E-4</v>
      </c>
      <c r="AA54" s="503">
        <v>3.8284483890577934E-4</v>
      </c>
      <c r="AB54" s="503">
        <v>-5.4863760326806315E-4</v>
      </c>
      <c r="AC54" s="503">
        <v>-1.6443333928829471E-4</v>
      </c>
      <c r="AD54" s="503">
        <v>0</v>
      </c>
      <c r="AE54" s="503">
        <v>0</v>
      </c>
      <c r="AF54" s="503">
        <v>0</v>
      </c>
      <c r="AG54" s="503">
        <v>0</v>
      </c>
      <c r="AH54" s="503">
        <v>0</v>
      </c>
      <c r="AI54" s="503">
        <v>0</v>
      </c>
      <c r="AJ54" s="503">
        <v>0</v>
      </c>
      <c r="AK54" s="503">
        <v>0</v>
      </c>
      <c r="AL54" s="503">
        <v>0</v>
      </c>
      <c r="AM54" s="503">
        <v>0</v>
      </c>
      <c r="AN54" s="503">
        <v>0</v>
      </c>
      <c r="AO54" s="503">
        <v>0</v>
      </c>
      <c r="AP54" s="503">
        <v>0</v>
      </c>
      <c r="AQ54" s="503">
        <v>0</v>
      </c>
      <c r="AR54" s="503">
        <v>0</v>
      </c>
      <c r="AS54" s="503">
        <v>0</v>
      </c>
      <c r="AT54" s="503">
        <v>0</v>
      </c>
      <c r="AU54" s="503">
        <v>5.96430418842857E-6</v>
      </c>
      <c r="AV54" s="503">
        <v>3.2002717266578966E-5</v>
      </c>
      <c r="AW54" s="503">
        <v>1.5509850174625085E-4</v>
      </c>
      <c r="AX54" s="503">
        <v>-8.9779669907866791E-5</v>
      </c>
      <c r="AY54" s="503">
        <v>-5.7759241537001114E-5</v>
      </c>
      <c r="AZ54" s="503">
        <v>1.1422195019537776E-4</v>
      </c>
      <c r="BA54" s="503">
        <v>2.6340532364314265E-5</v>
      </c>
      <c r="BB54" s="503">
        <v>-1.5321000857391186E-5</v>
      </c>
      <c r="BC54" s="503">
        <v>5.2519792212071378E-5</v>
      </c>
      <c r="BD54" s="503">
        <v>-3.3609797704476174E-5</v>
      </c>
      <c r="BE54" s="503">
        <v>-5.6270000455560565E-6</v>
      </c>
      <c r="BF54" s="503">
        <v>1.17952163293237E-5</v>
      </c>
      <c r="BG54" s="503">
        <v>2.1593631470433823E-4</v>
      </c>
      <c r="BH54" s="503">
        <v>1.085072290101181E-5</v>
      </c>
      <c r="BI54" s="503">
        <v>6.9141740421057996E-5</v>
      </c>
      <c r="BJ54" s="503">
        <v>1.0721023121774524E-4</v>
      </c>
      <c r="BK54" s="503">
        <v>0</v>
      </c>
      <c r="BL54" s="503">
        <v>0</v>
      </c>
      <c r="BM54" s="503">
        <v>0</v>
      </c>
      <c r="BN54" s="503">
        <v>0</v>
      </c>
      <c r="BO54" s="503">
        <v>0</v>
      </c>
      <c r="BP54" s="503">
        <v>0</v>
      </c>
      <c r="BQ54" s="503">
        <v>0</v>
      </c>
      <c r="BR54" s="503">
        <v>0</v>
      </c>
      <c r="BS54" s="503">
        <v>0</v>
      </c>
      <c r="BT54" s="503">
        <v>0</v>
      </c>
      <c r="BU54" s="503">
        <v>0</v>
      </c>
      <c r="BV54" s="503">
        <v>0</v>
      </c>
      <c r="BW54" s="503">
        <v>-9.3807716585749892E-7</v>
      </c>
      <c r="BX54" s="503">
        <v>0</v>
      </c>
      <c r="BY54" s="503">
        <v>0</v>
      </c>
      <c r="BZ54" s="503">
        <v>0</v>
      </c>
      <c r="CA54" s="503">
        <v>0</v>
      </c>
      <c r="CB54" s="503">
        <v>0</v>
      </c>
      <c r="CC54" s="503">
        <v>0</v>
      </c>
      <c r="CD54" s="503">
        <v>0</v>
      </c>
      <c r="CE54" s="503">
        <v>7.4063089266276278E-6</v>
      </c>
      <c r="CF54" s="503">
        <v>0</v>
      </c>
      <c r="CG54" s="503">
        <v>1.0714082901551572E-4</v>
      </c>
      <c r="CH54" s="503">
        <v>8.1227707680125546E-5</v>
      </c>
      <c r="CI54" s="503">
        <v>3.7064683418046502E-5</v>
      </c>
      <c r="CJ54" s="503">
        <v>0</v>
      </c>
      <c r="CK54" s="503">
        <v>0</v>
      </c>
      <c r="CL54" s="503">
        <v>0</v>
      </c>
      <c r="CM54" s="503">
        <v>1.7772775030981084E-4</v>
      </c>
      <c r="CN54" s="503">
        <v>3.0992020632329839E-4</v>
      </c>
      <c r="CO54" s="503">
        <v>2.9505076400939876E-4</v>
      </c>
      <c r="CP54" s="503">
        <v>3.6834271096045765E-5</v>
      </c>
      <c r="CQ54" s="503">
        <v>6.2353646670361927E-4</v>
      </c>
      <c r="CR54" s="503">
        <v>5.5449161003813497E-4</v>
      </c>
      <c r="CS54" s="503">
        <v>-2.9807887650192878E-4</v>
      </c>
      <c r="CT54" s="503">
        <v>1.4299743285247003E-4</v>
      </c>
      <c r="CU54" s="503">
        <v>-1.3409472415888273E-4</v>
      </c>
      <c r="CV54" s="503">
        <v>1.1792588237789928E-3</v>
      </c>
      <c r="CW54" s="503">
        <v>5.4958084500191708E-3</v>
      </c>
    </row>
    <row r="55" spans="1:101" s="90" customFormat="1" x14ac:dyDescent="0.25">
      <c r="A55" s="112" t="s">
        <v>13</v>
      </c>
      <c r="B55" s="115" t="str">
        <f>A53&amp;A55</f>
        <v>Not ClassifiedShort</v>
      </c>
      <c r="C55" s="503">
        <v>0</v>
      </c>
      <c r="D55" s="503">
        <v>0</v>
      </c>
      <c r="E55" s="503">
        <v>0</v>
      </c>
      <c r="F55" s="503">
        <v>0</v>
      </c>
      <c r="G55" s="503">
        <v>0</v>
      </c>
      <c r="H55" s="503">
        <v>0</v>
      </c>
      <c r="I55" s="503">
        <v>0</v>
      </c>
      <c r="J55" s="503">
        <v>0</v>
      </c>
      <c r="K55" s="503">
        <v>0</v>
      </c>
      <c r="L55" s="503">
        <v>0</v>
      </c>
      <c r="M55" s="503">
        <v>0</v>
      </c>
      <c r="N55" s="503">
        <v>0</v>
      </c>
      <c r="O55" s="503">
        <v>0</v>
      </c>
      <c r="P55" s="503">
        <v>0</v>
      </c>
      <c r="Q55" s="503">
        <v>0</v>
      </c>
      <c r="R55" s="503">
        <v>0</v>
      </c>
      <c r="S55" s="503">
        <v>0</v>
      </c>
      <c r="T55" s="503">
        <v>0</v>
      </c>
      <c r="U55" s="503">
        <v>0</v>
      </c>
      <c r="V55" s="503">
        <v>0</v>
      </c>
      <c r="W55" s="503">
        <v>0</v>
      </c>
      <c r="X55" s="503">
        <v>0</v>
      </c>
      <c r="Y55" s="503">
        <v>0</v>
      </c>
      <c r="Z55" s="503">
        <v>0</v>
      </c>
      <c r="AA55" s="503">
        <v>0</v>
      </c>
      <c r="AB55" s="503">
        <v>0</v>
      </c>
      <c r="AC55" s="503">
        <v>0</v>
      </c>
      <c r="AD55" s="503">
        <v>0</v>
      </c>
      <c r="AE55" s="503">
        <v>0</v>
      </c>
      <c r="AF55" s="503">
        <v>0</v>
      </c>
      <c r="AG55" s="503">
        <v>0</v>
      </c>
      <c r="AH55" s="503">
        <v>0</v>
      </c>
      <c r="AI55" s="503">
        <v>0</v>
      </c>
      <c r="AJ55" s="503">
        <v>0</v>
      </c>
      <c r="AK55" s="503">
        <v>0</v>
      </c>
      <c r="AL55" s="503">
        <v>0</v>
      </c>
      <c r="AM55" s="503">
        <v>0</v>
      </c>
      <c r="AN55" s="503">
        <v>0</v>
      </c>
      <c r="AO55" s="503">
        <v>0</v>
      </c>
      <c r="AP55" s="503">
        <v>0</v>
      </c>
      <c r="AQ55" s="503">
        <v>0</v>
      </c>
      <c r="AR55" s="503">
        <v>0</v>
      </c>
      <c r="AS55" s="503">
        <v>0</v>
      </c>
      <c r="AT55" s="503">
        <v>0</v>
      </c>
      <c r="AU55" s="503">
        <v>0</v>
      </c>
      <c r="AV55" s="503">
        <v>0</v>
      </c>
      <c r="AW55" s="503">
        <v>0</v>
      </c>
      <c r="AX55" s="503">
        <v>0</v>
      </c>
      <c r="AY55" s="503">
        <v>0</v>
      </c>
      <c r="AZ55" s="503">
        <v>0</v>
      </c>
      <c r="BA55" s="503">
        <v>0</v>
      </c>
      <c r="BB55" s="503">
        <v>0</v>
      </c>
      <c r="BC55" s="503">
        <v>0</v>
      </c>
      <c r="BD55" s="503">
        <v>0</v>
      </c>
      <c r="BE55" s="503">
        <v>-1.6418378547906208E-6</v>
      </c>
      <c r="BF55" s="503">
        <v>-1.9862675355696538E-6</v>
      </c>
      <c r="BG55" s="503">
        <v>0</v>
      </c>
      <c r="BH55" s="503">
        <v>0</v>
      </c>
      <c r="BI55" s="503">
        <v>0</v>
      </c>
      <c r="BJ55" s="503">
        <v>0</v>
      </c>
      <c r="BK55" s="503">
        <v>0</v>
      </c>
      <c r="BL55" s="503">
        <v>0</v>
      </c>
      <c r="BM55" s="503">
        <v>0</v>
      </c>
      <c r="BN55" s="503">
        <v>0</v>
      </c>
      <c r="BO55" s="503">
        <v>0</v>
      </c>
      <c r="BP55" s="503">
        <v>0</v>
      </c>
      <c r="BQ55" s="503">
        <v>0</v>
      </c>
      <c r="BR55" s="503">
        <v>0</v>
      </c>
      <c r="BS55" s="503">
        <v>0</v>
      </c>
      <c r="BT55" s="503">
        <v>0</v>
      </c>
      <c r="BU55" s="503">
        <v>0</v>
      </c>
      <c r="BV55" s="503">
        <v>0</v>
      </c>
      <c r="BW55" s="503">
        <v>0</v>
      </c>
      <c r="BX55" s="503">
        <v>0</v>
      </c>
      <c r="BY55" s="503">
        <v>0</v>
      </c>
      <c r="BZ55" s="503">
        <v>0</v>
      </c>
      <c r="CA55" s="503">
        <v>0</v>
      </c>
      <c r="CB55" s="503">
        <v>0</v>
      </c>
      <c r="CC55" s="503">
        <v>0</v>
      </c>
      <c r="CD55" s="503">
        <v>0</v>
      </c>
      <c r="CE55" s="503">
        <v>0</v>
      </c>
      <c r="CF55" s="503">
        <v>0</v>
      </c>
      <c r="CG55" s="503">
        <v>0</v>
      </c>
      <c r="CH55" s="503">
        <v>0</v>
      </c>
      <c r="CI55" s="503">
        <v>0</v>
      </c>
      <c r="CJ55" s="503">
        <v>0</v>
      </c>
      <c r="CK55" s="503">
        <v>0</v>
      </c>
      <c r="CL55" s="503">
        <v>1.8995790445091574E-19</v>
      </c>
      <c r="CM55" s="503">
        <v>0</v>
      </c>
      <c r="CN55" s="503">
        <v>0</v>
      </c>
      <c r="CO55" s="503">
        <v>0</v>
      </c>
      <c r="CP55" s="503">
        <v>0</v>
      </c>
      <c r="CQ55" s="503">
        <v>0</v>
      </c>
      <c r="CR55" s="503">
        <v>0</v>
      </c>
      <c r="CS55" s="503">
        <v>0</v>
      </c>
      <c r="CT55" s="503">
        <v>0</v>
      </c>
      <c r="CU55" s="503">
        <v>0</v>
      </c>
      <c r="CV55" s="503">
        <v>0</v>
      </c>
      <c r="CW55" s="503">
        <v>-5.2941968793521331E-6</v>
      </c>
    </row>
    <row r="56" spans="1:101" s="90" customFormat="1" x14ac:dyDescent="0.25">
      <c r="A56" s="111" t="s">
        <v>42</v>
      </c>
      <c r="B56" s="114"/>
      <c r="C56" s="503">
        <v>0</v>
      </c>
      <c r="D56" s="503">
        <v>0</v>
      </c>
      <c r="E56" s="503">
        <v>0</v>
      </c>
      <c r="F56" s="503">
        <v>0</v>
      </c>
      <c r="G56" s="503">
        <v>0</v>
      </c>
      <c r="H56" s="503">
        <v>0</v>
      </c>
      <c r="I56" s="503">
        <v>0</v>
      </c>
      <c r="J56" s="503">
        <v>0</v>
      </c>
      <c r="K56" s="503">
        <v>0</v>
      </c>
      <c r="L56" s="503">
        <v>0</v>
      </c>
      <c r="M56" s="503">
        <v>0</v>
      </c>
      <c r="N56" s="503">
        <v>0</v>
      </c>
      <c r="O56" s="503">
        <v>0</v>
      </c>
      <c r="P56" s="503">
        <v>0</v>
      </c>
      <c r="Q56" s="503">
        <v>0</v>
      </c>
      <c r="R56" s="503">
        <v>0</v>
      </c>
      <c r="S56" s="503">
        <v>0</v>
      </c>
      <c r="T56" s="503">
        <v>0</v>
      </c>
      <c r="U56" s="503">
        <v>0</v>
      </c>
      <c r="V56" s="503">
        <v>0</v>
      </c>
      <c r="W56" s="503">
        <v>0</v>
      </c>
      <c r="X56" s="503">
        <v>0</v>
      </c>
      <c r="Y56" s="503">
        <v>-5.6967380826518099E-5</v>
      </c>
      <c r="Z56" s="503">
        <v>4.3493249998442486E-4</v>
      </c>
      <c r="AA56" s="503">
        <v>3.8284483890577934E-4</v>
      </c>
      <c r="AB56" s="503">
        <v>-5.4863760326806315E-4</v>
      </c>
      <c r="AC56" s="503">
        <v>-1.6443333928829471E-4</v>
      </c>
      <c r="AD56" s="503">
        <v>0</v>
      </c>
      <c r="AE56" s="503">
        <v>0</v>
      </c>
      <c r="AF56" s="503">
        <v>0</v>
      </c>
      <c r="AG56" s="503">
        <v>0</v>
      </c>
      <c r="AH56" s="503">
        <v>0</v>
      </c>
      <c r="AI56" s="503">
        <v>0</v>
      </c>
      <c r="AJ56" s="503">
        <v>0</v>
      </c>
      <c r="AK56" s="503">
        <v>0</v>
      </c>
      <c r="AL56" s="503">
        <v>0</v>
      </c>
      <c r="AM56" s="503">
        <v>0</v>
      </c>
      <c r="AN56" s="503">
        <v>0</v>
      </c>
      <c r="AO56" s="503">
        <v>0</v>
      </c>
      <c r="AP56" s="503">
        <v>0</v>
      </c>
      <c r="AQ56" s="503">
        <v>0</v>
      </c>
      <c r="AR56" s="503">
        <v>0</v>
      </c>
      <c r="AS56" s="503">
        <v>0</v>
      </c>
      <c r="AT56" s="503">
        <v>0</v>
      </c>
      <c r="AU56" s="503">
        <v>5.96430418842857E-6</v>
      </c>
      <c r="AV56" s="503">
        <v>3.2002717266578966E-5</v>
      </c>
      <c r="AW56" s="503">
        <v>1.5509850174625085E-4</v>
      </c>
      <c r="AX56" s="503">
        <v>-8.9779669907866791E-5</v>
      </c>
      <c r="AY56" s="503">
        <v>-5.7759241537001114E-5</v>
      </c>
      <c r="AZ56" s="503">
        <v>1.1422195019537776E-4</v>
      </c>
      <c r="BA56" s="503">
        <v>2.6340532364314265E-5</v>
      </c>
      <c r="BB56" s="503">
        <v>-1.5321000857391186E-5</v>
      </c>
      <c r="BC56" s="503">
        <v>5.2519792212071378E-5</v>
      </c>
      <c r="BD56" s="503">
        <v>-3.3609797704476174E-5</v>
      </c>
      <c r="BE56" s="503">
        <v>-7.2688379003466766E-6</v>
      </c>
      <c r="BF56" s="503">
        <v>9.8089487937540445E-6</v>
      </c>
      <c r="BG56" s="503">
        <v>2.1593631470433823E-4</v>
      </c>
      <c r="BH56" s="503">
        <v>1.085072290101181E-5</v>
      </c>
      <c r="BI56" s="503">
        <v>6.9141740421057996E-5</v>
      </c>
      <c r="BJ56" s="503">
        <v>1.0721023121774524E-4</v>
      </c>
      <c r="BK56" s="503">
        <v>0</v>
      </c>
      <c r="BL56" s="503">
        <v>0</v>
      </c>
      <c r="BM56" s="503">
        <v>0</v>
      </c>
      <c r="BN56" s="503">
        <v>0</v>
      </c>
      <c r="BO56" s="503">
        <v>0</v>
      </c>
      <c r="BP56" s="503">
        <v>0</v>
      </c>
      <c r="BQ56" s="503">
        <v>0</v>
      </c>
      <c r="BR56" s="503">
        <v>0</v>
      </c>
      <c r="BS56" s="503">
        <v>0</v>
      </c>
      <c r="BT56" s="503">
        <v>0</v>
      </c>
      <c r="BU56" s="503">
        <v>0</v>
      </c>
      <c r="BV56" s="503">
        <v>0</v>
      </c>
      <c r="BW56" s="503">
        <v>-9.3807716585749892E-7</v>
      </c>
      <c r="BX56" s="503">
        <v>0</v>
      </c>
      <c r="BY56" s="503">
        <v>0</v>
      </c>
      <c r="BZ56" s="503">
        <v>0</v>
      </c>
      <c r="CA56" s="503">
        <v>0</v>
      </c>
      <c r="CB56" s="503">
        <v>0</v>
      </c>
      <c r="CC56" s="503">
        <v>0</v>
      </c>
      <c r="CD56" s="503">
        <v>0</v>
      </c>
      <c r="CE56" s="503">
        <v>7.4063089266276278E-6</v>
      </c>
      <c r="CF56" s="503">
        <v>0</v>
      </c>
      <c r="CG56" s="503">
        <v>1.0714082901551572E-4</v>
      </c>
      <c r="CH56" s="503">
        <v>8.1227707680125546E-5</v>
      </c>
      <c r="CI56" s="503">
        <v>3.7064683418046502E-5</v>
      </c>
      <c r="CJ56" s="503">
        <v>0</v>
      </c>
      <c r="CK56" s="503">
        <v>0</v>
      </c>
      <c r="CL56" s="503">
        <v>1.8995790445091574E-19</v>
      </c>
      <c r="CM56" s="503">
        <v>1.7772775030981084E-4</v>
      </c>
      <c r="CN56" s="503">
        <v>3.0992020632329839E-4</v>
      </c>
      <c r="CO56" s="503">
        <v>2.9505076400939876E-4</v>
      </c>
      <c r="CP56" s="503">
        <v>3.6834271096045765E-5</v>
      </c>
      <c r="CQ56" s="503">
        <v>6.2353646670361927E-4</v>
      </c>
      <c r="CR56" s="503">
        <v>5.5449161003813497E-4</v>
      </c>
      <c r="CS56" s="503">
        <v>-2.9807887650192878E-4</v>
      </c>
      <c r="CT56" s="503">
        <v>1.4299743285247003E-4</v>
      </c>
      <c r="CU56" s="503">
        <v>-1.3409472415888273E-4</v>
      </c>
      <c r="CV56" s="503">
        <v>1.1792588237789928E-3</v>
      </c>
      <c r="CW56" s="503">
        <v>5.4905142531398192E-3</v>
      </c>
    </row>
    <row r="57" spans="1:101" s="90" customFormat="1" x14ac:dyDescent="0.25">
      <c r="A57" s="111" t="s">
        <v>28</v>
      </c>
      <c r="B57" s="114"/>
      <c r="C57" s="503">
        <v>-6.6067178240768215E-2</v>
      </c>
      <c r="D57" s="503">
        <v>-7.7157159749191443E-3</v>
      </c>
      <c r="E57" s="503">
        <v>-1.0437829593159953E-2</v>
      </c>
      <c r="F57" s="503">
        <v>-8.7223236955306788E-3</v>
      </c>
      <c r="G57" s="503">
        <v>-5.2727490753212477E-3</v>
      </c>
      <c r="H57" s="503">
        <v>-1.0135577341968224E-2</v>
      </c>
      <c r="I57" s="503">
        <v>1.621101796719128E-2</v>
      </c>
      <c r="J57" s="503">
        <v>1.8390746915386335E-4</v>
      </c>
      <c r="K57" s="503">
        <v>-1.9643637036454329E-3</v>
      </c>
      <c r="L57" s="503">
        <v>-5.6539429675271484E-4</v>
      </c>
      <c r="M57" s="503">
        <v>-1.6231989351180053E-3</v>
      </c>
      <c r="N57" s="503">
        <v>-1.9440396491771138E-3</v>
      </c>
      <c r="O57" s="503">
        <v>5.0005451537130149E-3</v>
      </c>
      <c r="P57" s="503">
        <v>-1.2209816895447893E-2</v>
      </c>
      <c r="Q57" s="503">
        <v>-5.4339589706337279E-3</v>
      </c>
      <c r="R57" s="503">
        <v>-5.7738701137682443E-3</v>
      </c>
      <c r="S57" s="503">
        <v>-2.3842848456162224E-3</v>
      </c>
      <c r="T57" s="503">
        <v>-8.3291033341748036E-5</v>
      </c>
      <c r="U57" s="503">
        <v>-3.302582047302942E-3</v>
      </c>
      <c r="V57" s="503">
        <v>-4.1381251598905551E-3</v>
      </c>
      <c r="W57" s="503">
        <v>-2.097738972222847E-3</v>
      </c>
      <c r="X57" s="503">
        <v>-2.0544850372051894E-3</v>
      </c>
      <c r="Y57" s="503">
        <v>-3.0150243597465653E-3</v>
      </c>
      <c r="Z57" s="503">
        <v>-1.2600206302222695E-3</v>
      </c>
      <c r="AA57" s="503">
        <v>-7.2015398377934582E-4</v>
      </c>
      <c r="AB57" s="503">
        <v>-2.1724886592551591E-4</v>
      </c>
      <c r="AC57" s="503">
        <v>-2.4927520409968196E-3</v>
      </c>
      <c r="AD57" s="503">
        <v>-4.4643698794262222E-4</v>
      </c>
      <c r="AE57" s="503">
        <v>-2.0119904982893289E-4</v>
      </c>
      <c r="AF57" s="503">
        <v>-2.4245878588925952E-3</v>
      </c>
      <c r="AG57" s="503">
        <v>-6.1140768144951748E-3</v>
      </c>
      <c r="AH57" s="503">
        <v>4.3883981902097698E-3</v>
      </c>
      <c r="AI57" s="503">
        <v>-2.080161012320387E-3</v>
      </c>
      <c r="AJ57" s="503">
        <v>-8.6322585349138728E-4</v>
      </c>
      <c r="AK57" s="503">
        <v>-1.2449453511194774E-3</v>
      </c>
      <c r="AL57" s="503">
        <v>-1.2609560140541421E-3</v>
      </c>
      <c r="AM57" s="503">
        <v>-2.2740649186172137E-3</v>
      </c>
      <c r="AN57" s="503">
        <v>-1.0322790895580568E-3</v>
      </c>
      <c r="AO57" s="503">
        <v>-1.6701856168179052E-3</v>
      </c>
      <c r="AP57" s="503">
        <v>-1.4163880878044744E-3</v>
      </c>
      <c r="AQ57" s="503">
        <v>-1.2738107848347725E-3</v>
      </c>
      <c r="AR57" s="503">
        <v>-2.6530036400013835E-4</v>
      </c>
      <c r="AS57" s="503">
        <v>-1.1605508241606178E-3</v>
      </c>
      <c r="AT57" s="503">
        <v>-1.656519865860544E-3</v>
      </c>
      <c r="AU57" s="503">
        <v>-1.6116307826395371E-3</v>
      </c>
      <c r="AV57" s="503">
        <v>-5.3527321431122714E-4</v>
      </c>
      <c r="AW57" s="503">
        <v>-6.9906379207764098E-4</v>
      </c>
      <c r="AX57" s="503">
        <v>-8.6241376600432293E-4</v>
      </c>
      <c r="AY57" s="503">
        <v>-1.0386116418300373E-3</v>
      </c>
      <c r="AZ57" s="503">
        <v>-9.0192180468196882E-4</v>
      </c>
      <c r="BA57" s="503">
        <v>-1.0236473226920453E-3</v>
      </c>
      <c r="BB57" s="503">
        <v>-8.2885862194097769E-4</v>
      </c>
      <c r="BC57" s="503">
        <v>-5.0436884542779618E-4</v>
      </c>
      <c r="BD57" s="503">
        <v>-8.4113041034846511E-4</v>
      </c>
      <c r="BE57" s="503">
        <v>-8.4733315962864486E-4</v>
      </c>
      <c r="BF57" s="503">
        <v>-1.397889788448241E-3</v>
      </c>
      <c r="BG57" s="503">
        <v>-8.2753781741625734E-4</v>
      </c>
      <c r="BH57" s="503">
        <v>-2.6563512367494962E-3</v>
      </c>
      <c r="BI57" s="503">
        <v>1.7659686483868042E-3</v>
      </c>
      <c r="BJ57" s="503">
        <v>-7.8313286358163022E-4</v>
      </c>
      <c r="BK57" s="503">
        <v>-9.4760292662573911E-4</v>
      </c>
      <c r="BL57" s="503">
        <v>-9.6822702696318342E-4</v>
      </c>
      <c r="BM57" s="503">
        <v>-7.3517496832440157E-4</v>
      </c>
      <c r="BN57" s="503">
        <v>-9.4303116248308785E-4</v>
      </c>
      <c r="BO57" s="503">
        <v>-1.2051635049026288E-3</v>
      </c>
      <c r="BP57" s="503">
        <v>-1.0050351507125787E-3</v>
      </c>
      <c r="BQ57" s="503">
        <v>-1.1514042360301268E-3</v>
      </c>
      <c r="BR57" s="503">
        <v>-1.0375984977708197E-4</v>
      </c>
      <c r="BS57" s="503">
        <v>-9.9470399988190296E-4</v>
      </c>
      <c r="BT57" s="503">
        <v>-8.9685227777152492E-4</v>
      </c>
      <c r="BU57" s="503">
        <v>-9.7791481206878296E-4</v>
      </c>
      <c r="BV57" s="503">
        <v>-5.2822244822515411E-4</v>
      </c>
      <c r="BW57" s="503">
        <v>3.0917571357185364E-4</v>
      </c>
      <c r="BX57" s="503">
        <v>-1.9869365776905034E-3</v>
      </c>
      <c r="BY57" s="503">
        <v>-1.4499037807835069E-3</v>
      </c>
      <c r="BZ57" s="503">
        <v>-6.2468903716086151E-4</v>
      </c>
      <c r="CA57" s="503">
        <v>-1.0169525066759278E-3</v>
      </c>
      <c r="CB57" s="503">
        <v>-4.5307254993508071E-4</v>
      </c>
      <c r="CC57" s="503">
        <v>-6.2908569739390742E-4</v>
      </c>
      <c r="CD57" s="503">
        <v>-2.0785331258025509E-4</v>
      </c>
      <c r="CE57" s="503">
        <v>-1.5293470791261576E-3</v>
      </c>
      <c r="CF57" s="503">
        <v>-8.162312962263019E-4</v>
      </c>
      <c r="CG57" s="503">
        <v>-6.3091850331164936E-4</v>
      </c>
      <c r="CH57" s="503">
        <v>-9.5308553286990619E-4</v>
      </c>
      <c r="CI57" s="503">
        <v>-6.9506162284703075E-4</v>
      </c>
      <c r="CJ57" s="503">
        <v>-9.0756806498813129E-4</v>
      </c>
      <c r="CK57" s="503">
        <v>-3.7541728323212841E-4</v>
      </c>
      <c r="CL57" s="503">
        <v>-7.9884287630859418E-4</v>
      </c>
      <c r="CM57" s="503">
        <v>-2.3025748800653557E-5</v>
      </c>
      <c r="CN57" s="503">
        <v>-7.8685649257847156E-4</v>
      </c>
      <c r="CO57" s="503">
        <v>-2.13574392485405E-4</v>
      </c>
      <c r="CP57" s="503">
        <v>-4.4160656735482972E-4</v>
      </c>
      <c r="CQ57" s="503">
        <v>-3.920660386067287E-4</v>
      </c>
      <c r="CR57" s="503">
        <v>-3.6197201140746537E-4</v>
      </c>
      <c r="CS57" s="503">
        <v>-3.9150398395431106E-4</v>
      </c>
      <c r="CT57" s="503">
        <v>-3.154338319025307E-4</v>
      </c>
      <c r="CU57" s="503">
        <v>-5.9212716797478308E-4</v>
      </c>
      <c r="CV57" s="503">
        <v>-4.1043441704058603E-4</v>
      </c>
      <c r="CW57" s="503">
        <v>-0.29181037318900732</v>
      </c>
    </row>
    <row r="58" spans="1:101" s="90" customFormat="1" x14ac:dyDescent="0.25">
      <c r="A58" s="111" t="s">
        <v>16</v>
      </c>
      <c r="B58" s="114"/>
      <c r="C58" s="502"/>
      <c r="D58" s="502"/>
      <c r="E58" s="502"/>
      <c r="F58" s="502"/>
      <c r="G58" s="502"/>
      <c r="H58" s="502"/>
      <c r="I58" s="502"/>
      <c r="J58" s="502"/>
      <c r="K58" s="502"/>
      <c r="L58" s="502"/>
      <c r="M58" s="502"/>
      <c r="N58" s="502"/>
      <c r="O58" s="502"/>
      <c r="P58" s="502"/>
      <c r="Q58" s="502"/>
      <c r="R58" s="502"/>
      <c r="S58" s="502"/>
      <c r="T58" s="502"/>
      <c r="U58" s="502"/>
      <c r="V58" s="502"/>
      <c r="W58" s="502"/>
      <c r="X58" s="502"/>
      <c r="Y58" s="502"/>
      <c r="Z58" s="502"/>
      <c r="AA58" s="502"/>
      <c r="AB58" s="502"/>
      <c r="AC58" s="502"/>
      <c r="AD58" s="502"/>
      <c r="AE58" s="502"/>
      <c r="AF58" s="502"/>
      <c r="AG58" s="502"/>
      <c r="AH58" s="502"/>
      <c r="AI58" s="502"/>
      <c r="AJ58" s="502"/>
      <c r="AK58" s="502"/>
      <c r="AL58" s="502"/>
      <c r="AM58" s="502"/>
      <c r="AN58" s="502"/>
      <c r="AO58" s="502"/>
      <c r="AP58" s="502"/>
      <c r="AQ58" s="502"/>
      <c r="AR58" s="502"/>
      <c r="AS58" s="502"/>
      <c r="AT58" s="502"/>
      <c r="AU58" s="502"/>
      <c r="AV58" s="502"/>
      <c r="AW58" s="502"/>
      <c r="AX58" s="502"/>
      <c r="AY58" s="502"/>
      <c r="AZ58" s="502"/>
      <c r="BA58" s="502"/>
      <c r="BB58" s="502"/>
      <c r="BC58" s="502"/>
      <c r="BD58" s="502"/>
      <c r="BE58" s="502"/>
      <c r="BF58" s="502"/>
      <c r="BG58" s="502"/>
      <c r="BH58" s="502"/>
      <c r="BI58" s="502"/>
      <c r="BJ58" s="502"/>
      <c r="BK58" s="502"/>
      <c r="BL58" s="502"/>
      <c r="BM58" s="502"/>
      <c r="BN58" s="502"/>
      <c r="BO58" s="502"/>
      <c r="BP58" s="502"/>
      <c r="BQ58" s="502"/>
      <c r="BR58" s="502"/>
      <c r="BS58" s="502"/>
      <c r="BT58" s="502"/>
      <c r="BU58" s="502"/>
      <c r="BV58" s="502"/>
      <c r="BW58" s="502"/>
      <c r="BX58" s="502"/>
      <c r="BY58" s="502"/>
      <c r="BZ58" s="502"/>
      <c r="CA58" s="502"/>
      <c r="CB58" s="503">
        <v>-1.4520931427015951E-5</v>
      </c>
      <c r="CC58" s="503">
        <v>3.1971415547266643E-5</v>
      </c>
      <c r="CD58" s="503">
        <v>-1.7812029232948189E-4</v>
      </c>
      <c r="CE58" s="503">
        <v>7.9053647674403113E-5</v>
      </c>
      <c r="CF58" s="503">
        <v>-9.6152711222070184E-6</v>
      </c>
      <c r="CG58" s="503">
        <v>4.8229590106524994E-5</v>
      </c>
      <c r="CH58" s="503">
        <v>-1.2064806044207273E-5</v>
      </c>
      <c r="CI58" s="503">
        <v>5.0378464732070579E-4</v>
      </c>
      <c r="CJ58" s="503">
        <v>6.05216186641518E-4</v>
      </c>
      <c r="CK58" s="503">
        <v>3.8412145733167618E-4</v>
      </c>
      <c r="CL58" s="503">
        <v>3.1148090398720263E-4</v>
      </c>
      <c r="CM58" s="503">
        <v>4.7573077119743051E-4</v>
      </c>
      <c r="CN58" s="503">
        <v>5.8616899338930113E-4</v>
      </c>
      <c r="CO58" s="503">
        <v>1.5249358372076632E-4</v>
      </c>
      <c r="CP58" s="503">
        <v>-2.5372950788858238E-4</v>
      </c>
      <c r="CQ58" s="503">
        <v>6.2529129031916502E-4</v>
      </c>
      <c r="CR58" s="503">
        <v>1.4826727172339276E-3</v>
      </c>
      <c r="CS58" s="503">
        <v>1.0228954268446644E-3</v>
      </c>
      <c r="CT58" s="503">
        <v>3.9844133633870865E-4</v>
      </c>
      <c r="CU58" s="503">
        <v>1.1204716084221311E-3</v>
      </c>
      <c r="CV58" s="503">
        <v>1.7203635768680034E-3</v>
      </c>
      <c r="CW58" s="503">
        <v>1.3250190709537153E-2</v>
      </c>
    </row>
    <row r="59" spans="1:101" s="90" customFormat="1" x14ac:dyDescent="0.25">
      <c r="A59" s="111" t="s">
        <v>10</v>
      </c>
      <c r="B59" s="114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502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502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502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502"/>
      <c r="BV59" s="502"/>
      <c r="BW59" s="502"/>
      <c r="BX59" s="502"/>
      <c r="BY59" s="502"/>
      <c r="BZ59" s="502"/>
      <c r="CA59" s="502"/>
      <c r="CB59" s="502"/>
      <c r="CC59" s="502"/>
      <c r="CD59" s="502"/>
      <c r="CE59" s="502"/>
      <c r="CF59" s="502"/>
      <c r="CG59" s="502"/>
      <c r="CH59" s="502"/>
      <c r="CI59" s="502"/>
      <c r="CJ59" s="502"/>
      <c r="CK59" s="502"/>
      <c r="CL59" s="502"/>
      <c r="CM59" s="502"/>
      <c r="CN59" s="502"/>
      <c r="CO59" s="502"/>
      <c r="CP59" s="502"/>
      <c r="CQ59" s="502"/>
      <c r="CR59" s="502"/>
      <c r="CS59" s="502"/>
      <c r="CT59" s="502"/>
      <c r="CU59" s="502"/>
      <c r="CV59" s="502"/>
      <c r="CW59" s="502"/>
    </row>
    <row r="60" spans="1:101" s="90" customFormat="1" x14ac:dyDescent="0.25">
      <c r="A60" s="112" t="s">
        <v>12</v>
      </c>
      <c r="B60" s="115" t="str">
        <f>A59&amp;A60</f>
        <v>Telecommunication ServicesLong</v>
      </c>
      <c r="C60" s="503">
        <v>-9.7656314230043176E-3</v>
      </c>
      <c r="D60" s="503">
        <v>-7.8084745807883559E-3</v>
      </c>
      <c r="E60" s="503">
        <v>9.2870101049139335E-3</v>
      </c>
      <c r="F60" s="503">
        <v>6.6875451483809981E-3</v>
      </c>
      <c r="G60" s="503">
        <v>7.1284526502197517E-3</v>
      </c>
      <c r="H60" s="503">
        <v>1.1725676232029752E-2</v>
      </c>
      <c r="I60" s="503">
        <v>1.6022551102368988E-2</v>
      </c>
      <c r="J60" s="503">
        <v>2.2156196535650624E-2</v>
      </c>
      <c r="K60" s="503">
        <v>1.0355894419245752E-2</v>
      </c>
      <c r="L60" s="503">
        <v>1.0533200542404797E-3</v>
      </c>
      <c r="M60" s="503">
        <v>2.1160887778876047E-2</v>
      </c>
      <c r="N60" s="503">
        <v>2.498558871164901E-2</v>
      </c>
      <c r="O60" s="503">
        <v>1.4903136560997662E-2</v>
      </c>
      <c r="P60" s="503">
        <v>2.0631707766995987E-2</v>
      </c>
      <c r="Q60" s="503">
        <v>1.7192936535130442E-2</v>
      </c>
      <c r="R60" s="503">
        <v>-2.51765705584332E-3</v>
      </c>
      <c r="S60" s="503">
        <v>1.8779371831480797E-2</v>
      </c>
      <c r="T60" s="503">
        <v>4.1957295651872444E-2</v>
      </c>
      <c r="U60" s="503">
        <v>-5.9049778877621473E-3</v>
      </c>
      <c r="V60" s="503">
        <v>1.3926875492277762E-2</v>
      </c>
      <c r="W60" s="503">
        <v>-1.8712853597019911E-2</v>
      </c>
      <c r="X60" s="503">
        <v>5.8866172406992759E-3</v>
      </c>
      <c r="Y60" s="503">
        <v>-2.1901655851925331E-2</v>
      </c>
      <c r="Z60" s="503">
        <v>-6.0384400821997227E-3</v>
      </c>
      <c r="AA60" s="503">
        <v>2.1959302630144631E-2</v>
      </c>
      <c r="AB60" s="503">
        <v>-2.7265418352288046E-2</v>
      </c>
      <c r="AC60" s="503">
        <v>-2.8233064608355622E-2</v>
      </c>
      <c r="AD60" s="503">
        <v>-5.4403072426698288E-3</v>
      </c>
      <c r="AE60" s="503">
        <v>-6.179550887642752E-2</v>
      </c>
      <c r="AF60" s="503">
        <v>-5.273672245992897E-2</v>
      </c>
      <c r="AG60" s="503">
        <v>-6.8571183957023118E-3</v>
      </c>
      <c r="AH60" s="503">
        <v>2.1759768665702443E-2</v>
      </c>
      <c r="AI60" s="503">
        <v>-2.5866743439504097E-2</v>
      </c>
      <c r="AJ60" s="503">
        <v>3.2950871915610235E-3</v>
      </c>
      <c r="AK60" s="503">
        <v>1.3357169901410696E-2</v>
      </c>
      <c r="AL60" s="503">
        <v>2.6678646808945636E-2</v>
      </c>
      <c r="AM60" s="503">
        <v>2.8289299141094931E-2</v>
      </c>
      <c r="AN60" s="503">
        <v>-1.5880708783164495E-3</v>
      </c>
      <c r="AO60" s="503">
        <v>1.7400689226818672E-2</v>
      </c>
      <c r="AP60" s="503">
        <v>6.4230041462570442E-3</v>
      </c>
      <c r="AQ60" s="503">
        <v>7.1126660229806297E-3</v>
      </c>
      <c r="AR60" s="503">
        <v>4.5211439876561912E-3</v>
      </c>
      <c r="AS60" s="503">
        <v>-6.633280977976874E-4</v>
      </c>
      <c r="AT60" s="503">
        <v>1.1626808631661743E-2</v>
      </c>
      <c r="AU60" s="503">
        <v>8.5688651073249009E-3</v>
      </c>
      <c r="AV60" s="503">
        <v>4.479353207756007E-3</v>
      </c>
      <c r="AW60" s="503">
        <v>1.4940632160854523E-2</v>
      </c>
      <c r="AX60" s="503">
        <v>6.821443841350929E-3</v>
      </c>
      <c r="AY60" s="503">
        <v>-6.7380912250756767E-3</v>
      </c>
      <c r="AZ60" s="503">
        <v>-2.5145432622095116E-3</v>
      </c>
      <c r="BA60" s="503">
        <v>9.8918443984894605E-3</v>
      </c>
      <c r="BB60" s="503">
        <v>-3.7348394304193406E-3</v>
      </c>
      <c r="BC60" s="503">
        <v>4.4618090061877723E-3</v>
      </c>
      <c r="BD60" s="503">
        <v>2.4302232899705732E-3</v>
      </c>
      <c r="BE60" s="503">
        <v>-1.8499706896592382E-3</v>
      </c>
      <c r="BF60" s="503">
        <v>1.9235367398685124E-3</v>
      </c>
      <c r="BG60" s="503">
        <v>-8.5811711606565474E-3</v>
      </c>
      <c r="BH60" s="503">
        <v>9.8056896813026825E-4</v>
      </c>
      <c r="BI60" s="503">
        <v>2.0794491323898066E-2</v>
      </c>
      <c r="BJ60" s="503">
        <v>2.7329007845424101E-3</v>
      </c>
      <c r="BK60" s="503">
        <v>-7.4996246004073938E-3</v>
      </c>
      <c r="BL60" s="503">
        <v>-3.3273793027981027E-3</v>
      </c>
      <c r="BM60" s="503">
        <v>-1.6055599490593943E-3</v>
      </c>
      <c r="BN60" s="503">
        <v>-1.3821415283826239E-2</v>
      </c>
      <c r="BO60" s="503">
        <v>-2.9781467329365881E-2</v>
      </c>
      <c r="BP60" s="503">
        <v>1.0446686684399084E-2</v>
      </c>
      <c r="BQ60" s="503">
        <v>-2.4079626885404747E-3</v>
      </c>
      <c r="BR60" s="503">
        <v>4.0665754892784435E-3</v>
      </c>
      <c r="BS60" s="503">
        <v>4.0297171246227545E-2</v>
      </c>
      <c r="BT60" s="503">
        <v>2.6458793643317664E-2</v>
      </c>
      <c r="BU60" s="503">
        <v>-8.1051316341329508E-3</v>
      </c>
      <c r="BV60" s="503">
        <v>-1.1833520616785099E-2</v>
      </c>
      <c r="BW60" s="503">
        <v>-2.3040903116402861E-2</v>
      </c>
      <c r="BX60" s="503">
        <v>-5.9398698216581603E-4</v>
      </c>
      <c r="BY60" s="503">
        <v>1.216274111078974E-3</v>
      </c>
      <c r="BZ60" s="503">
        <v>1.5440245929292797E-2</v>
      </c>
      <c r="CA60" s="503">
        <v>1.1318215428004992E-2</v>
      </c>
      <c r="CB60" s="503">
        <v>-6.2982387339992406E-4</v>
      </c>
      <c r="CC60" s="503">
        <v>-1.6401471944840364E-4</v>
      </c>
      <c r="CD60" s="503">
        <v>1.1877374820483889E-2</v>
      </c>
      <c r="CE60" s="503">
        <v>1.3741879210457244E-2</v>
      </c>
      <c r="CF60" s="503">
        <v>-3.0473294746160519E-3</v>
      </c>
      <c r="CG60" s="503">
        <v>1.3774409020599998E-3</v>
      </c>
      <c r="CH60" s="503">
        <v>1.3716776855239804E-2</v>
      </c>
      <c r="CI60" s="503">
        <v>-1.030091295991744E-3</v>
      </c>
      <c r="CJ60" s="503">
        <v>-3.7623601541888559E-3</v>
      </c>
      <c r="CK60" s="503">
        <v>7.976332333418084E-3</v>
      </c>
      <c r="CL60" s="503">
        <v>3.707522722386994E-3</v>
      </c>
      <c r="CM60" s="503">
        <v>1.6474085083529953E-2</v>
      </c>
      <c r="CN60" s="503">
        <v>1.0802328292830838E-2</v>
      </c>
      <c r="CO60" s="503">
        <v>1.2152961373340045E-3</v>
      </c>
      <c r="CP60" s="503">
        <v>3.1630157580565216E-3</v>
      </c>
      <c r="CQ60" s="503">
        <v>-5.8532828090961837E-3</v>
      </c>
      <c r="CR60" s="503">
        <v>-2.7256798419753908E-3</v>
      </c>
      <c r="CS60" s="503">
        <v>4.1751347821715029E-4</v>
      </c>
      <c r="CT60" s="503">
        <v>3.6644717818535124E-3</v>
      </c>
      <c r="CU60" s="503">
        <v>3.6248540950594133E-3</v>
      </c>
      <c r="CV60" s="503">
        <v>3.0479984214257993E-3</v>
      </c>
      <c r="CW60" s="503">
        <v>0.41237071550335103</v>
      </c>
    </row>
    <row r="61" spans="1:101" s="90" customFormat="1" x14ac:dyDescent="0.25">
      <c r="A61" s="112" t="s">
        <v>13</v>
      </c>
      <c r="B61" s="115" t="str">
        <f>A59&amp;A61</f>
        <v>Telecommunication ServicesShort</v>
      </c>
      <c r="C61" s="503">
        <v>3.297788148432651E-3</v>
      </c>
      <c r="D61" s="503">
        <v>-1.8359872378408775E-3</v>
      </c>
      <c r="E61" s="503">
        <v>5.6488606935498117E-3</v>
      </c>
      <c r="F61" s="503">
        <v>-2.0078601746651601E-3</v>
      </c>
      <c r="G61" s="503">
        <v>-8.13992916483775E-3</v>
      </c>
      <c r="H61" s="503">
        <v>-3.8282226247049224E-3</v>
      </c>
      <c r="I61" s="503">
        <v>-2.2790075111376205E-3</v>
      </c>
      <c r="J61" s="503">
        <v>-6.3272465457233449E-3</v>
      </c>
      <c r="K61" s="503">
        <v>-1.9518358830654134E-3</v>
      </c>
      <c r="L61" s="503">
        <v>3.9185660413605296E-3</v>
      </c>
      <c r="M61" s="503">
        <v>-1.0083061967702063E-2</v>
      </c>
      <c r="N61" s="503">
        <v>-9.5894052542418069E-3</v>
      </c>
      <c r="O61" s="503">
        <v>-1.3484048888555328E-2</v>
      </c>
      <c r="P61" s="503">
        <v>5.1024299349851365E-3</v>
      </c>
      <c r="Q61" s="503">
        <v>4.5508264331808514E-3</v>
      </c>
      <c r="R61" s="503">
        <v>2.5462803874563877E-4</v>
      </c>
      <c r="S61" s="503">
        <v>-2.3081555658087736E-3</v>
      </c>
      <c r="T61" s="503">
        <v>-1.1357824294281926E-2</v>
      </c>
      <c r="U61" s="503">
        <v>-8.8395837806708958E-3</v>
      </c>
      <c r="V61" s="503">
        <v>-1.1068669909484059E-2</v>
      </c>
      <c r="W61" s="503">
        <v>3.17605231957694E-2</v>
      </c>
      <c r="X61" s="503">
        <v>3.2193490628174247E-3</v>
      </c>
      <c r="Y61" s="503">
        <v>8.3713475819026644E-3</v>
      </c>
      <c r="Z61" s="503">
        <v>3.2414732867418459E-3</v>
      </c>
      <c r="AA61" s="503">
        <v>-2.1253831512486641E-2</v>
      </c>
      <c r="AB61" s="503">
        <v>1.9121300782442011E-2</v>
      </c>
      <c r="AC61" s="503">
        <v>2.5766513648740018E-2</v>
      </c>
      <c r="AD61" s="503">
        <v>5.9371776513969217E-3</v>
      </c>
      <c r="AE61" s="503">
        <v>2.8012011458204353E-2</v>
      </c>
      <c r="AF61" s="503">
        <v>6.6893615447910906E-2</v>
      </c>
      <c r="AG61" s="503">
        <v>2.229817195742255E-2</v>
      </c>
      <c r="AH61" s="503">
        <v>-1.6531574621472478E-2</v>
      </c>
      <c r="AI61" s="503">
        <v>2.5776030444058452E-2</v>
      </c>
      <c r="AJ61" s="503">
        <v>9.9280099821330084E-3</v>
      </c>
      <c r="AK61" s="503">
        <v>-4.1577487667013059E-3</v>
      </c>
      <c r="AL61" s="503">
        <v>-1.2574098160494169E-2</v>
      </c>
      <c r="AM61" s="503">
        <v>-1.2344632890271988E-2</v>
      </c>
      <c r="AN61" s="503">
        <v>-2.3576923728585823E-3</v>
      </c>
      <c r="AO61" s="503">
        <v>-5.3767614935365717E-3</v>
      </c>
      <c r="AP61" s="503">
        <v>-1.2926274186730912E-3</v>
      </c>
      <c r="AQ61" s="503">
        <v>-2.6095124363475532E-3</v>
      </c>
      <c r="AR61" s="503">
        <v>2.6412207178646862E-3</v>
      </c>
      <c r="AS61" s="503">
        <v>-8.6354828590312158E-3</v>
      </c>
      <c r="AT61" s="503">
        <v>-5.5407552905510585E-3</v>
      </c>
      <c r="AU61" s="503">
        <v>-1.5803018573416643E-3</v>
      </c>
      <c r="AV61" s="503">
        <v>-1.7746377452816855E-3</v>
      </c>
      <c r="AW61" s="503">
        <v>-1.8451580097741654E-3</v>
      </c>
      <c r="AX61" s="503">
        <v>-1.0101219858125838E-3</v>
      </c>
      <c r="AY61" s="503">
        <v>4.4886077169726604E-3</v>
      </c>
      <c r="AZ61" s="503">
        <v>1.1239844236669502E-3</v>
      </c>
      <c r="BA61" s="503">
        <v>-8.9462489437260873E-3</v>
      </c>
      <c r="BB61" s="503">
        <v>2.3167856465485816E-3</v>
      </c>
      <c r="BC61" s="503">
        <v>-6.9856912396590552E-3</v>
      </c>
      <c r="BD61" s="503">
        <v>4.5361740833906402E-4</v>
      </c>
      <c r="BE61" s="503">
        <v>3.8806233603842911E-3</v>
      </c>
      <c r="BF61" s="503">
        <v>-2.3598646789044979E-3</v>
      </c>
      <c r="BG61" s="503">
        <v>1.8956434297041325E-3</v>
      </c>
      <c r="BH61" s="503">
        <v>9.4378877611239753E-4</v>
      </c>
      <c r="BI61" s="503">
        <v>-3.6717726153784728E-3</v>
      </c>
      <c r="BJ61" s="503">
        <v>-4.2870924255821417E-3</v>
      </c>
      <c r="BK61" s="503">
        <v>-3.9114771890726152E-4</v>
      </c>
      <c r="BL61" s="503">
        <v>1.158677623541011E-3</v>
      </c>
      <c r="BM61" s="503">
        <v>-1.4512955172558779E-3</v>
      </c>
      <c r="BN61" s="503">
        <v>-3.2034841340551779E-3</v>
      </c>
      <c r="BO61" s="503">
        <v>2.0791359340798354E-2</v>
      </c>
      <c r="BP61" s="503">
        <v>-8.6206352353046002E-3</v>
      </c>
      <c r="BQ61" s="503">
        <v>2.0383005297305279E-3</v>
      </c>
      <c r="BR61" s="503">
        <v>-1.9844210987383978E-3</v>
      </c>
      <c r="BS61" s="503">
        <v>-5.9464861395721524E-3</v>
      </c>
      <c r="BT61" s="503">
        <v>-1.5053188414735814E-2</v>
      </c>
      <c r="BU61" s="503">
        <v>-1.8413814973481551E-3</v>
      </c>
      <c r="BV61" s="503">
        <v>-1.9642317516557974E-3</v>
      </c>
      <c r="BW61" s="503">
        <v>3.1655170416979808E-2</v>
      </c>
      <c r="BX61" s="503">
        <v>-6.9106791960213011E-3</v>
      </c>
      <c r="BY61" s="503">
        <v>-3.0766416702713078E-3</v>
      </c>
      <c r="BZ61" s="503">
        <v>-3.4317452071853339E-3</v>
      </c>
      <c r="CA61" s="503">
        <v>-1.4257923524191559E-4</v>
      </c>
      <c r="CB61" s="503">
        <v>-3.3949177001032073E-4</v>
      </c>
      <c r="CC61" s="503">
        <v>-6.0827492345584292E-3</v>
      </c>
      <c r="CD61" s="503">
        <v>-8.6718778432659342E-3</v>
      </c>
      <c r="CE61" s="503">
        <v>1.8556812547743087E-3</v>
      </c>
      <c r="CF61" s="503">
        <v>1.7226425170408116E-3</v>
      </c>
      <c r="CG61" s="503">
        <v>1.9507815589106246E-3</v>
      </c>
      <c r="CH61" s="503">
        <v>9.0760329672000327E-4</v>
      </c>
      <c r="CI61" s="503">
        <v>7.3452140141641413E-3</v>
      </c>
      <c r="CJ61" s="503">
        <v>9.1498731425690323E-3</v>
      </c>
      <c r="CK61" s="503">
        <v>-6.7168700628625492E-3</v>
      </c>
      <c r="CL61" s="503">
        <v>4.9115239329983826E-3</v>
      </c>
      <c r="CM61" s="503">
        <v>-1.4719229836778971E-2</v>
      </c>
      <c r="CN61" s="503">
        <v>6.4312271687318092E-3</v>
      </c>
      <c r="CO61" s="503">
        <v>-5.6282452189886333E-3</v>
      </c>
      <c r="CP61" s="503">
        <v>-6.6746524886940519E-3</v>
      </c>
      <c r="CQ61" s="503">
        <v>1.4740897714567509E-2</v>
      </c>
      <c r="CR61" s="503">
        <v>-1.9227245416436401E-3</v>
      </c>
      <c r="CS61" s="503">
        <v>-9.3815884578378368E-3</v>
      </c>
      <c r="CT61" s="503">
        <v>2.2846500461434433E-3</v>
      </c>
      <c r="CU61" s="503">
        <v>-4.3654742217744862E-3</v>
      </c>
      <c r="CV61" s="503">
        <v>-5.279277643490757E-3</v>
      </c>
      <c r="CW61" s="503">
        <v>8.1351338626522413E-2</v>
      </c>
    </row>
    <row r="62" spans="1:101" s="90" customFormat="1" x14ac:dyDescent="0.25">
      <c r="A62" s="111" t="s">
        <v>43</v>
      </c>
      <c r="B62" s="114"/>
      <c r="C62" s="503">
        <v>-6.4678432745716684E-3</v>
      </c>
      <c r="D62" s="503">
        <v>-9.6444618186292321E-3</v>
      </c>
      <c r="E62" s="503">
        <v>1.4935870798463752E-2</v>
      </c>
      <c r="F62" s="503">
        <v>4.6796849737158353E-3</v>
      </c>
      <c r="G62" s="503">
        <v>-1.0114765146179976E-3</v>
      </c>
      <c r="H62" s="503">
        <v>7.8974536073248298E-3</v>
      </c>
      <c r="I62" s="503">
        <v>1.3743543591231373E-2</v>
      </c>
      <c r="J62" s="503">
        <v>1.5828949989927277E-2</v>
      </c>
      <c r="K62" s="503">
        <v>8.4040585361803404E-3</v>
      </c>
      <c r="L62" s="503">
        <v>4.971886095601008E-3</v>
      </c>
      <c r="M62" s="503">
        <v>1.1077825811173987E-2</v>
      </c>
      <c r="N62" s="503">
        <v>1.5396183457407205E-2</v>
      </c>
      <c r="O62" s="503">
        <v>1.4190876724423295E-3</v>
      </c>
      <c r="P62" s="503">
        <v>2.5734137701981134E-2</v>
      </c>
      <c r="Q62" s="503">
        <v>2.1743762968311296E-2</v>
      </c>
      <c r="R62" s="503">
        <v>-2.2630290170976811E-3</v>
      </c>
      <c r="S62" s="503">
        <v>1.6471216265672016E-2</v>
      </c>
      <c r="T62" s="503">
        <v>3.0599471357590523E-2</v>
      </c>
      <c r="U62" s="503">
        <v>-1.4744561668433041E-2</v>
      </c>
      <c r="V62" s="503">
        <v>2.8582055827936974E-3</v>
      </c>
      <c r="W62" s="503">
        <v>1.304766959874948E-2</v>
      </c>
      <c r="X62" s="503">
        <v>9.1059663035166997E-3</v>
      </c>
      <c r="Y62" s="503">
        <v>-1.3530308270022669E-2</v>
      </c>
      <c r="Z62" s="503">
        <v>-2.7969667954578781E-3</v>
      </c>
      <c r="AA62" s="503">
        <v>7.0547111765799201E-4</v>
      </c>
      <c r="AB62" s="503">
        <v>-8.1441175698460325E-3</v>
      </c>
      <c r="AC62" s="503">
        <v>-2.4665509596156054E-3</v>
      </c>
      <c r="AD62" s="503">
        <v>4.968704087270939E-4</v>
      </c>
      <c r="AE62" s="503">
        <v>-3.3783497418223153E-2</v>
      </c>
      <c r="AF62" s="503">
        <v>1.4156892987981937E-2</v>
      </c>
      <c r="AG62" s="503">
        <v>1.5441053561720239E-2</v>
      </c>
      <c r="AH62" s="503">
        <v>5.2281940442299689E-3</v>
      </c>
      <c r="AI62" s="503">
        <v>-9.0712995445652036E-5</v>
      </c>
      <c r="AJ62" s="503">
        <v>1.3223097173694031E-2</v>
      </c>
      <c r="AK62" s="503">
        <v>9.1994211347093888E-3</v>
      </c>
      <c r="AL62" s="503">
        <v>1.4104548648451468E-2</v>
      </c>
      <c r="AM62" s="503">
        <v>1.5944666250822942E-2</v>
      </c>
      <c r="AN62" s="503">
        <v>-3.9457632511750319E-3</v>
      </c>
      <c r="AO62" s="503">
        <v>1.20239277332821E-2</v>
      </c>
      <c r="AP62" s="503">
        <v>5.130376727583953E-3</v>
      </c>
      <c r="AQ62" s="503">
        <v>4.5031535866330756E-3</v>
      </c>
      <c r="AR62" s="503">
        <v>7.162364705520877E-3</v>
      </c>
      <c r="AS62" s="503">
        <v>-9.2988109568289019E-3</v>
      </c>
      <c r="AT62" s="503">
        <v>6.0860533411106858E-3</v>
      </c>
      <c r="AU62" s="503">
        <v>6.988563249983237E-3</v>
      </c>
      <c r="AV62" s="503">
        <v>2.7047154624743209E-3</v>
      </c>
      <c r="AW62" s="503">
        <v>1.3095474151080356E-2</v>
      </c>
      <c r="AX62" s="503">
        <v>5.8113218555383454E-3</v>
      </c>
      <c r="AY62" s="503">
        <v>-2.249483508103018E-3</v>
      </c>
      <c r="AZ62" s="503">
        <v>-1.3905588385425627E-3</v>
      </c>
      <c r="BA62" s="503">
        <v>9.4559545476337683E-4</v>
      </c>
      <c r="BB62" s="503">
        <v>-1.4180537838707592E-3</v>
      </c>
      <c r="BC62" s="503">
        <v>-2.5238822334712851E-3</v>
      </c>
      <c r="BD62" s="503">
        <v>2.8838406983096383E-3</v>
      </c>
      <c r="BE62" s="503">
        <v>2.0306526707250532E-3</v>
      </c>
      <c r="BF62" s="503">
        <v>-4.363279390359849E-4</v>
      </c>
      <c r="BG62" s="503">
        <v>-6.6855277309524177E-3</v>
      </c>
      <c r="BH62" s="503">
        <v>1.9243577442426658E-3</v>
      </c>
      <c r="BI62" s="503">
        <v>1.7122718708519596E-2</v>
      </c>
      <c r="BJ62" s="503">
        <v>-1.5541916410397323E-3</v>
      </c>
      <c r="BK62" s="503">
        <v>-7.8907723193146571E-3</v>
      </c>
      <c r="BL62" s="503">
        <v>-2.1687016792570919E-3</v>
      </c>
      <c r="BM62" s="503">
        <v>-3.0568554663152727E-3</v>
      </c>
      <c r="BN62" s="503">
        <v>-1.7024899417881417E-2</v>
      </c>
      <c r="BO62" s="503">
        <v>-8.9901079885675202E-3</v>
      </c>
      <c r="BP62" s="503">
        <v>1.8260514490944849E-3</v>
      </c>
      <c r="BQ62" s="503">
        <v>-3.6966215880994635E-4</v>
      </c>
      <c r="BR62" s="503">
        <v>2.0821543905400462E-3</v>
      </c>
      <c r="BS62" s="503">
        <v>3.4350685106655406E-2</v>
      </c>
      <c r="BT62" s="503">
        <v>1.1405605228581852E-2</v>
      </c>
      <c r="BU62" s="503">
        <v>-9.9465131314811061E-3</v>
      </c>
      <c r="BV62" s="503">
        <v>-1.3797752368440896E-2</v>
      </c>
      <c r="BW62" s="503">
        <v>8.6142673005769627E-3</v>
      </c>
      <c r="BX62" s="503">
        <v>-7.504666178187118E-3</v>
      </c>
      <c r="BY62" s="503">
        <v>-1.8603675591923336E-3</v>
      </c>
      <c r="BZ62" s="503">
        <v>1.2008500722107462E-2</v>
      </c>
      <c r="CA62" s="503">
        <v>1.1175636192763074E-2</v>
      </c>
      <c r="CB62" s="503">
        <v>-9.6931564341024489E-4</v>
      </c>
      <c r="CC62" s="503">
        <v>-6.2467639540068308E-3</v>
      </c>
      <c r="CD62" s="503">
        <v>3.2054969772179515E-3</v>
      </c>
      <c r="CE62" s="503">
        <v>1.5597560465231553E-2</v>
      </c>
      <c r="CF62" s="503">
        <v>-1.3246869575752401E-3</v>
      </c>
      <c r="CG62" s="503">
        <v>3.3282224609706246E-3</v>
      </c>
      <c r="CH62" s="503">
        <v>1.462438015195981E-2</v>
      </c>
      <c r="CI62" s="503">
        <v>6.3151227181723968E-3</v>
      </c>
      <c r="CJ62" s="503">
        <v>5.3875129883801769E-3</v>
      </c>
      <c r="CK62" s="503">
        <v>1.2594622705555348E-3</v>
      </c>
      <c r="CL62" s="503">
        <v>8.6190466553853762E-3</v>
      </c>
      <c r="CM62" s="503">
        <v>1.7548552467509793E-3</v>
      </c>
      <c r="CN62" s="503">
        <v>1.7233555461562647E-2</v>
      </c>
      <c r="CO62" s="503">
        <v>-4.4129490816546295E-3</v>
      </c>
      <c r="CP62" s="503">
        <v>-3.5116367306375295E-3</v>
      </c>
      <c r="CQ62" s="503">
        <v>8.8876149054713284E-3</v>
      </c>
      <c r="CR62" s="503">
        <v>-4.6484043836190316E-3</v>
      </c>
      <c r="CS62" s="503">
        <v>-8.9640749796206856E-3</v>
      </c>
      <c r="CT62" s="503">
        <v>5.9491218279969548E-3</v>
      </c>
      <c r="CU62" s="503">
        <v>-7.4062012671507278E-4</v>
      </c>
      <c r="CV62" s="503">
        <v>-2.2312792220649581E-3</v>
      </c>
      <c r="CW62" s="503">
        <v>0.49372205412987369</v>
      </c>
    </row>
    <row r="63" spans="1:101" s="90" customFormat="1" x14ac:dyDescent="0.25">
      <c r="A63" s="111" t="s">
        <v>11</v>
      </c>
      <c r="B63" s="114"/>
      <c r="C63" s="502"/>
      <c r="D63" s="502"/>
      <c r="E63" s="502"/>
      <c r="F63" s="502"/>
      <c r="G63" s="502"/>
      <c r="H63" s="502"/>
      <c r="I63" s="502"/>
      <c r="J63" s="502"/>
      <c r="K63" s="502"/>
      <c r="L63" s="502"/>
      <c r="M63" s="502"/>
      <c r="N63" s="502"/>
      <c r="O63" s="502"/>
      <c r="P63" s="502"/>
      <c r="Q63" s="502"/>
      <c r="R63" s="502"/>
      <c r="S63" s="502"/>
      <c r="T63" s="502"/>
      <c r="U63" s="502"/>
      <c r="V63" s="502"/>
      <c r="W63" s="502"/>
      <c r="X63" s="502"/>
      <c r="Y63" s="502"/>
      <c r="Z63" s="502"/>
      <c r="AA63" s="502"/>
      <c r="AB63" s="502"/>
      <c r="AC63" s="502"/>
      <c r="AD63" s="502"/>
      <c r="AE63" s="502"/>
      <c r="AF63" s="502"/>
      <c r="AG63" s="502"/>
      <c r="AH63" s="502"/>
      <c r="AI63" s="502"/>
      <c r="AJ63" s="502"/>
      <c r="AK63" s="502"/>
      <c r="AL63" s="502"/>
      <c r="AM63" s="502"/>
      <c r="AN63" s="502"/>
      <c r="AO63" s="502"/>
      <c r="AP63" s="502"/>
      <c r="AQ63" s="502"/>
      <c r="AR63" s="502"/>
      <c r="AS63" s="502"/>
      <c r="AT63" s="502"/>
      <c r="AU63" s="502"/>
      <c r="AV63" s="502"/>
      <c r="AW63" s="502"/>
      <c r="AX63" s="502"/>
      <c r="AY63" s="502"/>
      <c r="AZ63" s="502"/>
      <c r="BA63" s="502"/>
      <c r="BB63" s="502"/>
      <c r="BC63" s="502"/>
      <c r="BD63" s="502"/>
      <c r="BE63" s="502"/>
      <c r="BF63" s="502"/>
      <c r="BG63" s="502"/>
      <c r="BH63" s="502"/>
      <c r="BI63" s="502"/>
      <c r="BJ63" s="502"/>
      <c r="BK63" s="502"/>
      <c r="BL63" s="502"/>
      <c r="BM63" s="502"/>
      <c r="BN63" s="502"/>
      <c r="BO63" s="502"/>
      <c r="BP63" s="502"/>
      <c r="BQ63" s="502"/>
      <c r="BR63" s="502"/>
      <c r="BS63" s="502"/>
      <c r="BT63" s="502"/>
      <c r="BU63" s="502"/>
      <c r="BV63" s="502"/>
      <c r="BW63" s="502"/>
      <c r="BX63" s="502"/>
      <c r="BY63" s="502"/>
      <c r="BZ63" s="502"/>
      <c r="CA63" s="502"/>
      <c r="CB63" s="502"/>
      <c r="CC63" s="502"/>
      <c r="CD63" s="502"/>
      <c r="CE63" s="502"/>
      <c r="CF63" s="502"/>
      <c r="CG63" s="502"/>
      <c r="CH63" s="502"/>
      <c r="CI63" s="502"/>
      <c r="CJ63" s="502"/>
      <c r="CK63" s="502"/>
      <c r="CL63" s="502"/>
      <c r="CM63" s="502"/>
      <c r="CN63" s="502"/>
      <c r="CO63" s="502"/>
      <c r="CP63" s="502"/>
      <c r="CQ63" s="502"/>
      <c r="CR63" s="502"/>
      <c r="CS63" s="502"/>
      <c r="CT63" s="502"/>
      <c r="CU63" s="502"/>
      <c r="CV63" s="502"/>
      <c r="CW63" s="502"/>
    </row>
    <row r="64" spans="1:101" s="90" customFormat="1" x14ac:dyDescent="0.25">
      <c r="A64" s="112" t="s">
        <v>12</v>
      </c>
      <c r="B64" s="115" t="str">
        <f>A63&amp;A64</f>
        <v>UtilitiesLong</v>
      </c>
      <c r="C64" s="503">
        <v>-1.9056514780839107E-3</v>
      </c>
      <c r="D64" s="503">
        <v>5.2164376855124274E-4</v>
      </c>
      <c r="E64" s="503">
        <v>-1.1591930664585332E-4</v>
      </c>
      <c r="F64" s="503">
        <v>6.7354795729098328E-4</v>
      </c>
      <c r="G64" s="503">
        <v>2.1783168992218029E-4</v>
      </c>
      <c r="H64" s="503">
        <v>9.363524074607689E-4</v>
      </c>
      <c r="I64" s="503">
        <v>1.7577050211626244E-3</v>
      </c>
      <c r="J64" s="503">
        <v>3.9593106249880434E-4</v>
      </c>
      <c r="K64" s="503">
        <v>7.2016165790544494E-4</v>
      </c>
      <c r="L64" s="503">
        <v>1.2053169067035234E-3</v>
      </c>
      <c r="M64" s="503">
        <v>1.8889631925431256E-3</v>
      </c>
      <c r="N64" s="503">
        <v>2.0407255046043203E-3</v>
      </c>
      <c r="O64" s="503">
        <v>1.1794189458010254E-3</v>
      </c>
      <c r="P64" s="503">
        <v>3.8520719431746022E-4</v>
      </c>
      <c r="Q64" s="503">
        <v>-6.1334339891376305E-4</v>
      </c>
      <c r="R64" s="503">
        <v>-2.4389136640963756E-3</v>
      </c>
      <c r="S64" s="503">
        <v>3.2537576948626599E-3</v>
      </c>
      <c r="T64" s="503">
        <v>3.0017982223639024E-3</v>
      </c>
      <c r="U64" s="503">
        <v>-7.1145212850069165E-4</v>
      </c>
      <c r="V64" s="503">
        <v>5.3342496420267583E-4</v>
      </c>
      <c r="W64" s="503">
        <v>-2.9494529725946706E-3</v>
      </c>
      <c r="X64" s="503">
        <v>1.6652037622556432E-3</v>
      </c>
      <c r="Y64" s="503">
        <v>-9.4659478191002385E-4</v>
      </c>
      <c r="Z64" s="503">
        <v>1.3032167448525115E-4</v>
      </c>
      <c r="AA64" s="503">
        <v>0</v>
      </c>
      <c r="AB64" s="503">
        <v>6.2092861381167852E-5</v>
      </c>
      <c r="AC64" s="503">
        <v>-5.8054180378061785E-6</v>
      </c>
      <c r="AD64" s="503">
        <v>-7.021315587248804E-5</v>
      </c>
      <c r="AE64" s="503">
        <v>-1.7970968387200359E-3</v>
      </c>
      <c r="AF64" s="503">
        <v>-1.7393615428637808E-4</v>
      </c>
      <c r="AG64" s="503">
        <v>0</v>
      </c>
      <c r="AH64" s="503">
        <v>0</v>
      </c>
      <c r="AI64" s="503">
        <v>5.8439876082931358E-4</v>
      </c>
      <c r="AJ64" s="503">
        <v>-2.9468333206290531E-3</v>
      </c>
      <c r="AK64" s="503">
        <v>2.3256381064513123E-3</v>
      </c>
      <c r="AL64" s="503">
        <v>4.2466481677985816E-4</v>
      </c>
      <c r="AM64" s="503">
        <v>1.9698591134222E-4</v>
      </c>
      <c r="AN64" s="503">
        <v>3.2758171617898999E-4</v>
      </c>
      <c r="AO64" s="503">
        <v>8.6243284335527374E-4</v>
      </c>
      <c r="AP64" s="503">
        <v>-6.5403734000958236E-5</v>
      </c>
      <c r="AQ64" s="503">
        <v>-2.0804318838736461E-4</v>
      </c>
      <c r="AR64" s="503">
        <v>-2.6666347405445193E-4</v>
      </c>
      <c r="AS64" s="503">
        <v>2.7293218895660517E-5</v>
      </c>
      <c r="AT64" s="503">
        <v>2.5166494148486387E-3</v>
      </c>
      <c r="AU64" s="503">
        <v>-1.0706197045749397E-3</v>
      </c>
      <c r="AV64" s="503">
        <v>3.1647957662902653E-4</v>
      </c>
      <c r="AW64" s="503">
        <v>1.1281555087506679E-3</v>
      </c>
      <c r="AX64" s="503">
        <v>-9.2011762904572125E-4</v>
      </c>
      <c r="AY64" s="503">
        <v>-7.5327684094269958E-4</v>
      </c>
      <c r="AZ64" s="503">
        <v>9.1741684126825531E-5</v>
      </c>
      <c r="BA64" s="503">
        <v>8.7132456393875985E-5</v>
      </c>
      <c r="BB64" s="503">
        <v>6.0913546001352106E-5</v>
      </c>
      <c r="BC64" s="503">
        <v>2.5183786334752821E-4</v>
      </c>
      <c r="BD64" s="503">
        <v>7.8638981708789514E-4</v>
      </c>
      <c r="BE64" s="503">
        <v>1.1526311499869681E-4</v>
      </c>
      <c r="BF64" s="503">
        <v>1.3412460978562166E-3</v>
      </c>
      <c r="BG64" s="503">
        <v>1.8554675417862366E-4</v>
      </c>
      <c r="BH64" s="503">
        <v>-2.6037904890833659E-5</v>
      </c>
      <c r="BI64" s="503">
        <v>2.2788871678761651E-3</v>
      </c>
      <c r="BJ64" s="503">
        <v>8.456834707434173E-4</v>
      </c>
      <c r="BK64" s="503">
        <v>3.34064245014157E-5</v>
      </c>
      <c r="BL64" s="503">
        <v>-5.2395783163754217E-4</v>
      </c>
      <c r="BM64" s="503">
        <v>-6.4522455424220998E-4</v>
      </c>
      <c r="BN64" s="503">
        <v>-6.4756156663612219E-4</v>
      </c>
      <c r="BO64" s="503">
        <v>2.5007425444465445E-4</v>
      </c>
      <c r="BP64" s="503">
        <v>6.5828618812265006E-4</v>
      </c>
      <c r="BQ64" s="503">
        <v>-4.1068992356232877E-4</v>
      </c>
      <c r="BR64" s="503">
        <v>1.5189956901438004E-4</v>
      </c>
      <c r="BS64" s="503">
        <v>1.3860328184811058E-4</v>
      </c>
      <c r="BT64" s="503">
        <v>4.804727731235577E-4</v>
      </c>
      <c r="BU64" s="503">
        <v>3.947134970205033E-4</v>
      </c>
      <c r="BV64" s="503">
        <v>-2.4031690398052915E-4</v>
      </c>
      <c r="BW64" s="503">
        <v>-2.1752717522773184E-4</v>
      </c>
      <c r="BX64" s="503">
        <v>-5.7105091399767304E-4</v>
      </c>
      <c r="BY64" s="503">
        <v>2.6007835774919373E-4</v>
      </c>
      <c r="BZ64" s="503">
        <v>8.8258568578757719E-5</v>
      </c>
      <c r="CA64" s="503">
        <v>-2.4226977847664993E-4</v>
      </c>
      <c r="CB64" s="503">
        <v>-2.6867342927126046E-5</v>
      </c>
      <c r="CC64" s="503">
        <v>-2.4258150785648659E-4</v>
      </c>
      <c r="CD64" s="503">
        <v>1.2392298473415698E-4</v>
      </c>
      <c r="CE64" s="503">
        <v>5.3328505851858959E-4</v>
      </c>
      <c r="CF64" s="503">
        <v>-1.1916933001051715E-4</v>
      </c>
      <c r="CG64" s="503">
        <v>-1.0149917841134032E-4</v>
      </c>
      <c r="CH64" s="503">
        <v>-7.9546768719091305E-6</v>
      </c>
      <c r="CI64" s="503">
        <v>-8.4352015192105774E-5</v>
      </c>
      <c r="CJ64" s="503">
        <v>-4.7152812972259798E-4</v>
      </c>
      <c r="CK64" s="503">
        <v>-1.3819689753692954E-3</v>
      </c>
      <c r="CL64" s="503">
        <v>-1.5134844368032938E-7</v>
      </c>
      <c r="CM64" s="503">
        <v>2.5308968753620085E-3</v>
      </c>
      <c r="CN64" s="503">
        <v>2.35215985667773E-3</v>
      </c>
      <c r="CO64" s="503">
        <v>-3.7466886122614962E-4</v>
      </c>
      <c r="CP64" s="503">
        <v>-9.3508864862826269E-4</v>
      </c>
      <c r="CQ64" s="503">
        <v>-2.5686546706444996E-3</v>
      </c>
      <c r="CR64" s="503">
        <v>1.1492690626315849E-3</v>
      </c>
      <c r="CS64" s="503">
        <v>3.2761483372349405E-4</v>
      </c>
      <c r="CT64" s="503">
        <v>1.7991262279879936E-3</v>
      </c>
      <c r="CU64" s="503">
        <v>1.2773971459586763E-3</v>
      </c>
      <c r="CV64" s="503">
        <v>-6.1126871998502526E-4</v>
      </c>
      <c r="CW64" s="503">
        <v>2.8402313765275956E-2</v>
      </c>
    </row>
    <row r="65" spans="1:101" s="90" customFormat="1" x14ac:dyDescent="0.25">
      <c r="A65" s="112" t="s">
        <v>13</v>
      </c>
      <c r="B65" s="115" t="str">
        <f>A63&amp;A65</f>
        <v>UtilitiesShort</v>
      </c>
      <c r="C65" s="503">
        <v>0</v>
      </c>
      <c r="D65" s="503">
        <v>0</v>
      </c>
      <c r="E65" s="503">
        <v>0</v>
      </c>
      <c r="F65" s="503">
        <v>0</v>
      </c>
      <c r="G65" s="503">
        <v>0</v>
      </c>
      <c r="H65" s="503">
        <v>-7.4076921814385892E-5</v>
      </c>
      <c r="I65" s="503">
        <v>-1.1160075224324E-4</v>
      </c>
      <c r="J65" s="503">
        <v>-1.3724962653097149E-4</v>
      </c>
      <c r="K65" s="503">
        <v>1.9385289810767634E-5</v>
      </c>
      <c r="L65" s="503">
        <v>-1.0602077052548557E-3</v>
      </c>
      <c r="M65" s="503">
        <v>2.9992956106265315E-4</v>
      </c>
      <c r="N65" s="503">
        <v>-8.5516257877622098E-4</v>
      </c>
      <c r="O65" s="503">
        <v>-4.4971376239030212E-4</v>
      </c>
      <c r="P65" s="503">
        <v>5.2444080498710295E-4</v>
      </c>
      <c r="Q65" s="503">
        <v>-1.4324016164980692E-4</v>
      </c>
      <c r="R65" s="503">
        <v>6.1232235002065146E-4</v>
      </c>
      <c r="S65" s="503">
        <v>-1.2195422123543337E-3</v>
      </c>
      <c r="T65" s="503">
        <v>-8.6552231128374691E-4</v>
      </c>
      <c r="U65" s="503">
        <v>-1.012876031438284E-4</v>
      </c>
      <c r="V65" s="503">
        <v>1.4724465661342936E-4</v>
      </c>
      <c r="W65" s="503">
        <v>2.5971617404784279E-3</v>
      </c>
      <c r="X65" s="503">
        <v>-1.8488937852451754E-3</v>
      </c>
      <c r="Y65" s="503">
        <v>1.6277062302906564E-3</v>
      </c>
      <c r="Z65" s="503">
        <v>-2.0364543879991602E-3</v>
      </c>
      <c r="AA65" s="503">
        <v>0</v>
      </c>
      <c r="AB65" s="503">
        <v>2.4438908496704631E-3</v>
      </c>
      <c r="AC65" s="503">
        <v>5.5005312583502036E-4</v>
      </c>
      <c r="AD65" s="503">
        <v>-5.2126945632264773E-4</v>
      </c>
      <c r="AE65" s="503">
        <v>9.5342686570601108E-5</v>
      </c>
      <c r="AF65" s="503">
        <v>1.5821512211227431E-3</v>
      </c>
      <c r="AG65" s="503">
        <v>-1.3841963489064648E-3</v>
      </c>
      <c r="AH65" s="503">
        <v>-2.5871118163592083E-4</v>
      </c>
      <c r="AI65" s="503">
        <v>1.9612260112438122E-4</v>
      </c>
      <c r="AJ65" s="503">
        <v>-3.747745222389561E-4</v>
      </c>
      <c r="AK65" s="503">
        <v>4.9451854798135192E-4</v>
      </c>
      <c r="AL65" s="503">
        <v>-4.3783365853207834E-6</v>
      </c>
      <c r="AM65" s="503">
        <v>1.4542047545822192E-4</v>
      </c>
      <c r="AN65" s="503">
        <v>-1.5852856589141554E-5</v>
      </c>
      <c r="AO65" s="503">
        <v>0</v>
      </c>
      <c r="AP65" s="503">
        <v>1.8081096547498859E-6</v>
      </c>
      <c r="AQ65" s="503">
        <v>-1.4980082647054992E-5</v>
      </c>
      <c r="AR65" s="503">
        <v>8.9565109415611077E-4</v>
      </c>
      <c r="AS65" s="503">
        <v>1.0838430299450611E-3</v>
      </c>
      <c r="AT65" s="503">
        <v>-5.9172051548782366E-4</v>
      </c>
      <c r="AU65" s="503">
        <v>3.2051573449162318E-4</v>
      </c>
      <c r="AV65" s="503">
        <v>1.6700998909089589E-5</v>
      </c>
      <c r="AW65" s="503">
        <v>-1.0375681325838872E-3</v>
      </c>
      <c r="AX65" s="503">
        <v>1.4571478814840275E-3</v>
      </c>
      <c r="AY65" s="503">
        <v>2.7914550270810015E-4</v>
      </c>
      <c r="AZ65" s="503">
        <v>-9.3607574075606307E-5</v>
      </c>
      <c r="BA65" s="503">
        <v>8.9414269395884703E-7</v>
      </c>
      <c r="BB65" s="503">
        <v>2.0066755852248475E-7</v>
      </c>
      <c r="BC65" s="503">
        <v>0</v>
      </c>
      <c r="BD65" s="503">
        <v>-1.8210169272890198E-6</v>
      </c>
      <c r="BE65" s="503">
        <v>1.9285523566533174E-6</v>
      </c>
      <c r="BF65" s="503">
        <v>1.3456823642228481E-6</v>
      </c>
      <c r="BG65" s="503">
        <v>0</v>
      </c>
      <c r="BH65" s="503">
        <v>0</v>
      </c>
      <c r="BI65" s="503">
        <v>0</v>
      </c>
      <c r="BJ65" s="503">
        <v>1.1887455159097217E-7</v>
      </c>
      <c r="BK65" s="503">
        <v>-6.6413111795134848E-7</v>
      </c>
      <c r="BL65" s="503">
        <v>1.2754478301749683E-5</v>
      </c>
      <c r="BM65" s="503">
        <v>2.0842717910561176E-4</v>
      </c>
      <c r="BN65" s="503">
        <v>-4.1067681999098381E-4</v>
      </c>
      <c r="BO65" s="503">
        <v>3.0505878405910283E-4</v>
      </c>
      <c r="BP65" s="503">
        <v>-2.4512721315628556E-5</v>
      </c>
      <c r="BQ65" s="503">
        <v>2.0941029936889468E-4</v>
      </c>
      <c r="BR65" s="503">
        <v>-8.3032773068343878E-5</v>
      </c>
      <c r="BS65" s="503">
        <v>3.5900850786056099E-5</v>
      </c>
      <c r="BT65" s="503">
        <v>0</v>
      </c>
      <c r="BU65" s="503">
        <v>0</v>
      </c>
      <c r="BV65" s="503">
        <v>0</v>
      </c>
      <c r="BW65" s="503">
        <v>3.3524727330625582E-6</v>
      </c>
      <c r="BX65" s="503">
        <v>0</v>
      </c>
      <c r="BY65" s="503">
        <v>0</v>
      </c>
      <c r="BZ65" s="503">
        <v>0</v>
      </c>
      <c r="CA65" s="503">
        <v>-7.1088826994401182E-7</v>
      </c>
      <c r="CB65" s="503">
        <v>0</v>
      </c>
      <c r="CC65" s="503">
        <v>0</v>
      </c>
      <c r="CD65" s="503">
        <v>-3.4141318071027209E-6</v>
      </c>
      <c r="CE65" s="503">
        <v>-1.1095187810389548E-6</v>
      </c>
      <c r="CF65" s="503">
        <v>0</v>
      </c>
      <c r="CG65" s="503">
        <v>0</v>
      </c>
      <c r="CH65" s="503">
        <v>0</v>
      </c>
      <c r="CI65" s="503">
        <v>0</v>
      </c>
      <c r="CJ65" s="503">
        <v>1.3188197417884093E-4</v>
      </c>
      <c r="CK65" s="503">
        <v>1.9759319608193785E-4</v>
      </c>
      <c r="CL65" s="503">
        <v>5.7051096327456889E-5</v>
      </c>
      <c r="CM65" s="503">
        <v>1.0073882526092832E-4</v>
      </c>
      <c r="CN65" s="503">
        <v>-8.3404627906552385E-5</v>
      </c>
      <c r="CO65" s="503">
        <v>-1.5146387703876411E-4</v>
      </c>
      <c r="CP65" s="503">
        <v>-1.9318633949515413E-4</v>
      </c>
      <c r="CQ65" s="503">
        <v>7.4564484467795318E-4</v>
      </c>
      <c r="CR65" s="503">
        <v>-2.4897630288342611E-4</v>
      </c>
      <c r="CS65" s="503">
        <v>-8.3606338018611616E-4</v>
      </c>
      <c r="CT65" s="503">
        <v>2.0648471339837181E-4</v>
      </c>
      <c r="CU65" s="503">
        <v>-8.0995180090571094E-4</v>
      </c>
      <c r="CV65" s="503">
        <v>-1.3147452697088454E-4</v>
      </c>
      <c r="CW65" s="503">
        <v>2.0849533027750638E-3</v>
      </c>
    </row>
    <row r="66" spans="1:101" s="90" customFormat="1" x14ac:dyDescent="0.25">
      <c r="A66" s="111" t="s">
        <v>44</v>
      </c>
      <c r="B66" s="114"/>
      <c r="C66" s="503">
        <v>-1.9056514780839107E-3</v>
      </c>
      <c r="D66" s="503">
        <v>5.2164376855124274E-4</v>
      </c>
      <c r="E66" s="503">
        <v>-1.1591930664585332E-4</v>
      </c>
      <c r="F66" s="503">
        <v>6.7354795729098328E-4</v>
      </c>
      <c r="G66" s="503">
        <v>2.1783168992218029E-4</v>
      </c>
      <c r="H66" s="503">
        <v>8.6227548564638294E-4</v>
      </c>
      <c r="I66" s="503">
        <v>1.6461042689193844E-3</v>
      </c>
      <c r="J66" s="503">
        <v>2.5868143596783282E-4</v>
      </c>
      <c r="K66" s="503">
        <v>7.3954694771621258E-4</v>
      </c>
      <c r="L66" s="503">
        <v>1.4510920144866768E-4</v>
      </c>
      <c r="M66" s="503">
        <v>2.1888927536057785E-3</v>
      </c>
      <c r="N66" s="503">
        <v>1.1855629258280995E-3</v>
      </c>
      <c r="O66" s="503">
        <v>7.2970518341072333E-4</v>
      </c>
      <c r="P66" s="503">
        <v>9.0964799930456322E-4</v>
      </c>
      <c r="Q66" s="503">
        <v>-7.5658356056356997E-4</v>
      </c>
      <c r="R66" s="503">
        <v>-1.826591314075724E-3</v>
      </c>
      <c r="S66" s="503">
        <v>2.0342154825083265E-3</v>
      </c>
      <c r="T66" s="503">
        <v>2.1362759110801553E-3</v>
      </c>
      <c r="U66" s="503">
        <v>-8.127397316445204E-4</v>
      </c>
      <c r="V66" s="503">
        <v>6.8066962081610529E-4</v>
      </c>
      <c r="W66" s="503">
        <v>-3.5229123211624172E-4</v>
      </c>
      <c r="X66" s="503">
        <v>-1.8369002298953226E-4</v>
      </c>
      <c r="Y66" s="503">
        <v>6.8111144838063284E-4</v>
      </c>
      <c r="Z66" s="503">
        <v>-1.9061327135139092E-3</v>
      </c>
      <c r="AA66" s="503">
        <v>0</v>
      </c>
      <c r="AB66" s="503">
        <v>2.5059837110516315E-3</v>
      </c>
      <c r="AC66" s="503">
        <v>5.4424770779721416E-4</v>
      </c>
      <c r="AD66" s="503">
        <v>-5.9148261219513568E-4</v>
      </c>
      <c r="AE66" s="503">
        <v>-1.7017541521494347E-3</v>
      </c>
      <c r="AF66" s="503">
        <v>1.4082150668363652E-3</v>
      </c>
      <c r="AG66" s="503">
        <v>-1.3841963489064648E-3</v>
      </c>
      <c r="AH66" s="503">
        <v>-2.5871118163592083E-4</v>
      </c>
      <c r="AI66" s="503">
        <v>7.8052136195369461E-4</v>
      </c>
      <c r="AJ66" s="503">
        <v>-3.3216078428680092E-3</v>
      </c>
      <c r="AK66" s="503">
        <v>2.8201566544326638E-3</v>
      </c>
      <c r="AL66" s="503">
        <v>4.2028648019453731E-4</v>
      </c>
      <c r="AM66" s="503">
        <v>3.424063868004419E-4</v>
      </c>
      <c r="AN66" s="503">
        <v>3.1172885958984846E-4</v>
      </c>
      <c r="AO66" s="503">
        <v>8.6243284335527374E-4</v>
      </c>
      <c r="AP66" s="503">
        <v>-6.359562434620835E-5</v>
      </c>
      <c r="AQ66" s="503">
        <v>-2.2302327103441961E-4</v>
      </c>
      <c r="AR66" s="503">
        <v>6.2898762010165884E-4</v>
      </c>
      <c r="AS66" s="503">
        <v>1.1111362488407217E-3</v>
      </c>
      <c r="AT66" s="503">
        <v>1.9249288993608143E-3</v>
      </c>
      <c r="AU66" s="503">
        <v>-7.5010397008331664E-4</v>
      </c>
      <c r="AV66" s="503">
        <v>3.3318057553811611E-4</v>
      </c>
      <c r="AW66" s="503">
        <v>9.058737616678032E-5</v>
      </c>
      <c r="AX66" s="503">
        <v>5.3703025243830591E-4</v>
      </c>
      <c r="AY66" s="503">
        <v>-4.7413133823459949E-4</v>
      </c>
      <c r="AZ66" s="503">
        <v>-1.8658899487807691E-6</v>
      </c>
      <c r="BA66" s="503">
        <v>8.8026599087834829E-5</v>
      </c>
      <c r="BB66" s="503">
        <v>6.1114213559874603E-5</v>
      </c>
      <c r="BC66" s="503">
        <v>2.5183786334752821E-4</v>
      </c>
      <c r="BD66" s="503">
        <v>7.845688001606062E-4</v>
      </c>
      <c r="BE66" s="503">
        <v>1.1719166735535012E-4</v>
      </c>
      <c r="BF66" s="503">
        <v>1.3425917802204392E-3</v>
      </c>
      <c r="BG66" s="503">
        <v>1.8554675417862366E-4</v>
      </c>
      <c r="BH66" s="503">
        <v>-2.6037904890833659E-5</v>
      </c>
      <c r="BI66" s="503">
        <v>2.2788871678761651E-3</v>
      </c>
      <c r="BJ66" s="503">
        <v>8.4580234529500818E-4</v>
      </c>
      <c r="BK66" s="503">
        <v>3.2742293383464352E-5</v>
      </c>
      <c r="BL66" s="503">
        <v>-5.1120335333579249E-4</v>
      </c>
      <c r="BM66" s="503">
        <v>-4.3679737513659822E-4</v>
      </c>
      <c r="BN66" s="503">
        <v>-1.058238386627106E-3</v>
      </c>
      <c r="BO66" s="503">
        <v>5.5513303850375723E-4</v>
      </c>
      <c r="BP66" s="503">
        <v>6.3377346680702144E-4</v>
      </c>
      <c r="BQ66" s="503">
        <v>-2.0127962419343406E-4</v>
      </c>
      <c r="BR66" s="503">
        <v>6.886679594603616E-5</v>
      </c>
      <c r="BS66" s="503">
        <v>1.7450413263416669E-4</v>
      </c>
      <c r="BT66" s="503">
        <v>4.804727731235577E-4</v>
      </c>
      <c r="BU66" s="503">
        <v>3.947134970205033E-4</v>
      </c>
      <c r="BV66" s="503">
        <v>-2.4031690398052915E-4</v>
      </c>
      <c r="BW66" s="503">
        <v>-2.1417470249466931E-4</v>
      </c>
      <c r="BX66" s="503">
        <v>-5.7105091399767304E-4</v>
      </c>
      <c r="BY66" s="503">
        <v>2.6007835774919373E-4</v>
      </c>
      <c r="BZ66" s="503">
        <v>8.8258568578757719E-5</v>
      </c>
      <c r="CA66" s="503">
        <v>-2.4298066674659395E-4</v>
      </c>
      <c r="CB66" s="503">
        <v>-2.6867342927126046E-5</v>
      </c>
      <c r="CC66" s="503">
        <v>-2.4258150785648659E-4</v>
      </c>
      <c r="CD66" s="503">
        <v>1.2050885292705425E-4</v>
      </c>
      <c r="CE66" s="503">
        <v>5.3217553973755063E-4</v>
      </c>
      <c r="CF66" s="503">
        <v>-1.1916933001051715E-4</v>
      </c>
      <c r="CG66" s="503">
        <v>-1.0149917841134032E-4</v>
      </c>
      <c r="CH66" s="503">
        <v>-7.9546768719091305E-6</v>
      </c>
      <c r="CI66" s="503">
        <v>-8.4352015192105774E-5</v>
      </c>
      <c r="CJ66" s="503">
        <v>-3.39646155543757E-4</v>
      </c>
      <c r="CK66" s="503">
        <v>-1.1843757792873576E-3</v>
      </c>
      <c r="CL66" s="503">
        <v>5.6899747883776561E-5</v>
      </c>
      <c r="CM66" s="503">
        <v>2.6316357006229366E-3</v>
      </c>
      <c r="CN66" s="503">
        <v>2.2687552287711777E-3</v>
      </c>
      <c r="CO66" s="503">
        <v>-5.2613273826491373E-4</v>
      </c>
      <c r="CP66" s="503">
        <v>-1.1282749881234167E-3</v>
      </c>
      <c r="CQ66" s="503">
        <v>-1.8230098259665467E-3</v>
      </c>
      <c r="CR66" s="503">
        <v>9.0029275974815883E-4</v>
      </c>
      <c r="CS66" s="503">
        <v>-5.0844854646262222E-4</v>
      </c>
      <c r="CT66" s="503">
        <v>2.0056109413863652E-3</v>
      </c>
      <c r="CU66" s="503">
        <v>4.6744534505296546E-4</v>
      </c>
      <c r="CV66" s="503">
        <v>-7.4274324695590974E-4</v>
      </c>
      <c r="CW66" s="503">
        <v>3.0487267068051004E-2</v>
      </c>
    </row>
    <row r="67" spans="1:101" s="90" customFormat="1" x14ac:dyDescent="0.25">
      <c r="A67" s="110" t="s">
        <v>45</v>
      </c>
      <c r="B67" s="113"/>
      <c r="C67" s="503">
        <v>-0.12481000000000002</v>
      </c>
      <c r="D67" s="503">
        <v>-5.038999999999997E-2</v>
      </c>
      <c r="E67" s="503">
        <v>1.5759999999999996E-2</v>
      </c>
      <c r="F67" s="503">
        <v>9.820000000000011E-3</v>
      </c>
      <c r="G67" s="503">
        <v>8.1900000000000098E-3</v>
      </c>
      <c r="H67" s="503">
        <v>1.2629999999999995E-2</v>
      </c>
      <c r="I67" s="503">
        <v>3.338E-2</v>
      </c>
      <c r="J67" s="503">
        <v>1.3519999999999997E-2</v>
      </c>
      <c r="K67" s="503">
        <v>2.3170000000000014E-2</v>
      </c>
      <c r="L67" s="503">
        <v>1.5439999999999992E-2</v>
      </c>
      <c r="M67" s="503">
        <v>9.5299999999999951E-3</v>
      </c>
      <c r="N67" s="503">
        <v>6.2019999999999992E-2</v>
      </c>
      <c r="O67" s="503">
        <v>5.2399999999999903E-3</v>
      </c>
      <c r="P67" s="503">
        <v>8.7650000000000061E-2</v>
      </c>
      <c r="Q67" s="503">
        <v>3.4150000000000007E-2</v>
      </c>
      <c r="R67" s="503">
        <v>-6.1199999999999944E-3</v>
      </c>
      <c r="S67" s="503">
        <v>5.7800000000000507E-3</v>
      </c>
      <c r="T67" s="503">
        <v>4.5409999999999985E-2</v>
      </c>
      <c r="U67" s="503">
        <v>3.0579999999999958E-2</v>
      </c>
      <c r="V67" s="503">
        <v>2.1700000000000004E-2</v>
      </c>
      <c r="W67" s="503">
        <v>2.1016799400097912E-2</v>
      </c>
      <c r="X67" s="503">
        <v>1.8053020843484039E-2</v>
      </c>
      <c r="Y67" s="503">
        <v>-6.337000000000001E-2</v>
      </c>
      <c r="Z67" s="503">
        <v>9.1430416909767873E-3</v>
      </c>
      <c r="AA67" s="503">
        <v>4.252131619494439E-2</v>
      </c>
      <c r="AB67" s="503">
        <v>1.9600000000000147E-3</v>
      </c>
      <c r="AC67" s="503">
        <v>-3.6240000000000071E-2</v>
      </c>
      <c r="AD67" s="503">
        <v>-2.8330000000000011E-2</v>
      </c>
      <c r="AE67" s="503">
        <v>-9.6919999999999978E-2</v>
      </c>
      <c r="AF67" s="503">
        <v>-8.0689999999999887E-2</v>
      </c>
      <c r="AG67" s="503">
        <v>-9.7800000000000126E-3</v>
      </c>
      <c r="AH67" s="503">
        <v>2.6411168974562728E-2</v>
      </c>
      <c r="AI67" s="503">
        <v>-1.9999999999999823E-3</v>
      </c>
      <c r="AJ67" s="503">
        <v>1.6510000000000059E-2</v>
      </c>
      <c r="AK67" s="503">
        <v>-8.3699999999999677E-3</v>
      </c>
      <c r="AL67" s="503">
        <v>3.5430000000000045E-2</v>
      </c>
      <c r="AM67" s="503">
        <v>0.15182000000000023</v>
      </c>
      <c r="AN67" s="503">
        <v>2.6720000000000063E-2</v>
      </c>
      <c r="AO67" s="503">
        <v>5.1539999999999975E-2</v>
      </c>
      <c r="AP67" s="503">
        <v>1.727999999999999E-2</v>
      </c>
      <c r="AQ67" s="503">
        <v>3.8939999999999995E-2</v>
      </c>
      <c r="AR67" s="503">
        <v>2.6629999999999977E-2</v>
      </c>
      <c r="AS67" s="503">
        <v>-2.8899999999999936E-2</v>
      </c>
      <c r="AT67" s="503">
        <v>2.2715258510518133E-2</v>
      </c>
      <c r="AU67" s="503">
        <v>5.0549999999999894E-2</v>
      </c>
      <c r="AV67" s="503">
        <v>-1.4260336266021755E-2</v>
      </c>
      <c r="AW67" s="503">
        <v>1.3229999999999997E-2</v>
      </c>
      <c r="AX67" s="503">
        <v>-7.520013651657058E-3</v>
      </c>
      <c r="AY67" s="503">
        <v>5.3400152009149748E-3</v>
      </c>
      <c r="AZ67" s="503">
        <v>-7.2299999999999977E-3</v>
      </c>
      <c r="BA67" s="503">
        <v>2.7000000000000716E-4</v>
      </c>
      <c r="BB67" s="503">
        <v>1.3750000000000023E-2</v>
      </c>
      <c r="BC67" s="503">
        <v>1.3340000000000027E-2</v>
      </c>
      <c r="BD67" s="503">
        <v>2.1519999999999997E-2</v>
      </c>
      <c r="BE67" s="503">
        <v>1.2989999999999976E-2</v>
      </c>
      <c r="BF67" s="503">
        <v>2.523999091515482E-2</v>
      </c>
      <c r="BG67" s="503">
        <v>-1.1219991051208347E-2</v>
      </c>
      <c r="BH67" s="503">
        <v>-3.8600137923333268E-3</v>
      </c>
      <c r="BI67" s="503">
        <v>-4.7100000000000145E-3</v>
      </c>
      <c r="BJ67" s="503">
        <v>1.1499999999999948E-3</v>
      </c>
      <c r="BK67" s="503">
        <v>1.7560000000000041E-2</v>
      </c>
      <c r="BL67" s="503">
        <v>1.7001665710950368E-4</v>
      </c>
      <c r="BM67" s="503">
        <v>-1.0799999999999881E-3</v>
      </c>
      <c r="BN67" s="503">
        <v>-8.5600000000000537E-3</v>
      </c>
      <c r="BO67" s="503">
        <v>-2.3630019797862806E-2</v>
      </c>
      <c r="BP67" s="503">
        <v>2.2379999999999997E-2</v>
      </c>
      <c r="BQ67" s="503">
        <v>-1.4110000000000003E-2</v>
      </c>
      <c r="BR67" s="503">
        <v>8.1933756988863474E-3</v>
      </c>
      <c r="BS67" s="503">
        <v>4.5279999999999959E-2</v>
      </c>
      <c r="BT67" s="503">
        <v>3.6739999999999988E-2</v>
      </c>
      <c r="BU67" s="503">
        <v>-1.6059978812930763E-2</v>
      </c>
      <c r="BV67" s="503">
        <v>6.000000000000713E-5</v>
      </c>
      <c r="BW67" s="503">
        <v>-5.8000000000003025E-4</v>
      </c>
      <c r="BX67" s="503">
        <v>-3.3669967215182867E-2</v>
      </c>
      <c r="BY67" s="503">
        <v>7.8000069725456265E-3</v>
      </c>
      <c r="BZ67" s="503">
        <v>1.7309999999999971E-2</v>
      </c>
      <c r="CA67" s="503">
        <v>2.0770000000000007E-2</v>
      </c>
      <c r="CB67" s="503">
        <v>1.9450000000000064E-2</v>
      </c>
      <c r="CC67" s="503">
        <v>-1.4749999999999992E-2</v>
      </c>
      <c r="CD67" s="503">
        <v>3.0212423007472365E-2</v>
      </c>
      <c r="CE67" s="503">
        <v>6.700999999999982E-2</v>
      </c>
      <c r="CF67" s="503">
        <v>8.6300000000000127E-3</v>
      </c>
      <c r="CG67" s="503">
        <v>-2.2700000000000224E-3</v>
      </c>
      <c r="CH67" s="503">
        <v>3.2640000000000072E-2</v>
      </c>
      <c r="CI67" s="503">
        <v>2.7080000000000014E-2</v>
      </c>
      <c r="CJ67" s="503">
        <v>1.0661538268655922E-2</v>
      </c>
      <c r="CK67" s="503">
        <v>2.7600000000000003E-3</v>
      </c>
      <c r="CL67" s="503">
        <v>3.5369999999999985E-2</v>
      </c>
      <c r="CM67" s="503">
        <v>1.6880000000000051E-2</v>
      </c>
      <c r="CN67" s="503">
        <v>2.7179999999999947E-2</v>
      </c>
      <c r="CO67" s="503">
        <v>9.260000000000013E-3</v>
      </c>
      <c r="CP67" s="503">
        <v>7.0546737305894327E-3</v>
      </c>
      <c r="CQ67" s="503">
        <v>1.9738804932191212E-2</v>
      </c>
      <c r="CR67" s="503">
        <v>-1.439999999999997E-2</v>
      </c>
      <c r="CS67" s="503">
        <v>-2.7700000000000127E-2</v>
      </c>
      <c r="CT67" s="503">
        <v>8.279999999999987E-3</v>
      </c>
      <c r="CU67" s="503">
        <v>2.7327727813751052E-2</v>
      </c>
      <c r="CV67" s="503">
        <v>1.2229999999999958E-2</v>
      </c>
      <c r="CW67" s="503">
        <v>1.3053272499347597</v>
      </c>
    </row>
    <row r="71" spans="1:101" s="90" customFormat="1" x14ac:dyDescent="0.25">
      <c r="A71" s="105" t="s">
        <v>24</v>
      </c>
      <c r="B71" s="105"/>
      <c r="C71" s="109">
        <v>38868</v>
      </c>
      <c r="D71" s="109">
        <f>EOMONTH(C71,1)</f>
        <v>38898</v>
      </c>
      <c r="E71" s="109">
        <f t="shared" ref="E71:BP71" si="4">EOMONTH(D71,1)</f>
        <v>38929</v>
      </c>
      <c r="F71" s="109">
        <f t="shared" si="4"/>
        <v>38960</v>
      </c>
      <c r="G71" s="109">
        <f t="shared" si="4"/>
        <v>38990</v>
      </c>
      <c r="H71" s="109">
        <f t="shared" si="4"/>
        <v>39021</v>
      </c>
      <c r="I71" s="109">
        <f t="shared" si="4"/>
        <v>39051</v>
      </c>
      <c r="J71" s="109">
        <f t="shared" si="4"/>
        <v>39082</v>
      </c>
      <c r="K71" s="109">
        <f t="shared" si="4"/>
        <v>39113</v>
      </c>
      <c r="L71" s="109">
        <f t="shared" si="4"/>
        <v>39141</v>
      </c>
      <c r="M71" s="109">
        <f t="shared" si="4"/>
        <v>39172</v>
      </c>
      <c r="N71" s="109">
        <f t="shared" si="4"/>
        <v>39202</v>
      </c>
      <c r="O71" s="109">
        <f t="shared" si="4"/>
        <v>39233</v>
      </c>
      <c r="P71" s="109">
        <f t="shared" si="4"/>
        <v>39263</v>
      </c>
      <c r="Q71" s="109">
        <f t="shared" si="4"/>
        <v>39294</v>
      </c>
      <c r="R71" s="109">
        <f t="shared" si="4"/>
        <v>39325</v>
      </c>
      <c r="S71" s="109">
        <f t="shared" si="4"/>
        <v>39355</v>
      </c>
      <c r="T71" s="109">
        <f t="shared" si="4"/>
        <v>39386</v>
      </c>
      <c r="U71" s="109">
        <f t="shared" si="4"/>
        <v>39416</v>
      </c>
      <c r="V71" s="109">
        <f t="shared" si="4"/>
        <v>39447</v>
      </c>
      <c r="W71" s="109">
        <f t="shared" si="4"/>
        <v>39478</v>
      </c>
      <c r="X71" s="109">
        <f t="shared" si="4"/>
        <v>39507</v>
      </c>
      <c r="Y71" s="109">
        <f t="shared" si="4"/>
        <v>39538</v>
      </c>
      <c r="Z71" s="109">
        <f t="shared" si="4"/>
        <v>39568</v>
      </c>
      <c r="AA71" s="109">
        <f t="shared" si="4"/>
        <v>39599</v>
      </c>
      <c r="AB71" s="109">
        <f t="shared" si="4"/>
        <v>39629</v>
      </c>
      <c r="AC71" s="109">
        <f t="shared" si="4"/>
        <v>39660</v>
      </c>
      <c r="AD71" s="109">
        <f t="shared" si="4"/>
        <v>39691</v>
      </c>
      <c r="AE71" s="109">
        <f t="shared" si="4"/>
        <v>39721</v>
      </c>
      <c r="AF71" s="109">
        <f t="shared" si="4"/>
        <v>39752</v>
      </c>
      <c r="AG71" s="109">
        <f t="shared" si="4"/>
        <v>39782</v>
      </c>
      <c r="AH71" s="109">
        <f t="shared" si="4"/>
        <v>39813</v>
      </c>
      <c r="AI71" s="109">
        <f t="shared" si="4"/>
        <v>39844</v>
      </c>
      <c r="AJ71" s="109">
        <f t="shared" si="4"/>
        <v>39872</v>
      </c>
      <c r="AK71" s="109">
        <f t="shared" si="4"/>
        <v>39903</v>
      </c>
      <c r="AL71" s="109">
        <f t="shared" si="4"/>
        <v>39933</v>
      </c>
      <c r="AM71" s="109">
        <f t="shared" si="4"/>
        <v>39964</v>
      </c>
      <c r="AN71" s="109">
        <f t="shared" si="4"/>
        <v>39994</v>
      </c>
      <c r="AO71" s="109">
        <f t="shared" si="4"/>
        <v>40025</v>
      </c>
      <c r="AP71" s="109">
        <f t="shared" si="4"/>
        <v>40056</v>
      </c>
      <c r="AQ71" s="109">
        <f t="shared" si="4"/>
        <v>40086</v>
      </c>
      <c r="AR71" s="109">
        <f t="shared" si="4"/>
        <v>40117</v>
      </c>
      <c r="AS71" s="109">
        <f t="shared" si="4"/>
        <v>40147</v>
      </c>
      <c r="AT71" s="109">
        <f t="shared" si="4"/>
        <v>40178</v>
      </c>
      <c r="AU71" s="109">
        <f t="shared" si="4"/>
        <v>40209</v>
      </c>
      <c r="AV71" s="109">
        <f t="shared" si="4"/>
        <v>40237</v>
      </c>
      <c r="AW71" s="109">
        <f t="shared" si="4"/>
        <v>40268</v>
      </c>
      <c r="AX71" s="109">
        <f t="shared" si="4"/>
        <v>40298</v>
      </c>
      <c r="AY71" s="109">
        <f t="shared" si="4"/>
        <v>40329</v>
      </c>
      <c r="AZ71" s="109">
        <f t="shared" si="4"/>
        <v>40359</v>
      </c>
      <c r="BA71" s="109">
        <f t="shared" si="4"/>
        <v>40390</v>
      </c>
      <c r="BB71" s="109">
        <f t="shared" si="4"/>
        <v>40421</v>
      </c>
      <c r="BC71" s="109">
        <f t="shared" si="4"/>
        <v>40451</v>
      </c>
      <c r="BD71" s="109">
        <f t="shared" si="4"/>
        <v>40482</v>
      </c>
      <c r="BE71" s="109">
        <f t="shared" si="4"/>
        <v>40512</v>
      </c>
      <c r="BF71" s="109">
        <f t="shared" si="4"/>
        <v>40543</v>
      </c>
      <c r="BG71" s="109">
        <f t="shared" si="4"/>
        <v>40574</v>
      </c>
      <c r="BH71" s="109">
        <f t="shared" si="4"/>
        <v>40602</v>
      </c>
      <c r="BI71" s="109">
        <f t="shared" si="4"/>
        <v>40633</v>
      </c>
      <c r="BJ71" s="109">
        <f t="shared" si="4"/>
        <v>40663</v>
      </c>
      <c r="BK71" s="109">
        <f t="shared" si="4"/>
        <v>40694</v>
      </c>
      <c r="BL71" s="109">
        <f t="shared" si="4"/>
        <v>40724</v>
      </c>
      <c r="BM71" s="109">
        <f t="shared" si="4"/>
        <v>40755</v>
      </c>
      <c r="BN71" s="109">
        <f t="shared" si="4"/>
        <v>40786</v>
      </c>
      <c r="BO71" s="109">
        <f t="shared" si="4"/>
        <v>40816</v>
      </c>
      <c r="BP71" s="109">
        <f t="shared" si="4"/>
        <v>40847</v>
      </c>
      <c r="BQ71" s="109">
        <f t="shared" ref="BQ71:CV71" si="5">EOMONTH(BP71,1)</f>
        <v>40877</v>
      </c>
      <c r="BR71" s="109">
        <f t="shared" si="5"/>
        <v>40908</v>
      </c>
      <c r="BS71" s="109">
        <f t="shared" si="5"/>
        <v>40939</v>
      </c>
      <c r="BT71" s="109">
        <f t="shared" si="5"/>
        <v>40968</v>
      </c>
      <c r="BU71" s="109">
        <f t="shared" si="5"/>
        <v>40999</v>
      </c>
      <c r="BV71" s="109">
        <f t="shared" si="5"/>
        <v>41029</v>
      </c>
      <c r="BW71" s="109">
        <f t="shared" si="5"/>
        <v>41060</v>
      </c>
      <c r="BX71" s="109">
        <f t="shared" si="5"/>
        <v>41090</v>
      </c>
      <c r="BY71" s="109">
        <f t="shared" si="5"/>
        <v>41121</v>
      </c>
      <c r="BZ71" s="109">
        <f t="shared" si="5"/>
        <v>41152</v>
      </c>
      <c r="CA71" s="109">
        <f t="shared" si="5"/>
        <v>41182</v>
      </c>
      <c r="CB71" s="109">
        <f t="shared" si="5"/>
        <v>41213</v>
      </c>
      <c r="CC71" s="109">
        <f t="shared" si="5"/>
        <v>41243</v>
      </c>
      <c r="CD71" s="109">
        <f t="shared" si="5"/>
        <v>41274</v>
      </c>
      <c r="CE71" s="109">
        <f t="shared" si="5"/>
        <v>41305</v>
      </c>
      <c r="CF71" s="109">
        <f t="shared" si="5"/>
        <v>41333</v>
      </c>
      <c r="CG71" s="109">
        <f t="shared" si="5"/>
        <v>41364</v>
      </c>
      <c r="CH71" s="109">
        <f t="shared" si="5"/>
        <v>41394</v>
      </c>
      <c r="CI71" s="109">
        <f t="shared" si="5"/>
        <v>41425</v>
      </c>
      <c r="CJ71" s="109">
        <f t="shared" si="5"/>
        <v>41455</v>
      </c>
      <c r="CK71" s="109">
        <f t="shared" si="5"/>
        <v>41486</v>
      </c>
      <c r="CL71" s="109">
        <f t="shared" si="5"/>
        <v>41517</v>
      </c>
      <c r="CM71" s="109">
        <f t="shared" si="5"/>
        <v>41547</v>
      </c>
      <c r="CN71" s="109">
        <f t="shared" si="5"/>
        <v>41578</v>
      </c>
      <c r="CO71" s="109">
        <f t="shared" si="5"/>
        <v>41608</v>
      </c>
      <c r="CP71" s="109">
        <f t="shared" si="5"/>
        <v>41639</v>
      </c>
      <c r="CQ71" s="109">
        <f t="shared" si="5"/>
        <v>41670</v>
      </c>
      <c r="CR71" s="109">
        <f t="shared" si="5"/>
        <v>41698</v>
      </c>
      <c r="CS71" s="109">
        <f t="shared" si="5"/>
        <v>41729</v>
      </c>
      <c r="CT71" s="109">
        <f t="shared" si="5"/>
        <v>41759</v>
      </c>
      <c r="CU71" s="109">
        <f t="shared" si="5"/>
        <v>41790</v>
      </c>
      <c r="CV71" s="109">
        <f t="shared" si="5"/>
        <v>41820</v>
      </c>
      <c r="CW71" s="105" t="s">
        <v>14</v>
      </c>
    </row>
    <row r="72" spans="1:101" s="90" customFormat="1" x14ac:dyDescent="0.25">
      <c r="A72" s="113" t="s">
        <v>27</v>
      </c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  <c r="CI72" s="113"/>
      <c r="CJ72" s="113"/>
      <c r="CK72" s="113"/>
      <c r="CL72" s="113"/>
      <c r="CM72" s="113"/>
      <c r="CN72" s="113"/>
      <c r="CO72" s="113"/>
      <c r="CP72" s="113"/>
      <c r="CQ72" s="113"/>
      <c r="CR72" s="113"/>
      <c r="CS72" s="113"/>
      <c r="CT72" s="113"/>
      <c r="CU72" s="113"/>
      <c r="CV72" s="113"/>
      <c r="CW72" s="113"/>
    </row>
    <row r="73" spans="1:101" s="90" customFormat="1" x14ac:dyDescent="0.25">
      <c r="A73" s="114" t="s">
        <v>17</v>
      </c>
      <c r="B73" s="114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  <c r="CI73" s="113"/>
      <c r="CJ73" s="113"/>
      <c r="CK73" s="113"/>
      <c r="CL73" s="113"/>
      <c r="CM73" s="113"/>
      <c r="CN73" s="113"/>
      <c r="CO73" s="113"/>
      <c r="CP73" s="113"/>
      <c r="CQ73" s="113"/>
      <c r="CR73" s="113"/>
      <c r="CS73" s="113"/>
      <c r="CT73" s="113"/>
      <c r="CU73" s="113"/>
      <c r="CV73" s="113"/>
      <c r="CW73" s="113"/>
    </row>
    <row r="74" spans="1:101" s="90" customFormat="1" x14ac:dyDescent="0.25">
      <c r="A74" s="115" t="s">
        <v>12</v>
      </c>
      <c r="B74" s="115" t="str">
        <f>A73&amp;A74</f>
        <v>AsiaLong</v>
      </c>
      <c r="C74" s="505">
        <v>-2.6095403437926518E-2</v>
      </c>
      <c r="D74" s="505">
        <v>-2.1569297798630704E-2</v>
      </c>
      <c r="E74" s="505">
        <v>7.8339389198029512E-3</v>
      </c>
      <c r="F74" s="505">
        <v>1.3523305001989599E-2</v>
      </c>
      <c r="G74" s="505">
        <v>1.7641461669855075E-2</v>
      </c>
      <c r="H74" s="505">
        <v>2.1342171442407919E-2</v>
      </c>
      <c r="I74" s="505">
        <v>4.4979575321459998E-2</v>
      </c>
      <c r="J74" s="505">
        <v>1.3641866540192241E-2</v>
      </c>
      <c r="K74" s="505">
        <v>1.7606298046528471E-2</v>
      </c>
      <c r="L74" s="505">
        <v>2.8220696671971373E-3</v>
      </c>
      <c r="M74" s="505">
        <v>2.5547809630948149E-2</v>
      </c>
      <c r="N74" s="505">
        <v>6.4284670683929138E-2</v>
      </c>
      <c r="O74" s="505">
        <v>4.3033938944084901E-2</v>
      </c>
      <c r="P74" s="505">
        <v>6.5933998564002755E-2</v>
      </c>
      <c r="Q74" s="505">
        <v>4.2593674070027669E-2</v>
      </c>
      <c r="R74" s="505">
        <v>-2.781223402227383E-2</v>
      </c>
      <c r="S74" s="505">
        <v>6.0590986239516524E-2</v>
      </c>
      <c r="T74" s="505">
        <v>6.7166864770390994E-2</v>
      </c>
      <c r="U74" s="505">
        <v>-4.5569398518380808E-2</v>
      </c>
      <c r="V74" s="505">
        <v>7.5062137359872523E-3</v>
      </c>
      <c r="W74" s="505">
        <v>-0.11449402111201717</v>
      </c>
      <c r="X74" s="505">
        <v>2.9944061428240416E-2</v>
      </c>
      <c r="Y74" s="505">
        <v>-8.3140806147871393E-2</v>
      </c>
      <c r="Z74" s="505">
        <v>5.8765154447582131E-2</v>
      </c>
      <c r="AA74" s="505">
        <v>1.1835838909601538E-2</v>
      </c>
      <c r="AB74" s="505">
        <v>-7.1423646216628708E-2</v>
      </c>
      <c r="AC74" s="505">
        <v>-3.8831609919222118E-2</v>
      </c>
      <c r="AD74" s="505">
        <v>-4.1534460476644199E-2</v>
      </c>
      <c r="AE74" s="505">
        <v>-0.1587566877049458</v>
      </c>
      <c r="AF74" s="505">
        <v>-0.32795331856484233</v>
      </c>
      <c r="AG74" s="505">
        <v>2.8614297360546811E-2</v>
      </c>
      <c r="AH74" s="505">
        <v>7.5166846368641627E-2</v>
      </c>
      <c r="AI74" s="505">
        <v>-2.9104518919327419E-2</v>
      </c>
      <c r="AJ74" s="505">
        <v>-5.1540302284562765E-2</v>
      </c>
      <c r="AK74" s="505">
        <v>5.7070471630687368E-2</v>
      </c>
      <c r="AL74" s="505">
        <v>0.1226404008829875</v>
      </c>
      <c r="AM74" s="505">
        <v>0.1676817696104792</v>
      </c>
      <c r="AN74" s="505">
        <v>9.883111860488826E-3</v>
      </c>
      <c r="AO74" s="505">
        <v>9.5257602315501039E-2</v>
      </c>
      <c r="AP74" s="505">
        <v>-1.9695547317055362E-2</v>
      </c>
      <c r="AQ74" s="505">
        <v>5.5212873408153944E-2</v>
      </c>
      <c r="AR74" s="505">
        <v>-3.5245859411130767E-4</v>
      </c>
      <c r="AS74" s="505">
        <v>1.3575544977064296E-2</v>
      </c>
      <c r="AT74" s="505">
        <v>3.7547551899186134E-2</v>
      </c>
      <c r="AU74" s="505">
        <v>-1.0247238593359308E-2</v>
      </c>
      <c r="AV74" s="505">
        <v>2.1282941416012197E-3</v>
      </c>
      <c r="AW74" s="505">
        <v>3.2008073201346646E-2</v>
      </c>
      <c r="AX74" s="505">
        <v>1.7965967294334185E-2</v>
      </c>
      <c r="AY74" s="505">
        <v>-3.9815098173834863E-2</v>
      </c>
      <c r="AZ74" s="505">
        <v>4.7614857298911408E-3</v>
      </c>
      <c r="BA74" s="505">
        <v>3.1331322988919025E-2</v>
      </c>
      <c r="BB74" s="505">
        <v>-5.5746019115217238E-3</v>
      </c>
      <c r="BC74" s="505">
        <v>5.3847022086277826E-2</v>
      </c>
      <c r="BD74" s="505">
        <v>1.4961237186904093E-2</v>
      </c>
      <c r="BE74" s="505">
        <v>-4.3672903662510983E-3</v>
      </c>
      <c r="BF74" s="505">
        <v>2.5263452080399026E-2</v>
      </c>
      <c r="BG74" s="505">
        <v>-7.9801709478218227E-3</v>
      </c>
      <c r="BH74" s="505">
        <v>-1.5862561657506814E-2</v>
      </c>
      <c r="BI74" s="505">
        <v>1.4433109658449104E-2</v>
      </c>
      <c r="BJ74" s="505">
        <v>2.3817898543650975E-2</v>
      </c>
      <c r="BK74" s="505">
        <v>-2.0695339582843583E-3</v>
      </c>
      <c r="BL74" s="505">
        <v>-3.6099249454561162E-3</v>
      </c>
      <c r="BM74" s="505">
        <v>7.3565292384554868E-3</v>
      </c>
      <c r="BN74" s="505">
        <v>-4.2474317960055463E-2</v>
      </c>
      <c r="BO74" s="505">
        <v>-6.8396081603866954E-2</v>
      </c>
      <c r="BP74" s="505">
        <v>6.4902552418278678E-2</v>
      </c>
      <c r="BQ74" s="505">
        <v>-3.1199359771841118E-2</v>
      </c>
      <c r="BR74" s="505">
        <v>1.9351967589317738E-4</v>
      </c>
      <c r="BS74" s="505">
        <v>3.5665776721353078E-2</v>
      </c>
      <c r="BT74" s="505">
        <v>3.5922445868009495E-2</v>
      </c>
      <c r="BU74" s="505">
        <v>-1.1738885836680733E-2</v>
      </c>
      <c r="BV74" s="505">
        <v>-7.9640407032121139E-3</v>
      </c>
      <c r="BW74" s="505">
        <v>-5.333529534524873E-2</v>
      </c>
      <c r="BX74" s="505">
        <v>-3.6849137101457631E-3</v>
      </c>
      <c r="BY74" s="505">
        <v>-1.0831178493104381E-2</v>
      </c>
      <c r="BZ74" s="505">
        <v>-2.3929358937454324E-3</v>
      </c>
      <c r="CA74" s="505">
        <v>2.7107435571757495E-2</v>
      </c>
      <c r="CB74" s="505">
        <v>1.014723740400131E-2</v>
      </c>
      <c r="CC74" s="505">
        <v>1.4101893574458424E-2</v>
      </c>
      <c r="CD74" s="505">
        <v>3.4285281927996042E-2</v>
      </c>
      <c r="CE74" s="505">
        <v>3.0656031282745348E-2</v>
      </c>
      <c r="CF74" s="505">
        <v>-5.5993237428734821E-3</v>
      </c>
      <c r="CG74" s="505">
        <v>-1.125171848013616E-3</v>
      </c>
      <c r="CH74" s="505">
        <v>2.8235184620271293E-2</v>
      </c>
      <c r="CI74" s="505">
        <v>2.2230245075297982E-3</v>
      </c>
      <c r="CJ74" s="505">
        <v>-3.0220375351915116E-2</v>
      </c>
      <c r="CK74" s="505">
        <v>1.8213222341757863E-2</v>
      </c>
      <c r="CL74" s="505">
        <v>2.6053999866142416E-2</v>
      </c>
      <c r="CM74" s="505">
        <v>4.1933258756990464E-2</v>
      </c>
      <c r="CN74" s="505">
        <v>2.0007775205285839E-2</v>
      </c>
      <c r="CO74" s="505">
        <v>9.1474432832863856E-3</v>
      </c>
      <c r="CP74" s="505">
        <v>6.7324036679491462E-3</v>
      </c>
      <c r="CQ74" s="505">
        <v>-2.1906467886818163E-2</v>
      </c>
      <c r="CR74" s="505">
        <v>5.645474524920752E-3</v>
      </c>
      <c r="CS74" s="505">
        <v>8.0421908843956069E-4</v>
      </c>
      <c r="CT74" s="505">
        <v>-6.256273577770588E-3</v>
      </c>
      <c r="CU74" s="505">
        <v>1.1967709493137779E-2</v>
      </c>
      <c r="CV74" s="505">
        <v>1.4387436526997626E-2</v>
      </c>
      <c r="CW74" s="505">
        <v>0.73096220768649611</v>
      </c>
    </row>
    <row r="75" spans="1:101" s="90" customFormat="1" x14ac:dyDescent="0.25">
      <c r="A75" s="115" t="s">
        <v>13</v>
      </c>
      <c r="B75" s="115" t="str">
        <f>A73&amp;A75</f>
        <v>AsiaShort</v>
      </c>
      <c r="C75" s="505">
        <v>2.083160997632099E-2</v>
      </c>
      <c r="D75" s="505">
        <v>5.074579893678511E-4</v>
      </c>
      <c r="E75" s="505">
        <v>3.8956514235470186E-3</v>
      </c>
      <c r="F75" s="505">
        <v>-1.4148469830509346E-2</v>
      </c>
      <c r="G75" s="505">
        <v>-8.0881698222325556E-3</v>
      </c>
      <c r="H75" s="505">
        <v>-1.6041049779088646E-2</v>
      </c>
      <c r="I75" s="505">
        <v>-4.2902647632655659E-2</v>
      </c>
      <c r="J75" s="505">
        <v>-1.9982455101092863E-2</v>
      </c>
      <c r="K75" s="505">
        <v>-2.6178430892164072E-3</v>
      </c>
      <c r="L75" s="505">
        <v>-5.1624569941929556E-3</v>
      </c>
      <c r="M75" s="505">
        <v>-1.3932657768203434E-2</v>
      </c>
      <c r="N75" s="505">
        <v>-2.303891631809761E-2</v>
      </c>
      <c r="O75" s="505">
        <v>-3.2881225575498059E-2</v>
      </c>
      <c r="P75" s="505">
        <v>-2.2791980886711666E-2</v>
      </c>
      <c r="Q75" s="505">
        <v>-3.5596081984768047E-2</v>
      </c>
      <c r="R75" s="505">
        <v>1.9219077837519975E-2</v>
      </c>
      <c r="S75" s="505">
        <v>-5.6099116051147736E-2</v>
      </c>
      <c r="T75" s="505">
        <v>-3.4963592641231014E-2</v>
      </c>
      <c r="U75" s="505">
        <v>5.6173320630382995E-2</v>
      </c>
      <c r="V75" s="505">
        <v>2.8311872664457606E-3</v>
      </c>
      <c r="W75" s="505">
        <v>0.1112679645625517</v>
      </c>
      <c r="X75" s="505">
        <v>-3.1109680451720186E-2</v>
      </c>
      <c r="Y75" s="505">
        <v>3.6101542680193888E-2</v>
      </c>
      <c r="Z75" s="505">
        <v>-4.815402677013101E-2</v>
      </c>
      <c r="AA75" s="505">
        <v>8.5550558288054954E-3</v>
      </c>
      <c r="AB75" s="505">
        <v>7.4029187748876832E-2</v>
      </c>
      <c r="AC75" s="505">
        <v>2.2475279045064564E-2</v>
      </c>
      <c r="AD75" s="505">
        <v>3.5336418101265442E-2</v>
      </c>
      <c r="AE75" s="505">
        <v>0.14104867401775373</v>
      </c>
      <c r="AF75" s="505">
        <v>0.32722889522554399</v>
      </c>
      <c r="AG75" s="505">
        <v>-2.1996723985052834E-2</v>
      </c>
      <c r="AH75" s="505">
        <v>-6.7775866162399834E-2</v>
      </c>
      <c r="AI75" s="505">
        <v>3.4621331056138835E-2</v>
      </c>
      <c r="AJ75" s="505">
        <v>4.6902463474822402E-2</v>
      </c>
      <c r="AK75" s="505">
        <v>-7.6090630941359996E-2</v>
      </c>
      <c r="AL75" s="505">
        <v>-0.13823619369857809</v>
      </c>
      <c r="AM75" s="505">
        <v>-8.1022511947137069E-2</v>
      </c>
      <c r="AN75" s="505">
        <v>-2.329609223250088E-3</v>
      </c>
      <c r="AO75" s="505">
        <v>-6.4728274027019472E-2</v>
      </c>
      <c r="AP75" s="505">
        <v>2.3080074688946222E-2</v>
      </c>
      <c r="AQ75" s="505">
        <v>-4.3467914512903071E-2</v>
      </c>
      <c r="AR75" s="505">
        <v>1.3952780627372558E-2</v>
      </c>
      <c r="AS75" s="505">
        <v>-1.8470507487327557E-2</v>
      </c>
      <c r="AT75" s="505">
        <v>-1.8311670779500234E-2</v>
      </c>
      <c r="AU75" s="505">
        <v>2.9984928255934684E-2</v>
      </c>
      <c r="AV75" s="505">
        <v>-1.1311947009370193E-2</v>
      </c>
      <c r="AW75" s="505">
        <v>-3.7930075751252464E-2</v>
      </c>
      <c r="AX75" s="505">
        <v>-2.8227408012593162E-2</v>
      </c>
      <c r="AY75" s="505">
        <v>4.7914884232753786E-2</v>
      </c>
      <c r="AZ75" s="505">
        <v>-7.3832980104031522E-3</v>
      </c>
      <c r="BA75" s="505">
        <v>-2.12838224887778E-2</v>
      </c>
      <c r="BB75" s="505">
        <v>7.1394506965138027E-3</v>
      </c>
      <c r="BC75" s="505">
        <v>-5.329415603968303E-2</v>
      </c>
      <c r="BD75" s="505">
        <v>-1.0753776979674921E-2</v>
      </c>
      <c r="BE75" s="505">
        <v>-9.3936358053269909E-4</v>
      </c>
      <c r="BF75" s="505">
        <v>-1.0917768305231577E-2</v>
      </c>
      <c r="BG75" s="505">
        <v>6.6800852894812349E-5</v>
      </c>
      <c r="BH75" s="505">
        <v>1.6461790269691527E-2</v>
      </c>
      <c r="BI75" s="505">
        <v>-7.4801433782560453E-3</v>
      </c>
      <c r="BJ75" s="505">
        <v>-3.0794537218138719E-2</v>
      </c>
      <c r="BK75" s="505">
        <v>1.9665953036044646E-2</v>
      </c>
      <c r="BL75" s="505">
        <v>8.1031971536590156E-3</v>
      </c>
      <c r="BM75" s="505">
        <v>4.380097132042556E-3</v>
      </c>
      <c r="BN75" s="505">
        <v>5.7072009321830174E-2</v>
      </c>
      <c r="BO75" s="505">
        <v>5.4707601247335022E-2</v>
      </c>
      <c r="BP75" s="505">
        <v>-4.7208936144281288E-2</v>
      </c>
      <c r="BQ75" s="505">
        <v>3.5314986624477289E-2</v>
      </c>
      <c r="BR75" s="505">
        <v>2.3876481481870889E-3</v>
      </c>
      <c r="BS75" s="505">
        <v>-4.1105378888427371E-2</v>
      </c>
      <c r="BT75" s="505">
        <v>-2.7109776610211401E-2</v>
      </c>
      <c r="BU75" s="505">
        <v>7.3211462662253132E-3</v>
      </c>
      <c r="BV75" s="505">
        <v>4.182899015667112E-3</v>
      </c>
      <c r="BW75" s="505">
        <v>5.1378814052082972E-2</v>
      </c>
      <c r="BX75" s="505">
        <v>-9.4229716523242298E-3</v>
      </c>
      <c r="BY75" s="505">
        <v>2.258754448202405E-2</v>
      </c>
      <c r="BZ75" s="505">
        <v>-4.5227466758253369E-3</v>
      </c>
      <c r="CA75" s="505">
        <v>-3.2690969201189399E-2</v>
      </c>
      <c r="CB75" s="505">
        <v>-1.2785042884023814E-2</v>
      </c>
      <c r="CC75" s="505">
        <v>-2.1975883625173342E-2</v>
      </c>
      <c r="CD75" s="505">
        <v>-1.8273988790209573E-2</v>
      </c>
      <c r="CE75" s="505">
        <v>-1.2471587152375643E-2</v>
      </c>
      <c r="CF75" s="505">
        <v>-3.1995870051405693E-4</v>
      </c>
      <c r="CG75" s="505">
        <v>4.9956541754292323E-3</v>
      </c>
      <c r="CH75" s="505">
        <v>-1.7429054985665417E-2</v>
      </c>
      <c r="CI75" s="505">
        <v>-3.0547588678785714E-3</v>
      </c>
      <c r="CJ75" s="505">
        <v>3.233622600478589E-2</v>
      </c>
      <c r="CK75" s="505">
        <v>-1.6224788830875109E-2</v>
      </c>
      <c r="CL75" s="505">
        <v>-6.4785562267724323E-4</v>
      </c>
      <c r="CM75" s="505">
        <v>-2.975325823536536E-2</v>
      </c>
      <c r="CN75" s="505">
        <v>-3.4214411359575359E-3</v>
      </c>
      <c r="CO75" s="505">
        <v>-8.6382048177057651E-4</v>
      </c>
      <c r="CP75" s="505">
        <v>9.6751113399221132E-4</v>
      </c>
      <c r="CQ75" s="505">
        <v>2.3201054330490193E-2</v>
      </c>
      <c r="CR75" s="505">
        <v>-6.6529379300288372E-3</v>
      </c>
      <c r="CS75" s="505">
        <v>-3.2832379528540019E-3</v>
      </c>
      <c r="CT75" s="505">
        <v>6.5436473774909184E-3</v>
      </c>
      <c r="CU75" s="505">
        <v>-1.7002074792179789E-2</v>
      </c>
      <c r="CV75" s="505">
        <v>-7.5331833822400206E-3</v>
      </c>
      <c r="CW75" s="505">
        <v>-0.11562611357669653</v>
      </c>
    </row>
    <row r="76" spans="1:101" s="90" customFormat="1" x14ac:dyDescent="0.25">
      <c r="A76" s="114" t="s">
        <v>46</v>
      </c>
      <c r="B76" s="114"/>
      <c r="C76" s="505">
        <v>-5.2637934616055317E-3</v>
      </c>
      <c r="D76" s="505">
        <v>-2.1061839809262871E-2</v>
      </c>
      <c r="E76" s="505">
        <v>1.1729590343349973E-2</v>
      </c>
      <c r="F76" s="505">
        <v>-6.2516482851974792E-4</v>
      </c>
      <c r="G76" s="505">
        <v>9.5532918476225227E-3</v>
      </c>
      <c r="H76" s="505">
        <v>5.3011216633192595E-3</v>
      </c>
      <c r="I76" s="505">
        <v>2.0769276888043171E-3</v>
      </c>
      <c r="J76" s="505">
        <v>-6.3405885609006249E-3</v>
      </c>
      <c r="K76" s="505">
        <v>1.4988454957312063E-2</v>
      </c>
      <c r="L76" s="505">
        <v>-2.3403873269958182E-3</v>
      </c>
      <c r="M76" s="505">
        <v>1.1615151862744725E-2</v>
      </c>
      <c r="N76" s="505">
        <v>4.1245754365831493E-2</v>
      </c>
      <c r="O76" s="505">
        <v>1.0152713368586821E-2</v>
      </c>
      <c r="P76" s="505">
        <v>4.3142017677291145E-2</v>
      </c>
      <c r="Q76" s="505">
        <v>6.9975920852596062E-3</v>
      </c>
      <c r="R76" s="505">
        <v>-8.5931561847538522E-3</v>
      </c>
      <c r="S76" s="505">
        <v>4.4918701883688303E-3</v>
      </c>
      <c r="T76" s="505">
        <v>3.2203272129160021E-2</v>
      </c>
      <c r="U76" s="505">
        <v>1.0603922112002178E-2</v>
      </c>
      <c r="V76" s="505">
        <v>1.0337401002433015E-2</v>
      </c>
      <c r="W76" s="505">
        <v>-3.2260565494654997E-3</v>
      </c>
      <c r="X76" s="505">
        <v>-1.1656190234797725E-3</v>
      </c>
      <c r="Y76" s="505">
        <v>-4.7039263467677422E-2</v>
      </c>
      <c r="Z76" s="505">
        <v>1.0611127677451206E-2</v>
      </c>
      <c r="AA76" s="505">
        <v>2.0390894738407037E-2</v>
      </c>
      <c r="AB76" s="505">
        <v>2.6055415322481391E-3</v>
      </c>
      <c r="AC76" s="505">
        <v>-1.635633087415754E-2</v>
      </c>
      <c r="AD76" s="505">
        <v>-6.1980423753787402E-3</v>
      </c>
      <c r="AE76" s="505">
        <v>-1.770801368719201E-2</v>
      </c>
      <c r="AF76" s="505">
        <v>-7.244233392983948E-4</v>
      </c>
      <c r="AG76" s="505">
        <v>6.6175733754939283E-3</v>
      </c>
      <c r="AH76" s="505">
        <v>7.3909802062417859E-3</v>
      </c>
      <c r="AI76" s="505">
        <v>5.5168121368114305E-3</v>
      </c>
      <c r="AJ76" s="505">
        <v>-4.6378388097403885E-3</v>
      </c>
      <c r="AK76" s="505">
        <v>-1.9020159310672628E-2</v>
      </c>
      <c r="AL76" s="505">
        <v>-1.5595792815590736E-2</v>
      </c>
      <c r="AM76" s="505">
        <v>8.6659257663342135E-2</v>
      </c>
      <c r="AN76" s="505">
        <v>7.5535026372387359E-3</v>
      </c>
      <c r="AO76" s="505">
        <v>3.0529328288481573E-2</v>
      </c>
      <c r="AP76" s="505">
        <v>3.3845273718908502E-3</v>
      </c>
      <c r="AQ76" s="505">
        <v>1.1744958895250839E-2</v>
      </c>
      <c r="AR76" s="505">
        <v>1.3600322033261255E-2</v>
      </c>
      <c r="AS76" s="505">
        <v>-4.8949625102632718E-3</v>
      </c>
      <c r="AT76" s="505">
        <v>1.9235881119685903E-2</v>
      </c>
      <c r="AU76" s="505">
        <v>1.9737689662575403E-2</v>
      </c>
      <c r="AV76" s="505">
        <v>-9.1836528677689717E-3</v>
      </c>
      <c r="AW76" s="505">
        <v>-5.9220025499058249E-3</v>
      </c>
      <c r="AX76" s="505">
        <v>-1.0261440718258987E-2</v>
      </c>
      <c r="AY76" s="505">
        <v>8.099786058918923E-3</v>
      </c>
      <c r="AZ76" s="505">
        <v>-2.6218122805120115E-3</v>
      </c>
      <c r="BA76" s="505">
        <v>1.0047500500141231E-2</v>
      </c>
      <c r="BB76" s="505">
        <v>1.5648487849920852E-3</v>
      </c>
      <c r="BC76" s="505">
        <v>5.5286604659481541E-4</v>
      </c>
      <c r="BD76" s="505">
        <v>4.2074602072291667E-3</v>
      </c>
      <c r="BE76" s="505">
        <v>-5.3066539467837978E-3</v>
      </c>
      <c r="BF76" s="505">
        <v>1.4345683775167444E-2</v>
      </c>
      <c r="BG76" s="505">
        <v>-7.9133700949270101E-3</v>
      </c>
      <c r="BH76" s="505">
        <v>5.9922861218470217E-4</v>
      </c>
      <c r="BI76" s="505">
        <v>6.9529662801930629E-3</v>
      </c>
      <c r="BJ76" s="505">
        <v>-6.976638674487755E-3</v>
      </c>
      <c r="BK76" s="505">
        <v>1.7596419077760293E-2</v>
      </c>
      <c r="BL76" s="505">
        <v>4.4932722082028998E-3</v>
      </c>
      <c r="BM76" s="505">
        <v>1.1736626370498044E-2</v>
      </c>
      <c r="BN76" s="505">
        <v>1.4597691361774721E-2</v>
      </c>
      <c r="BO76" s="505">
        <v>-1.3688480356531935E-2</v>
      </c>
      <c r="BP76" s="505">
        <v>1.7693616273997358E-2</v>
      </c>
      <c r="BQ76" s="505">
        <v>4.1156268526361586E-3</v>
      </c>
      <c r="BR76" s="505">
        <v>2.5811678240802672E-3</v>
      </c>
      <c r="BS76" s="505">
        <v>-5.4396021670743248E-3</v>
      </c>
      <c r="BT76" s="505">
        <v>8.8126692577980819E-3</v>
      </c>
      <c r="BU76" s="505">
        <v>-4.4177395704554255E-3</v>
      </c>
      <c r="BV76" s="505">
        <v>-3.7811416875450045E-3</v>
      </c>
      <c r="BW76" s="505">
        <v>-1.9564812931657971E-3</v>
      </c>
      <c r="BX76" s="505">
        <v>-1.310788536247E-2</v>
      </c>
      <c r="BY76" s="505">
        <v>1.1756365988919664E-2</v>
      </c>
      <c r="BZ76" s="505">
        <v>-6.9156825695707693E-3</v>
      </c>
      <c r="CA76" s="505">
        <v>-5.5835336294318971E-3</v>
      </c>
      <c r="CB76" s="505">
        <v>-2.6378054800224883E-3</v>
      </c>
      <c r="CC76" s="505">
        <v>-7.8739900507149192E-3</v>
      </c>
      <c r="CD76" s="505">
        <v>1.6011293137786445E-2</v>
      </c>
      <c r="CE76" s="505">
        <v>1.8184444130369706E-2</v>
      </c>
      <c r="CF76" s="505">
        <v>-5.9192824433875399E-3</v>
      </c>
      <c r="CG76" s="505">
        <v>3.8704823274156156E-3</v>
      </c>
      <c r="CH76" s="505">
        <v>1.0806129634605886E-2</v>
      </c>
      <c r="CI76" s="505">
        <v>-8.3173436034877262E-4</v>
      </c>
      <c r="CJ76" s="505">
        <v>2.1158506528707369E-3</v>
      </c>
      <c r="CK76" s="505">
        <v>1.9884335108827488E-3</v>
      </c>
      <c r="CL76" s="505">
        <v>2.5406144243465184E-2</v>
      </c>
      <c r="CM76" s="505">
        <v>1.2180000521625118E-2</v>
      </c>
      <c r="CN76" s="505">
        <v>1.6586334069328291E-2</v>
      </c>
      <c r="CO76" s="505">
        <v>8.2836228015158078E-3</v>
      </c>
      <c r="CP76" s="505">
        <v>7.6999148019413592E-3</v>
      </c>
      <c r="CQ76" s="505">
        <v>1.2945864436720307E-3</v>
      </c>
      <c r="CR76" s="505">
        <v>-1.0074634051080826E-3</v>
      </c>
      <c r="CS76" s="505">
        <v>-2.4790188644144419E-3</v>
      </c>
      <c r="CT76" s="505">
        <v>2.8737379972032691E-4</v>
      </c>
      <c r="CU76" s="505">
        <v>-5.0343652990420098E-3</v>
      </c>
      <c r="CV76" s="505">
        <v>6.8542531447575942E-3</v>
      </c>
      <c r="CW76" s="505">
        <v>0.61533609410979917</v>
      </c>
    </row>
    <row r="77" spans="1:101" s="90" customFormat="1" x14ac:dyDescent="0.25">
      <c r="A77" s="114" t="s">
        <v>18</v>
      </c>
      <c r="B77" s="114"/>
      <c r="C77" s="504"/>
      <c r="D77" s="504"/>
      <c r="E77" s="504"/>
      <c r="F77" s="504"/>
      <c r="G77" s="504"/>
      <c r="H77" s="504"/>
      <c r="I77" s="504"/>
      <c r="J77" s="504"/>
      <c r="K77" s="504"/>
      <c r="L77" s="504"/>
      <c r="M77" s="504"/>
      <c r="N77" s="504"/>
      <c r="O77" s="504"/>
      <c r="P77" s="504"/>
      <c r="Q77" s="504"/>
      <c r="R77" s="504"/>
      <c r="S77" s="504"/>
      <c r="T77" s="504"/>
      <c r="U77" s="504"/>
      <c r="V77" s="504"/>
      <c r="W77" s="504"/>
      <c r="X77" s="504"/>
      <c r="Y77" s="504"/>
      <c r="Z77" s="504"/>
      <c r="AA77" s="504"/>
      <c r="AB77" s="504"/>
      <c r="AC77" s="504"/>
      <c r="AD77" s="504"/>
      <c r="AE77" s="504"/>
      <c r="AF77" s="504"/>
      <c r="AG77" s="504"/>
      <c r="AH77" s="504"/>
      <c r="AI77" s="504"/>
      <c r="AJ77" s="504"/>
      <c r="AK77" s="504"/>
      <c r="AL77" s="504"/>
      <c r="AM77" s="504"/>
      <c r="AN77" s="504"/>
      <c r="AO77" s="504"/>
      <c r="AP77" s="504"/>
      <c r="AQ77" s="504"/>
      <c r="AR77" s="504"/>
      <c r="AS77" s="504"/>
      <c r="AT77" s="504"/>
      <c r="AU77" s="504"/>
      <c r="AV77" s="504"/>
      <c r="AW77" s="504"/>
      <c r="AX77" s="504"/>
      <c r="AY77" s="504"/>
      <c r="AZ77" s="504"/>
      <c r="BA77" s="504"/>
      <c r="BB77" s="504"/>
      <c r="BC77" s="504"/>
      <c r="BD77" s="504"/>
      <c r="BE77" s="504"/>
      <c r="BF77" s="504"/>
      <c r="BG77" s="504"/>
      <c r="BH77" s="504"/>
      <c r="BI77" s="504"/>
      <c r="BJ77" s="504"/>
      <c r="BK77" s="504"/>
      <c r="BL77" s="504"/>
      <c r="BM77" s="504"/>
      <c r="BN77" s="504"/>
      <c r="BO77" s="504"/>
      <c r="BP77" s="504"/>
      <c r="BQ77" s="504"/>
      <c r="BR77" s="504"/>
      <c r="BS77" s="504"/>
      <c r="BT77" s="504"/>
      <c r="BU77" s="504"/>
      <c r="BV77" s="504"/>
      <c r="BW77" s="504"/>
      <c r="BX77" s="504"/>
      <c r="BY77" s="504"/>
      <c r="BZ77" s="504"/>
      <c r="CA77" s="504"/>
      <c r="CB77" s="504"/>
      <c r="CC77" s="504"/>
      <c r="CD77" s="504"/>
      <c r="CE77" s="504"/>
      <c r="CF77" s="504"/>
      <c r="CG77" s="504"/>
      <c r="CH77" s="504"/>
      <c r="CI77" s="504"/>
      <c r="CJ77" s="504"/>
      <c r="CK77" s="504"/>
      <c r="CL77" s="504"/>
      <c r="CM77" s="504"/>
      <c r="CN77" s="504"/>
      <c r="CO77" s="504"/>
      <c r="CP77" s="504"/>
      <c r="CQ77" s="504"/>
      <c r="CR77" s="504"/>
      <c r="CS77" s="504"/>
      <c r="CT77" s="504"/>
      <c r="CU77" s="504"/>
      <c r="CV77" s="504"/>
      <c r="CW77" s="504"/>
    </row>
    <row r="78" spans="1:101" s="90" customFormat="1" x14ac:dyDescent="0.25">
      <c r="A78" s="115" t="s">
        <v>12</v>
      </c>
      <c r="B78" s="115" t="str">
        <f>A77&amp;A78</f>
        <v>Eastern EuropeLong</v>
      </c>
      <c r="C78" s="505">
        <v>-3.4047651591289779E-3</v>
      </c>
      <c r="D78" s="505">
        <v>-1.0622047687976386E-3</v>
      </c>
      <c r="E78" s="505">
        <v>4.4923420187116588E-3</v>
      </c>
      <c r="F78" s="505">
        <v>3.7947658901806357E-3</v>
      </c>
      <c r="G78" s="505">
        <v>1.3023569038349962E-3</v>
      </c>
      <c r="H78" s="505">
        <v>4.0390918383831961E-3</v>
      </c>
      <c r="I78" s="505">
        <v>4.7263234200555972E-3</v>
      </c>
      <c r="J78" s="505">
        <v>6.4289950812863829E-3</v>
      </c>
      <c r="K78" s="505">
        <v>-2.1805694833832204E-4</v>
      </c>
      <c r="L78" s="505">
        <v>-2.8303832009937717E-3</v>
      </c>
      <c r="M78" s="505">
        <v>4.1926391329445553E-3</v>
      </c>
      <c r="N78" s="505">
        <v>6.8562345187284735E-3</v>
      </c>
      <c r="O78" s="505">
        <v>-3.3710508201607163E-3</v>
      </c>
      <c r="P78" s="505">
        <v>1.4163308415763552E-2</v>
      </c>
      <c r="Q78" s="505">
        <v>8.6720662604300273E-3</v>
      </c>
      <c r="R78" s="505">
        <v>-1.2448352770651713E-3</v>
      </c>
      <c r="S78" s="505">
        <v>8.9496403897050911E-3</v>
      </c>
      <c r="T78" s="505">
        <v>3.5849824067259603E-2</v>
      </c>
      <c r="U78" s="505">
        <v>-8.3792119510027081E-3</v>
      </c>
      <c r="V78" s="505">
        <v>1.6158831899933661E-2</v>
      </c>
      <c r="W78" s="505">
        <v>-4.1196717705539773E-2</v>
      </c>
      <c r="X78" s="505">
        <v>3.2544304132774071E-3</v>
      </c>
      <c r="Y78" s="505">
        <v>-1.769200102691602E-2</v>
      </c>
      <c r="Z78" s="505">
        <v>-9.0097088959503694E-3</v>
      </c>
      <c r="AA78" s="505">
        <v>2.7468548901442617E-2</v>
      </c>
      <c r="AB78" s="505">
        <v>-3.0990031749278106E-2</v>
      </c>
      <c r="AC78" s="505">
        <v>-3.4617544363530955E-2</v>
      </c>
      <c r="AD78" s="505">
        <v>-1.9066695884476636E-2</v>
      </c>
      <c r="AE78" s="505">
        <v>-7.5734641338881636E-2</v>
      </c>
      <c r="AF78" s="505">
        <v>-8.0387075789608423E-2</v>
      </c>
      <c r="AG78" s="505">
        <v>-1.3405772489115722E-2</v>
      </c>
      <c r="AH78" s="505">
        <v>8.1666555358789941E-3</v>
      </c>
      <c r="AI78" s="505">
        <v>-2.8960690359233168E-2</v>
      </c>
      <c r="AJ78" s="505">
        <v>3.3259900116692788E-3</v>
      </c>
      <c r="AK78" s="505">
        <v>1.4265085651750753E-2</v>
      </c>
      <c r="AL78" s="505">
        <v>2.6646182943191744E-2</v>
      </c>
      <c r="AM78" s="505">
        <v>2.2085379370883319E-2</v>
      </c>
      <c r="AN78" s="505">
        <v>-3.8930627877776991E-3</v>
      </c>
      <c r="AO78" s="505">
        <v>1.2058345731634956E-2</v>
      </c>
      <c r="AP78" s="505">
        <v>8.9847968120105592E-3</v>
      </c>
      <c r="AQ78" s="505">
        <v>9.063137728797006E-3</v>
      </c>
      <c r="AR78" s="505">
        <v>-5.8503751345823475E-4</v>
      </c>
      <c r="AS78" s="505">
        <v>2.7957804860432021E-3</v>
      </c>
      <c r="AT78" s="505">
        <v>3.9083013532402204E-3</v>
      </c>
      <c r="AU78" s="505">
        <v>5.496938439727852E-3</v>
      </c>
      <c r="AV78" s="505">
        <v>2.9098099955429842E-4</v>
      </c>
      <c r="AW78" s="505">
        <v>1.584480446347928E-2</v>
      </c>
      <c r="AX78" s="505">
        <v>-4.5320750459371065E-3</v>
      </c>
      <c r="AY78" s="505">
        <v>-1.0141643916066867E-2</v>
      </c>
      <c r="AZ78" s="505">
        <v>-1.9540304731502935E-3</v>
      </c>
      <c r="BA78" s="505">
        <v>8.5990108882147386E-3</v>
      </c>
      <c r="BB78" s="505">
        <v>-1.9945489516674094E-3</v>
      </c>
      <c r="BC78" s="505">
        <v>2.9349726442473799E-3</v>
      </c>
      <c r="BD78" s="505">
        <v>4.1312356138907191E-3</v>
      </c>
      <c r="BE78" s="505">
        <v>-2.4106491872633619E-3</v>
      </c>
      <c r="BF78" s="505">
        <v>4.7263644892285876E-3</v>
      </c>
      <c r="BG78" s="505">
        <v>-1.6663383522278275E-3</v>
      </c>
      <c r="BH78" s="505">
        <v>4.4273349559156676E-3</v>
      </c>
      <c r="BI78" s="505">
        <v>1.1925195115156341E-3</v>
      </c>
      <c r="BJ78" s="505">
        <v>4.0712858849835084E-3</v>
      </c>
      <c r="BK78" s="505">
        <v>-6.4582278698483656E-3</v>
      </c>
      <c r="BL78" s="505">
        <v>-4.7894378468895469E-3</v>
      </c>
      <c r="BM78" s="505">
        <v>-7.1327762429794104E-4</v>
      </c>
      <c r="BN78" s="505">
        <v>-7.9468940973637884E-3</v>
      </c>
      <c r="BO78" s="505">
        <v>-1.790327831133727E-2</v>
      </c>
      <c r="BP78" s="505">
        <v>9.5951655486037641E-3</v>
      </c>
      <c r="BQ78" s="505">
        <v>4.0738173646059153E-3</v>
      </c>
      <c r="BR78" s="505">
        <v>-4.1933083163492695E-3</v>
      </c>
      <c r="BS78" s="505">
        <v>4.022300120758918E-3</v>
      </c>
      <c r="BT78" s="505">
        <v>3.8060442825466074E-3</v>
      </c>
      <c r="BU78" s="505">
        <v>-1.5103020891248208E-3</v>
      </c>
      <c r="BV78" s="505">
        <v>-1.4906271464789522E-3</v>
      </c>
      <c r="BW78" s="505">
        <v>-6.3164628501533975E-3</v>
      </c>
      <c r="BX78" s="505">
        <v>1.389185287026924E-3</v>
      </c>
      <c r="BY78" s="505">
        <v>1.0561480154929193E-3</v>
      </c>
      <c r="BZ78" s="505">
        <v>-8.0014465491303453E-4</v>
      </c>
      <c r="CA78" s="505">
        <v>5.2145529227435542E-3</v>
      </c>
      <c r="CB78" s="505">
        <v>-1.3269654465142596E-3</v>
      </c>
      <c r="CC78" s="505">
        <v>2.5592423682789193E-3</v>
      </c>
      <c r="CD78" s="505">
        <v>6.0112640727812468E-3</v>
      </c>
      <c r="CE78" s="505">
        <v>1.0292551020867654E-2</v>
      </c>
      <c r="CF78" s="505">
        <v>-1.7143989268916652E-3</v>
      </c>
      <c r="CG78" s="505">
        <v>2.5589534011788114E-4</v>
      </c>
      <c r="CH78" s="505">
        <v>2.7923808715075134E-3</v>
      </c>
      <c r="CI78" s="505">
        <v>2.6880903663827815E-3</v>
      </c>
      <c r="CJ78" s="505">
        <v>1.905276607678062E-3</v>
      </c>
      <c r="CK78" s="505">
        <v>4.0832890639383654E-3</v>
      </c>
      <c r="CL78" s="505">
        <v>2.0720989519792672E-3</v>
      </c>
      <c r="CM78" s="505">
        <v>1.1888102279421513E-2</v>
      </c>
      <c r="CN78" s="505">
        <v>6.7599400817284806E-3</v>
      </c>
      <c r="CO78" s="505">
        <v>1.5645674140918051E-3</v>
      </c>
      <c r="CP78" s="505">
        <v>4.2249008472005183E-3</v>
      </c>
      <c r="CQ78" s="505">
        <v>-6.1051716503890937E-3</v>
      </c>
      <c r="CR78" s="505">
        <v>1.5191973469554027E-3</v>
      </c>
      <c r="CS78" s="505">
        <v>-8.1577343903995458E-3</v>
      </c>
      <c r="CT78" s="505">
        <v>-6.7208735015543116E-3</v>
      </c>
      <c r="CU78" s="505">
        <v>1.4808179995632567E-2</v>
      </c>
      <c r="CV78" s="505">
        <v>6.4341176512059031E-3</v>
      </c>
      <c r="CW78" s="505">
        <v>-7.6630935491140209E-2</v>
      </c>
    </row>
    <row r="79" spans="1:101" s="90" customFormat="1" x14ac:dyDescent="0.25">
      <c r="A79" s="115" t="s">
        <v>13</v>
      </c>
      <c r="B79" s="115" t="str">
        <f>A77&amp;A79</f>
        <v>Eastern EuropeShort</v>
      </c>
      <c r="C79" s="505">
        <v>5.0368230194082031E-4</v>
      </c>
      <c r="D79" s="505">
        <v>8.3607448364818771E-5</v>
      </c>
      <c r="E79" s="505">
        <v>-5.0232981303934335E-4</v>
      </c>
      <c r="F79" s="505">
        <v>-3.4647817159988637E-4</v>
      </c>
      <c r="G79" s="505">
        <v>-5.3759549376408559E-4</v>
      </c>
      <c r="H79" s="505">
        <v>3.5426719453376043E-4</v>
      </c>
      <c r="I79" s="505">
        <v>0</v>
      </c>
      <c r="J79" s="505">
        <v>-3.1258194240826932E-5</v>
      </c>
      <c r="K79" s="505">
        <v>1.1105401278705909E-4</v>
      </c>
      <c r="L79" s="505">
        <v>1.631113334512729E-4</v>
      </c>
      <c r="M79" s="505">
        <v>-1.7571229769097316E-3</v>
      </c>
      <c r="N79" s="505">
        <v>-4.0843195669330987E-4</v>
      </c>
      <c r="O79" s="505">
        <v>-5.2561076815171729E-4</v>
      </c>
      <c r="P79" s="505">
        <v>-1.3633450835508253E-3</v>
      </c>
      <c r="Q79" s="505">
        <v>7.1879225476795743E-5</v>
      </c>
      <c r="R79" s="505">
        <v>-2.1224897923135962E-3</v>
      </c>
      <c r="S79" s="505">
        <v>-4.9617136418957201E-3</v>
      </c>
      <c r="T79" s="505">
        <v>-1.8290379188063005E-2</v>
      </c>
      <c r="U79" s="505">
        <v>-8.7176307269148639E-3</v>
      </c>
      <c r="V79" s="505">
        <v>-1.403970321541576E-2</v>
      </c>
      <c r="W79" s="505">
        <v>2.8546290035151602E-2</v>
      </c>
      <c r="X79" s="505">
        <v>1.6244412102915428E-3</v>
      </c>
      <c r="Y79" s="505">
        <v>4.2142205655675193E-3</v>
      </c>
      <c r="Z79" s="505">
        <v>-9.2677539859558169E-4</v>
      </c>
      <c r="AA79" s="505">
        <v>-1.1946564467350223E-2</v>
      </c>
      <c r="AB79" s="505">
        <v>1.1554502943282792E-2</v>
      </c>
      <c r="AC79" s="505">
        <v>7.2556382161066066E-3</v>
      </c>
      <c r="AD79" s="505">
        <v>6.4441632401929794E-3</v>
      </c>
      <c r="AE79" s="505">
        <v>1.8118709435905926E-2</v>
      </c>
      <c r="AF79" s="505">
        <v>2.25264867352412E-2</v>
      </c>
      <c r="AG79" s="505">
        <v>1.0604125795550177E-2</v>
      </c>
      <c r="AH79" s="505">
        <v>6.2050368161583171E-4</v>
      </c>
      <c r="AI79" s="505">
        <v>9.7926708929332038E-4</v>
      </c>
      <c r="AJ79" s="505">
        <v>3.5157958478699111E-4</v>
      </c>
      <c r="AK79" s="505">
        <v>-1.5356302013358992E-3</v>
      </c>
      <c r="AL79" s="505">
        <v>-1.426230712936633E-3</v>
      </c>
      <c r="AM79" s="505">
        <v>-3.9407546409258812E-3</v>
      </c>
      <c r="AN79" s="505">
        <v>-1.08979382281627E-4</v>
      </c>
      <c r="AO79" s="505">
        <v>-7.5069963331696925E-4</v>
      </c>
      <c r="AP79" s="505">
        <v>-7.326690231046892E-4</v>
      </c>
      <c r="AQ79" s="505">
        <v>-1.7655381091064421E-3</v>
      </c>
      <c r="AR79" s="505">
        <v>7.1476063605269092E-4</v>
      </c>
      <c r="AS79" s="505">
        <v>-1.7973652090537545E-3</v>
      </c>
      <c r="AT79" s="505">
        <v>1.1557418362385253E-3</v>
      </c>
      <c r="AU79" s="505">
        <v>-3.9364284749492592E-5</v>
      </c>
      <c r="AV79" s="505">
        <v>-9.7446507195054986E-5</v>
      </c>
      <c r="AW79" s="505">
        <v>1.3743503466023658E-4</v>
      </c>
      <c r="AX79" s="505">
        <v>9.7721641702009829E-4</v>
      </c>
      <c r="AY79" s="505">
        <v>2.3182357367170872E-3</v>
      </c>
      <c r="AZ79" s="505">
        <v>4.1847824339968183E-4</v>
      </c>
      <c r="BA79" s="505">
        <v>-2.5189166169883905E-3</v>
      </c>
      <c r="BB79" s="505">
        <v>1.1136478648328216E-3</v>
      </c>
      <c r="BC79" s="505">
        <v>-1.4861980344887263E-3</v>
      </c>
      <c r="BD79" s="505">
        <v>-7.079304833761779E-4</v>
      </c>
      <c r="BE79" s="505">
        <v>1.3004199147724743E-3</v>
      </c>
      <c r="BF79" s="505">
        <v>-3.1696759651646982E-4</v>
      </c>
      <c r="BG79" s="505">
        <v>2.7144490265999848E-4</v>
      </c>
      <c r="BH79" s="505">
        <v>-1.1507097610987552E-3</v>
      </c>
      <c r="BI79" s="505">
        <v>-1.078721492773102E-3</v>
      </c>
      <c r="BJ79" s="505">
        <v>-4.4585793859980966E-4</v>
      </c>
      <c r="BK79" s="505">
        <v>1.0151217996862152E-3</v>
      </c>
      <c r="BL79" s="505">
        <v>6.9820471772492321E-5</v>
      </c>
      <c r="BM79" s="505">
        <v>-1.6462675420741125E-4</v>
      </c>
      <c r="BN79" s="505">
        <v>1.0916186448587661E-3</v>
      </c>
      <c r="BO79" s="505">
        <v>5.9433634166543318E-3</v>
      </c>
      <c r="BP79" s="505">
        <v>-2.7666708060799217E-3</v>
      </c>
      <c r="BQ79" s="505">
        <v>1.548898527800543E-3</v>
      </c>
      <c r="BR79" s="505">
        <v>2.5471050758644276E-3</v>
      </c>
      <c r="BS79" s="505">
        <v>1.2391965717916848E-4</v>
      </c>
      <c r="BT79" s="505">
        <v>-2.9342023107957458E-3</v>
      </c>
      <c r="BU79" s="505">
        <v>1.7504628672740049E-3</v>
      </c>
      <c r="BV79" s="505">
        <v>-4.355789666385614E-4</v>
      </c>
      <c r="BW79" s="505">
        <v>2.3902879056424135E-3</v>
      </c>
      <c r="BX79" s="505">
        <v>-5.6582815308049369E-4</v>
      </c>
      <c r="BY79" s="505">
        <v>-1.6423414521583135E-3</v>
      </c>
      <c r="BZ79" s="505">
        <v>1.0801118994927846E-3</v>
      </c>
      <c r="CA79" s="505">
        <v>-1.0867741880178782E-3</v>
      </c>
      <c r="CB79" s="505">
        <v>-7.8075597026293299E-5</v>
      </c>
      <c r="CC79" s="505">
        <v>-4.712882570280817E-4</v>
      </c>
      <c r="CD79" s="505">
        <v>-1.1087039716055516E-3</v>
      </c>
      <c r="CE79" s="505">
        <v>-1.4662449263239384E-3</v>
      </c>
      <c r="CF79" s="505">
        <v>1.2836723075035361E-3</v>
      </c>
      <c r="CG79" s="505">
        <v>8.1412819050811754E-4</v>
      </c>
      <c r="CH79" s="505">
        <v>-5.7840826279436318E-4</v>
      </c>
      <c r="CI79" s="505">
        <v>2.1854243785185759E-3</v>
      </c>
      <c r="CJ79" s="505">
        <v>4.8373281111391134E-4</v>
      </c>
      <c r="CK79" s="505">
        <v>3.3275880101451632E-3</v>
      </c>
      <c r="CL79" s="505">
        <v>9.6015103226950894E-5</v>
      </c>
      <c r="CM79" s="505">
        <v>-4.7256051362081107E-3</v>
      </c>
      <c r="CN79" s="505">
        <v>-2.6427251624235189E-3</v>
      </c>
      <c r="CO79" s="505">
        <v>1.8754868355324522E-3</v>
      </c>
      <c r="CP79" s="505">
        <v>-9.7152137475713508E-4</v>
      </c>
      <c r="CQ79" s="505">
        <v>5.2345397142091032E-3</v>
      </c>
      <c r="CR79" s="505">
        <v>2.8789667170621923E-4</v>
      </c>
      <c r="CS79" s="505">
        <v>-1.3677791753416129E-3</v>
      </c>
      <c r="CT79" s="505">
        <v>4.4130019620075014E-4</v>
      </c>
      <c r="CU79" s="505">
        <v>-2.3690882577040366E-3</v>
      </c>
      <c r="CV79" s="505">
        <v>-1.6549962076068232E-3</v>
      </c>
      <c r="CW79" s="505">
        <v>6.2334202058396349E-2</v>
      </c>
    </row>
    <row r="80" spans="1:101" s="90" customFormat="1" x14ac:dyDescent="0.25">
      <c r="A80" s="114" t="s">
        <v>47</v>
      </c>
      <c r="B80" s="114"/>
      <c r="C80" s="505">
        <v>-2.9010828571881574E-3</v>
      </c>
      <c r="D80" s="505">
        <v>-9.7859732043281971E-4</v>
      </c>
      <c r="E80" s="505">
        <v>3.9900122056723162E-3</v>
      </c>
      <c r="F80" s="505">
        <v>3.4482877185807491E-3</v>
      </c>
      <c r="G80" s="505">
        <v>7.6476141007091058E-4</v>
      </c>
      <c r="H80" s="505">
        <v>4.3933590329169568E-3</v>
      </c>
      <c r="I80" s="505">
        <v>4.7263234200555972E-3</v>
      </c>
      <c r="J80" s="505">
        <v>6.3977368870455553E-3</v>
      </c>
      <c r="K80" s="505">
        <v>-1.0700293555126297E-4</v>
      </c>
      <c r="L80" s="505">
        <v>-2.6672718675424989E-3</v>
      </c>
      <c r="M80" s="505">
        <v>2.4355161560348239E-3</v>
      </c>
      <c r="N80" s="505">
        <v>6.4478025620351631E-3</v>
      </c>
      <c r="O80" s="505">
        <v>-3.8966615883124335E-3</v>
      </c>
      <c r="P80" s="505">
        <v>1.2799963332212725E-2</v>
      </c>
      <c r="Q80" s="505">
        <v>8.7439454859068247E-3</v>
      </c>
      <c r="R80" s="505">
        <v>-3.3673250693787684E-3</v>
      </c>
      <c r="S80" s="505">
        <v>3.9879267478093727E-3</v>
      </c>
      <c r="T80" s="505">
        <v>1.7559444879196598E-2</v>
      </c>
      <c r="U80" s="505">
        <v>-1.7096842677917577E-2</v>
      </c>
      <c r="V80" s="505">
        <v>2.1191286845179012E-3</v>
      </c>
      <c r="W80" s="505">
        <v>-1.2650427670388176E-2</v>
      </c>
      <c r="X80" s="505">
        <v>4.8788716235689499E-3</v>
      </c>
      <c r="Y80" s="505">
        <v>-1.3477780461348503E-2</v>
      </c>
      <c r="Z80" s="505">
        <v>-9.936484294545949E-3</v>
      </c>
      <c r="AA80" s="505">
        <v>1.5521984434092395E-2</v>
      </c>
      <c r="AB80" s="505">
        <v>-1.9435528805995316E-2</v>
      </c>
      <c r="AC80" s="505">
        <v>-2.7361906147424352E-2</v>
      </c>
      <c r="AD80" s="505">
        <v>-1.2622532644283656E-2</v>
      </c>
      <c r="AE80" s="505">
        <v>-5.761593190297571E-2</v>
      </c>
      <c r="AF80" s="505">
        <v>-5.7860589054367223E-2</v>
      </c>
      <c r="AG80" s="505">
        <v>-2.8016466935655449E-3</v>
      </c>
      <c r="AH80" s="505">
        <v>8.7871592174948252E-3</v>
      </c>
      <c r="AI80" s="505">
        <v>-2.798142326993985E-2</v>
      </c>
      <c r="AJ80" s="505">
        <v>3.6775695964562701E-3</v>
      </c>
      <c r="AK80" s="505">
        <v>1.2729455450414852E-2</v>
      </c>
      <c r="AL80" s="505">
        <v>2.521995223025511E-2</v>
      </c>
      <c r="AM80" s="505">
        <v>1.8144624729957436E-2</v>
      </c>
      <c r="AN80" s="505">
        <v>-4.0020421700593259E-3</v>
      </c>
      <c r="AO80" s="505">
        <v>1.1307646098317987E-2</v>
      </c>
      <c r="AP80" s="505">
        <v>8.2521277889058709E-3</v>
      </c>
      <c r="AQ80" s="505">
        <v>7.2975996196905637E-3</v>
      </c>
      <c r="AR80" s="505">
        <v>1.2972312259445595E-4</v>
      </c>
      <c r="AS80" s="505">
        <v>9.9841527698944798E-4</v>
      </c>
      <c r="AT80" s="505">
        <v>5.0640431894787459E-3</v>
      </c>
      <c r="AU80" s="505">
        <v>5.4575741549783598E-3</v>
      </c>
      <c r="AV80" s="505">
        <v>1.9353449235924344E-4</v>
      </c>
      <c r="AW80" s="505">
        <v>1.5982239498139518E-2</v>
      </c>
      <c r="AX80" s="505">
        <v>-3.5548586289170085E-3</v>
      </c>
      <c r="AY80" s="505">
        <v>-7.8234081793497785E-3</v>
      </c>
      <c r="AZ80" s="505">
        <v>-1.5355522297506119E-3</v>
      </c>
      <c r="BA80" s="505">
        <v>6.0800942712263498E-3</v>
      </c>
      <c r="BB80" s="505">
        <v>-8.8090108683458793E-4</v>
      </c>
      <c r="BC80" s="505">
        <v>1.4487746097586543E-3</v>
      </c>
      <c r="BD80" s="505">
        <v>3.4233051305145412E-3</v>
      </c>
      <c r="BE80" s="505">
        <v>-1.1102292724908876E-3</v>
      </c>
      <c r="BF80" s="505">
        <v>4.4093968927121181E-3</v>
      </c>
      <c r="BG80" s="505">
        <v>-1.3948934495678288E-3</v>
      </c>
      <c r="BH80" s="505">
        <v>3.2766251948169113E-3</v>
      </c>
      <c r="BI80" s="505">
        <v>1.1379801874253222E-4</v>
      </c>
      <c r="BJ80" s="505">
        <v>3.6254279463836998E-3</v>
      </c>
      <c r="BK80" s="505">
        <v>-5.44310607016215E-3</v>
      </c>
      <c r="BL80" s="505">
        <v>-4.7196173751170552E-3</v>
      </c>
      <c r="BM80" s="505">
        <v>-8.7790437850535227E-4</v>
      </c>
      <c r="BN80" s="505">
        <v>-6.8552754525050223E-3</v>
      </c>
      <c r="BO80" s="505">
        <v>-1.1959914894682937E-2</v>
      </c>
      <c r="BP80" s="505">
        <v>6.8284947425238428E-3</v>
      </c>
      <c r="BQ80" s="505">
        <v>5.6227158924064581E-3</v>
      </c>
      <c r="BR80" s="505">
        <v>-1.646203240484841E-3</v>
      </c>
      <c r="BS80" s="505">
        <v>4.1462197779380868E-3</v>
      </c>
      <c r="BT80" s="505">
        <v>8.7184197175086103E-4</v>
      </c>
      <c r="BU80" s="505">
        <v>2.4016077814918417E-4</v>
      </c>
      <c r="BV80" s="505">
        <v>-1.9262061131175138E-3</v>
      </c>
      <c r="BW80" s="505">
        <v>-3.9261749445109843E-3</v>
      </c>
      <c r="BX80" s="505">
        <v>8.2335713394643016E-4</v>
      </c>
      <c r="BY80" s="505">
        <v>-5.8619343666539443E-4</v>
      </c>
      <c r="BZ80" s="505">
        <v>2.7996724457975038E-4</v>
      </c>
      <c r="CA80" s="505">
        <v>4.1277787347256747E-3</v>
      </c>
      <c r="CB80" s="505">
        <v>-1.4050410435405528E-3</v>
      </c>
      <c r="CC80" s="505">
        <v>2.0879541112508379E-3</v>
      </c>
      <c r="CD80" s="505">
        <v>4.9025601011756957E-3</v>
      </c>
      <c r="CE80" s="505">
        <v>8.8263060945437139E-3</v>
      </c>
      <c r="CF80" s="505">
        <v>-4.3072661938812888E-4</v>
      </c>
      <c r="CG80" s="505">
        <v>1.0700235306259987E-3</v>
      </c>
      <c r="CH80" s="505">
        <v>2.2139726087131504E-3</v>
      </c>
      <c r="CI80" s="505">
        <v>4.8735147449013565E-3</v>
      </c>
      <c r="CJ80" s="505">
        <v>2.3890094187919734E-3</v>
      </c>
      <c r="CK80" s="505">
        <v>7.4108770740835281E-3</v>
      </c>
      <c r="CL80" s="505">
        <v>2.1681140552062186E-3</v>
      </c>
      <c r="CM80" s="505">
        <v>7.1624971432134006E-3</v>
      </c>
      <c r="CN80" s="505">
        <v>4.1172149193049604E-3</v>
      </c>
      <c r="CO80" s="505">
        <v>3.440054249624258E-3</v>
      </c>
      <c r="CP80" s="505">
        <v>3.2533794724433828E-3</v>
      </c>
      <c r="CQ80" s="505">
        <v>-8.7063193617999081E-4</v>
      </c>
      <c r="CR80" s="505">
        <v>1.8070940186616219E-3</v>
      </c>
      <c r="CS80" s="505">
        <v>-9.5255135657411581E-3</v>
      </c>
      <c r="CT80" s="505">
        <v>-6.2795733053535611E-3</v>
      </c>
      <c r="CU80" s="505">
        <v>1.2439091737928532E-2</v>
      </c>
      <c r="CV80" s="505">
        <v>4.7791214435990801E-3</v>
      </c>
      <c r="CW80" s="505">
        <v>-1.4296733432743822E-2</v>
      </c>
    </row>
    <row r="81" spans="1:101" s="90" customFormat="1" x14ac:dyDescent="0.25">
      <c r="A81" s="114" t="s">
        <v>19</v>
      </c>
      <c r="B81" s="114"/>
      <c r="C81" s="504"/>
      <c r="D81" s="504"/>
      <c r="E81" s="504"/>
      <c r="F81" s="504"/>
      <c r="G81" s="504"/>
      <c r="H81" s="504"/>
      <c r="I81" s="504"/>
      <c r="J81" s="504"/>
      <c r="K81" s="504"/>
      <c r="L81" s="504"/>
      <c r="M81" s="504"/>
      <c r="N81" s="504"/>
      <c r="O81" s="504"/>
      <c r="P81" s="504"/>
      <c r="Q81" s="504"/>
      <c r="R81" s="504"/>
      <c r="S81" s="504"/>
      <c r="T81" s="504"/>
      <c r="U81" s="504"/>
      <c r="V81" s="504"/>
      <c r="W81" s="504"/>
      <c r="X81" s="504"/>
      <c r="Y81" s="504"/>
      <c r="Z81" s="504"/>
      <c r="AA81" s="504"/>
      <c r="AB81" s="504"/>
      <c r="AC81" s="504"/>
      <c r="AD81" s="504"/>
      <c r="AE81" s="504"/>
      <c r="AF81" s="504"/>
      <c r="AG81" s="504"/>
      <c r="AH81" s="504"/>
      <c r="AI81" s="504"/>
      <c r="AJ81" s="504"/>
      <c r="AK81" s="504"/>
      <c r="AL81" s="504"/>
      <c r="AM81" s="504"/>
      <c r="AN81" s="504"/>
      <c r="AO81" s="504"/>
      <c r="AP81" s="504"/>
      <c r="AQ81" s="504"/>
      <c r="AR81" s="504"/>
      <c r="AS81" s="504"/>
      <c r="AT81" s="504"/>
      <c r="AU81" s="504"/>
      <c r="AV81" s="504"/>
      <c r="AW81" s="504"/>
      <c r="AX81" s="504"/>
      <c r="AY81" s="504"/>
      <c r="AZ81" s="504"/>
      <c r="BA81" s="504"/>
      <c r="BB81" s="504"/>
      <c r="BC81" s="504"/>
      <c r="BD81" s="504"/>
      <c r="BE81" s="504"/>
      <c r="BF81" s="504"/>
      <c r="BG81" s="504"/>
      <c r="BH81" s="504"/>
      <c r="BI81" s="504"/>
      <c r="BJ81" s="504"/>
      <c r="BK81" s="504"/>
      <c r="BL81" s="504"/>
      <c r="BM81" s="504"/>
      <c r="BN81" s="504"/>
      <c r="BO81" s="504"/>
      <c r="BP81" s="504"/>
      <c r="BQ81" s="504"/>
      <c r="BR81" s="504"/>
      <c r="BS81" s="504"/>
      <c r="BT81" s="504"/>
      <c r="BU81" s="504"/>
      <c r="BV81" s="504"/>
      <c r="BW81" s="504"/>
      <c r="BX81" s="504"/>
      <c r="BY81" s="504"/>
      <c r="BZ81" s="504"/>
      <c r="CA81" s="504"/>
      <c r="CB81" s="504"/>
      <c r="CC81" s="504"/>
      <c r="CD81" s="504"/>
      <c r="CE81" s="504"/>
      <c r="CF81" s="504"/>
      <c r="CG81" s="504"/>
      <c r="CH81" s="504"/>
      <c r="CI81" s="504"/>
      <c r="CJ81" s="504"/>
      <c r="CK81" s="504"/>
      <c r="CL81" s="504"/>
      <c r="CM81" s="504"/>
      <c r="CN81" s="504"/>
      <c r="CO81" s="504"/>
      <c r="CP81" s="504"/>
      <c r="CQ81" s="504"/>
      <c r="CR81" s="504"/>
      <c r="CS81" s="504"/>
      <c r="CT81" s="504"/>
      <c r="CU81" s="504"/>
      <c r="CV81" s="504"/>
      <c r="CW81" s="504"/>
    </row>
    <row r="82" spans="1:101" s="90" customFormat="1" x14ac:dyDescent="0.25">
      <c r="A82" s="115" t="s">
        <v>12</v>
      </c>
      <c r="B82" s="115" t="str">
        <f>A81&amp;A82</f>
        <v>Emerging MarketsLong</v>
      </c>
      <c r="C82" s="505">
        <v>-4.7393533323181968E-6</v>
      </c>
      <c r="D82" s="505">
        <v>0</v>
      </c>
      <c r="E82" s="505">
        <v>0</v>
      </c>
      <c r="F82" s="505">
        <v>0</v>
      </c>
      <c r="G82" s="505">
        <v>0</v>
      </c>
      <c r="H82" s="505">
        <v>0</v>
      </c>
      <c r="I82" s="505">
        <v>0</v>
      </c>
      <c r="J82" s="505">
        <v>0</v>
      </c>
      <c r="K82" s="505">
        <v>0</v>
      </c>
      <c r="L82" s="505">
        <v>0</v>
      </c>
      <c r="M82" s="505">
        <v>0</v>
      </c>
      <c r="N82" s="505">
        <v>0</v>
      </c>
      <c r="O82" s="505">
        <v>0</v>
      </c>
      <c r="P82" s="505">
        <v>0</v>
      </c>
      <c r="Q82" s="505">
        <v>0</v>
      </c>
      <c r="R82" s="505">
        <v>2.1357797322428237E-6</v>
      </c>
      <c r="S82" s="505">
        <v>-4.8771337460138251E-7</v>
      </c>
      <c r="T82" s="505">
        <v>4.5159719017586476E-7</v>
      </c>
      <c r="U82" s="505">
        <v>-2.1992098353413389E-6</v>
      </c>
      <c r="V82" s="505">
        <v>1.602444952816589E-6</v>
      </c>
      <c r="W82" s="505">
        <v>9.0503871816846617E-5</v>
      </c>
      <c r="X82" s="505">
        <v>-1.4463411311583158E-5</v>
      </c>
      <c r="Y82" s="505">
        <v>7.6685842221458585E-6</v>
      </c>
      <c r="Z82" s="505">
        <v>4.64040609643858E-5</v>
      </c>
      <c r="AA82" s="505">
        <v>0</v>
      </c>
      <c r="AB82" s="505">
        <v>0</v>
      </c>
      <c r="AC82" s="505">
        <v>0</v>
      </c>
      <c r="AD82" s="505">
        <v>0</v>
      </c>
      <c r="AE82" s="505">
        <v>3.7869615028124409E-5</v>
      </c>
      <c r="AF82" s="505">
        <v>1.1448764288907865E-4</v>
      </c>
      <c r="AG82" s="505">
        <v>-2.8906347858752601E-6</v>
      </c>
      <c r="AH82" s="505">
        <v>3.3351079167047327E-5</v>
      </c>
      <c r="AI82" s="505">
        <v>2.7039065784248322E-5</v>
      </c>
      <c r="AJ82" s="505">
        <v>-5.4817200305525869E-6</v>
      </c>
      <c r="AK82" s="505">
        <v>2.8654701838746378E-5</v>
      </c>
      <c r="AL82" s="505">
        <v>1.4852624028096335E-5</v>
      </c>
      <c r="AM82" s="505">
        <v>-5.1960468798018457E-6</v>
      </c>
      <c r="AN82" s="505">
        <v>4.4688719727922066E-5</v>
      </c>
      <c r="AO82" s="505">
        <v>-1.2499261934507297E-5</v>
      </c>
      <c r="AP82" s="505">
        <v>-1.3511912050469953E-5</v>
      </c>
      <c r="AQ82" s="505">
        <v>6.776673632286408E-6</v>
      </c>
      <c r="AR82" s="505">
        <v>-8.3109619137014813E-6</v>
      </c>
      <c r="AS82" s="505">
        <v>1.4835917968562928E-5</v>
      </c>
      <c r="AT82" s="505">
        <v>6.4328269507520164E-6</v>
      </c>
      <c r="AU82" s="505">
        <v>-1.2381209659525542E-6</v>
      </c>
      <c r="AV82" s="505">
        <v>1.5480504687238387E-6</v>
      </c>
      <c r="AW82" s="505">
        <v>6.0283955798011838E-6</v>
      </c>
      <c r="AX82" s="505">
        <v>6.9290869334688761E-6</v>
      </c>
      <c r="AY82" s="505">
        <v>4.0208475793208135E-5</v>
      </c>
      <c r="AZ82" s="505">
        <v>5.7210620991709277E-5</v>
      </c>
      <c r="BA82" s="505">
        <v>9.9243040647878104E-6</v>
      </c>
      <c r="BB82" s="505">
        <v>-8.6142605078266402E-7</v>
      </c>
      <c r="BC82" s="505">
        <v>2.2507467400033441E-6</v>
      </c>
      <c r="BD82" s="505">
        <v>7.052373039351875E-6</v>
      </c>
      <c r="BE82" s="505">
        <v>-8.1504901482940411E-6</v>
      </c>
      <c r="BF82" s="505">
        <v>1.1995804079286027E-6</v>
      </c>
      <c r="BG82" s="505">
        <v>-5.7382055350468822E-6</v>
      </c>
      <c r="BH82" s="505">
        <v>-2.430364937590281E-5</v>
      </c>
      <c r="BI82" s="505">
        <v>-4.9407130641887511E-7</v>
      </c>
      <c r="BJ82" s="505">
        <v>-1.3627778594388967E-5</v>
      </c>
      <c r="BK82" s="505">
        <v>-1.6270446890461263E-5</v>
      </c>
      <c r="BL82" s="505">
        <v>5.9667260211989903E-6</v>
      </c>
      <c r="BM82" s="505">
        <v>7.4709489450565919E-6</v>
      </c>
      <c r="BN82" s="505">
        <v>-4.5948782951417622E-8</v>
      </c>
      <c r="BO82" s="505">
        <v>0</v>
      </c>
      <c r="BP82" s="505">
        <v>0</v>
      </c>
      <c r="BQ82" s="505">
        <v>-1.0834157800197828E-6</v>
      </c>
      <c r="BR82" s="505">
        <v>0</v>
      </c>
      <c r="BS82" s="505">
        <v>0</v>
      </c>
      <c r="BT82" s="505">
        <v>0</v>
      </c>
      <c r="BU82" s="505">
        <v>0</v>
      </c>
      <c r="BV82" s="505">
        <v>0</v>
      </c>
      <c r="BW82" s="505">
        <v>0</v>
      </c>
      <c r="BX82" s="505">
        <v>0</v>
      </c>
      <c r="BY82" s="505">
        <v>0</v>
      </c>
      <c r="BZ82" s="505">
        <v>0</v>
      </c>
      <c r="CA82" s="505">
        <v>0</v>
      </c>
      <c r="CB82" s="505">
        <v>0</v>
      </c>
      <c r="CC82" s="505">
        <v>0</v>
      </c>
      <c r="CD82" s="505">
        <v>0</v>
      </c>
      <c r="CE82" s="505">
        <v>0</v>
      </c>
      <c r="CF82" s="505">
        <v>0</v>
      </c>
      <c r="CG82" s="505">
        <v>0</v>
      </c>
      <c r="CH82" s="505">
        <v>0</v>
      </c>
      <c r="CI82" s="505">
        <v>0</v>
      </c>
      <c r="CJ82" s="505">
        <v>0</v>
      </c>
      <c r="CK82" s="505">
        <v>0</v>
      </c>
      <c r="CL82" s="505">
        <v>0</v>
      </c>
      <c r="CM82" s="505">
        <v>0</v>
      </c>
      <c r="CN82" s="505">
        <v>0</v>
      </c>
      <c r="CO82" s="505">
        <v>0</v>
      </c>
      <c r="CP82" s="505">
        <v>0</v>
      </c>
      <c r="CQ82" s="505">
        <v>0</v>
      </c>
      <c r="CR82" s="505">
        <v>0</v>
      </c>
      <c r="CS82" s="505">
        <v>0</v>
      </c>
      <c r="CT82" s="505">
        <v>0</v>
      </c>
      <c r="CU82" s="505">
        <v>0</v>
      </c>
      <c r="CV82" s="505">
        <v>0</v>
      </c>
      <c r="CW82" s="505">
        <v>7.0327121403661265E-4</v>
      </c>
    </row>
    <row r="83" spans="1:101" s="90" customFormat="1" x14ac:dyDescent="0.25">
      <c r="A83" s="115" t="s">
        <v>13</v>
      </c>
      <c r="B83" s="115" t="str">
        <f>A81&amp;A83</f>
        <v>Emerging MarketsShort</v>
      </c>
      <c r="C83" s="505">
        <v>5.6666478373826202E-3</v>
      </c>
      <c r="D83" s="505">
        <v>4.1804876250093025E-4</v>
      </c>
      <c r="E83" s="505">
        <v>-2.8906743513525952E-3</v>
      </c>
      <c r="F83" s="505">
        <v>-1.7240233230836532E-3</v>
      </c>
      <c r="G83" s="505">
        <v>2.4655498219193638E-3</v>
      </c>
      <c r="H83" s="505">
        <v>-8.3964375701357057E-3</v>
      </c>
      <c r="I83" s="505">
        <v>-7.1845944994452663E-3</v>
      </c>
      <c r="J83" s="505">
        <v>-6.5995591398004616E-3</v>
      </c>
      <c r="K83" s="505">
        <v>1.7513514472223074E-4</v>
      </c>
      <c r="L83" s="505">
        <v>4.0868693958044204E-3</v>
      </c>
      <c r="M83" s="505">
        <v>-7.0785066380751127E-3</v>
      </c>
      <c r="N83" s="505">
        <v>-3.2926990831740567E-3</v>
      </c>
      <c r="O83" s="505">
        <v>-7.3304790691732513E-3</v>
      </c>
      <c r="P83" s="505">
        <v>-6.914962840389117E-3</v>
      </c>
      <c r="Q83" s="505">
        <v>-2.4949590474845909E-7</v>
      </c>
      <c r="R83" s="505">
        <v>1.0490001350727011E-3</v>
      </c>
      <c r="S83" s="505">
        <v>-1.9579298764638105E-2</v>
      </c>
      <c r="T83" s="505">
        <v>-1.8160893542019187E-2</v>
      </c>
      <c r="U83" s="505">
        <v>1.2272409057446435E-2</v>
      </c>
      <c r="V83" s="505">
        <v>1.7195443713659297E-3</v>
      </c>
      <c r="W83" s="505">
        <v>6.4415200324436902E-3</v>
      </c>
      <c r="X83" s="505">
        <v>-8.4402189771371871E-4</v>
      </c>
      <c r="Y83" s="505">
        <v>1.9507079200223919E-3</v>
      </c>
      <c r="Z83" s="505">
        <v>-4.065029058866544E-3</v>
      </c>
      <c r="AA83" s="505">
        <v>-1.4655774551581274E-3</v>
      </c>
      <c r="AB83" s="505">
        <v>3.8695439088958917E-3</v>
      </c>
      <c r="AC83" s="505">
        <v>2.690415782075779E-3</v>
      </c>
      <c r="AD83" s="505">
        <v>3.6734148876718482E-3</v>
      </c>
      <c r="AE83" s="505">
        <v>7.4391443917996968E-3</v>
      </c>
      <c r="AF83" s="505">
        <v>5.2835308768120611E-3</v>
      </c>
      <c r="AG83" s="505">
        <v>2.4610258729871556E-3</v>
      </c>
      <c r="AH83" s="505">
        <v>-2.0716795482196727E-3</v>
      </c>
      <c r="AI83" s="505">
        <v>2.1519534154929632E-3</v>
      </c>
      <c r="AJ83" s="505">
        <v>1.8117300083262768E-3</v>
      </c>
      <c r="AK83" s="505">
        <v>-3.9980696217534091E-3</v>
      </c>
      <c r="AL83" s="505">
        <v>-4.4519457920401753E-3</v>
      </c>
      <c r="AM83" s="505">
        <v>-5.3604233947417822E-3</v>
      </c>
      <c r="AN83" s="505">
        <v>9.2765789413618114E-4</v>
      </c>
      <c r="AO83" s="505">
        <v>-4.4461272427876878E-3</v>
      </c>
      <c r="AP83" s="505">
        <v>5.3486831527670413E-4</v>
      </c>
      <c r="AQ83" s="505">
        <v>-4.124886888618156E-3</v>
      </c>
      <c r="AR83" s="505">
        <v>1.7951899891378549E-3</v>
      </c>
      <c r="AS83" s="505">
        <v>-3.7108226611366041E-3</v>
      </c>
      <c r="AT83" s="505">
        <v>-1.904989759382318E-3</v>
      </c>
      <c r="AU83" s="505">
        <v>6.6999532074597879E-3</v>
      </c>
      <c r="AV83" s="505">
        <v>-1.1797158263633385E-3</v>
      </c>
      <c r="AW83" s="505">
        <v>-5.2285879377069067E-3</v>
      </c>
      <c r="AX83" s="505">
        <v>8.9918736772000101E-5</v>
      </c>
      <c r="AY83" s="505">
        <v>5.512113272835505E-3</v>
      </c>
      <c r="AZ83" s="505">
        <v>5.9109599040617637E-4</v>
      </c>
      <c r="BA83" s="505">
        <v>-5.7542011198720659E-3</v>
      </c>
      <c r="BB83" s="505">
        <v>1.8728733461037558E-3</v>
      </c>
      <c r="BC83" s="505">
        <v>-6.8564505177835973E-3</v>
      </c>
      <c r="BD83" s="505">
        <v>-2.5328850406392076E-3</v>
      </c>
      <c r="BE83" s="505">
        <v>2.2474265625198604E-3</v>
      </c>
      <c r="BF83" s="505">
        <v>-5.1314998134319653E-3</v>
      </c>
      <c r="BG83" s="505">
        <v>2.6974278059943074E-3</v>
      </c>
      <c r="BH83" s="505">
        <v>1.6993581519942445E-4</v>
      </c>
      <c r="BI83" s="505">
        <v>-6.8328313462956945E-3</v>
      </c>
      <c r="BJ83" s="505">
        <v>-3.7531969559536763E-3</v>
      </c>
      <c r="BK83" s="505">
        <v>3.175041457833077E-3</v>
      </c>
      <c r="BL83" s="505">
        <v>9.0739803906430823E-4</v>
      </c>
      <c r="BM83" s="505">
        <v>6.5146547458092366E-4</v>
      </c>
      <c r="BN83" s="505">
        <v>1.1238053672931812E-2</v>
      </c>
      <c r="BO83" s="505">
        <v>1.5811921150363589E-2</v>
      </c>
      <c r="BP83" s="505">
        <v>-9.1064911350377791E-3</v>
      </c>
      <c r="BQ83" s="505">
        <v>4.2327353124985368E-4</v>
      </c>
      <c r="BR83" s="505">
        <v>2.5242261506979503E-3</v>
      </c>
      <c r="BS83" s="505">
        <v>-6.479758557532851E-3</v>
      </c>
      <c r="BT83" s="505">
        <v>-3.2565668702067159E-3</v>
      </c>
      <c r="BU83" s="505">
        <v>1.4524442303444857E-3</v>
      </c>
      <c r="BV83" s="505">
        <v>9.4272587884635588E-4</v>
      </c>
      <c r="BW83" s="505">
        <v>5.3030816662900052E-3</v>
      </c>
      <c r="BX83" s="505">
        <v>-1.2094986503775804E-3</v>
      </c>
      <c r="BY83" s="505">
        <v>2.1740344990465673E-4</v>
      </c>
      <c r="BZ83" s="505">
        <v>2.545152108094197E-4</v>
      </c>
      <c r="CA83" s="505">
        <v>-1.2865181569111889E-3</v>
      </c>
      <c r="CB83" s="505">
        <v>1.5849568856374092E-4</v>
      </c>
      <c r="CC83" s="505">
        <v>-2.9700995240980319E-4</v>
      </c>
      <c r="CD83" s="505">
        <v>-2.0300186904315056E-3</v>
      </c>
      <c r="CE83" s="505">
        <v>-1.9950066364379072E-4</v>
      </c>
      <c r="CF83" s="505">
        <v>6.0361512645641451E-4</v>
      </c>
      <c r="CG83" s="505">
        <v>6.8766854953519261E-5</v>
      </c>
      <c r="CH83" s="505">
        <v>-6.0834633709272879E-4</v>
      </c>
      <c r="CI83" s="505">
        <v>1.2306099381596248E-3</v>
      </c>
      <c r="CJ83" s="505">
        <v>1.8481981348459076E-3</v>
      </c>
      <c r="CK83" s="505">
        <v>-5.0671490118897123E-4</v>
      </c>
      <c r="CL83" s="505">
        <v>5.5370454011435257E-4</v>
      </c>
      <c r="CM83" s="505">
        <v>-2.07405230849749E-3</v>
      </c>
      <c r="CN83" s="505">
        <v>-5.0791813508944083E-4</v>
      </c>
      <c r="CO83" s="505">
        <v>9.7102648054031465E-5</v>
      </c>
      <c r="CP83" s="505">
        <v>-5.1701802095535003E-4</v>
      </c>
      <c r="CQ83" s="505">
        <v>3.1153262901956811E-3</v>
      </c>
      <c r="CR83" s="505">
        <v>-1.3839868936018104E-3</v>
      </c>
      <c r="CS83" s="505">
        <v>-1.5608838106092704E-3</v>
      </c>
      <c r="CT83" s="505">
        <v>-2.755298309193451E-4</v>
      </c>
      <c r="CU83" s="505">
        <v>-1.0781394349276315E-3</v>
      </c>
      <c r="CV83" s="505">
        <v>-9.9007715454411992E-4</v>
      </c>
      <c r="CW83" s="505">
        <v>-8.3016852816905407E-2</v>
      </c>
    </row>
    <row r="84" spans="1:101" s="90" customFormat="1" x14ac:dyDescent="0.25">
      <c r="A84" s="114" t="s">
        <v>48</v>
      </c>
      <c r="B84" s="114"/>
      <c r="C84" s="505">
        <v>5.6619084840503018E-3</v>
      </c>
      <c r="D84" s="505">
        <v>4.1804876250093025E-4</v>
      </c>
      <c r="E84" s="505">
        <v>-2.8906743513525952E-3</v>
      </c>
      <c r="F84" s="505">
        <v>-1.7240233230836532E-3</v>
      </c>
      <c r="G84" s="505">
        <v>2.4655498219193638E-3</v>
      </c>
      <c r="H84" s="505">
        <v>-8.3964375701357057E-3</v>
      </c>
      <c r="I84" s="505">
        <v>-7.1845944994452663E-3</v>
      </c>
      <c r="J84" s="505">
        <v>-6.5995591398004616E-3</v>
      </c>
      <c r="K84" s="505">
        <v>1.7513514472223074E-4</v>
      </c>
      <c r="L84" s="505">
        <v>4.0868693958044204E-3</v>
      </c>
      <c r="M84" s="505">
        <v>-7.0785066380751127E-3</v>
      </c>
      <c r="N84" s="505">
        <v>-3.2926990831740567E-3</v>
      </c>
      <c r="O84" s="505">
        <v>-7.3304790691732513E-3</v>
      </c>
      <c r="P84" s="505">
        <v>-6.914962840389117E-3</v>
      </c>
      <c r="Q84" s="505">
        <v>-2.4949590474845909E-7</v>
      </c>
      <c r="R84" s="505">
        <v>1.051135914804944E-3</v>
      </c>
      <c r="S84" s="505">
        <v>-1.9579786478012708E-2</v>
      </c>
      <c r="T84" s="505">
        <v>-1.816044194482901E-2</v>
      </c>
      <c r="U84" s="505">
        <v>1.2270209847611093E-2</v>
      </c>
      <c r="V84" s="505">
        <v>1.7211468163187463E-3</v>
      </c>
      <c r="W84" s="505">
        <v>6.5320239042605376E-3</v>
      </c>
      <c r="X84" s="505">
        <v>-8.5848530902530185E-4</v>
      </c>
      <c r="Y84" s="505">
        <v>1.958376504244538E-3</v>
      </c>
      <c r="Z84" s="505">
        <v>-4.0186249979021586E-3</v>
      </c>
      <c r="AA84" s="505">
        <v>-1.4655774551581274E-3</v>
      </c>
      <c r="AB84" s="505">
        <v>3.8695439088958917E-3</v>
      </c>
      <c r="AC84" s="505">
        <v>2.690415782075779E-3</v>
      </c>
      <c r="AD84" s="505">
        <v>3.6734148876718482E-3</v>
      </c>
      <c r="AE84" s="505">
        <v>7.477014006827821E-3</v>
      </c>
      <c r="AF84" s="505">
        <v>5.3980185197011398E-3</v>
      </c>
      <c r="AG84" s="505">
        <v>2.4581352382012801E-3</v>
      </c>
      <c r="AH84" s="505">
        <v>-2.0383284690526251E-3</v>
      </c>
      <c r="AI84" s="505">
        <v>2.1789924812772115E-3</v>
      </c>
      <c r="AJ84" s="505">
        <v>1.8062482882957242E-3</v>
      </c>
      <c r="AK84" s="505">
        <v>-3.9694149199146628E-3</v>
      </c>
      <c r="AL84" s="505">
        <v>-4.4370931680120787E-3</v>
      </c>
      <c r="AM84" s="505">
        <v>-5.3656194416215842E-3</v>
      </c>
      <c r="AN84" s="505">
        <v>9.7234661386410323E-4</v>
      </c>
      <c r="AO84" s="505">
        <v>-4.4586265047221957E-3</v>
      </c>
      <c r="AP84" s="505">
        <v>5.2135640322623414E-4</v>
      </c>
      <c r="AQ84" s="505">
        <v>-4.1181102149858697E-3</v>
      </c>
      <c r="AR84" s="505">
        <v>1.7868790272241536E-3</v>
      </c>
      <c r="AS84" s="505">
        <v>-3.6959867431680411E-3</v>
      </c>
      <c r="AT84" s="505">
        <v>-1.898556932431566E-3</v>
      </c>
      <c r="AU84" s="505">
        <v>6.6987150864938347E-3</v>
      </c>
      <c r="AV84" s="505">
        <v>-1.1781677758946145E-3</v>
      </c>
      <c r="AW84" s="505">
        <v>-5.2225595421271052E-3</v>
      </c>
      <c r="AX84" s="505">
        <v>9.6847823705468975E-5</v>
      </c>
      <c r="AY84" s="505">
        <v>5.5523217486287135E-3</v>
      </c>
      <c r="AZ84" s="505">
        <v>6.4830661139788563E-4</v>
      </c>
      <c r="BA84" s="505">
        <v>-5.7442768158072781E-3</v>
      </c>
      <c r="BB84" s="505">
        <v>1.8720119200529731E-3</v>
      </c>
      <c r="BC84" s="505">
        <v>-6.8541997710435945E-3</v>
      </c>
      <c r="BD84" s="505">
        <v>-2.525832667599856E-3</v>
      </c>
      <c r="BE84" s="505">
        <v>2.2392760723715668E-3</v>
      </c>
      <c r="BF84" s="505">
        <v>-5.1303002330240367E-3</v>
      </c>
      <c r="BG84" s="505">
        <v>2.6916896004592606E-3</v>
      </c>
      <c r="BH84" s="505">
        <v>1.4563216582352164E-4</v>
      </c>
      <c r="BI84" s="505">
        <v>-6.8333254176021129E-3</v>
      </c>
      <c r="BJ84" s="505">
        <v>-3.7668247345480654E-3</v>
      </c>
      <c r="BK84" s="505">
        <v>3.1587710109426161E-3</v>
      </c>
      <c r="BL84" s="505">
        <v>9.1336476508550716E-4</v>
      </c>
      <c r="BM84" s="505">
        <v>6.5893642352598018E-4</v>
      </c>
      <c r="BN84" s="505">
        <v>1.123800772414886E-2</v>
      </c>
      <c r="BO84" s="505">
        <v>1.5811921150363589E-2</v>
      </c>
      <c r="BP84" s="505">
        <v>-9.1064911350377791E-3</v>
      </c>
      <c r="BQ84" s="505">
        <v>4.2219011546983391E-4</v>
      </c>
      <c r="BR84" s="505">
        <v>2.5242261506979503E-3</v>
      </c>
      <c r="BS84" s="505">
        <v>-6.479758557532851E-3</v>
      </c>
      <c r="BT84" s="505">
        <v>-3.2565668702067159E-3</v>
      </c>
      <c r="BU84" s="505">
        <v>1.4524442303444857E-3</v>
      </c>
      <c r="BV84" s="505">
        <v>9.4272587884635588E-4</v>
      </c>
      <c r="BW84" s="505">
        <v>5.3030816662900052E-3</v>
      </c>
      <c r="BX84" s="505">
        <v>-1.2094986503775804E-3</v>
      </c>
      <c r="BY84" s="505">
        <v>2.1740344990465673E-4</v>
      </c>
      <c r="BZ84" s="505">
        <v>2.545152108094197E-4</v>
      </c>
      <c r="CA84" s="505">
        <v>-1.2865181569111889E-3</v>
      </c>
      <c r="CB84" s="505">
        <v>1.5849568856374092E-4</v>
      </c>
      <c r="CC84" s="505">
        <v>-2.9700995240980319E-4</v>
      </c>
      <c r="CD84" s="505">
        <v>-2.0300186904315056E-3</v>
      </c>
      <c r="CE84" s="505">
        <v>-1.9950066364379072E-4</v>
      </c>
      <c r="CF84" s="505">
        <v>6.0361512645641451E-4</v>
      </c>
      <c r="CG84" s="505">
        <v>6.8766854953519261E-5</v>
      </c>
      <c r="CH84" s="505">
        <v>-6.0834633709272879E-4</v>
      </c>
      <c r="CI84" s="505">
        <v>1.2306099381596248E-3</v>
      </c>
      <c r="CJ84" s="505">
        <v>1.8481981348459076E-3</v>
      </c>
      <c r="CK84" s="505">
        <v>-5.0671490118897123E-4</v>
      </c>
      <c r="CL84" s="505">
        <v>5.5370454011435257E-4</v>
      </c>
      <c r="CM84" s="505">
        <v>-2.07405230849749E-3</v>
      </c>
      <c r="CN84" s="505">
        <v>-5.0791813508944083E-4</v>
      </c>
      <c r="CO84" s="505">
        <v>9.7102648054031465E-5</v>
      </c>
      <c r="CP84" s="505">
        <v>-5.1701802095535003E-4</v>
      </c>
      <c r="CQ84" s="505">
        <v>3.1153262901956811E-3</v>
      </c>
      <c r="CR84" s="505">
        <v>-1.3839868936018104E-3</v>
      </c>
      <c r="CS84" s="505">
        <v>-1.5608838106092704E-3</v>
      </c>
      <c r="CT84" s="505">
        <v>-2.755298309193451E-4</v>
      </c>
      <c r="CU84" s="505">
        <v>-1.0781394349276315E-3</v>
      </c>
      <c r="CV84" s="505">
        <v>-9.9007715454411992E-4</v>
      </c>
      <c r="CW84" s="505">
        <v>-8.2313581602868793E-2</v>
      </c>
    </row>
    <row r="85" spans="1:101" s="90" customFormat="1" x14ac:dyDescent="0.25">
      <c r="A85" s="114" t="s">
        <v>20</v>
      </c>
      <c r="B85" s="114"/>
      <c r="C85" s="504"/>
      <c r="D85" s="504"/>
      <c r="E85" s="504"/>
      <c r="F85" s="504"/>
      <c r="G85" s="504"/>
      <c r="H85" s="504"/>
      <c r="I85" s="504"/>
      <c r="J85" s="504"/>
      <c r="K85" s="504"/>
      <c r="L85" s="504"/>
      <c r="M85" s="504"/>
      <c r="N85" s="504"/>
      <c r="O85" s="504"/>
      <c r="P85" s="504"/>
      <c r="Q85" s="504"/>
      <c r="R85" s="504"/>
      <c r="S85" s="504"/>
      <c r="T85" s="504"/>
      <c r="U85" s="504"/>
      <c r="V85" s="504"/>
      <c r="W85" s="504"/>
      <c r="X85" s="504"/>
      <c r="Y85" s="504"/>
      <c r="Z85" s="504"/>
      <c r="AA85" s="504"/>
      <c r="AB85" s="504"/>
      <c r="AC85" s="504"/>
      <c r="AD85" s="504"/>
      <c r="AE85" s="504"/>
      <c r="AF85" s="504"/>
      <c r="AG85" s="504"/>
      <c r="AH85" s="504"/>
      <c r="AI85" s="504"/>
      <c r="AJ85" s="504"/>
      <c r="AK85" s="504"/>
      <c r="AL85" s="504"/>
      <c r="AM85" s="504"/>
      <c r="AN85" s="504"/>
      <c r="AO85" s="504"/>
      <c r="AP85" s="504"/>
      <c r="AQ85" s="504"/>
      <c r="AR85" s="504"/>
      <c r="AS85" s="504"/>
      <c r="AT85" s="504"/>
      <c r="AU85" s="504"/>
      <c r="AV85" s="504"/>
      <c r="AW85" s="504"/>
      <c r="AX85" s="504"/>
      <c r="AY85" s="504"/>
      <c r="AZ85" s="504"/>
      <c r="BA85" s="504"/>
      <c r="BB85" s="504"/>
      <c r="BC85" s="504"/>
      <c r="BD85" s="504"/>
      <c r="BE85" s="504"/>
      <c r="BF85" s="504"/>
      <c r="BG85" s="504"/>
      <c r="BH85" s="504"/>
      <c r="BI85" s="504"/>
      <c r="BJ85" s="504"/>
      <c r="BK85" s="504"/>
      <c r="BL85" s="504"/>
      <c r="BM85" s="504"/>
      <c r="BN85" s="504"/>
      <c r="BO85" s="504"/>
      <c r="BP85" s="504"/>
      <c r="BQ85" s="504"/>
      <c r="BR85" s="504"/>
      <c r="BS85" s="504"/>
      <c r="BT85" s="504"/>
      <c r="BU85" s="504"/>
      <c r="BV85" s="504"/>
      <c r="BW85" s="504"/>
      <c r="BX85" s="504"/>
      <c r="BY85" s="504"/>
      <c r="BZ85" s="504"/>
      <c r="CA85" s="504"/>
      <c r="CB85" s="504"/>
      <c r="CC85" s="504"/>
      <c r="CD85" s="504"/>
      <c r="CE85" s="504"/>
      <c r="CF85" s="504"/>
      <c r="CG85" s="504"/>
      <c r="CH85" s="504"/>
      <c r="CI85" s="504"/>
      <c r="CJ85" s="504"/>
      <c r="CK85" s="504"/>
      <c r="CL85" s="504"/>
      <c r="CM85" s="504"/>
      <c r="CN85" s="504"/>
      <c r="CO85" s="504"/>
      <c r="CP85" s="504"/>
      <c r="CQ85" s="504"/>
      <c r="CR85" s="504"/>
      <c r="CS85" s="504"/>
      <c r="CT85" s="504"/>
      <c r="CU85" s="504"/>
      <c r="CV85" s="504"/>
      <c r="CW85" s="504"/>
    </row>
    <row r="86" spans="1:101" s="90" customFormat="1" x14ac:dyDescent="0.25">
      <c r="A86" s="115" t="s">
        <v>12</v>
      </c>
      <c r="B86" s="115" t="str">
        <f>A85&amp;A86</f>
        <v>Latin AmericaLong</v>
      </c>
      <c r="C86" s="505">
        <v>-1.126855804703941E-2</v>
      </c>
      <c r="D86" s="505">
        <v>2.6013869613025683E-4</v>
      </c>
      <c r="E86" s="505">
        <v>4.9963452178560103E-3</v>
      </c>
      <c r="F86" s="505">
        <v>1.0849573375902737E-2</v>
      </c>
      <c r="G86" s="505">
        <v>8.6502587804450828E-3</v>
      </c>
      <c r="H86" s="505">
        <v>1.3967161938925056E-2</v>
      </c>
      <c r="I86" s="505">
        <v>1.5268847535901926E-2</v>
      </c>
      <c r="J86" s="505">
        <v>-1.9534479661749496E-2</v>
      </c>
      <c r="K86" s="505">
        <v>1.357607526373293E-2</v>
      </c>
      <c r="L86" s="505">
        <v>5.9320285551771211E-3</v>
      </c>
      <c r="M86" s="505">
        <v>1.6961442785880913E-2</v>
      </c>
      <c r="N86" s="505">
        <v>2.2299218626534244E-2</v>
      </c>
      <c r="O86" s="505">
        <v>2.1115920358834493E-2</v>
      </c>
      <c r="P86" s="505">
        <v>2.0395902795672521E-2</v>
      </c>
      <c r="Q86" s="505">
        <v>1.4335360802261214E-2</v>
      </c>
      <c r="R86" s="505">
        <v>-1.713880731749064E-3</v>
      </c>
      <c r="S86" s="505">
        <v>2.4633188053180488E-2</v>
      </c>
      <c r="T86" s="505">
        <v>2.6022284344171059E-2</v>
      </c>
      <c r="U86" s="505">
        <v>-1.1217729307736036E-2</v>
      </c>
      <c r="V86" s="505">
        <v>-4.874616462352919E-3</v>
      </c>
      <c r="W86" s="505">
        <v>1.4411267125842967E-3</v>
      </c>
      <c r="X86" s="505">
        <v>1.9808210173401918E-2</v>
      </c>
      <c r="Y86" s="505">
        <v>-1.2556236006651074E-2</v>
      </c>
      <c r="Z86" s="505">
        <v>1.5775807337685455E-2</v>
      </c>
      <c r="AA86" s="505">
        <v>1.6736150786958337E-2</v>
      </c>
      <c r="AB86" s="505">
        <v>-1.1793459399007328E-2</v>
      </c>
      <c r="AC86" s="505">
        <v>-5.8050382390378956E-3</v>
      </c>
      <c r="AD86" s="505">
        <v>-9.371298030506044E-3</v>
      </c>
      <c r="AE86" s="505">
        <v>-3.4437340297881633E-2</v>
      </c>
      <c r="AF86" s="505">
        <v>-4.5903443827802058E-2</v>
      </c>
      <c r="AG86" s="505">
        <v>-1.4400993803418501E-2</v>
      </c>
      <c r="AH86" s="505">
        <v>1.1024094340646802E-2</v>
      </c>
      <c r="AI86" s="505">
        <v>-3.7681954372116811E-3</v>
      </c>
      <c r="AJ86" s="505">
        <v>2.7998057511021907E-3</v>
      </c>
      <c r="AK86" s="505">
        <v>7.2047866267074311E-3</v>
      </c>
      <c r="AL86" s="505">
        <v>3.2981106274138486E-2</v>
      </c>
      <c r="AM86" s="505">
        <v>3.4195485267654792E-2</v>
      </c>
      <c r="AN86" s="505">
        <v>1.3488670372984332E-2</v>
      </c>
      <c r="AO86" s="505">
        <v>2.2916180543895052E-2</v>
      </c>
      <c r="AP86" s="505">
        <v>7.0019082190874585E-3</v>
      </c>
      <c r="AQ86" s="505">
        <v>2.2130018393300928E-2</v>
      </c>
      <c r="AR86" s="505">
        <v>7.6370073434536227E-3</v>
      </c>
      <c r="AS86" s="505">
        <v>1.329988154832247E-2</v>
      </c>
      <c r="AT86" s="505">
        <v>1.1796097390837307E-2</v>
      </c>
      <c r="AU86" s="505">
        <v>-7.9153986041465129E-3</v>
      </c>
      <c r="AV86" s="505">
        <v>1.3415428253731442E-3</v>
      </c>
      <c r="AW86" s="505">
        <v>3.9984679913634916E-3</v>
      </c>
      <c r="AX86" s="505">
        <v>-2.620302881403574E-4</v>
      </c>
      <c r="AY86" s="505">
        <v>-1.0637782885292482E-2</v>
      </c>
      <c r="AZ86" s="505">
        <v>2.7435758103157961E-3</v>
      </c>
      <c r="BA86" s="505">
        <v>1.818078914195902E-2</v>
      </c>
      <c r="BB86" s="505">
        <v>-5.26991119845166E-3</v>
      </c>
      <c r="BC86" s="505">
        <v>1.6301202677548476E-2</v>
      </c>
      <c r="BD86" s="505">
        <v>2.1549655919903378E-3</v>
      </c>
      <c r="BE86" s="505">
        <v>6.1637645599424548E-3</v>
      </c>
      <c r="BF86" s="505">
        <v>4.5047854875317735E-3</v>
      </c>
      <c r="BG86" s="505">
        <v>-2.7050157780668395E-3</v>
      </c>
      <c r="BH86" s="505">
        <v>1.9308714070824127E-3</v>
      </c>
      <c r="BI86" s="505">
        <v>1.0227708675068526E-2</v>
      </c>
      <c r="BJ86" s="505">
        <v>1.0036489049345646E-2</v>
      </c>
      <c r="BK86" s="505">
        <v>-1.054161718254624E-3</v>
      </c>
      <c r="BL86" s="505">
        <v>-3.2155533953247767E-3</v>
      </c>
      <c r="BM86" s="505">
        <v>-5.7622716160303043E-3</v>
      </c>
      <c r="BN86" s="505">
        <v>-9.0017865144846176E-3</v>
      </c>
      <c r="BO86" s="505">
        <v>-3.4799933822898678E-2</v>
      </c>
      <c r="BP86" s="505">
        <v>1.5342836238207562E-2</v>
      </c>
      <c r="BQ86" s="505">
        <v>-9.4271787212148669E-3</v>
      </c>
      <c r="BR86" s="505">
        <v>-1.7195078430704063E-3</v>
      </c>
      <c r="BS86" s="505">
        <v>1.7310971814010531E-2</v>
      </c>
      <c r="BT86" s="505">
        <v>3.0603159552690007E-3</v>
      </c>
      <c r="BU86" s="505">
        <v>-5.2327478308517037E-3</v>
      </c>
      <c r="BV86" s="505">
        <v>-3.6553813089757335E-3</v>
      </c>
      <c r="BW86" s="505">
        <v>-1.5856200870084557E-2</v>
      </c>
      <c r="BX86" s="505">
        <v>4.3032222261585925E-3</v>
      </c>
      <c r="BY86" s="505">
        <v>-4.8269556058481407E-3</v>
      </c>
      <c r="BZ86" s="505">
        <v>3.6175826821212885E-3</v>
      </c>
      <c r="CA86" s="505">
        <v>3.6509173886531822E-3</v>
      </c>
      <c r="CB86" s="505">
        <v>8.7556337820589086E-4</v>
      </c>
      <c r="CC86" s="505">
        <v>3.024015587352357E-4</v>
      </c>
      <c r="CD86" s="505">
        <v>3.2401856919473757E-3</v>
      </c>
      <c r="CE86" s="505">
        <v>5.4779484929903706E-3</v>
      </c>
      <c r="CF86" s="505">
        <v>-6.6388745481017371E-3</v>
      </c>
      <c r="CG86" s="505">
        <v>-4.7453522568702885E-3</v>
      </c>
      <c r="CH86" s="505">
        <v>9.759442932074704E-3</v>
      </c>
      <c r="CI86" s="505">
        <v>-7.2498661807810973E-3</v>
      </c>
      <c r="CJ86" s="505">
        <v>-1.0251464419701539E-2</v>
      </c>
      <c r="CK86" s="505">
        <v>-3.8081731055764349E-3</v>
      </c>
      <c r="CL86" s="505">
        <v>-4.4021734440267083E-3</v>
      </c>
      <c r="CM86" s="505">
        <v>1.6256853225463781E-2</v>
      </c>
      <c r="CN86" s="505">
        <v>-6.2226035343626333E-3</v>
      </c>
      <c r="CO86" s="505">
        <v>-1.1188298511291179E-2</v>
      </c>
      <c r="CP86" s="505">
        <v>-2.5995785973297984E-3</v>
      </c>
      <c r="CQ86" s="505">
        <v>-7.9857931655495339E-3</v>
      </c>
      <c r="CR86" s="505">
        <v>-1.7335158613826834E-3</v>
      </c>
      <c r="CS86" s="505">
        <v>7.9858175025609365E-3</v>
      </c>
      <c r="CT86" s="505">
        <v>-2.8760273389850039E-3</v>
      </c>
      <c r="CU86" s="505">
        <v>1.4356365513404415E-3</v>
      </c>
      <c r="CV86" s="505">
        <v>3.9301748254538553E-3</v>
      </c>
      <c r="CW86" s="505">
        <v>0.37348001614734577</v>
      </c>
    </row>
    <row r="87" spans="1:101" s="90" customFormat="1" x14ac:dyDescent="0.25">
      <c r="A87" s="115" t="s">
        <v>13</v>
      </c>
      <c r="B87" s="115" t="str">
        <f>A85&amp;A87</f>
        <v>Latin AmericaShort</v>
      </c>
      <c r="C87" s="505">
        <v>2.0590514952816938E-3</v>
      </c>
      <c r="D87" s="505">
        <v>-2.9894393663162503E-3</v>
      </c>
      <c r="E87" s="505">
        <v>2.267694341154826E-3</v>
      </c>
      <c r="F87" s="505">
        <v>4.071977662399893E-4</v>
      </c>
      <c r="G87" s="505">
        <v>-7.7508024924030057E-3</v>
      </c>
      <c r="H87" s="505">
        <v>-5.4105223299678873E-3</v>
      </c>
      <c r="I87" s="505">
        <v>-3.2822244967905282E-3</v>
      </c>
      <c r="J87" s="505">
        <v>3.5183246296869176E-2</v>
      </c>
      <c r="K87" s="505">
        <v>-4.1654374086429668E-3</v>
      </c>
      <c r="L87" s="505">
        <v>8.9421768782982185E-3</v>
      </c>
      <c r="M87" s="505">
        <v>-1.6067419737922087E-2</v>
      </c>
      <c r="N87" s="505">
        <v>-6.6566225854544385E-3</v>
      </c>
      <c r="O87" s="505">
        <v>-2.7576620809939306E-2</v>
      </c>
      <c r="P87" s="505">
        <v>5.4032904705028752E-3</v>
      </c>
      <c r="Q87" s="505">
        <v>2.933732243259924E-3</v>
      </c>
      <c r="R87" s="505">
        <v>7.647036445687181E-3</v>
      </c>
      <c r="S87" s="505">
        <v>-1.8934449855605752E-2</v>
      </c>
      <c r="T87" s="505">
        <v>-1.4750219366163976E-2</v>
      </c>
      <c r="U87" s="505">
        <v>1.4956200513501322E-2</v>
      </c>
      <c r="V87" s="505">
        <v>-2.1487662781608666E-3</v>
      </c>
      <c r="W87" s="505">
        <v>6.0111184490736361E-3</v>
      </c>
      <c r="X87" s="505">
        <v>-1.9689976393170491E-2</v>
      </c>
      <c r="Y87" s="505">
        <v>3.0525684927128279E-3</v>
      </c>
      <c r="Z87" s="505">
        <v>-1.4794195216318416E-2</v>
      </c>
      <c r="AA87" s="505">
        <v>-2.195650960419273E-2</v>
      </c>
      <c r="AB87" s="505">
        <v>1.6067153036168978E-2</v>
      </c>
      <c r="AC87" s="505">
        <v>2.1189488699620337E-2</v>
      </c>
      <c r="AD87" s="505">
        <v>6.4452386827436913E-3</v>
      </c>
      <c r="AE87" s="505">
        <v>2.0499471639619692E-2</v>
      </c>
      <c r="AF87" s="505">
        <v>4.0911913637857476E-2</v>
      </c>
      <c r="AG87" s="505">
        <v>5.6240471883016261E-3</v>
      </c>
      <c r="AH87" s="505">
        <v>-1.3793605813757874E-2</v>
      </c>
      <c r="AI87" s="505">
        <v>2.0016520518825097E-2</v>
      </c>
      <c r="AJ87" s="505">
        <v>1.3315306549158403E-2</v>
      </c>
      <c r="AK87" s="505">
        <v>-7.7100685084311024E-3</v>
      </c>
      <c r="AL87" s="505">
        <v>-2.030211443509862E-2</v>
      </c>
      <c r="AM87" s="505">
        <v>-2.236854093244086E-2</v>
      </c>
      <c r="AN87" s="505">
        <v>-1.4210294947772989E-3</v>
      </c>
      <c r="AO87" s="505">
        <v>-1.5866093095843813E-2</v>
      </c>
      <c r="AP87" s="505">
        <v>-8.7047836395205795E-3</v>
      </c>
      <c r="AQ87" s="505">
        <v>-1.6124985272505492E-2</v>
      </c>
      <c r="AR87" s="505">
        <v>1.9867571071885111E-3</v>
      </c>
      <c r="AS87" s="505">
        <v>-2.4010513523917091E-2</v>
      </c>
      <c r="AT87" s="505">
        <v>-9.4288718280837389E-3</v>
      </c>
      <c r="AU87" s="505">
        <v>1.6443109514498181E-2</v>
      </c>
      <c r="AV87" s="505">
        <v>-7.7487948257069852E-3</v>
      </c>
      <c r="AW87" s="505">
        <v>-7.5217773764181435E-3</v>
      </c>
      <c r="AX87" s="505">
        <v>-1.5282283933013084E-3</v>
      </c>
      <c r="AY87" s="505">
        <v>1.3882878041082901E-2</v>
      </c>
      <c r="AZ87" s="505">
        <v>-1.5276127985213539E-3</v>
      </c>
      <c r="BA87" s="505">
        <v>-2.5884401648340251E-2</v>
      </c>
      <c r="BB87" s="505">
        <v>4.3347836429251827E-3</v>
      </c>
      <c r="BC87" s="505">
        <v>-1.318759122092731E-2</v>
      </c>
      <c r="BD87" s="505">
        <v>-1.0364161965921277E-2</v>
      </c>
      <c r="BE87" s="505">
        <v>5.6331568309018224E-3</v>
      </c>
      <c r="BF87" s="505">
        <v>-3.4363513277320952E-3</v>
      </c>
      <c r="BG87" s="505">
        <v>9.6799529701914275E-3</v>
      </c>
      <c r="BH87" s="505">
        <v>-3.9393632255761242E-3</v>
      </c>
      <c r="BI87" s="505">
        <v>-1.0998185029132492E-2</v>
      </c>
      <c r="BJ87" s="505">
        <v>-9.0029512583507405E-3</v>
      </c>
      <c r="BK87" s="505">
        <v>2.2960369633883699E-3</v>
      </c>
      <c r="BL87" s="505">
        <v>1.5679173155433174E-3</v>
      </c>
      <c r="BM87" s="505">
        <v>4.6011631383089599E-3</v>
      </c>
      <c r="BN87" s="505">
        <v>-7.0011001724520547E-4</v>
      </c>
      <c r="BO87" s="505">
        <v>2.9497031318622219E-2</v>
      </c>
      <c r="BP87" s="505">
        <v>-2.0833022204583676E-2</v>
      </c>
      <c r="BQ87" s="505">
        <v>2.2754302933699682E-3</v>
      </c>
      <c r="BR87" s="505">
        <v>1.1359952449534064E-3</v>
      </c>
      <c r="BS87" s="505">
        <v>-1.4291450888220815E-2</v>
      </c>
      <c r="BT87" s="505">
        <v>-1.0709053964402753E-2</v>
      </c>
      <c r="BU87" s="505">
        <v>-4.4892475584440445E-3</v>
      </c>
      <c r="BV87" s="505">
        <v>7.2670275326283014E-3</v>
      </c>
      <c r="BW87" s="505">
        <v>3.4058567697972733E-2</v>
      </c>
      <c r="BX87" s="505">
        <v>-9.5789562377959422E-3</v>
      </c>
      <c r="BY87" s="505">
        <v>1.9266397615028052E-3</v>
      </c>
      <c r="BZ87" s="505">
        <v>6.7905557811561009E-3</v>
      </c>
      <c r="CA87" s="505">
        <v>-6.8795059259404425E-3</v>
      </c>
      <c r="CB87" s="505">
        <v>2.5289441775568501E-4</v>
      </c>
      <c r="CC87" s="505">
        <v>-3.5895348092950968E-3</v>
      </c>
      <c r="CD87" s="505">
        <v>-8.0986024228242894E-3</v>
      </c>
      <c r="CE87" s="505">
        <v>-4.387241130752134E-3</v>
      </c>
      <c r="CF87" s="505">
        <v>-1.0868014965916364E-3</v>
      </c>
      <c r="CG87" s="505">
        <v>-1.3414728282841195E-3</v>
      </c>
      <c r="CH87" s="505">
        <v>-9.9819069153268239E-4</v>
      </c>
      <c r="CI87" s="505">
        <v>1.0710090465347853E-2</v>
      </c>
      <c r="CJ87" s="505">
        <v>4.7518020756240073E-3</v>
      </c>
      <c r="CK87" s="505">
        <v>3.0881775960862418E-4</v>
      </c>
      <c r="CL87" s="505">
        <v>1.2685178516932493E-2</v>
      </c>
      <c r="CM87" s="505">
        <v>-1.0972954013274774E-2</v>
      </c>
      <c r="CN87" s="505">
        <v>-1.1290145826781488E-3</v>
      </c>
      <c r="CO87" s="505">
        <v>9.6486645224459246E-3</v>
      </c>
      <c r="CP87" s="505">
        <v>1.2757723013214976E-3</v>
      </c>
      <c r="CQ87" s="505">
        <v>8.7646090904719906E-3</v>
      </c>
      <c r="CR87" s="505">
        <v>-8.3660570459543598E-5</v>
      </c>
      <c r="CS87" s="505">
        <v>-6.632436995528959E-3</v>
      </c>
      <c r="CT87" s="505">
        <v>-2.2688052210167089E-3</v>
      </c>
      <c r="CU87" s="505">
        <v>-3.1048793030414716E-4</v>
      </c>
      <c r="CV87" s="505">
        <v>-2.8978453921729829E-3</v>
      </c>
      <c r="CW87" s="505">
        <v>-0.12784842767225194</v>
      </c>
    </row>
    <row r="88" spans="1:101" s="90" customFormat="1" x14ac:dyDescent="0.25">
      <c r="A88" s="114" t="s">
        <v>49</v>
      </c>
      <c r="B88" s="114"/>
      <c r="C88" s="505">
        <v>-9.2095065517577152E-3</v>
      </c>
      <c r="D88" s="505">
        <v>-2.729300670185994E-3</v>
      </c>
      <c r="E88" s="505">
        <v>7.2640395590108367E-3</v>
      </c>
      <c r="F88" s="505">
        <v>1.1256771142142727E-2</v>
      </c>
      <c r="G88" s="505">
        <v>8.9945628804207671E-4</v>
      </c>
      <c r="H88" s="505">
        <v>8.5566396089571742E-3</v>
      </c>
      <c r="I88" s="505">
        <v>1.19866230391114E-2</v>
      </c>
      <c r="J88" s="505">
        <v>1.5648766635119674E-2</v>
      </c>
      <c r="K88" s="505">
        <v>9.4106378550899636E-3</v>
      </c>
      <c r="L88" s="505">
        <v>1.487420543347534E-2</v>
      </c>
      <c r="M88" s="505">
        <v>8.940230479588246E-4</v>
      </c>
      <c r="N88" s="505">
        <v>1.5642596041079804E-2</v>
      </c>
      <c r="O88" s="505">
        <v>-6.4607004511048173E-3</v>
      </c>
      <c r="P88" s="505">
        <v>2.5799193266175403E-2</v>
      </c>
      <c r="Q88" s="505">
        <v>1.7269093045521138E-2</v>
      </c>
      <c r="R88" s="505">
        <v>5.9331557139381159E-3</v>
      </c>
      <c r="S88" s="505">
        <v>5.6987381975747301E-3</v>
      </c>
      <c r="T88" s="505">
        <v>1.1272064978007089E-2</v>
      </c>
      <c r="U88" s="505">
        <v>3.7384712057652908E-3</v>
      </c>
      <c r="V88" s="505">
        <v>-7.0233827405137865E-3</v>
      </c>
      <c r="W88" s="505">
        <v>7.4522451616579307E-3</v>
      </c>
      <c r="X88" s="505">
        <v>1.1823378023143118E-4</v>
      </c>
      <c r="Y88" s="505">
        <v>-9.5036675139382482E-3</v>
      </c>
      <c r="Z88" s="505">
        <v>9.8161212136703988E-4</v>
      </c>
      <c r="AA88" s="505">
        <v>-5.2203588172343987E-3</v>
      </c>
      <c r="AB88" s="505">
        <v>4.2736936371616501E-3</v>
      </c>
      <c r="AC88" s="505">
        <v>1.5384450460582441E-2</v>
      </c>
      <c r="AD88" s="505">
        <v>-2.9260593477623536E-3</v>
      </c>
      <c r="AE88" s="505">
        <v>-1.3937868658261944E-2</v>
      </c>
      <c r="AF88" s="505">
        <v>-4.9915301899445741E-3</v>
      </c>
      <c r="AG88" s="505">
        <v>-8.7769466151168714E-3</v>
      </c>
      <c r="AH88" s="505">
        <v>-2.7695114731110769E-3</v>
      </c>
      <c r="AI88" s="505">
        <v>1.6248325081613418E-2</v>
      </c>
      <c r="AJ88" s="505">
        <v>1.6115112300260595E-2</v>
      </c>
      <c r="AK88" s="505">
        <v>-5.0528188172367097E-4</v>
      </c>
      <c r="AL88" s="505">
        <v>1.2678991839039866E-2</v>
      </c>
      <c r="AM88" s="505">
        <v>1.1826944335213935E-2</v>
      </c>
      <c r="AN88" s="505">
        <v>1.2067640878207031E-2</v>
      </c>
      <c r="AO88" s="505">
        <v>7.050087448051235E-3</v>
      </c>
      <c r="AP88" s="505">
        <v>-1.7028754204331204E-3</v>
      </c>
      <c r="AQ88" s="505">
        <v>6.0050331207954326E-3</v>
      </c>
      <c r="AR88" s="505">
        <v>9.6237644506421364E-3</v>
      </c>
      <c r="AS88" s="505">
        <v>-1.0710631975594629E-2</v>
      </c>
      <c r="AT88" s="505">
        <v>2.3672255627535648E-3</v>
      </c>
      <c r="AU88" s="505">
        <v>8.5277109103516699E-3</v>
      </c>
      <c r="AV88" s="505">
        <v>-6.4072520003338384E-3</v>
      </c>
      <c r="AW88" s="505">
        <v>-3.5233093850546514E-3</v>
      </c>
      <c r="AX88" s="505">
        <v>-1.7902586814416651E-3</v>
      </c>
      <c r="AY88" s="505">
        <v>3.2450951557904204E-3</v>
      </c>
      <c r="AZ88" s="505">
        <v>1.2159630117944426E-3</v>
      </c>
      <c r="BA88" s="505">
        <v>-7.7036125063812202E-3</v>
      </c>
      <c r="BB88" s="505">
        <v>-9.3512755552647769E-4</v>
      </c>
      <c r="BC88" s="505">
        <v>3.1136114566211737E-3</v>
      </c>
      <c r="BD88" s="505">
        <v>-8.2091963739309385E-3</v>
      </c>
      <c r="BE88" s="505">
        <v>1.1796921390844277E-2</v>
      </c>
      <c r="BF88" s="505">
        <v>1.068434159799679E-3</v>
      </c>
      <c r="BG88" s="505">
        <v>6.974937192124591E-3</v>
      </c>
      <c r="BH88" s="505">
        <v>-2.008491818493711E-3</v>
      </c>
      <c r="BI88" s="505">
        <v>-7.7047635406396855E-4</v>
      </c>
      <c r="BJ88" s="505">
        <v>1.0335377909949086E-3</v>
      </c>
      <c r="BK88" s="505">
        <v>1.2418752451337453E-3</v>
      </c>
      <c r="BL88" s="505">
        <v>-1.6476360797814588E-3</v>
      </c>
      <c r="BM88" s="505">
        <v>-1.1611084777213428E-3</v>
      </c>
      <c r="BN88" s="505">
        <v>-9.7018965317298301E-3</v>
      </c>
      <c r="BO88" s="505">
        <v>-5.30290250427646E-3</v>
      </c>
      <c r="BP88" s="505">
        <v>-5.4901859663761179E-3</v>
      </c>
      <c r="BQ88" s="505">
        <v>-7.1517484278449013E-3</v>
      </c>
      <c r="BR88" s="505">
        <v>-5.8351259811699984E-4</v>
      </c>
      <c r="BS88" s="505">
        <v>3.0195209257897139E-3</v>
      </c>
      <c r="BT88" s="505">
        <v>-7.6487380091337532E-3</v>
      </c>
      <c r="BU88" s="505">
        <v>-9.7219953892957473E-3</v>
      </c>
      <c r="BV88" s="505">
        <v>3.6116462236525709E-3</v>
      </c>
      <c r="BW88" s="505">
        <v>1.8202366827888169E-2</v>
      </c>
      <c r="BX88" s="505">
        <v>-5.2757340116373489E-3</v>
      </c>
      <c r="BY88" s="505">
        <v>-2.9003158443453346E-3</v>
      </c>
      <c r="BZ88" s="505">
        <v>1.0408138463277388E-2</v>
      </c>
      <c r="CA88" s="505">
        <v>-3.2285885372872608E-3</v>
      </c>
      <c r="CB88" s="505">
        <v>1.128457795961576E-3</v>
      </c>
      <c r="CC88" s="505">
        <v>-3.2871332505598609E-3</v>
      </c>
      <c r="CD88" s="505">
        <v>-4.8584167308769119E-3</v>
      </c>
      <c r="CE88" s="505">
        <v>1.0907073622382383E-3</v>
      </c>
      <c r="CF88" s="505">
        <v>-7.7256760446933748E-3</v>
      </c>
      <c r="CG88" s="505">
        <v>-6.0868250851544093E-3</v>
      </c>
      <c r="CH88" s="505">
        <v>8.7612522405420227E-3</v>
      </c>
      <c r="CI88" s="505">
        <v>3.4602242845667534E-3</v>
      </c>
      <c r="CJ88" s="505">
        <v>-5.4996623440775293E-3</v>
      </c>
      <c r="CK88" s="505">
        <v>-3.49935534596781E-3</v>
      </c>
      <c r="CL88" s="505">
        <v>8.2830050729057851E-3</v>
      </c>
      <c r="CM88" s="505">
        <v>5.2838992121890093E-3</v>
      </c>
      <c r="CN88" s="505">
        <v>-7.3516181170407814E-3</v>
      </c>
      <c r="CO88" s="505">
        <v>-1.5396339888452493E-3</v>
      </c>
      <c r="CP88" s="505">
        <v>-1.3238062960083008E-3</v>
      </c>
      <c r="CQ88" s="505">
        <v>7.7881592492245728E-4</v>
      </c>
      <c r="CR88" s="505">
        <v>-1.8171764318422273E-3</v>
      </c>
      <c r="CS88" s="505">
        <v>1.353380507031978E-3</v>
      </c>
      <c r="CT88" s="505">
        <v>-5.1448325600017128E-3</v>
      </c>
      <c r="CU88" s="505">
        <v>1.1251486210362949E-3</v>
      </c>
      <c r="CV88" s="505">
        <v>1.0323294332808724E-3</v>
      </c>
      <c r="CW88" s="505">
        <v>0.24563158847509381</v>
      </c>
    </row>
    <row r="89" spans="1:101" s="90" customFormat="1" x14ac:dyDescent="0.25">
      <c r="A89" s="114" t="s">
        <v>21</v>
      </c>
      <c r="B89" s="114"/>
      <c r="C89" s="504"/>
      <c r="D89" s="504"/>
      <c r="E89" s="504"/>
      <c r="F89" s="504"/>
      <c r="G89" s="504"/>
      <c r="H89" s="504"/>
      <c r="I89" s="504"/>
      <c r="J89" s="504"/>
      <c r="K89" s="504"/>
      <c r="L89" s="504"/>
      <c r="M89" s="504"/>
      <c r="N89" s="504"/>
      <c r="O89" s="504"/>
      <c r="P89" s="504"/>
      <c r="Q89" s="504"/>
      <c r="R89" s="504"/>
      <c r="S89" s="504"/>
      <c r="T89" s="504"/>
      <c r="U89" s="504"/>
      <c r="V89" s="504"/>
      <c r="W89" s="504"/>
      <c r="X89" s="504"/>
      <c r="Y89" s="504"/>
      <c r="Z89" s="504"/>
      <c r="AA89" s="504"/>
      <c r="AB89" s="504"/>
      <c r="AC89" s="504"/>
      <c r="AD89" s="504"/>
      <c r="AE89" s="504"/>
      <c r="AF89" s="504"/>
      <c r="AG89" s="504"/>
      <c r="AH89" s="504"/>
      <c r="AI89" s="504"/>
      <c r="AJ89" s="504"/>
      <c r="AK89" s="504"/>
      <c r="AL89" s="504"/>
      <c r="AM89" s="504"/>
      <c r="AN89" s="504"/>
      <c r="AO89" s="504"/>
      <c r="AP89" s="504"/>
      <c r="AQ89" s="504"/>
      <c r="AR89" s="504"/>
      <c r="AS89" s="504"/>
      <c r="AT89" s="504"/>
      <c r="AU89" s="504"/>
      <c r="AV89" s="504"/>
      <c r="AW89" s="504"/>
      <c r="AX89" s="504"/>
      <c r="AY89" s="504"/>
      <c r="AZ89" s="504"/>
      <c r="BA89" s="504"/>
      <c r="BB89" s="504"/>
      <c r="BC89" s="504"/>
      <c r="BD89" s="504"/>
      <c r="BE89" s="504"/>
      <c r="BF89" s="504"/>
      <c r="BG89" s="504"/>
      <c r="BH89" s="504"/>
      <c r="BI89" s="504"/>
      <c r="BJ89" s="504"/>
      <c r="BK89" s="504"/>
      <c r="BL89" s="504"/>
      <c r="BM89" s="504"/>
      <c r="BN89" s="504"/>
      <c r="BO89" s="504"/>
      <c r="BP89" s="504"/>
      <c r="BQ89" s="504"/>
      <c r="BR89" s="504"/>
      <c r="BS89" s="504"/>
      <c r="BT89" s="504"/>
      <c r="BU89" s="504"/>
      <c r="BV89" s="504"/>
      <c r="BW89" s="504"/>
      <c r="BX89" s="504"/>
      <c r="BY89" s="504"/>
      <c r="BZ89" s="504"/>
      <c r="CA89" s="504"/>
      <c r="CB89" s="504"/>
      <c r="CC89" s="504"/>
      <c r="CD89" s="504"/>
      <c r="CE89" s="504"/>
      <c r="CF89" s="504"/>
      <c r="CG89" s="504"/>
      <c r="CH89" s="504"/>
      <c r="CI89" s="504"/>
      <c r="CJ89" s="504"/>
      <c r="CK89" s="504"/>
      <c r="CL89" s="504"/>
      <c r="CM89" s="504"/>
      <c r="CN89" s="504"/>
      <c r="CO89" s="504"/>
      <c r="CP89" s="504"/>
      <c r="CQ89" s="504"/>
      <c r="CR89" s="504"/>
      <c r="CS89" s="504"/>
      <c r="CT89" s="504"/>
      <c r="CU89" s="504"/>
      <c r="CV89" s="504"/>
      <c r="CW89" s="504"/>
    </row>
    <row r="90" spans="1:101" s="90" customFormat="1" x14ac:dyDescent="0.25">
      <c r="A90" s="115" t="s">
        <v>12</v>
      </c>
      <c r="B90" s="115" t="str">
        <f>A89&amp;A90</f>
        <v>Middle East &amp; AfricaLong</v>
      </c>
      <c r="C90" s="505">
        <v>-5.1036199513393769E-2</v>
      </c>
      <c r="D90" s="505">
        <v>-2.0332582441430418E-2</v>
      </c>
      <c r="E90" s="505">
        <v>9.3560142967474107E-3</v>
      </c>
      <c r="F90" s="505">
        <v>1.4197225303091946E-2</v>
      </c>
      <c r="G90" s="505">
        <v>-4.6895791992202424E-2</v>
      </c>
      <c r="H90" s="505">
        <v>1.1084272731787231E-2</v>
      </c>
      <c r="I90" s="505">
        <v>2.1454303232378092E-4</v>
      </c>
      <c r="J90" s="505">
        <v>1.8477248986613027E-3</v>
      </c>
      <c r="K90" s="505">
        <v>-2.0694525918777324E-3</v>
      </c>
      <c r="L90" s="505">
        <v>5.0020074514151658E-3</v>
      </c>
      <c r="M90" s="505">
        <v>4.7497562044196548E-4</v>
      </c>
      <c r="N90" s="505">
        <v>1.5911089752131281E-2</v>
      </c>
      <c r="O90" s="505">
        <v>1.0738852628551256E-2</v>
      </c>
      <c r="P90" s="505">
        <v>2.176893354678671E-2</v>
      </c>
      <c r="Q90" s="505">
        <v>8.2275978675898104E-3</v>
      </c>
      <c r="R90" s="505">
        <v>3.9883981465067466E-3</v>
      </c>
      <c r="S90" s="505">
        <v>2.7433445145363188E-2</v>
      </c>
      <c r="T90" s="505">
        <v>2.0612458541352911E-2</v>
      </c>
      <c r="U90" s="505">
        <v>3.8617313490299614E-3</v>
      </c>
      <c r="V90" s="505">
        <v>1.0790468517992029E-2</v>
      </c>
      <c r="W90" s="505">
        <v>-2.0157752214657584E-2</v>
      </c>
      <c r="X90" s="505">
        <v>7.7804437103391119E-3</v>
      </c>
      <c r="Y90" s="505">
        <v>-5.6102145305201535E-3</v>
      </c>
      <c r="Z90" s="505">
        <v>3.1168271903171892E-2</v>
      </c>
      <c r="AA90" s="505">
        <v>1.1207430834312223E-2</v>
      </c>
      <c r="AB90" s="505">
        <v>-4.1122241889106174E-3</v>
      </c>
      <c r="AC90" s="505">
        <v>-9.9281817651518337E-3</v>
      </c>
      <c r="AD90" s="505">
        <v>-5.8622205521227707E-3</v>
      </c>
      <c r="AE90" s="505">
        <v>-2.9560055319936152E-2</v>
      </c>
      <c r="AF90" s="505">
        <v>-3.9645149709965466E-2</v>
      </c>
      <c r="AG90" s="505">
        <v>-2.1678135076719477E-3</v>
      </c>
      <c r="AH90" s="505">
        <v>1.268554794010141E-2</v>
      </c>
      <c r="AI90" s="505">
        <v>-1.5123089967536444E-2</v>
      </c>
      <c r="AJ90" s="505">
        <v>-2.3697767653658576E-3</v>
      </c>
      <c r="AK90" s="505">
        <v>5.8236401216076516E-3</v>
      </c>
      <c r="AL90" s="505">
        <v>2.6455345093614156E-2</v>
      </c>
      <c r="AM90" s="505">
        <v>4.108109785660672E-2</v>
      </c>
      <c r="AN90" s="505">
        <v>1.3908579394437235E-2</v>
      </c>
      <c r="AO90" s="505">
        <v>1.8789523823946951E-2</v>
      </c>
      <c r="AP90" s="505">
        <v>8.3335034354733075E-3</v>
      </c>
      <c r="AQ90" s="505">
        <v>1.5353035454260309E-2</v>
      </c>
      <c r="AR90" s="505">
        <v>-2.5601799363757977E-3</v>
      </c>
      <c r="AS90" s="505">
        <v>-1.1657432156323366E-2</v>
      </c>
      <c r="AT90" s="505">
        <v>3.8958052670844895E-3</v>
      </c>
      <c r="AU90" s="505">
        <v>7.0050124492544745E-3</v>
      </c>
      <c r="AV90" s="505">
        <v>4.429542707633953E-3</v>
      </c>
      <c r="AW90" s="505">
        <v>2.1019784287455056E-2</v>
      </c>
      <c r="AX90" s="505">
        <v>1.4243285214476995E-2</v>
      </c>
      <c r="AY90" s="505">
        <v>-2.0459878374367094E-2</v>
      </c>
      <c r="AZ90" s="505">
        <v>-6.4814202578973171E-3</v>
      </c>
      <c r="BA90" s="505">
        <v>1.3829608240930363E-2</v>
      </c>
      <c r="BB90" s="505">
        <v>8.2991653158353933E-3</v>
      </c>
      <c r="BC90" s="505">
        <v>2.7237644101514937E-2</v>
      </c>
      <c r="BD90" s="505">
        <v>2.0262044135061212E-2</v>
      </c>
      <c r="BE90" s="505">
        <v>-3.9971464165688888E-3</v>
      </c>
      <c r="BF90" s="505">
        <v>1.566736876244855E-2</v>
      </c>
      <c r="BG90" s="505">
        <v>-1.5414651865100519E-2</v>
      </c>
      <c r="BH90" s="505">
        <v>-9.2046441906104143E-3</v>
      </c>
      <c r="BI90" s="505">
        <v>9.0012423186419596E-3</v>
      </c>
      <c r="BJ90" s="505">
        <v>8.2861834258926466E-3</v>
      </c>
      <c r="BK90" s="505">
        <v>-8.8983508392006146E-3</v>
      </c>
      <c r="BL90" s="505">
        <v>-5.759873678437848E-3</v>
      </c>
      <c r="BM90" s="505">
        <v>-1.0335045328197947E-2</v>
      </c>
      <c r="BN90" s="505">
        <v>-1.7099097690072451E-2</v>
      </c>
      <c r="BO90" s="505">
        <v>-1.6650120053038519E-2</v>
      </c>
      <c r="BP90" s="505">
        <v>1.0183073333173871E-2</v>
      </c>
      <c r="BQ90" s="505">
        <v>-1.6055286721973195E-2</v>
      </c>
      <c r="BR90" s="505">
        <v>4.7731339693842219E-3</v>
      </c>
      <c r="BS90" s="505">
        <v>4.6269931682688802E-2</v>
      </c>
      <c r="BT90" s="505">
        <v>5.7057594259109487E-2</v>
      </c>
      <c r="BU90" s="505">
        <v>-3.2789939622115214E-3</v>
      </c>
      <c r="BV90" s="505">
        <v>2.9847369321396372E-3</v>
      </c>
      <c r="BW90" s="505">
        <v>-3.2204555522104647E-2</v>
      </c>
      <c r="BX90" s="505">
        <v>-5.5385643524026029E-3</v>
      </c>
      <c r="BY90" s="505">
        <v>1.3807282355477084E-2</v>
      </c>
      <c r="BZ90" s="505">
        <v>2.5326865616061976E-2</v>
      </c>
      <c r="CA90" s="505">
        <v>2.4435042670320657E-2</v>
      </c>
      <c r="CB90" s="505">
        <v>1.0900533500937471E-2</v>
      </c>
      <c r="CC90" s="505">
        <v>-1.667853574563268E-3</v>
      </c>
      <c r="CD90" s="505">
        <v>2.4031607681104857E-2</v>
      </c>
      <c r="CE90" s="505">
        <v>3.3839674881105619E-2</v>
      </c>
      <c r="CF90" s="505">
        <v>7.4348164854628742E-3</v>
      </c>
      <c r="CG90" s="505">
        <v>3.2388915542181855E-3</v>
      </c>
      <c r="CH90" s="505">
        <v>1.979092338501769E-2</v>
      </c>
      <c r="CI90" s="505">
        <v>6.0678685249086588E-3</v>
      </c>
      <c r="CJ90" s="505">
        <v>-1.4909504729531555E-2</v>
      </c>
      <c r="CK90" s="505">
        <v>1.7549643152709554E-2</v>
      </c>
      <c r="CL90" s="505">
        <v>-5.3337613151496835E-3</v>
      </c>
      <c r="CM90" s="505">
        <v>1.7030879535140625E-2</v>
      </c>
      <c r="CN90" s="505">
        <v>1.7949260633465552E-2</v>
      </c>
      <c r="CO90" s="505">
        <v>9.9988411946863465E-3</v>
      </c>
      <c r="CP90" s="505">
        <v>1.1462846384090009E-2</v>
      </c>
      <c r="CQ90" s="505">
        <v>-1.2990094471382137E-2</v>
      </c>
      <c r="CR90" s="505">
        <v>7.8096209227599802E-3</v>
      </c>
      <c r="CS90" s="505">
        <v>1.5770959470807664E-4</v>
      </c>
      <c r="CT90" s="505">
        <v>2.2413470111661091E-2</v>
      </c>
      <c r="CU90" s="505">
        <v>2.5770305554151184E-2</v>
      </c>
      <c r="CV90" s="505">
        <v>-6.1195766535082716E-3</v>
      </c>
      <c r="CW90" s="505">
        <v>0.65675152551573168</v>
      </c>
    </row>
    <row r="91" spans="1:101" s="90" customFormat="1" x14ac:dyDescent="0.25">
      <c r="A91" s="115" t="s">
        <v>13</v>
      </c>
      <c r="B91" s="115" t="str">
        <f>A89&amp;A91</f>
        <v>Middle East &amp; AfricaShort</v>
      </c>
      <c r="C91" s="505">
        <v>2.5583244687398883E-3</v>
      </c>
      <c r="D91" s="505">
        <v>2.4909149004812971E-3</v>
      </c>
      <c r="E91" s="505">
        <v>-8.4049282075900258E-3</v>
      </c>
      <c r="F91" s="505">
        <v>-2.0526757723347191E-3</v>
      </c>
      <c r="G91" s="505">
        <v>4.9604216444681978E-2</v>
      </c>
      <c r="H91" s="505">
        <v>-2.6516077808853311E-3</v>
      </c>
      <c r="I91" s="505">
        <v>-7.4140300399011885E-4</v>
      </c>
      <c r="J91" s="505">
        <v>-4.3611267151133747E-3</v>
      </c>
      <c r="K91" s="505">
        <v>3.7965532710579136E-4</v>
      </c>
      <c r="L91" s="505">
        <v>-3.6540087122573467E-4</v>
      </c>
      <c r="M91" s="505">
        <v>-1.8186303123578448E-3</v>
      </c>
      <c r="N91" s="505">
        <v>-3.7335096311035859E-3</v>
      </c>
      <c r="O91" s="505">
        <v>-2.732393206077792E-3</v>
      </c>
      <c r="P91" s="505">
        <v>1.7134727548455677E-4</v>
      </c>
      <c r="Q91" s="505">
        <v>-6.6003140872835566E-3</v>
      </c>
      <c r="R91" s="505">
        <v>4.6107067997132765E-3</v>
      </c>
      <c r="S91" s="505">
        <v>-6.0114832482051021E-3</v>
      </c>
      <c r="T91" s="505">
        <v>-7.9918715822159397E-3</v>
      </c>
      <c r="U91" s="505">
        <v>5.5761794896643105E-3</v>
      </c>
      <c r="V91" s="505">
        <v>1.153764734880577E-3</v>
      </c>
      <c r="W91" s="505">
        <v>9.8719798358553098E-3</v>
      </c>
      <c r="X91" s="505">
        <v>-3.3507308860658341E-3</v>
      </c>
      <c r="Y91" s="505">
        <v>6.8148860530480981E-3</v>
      </c>
      <c r="Z91" s="505">
        <v>-6.5023655117978476E-3</v>
      </c>
      <c r="AA91" s="505">
        <v>-1.9582677309379539E-3</v>
      </c>
      <c r="AB91" s="505">
        <v>2.3702526595985544E-3</v>
      </c>
      <c r="AC91" s="505">
        <v>-5.9184101282240044E-4</v>
      </c>
      <c r="AD91" s="505">
        <v>2.3792761013458376E-3</v>
      </c>
      <c r="AE91" s="505">
        <v>4.7030082705621142E-3</v>
      </c>
      <c r="AF91" s="505">
        <v>8.3156718372607973E-3</v>
      </c>
      <c r="AG91" s="505">
        <v>6.4862861173203045E-3</v>
      </c>
      <c r="AH91" s="505">
        <v>-9.7773548514248237E-4</v>
      </c>
      <c r="AI91" s="505">
        <v>5.4278656010149752E-3</v>
      </c>
      <c r="AJ91" s="505">
        <v>2.786172723204554E-4</v>
      </c>
      <c r="AK91" s="505">
        <v>-1.0001477157105148E-3</v>
      </c>
      <c r="AL91" s="505">
        <v>-6.0600034615497546E-3</v>
      </c>
      <c r="AM91" s="505">
        <v>-4.6464206884002665E-3</v>
      </c>
      <c r="AN91" s="505">
        <v>-1.3148000186457781E-3</v>
      </c>
      <c r="AO91" s="505">
        <v>-1.7341930636716194E-3</v>
      </c>
      <c r="AP91" s="505">
        <v>2.2807142036805459E-4</v>
      </c>
      <c r="AQ91" s="505">
        <v>-3.5235169980124049E-4</v>
      </c>
      <c r="AR91" s="505">
        <v>2.8305243640153882E-4</v>
      </c>
      <c r="AS91" s="505">
        <v>7.321592159563881E-4</v>
      </c>
      <c r="AT91" s="505">
        <v>-7.4091697849314945E-4</v>
      </c>
      <c r="AU91" s="505">
        <v>-4.3897520061357857E-4</v>
      </c>
      <c r="AV91" s="505">
        <v>2.0499775218125208E-3</v>
      </c>
      <c r="AW91" s="505">
        <v>-3.4671176787615808E-3</v>
      </c>
      <c r="AX91" s="505">
        <v>-1.4239648272356181E-3</v>
      </c>
      <c r="AY91" s="505">
        <v>4.9102102140056629E-3</v>
      </c>
      <c r="AZ91" s="505">
        <v>-1.4559219781398783E-3</v>
      </c>
      <c r="BA91" s="505">
        <v>-6.8044793785909351E-3</v>
      </c>
      <c r="BB91" s="505">
        <v>3.6718763361290631E-3</v>
      </c>
      <c r="BC91" s="505">
        <v>-8.1582746706527834E-3</v>
      </c>
      <c r="BD91" s="505">
        <v>-2.4434233952427623E-3</v>
      </c>
      <c r="BE91" s="505">
        <v>3.2662347168640831E-3</v>
      </c>
      <c r="BF91" s="505">
        <v>-1.9923537013860869E-3</v>
      </c>
      <c r="BG91" s="505">
        <v>6.2631954091451865E-3</v>
      </c>
      <c r="BH91" s="505">
        <v>1.209500580673059E-3</v>
      </c>
      <c r="BI91" s="505">
        <v>-8.3679114403757485E-3</v>
      </c>
      <c r="BJ91" s="505">
        <v>-8.3425079720041029E-3</v>
      </c>
      <c r="BK91" s="505">
        <v>1.0254447642554794E-2</v>
      </c>
      <c r="BL91" s="505">
        <v>6.5151517241392978E-4</v>
      </c>
      <c r="BM91" s="505">
        <v>3.7660315393351458E-4</v>
      </c>
      <c r="BN91" s="505">
        <v>-1.0116113090574783E-4</v>
      </c>
      <c r="BO91" s="505">
        <v>1.5239394137303117E-2</v>
      </c>
      <c r="BP91" s="505">
        <v>-4.1909320042981093E-3</v>
      </c>
      <c r="BQ91" s="505">
        <v>-7.5700675669664887E-4</v>
      </c>
      <c r="BR91" s="505">
        <v>2.9746971520577432E-3</v>
      </c>
      <c r="BS91" s="505">
        <v>-1.0832721565868828E-2</v>
      </c>
      <c r="BT91" s="505">
        <v>-1.4078323535710558E-2</v>
      </c>
      <c r="BU91" s="505">
        <v>-1.3244066585250689E-3</v>
      </c>
      <c r="BV91" s="505">
        <v>-1.1121426523725947E-3</v>
      </c>
      <c r="BW91" s="505">
        <v>1.3829497134093094E-2</v>
      </c>
      <c r="BX91" s="505">
        <v>-1.4992279939216419E-3</v>
      </c>
      <c r="BY91" s="505">
        <v>-3.4430036171568894E-3</v>
      </c>
      <c r="BZ91" s="505">
        <v>-3.4749651049891311E-3</v>
      </c>
      <c r="CA91" s="505">
        <v>5.30425793440755E-4</v>
      </c>
      <c r="CB91" s="505">
        <v>-5.6725340470686067E-3</v>
      </c>
      <c r="CC91" s="505">
        <v>-6.9281548974446331E-3</v>
      </c>
      <c r="CD91" s="505">
        <v>-1.4676964650017029E-2</v>
      </c>
      <c r="CE91" s="505">
        <v>8.6301227521778257E-3</v>
      </c>
      <c r="CF91" s="505">
        <v>6.1241866538221199E-3</v>
      </c>
      <c r="CG91" s="505">
        <v>1.2596953006908402E-3</v>
      </c>
      <c r="CH91" s="505">
        <v>-4.4922144883205676E-3</v>
      </c>
      <c r="CI91" s="505">
        <v>1.3482036441297623E-2</v>
      </c>
      <c r="CJ91" s="505">
        <v>1.5307190522854244E-2</v>
      </c>
      <c r="CK91" s="505">
        <v>-1.0036754114937698E-2</v>
      </c>
      <c r="CL91" s="505">
        <v>1.9646061079670582E-2</v>
      </c>
      <c r="CM91" s="505">
        <v>-1.6051748787920542E-2</v>
      </c>
      <c r="CN91" s="505">
        <v>3.9600338455445363E-3</v>
      </c>
      <c r="CO91" s="505">
        <v>-1.0199928000985448E-2</v>
      </c>
      <c r="CP91" s="505">
        <v>-2.1535992844099838E-4</v>
      </c>
      <c r="CQ91" s="505">
        <v>2.3343369046083175E-2</v>
      </c>
      <c r="CR91" s="505">
        <v>-7.457613429978637E-3</v>
      </c>
      <c r="CS91" s="505">
        <v>-1.9244168255962195E-2</v>
      </c>
      <c r="CT91" s="505">
        <v>-1.0402774998440986E-4</v>
      </c>
      <c r="CU91" s="505">
        <v>-3.6490235273964329E-3</v>
      </c>
      <c r="CV91" s="505">
        <v>4.155485083716156E-3</v>
      </c>
      <c r="CW91" s="505">
        <v>2.3988902917703926E-2</v>
      </c>
    </row>
    <row r="92" spans="1:101" s="90" customFormat="1" x14ac:dyDescent="0.25">
      <c r="A92" s="114" t="s">
        <v>50</v>
      </c>
      <c r="B92" s="114"/>
      <c r="C92" s="505">
        <v>-4.8477875044653888E-2</v>
      </c>
      <c r="D92" s="505">
        <v>-1.7841667540949121E-2</v>
      </c>
      <c r="E92" s="505">
        <v>9.5108608915738446E-4</v>
      </c>
      <c r="F92" s="505">
        <v>1.2144549530757229E-2</v>
      </c>
      <c r="G92" s="505">
        <v>2.7084244524795496E-3</v>
      </c>
      <c r="H92" s="505">
        <v>8.4326649509018983E-3</v>
      </c>
      <c r="I92" s="505">
        <v>-5.2685997166633807E-4</v>
      </c>
      <c r="J92" s="505">
        <v>-2.5134018164520724E-3</v>
      </c>
      <c r="K92" s="505">
        <v>-1.6897972647719412E-3</v>
      </c>
      <c r="L92" s="505">
        <v>4.6366065801894309E-3</v>
      </c>
      <c r="M92" s="505">
        <v>-1.3436546919158793E-3</v>
      </c>
      <c r="N92" s="505">
        <v>1.2177580121027699E-2</v>
      </c>
      <c r="O92" s="505">
        <v>8.0064594224734647E-3</v>
      </c>
      <c r="P92" s="505">
        <v>2.1940280822271264E-2</v>
      </c>
      <c r="Q92" s="505">
        <v>1.627283780306256E-3</v>
      </c>
      <c r="R92" s="505">
        <v>8.599104946220024E-3</v>
      </c>
      <c r="S92" s="505">
        <v>2.1421961897158091E-2</v>
      </c>
      <c r="T92" s="505">
        <v>1.2620586959136967E-2</v>
      </c>
      <c r="U92" s="505">
        <v>9.4379108386942728E-3</v>
      </c>
      <c r="V92" s="505">
        <v>1.1944233252872609E-2</v>
      </c>
      <c r="W92" s="505">
        <v>-1.0285772378802269E-2</v>
      </c>
      <c r="X92" s="505">
        <v>4.4297128242732778E-3</v>
      </c>
      <c r="Y92" s="505">
        <v>1.2046715225279443E-3</v>
      </c>
      <c r="Z92" s="505">
        <v>2.4665906391374049E-2</v>
      </c>
      <c r="AA92" s="505">
        <v>9.2491631033742687E-3</v>
      </c>
      <c r="AB92" s="505">
        <v>-1.7419715293120631E-3</v>
      </c>
      <c r="AC92" s="505">
        <v>-1.0520022777974234E-2</v>
      </c>
      <c r="AD92" s="505">
        <v>-3.482944450776934E-3</v>
      </c>
      <c r="AE92" s="505">
        <v>-2.4857047049374033E-2</v>
      </c>
      <c r="AF92" s="505">
        <v>-3.132947787270466E-2</v>
      </c>
      <c r="AG92" s="505">
        <v>4.3184726096483573E-3</v>
      </c>
      <c r="AH92" s="505">
        <v>1.1707812454958928E-2</v>
      </c>
      <c r="AI92" s="505">
        <v>-9.69522436652147E-3</v>
      </c>
      <c r="AJ92" s="505">
        <v>-2.0911594930454022E-3</v>
      </c>
      <c r="AK92" s="505">
        <v>4.8234924058971366E-3</v>
      </c>
      <c r="AL92" s="505">
        <v>2.0395341632064398E-2</v>
      </c>
      <c r="AM92" s="505">
        <v>3.6434677168206454E-2</v>
      </c>
      <c r="AN92" s="505">
        <v>1.2593779375791455E-2</v>
      </c>
      <c r="AO92" s="505">
        <v>1.7055330760275333E-2</v>
      </c>
      <c r="AP92" s="505">
        <v>8.5615748558413602E-3</v>
      </c>
      <c r="AQ92" s="505">
        <v>1.5000683754459067E-2</v>
      </c>
      <c r="AR92" s="505">
        <v>-2.2771274999742589E-3</v>
      </c>
      <c r="AS92" s="505">
        <v>-1.0925272940366977E-2</v>
      </c>
      <c r="AT92" s="505">
        <v>3.1548882885913399E-3</v>
      </c>
      <c r="AU92" s="505">
        <v>6.5660372486408955E-3</v>
      </c>
      <c r="AV92" s="505">
        <v>6.4795202294464756E-3</v>
      </c>
      <c r="AW92" s="505">
        <v>1.7552666608693476E-2</v>
      </c>
      <c r="AX92" s="505">
        <v>1.2819320387241375E-2</v>
      </c>
      <c r="AY92" s="505">
        <v>-1.5549668160361432E-2</v>
      </c>
      <c r="AZ92" s="505">
        <v>-7.937342236037195E-3</v>
      </c>
      <c r="BA92" s="505">
        <v>7.0251288623394284E-3</v>
      </c>
      <c r="BB92" s="505">
        <v>1.1971041651964453E-2</v>
      </c>
      <c r="BC92" s="505">
        <v>1.907936943086215E-2</v>
      </c>
      <c r="BD92" s="505">
        <v>1.7818620739818457E-2</v>
      </c>
      <c r="BE92" s="505">
        <v>-7.3091169970480624E-4</v>
      </c>
      <c r="BF92" s="505">
        <v>1.3675015061062463E-2</v>
      </c>
      <c r="BG92" s="505">
        <v>-9.151456455955333E-3</v>
      </c>
      <c r="BH92" s="505">
        <v>-7.9951436099373555E-3</v>
      </c>
      <c r="BI92" s="505">
        <v>6.3333087826621017E-4</v>
      </c>
      <c r="BJ92" s="505">
        <v>-5.6324546111456815E-5</v>
      </c>
      <c r="BK92" s="505">
        <v>1.356096803354182E-3</v>
      </c>
      <c r="BL92" s="505">
        <v>-5.1083585060239176E-3</v>
      </c>
      <c r="BM92" s="505">
        <v>-9.9584421742644359E-3</v>
      </c>
      <c r="BN92" s="505">
        <v>-1.7200258820978202E-2</v>
      </c>
      <c r="BO92" s="505">
        <v>-1.4107259157354016E-3</v>
      </c>
      <c r="BP92" s="505">
        <v>5.9921413288757594E-3</v>
      </c>
      <c r="BQ92" s="505">
        <v>-1.6812293478669846E-2</v>
      </c>
      <c r="BR92" s="505">
        <v>7.7478311214419652E-3</v>
      </c>
      <c r="BS92" s="505">
        <v>3.5437210116819988E-2</v>
      </c>
      <c r="BT92" s="505">
        <v>4.2979270723398938E-2</v>
      </c>
      <c r="BU92" s="505">
        <v>-4.6034006207365903E-3</v>
      </c>
      <c r="BV92" s="505">
        <v>1.8725942797670429E-3</v>
      </c>
      <c r="BW92" s="505">
        <v>-1.8375058388011553E-2</v>
      </c>
      <c r="BX92" s="505">
        <v>-7.0377923463242446E-3</v>
      </c>
      <c r="BY92" s="505">
        <v>1.0364278738320193E-2</v>
      </c>
      <c r="BZ92" s="505">
        <v>2.1851900511072851E-2</v>
      </c>
      <c r="CA92" s="505">
        <v>2.4965468463761416E-2</v>
      </c>
      <c r="CB92" s="505">
        <v>5.2279994538688632E-3</v>
      </c>
      <c r="CC92" s="505">
        <v>-8.5960084720079002E-3</v>
      </c>
      <c r="CD92" s="505">
        <v>9.3546430310878278E-3</v>
      </c>
      <c r="CE92" s="505">
        <v>4.2469797633283429E-2</v>
      </c>
      <c r="CF92" s="505">
        <v>1.3559003139284995E-2</v>
      </c>
      <c r="CG92" s="505">
        <v>4.4985868549090252E-3</v>
      </c>
      <c r="CH92" s="505">
        <v>1.5298708896697124E-2</v>
      </c>
      <c r="CI92" s="505">
        <v>1.9549904966206282E-2</v>
      </c>
      <c r="CJ92" s="505">
        <v>3.9768579332268879E-4</v>
      </c>
      <c r="CK92" s="505">
        <v>7.5128890377718551E-3</v>
      </c>
      <c r="CL92" s="505">
        <v>1.4312299764520899E-2</v>
      </c>
      <c r="CM92" s="505">
        <v>9.7913074722008348E-4</v>
      </c>
      <c r="CN92" s="505">
        <v>2.1909294479010091E-2</v>
      </c>
      <c r="CO92" s="505">
        <v>-2.0108680629910016E-4</v>
      </c>
      <c r="CP92" s="505">
        <v>1.1247486455649009E-2</v>
      </c>
      <c r="CQ92" s="505">
        <v>1.0353274574701043E-2</v>
      </c>
      <c r="CR92" s="505">
        <v>3.5200749278134236E-4</v>
      </c>
      <c r="CS92" s="505">
        <v>-1.9086458661254121E-2</v>
      </c>
      <c r="CT92" s="505">
        <v>2.2309442361676667E-2</v>
      </c>
      <c r="CU92" s="505">
        <v>2.2121282026754743E-2</v>
      </c>
      <c r="CV92" s="505">
        <v>-1.9640915697921131E-3</v>
      </c>
      <c r="CW92" s="505">
        <v>0.68074042843343507</v>
      </c>
    </row>
    <row r="93" spans="1:101" s="90" customFormat="1" x14ac:dyDescent="0.25">
      <c r="A93" s="114" t="s">
        <v>22</v>
      </c>
      <c r="B93" s="114"/>
      <c r="C93" s="504"/>
      <c r="D93" s="504"/>
      <c r="E93" s="504"/>
      <c r="F93" s="504"/>
      <c r="G93" s="504"/>
      <c r="H93" s="504"/>
      <c r="I93" s="504"/>
      <c r="J93" s="504"/>
      <c r="K93" s="504"/>
      <c r="L93" s="504"/>
      <c r="M93" s="504"/>
      <c r="N93" s="504"/>
      <c r="O93" s="504"/>
      <c r="P93" s="504"/>
      <c r="Q93" s="504"/>
      <c r="R93" s="504"/>
      <c r="S93" s="504"/>
      <c r="T93" s="504"/>
      <c r="U93" s="504"/>
      <c r="V93" s="504"/>
      <c r="W93" s="504"/>
      <c r="X93" s="504"/>
      <c r="Y93" s="504"/>
      <c r="Z93" s="504"/>
      <c r="AA93" s="504"/>
      <c r="AB93" s="504"/>
      <c r="AC93" s="504"/>
      <c r="AD93" s="504"/>
      <c r="AE93" s="504"/>
      <c r="AF93" s="504"/>
      <c r="AG93" s="504"/>
      <c r="AH93" s="504"/>
      <c r="AI93" s="504"/>
      <c r="AJ93" s="504"/>
      <c r="AK93" s="504"/>
      <c r="AL93" s="504"/>
      <c r="AM93" s="504"/>
      <c r="AN93" s="504"/>
      <c r="AO93" s="504"/>
      <c r="AP93" s="504"/>
      <c r="AQ93" s="504"/>
      <c r="AR93" s="504"/>
      <c r="AS93" s="504"/>
      <c r="AT93" s="504"/>
      <c r="AU93" s="504"/>
      <c r="AV93" s="504"/>
      <c r="AW93" s="504"/>
      <c r="AX93" s="504"/>
      <c r="AY93" s="504"/>
      <c r="AZ93" s="504"/>
      <c r="BA93" s="504"/>
      <c r="BB93" s="504"/>
      <c r="BC93" s="504"/>
      <c r="BD93" s="504"/>
      <c r="BE93" s="504"/>
      <c r="BF93" s="504"/>
      <c r="BG93" s="504"/>
      <c r="BH93" s="504"/>
      <c r="BI93" s="504"/>
      <c r="BJ93" s="504"/>
      <c r="BK93" s="504"/>
      <c r="BL93" s="504"/>
      <c r="BM93" s="504"/>
      <c r="BN93" s="504"/>
      <c r="BO93" s="504"/>
      <c r="BP93" s="504"/>
      <c r="BQ93" s="504"/>
      <c r="BR93" s="504"/>
      <c r="BS93" s="504"/>
      <c r="BT93" s="504"/>
      <c r="BU93" s="504"/>
      <c r="BV93" s="504"/>
      <c r="BW93" s="504"/>
      <c r="BX93" s="504"/>
      <c r="BY93" s="504"/>
      <c r="BZ93" s="504"/>
      <c r="CA93" s="504"/>
      <c r="CB93" s="504"/>
      <c r="CC93" s="504"/>
      <c r="CD93" s="504"/>
      <c r="CE93" s="504"/>
      <c r="CF93" s="504"/>
      <c r="CG93" s="504"/>
      <c r="CH93" s="504"/>
      <c r="CI93" s="504"/>
      <c r="CJ93" s="504"/>
      <c r="CK93" s="504"/>
      <c r="CL93" s="504"/>
      <c r="CM93" s="504"/>
      <c r="CN93" s="504"/>
      <c r="CO93" s="504"/>
      <c r="CP93" s="504"/>
      <c r="CQ93" s="504"/>
      <c r="CR93" s="504"/>
      <c r="CS93" s="504"/>
      <c r="CT93" s="504"/>
      <c r="CU93" s="504"/>
      <c r="CV93" s="504"/>
      <c r="CW93" s="504"/>
    </row>
    <row r="94" spans="1:101" s="90" customFormat="1" x14ac:dyDescent="0.25">
      <c r="A94" s="115" t="s">
        <v>12</v>
      </c>
      <c r="B94" s="115" t="str">
        <f>A93&amp;A94</f>
        <v>North AmericaLong</v>
      </c>
      <c r="C94" s="505">
        <v>7.1913391502849368E-4</v>
      </c>
      <c r="D94" s="505">
        <v>-4.6886801471994269E-3</v>
      </c>
      <c r="E94" s="505">
        <v>-3.5014477682854938E-3</v>
      </c>
      <c r="F94" s="505">
        <v>-1.4603251749732166E-3</v>
      </c>
      <c r="G94" s="505">
        <v>5.213509387621293E-4</v>
      </c>
      <c r="H94" s="505">
        <v>4.475304155840085E-3</v>
      </c>
      <c r="I94" s="505">
        <v>4.4577381839022267E-4</v>
      </c>
      <c r="J94" s="505">
        <v>3.004166806447584E-3</v>
      </c>
      <c r="K94" s="505">
        <v>5.9765276770968731E-3</v>
      </c>
      <c r="L94" s="505">
        <v>2.2822192467942368E-3</v>
      </c>
      <c r="M94" s="505">
        <v>4.0707875841852186E-3</v>
      </c>
      <c r="N94" s="505">
        <v>2.8581689261701127E-3</v>
      </c>
      <c r="O94" s="505">
        <v>2.793010153121135E-3</v>
      </c>
      <c r="P94" s="505">
        <v>2.2640902284443258E-3</v>
      </c>
      <c r="Q94" s="505">
        <v>-4.7411917388818061E-3</v>
      </c>
      <c r="R94" s="505">
        <v>-8.4405960107883902E-4</v>
      </c>
      <c r="S94" s="505">
        <v>7.0074152909958528E-4</v>
      </c>
      <c r="T94" s="505">
        <v>-3.5622360113907649E-3</v>
      </c>
      <c r="U94" s="505">
        <v>-8.0104225054120591E-3</v>
      </c>
      <c r="V94" s="505">
        <v>-6.6518776556021323E-4</v>
      </c>
      <c r="W94" s="505">
        <v>-1.2981430390855888E-3</v>
      </c>
      <c r="X94" s="505">
        <v>3.1216723711112475E-3</v>
      </c>
      <c r="Y94" s="505">
        <v>3.7430744914757308E-4</v>
      </c>
      <c r="Z94" s="505">
        <v>1.2433564870534083E-2</v>
      </c>
      <c r="AA94" s="505">
        <v>2.4354935741885773E-3</v>
      </c>
      <c r="AB94" s="505">
        <v>-8.8537276984409583E-3</v>
      </c>
      <c r="AC94" s="505">
        <v>-1.4137726550525727E-3</v>
      </c>
      <c r="AD94" s="505">
        <v>8.1722189078543904E-4</v>
      </c>
      <c r="AE94" s="505">
        <v>-3.2366913573286415E-2</v>
      </c>
      <c r="AF94" s="505">
        <v>-6.5701647158564913E-2</v>
      </c>
      <c r="AG94" s="505">
        <v>-2.5494606148230573E-2</v>
      </c>
      <c r="AH94" s="505">
        <v>1.8158748595192217E-3</v>
      </c>
      <c r="AI94" s="505">
        <v>2.5420682158312861E-4</v>
      </c>
      <c r="AJ94" s="505">
        <v>-6.5950108495409923E-3</v>
      </c>
      <c r="AK94" s="505">
        <v>8.8254302119566211E-3</v>
      </c>
      <c r="AL94" s="505">
        <v>2.5381373173535331E-2</v>
      </c>
      <c r="AM94" s="505">
        <v>5.7068725583734083E-3</v>
      </c>
      <c r="AN94" s="505">
        <v>3.4095263633401535E-3</v>
      </c>
      <c r="AO94" s="505">
        <v>1.0293906608515622E-2</v>
      </c>
      <c r="AP94" s="505">
        <v>1.0456299123372322E-3</v>
      </c>
      <c r="AQ94" s="505">
        <v>4.3581314338640058E-3</v>
      </c>
      <c r="AR94" s="505">
        <v>-2.982923224771099E-3</v>
      </c>
      <c r="AS94" s="505">
        <v>4.4200888462043479E-3</v>
      </c>
      <c r="AT94" s="505">
        <v>7.4743580487534409E-3</v>
      </c>
      <c r="AU94" s="505">
        <v>-5.5216715231044943E-3</v>
      </c>
      <c r="AV94" s="505">
        <v>7.0667674939448857E-3</v>
      </c>
      <c r="AW94" s="505">
        <v>9.6010539121976716E-3</v>
      </c>
      <c r="AX94" s="505">
        <v>-2.230437151886016E-3</v>
      </c>
      <c r="AY94" s="505">
        <v>-9.6889887118645195E-3</v>
      </c>
      <c r="AZ94" s="505">
        <v>-5.2833619672541191E-3</v>
      </c>
      <c r="BA94" s="505">
        <v>1.1560130323913329E-2</v>
      </c>
      <c r="BB94" s="505">
        <v>-1.1941643666882164E-2</v>
      </c>
      <c r="BC94" s="505">
        <v>1.6779598061795881E-2</v>
      </c>
      <c r="BD94" s="505">
        <v>5.7508525884736802E-3</v>
      </c>
      <c r="BE94" s="505">
        <v>3.6376664264895192E-4</v>
      </c>
      <c r="BF94" s="505">
        <v>7.1405051338759582E-3</v>
      </c>
      <c r="BG94" s="505">
        <v>4.2040799903939633E-3</v>
      </c>
      <c r="BH94" s="505">
        <v>2.5887524751049464E-3</v>
      </c>
      <c r="BI94" s="505">
        <v>-1.6202403244155407E-3</v>
      </c>
      <c r="BJ94" s="505">
        <v>5.2820094321605329E-3</v>
      </c>
      <c r="BK94" s="505">
        <v>-2.0873679283300401E-3</v>
      </c>
      <c r="BL94" s="505">
        <v>-2.1751673641394347E-3</v>
      </c>
      <c r="BM94" s="505">
        <v>-6.1105785030450659E-3</v>
      </c>
      <c r="BN94" s="505">
        <v>-6.3782621633503411E-3</v>
      </c>
      <c r="BO94" s="505">
        <v>-1.9996505053902144E-2</v>
      </c>
      <c r="BP94" s="505">
        <v>2.4212376373548186E-2</v>
      </c>
      <c r="BQ94" s="505">
        <v>-3.8956074218029573E-3</v>
      </c>
      <c r="BR94" s="505">
        <v>5.0807567344257901E-5</v>
      </c>
      <c r="BS94" s="505">
        <v>1.5054202387786854E-2</v>
      </c>
      <c r="BT94" s="505">
        <v>6.4949673548677289E-3</v>
      </c>
      <c r="BU94" s="505">
        <v>6.3920858255164798E-5</v>
      </c>
      <c r="BV94" s="505">
        <v>-6.0082646026678446E-3</v>
      </c>
      <c r="BW94" s="505">
        <v>-1.6098296539104127E-2</v>
      </c>
      <c r="BX94" s="505">
        <v>-2.3038113602970108E-3</v>
      </c>
      <c r="BY94" s="505">
        <v>-1.4597370676500351E-3</v>
      </c>
      <c r="BZ94" s="505">
        <v>4.9479925818728511E-3</v>
      </c>
      <c r="CA94" s="505">
        <v>3.7026420195821748E-3</v>
      </c>
      <c r="CB94" s="505">
        <v>5.4250317498684307E-3</v>
      </c>
      <c r="CC94" s="505">
        <v>4.6582709165595036E-3</v>
      </c>
      <c r="CD94" s="505">
        <v>1.1747522058587883E-2</v>
      </c>
      <c r="CE94" s="505">
        <v>6.5559203407103547E-3</v>
      </c>
      <c r="CF94" s="505">
        <v>1.3629037081130499E-3</v>
      </c>
      <c r="CG94" s="505">
        <v>4.6357803693103435E-3</v>
      </c>
      <c r="CH94" s="505">
        <v>2.5302598465795473E-3</v>
      </c>
      <c r="CI94" s="505">
        <v>7.7965456552926164E-3</v>
      </c>
      <c r="CJ94" s="505">
        <v>-1.4007682579909107E-3</v>
      </c>
      <c r="CK94" s="505">
        <v>8.3946562183924728E-3</v>
      </c>
      <c r="CL94" s="505">
        <v>-2.7112808117020597E-3</v>
      </c>
      <c r="CM94" s="505">
        <v>3.6499374730706723E-3</v>
      </c>
      <c r="CN94" s="505">
        <v>7.9684180937381659E-5</v>
      </c>
      <c r="CO94" s="505">
        <v>2.8596377911086E-3</v>
      </c>
      <c r="CP94" s="505">
        <v>4.3560313422635576E-3</v>
      </c>
      <c r="CQ94" s="505">
        <v>-4.6647442894961902E-3</v>
      </c>
      <c r="CR94" s="505">
        <v>5.3353839032525708E-3</v>
      </c>
      <c r="CS94" s="505">
        <v>2.463021101694282E-3</v>
      </c>
      <c r="CT94" s="505">
        <v>6.2643428336602274E-4</v>
      </c>
      <c r="CU94" s="505">
        <v>3.852482124586905E-3</v>
      </c>
      <c r="CV94" s="505">
        <v>7.1365569665846826E-3</v>
      </c>
      <c r="CW94" s="505">
        <v>6.8367852428702927E-2</v>
      </c>
    </row>
    <row r="95" spans="1:101" s="90" customFormat="1" x14ac:dyDescent="0.25">
      <c r="A95" s="115" t="s">
        <v>13</v>
      </c>
      <c r="B95" s="115" t="str">
        <f>A93&amp;A95</f>
        <v>North AmericaShort</v>
      </c>
      <c r="C95" s="505">
        <v>2.9576687450786439E-3</v>
      </c>
      <c r="D95" s="505">
        <v>5.223069778651928E-3</v>
      </c>
      <c r="E95" s="505">
        <v>8.1048380882820931E-3</v>
      </c>
      <c r="F95" s="505">
        <v>-8.8921033400513171E-3</v>
      </c>
      <c r="G95" s="505">
        <v>-5.9783702230949934E-4</v>
      </c>
      <c r="H95" s="505">
        <v>4.5970849088690941E-3</v>
      </c>
      <c r="I95" s="505">
        <v>-4.4582276817825512E-4</v>
      </c>
      <c r="J95" s="505">
        <v>1.5903980247392777E-3</v>
      </c>
      <c r="K95" s="505">
        <v>-1.0595207155397034E-3</v>
      </c>
      <c r="L95" s="505">
        <v>2.0671670728268552E-3</v>
      </c>
      <c r="M95" s="505">
        <v>3.2443983149154694E-4</v>
      </c>
      <c r="N95" s="505">
        <v>-4.3318737751324643E-3</v>
      </c>
      <c r="O95" s="505">
        <v>-4.3469276821552511E-3</v>
      </c>
      <c r="P95" s="505">
        <v>-3.7995593668439906E-4</v>
      </c>
      <c r="Q95" s="505">
        <v>1.3091456726456709E-2</v>
      </c>
      <c r="R95" s="505">
        <v>-3.8541305396645503E-3</v>
      </c>
      <c r="S95" s="505">
        <v>-4.6714729734922958E-3</v>
      </c>
      <c r="T95" s="505">
        <v>8.0637043251474851E-5</v>
      </c>
      <c r="U95" s="505">
        <v>1.751378935486245E-2</v>
      </c>
      <c r="V95" s="505">
        <v>3.9518550424172951E-3</v>
      </c>
      <c r="W95" s="505">
        <v>1.6923901132100887E-2</v>
      </c>
      <c r="X95" s="505">
        <v>9.038095888455085E-3</v>
      </c>
      <c r="Y95" s="505">
        <v>5.5644628867442024E-3</v>
      </c>
      <c r="Z95" s="505">
        <v>-1.2626831489012424E-2</v>
      </c>
      <c r="AA95" s="505">
        <v>-2.2958024496100072E-3</v>
      </c>
      <c r="AB95" s="505">
        <v>1.3636377038403891E-2</v>
      </c>
      <c r="AC95" s="505">
        <v>5.7688298335655257E-4</v>
      </c>
      <c r="AD95" s="505">
        <v>-9.1218482013154852E-3</v>
      </c>
      <c r="AE95" s="505">
        <v>3.8904183753299654E-2</v>
      </c>
      <c r="AF95" s="505">
        <v>6.4159361678163773E-2</v>
      </c>
      <c r="AG95" s="505">
        <v>1.4562803965112822E-2</v>
      </c>
      <c r="AH95" s="505">
        <v>2.9299127775121066E-3</v>
      </c>
      <c r="AI95" s="505">
        <v>6.749053798237069E-3</v>
      </c>
      <c r="AJ95" s="505">
        <v>7.85568833925223E-3</v>
      </c>
      <c r="AK95" s="505">
        <v>-9.6412975207472891E-3</v>
      </c>
      <c r="AL95" s="505">
        <v>-1.8323613768018669E-2</v>
      </c>
      <c r="AM95" s="505">
        <v>-2.3642776978266292E-4</v>
      </c>
      <c r="AN95" s="505">
        <v>-1.7151471982561339E-3</v>
      </c>
      <c r="AO95" s="505">
        <v>-7.5648619993855647E-3</v>
      </c>
      <c r="AP95" s="505">
        <v>-4.168567199194697E-3</v>
      </c>
      <c r="AQ95" s="505">
        <v>-2.7127629779660368E-3</v>
      </c>
      <c r="AR95" s="505">
        <v>5.0117658620989413E-3</v>
      </c>
      <c r="AS95" s="505">
        <v>-8.2928543360347214E-3</v>
      </c>
      <c r="AT95" s="505">
        <v>-1.1214267136571121E-2</v>
      </c>
      <c r="AU95" s="505">
        <v>7.1853210167578318E-3</v>
      </c>
      <c r="AV95" s="505">
        <v>-7.4379838586186931E-3</v>
      </c>
      <c r="AW95" s="505">
        <v>-1.4641429438042112E-2</v>
      </c>
      <c r="AX95" s="505">
        <v>-3.8570626471921745E-3</v>
      </c>
      <c r="AY95" s="505">
        <v>1.0090092282645624E-2</v>
      </c>
      <c r="AZ95" s="505">
        <v>7.1711385063752582E-3</v>
      </c>
      <c r="BA95" s="505">
        <v>-9.231145649516756E-3</v>
      </c>
      <c r="BB95" s="505">
        <v>5.9340804807439338E-3</v>
      </c>
      <c r="BC95" s="505">
        <v>-1.6908502258911735E-2</v>
      </c>
      <c r="BD95" s="505">
        <v>-2.7755747545137269E-3</v>
      </c>
      <c r="BE95" s="505">
        <v>-7.0488053352382534E-4</v>
      </c>
      <c r="BF95" s="505">
        <v>-6.3968458248393643E-3</v>
      </c>
      <c r="BG95" s="505">
        <v>-1.5662663186848014E-3</v>
      </c>
      <c r="BH95" s="505">
        <v>-3.8254922795722874E-3</v>
      </c>
      <c r="BI95" s="505">
        <v>-1.8276459348323935E-3</v>
      </c>
      <c r="BJ95" s="505">
        <v>1.5355819868291732E-4</v>
      </c>
      <c r="BK95" s="505">
        <v>2.2076258785225507E-3</v>
      </c>
      <c r="BL95" s="505">
        <v>2.9888490768541299E-3</v>
      </c>
      <c r="BM95" s="505">
        <v>2.9636731419067862E-3</v>
      </c>
      <c r="BN95" s="505">
        <v>1.9855560507716923E-3</v>
      </c>
      <c r="BO95" s="505">
        <v>1.1855551265171439E-2</v>
      </c>
      <c r="BP95" s="505">
        <v>-1.8330119817905485E-2</v>
      </c>
      <c r="BQ95" s="505">
        <v>3.6395719361701851E-3</v>
      </c>
      <c r="BR95" s="505">
        <v>-4.9253734180103636E-3</v>
      </c>
      <c r="BS95" s="505">
        <v>-7.0843781753558632E-3</v>
      </c>
      <c r="BT95" s="505">
        <v>-6.5640750960292175E-3</v>
      </c>
      <c r="BU95" s="505">
        <v>-2.2195976600887564E-4</v>
      </c>
      <c r="BV95" s="505">
        <v>3.4194165041242144E-3</v>
      </c>
      <c r="BW95" s="505">
        <v>8.2096298776057723E-3</v>
      </c>
      <c r="BX95" s="505">
        <v>-3.6346881571377504E-3</v>
      </c>
      <c r="BY95" s="505">
        <v>-6.7297287005054105E-3</v>
      </c>
      <c r="BZ95" s="505">
        <v>-1.092008112221916E-2</v>
      </c>
      <c r="CA95" s="505">
        <v>-3.3910097662607631E-3</v>
      </c>
      <c r="CB95" s="505">
        <v>7.0923326203383603E-3</v>
      </c>
      <c r="CC95" s="505">
        <v>-2.2923423364828079E-3</v>
      </c>
      <c r="CD95" s="505">
        <v>-3.5287379657687229E-3</v>
      </c>
      <c r="CE95" s="505">
        <v>-2.6807048260332391E-3</v>
      </c>
      <c r="CF95" s="505">
        <v>-2.3218847595966145E-3</v>
      </c>
      <c r="CG95" s="505">
        <v>-1.0800779115710478E-2</v>
      </c>
      <c r="CH95" s="505">
        <v>-5.5487729286820518E-3</v>
      </c>
      <c r="CI95" s="505">
        <v>-4.7178538164671206E-3</v>
      </c>
      <c r="CJ95" s="505">
        <v>1.176778942128464E-2</v>
      </c>
      <c r="CK95" s="505">
        <v>-2.0229847757851749E-2</v>
      </c>
      <c r="CL95" s="505">
        <v>-5.6991300296469751E-3</v>
      </c>
      <c r="CM95" s="505">
        <v>-1.6074006816241847E-2</v>
      </c>
      <c r="CN95" s="505">
        <v>-1.0153765194220166E-2</v>
      </c>
      <c r="CO95" s="505">
        <v>-4.983875925645454E-3</v>
      </c>
      <c r="CP95" s="505">
        <v>-1.3877305852200929E-2</v>
      </c>
      <c r="CQ95" s="505">
        <v>4.7833746862374817E-3</v>
      </c>
      <c r="CR95" s="505">
        <v>-2.1187930566451123E-2</v>
      </c>
      <c r="CS95" s="505">
        <v>2.9948746384567738E-3</v>
      </c>
      <c r="CT95" s="505">
        <v>-9.6229787734932587E-4</v>
      </c>
      <c r="CU95" s="505">
        <v>-5.7557031779016665E-3</v>
      </c>
      <c r="CV95" s="505">
        <v>-6.7011712354375207E-3</v>
      </c>
      <c r="CW95" s="505">
        <v>-6.5850060347740311E-2</v>
      </c>
    </row>
    <row r="96" spans="1:101" s="90" customFormat="1" x14ac:dyDescent="0.25">
      <c r="A96" s="114" t="s">
        <v>51</v>
      </c>
      <c r="B96" s="114"/>
      <c r="C96" s="505">
        <v>3.6768026601071372E-3</v>
      </c>
      <c r="D96" s="505">
        <v>5.3438963145249817E-4</v>
      </c>
      <c r="E96" s="505">
        <v>4.603390319996601E-3</v>
      </c>
      <c r="F96" s="505">
        <v>-1.0352428515024537E-2</v>
      </c>
      <c r="G96" s="505">
        <v>-7.6486083547370044E-5</v>
      </c>
      <c r="H96" s="505">
        <v>9.0723890647091791E-3</v>
      </c>
      <c r="I96" s="505">
        <v>-4.8949788032848133E-8</v>
      </c>
      <c r="J96" s="505">
        <v>4.5945648311868604E-3</v>
      </c>
      <c r="K96" s="505">
        <v>4.9170069615571722E-3</v>
      </c>
      <c r="L96" s="505">
        <v>4.3493863196210894E-3</v>
      </c>
      <c r="M96" s="505">
        <v>4.3952274156767671E-3</v>
      </c>
      <c r="N96" s="505">
        <v>-1.473704848962352E-3</v>
      </c>
      <c r="O96" s="505">
        <v>-1.5539175290341177E-3</v>
      </c>
      <c r="P96" s="505">
        <v>1.8841342917599274E-3</v>
      </c>
      <c r="Q96" s="505">
        <v>8.3502649875749017E-3</v>
      </c>
      <c r="R96" s="505">
        <v>-4.6981901407433888E-3</v>
      </c>
      <c r="S96" s="505">
        <v>-3.97073144439271E-3</v>
      </c>
      <c r="T96" s="505">
        <v>-3.4815989681392895E-3</v>
      </c>
      <c r="U96" s="505">
        <v>9.5033668494503894E-3</v>
      </c>
      <c r="V96" s="505">
        <v>3.2866672768570825E-3</v>
      </c>
      <c r="W96" s="505">
        <v>1.5625758093015297E-2</v>
      </c>
      <c r="X96" s="505">
        <v>1.2159768259566333E-2</v>
      </c>
      <c r="Y96" s="505">
        <v>5.9387703358917757E-3</v>
      </c>
      <c r="Z96" s="505">
        <v>-1.9326661847834055E-4</v>
      </c>
      <c r="AA96" s="505">
        <v>1.3969112457857112E-4</v>
      </c>
      <c r="AB96" s="505">
        <v>4.7826493399629353E-3</v>
      </c>
      <c r="AC96" s="505">
        <v>-8.3688967169602058E-4</v>
      </c>
      <c r="AD96" s="505">
        <v>-8.3046263105300451E-3</v>
      </c>
      <c r="AE96" s="505">
        <v>6.5372701800132374E-3</v>
      </c>
      <c r="AF96" s="505">
        <v>-1.5422854804011366E-3</v>
      </c>
      <c r="AG96" s="505">
        <v>-1.0931802183117756E-2</v>
      </c>
      <c r="AH96" s="505">
        <v>4.7457876370313292E-3</v>
      </c>
      <c r="AI96" s="505">
        <v>7.0032606198201985E-3</v>
      </c>
      <c r="AJ96" s="505">
        <v>1.2606774897112388E-3</v>
      </c>
      <c r="AK96" s="505">
        <v>-8.1586730879066596E-4</v>
      </c>
      <c r="AL96" s="505">
        <v>7.05775940551665E-3</v>
      </c>
      <c r="AM96" s="505">
        <v>5.4704447885907427E-3</v>
      </c>
      <c r="AN96" s="505">
        <v>1.6943791650840196E-3</v>
      </c>
      <c r="AO96" s="505">
        <v>2.7290446091300536E-3</v>
      </c>
      <c r="AP96" s="505">
        <v>-3.1229372868574645E-3</v>
      </c>
      <c r="AQ96" s="505">
        <v>1.6453684558979682E-3</v>
      </c>
      <c r="AR96" s="505">
        <v>2.0288426373278432E-3</v>
      </c>
      <c r="AS96" s="505">
        <v>-3.8727654898303735E-3</v>
      </c>
      <c r="AT96" s="505">
        <v>-3.7399090878176798E-3</v>
      </c>
      <c r="AU96" s="505">
        <v>1.663649493653336E-3</v>
      </c>
      <c r="AV96" s="505">
        <v>-3.712163646738115E-4</v>
      </c>
      <c r="AW96" s="505">
        <v>-5.040375525844438E-3</v>
      </c>
      <c r="AX96" s="505">
        <v>-6.0874997990781931E-3</v>
      </c>
      <c r="AY96" s="505">
        <v>4.0110357078111084E-4</v>
      </c>
      <c r="AZ96" s="505">
        <v>1.8877765391211376E-3</v>
      </c>
      <c r="BA96" s="505">
        <v>2.3289846743965756E-3</v>
      </c>
      <c r="BB96" s="505">
        <v>-6.0075631861382329E-3</v>
      </c>
      <c r="BC96" s="505">
        <v>-1.2890419711585169E-4</v>
      </c>
      <c r="BD96" s="505">
        <v>2.9752778339599516E-3</v>
      </c>
      <c r="BE96" s="505">
        <v>-3.4111389087487331E-4</v>
      </c>
      <c r="BF96" s="505">
        <v>7.4365930903659279E-4</v>
      </c>
      <c r="BG96" s="505">
        <v>2.6378136717091637E-3</v>
      </c>
      <c r="BH96" s="505">
        <v>-1.2367398044673419E-3</v>
      </c>
      <c r="BI96" s="505">
        <v>-3.4478862592479342E-3</v>
      </c>
      <c r="BJ96" s="505">
        <v>5.4355676308434474E-3</v>
      </c>
      <c r="BK96" s="505">
        <v>1.2025795019251072E-4</v>
      </c>
      <c r="BL96" s="505">
        <v>8.1368171271469425E-4</v>
      </c>
      <c r="BM96" s="505">
        <v>-3.1469053611382779E-3</v>
      </c>
      <c r="BN96" s="505">
        <v>-4.3927061125786458E-3</v>
      </c>
      <c r="BO96" s="505">
        <v>-8.1409537887307017E-3</v>
      </c>
      <c r="BP96" s="505">
        <v>5.8822565556427009E-3</v>
      </c>
      <c r="BQ96" s="505">
        <v>-2.560354856327726E-4</v>
      </c>
      <c r="BR96" s="505">
        <v>-4.8745658506661052E-3</v>
      </c>
      <c r="BS96" s="505">
        <v>7.9698242124309898E-3</v>
      </c>
      <c r="BT96" s="505">
        <v>-6.9107741161485891E-5</v>
      </c>
      <c r="BU96" s="505">
        <v>-1.5803890775371084E-4</v>
      </c>
      <c r="BV96" s="505">
        <v>-2.5888480985436298E-3</v>
      </c>
      <c r="BW96" s="505">
        <v>-7.8886666614983569E-3</v>
      </c>
      <c r="BX96" s="505">
        <v>-5.9384995174347607E-3</v>
      </c>
      <c r="BY96" s="505">
        <v>-8.1894657681554454E-3</v>
      </c>
      <c r="BZ96" s="505">
        <v>-5.9720885403463106E-3</v>
      </c>
      <c r="CA96" s="505">
        <v>3.1163225332141219E-4</v>
      </c>
      <c r="CB96" s="505">
        <v>1.2517364370206792E-2</v>
      </c>
      <c r="CC96" s="505">
        <v>2.3659285800766965E-3</v>
      </c>
      <c r="CD96" s="505">
        <v>8.2187840928191619E-3</v>
      </c>
      <c r="CE96" s="505">
        <v>3.875215514677116E-3</v>
      </c>
      <c r="CF96" s="505">
        <v>-9.5898105148356407E-4</v>
      </c>
      <c r="CG96" s="505">
        <v>-6.1649987464001341E-3</v>
      </c>
      <c r="CH96" s="505">
        <v>-3.0185130821025062E-3</v>
      </c>
      <c r="CI96" s="505">
        <v>3.0786918388254923E-3</v>
      </c>
      <c r="CJ96" s="505">
        <v>1.0367021163293735E-2</v>
      </c>
      <c r="CK96" s="505">
        <v>-1.1835191539459276E-2</v>
      </c>
      <c r="CL96" s="505">
        <v>-8.410410841349034E-3</v>
      </c>
      <c r="CM96" s="505">
        <v>-1.2424069343171173E-2</v>
      </c>
      <c r="CN96" s="505">
        <v>-1.0074081013282783E-2</v>
      </c>
      <c r="CO96" s="505">
        <v>-2.124238134536854E-3</v>
      </c>
      <c r="CP96" s="505">
        <v>-9.5212745099373733E-3</v>
      </c>
      <c r="CQ96" s="505">
        <v>1.1863039674129149E-4</v>
      </c>
      <c r="CR96" s="505">
        <v>-1.585254666319855E-2</v>
      </c>
      <c r="CS96" s="505">
        <v>5.4578957401510567E-3</v>
      </c>
      <c r="CT96" s="505">
        <v>-3.358635939833028E-4</v>
      </c>
      <c r="CU96" s="505">
        <v>-1.9032210533147609E-3</v>
      </c>
      <c r="CV96" s="505">
        <v>4.3538573114716207E-4</v>
      </c>
      <c r="CW96" s="505">
        <v>2.5177920809627023E-3</v>
      </c>
    </row>
    <row r="97" spans="1:101" s="90" customFormat="1" x14ac:dyDescent="0.25">
      <c r="A97" s="114" t="s">
        <v>28</v>
      </c>
      <c r="B97" s="114"/>
      <c r="C97" s="507">
        <v>-6.6067178240768215E-2</v>
      </c>
      <c r="D97" s="507">
        <v>-7.7157159749191443E-3</v>
      </c>
      <c r="E97" s="507">
        <v>-1.0437829593159953E-2</v>
      </c>
      <c r="F97" s="507">
        <v>-8.7223236955306788E-3</v>
      </c>
      <c r="G97" s="507">
        <v>-5.2727490753212477E-3</v>
      </c>
      <c r="H97" s="507">
        <v>-1.0135577341968224E-2</v>
      </c>
      <c r="I97" s="507">
        <v>1.621101796719128E-2</v>
      </c>
      <c r="J97" s="507">
        <v>1.8390746915386335E-4</v>
      </c>
      <c r="K97" s="507">
        <v>-1.9643637036454329E-3</v>
      </c>
      <c r="L97" s="507">
        <v>-5.6539429675271484E-4</v>
      </c>
      <c r="M97" s="507">
        <v>-1.6231989351180053E-3</v>
      </c>
      <c r="N97" s="507">
        <v>-1.9440396491771138E-3</v>
      </c>
      <c r="O97" s="507">
        <v>5.0005451537130149E-3</v>
      </c>
      <c r="P97" s="507">
        <v>-1.2209816895447893E-2</v>
      </c>
      <c r="Q97" s="507">
        <v>-5.4339589706337279E-3</v>
      </c>
      <c r="R97" s="507">
        <v>-5.7738701137682443E-3</v>
      </c>
      <c r="S97" s="507">
        <v>-2.3842848456162224E-3</v>
      </c>
      <c r="T97" s="507">
        <v>-8.3291033341748036E-5</v>
      </c>
      <c r="U97" s="507">
        <v>-3.302582047302942E-3</v>
      </c>
      <c r="V97" s="507">
        <v>-4.1381251598905551E-3</v>
      </c>
      <c r="W97" s="507">
        <v>-2.097738972222847E-3</v>
      </c>
      <c r="X97" s="507">
        <v>-2.0544850372051894E-3</v>
      </c>
      <c r="Y97" s="507">
        <v>-3.0150243597465653E-3</v>
      </c>
      <c r="Z97" s="507">
        <v>-1.2600206302222695E-3</v>
      </c>
      <c r="AA97" s="507">
        <v>-7.2015398377934582E-4</v>
      </c>
      <c r="AB97" s="507">
        <v>-2.1724886592551591E-4</v>
      </c>
      <c r="AC97" s="507">
        <v>-2.4927520409968196E-3</v>
      </c>
      <c r="AD97" s="507">
        <v>-4.4643698794262222E-4</v>
      </c>
      <c r="AE97" s="507">
        <v>-2.0119904982893289E-4</v>
      </c>
      <c r="AF97" s="507">
        <v>-2.4245878588925952E-3</v>
      </c>
      <c r="AG97" s="507">
        <v>-6.1140768144951748E-3</v>
      </c>
      <c r="AH97" s="507">
        <v>4.3883981902097698E-3</v>
      </c>
      <c r="AI97" s="507">
        <v>-2.080161012320387E-3</v>
      </c>
      <c r="AJ97" s="507">
        <v>-8.6322585349138728E-4</v>
      </c>
      <c r="AK97" s="507">
        <v>-1.2449453511194774E-3</v>
      </c>
      <c r="AL97" s="507">
        <v>-1.2609560140541421E-3</v>
      </c>
      <c r="AM97" s="507">
        <v>-2.2740649186172137E-3</v>
      </c>
      <c r="AN97" s="507">
        <v>-1.0322790895580568E-3</v>
      </c>
      <c r="AO97" s="507">
        <v>-1.6701856168179052E-3</v>
      </c>
      <c r="AP97" s="507">
        <v>-1.4163880878044744E-3</v>
      </c>
      <c r="AQ97" s="507">
        <v>-1.2738107848347725E-3</v>
      </c>
      <c r="AR97" s="507">
        <v>-2.6530036400013835E-4</v>
      </c>
      <c r="AS97" s="507">
        <v>-1.1605508241606178E-3</v>
      </c>
      <c r="AT97" s="507">
        <v>-1.656519865860544E-3</v>
      </c>
      <c r="AU97" s="507">
        <v>-1.6116307826395371E-3</v>
      </c>
      <c r="AV97" s="507">
        <v>-5.3527321431122714E-4</v>
      </c>
      <c r="AW97" s="507">
        <v>-6.9906379207764098E-4</v>
      </c>
      <c r="AX97" s="507">
        <v>-8.6241376600432293E-4</v>
      </c>
      <c r="AY97" s="507">
        <v>-1.0386116418300373E-3</v>
      </c>
      <c r="AZ97" s="507">
        <v>-9.0192180468196882E-4</v>
      </c>
      <c r="BA97" s="507">
        <v>-1.0236473226920453E-3</v>
      </c>
      <c r="BB97" s="507">
        <v>-8.2885862194097769E-4</v>
      </c>
      <c r="BC97" s="507">
        <v>-5.0436884542779618E-4</v>
      </c>
      <c r="BD97" s="507">
        <v>-8.4113041034846511E-4</v>
      </c>
      <c r="BE97" s="507">
        <v>-8.4733315962864486E-4</v>
      </c>
      <c r="BF97" s="507">
        <v>-1.397889788448241E-3</v>
      </c>
      <c r="BG97" s="507">
        <v>-8.2753781741625734E-4</v>
      </c>
      <c r="BH97" s="507">
        <v>-2.6563512367494962E-3</v>
      </c>
      <c r="BI97" s="507">
        <v>1.7659686483868042E-3</v>
      </c>
      <c r="BJ97" s="507">
        <v>-7.8313286358163022E-4</v>
      </c>
      <c r="BK97" s="507">
        <v>-9.4760292662573911E-4</v>
      </c>
      <c r="BL97" s="507">
        <v>-9.6822702696318342E-4</v>
      </c>
      <c r="BM97" s="507">
        <v>-7.3517496832440157E-4</v>
      </c>
      <c r="BN97" s="507">
        <v>-9.4303116248308785E-4</v>
      </c>
      <c r="BO97" s="507">
        <v>-1.2051635049026288E-3</v>
      </c>
      <c r="BP97" s="507">
        <v>-1.0050351507125787E-3</v>
      </c>
      <c r="BQ97" s="507">
        <v>-1.1514042360301268E-3</v>
      </c>
      <c r="BR97" s="507">
        <v>-1.0375984977708197E-4</v>
      </c>
      <c r="BS97" s="507">
        <v>-9.9470399988190296E-4</v>
      </c>
      <c r="BT97" s="507">
        <v>-8.9685227777152492E-4</v>
      </c>
      <c r="BU97" s="507">
        <v>-9.7791481206878296E-4</v>
      </c>
      <c r="BV97" s="507">
        <v>-5.2822244822515411E-4</v>
      </c>
      <c r="BW97" s="507">
        <v>3.0917571357185364E-4</v>
      </c>
      <c r="BX97" s="507">
        <v>-1.9869365776905034E-3</v>
      </c>
      <c r="BY97" s="507">
        <v>-1.4499037807835069E-3</v>
      </c>
      <c r="BZ97" s="507">
        <v>-6.2468903716086151E-4</v>
      </c>
      <c r="CA97" s="507">
        <v>-1.0169525066759278E-3</v>
      </c>
      <c r="CB97" s="507">
        <v>-4.5307254993508071E-4</v>
      </c>
      <c r="CC97" s="507">
        <v>-6.2908569739390742E-4</v>
      </c>
      <c r="CD97" s="507">
        <v>-2.0785331258025509E-4</v>
      </c>
      <c r="CE97" s="507">
        <v>-1.5293470791261576E-3</v>
      </c>
      <c r="CF97" s="507">
        <v>-8.162312962263019E-4</v>
      </c>
      <c r="CG97" s="507">
        <v>-6.3091850331164936E-4</v>
      </c>
      <c r="CH97" s="507">
        <v>-9.5308553286990619E-4</v>
      </c>
      <c r="CI97" s="507">
        <v>-6.9506162284703075E-4</v>
      </c>
      <c r="CJ97" s="507">
        <v>-9.0756806498813129E-4</v>
      </c>
      <c r="CK97" s="507">
        <v>-3.7541728323212841E-4</v>
      </c>
      <c r="CL97" s="507">
        <v>-7.9884287630859418E-4</v>
      </c>
      <c r="CM97" s="507">
        <v>-2.3025748800653557E-5</v>
      </c>
      <c r="CN97" s="507">
        <v>-7.8685649257847156E-4</v>
      </c>
      <c r="CO97" s="507">
        <v>-2.13574392485405E-4</v>
      </c>
      <c r="CP97" s="507">
        <v>-4.4160656735482972E-4</v>
      </c>
      <c r="CQ97" s="507">
        <v>-3.920660386067287E-4</v>
      </c>
      <c r="CR97" s="507">
        <v>-3.6197201140746537E-4</v>
      </c>
      <c r="CS97" s="507">
        <v>-3.9150398395431106E-4</v>
      </c>
      <c r="CT97" s="507">
        <v>-3.154338319025307E-4</v>
      </c>
      <c r="CU97" s="507">
        <v>-5.9212716797478308E-4</v>
      </c>
      <c r="CV97" s="507">
        <v>-4.1043441704058603E-4</v>
      </c>
      <c r="CW97" s="507">
        <v>-0.29181037318900743</v>
      </c>
    </row>
    <row r="98" spans="1:101" s="90" customFormat="1" x14ac:dyDescent="0.25">
      <c r="A98" s="114" t="s">
        <v>15</v>
      </c>
      <c r="B98" s="114"/>
      <c r="C98" s="506"/>
      <c r="D98" s="506"/>
      <c r="E98" s="506"/>
      <c r="F98" s="506"/>
      <c r="G98" s="506"/>
      <c r="H98" s="506"/>
      <c r="I98" s="506"/>
      <c r="J98" s="506"/>
      <c r="K98" s="506"/>
      <c r="L98" s="506"/>
      <c r="M98" s="506"/>
      <c r="N98" s="506"/>
      <c r="O98" s="506"/>
      <c r="P98" s="506"/>
      <c r="Q98" s="506"/>
      <c r="R98" s="506"/>
      <c r="S98" s="506"/>
      <c r="T98" s="506"/>
      <c r="U98" s="506"/>
      <c r="V98" s="506"/>
      <c r="W98" s="506"/>
      <c r="X98" s="506"/>
      <c r="Y98" s="506"/>
      <c r="Z98" s="506"/>
      <c r="AA98" s="506"/>
      <c r="AB98" s="506"/>
      <c r="AC98" s="506"/>
      <c r="AD98" s="506"/>
      <c r="AE98" s="506"/>
      <c r="AF98" s="506"/>
      <c r="AG98" s="506"/>
      <c r="AH98" s="506"/>
      <c r="AI98" s="506"/>
      <c r="AJ98" s="506"/>
      <c r="AK98" s="506"/>
      <c r="AL98" s="506"/>
      <c r="AM98" s="506"/>
      <c r="AN98" s="506"/>
      <c r="AO98" s="506"/>
      <c r="AP98" s="506"/>
      <c r="AQ98" s="506"/>
      <c r="AR98" s="506"/>
      <c r="AS98" s="506"/>
      <c r="AT98" s="506"/>
      <c r="AU98" s="506"/>
      <c r="AV98" s="506"/>
      <c r="AW98" s="506"/>
      <c r="AX98" s="506"/>
      <c r="AY98" s="506"/>
      <c r="AZ98" s="506"/>
      <c r="BA98" s="506"/>
      <c r="BB98" s="506"/>
      <c r="BC98" s="506"/>
      <c r="BD98" s="506"/>
      <c r="BE98" s="506"/>
      <c r="BF98" s="506"/>
      <c r="BG98" s="506"/>
      <c r="BH98" s="506"/>
      <c r="BI98" s="506"/>
      <c r="BJ98" s="506"/>
      <c r="BK98" s="506"/>
      <c r="BL98" s="506"/>
      <c r="BM98" s="506"/>
      <c r="BN98" s="506"/>
      <c r="BO98" s="506"/>
      <c r="BP98" s="506"/>
      <c r="BQ98" s="506"/>
      <c r="BR98" s="506"/>
      <c r="BS98" s="506"/>
      <c r="BT98" s="506"/>
      <c r="BU98" s="506"/>
      <c r="BV98" s="506"/>
      <c r="BW98" s="506"/>
      <c r="BX98" s="506"/>
      <c r="BY98" s="506"/>
      <c r="BZ98" s="506"/>
      <c r="CA98" s="506"/>
      <c r="CB98" s="506"/>
      <c r="CC98" s="506"/>
      <c r="CD98" s="506"/>
      <c r="CE98" s="506"/>
      <c r="CF98" s="506"/>
      <c r="CG98" s="506"/>
      <c r="CH98" s="506"/>
      <c r="CI98" s="506"/>
      <c r="CJ98" s="506"/>
      <c r="CK98" s="506"/>
      <c r="CL98" s="506"/>
      <c r="CM98" s="506"/>
      <c r="CN98" s="506"/>
      <c r="CO98" s="506"/>
      <c r="CP98" s="506"/>
      <c r="CQ98" s="506"/>
      <c r="CR98" s="506"/>
      <c r="CS98" s="506"/>
      <c r="CT98" s="506"/>
      <c r="CU98" s="506"/>
      <c r="CV98" s="506"/>
      <c r="CW98" s="506"/>
    </row>
    <row r="99" spans="1:101" s="90" customFormat="1" x14ac:dyDescent="0.25">
      <c r="A99" s="115" t="s">
        <v>12</v>
      </c>
      <c r="B99" s="115" t="str">
        <f>A98&amp;A99</f>
        <v>Portfolio HedgeLong</v>
      </c>
      <c r="C99" s="507">
        <v>0</v>
      </c>
      <c r="D99" s="507">
        <v>0</v>
      </c>
      <c r="E99" s="507">
        <v>0</v>
      </c>
      <c r="F99" s="507">
        <v>0</v>
      </c>
      <c r="G99" s="507">
        <v>0</v>
      </c>
      <c r="H99" s="507">
        <v>0</v>
      </c>
      <c r="I99" s="507">
        <v>0</v>
      </c>
      <c r="J99" s="507">
        <v>0</v>
      </c>
      <c r="K99" s="507">
        <v>0</v>
      </c>
      <c r="L99" s="507">
        <v>0</v>
      </c>
      <c r="M99" s="507">
        <v>0</v>
      </c>
      <c r="N99" s="507">
        <v>0</v>
      </c>
      <c r="O99" s="507">
        <v>0</v>
      </c>
      <c r="P99" s="507">
        <v>0</v>
      </c>
      <c r="Q99" s="507">
        <v>0</v>
      </c>
      <c r="R99" s="507">
        <v>0</v>
      </c>
      <c r="S99" s="507">
        <v>0</v>
      </c>
      <c r="T99" s="507">
        <v>0</v>
      </c>
      <c r="U99" s="507">
        <v>0</v>
      </c>
      <c r="V99" s="507">
        <v>0</v>
      </c>
      <c r="W99" s="507">
        <v>0</v>
      </c>
      <c r="X99" s="507">
        <v>0</v>
      </c>
      <c r="Y99" s="507">
        <v>0</v>
      </c>
      <c r="Z99" s="507">
        <v>0</v>
      </c>
      <c r="AA99" s="507">
        <v>0</v>
      </c>
      <c r="AB99" s="507">
        <v>0</v>
      </c>
      <c r="AC99" s="507">
        <v>0</v>
      </c>
      <c r="AD99" s="507">
        <v>-9.1972560634850684E-5</v>
      </c>
      <c r="AE99" s="507">
        <v>7.2185479646058495E-4</v>
      </c>
      <c r="AF99" s="507">
        <v>-1.5930291844945405E-3</v>
      </c>
      <c r="AG99" s="507">
        <v>1.519141069713713E-3</v>
      </c>
      <c r="AH99" s="507">
        <v>1.0618522008818999E-3</v>
      </c>
      <c r="AI99" s="507">
        <v>8.0071491531788161E-4</v>
      </c>
      <c r="AJ99" s="507">
        <v>-4.2309613756942084E-5</v>
      </c>
      <c r="AK99" s="507">
        <v>-7.1933188852392211E-4</v>
      </c>
      <c r="AL99" s="507">
        <v>-1.0163137888683242E-3</v>
      </c>
      <c r="AM99" s="507">
        <v>3.13973444860784E-3</v>
      </c>
      <c r="AN99" s="507">
        <v>-1.5666392002008618E-3</v>
      </c>
      <c r="AO99" s="507">
        <v>7.629234994885654E-4</v>
      </c>
      <c r="AP99" s="507">
        <v>3.0631139031602873E-5</v>
      </c>
      <c r="AQ99" s="507">
        <v>1.7542458953165934E-3</v>
      </c>
      <c r="AR99" s="507">
        <v>1.3132287879834687E-3</v>
      </c>
      <c r="AS99" s="507">
        <v>4.6645473022020626E-3</v>
      </c>
      <c r="AT99" s="507">
        <v>-3.2711462989139838E-3</v>
      </c>
      <c r="AU99" s="507">
        <v>-5.8974712732395114E-4</v>
      </c>
      <c r="AV99" s="507">
        <v>1.4478397843091339E-3</v>
      </c>
      <c r="AW99" s="507">
        <v>1.0964153494661262E-4</v>
      </c>
      <c r="AX99" s="507">
        <v>2.8938507683746021E-3</v>
      </c>
      <c r="AY99" s="507">
        <v>1.3036599991716059E-3</v>
      </c>
      <c r="AZ99" s="507">
        <v>7.9320392964527312E-4</v>
      </c>
      <c r="BA99" s="507">
        <v>-1.7448314215543839E-3</v>
      </c>
      <c r="BB99" s="507">
        <v>1.8991246183316381E-3</v>
      </c>
      <c r="BC99" s="507">
        <v>1.6405959007153776E-3</v>
      </c>
      <c r="BD99" s="507">
        <v>1.3307462442207743E-3</v>
      </c>
      <c r="BE99" s="507">
        <v>7.7472335123267744E-4</v>
      </c>
      <c r="BF99" s="507">
        <v>8.7520358619181944E-4</v>
      </c>
      <c r="BG99" s="507">
        <v>-2.3282155415048759E-3</v>
      </c>
      <c r="BH99" s="507">
        <v>1.0088637474886838E-3</v>
      </c>
      <c r="BI99" s="507">
        <v>2.8603414570889119E-4</v>
      </c>
      <c r="BJ99" s="507">
        <v>1.5254832667202867E-3</v>
      </c>
      <c r="BK99" s="507">
        <v>-2.7146415851477234E-4</v>
      </c>
      <c r="BL99" s="507">
        <v>-4.7130517218622403E-4</v>
      </c>
      <c r="BM99" s="507">
        <v>1.6611577525645776E-3</v>
      </c>
      <c r="BN99" s="507">
        <v>2.3286213780673803E-3</v>
      </c>
      <c r="BO99" s="507">
        <v>-2.3101626243768672E-3</v>
      </c>
      <c r="BP99" s="507">
        <v>1.1783495783937955E-3</v>
      </c>
      <c r="BQ99" s="507">
        <v>3.3796609255432459E-4</v>
      </c>
      <c r="BR99" s="507">
        <v>-2.3663471955304464E-3</v>
      </c>
      <c r="BS99" s="507">
        <v>2.6524312963558806E-3</v>
      </c>
      <c r="BT99" s="507">
        <v>-7.1809672822864957E-4</v>
      </c>
      <c r="BU99" s="507">
        <v>-2.9387585587094988E-4</v>
      </c>
      <c r="BV99" s="507">
        <v>-1.8508920305170605E-5</v>
      </c>
      <c r="BW99" s="507">
        <v>-1.4940880682039572E-3</v>
      </c>
      <c r="BX99" s="507">
        <v>6.7826737346314656E-4</v>
      </c>
      <c r="BY99" s="507">
        <v>2.9124159512412367E-4</v>
      </c>
      <c r="BZ99" s="507">
        <v>1.4495480642252047E-3</v>
      </c>
      <c r="CA99" s="507">
        <v>1.3879281879513473E-3</v>
      </c>
      <c r="CB99" s="507">
        <v>-9.5139220435515152E-4</v>
      </c>
      <c r="CC99" s="507">
        <v>-1.4391344604094524E-4</v>
      </c>
      <c r="CD99" s="507">
        <v>-8.0024743964306655E-4</v>
      </c>
      <c r="CE99" s="507">
        <v>-1.4554154559458035E-4</v>
      </c>
      <c r="CF99" s="507">
        <v>-1.8673383794908802E-3</v>
      </c>
      <c r="CG99" s="507">
        <v>3.6134643181542594E-4</v>
      </c>
      <c r="CH99" s="507">
        <v>-2.92771073898329E-3</v>
      </c>
      <c r="CI99" s="507">
        <v>-2.4694034970045328E-3</v>
      </c>
      <c r="CJ99" s="507">
        <v>-4.1062333137574444E-3</v>
      </c>
      <c r="CK99" s="507">
        <v>2.6266056711145981E-3</v>
      </c>
      <c r="CL99" s="507">
        <v>1.9604560021408272E-3</v>
      </c>
      <c r="CM99" s="507">
        <v>-1.843168966126062E-3</v>
      </c>
      <c r="CN99" s="507">
        <v>-1.250797938153569E-4</v>
      </c>
      <c r="CO99" s="507">
        <v>-1.9450487006315311E-3</v>
      </c>
      <c r="CP99" s="507">
        <v>-1.1993103003600015E-3</v>
      </c>
      <c r="CQ99" s="507">
        <v>1.6170970597147423E-3</v>
      </c>
      <c r="CR99" s="507">
        <v>2.6771823098917214E-3</v>
      </c>
      <c r="CS99" s="507">
        <v>-1.6513549055333623E-3</v>
      </c>
      <c r="CT99" s="507">
        <v>2.3650823671489345E-4</v>
      </c>
      <c r="CU99" s="507">
        <v>-1.3694693721557954E-3</v>
      </c>
      <c r="CV99" s="507">
        <v>3.176349945905993E-3</v>
      </c>
      <c r="CW99" s="507">
        <v>2.0175592321288228E-2</v>
      </c>
    </row>
    <row r="100" spans="1:101" s="90" customFormat="1" x14ac:dyDescent="0.25">
      <c r="A100" s="115" t="s">
        <v>13</v>
      </c>
      <c r="B100" s="115" t="str">
        <f>A98&amp;A100</f>
        <v>Portfolio HedgeShort</v>
      </c>
      <c r="C100" s="507">
        <v>0</v>
      </c>
      <c r="D100" s="507">
        <v>0</v>
      </c>
      <c r="E100" s="507">
        <v>0</v>
      </c>
      <c r="F100" s="507">
        <v>0</v>
      </c>
      <c r="G100" s="507">
        <v>0</v>
      </c>
      <c r="H100" s="507">
        <v>0</v>
      </c>
      <c r="I100" s="507">
        <v>0</v>
      </c>
      <c r="J100" s="507">
        <v>0</v>
      </c>
      <c r="K100" s="507">
        <v>0</v>
      </c>
      <c r="L100" s="507">
        <v>0</v>
      </c>
      <c r="M100" s="507">
        <v>0</v>
      </c>
      <c r="N100" s="507">
        <v>0</v>
      </c>
      <c r="O100" s="507">
        <v>0</v>
      </c>
      <c r="P100" s="507">
        <v>0</v>
      </c>
      <c r="Q100" s="507">
        <v>0</v>
      </c>
      <c r="R100" s="507">
        <v>0</v>
      </c>
      <c r="S100" s="507">
        <v>0</v>
      </c>
      <c r="T100" s="507">
        <v>0</v>
      </c>
      <c r="U100" s="507">
        <v>0</v>
      </c>
      <c r="V100" s="507">
        <v>0</v>
      </c>
      <c r="W100" s="507">
        <v>0</v>
      </c>
      <c r="X100" s="507">
        <v>0</v>
      </c>
      <c r="Y100" s="507">
        <v>0</v>
      </c>
      <c r="Z100" s="507">
        <v>0</v>
      </c>
      <c r="AA100" s="507">
        <v>0</v>
      </c>
      <c r="AB100" s="507">
        <v>0</v>
      </c>
      <c r="AC100" s="507">
        <v>0</v>
      </c>
      <c r="AD100" s="507">
        <v>0</v>
      </c>
      <c r="AE100" s="507">
        <v>0</v>
      </c>
      <c r="AF100" s="507">
        <v>0</v>
      </c>
      <c r="AG100" s="507">
        <v>0</v>
      </c>
      <c r="AH100" s="507">
        <v>0</v>
      </c>
      <c r="AI100" s="507">
        <v>0</v>
      </c>
      <c r="AJ100" s="507">
        <v>0</v>
      </c>
      <c r="AK100" s="507">
        <v>0</v>
      </c>
      <c r="AL100" s="507">
        <v>0</v>
      </c>
      <c r="AM100" s="507">
        <v>0</v>
      </c>
      <c r="AN100" s="507">
        <v>0</v>
      </c>
      <c r="AO100" s="507">
        <v>0</v>
      </c>
      <c r="AP100" s="507">
        <v>0</v>
      </c>
      <c r="AQ100" s="507">
        <v>7.480211979581901E-5</v>
      </c>
      <c r="AR100" s="507">
        <v>-1.2784701724141963E-4</v>
      </c>
      <c r="AS100" s="507">
        <v>-4.3854778302474548E-4</v>
      </c>
      <c r="AT100" s="507">
        <v>1.2284892019194416E-3</v>
      </c>
      <c r="AU100" s="507">
        <v>2.6783226080328848E-3</v>
      </c>
      <c r="AV100" s="507">
        <v>-1.233046566640135E-3</v>
      </c>
      <c r="AW100" s="507">
        <v>2.4734961003209418E-4</v>
      </c>
      <c r="AX100" s="507">
        <v>-1.6557743874103109E-3</v>
      </c>
      <c r="AY100" s="507">
        <v>5.2425498990870314E-3</v>
      </c>
      <c r="AZ100" s="507">
        <v>2.963183003631166E-4</v>
      </c>
      <c r="BA100" s="507">
        <v>-7.63123050297486E-4</v>
      </c>
      <c r="BB100" s="507">
        <v>3.96906210960937E-3</v>
      </c>
      <c r="BC100" s="507">
        <v>-1.4152689844774569E-3</v>
      </c>
      <c r="BD100" s="507">
        <v>-8.0393027790874624E-5</v>
      </c>
      <c r="BE100" s="507">
        <v>-2.566329588173703E-4</v>
      </c>
      <c r="BF100" s="507">
        <v>-8.2792403709873506E-4</v>
      </c>
      <c r="BG100" s="507">
        <v>1.1274555689329575E-4</v>
      </c>
      <c r="BH100" s="507">
        <v>7.1744487207416464E-4</v>
      </c>
      <c r="BI100" s="507">
        <v>-2.1394401984065926E-4</v>
      </c>
      <c r="BJ100" s="507">
        <v>1.4263930169108308E-5</v>
      </c>
      <c r="BK100" s="507">
        <v>1.3482679570031101E-4</v>
      </c>
      <c r="BL100" s="507">
        <v>0</v>
      </c>
      <c r="BM100" s="507">
        <v>0</v>
      </c>
      <c r="BN100" s="507">
        <v>0</v>
      </c>
      <c r="BO100" s="507">
        <v>6.7721539734635937E-4</v>
      </c>
      <c r="BP100" s="507">
        <v>-1.5176843658427123E-3</v>
      </c>
      <c r="BQ100" s="507">
        <v>-4.6587148474574661E-4</v>
      </c>
      <c r="BR100" s="507">
        <v>6.4093139187859855E-4</v>
      </c>
      <c r="BS100" s="507">
        <v>-3.3348286843386406E-4</v>
      </c>
      <c r="BT100" s="507">
        <v>-2.0153551030396817E-3</v>
      </c>
      <c r="BU100" s="507">
        <v>8.0339530384812907E-6</v>
      </c>
      <c r="BV100" s="507">
        <v>9.2049763857041328E-4</v>
      </c>
      <c r="BW100" s="507">
        <v>6.9803879333858012E-3</v>
      </c>
      <c r="BX100" s="507">
        <v>2.4758403544904227E-3</v>
      </c>
      <c r="BY100" s="507">
        <v>-2.4438204791221939E-3</v>
      </c>
      <c r="BZ100" s="507">
        <v>-4.5549383595838589E-3</v>
      </c>
      <c r="CA100" s="507">
        <v>7.732630970480167E-4</v>
      </c>
      <c r="CB100" s="507">
        <v>1.3681470454475905E-3</v>
      </c>
      <c r="CC100" s="507">
        <v>-1.8528401327495942E-3</v>
      </c>
      <c r="CD100" s="507">
        <v>-8.0319598639429061E-4</v>
      </c>
      <c r="CE100" s="507">
        <v>-3.3187545723455656E-3</v>
      </c>
      <c r="CF100" s="507">
        <v>2.1816118668919931E-3</v>
      </c>
      <c r="CG100" s="507">
        <v>6.827557486839311E-4</v>
      </c>
      <c r="CH100" s="507">
        <v>4.2285452538987122E-3</v>
      </c>
      <c r="CI100" s="507">
        <v>6.1715124383670444E-4</v>
      </c>
      <c r="CJ100" s="507">
        <v>-4.4184576402037796E-5</v>
      </c>
      <c r="CK100" s="507">
        <v>-3.82824440737834E-3</v>
      </c>
      <c r="CL100" s="507">
        <v>-6.1074100266297737E-3</v>
      </c>
      <c r="CM100" s="507">
        <v>3.5370140237596759E-3</v>
      </c>
      <c r="CN100" s="507">
        <v>-8.6518353544849571E-4</v>
      </c>
      <c r="CO100" s="507">
        <v>-1.6137043988108946E-4</v>
      </c>
      <c r="CP100" s="507">
        <v>-9.0641287410671149E-4</v>
      </c>
      <c r="CQ100" s="507">
        <v>2.4833414313889133E-3</v>
      </c>
      <c r="CR100" s="507">
        <v>-2.2196584915203377E-3</v>
      </c>
      <c r="CS100" s="507">
        <v>6.1114144913824021E-4</v>
      </c>
      <c r="CT100" s="507">
        <v>1.3574766629506171E-4</v>
      </c>
      <c r="CU100" s="507">
        <v>-1.2346631926922938E-3</v>
      </c>
      <c r="CV100" s="507">
        <v>-2.3945021793427721E-3</v>
      </c>
      <c r="CW100" s="507">
        <v>1.3975304702699848E-3</v>
      </c>
    </row>
    <row r="101" spans="1:101" s="90" customFormat="1" x14ac:dyDescent="0.25">
      <c r="A101" s="114" t="s">
        <v>52</v>
      </c>
      <c r="B101" s="114"/>
      <c r="C101" s="507">
        <v>0</v>
      </c>
      <c r="D101" s="507">
        <v>0</v>
      </c>
      <c r="E101" s="507">
        <v>0</v>
      </c>
      <c r="F101" s="507">
        <v>0</v>
      </c>
      <c r="G101" s="507">
        <v>0</v>
      </c>
      <c r="H101" s="507">
        <v>0</v>
      </c>
      <c r="I101" s="507">
        <v>0</v>
      </c>
      <c r="J101" s="507">
        <v>0</v>
      </c>
      <c r="K101" s="507">
        <v>0</v>
      </c>
      <c r="L101" s="507">
        <v>0</v>
      </c>
      <c r="M101" s="507">
        <v>0</v>
      </c>
      <c r="N101" s="507">
        <v>0</v>
      </c>
      <c r="O101" s="507">
        <v>0</v>
      </c>
      <c r="P101" s="507">
        <v>0</v>
      </c>
      <c r="Q101" s="507">
        <v>0</v>
      </c>
      <c r="R101" s="507">
        <v>0</v>
      </c>
      <c r="S101" s="507">
        <v>0</v>
      </c>
      <c r="T101" s="507">
        <v>0</v>
      </c>
      <c r="U101" s="507">
        <v>0</v>
      </c>
      <c r="V101" s="507">
        <v>0</v>
      </c>
      <c r="W101" s="507">
        <v>0</v>
      </c>
      <c r="X101" s="507">
        <v>0</v>
      </c>
      <c r="Y101" s="507">
        <v>0</v>
      </c>
      <c r="Z101" s="507">
        <v>0</v>
      </c>
      <c r="AA101" s="507">
        <v>0</v>
      </c>
      <c r="AB101" s="507">
        <v>0</v>
      </c>
      <c r="AC101" s="507">
        <v>0</v>
      </c>
      <c r="AD101" s="507">
        <v>-9.1972560634850684E-5</v>
      </c>
      <c r="AE101" s="507">
        <v>7.2185479646058495E-4</v>
      </c>
      <c r="AF101" s="507">
        <v>-1.5930291844945405E-3</v>
      </c>
      <c r="AG101" s="507">
        <v>1.519141069713713E-3</v>
      </c>
      <c r="AH101" s="507">
        <v>1.0618522008818999E-3</v>
      </c>
      <c r="AI101" s="507">
        <v>8.0071491531788161E-4</v>
      </c>
      <c r="AJ101" s="507">
        <v>-4.2309613756942084E-5</v>
      </c>
      <c r="AK101" s="507">
        <v>-7.1933188852392211E-4</v>
      </c>
      <c r="AL101" s="507">
        <v>-1.0163137888683242E-3</v>
      </c>
      <c r="AM101" s="507">
        <v>3.13973444860784E-3</v>
      </c>
      <c r="AN101" s="507">
        <v>-1.5666392002008618E-3</v>
      </c>
      <c r="AO101" s="507">
        <v>7.629234994885654E-4</v>
      </c>
      <c r="AP101" s="507">
        <v>3.0631139031602873E-5</v>
      </c>
      <c r="AQ101" s="507">
        <v>1.8290480151124124E-3</v>
      </c>
      <c r="AR101" s="507">
        <v>1.1853817707420491E-3</v>
      </c>
      <c r="AS101" s="507">
        <v>4.2259995191773168E-3</v>
      </c>
      <c r="AT101" s="507">
        <v>-2.042657096994542E-3</v>
      </c>
      <c r="AU101" s="507">
        <v>2.0885754807089337E-3</v>
      </c>
      <c r="AV101" s="507">
        <v>2.1479321766899862E-4</v>
      </c>
      <c r="AW101" s="507">
        <v>3.569911449787068E-4</v>
      </c>
      <c r="AX101" s="507">
        <v>1.238076380964291E-3</v>
      </c>
      <c r="AY101" s="507">
        <v>6.5462098982586366E-3</v>
      </c>
      <c r="AZ101" s="507">
        <v>1.0895222300083898E-3</v>
      </c>
      <c r="BA101" s="507">
        <v>-2.5079544718518698E-3</v>
      </c>
      <c r="BB101" s="507">
        <v>5.8681867279410079E-3</v>
      </c>
      <c r="BC101" s="507">
        <v>2.2532691623792039E-4</v>
      </c>
      <c r="BD101" s="507">
        <v>1.2503532164298997E-3</v>
      </c>
      <c r="BE101" s="507">
        <v>5.1809039241530709E-4</v>
      </c>
      <c r="BF101" s="507">
        <v>4.7279549093084477E-5</v>
      </c>
      <c r="BG101" s="507">
        <v>-2.2154699846115801E-3</v>
      </c>
      <c r="BH101" s="507">
        <v>1.7263086195628485E-3</v>
      </c>
      <c r="BI101" s="507">
        <v>7.2090125868231944E-5</v>
      </c>
      <c r="BJ101" s="507">
        <v>1.5397471968893949E-3</v>
      </c>
      <c r="BK101" s="507">
        <v>-1.3663736281446134E-4</v>
      </c>
      <c r="BL101" s="507">
        <v>-4.7130517218622403E-4</v>
      </c>
      <c r="BM101" s="507">
        <v>1.6611577525645776E-3</v>
      </c>
      <c r="BN101" s="507">
        <v>2.3286213780673803E-3</v>
      </c>
      <c r="BO101" s="507">
        <v>-1.6329472270305079E-3</v>
      </c>
      <c r="BP101" s="507">
        <v>-3.3933478744891678E-4</v>
      </c>
      <c r="BQ101" s="507">
        <v>-1.2790539219142201E-4</v>
      </c>
      <c r="BR101" s="507">
        <v>-1.7254158036518483E-3</v>
      </c>
      <c r="BS101" s="507">
        <v>2.3189484279220163E-3</v>
      </c>
      <c r="BT101" s="507">
        <v>-2.7334518312683315E-3</v>
      </c>
      <c r="BU101" s="507">
        <v>-2.8584190283246857E-4</v>
      </c>
      <c r="BV101" s="507">
        <v>9.019887182652428E-4</v>
      </c>
      <c r="BW101" s="507">
        <v>5.4862998651818437E-3</v>
      </c>
      <c r="BX101" s="507">
        <v>3.1541077279535691E-3</v>
      </c>
      <c r="BY101" s="507">
        <v>-2.1525788839980705E-3</v>
      </c>
      <c r="BZ101" s="507">
        <v>-3.1053902953586542E-3</v>
      </c>
      <c r="CA101" s="507">
        <v>2.1611912849993638E-3</v>
      </c>
      <c r="CB101" s="507">
        <v>4.1675484109243905E-4</v>
      </c>
      <c r="CC101" s="507">
        <v>-1.9967535787905394E-3</v>
      </c>
      <c r="CD101" s="507">
        <v>-1.6034434260373571E-3</v>
      </c>
      <c r="CE101" s="507">
        <v>-3.4642961179401459E-3</v>
      </c>
      <c r="CF101" s="507">
        <v>3.1427348740111269E-4</v>
      </c>
      <c r="CG101" s="507">
        <v>1.0441021804993573E-3</v>
      </c>
      <c r="CH101" s="507">
        <v>1.3008345149154222E-3</v>
      </c>
      <c r="CI101" s="507">
        <v>-1.8522522531678285E-3</v>
      </c>
      <c r="CJ101" s="507">
        <v>-4.1504178901594817E-3</v>
      </c>
      <c r="CK101" s="507">
        <v>-1.2016387362637421E-3</v>
      </c>
      <c r="CL101" s="507">
        <v>-4.146954024488946E-3</v>
      </c>
      <c r="CM101" s="507">
        <v>1.6938450576336138E-3</v>
      </c>
      <c r="CN101" s="507">
        <v>-9.9026332926385264E-4</v>
      </c>
      <c r="CO101" s="507">
        <v>-2.1064191405126206E-3</v>
      </c>
      <c r="CP101" s="507">
        <v>-2.1057231744667131E-3</v>
      </c>
      <c r="CQ101" s="507">
        <v>4.1004384911036557E-3</v>
      </c>
      <c r="CR101" s="507">
        <v>4.5752381837138367E-4</v>
      </c>
      <c r="CS101" s="507">
        <v>-1.0402134563951221E-3</v>
      </c>
      <c r="CT101" s="507">
        <v>3.7225590300995511E-4</v>
      </c>
      <c r="CU101" s="507">
        <v>-2.6041325648480896E-3</v>
      </c>
      <c r="CV101" s="507">
        <v>7.8184776656322035E-4</v>
      </c>
      <c r="CW101" s="507">
        <v>2.1573122791558243E-2</v>
      </c>
    </row>
    <row r="102" spans="1:101" s="90" customFormat="1" x14ac:dyDescent="0.25">
      <c r="A102" s="114" t="s">
        <v>16</v>
      </c>
      <c r="B102" s="114"/>
      <c r="C102" s="506"/>
      <c r="D102" s="506"/>
      <c r="E102" s="506"/>
      <c r="F102" s="506"/>
      <c r="G102" s="506"/>
      <c r="H102" s="506"/>
      <c r="I102" s="506"/>
      <c r="J102" s="506"/>
      <c r="K102" s="506"/>
      <c r="L102" s="506"/>
      <c r="M102" s="506"/>
      <c r="N102" s="506"/>
      <c r="O102" s="506"/>
      <c r="P102" s="506"/>
      <c r="Q102" s="506"/>
      <c r="R102" s="506"/>
      <c r="S102" s="506"/>
      <c r="T102" s="506"/>
      <c r="U102" s="506"/>
      <c r="V102" s="506"/>
      <c r="W102" s="506"/>
      <c r="X102" s="506"/>
      <c r="Y102" s="506"/>
      <c r="Z102" s="506"/>
      <c r="AA102" s="506"/>
      <c r="AB102" s="506"/>
      <c r="AC102" s="506"/>
      <c r="AD102" s="506"/>
      <c r="AE102" s="506"/>
      <c r="AF102" s="506"/>
      <c r="AG102" s="506"/>
      <c r="AH102" s="506"/>
      <c r="AI102" s="506"/>
      <c r="AJ102" s="506"/>
      <c r="AK102" s="506"/>
      <c r="AL102" s="506"/>
      <c r="AM102" s="506"/>
      <c r="AN102" s="506"/>
      <c r="AO102" s="506"/>
      <c r="AP102" s="506"/>
      <c r="AQ102" s="506"/>
      <c r="AR102" s="506"/>
      <c r="AS102" s="506"/>
      <c r="AT102" s="506"/>
      <c r="AU102" s="506"/>
      <c r="AV102" s="506"/>
      <c r="AW102" s="506"/>
      <c r="AX102" s="506"/>
      <c r="AY102" s="506"/>
      <c r="AZ102" s="506"/>
      <c r="BA102" s="506"/>
      <c r="BB102" s="506"/>
      <c r="BC102" s="506"/>
      <c r="BD102" s="506"/>
      <c r="BE102" s="506"/>
      <c r="BF102" s="506"/>
      <c r="BG102" s="506"/>
      <c r="BH102" s="506"/>
      <c r="BI102" s="506"/>
      <c r="BJ102" s="506"/>
      <c r="BK102" s="506"/>
      <c r="BL102" s="506"/>
      <c r="BM102" s="506"/>
      <c r="BN102" s="506"/>
      <c r="BO102" s="506"/>
      <c r="BP102" s="506"/>
      <c r="BQ102" s="506"/>
      <c r="BR102" s="506"/>
      <c r="BS102" s="506"/>
      <c r="BT102" s="506"/>
      <c r="BU102" s="506"/>
      <c r="BV102" s="506"/>
      <c r="BW102" s="506"/>
      <c r="BX102" s="506"/>
      <c r="BY102" s="506"/>
      <c r="BZ102" s="506"/>
      <c r="CA102" s="506"/>
      <c r="CB102" s="507">
        <v>-1.4520931427015951E-5</v>
      </c>
      <c r="CC102" s="507">
        <v>3.1971415547266643E-5</v>
      </c>
      <c r="CD102" s="507">
        <v>-1.7812029232948189E-4</v>
      </c>
      <c r="CE102" s="507">
        <v>7.9053647674403113E-5</v>
      </c>
      <c r="CF102" s="507">
        <v>-9.6152711222070184E-6</v>
      </c>
      <c r="CG102" s="507">
        <v>4.8229590106524994E-5</v>
      </c>
      <c r="CH102" s="507">
        <v>-1.2064806044207273E-5</v>
      </c>
      <c r="CI102" s="507">
        <v>5.0378464732070579E-4</v>
      </c>
      <c r="CJ102" s="507">
        <v>6.05216186641518E-4</v>
      </c>
      <c r="CK102" s="507">
        <v>3.8412145733167618E-4</v>
      </c>
      <c r="CL102" s="507">
        <v>3.1148090398720263E-4</v>
      </c>
      <c r="CM102" s="507">
        <v>4.7573077119743051E-4</v>
      </c>
      <c r="CN102" s="507">
        <v>5.8616899338930113E-4</v>
      </c>
      <c r="CO102" s="507">
        <v>1.5249358372076632E-4</v>
      </c>
      <c r="CP102" s="507">
        <v>-2.5372950788858238E-4</v>
      </c>
      <c r="CQ102" s="507">
        <v>6.2529129031916502E-4</v>
      </c>
      <c r="CR102" s="507">
        <v>1.4826727172339276E-3</v>
      </c>
      <c r="CS102" s="507">
        <v>1.0228954268446644E-3</v>
      </c>
      <c r="CT102" s="507">
        <v>3.9844133633870865E-4</v>
      </c>
      <c r="CU102" s="507">
        <v>1.1204716084221311E-3</v>
      </c>
      <c r="CV102" s="507">
        <v>1.7203635768680034E-3</v>
      </c>
      <c r="CW102" s="507">
        <v>1.3250190709537157E-2</v>
      </c>
    </row>
    <row r="103" spans="1:101" s="90" customFormat="1" x14ac:dyDescent="0.25">
      <c r="A103" s="114" t="s">
        <v>23</v>
      </c>
      <c r="B103" s="114"/>
      <c r="C103" s="506"/>
      <c r="D103" s="506"/>
      <c r="E103" s="506"/>
      <c r="F103" s="506"/>
      <c r="G103" s="506"/>
      <c r="H103" s="506"/>
      <c r="I103" s="506"/>
      <c r="J103" s="506"/>
      <c r="K103" s="506"/>
      <c r="L103" s="506"/>
      <c r="M103" s="506"/>
      <c r="N103" s="506"/>
      <c r="O103" s="506"/>
      <c r="P103" s="506"/>
      <c r="Q103" s="506"/>
      <c r="R103" s="506"/>
      <c r="S103" s="506"/>
      <c r="T103" s="506"/>
      <c r="U103" s="506"/>
      <c r="V103" s="506"/>
      <c r="W103" s="506"/>
      <c r="X103" s="506"/>
      <c r="Y103" s="506"/>
      <c r="Z103" s="506"/>
      <c r="AA103" s="506"/>
      <c r="AB103" s="506"/>
      <c r="AC103" s="506"/>
      <c r="AD103" s="506"/>
      <c r="AE103" s="506"/>
      <c r="AF103" s="506"/>
      <c r="AG103" s="506"/>
      <c r="AH103" s="506"/>
      <c r="AI103" s="506"/>
      <c r="AJ103" s="506"/>
      <c r="AK103" s="506"/>
      <c r="AL103" s="506"/>
      <c r="AM103" s="506"/>
      <c r="AN103" s="506"/>
      <c r="AO103" s="506"/>
      <c r="AP103" s="506"/>
      <c r="AQ103" s="506"/>
      <c r="AR103" s="506"/>
      <c r="AS103" s="506"/>
      <c r="AT103" s="506"/>
      <c r="AU103" s="506"/>
      <c r="AV103" s="506"/>
      <c r="AW103" s="506"/>
      <c r="AX103" s="506"/>
      <c r="AY103" s="506"/>
      <c r="AZ103" s="506"/>
      <c r="BA103" s="506"/>
      <c r="BB103" s="506"/>
      <c r="BC103" s="506"/>
      <c r="BD103" s="506"/>
      <c r="BE103" s="506"/>
      <c r="BF103" s="506"/>
      <c r="BG103" s="506"/>
      <c r="BH103" s="506"/>
      <c r="BI103" s="506"/>
      <c r="BJ103" s="506"/>
      <c r="BK103" s="506"/>
      <c r="BL103" s="506"/>
      <c r="BM103" s="506"/>
      <c r="BN103" s="506"/>
      <c r="BO103" s="506"/>
      <c r="BP103" s="506"/>
      <c r="BQ103" s="506"/>
      <c r="BR103" s="506"/>
      <c r="BS103" s="506"/>
      <c r="BT103" s="506"/>
      <c r="BU103" s="506"/>
      <c r="BV103" s="506"/>
      <c r="BW103" s="506"/>
      <c r="BX103" s="506"/>
      <c r="BY103" s="506"/>
      <c r="BZ103" s="506"/>
      <c r="CA103" s="506"/>
      <c r="CB103" s="506"/>
      <c r="CC103" s="506"/>
      <c r="CD103" s="506"/>
      <c r="CE103" s="506"/>
      <c r="CF103" s="506"/>
      <c r="CG103" s="506"/>
      <c r="CH103" s="506"/>
      <c r="CI103" s="506"/>
      <c r="CJ103" s="506"/>
      <c r="CK103" s="506"/>
      <c r="CL103" s="506"/>
      <c r="CM103" s="506"/>
      <c r="CN103" s="506"/>
      <c r="CO103" s="506"/>
      <c r="CP103" s="506"/>
      <c r="CQ103" s="506"/>
      <c r="CR103" s="506"/>
      <c r="CS103" s="506"/>
      <c r="CT103" s="506"/>
      <c r="CU103" s="506"/>
      <c r="CV103" s="506"/>
      <c r="CW103" s="506"/>
    </row>
    <row r="104" spans="1:101" s="90" customFormat="1" x14ac:dyDescent="0.25">
      <c r="A104" s="115" t="s">
        <v>12</v>
      </c>
      <c r="B104" s="115" t="str">
        <f>A103&amp;A104</f>
        <v>Western EuropeLong</v>
      </c>
      <c r="C104" s="507">
        <v>-3.2395415954296711E-3</v>
      </c>
      <c r="D104" s="507">
        <v>-2.7122686391178653E-3</v>
      </c>
      <c r="E104" s="507">
        <v>-1.1502078146698406E-3</v>
      </c>
      <c r="F104" s="507">
        <v>3.9546198612074269E-3</v>
      </c>
      <c r="G104" s="507">
        <v>1.5704971558819386E-5</v>
      </c>
      <c r="H104" s="507">
        <v>-1.6333225607405557E-4</v>
      </c>
      <c r="I104" s="507">
        <v>5.9731271578444319E-3</v>
      </c>
      <c r="J104" s="507">
        <v>1.2367287022176175E-3</v>
      </c>
      <c r="K104" s="507">
        <v>-1.2451659292615378E-3</v>
      </c>
      <c r="L104" s="507">
        <v>-9.4989522745438256E-4</v>
      </c>
      <c r="M104" s="507">
        <v>3.8727410889164231E-3</v>
      </c>
      <c r="N104" s="507">
        <v>3.1631109846223778E-3</v>
      </c>
      <c r="O104" s="507">
        <v>2.5866685912325172E-3</v>
      </c>
      <c r="P104" s="507">
        <v>-6.2368234700509038E-5</v>
      </c>
      <c r="Q104" s="507">
        <v>-3.0379378607835019E-3</v>
      </c>
      <c r="R104" s="507">
        <v>-5.5727473964739614E-4</v>
      </c>
      <c r="S104" s="507">
        <v>5.6830015064146338E-4</v>
      </c>
      <c r="T104" s="507">
        <v>3.5181440035912457E-3</v>
      </c>
      <c r="U104" s="507">
        <v>-2.3827847232976907E-4</v>
      </c>
      <c r="V104" s="507">
        <v>2.3673851611615593E-5</v>
      </c>
      <c r="W104" s="507">
        <v>-3.1036700962423498E-3</v>
      </c>
      <c r="X104" s="507">
        <v>2.8460082721095286E-3</v>
      </c>
      <c r="Y104" s="507">
        <v>-1.5905294038915353E-3</v>
      </c>
      <c r="Z104" s="507">
        <v>6.6920666546757264E-4</v>
      </c>
      <c r="AA104" s="507">
        <v>9.2979271764665307E-4</v>
      </c>
      <c r="AB104" s="507">
        <v>-1.8630046664379972E-3</v>
      </c>
      <c r="AC104" s="507">
        <v>-1.1329812884945667E-4</v>
      </c>
      <c r="AD104" s="507">
        <v>-1.2280743888928389E-3</v>
      </c>
      <c r="AE104" s="507">
        <v>2.2244189967190017E-3</v>
      </c>
      <c r="AF104" s="507">
        <v>-8.973755985511608E-3</v>
      </c>
      <c r="AG104" s="507">
        <v>-9.0117725519941044E-3</v>
      </c>
      <c r="AH104" s="507">
        <v>1.333625293650263E-2</v>
      </c>
      <c r="AI104" s="507">
        <v>-3.0186061741617242E-3</v>
      </c>
      <c r="AJ104" s="507">
        <v>-4.8634119793031609E-3</v>
      </c>
      <c r="AK104" s="507">
        <v>4.6507539031255324E-3</v>
      </c>
      <c r="AL104" s="507">
        <v>8.6137815041378504E-3</v>
      </c>
      <c r="AM104" s="507">
        <v>2.4655164534143643E-3</v>
      </c>
      <c r="AN104" s="507">
        <v>-9.8570422743432355E-4</v>
      </c>
      <c r="AO104" s="507">
        <v>-9.8978380332350921E-4</v>
      </c>
      <c r="AP104" s="507">
        <v>2.5017887112314409E-3</v>
      </c>
      <c r="AQ104" s="507">
        <v>3.5204129298693483E-3</v>
      </c>
      <c r="AR104" s="507">
        <v>-2.2607795681188004E-3</v>
      </c>
      <c r="AS104" s="507">
        <v>-2.7280145461186511E-6</v>
      </c>
      <c r="AT104" s="507">
        <v>6.0089827516862128E-3</v>
      </c>
      <c r="AU104" s="507">
        <v>-1.4161754495148173E-3</v>
      </c>
      <c r="AV104" s="507">
        <v>-3.8416127360048737E-3</v>
      </c>
      <c r="AW104" s="507">
        <v>5.0434352877795578E-3</v>
      </c>
      <c r="AX104" s="507">
        <v>4.7321818981975651E-4</v>
      </c>
      <c r="AY104" s="507">
        <v>-6.6031831763335765E-3</v>
      </c>
      <c r="AZ104" s="507">
        <v>2.1406641210329328E-3</v>
      </c>
      <c r="BA104" s="507">
        <v>3.314983136659165E-3</v>
      </c>
      <c r="BB104" s="507">
        <v>-1.6562683102029252E-3</v>
      </c>
      <c r="BC104" s="507">
        <v>5.1962187150804418E-3</v>
      </c>
      <c r="BD104" s="507">
        <v>3.8699983213243911E-3</v>
      </c>
      <c r="BE104" s="507">
        <v>-9.5637088039620007E-4</v>
      </c>
      <c r="BF104" s="507">
        <v>1.432289279882791E-3</v>
      </c>
      <c r="BG104" s="507">
        <v>3.6646962545514223E-4</v>
      </c>
      <c r="BH104" s="507">
        <v>2.0942204773248137E-3</v>
      </c>
      <c r="BI104" s="507">
        <v>-6.3682136030186265E-4</v>
      </c>
      <c r="BJ104" s="507">
        <v>1.5003262625980165E-2</v>
      </c>
      <c r="BK104" s="507">
        <v>-4.5254089126351557E-3</v>
      </c>
      <c r="BL104" s="507">
        <v>6.5517009491625981E-3</v>
      </c>
      <c r="BM104" s="507">
        <v>-4.9541061218170094E-3</v>
      </c>
      <c r="BN104" s="507">
        <v>-1.1651666674246042E-2</v>
      </c>
      <c r="BO104" s="507">
        <v>-1.477322081313379E-2</v>
      </c>
      <c r="BP104" s="507">
        <v>1.4052020118301756E-2</v>
      </c>
      <c r="BQ104" s="507">
        <v>-9.3007206629294389E-3</v>
      </c>
      <c r="BR104" s="507">
        <v>-3.0988244877125236E-3</v>
      </c>
      <c r="BS104" s="507">
        <v>1.2388687205177273E-2</v>
      </c>
      <c r="BT104" s="507">
        <v>6.2684573297627786E-3</v>
      </c>
      <c r="BU104" s="507">
        <v>2.133234428181789E-3</v>
      </c>
      <c r="BV104" s="507">
        <v>-1.3832997658588292E-3</v>
      </c>
      <c r="BW104" s="507">
        <v>-6.3261565723153924E-3</v>
      </c>
      <c r="BX104" s="507">
        <v>-9.8856528676924521E-5</v>
      </c>
      <c r="BY104" s="507">
        <v>2.0697294922623248E-3</v>
      </c>
      <c r="BZ104" s="507">
        <v>3.9604635616707715E-3</v>
      </c>
      <c r="CA104" s="507">
        <v>8.3817212282055883E-4</v>
      </c>
      <c r="CB104" s="507">
        <v>2.8766712201693484E-3</v>
      </c>
      <c r="CC104" s="507">
        <v>3.2538543921026043E-3</v>
      </c>
      <c r="CD104" s="507">
        <v>3.2642915660647297E-3</v>
      </c>
      <c r="CE104" s="507">
        <v>4.6760274759680247E-3</v>
      </c>
      <c r="CF104" s="507">
        <v>3.5021758047059049E-3</v>
      </c>
      <c r="CG104" s="507">
        <v>-2.264063144141553E-3</v>
      </c>
      <c r="CH104" s="507">
        <v>3.3526729213538115E-3</v>
      </c>
      <c r="CI104" s="507">
        <v>5.4770264575305806E-3</v>
      </c>
      <c r="CJ104" s="507">
        <v>-1.9297979461556079E-3</v>
      </c>
      <c r="CK104" s="507">
        <v>9.5911320862805197E-3</v>
      </c>
      <c r="CL104" s="507">
        <v>-3.3391451010205404E-3</v>
      </c>
      <c r="CM104" s="507">
        <v>7.5171503300390753E-3</v>
      </c>
      <c r="CN104" s="507">
        <v>4.7612801428992746E-3</v>
      </c>
      <c r="CO104" s="507">
        <v>4.9691263069250218E-3</v>
      </c>
      <c r="CP104" s="507">
        <v>8.481596543051576E-4</v>
      </c>
      <c r="CQ104" s="507">
        <v>-1.2920653896269134E-3</v>
      </c>
      <c r="CR104" s="507">
        <v>6.5075661310648805E-3</v>
      </c>
      <c r="CS104" s="507">
        <v>-4.0391642127036276E-4</v>
      </c>
      <c r="CT104" s="507">
        <v>3.8214882659175253E-4</v>
      </c>
      <c r="CU104" s="507">
        <v>-1.6687536036076649E-4</v>
      </c>
      <c r="CV104" s="507">
        <v>-1.888189975089333E-3</v>
      </c>
      <c r="CW104" s="507">
        <v>0.12693461742652554</v>
      </c>
    </row>
    <row r="105" spans="1:101" s="90" customFormat="1" x14ac:dyDescent="0.25">
      <c r="A105" s="115" t="s">
        <v>13</v>
      </c>
      <c r="B105" s="115" t="str">
        <f>A103&amp;A105</f>
        <v>Western EuropeShort</v>
      </c>
      <c r="C105" s="507">
        <v>1.0102666072457651E-3</v>
      </c>
      <c r="D105" s="507">
        <v>1.6969515609143754E-3</v>
      </c>
      <c r="E105" s="507">
        <v>1.7005932419952873E-3</v>
      </c>
      <c r="F105" s="507">
        <v>4.3971210947047412E-4</v>
      </c>
      <c r="G105" s="507">
        <v>-2.8679536328246103E-3</v>
      </c>
      <c r="H105" s="507">
        <v>-4.4308271526264801E-3</v>
      </c>
      <c r="I105" s="507">
        <v>1.1748414789263824E-4</v>
      </c>
      <c r="J105" s="507">
        <v>9.1184499242958554E-4</v>
      </c>
      <c r="K105" s="507">
        <v>-1.3149050854512543E-3</v>
      </c>
      <c r="L105" s="507">
        <v>-5.984119010344886E-3</v>
      </c>
      <c r="M105" s="507">
        <v>-3.6372993062225682E-3</v>
      </c>
      <c r="N105" s="507">
        <v>-9.9464004932830075E-3</v>
      </c>
      <c r="O105" s="507">
        <v>-1.2646278983812734E-3</v>
      </c>
      <c r="P105" s="507">
        <v>1.2715585808271178E-3</v>
      </c>
      <c r="Q105" s="507">
        <v>-3.6603305724678645E-4</v>
      </c>
      <c r="R105" s="507">
        <v>1.2864196733285678E-3</v>
      </c>
      <c r="S105" s="507">
        <v>-4.453994413530794E-3</v>
      </c>
      <c r="T105" s="507">
        <v>-1.0038181002781827E-2</v>
      </c>
      <c r="U105" s="507">
        <v>5.6638223440270176E-3</v>
      </c>
      <c r="V105" s="507">
        <v>3.4292570157933777E-3</v>
      </c>
      <c r="W105" s="507">
        <v>2.2770437908285278E-2</v>
      </c>
      <c r="X105" s="507">
        <v>-2.3009845465552241E-3</v>
      </c>
      <c r="Y105" s="507">
        <v>2.1544468439380752E-3</v>
      </c>
      <c r="Z105" s="507">
        <v>-1.2376414623534332E-2</v>
      </c>
      <c r="AA105" s="507">
        <v>3.6958803330173341E-3</v>
      </c>
      <c r="AB105" s="507">
        <v>9.6863254494022836E-3</v>
      </c>
      <c r="AC105" s="507">
        <v>3.3663333984401589E-3</v>
      </c>
      <c r="AD105" s="507">
        <v>3.2972741785302229E-3</v>
      </c>
      <c r="AE105" s="507">
        <v>4.3950236761183023E-4</v>
      </c>
      <c r="AF105" s="507">
        <v>2.3351660445913719E-2</v>
      </c>
      <c r="AG105" s="507">
        <v>1.2942922565232122E-2</v>
      </c>
      <c r="AH105" s="507">
        <v>-2.0199233926594732E-2</v>
      </c>
      <c r="AI105" s="507">
        <v>9.0273095881033202E-3</v>
      </c>
      <c r="AJ105" s="507">
        <v>6.1483380746134454E-3</v>
      </c>
      <c r="AK105" s="507">
        <v>-4.2987010986924893E-3</v>
      </c>
      <c r="AL105" s="507">
        <v>-1.6225670824488683E-2</v>
      </c>
      <c r="AM105" s="507">
        <v>-4.6815152270939624E-3</v>
      </c>
      <c r="AN105" s="507">
        <v>-5.7498398293274859E-4</v>
      </c>
      <c r="AO105" s="507">
        <v>-1.0775764778881182E-2</v>
      </c>
      <c r="AP105" s="507">
        <v>2.7019452496769325E-4</v>
      </c>
      <c r="AQ105" s="507">
        <v>-2.7111837912550331E-3</v>
      </c>
      <c r="AR105" s="507">
        <v>3.0782943903012814E-3</v>
      </c>
      <c r="AS105" s="507">
        <v>1.1384837017633124E-3</v>
      </c>
      <c r="AT105" s="507">
        <v>-3.7781194185732931E-3</v>
      </c>
      <c r="AU105" s="507">
        <v>2.8378541947518894E-3</v>
      </c>
      <c r="AV105" s="507">
        <v>3.6899075349085345E-4</v>
      </c>
      <c r="AW105" s="507">
        <v>-5.2980217445816203E-3</v>
      </c>
      <c r="AX105" s="507">
        <v>4.0899516031221825E-4</v>
      </c>
      <c r="AY105" s="507">
        <v>1.2510369926411982E-2</v>
      </c>
      <c r="AZ105" s="507">
        <v>-1.2156039623730035E-3</v>
      </c>
      <c r="BA105" s="507">
        <v>-1.154720032803031E-2</v>
      </c>
      <c r="BB105" s="507">
        <v>2.7826296756926854E-3</v>
      </c>
      <c r="BC105" s="507">
        <v>-8.7886943615678916E-3</v>
      </c>
      <c r="BD105" s="507">
        <v>-4.4885599739712671E-4</v>
      </c>
      <c r="BE105" s="507">
        <v>7.7283249942480432E-3</v>
      </c>
      <c r="BF105" s="507">
        <v>-3.9535770901270497E-3</v>
      </c>
      <c r="BG105" s="507">
        <v>-2.3881733384784843E-3</v>
      </c>
      <c r="BH105" s="507">
        <v>2.1946976076017855E-3</v>
      </c>
      <c r="BI105" s="507">
        <v>-2.5596445602409628E-3</v>
      </c>
      <c r="BJ105" s="507">
        <v>-1.3904622372362705E-2</v>
      </c>
      <c r="BK105" s="507">
        <v>5.1393351848541945E-3</v>
      </c>
      <c r="BL105" s="507">
        <v>3.1314118201564048E-4</v>
      </c>
      <c r="BM105" s="507">
        <v>5.6969209351822245E-3</v>
      </c>
      <c r="BN105" s="507">
        <v>1.4020514290529832E-2</v>
      </c>
      <c r="BO105" s="507">
        <v>1.8672368056797926E-2</v>
      </c>
      <c r="BP105" s="507">
        <v>-1.2127481979766052E-2</v>
      </c>
      <c r="BQ105" s="507">
        <v>1.0529574822786041E-2</v>
      </c>
      <c r="BR105" s="507">
        <v>7.3724324330755623E-3</v>
      </c>
      <c r="BS105" s="507">
        <v>-7.0863459415890298E-3</v>
      </c>
      <c r="BT105" s="507">
        <v>-7.5875225531688729E-3</v>
      </c>
      <c r="BU105" s="507">
        <v>2.7911295353650917E-4</v>
      </c>
      <c r="BV105" s="507">
        <v>2.938763012758922E-3</v>
      </c>
      <c r="BW105" s="507">
        <v>8.591613786570201E-3</v>
      </c>
      <c r="BX105" s="507">
        <v>-2.9922290824715061E-3</v>
      </c>
      <c r="BY105" s="507">
        <v>-1.3293129829134668E-3</v>
      </c>
      <c r="BZ105" s="507">
        <v>-2.827134548973625E-3</v>
      </c>
      <c r="CA105" s="507">
        <v>-5.1865002932213094E-4</v>
      </c>
      <c r="CB105" s="507">
        <v>1.634696635062437E-3</v>
      </c>
      <c r="CC105" s="507">
        <v>1.902725028995416E-4</v>
      </c>
      <c r="CD105" s="507">
        <v>-2.6612964692060569E-3</v>
      </c>
      <c r="CE105" s="507">
        <v>-6.9984079980447231E-3</v>
      </c>
      <c r="CF105" s="507">
        <v>6.5114451684527043E-3</v>
      </c>
      <c r="CG105" s="507">
        <v>2.2766141404976874E-3</v>
      </c>
      <c r="CH105" s="507">
        <v>-4.5015610587180073E-3</v>
      </c>
      <c r="CI105" s="507">
        <v>-7.7147086411471447E-3</v>
      </c>
      <c r="CJ105" s="507">
        <v>5.42600316427013E-3</v>
      </c>
      <c r="CK105" s="507">
        <v>-6.709135360238397E-3</v>
      </c>
      <c r="CL105" s="507">
        <v>1.0306042629674795E-3</v>
      </c>
      <c r="CM105" s="507">
        <v>-3.8911063826484304E-3</v>
      </c>
      <c r="CN105" s="507">
        <v>-1.0695555166766477E-3</v>
      </c>
      <c r="CO105" s="507">
        <v>-1.4974471271606308E-3</v>
      </c>
      <c r="CP105" s="507">
        <v>-1.831108577138319E-3</v>
      </c>
      <c r="CQ105" s="507">
        <v>1.9072048849494341E-3</v>
      </c>
      <c r="CR105" s="507">
        <v>-4.5837187729550252E-3</v>
      </c>
      <c r="CS105" s="507">
        <v>-1.0466629103889932E-3</v>
      </c>
      <c r="CT105" s="507">
        <v>-3.1184291051769763E-3</v>
      </c>
      <c r="CU105" s="507">
        <v>1.900594700077292E-3</v>
      </c>
      <c r="CV105" s="507">
        <v>1.8794920202501978E-3</v>
      </c>
      <c r="CW105" s="507">
        <v>-1.2235895867533216E-2</v>
      </c>
    </row>
    <row r="106" spans="1:101" s="90" customFormat="1" x14ac:dyDescent="0.25">
      <c r="A106" s="114" t="s">
        <v>53</v>
      </c>
      <c r="B106" s="114"/>
      <c r="C106" s="507">
        <v>-2.2292749881839052E-3</v>
      </c>
      <c r="D106" s="507">
        <v>-1.0153170782034899E-3</v>
      </c>
      <c r="E106" s="507">
        <v>5.5038542732544675E-4</v>
      </c>
      <c r="F106" s="507">
        <v>4.3943319706779014E-3</v>
      </c>
      <c r="G106" s="507">
        <v>-2.8522486612657912E-3</v>
      </c>
      <c r="H106" s="507">
        <v>-4.5941594087005348E-3</v>
      </c>
      <c r="I106" s="507">
        <v>6.0906113057370703E-3</v>
      </c>
      <c r="J106" s="507">
        <v>2.1485736946472034E-3</v>
      </c>
      <c r="K106" s="507">
        <v>-2.5600710147127923E-3</v>
      </c>
      <c r="L106" s="507">
        <v>-6.9340142377992695E-3</v>
      </c>
      <c r="M106" s="507">
        <v>2.3544178269385344E-4</v>
      </c>
      <c r="N106" s="507">
        <v>-6.7832895086606315E-3</v>
      </c>
      <c r="O106" s="507">
        <v>1.3220406928512434E-3</v>
      </c>
      <c r="P106" s="507">
        <v>1.2091903461266089E-3</v>
      </c>
      <c r="Q106" s="507">
        <v>-3.403970918030289E-3</v>
      </c>
      <c r="R106" s="507">
        <v>7.2914493368117202E-4</v>
      </c>
      <c r="S106" s="507">
        <v>-3.8856942628893308E-3</v>
      </c>
      <c r="T106" s="507">
        <v>-6.5200369991905835E-3</v>
      </c>
      <c r="U106" s="507">
        <v>5.4255438716972479E-3</v>
      </c>
      <c r="V106" s="507">
        <v>3.4529308674049941E-3</v>
      </c>
      <c r="W106" s="507">
        <v>1.9666767812042935E-2</v>
      </c>
      <c r="X106" s="507">
        <v>5.4502372555430419E-4</v>
      </c>
      <c r="Y106" s="507">
        <v>5.6391744004654016E-4</v>
      </c>
      <c r="Z106" s="507">
        <v>-1.170720795806676E-2</v>
      </c>
      <c r="AA106" s="507">
        <v>4.6256730506639872E-3</v>
      </c>
      <c r="AB106" s="507">
        <v>7.8233207829642853E-3</v>
      </c>
      <c r="AC106" s="507">
        <v>3.2530352695907027E-3</v>
      </c>
      <c r="AD106" s="507">
        <v>2.0691997896373853E-3</v>
      </c>
      <c r="AE106" s="507">
        <v>2.6639213643308308E-3</v>
      </c>
      <c r="AF106" s="507">
        <v>1.4377904460402116E-2</v>
      </c>
      <c r="AG106" s="507">
        <v>3.9311500132380231E-3</v>
      </c>
      <c r="AH106" s="507">
        <v>-6.8629809900920997E-3</v>
      </c>
      <c r="AI106" s="507">
        <v>6.0087034139415943E-3</v>
      </c>
      <c r="AJ106" s="507">
        <v>1.2849260953102851E-3</v>
      </c>
      <c r="AK106" s="507">
        <v>3.5205280443304274E-4</v>
      </c>
      <c r="AL106" s="507">
        <v>-7.6118893203508311E-3</v>
      </c>
      <c r="AM106" s="507">
        <v>-2.2159987736795985E-3</v>
      </c>
      <c r="AN106" s="507">
        <v>-1.5606882103670722E-3</v>
      </c>
      <c r="AO106" s="507">
        <v>-1.176554858220469E-2</v>
      </c>
      <c r="AP106" s="507">
        <v>2.771983236199134E-3</v>
      </c>
      <c r="AQ106" s="507">
        <v>8.0922913861431465E-4</v>
      </c>
      <c r="AR106" s="507">
        <v>8.1751482218248028E-4</v>
      </c>
      <c r="AS106" s="507">
        <v>1.1357556872171938E-3</v>
      </c>
      <c r="AT106" s="507">
        <v>2.2308633331129192E-3</v>
      </c>
      <c r="AU106" s="507">
        <v>1.4216787452370713E-3</v>
      </c>
      <c r="AV106" s="507">
        <v>-3.4726219825140197E-3</v>
      </c>
      <c r="AW106" s="507">
        <v>-2.5458645680206455E-4</v>
      </c>
      <c r="AX106" s="507">
        <v>8.8221335013197481E-4</v>
      </c>
      <c r="AY106" s="507">
        <v>5.9071867500784039E-3</v>
      </c>
      <c r="AZ106" s="507">
        <v>9.2506015865992928E-4</v>
      </c>
      <c r="BA106" s="507">
        <v>-8.2322171913711446E-3</v>
      </c>
      <c r="BB106" s="507">
        <v>1.1263613654897602E-3</v>
      </c>
      <c r="BC106" s="507">
        <v>-3.5924756464874503E-3</v>
      </c>
      <c r="BD106" s="507">
        <v>3.4211423239272642E-3</v>
      </c>
      <c r="BE106" s="507">
        <v>6.7719541138518422E-3</v>
      </c>
      <c r="BF106" s="507">
        <v>-2.5212878102442581E-3</v>
      </c>
      <c r="BG106" s="507">
        <v>-2.0217037130233419E-3</v>
      </c>
      <c r="BH106" s="507">
        <v>4.2889180849265988E-3</v>
      </c>
      <c r="BI106" s="507">
        <v>-3.1964659205428246E-3</v>
      </c>
      <c r="BJ106" s="507">
        <v>1.0986402536174603E-3</v>
      </c>
      <c r="BK106" s="507">
        <v>6.1392627221903918E-4</v>
      </c>
      <c r="BL106" s="507">
        <v>6.8648421311782379E-3</v>
      </c>
      <c r="BM106" s="507">
        <v>7.4281481336521682E-4</v>
      </c>
      <c r="BN106" s="507">
        <v>2.3688476162837925E-3</v>
      </c>
      <c r="BO106" s="507">
        <v>3.8991472436641348E-3</v>
      </c>
      <c r="BP106" s="507">
        <v>1.9245381385357035E-3</v>
      </c>
      <c r="BQ106" s="507">
        <v>1.2288541598565995E-3</v>
      </c>
      <c r="BR106" s="507">
        <v>4.2736079453630374E-3</v>
      </c>
      <c r="BS106" s="507">
        <v>5.3023412635882436E-3</v>
      </c>
      <c r="BT106" s="507">
        <v>-1.3190652234060943E-3</v>
      </c>
      <c r="BU106" s="507">
        <v>2.412347381718298E-3</v>
      </c>
      <c r="BV106" s="507">
        <v>1.5554632469000937E-3</v>
      </c>
      <c r="BW106" s="507">
        <v>2.2654572142548094E-3</v>
      </c>
      <c r="BX106" s="507">
        <v>-3.0910856111484308E-3</v>
      </c>
      <c r="BY106" s="507">
        <v>7.4041650934885794E-4</v>
      </c>
      <c r="BZ106" s="507">
        <v>1.1333290126971465E-3</v>
      </c>
      <c r="CA106" s="507">
        <v>3.1952209349842757E-4</v>
      </c>
      <c r="CB106" s="507">
        <v>4.5113678552317852E-3</v>
      </c>
      <c r="CC106" s="507">
        <v>3.4441268950021458E-3</v>
      </c>
      <c r="CD106" s="507">
        <v>6.0299509685867293E-4</v>
      </c>
      <c r="CE106" s="507">
        <v>-2.3223805220766998E-3</v>
      </c>
      <c r="CF106" s="507">
        <v>1.001362097315861E-2</v>
      </c>
      <c r="CG106" s="507">
        <v>1.2550996356134828E-5</v>
      </c>
      <c r="CH106" s="507">
        <v>-1.1488881373641969E-3</v>
      </c>
      <c r="CI106" s="507">
        <v>-2.2376821836165637E-3</v>
      </c>
      <c r="CJ106" s="507">
        <v>3.4962052181145243E-3</v>
      </c>
      <c r="CK106" s="507">
        <v>2.8819967260421226E-3</v>
      </c>
      <c r="CL106" s="507">
        <v>-2.3085408380530614E-3</v>
      </c>
      <c r="CM106" s="507">
        <v>3.6260439473906458E-3</v>
      </c>
      <c r="CN106" s="507">
        <v>3.6917246262226262E-3</v>
      </c>
      <c r="CO106" s="507">
        <v>3.471679179764391E-3</v>
      </c>
      <c r="CP106" s="507">
        <v>-9.8294892283316121E-4</v>
      </c>
      <c r="CQ106" s="507">
        <v>6.1513949532252064E-4</v>
      </c>
      <c r="CR106" s="507">
        <v>1.9238473581098549E-3</v>
      </c>
      <c r="CS106" s="507">
        <v>-1.4505793316593565E-3</v>
      </c>
      <c r="CT106" s="507">
        <v>-2.7362802785852246E-3</v>
      </c>
      <c r="CU106" s="507">
        <v>1.7337193397165254E-3</v>
      </c>
      <c r="CV106" s="507">
        <v>-8.6979548391349575E-6</v>
      </c>
      <c r="CW106" s="507">
        <v>0.11469872155899234</v>
      </c>
    </row>
    <row r="107" spans="1:101" s="90" customFormat="1" x14ac:dyDescent="0.25">
      <c r="A107" s="113" t="s">
        <v>54</v>
      </c>
      <c r="B107" s="113"/>
      <c r="C107" s="507">
        <v>-0.12481000000000002</v>
      </c>
      <c r="D107" s="507">
        <v>-5.038999999999997E-2</v>
      </c>
      <c r="E107" s="507">
        <v>1.5760000000000017E-2</v>
      </c>
      <c r="F107" s="507">
        <v>9.8199999999999867E-3</v>
      </c>
      <c r="G107" s="507">
        <v>8.1900000000000132E-3</v>
      </c>
      <c r="H107" s="507">
        <v>1.2629999999999985E-2</v>
      </c>
      <c r="I107" s="507">
        <v>3.3380000000000028E-2</v>
      </c>
      <c r="J107" s="507">
        <v>1.3519999999999997E-2</v>
      </c>
      <c r="K107" s="507">
        <v>2.3169999999999993E-2</v>
      </c>
      <c r="L107" s="507">
        <v>1.5439999999999994E-2</v>
      </c>
      <c r="M107" s="507">
        <v>9.5300000000000055E-3</v>
      </c>
      <c r="N107" s="507">
        <v>6.2019999999999957E-2</v>
      </c>
      <c r="O107" s="507">
        <v>5.2400000000000033E-3</v>
      </c>
      <c r="P107" s="507">
        <v>8.765000000000002E-2</v>
      </c>
      <c r="Q107" s="507">
        <v>3.4149999999999986E-2</v>
      </c>
      <c r="R107" s="507">
        <v>-6.1199999999999935E-3</v>
      </c>
      <c r="S107" s="507">
        <v>5.7800000000000499E-3</v>
      </c>
      <c r="T107" s="507">
        <v>4.5410000000000068E-2</v>
      </c>
      <c r="U107" s="507">
        <v>3.0579999999999913E-2</v>
      </c>
      <c r="V107" s="507">
        <v>2.1700000000000001E-2</v>
      </c>
      <c r="W107" s="507">
        <v>2.1016799400097885E-2</v>
      </c>
      <c r="X107" s="507">
        <v>1.805302084348407E-2</v>
      </c>
      <c r="Y107" s="507">
        <v>-6.3370000000000024E-2</v>
      </c>
      <c r="Z107" s="507">
        <v>9.143041690976815E-3</v>
      </c>
      <c r="AA107" s="507">
        <v>4.2521316194944384E-2</v>
      </c>
      <c r="AB107" s="507">
        <v>1.9599999999999891E-3</v>
      </c>
      <c r="AC107" s="507">
        <v>-3.624000000000005E-2</v>
      </c>
      <c r="AD107" s="507">
        <v>-2.832999999999997E-2</v>
      </c>
      <c r="AE107" s="507">
        <v>-9.6920000000000131E-2</v>
      </c>
      <c r="AF107" s="507">
        <v>-8.0689999999999748E-2</v>
      </c>
      <c r="AG107" s="507">
        <v>-9.7800000000000786E-3</v>
      </c>
      <c r="AH107" s="507">
        <v>2.6411168974562738E-2</v>
      </c>
      <c r="AI107" s="507">
        <v>-2.0000000000000113E-3</v>
      </c>
      <c r="AJ107" s="507">
        <v>1.6510000000000066E-2</v>
      </c>
      <c r="AK107" s="507">
        <v>-8.3700000000000094E-3</v>
      </c>
      <c r="AL107" s="507">
        <v>3.5429999999999975E-2</v>
      </c>
      <c r="AM107" s="507">
        <v>0.15182000000000012</v>
      </c>
      <c r="AN107" s="507">
        <v>2.6720000000000067E-2</v>
      </c>
      <c r="AO107" s="507">
        <v>5.1539999999999947E-2</v>
      </c>
      <c r="AP107" s="507">
        <v>1.7280000000000007E-2</v>
      </c>
      <c r="AQ107" s="507">
        <v>3.8939999999999905E-2</v>
      </c>
      <c r="AR107" s="507">
        <v>2.6629999999999977E-2</v>
      </c>
      <c r="AS107" s="507">
        <v>-2.8899999999999957E-2</v>
      </c>
      <c r="AT107" s="507">
        <v>2.2715258510518154E-2</v>
      </c>
      <c r="AU107" s="507">
        <v>5.0549999999999977E-2</v>
      </c>
      <c r="AV107" s="507">
        <v>-1.4260336266021779E-2</v>
      </c>
      <c r="AW107" s="507">
        <v>1.3229999999999981E-2</v>
      </c>
      <c r="AX107" s="507">
        <v>-7.5200136516570685E-3</v>
      </c>
      <c r="AY107" s="507">
        <v>5.3400152009149635E-3</v>
      </c>
      <c r="AZ107" s="507">
        <v>-7.2300000000000099E-3</v>
      </c>
      <c r="BA107" s="507">
        <v>2.7000000000004185E-4</v>
      </c>
      <c r="BB107" s="507">
        <v>1.375000000000001E-2</v>
      </c>
      <c r="BC107" s="507">
        <v>1.3340000000000005E-2</v>
      </c>
      <c r="BD107" s="507">
        <v>2.1520000000000015E-2</v>
      </c>
      <c r="BE107" s="507">
        <v>1.2989999999999984E-2</v>
      </c>
      <c r="BF107" s="507">
        <v>2.5239990915154827E-2</v>
      </c>
      <c r="BG107" s="507">
        <v>-1.121999105120835E-2</v>
      </c>
      <c r="BH107" s="507">
        <v>-3.860013792333322E-3</v>
      </c>
      <c r="BI107" s="507">
        <v>-4.7099999999999998E-3</v>
      </c>
      <c r="BJ107" s="507">
        <v>1.1500000000000126E-3</v>
      </c>
      <c r="BK107" s="507">
        <v>1.7560000000000034E-2</v>
      </c>
      <c r="BL107" s="507">
        <v>1.7001665710949742E-4</v>
      </c>
      <c r="BM107" s="507">
        <v>-1.0799999999999885E-3</v>
      </c>
      <c r="BN107" s="507">
        <v>-8.5600000000000363E-3</v>
      </c>
      <c r="BO107" s="507">
        <v>-2.3630019797862837E-2</v>
      </c>
      <c r="BP107" s="507">
        <v>2.2379999999999907E-2</v>
      </c>
      <c r="BQ107" s="507">
        <v>-1.4110000000000018E-2</v>
      </c>
      <c r="BR107" s="507">
        <v>8.1933756988863404E-3</v>
      </c>
      <c r="BS107" s="507">
        <v>4.5280000000000008E-2</v>
      </c>
      <c r="BT107" s="507">
        <v>3.6740000000000016E-2</v>
      </c>
      <c r="BU107" s="507">
        <v>-1.6059978812930756E-2</v>
      </c>
      <c r="BV107" s="507">
        <v>5.999999999999721E-5</v>
      </c>
      <c r="BW107" s="507">
        <v>-5.8000000000002516E-4</v>
      </c>
      <c r="BX107" s="507">
        <v>-3.3669967215182867E-2</v>
      </c>
      <c r="BY107" s="507">
        <v>7.8000069725456134E-3</v>
      </c>
      <c r="BZ107" s="507">
        <v>1.7309999999999978E-2</v>
      </c>
      <c r="CA107" s="507">
        <v>2.0770000000000007E-2</v>
      </c>
      <c r="CB107" s="507">
        <v>1.9450000000000071E-2</v>
      </c>
      <c r="CC107" s="507">
        <v>-1.4749999999999968E-2</v>
      </c>
      <c r="CD107" s="507">
        <v>3.0212423007472389E-2</v>
      </c>
      <c r="CE107" s="507">
        <v>6.7009999999999764E-2</v>
      </c>
      <c r="CF107" s="507">
        <v>8.6300000000000196E-3</v>
      </c>
      <c r="CG107" s="507">
        <v>-2.2700000000000255E-3</v>
      </c>
      <c r="CH107" s="507">
        <v>3.2640000000000099E-2</v>
      </c>
      <c r="CI107" s="507">
        <v>2.7080000000000021E-2</v>
      </c>
      <c r="CJ107" s="507">
        <v>1.0661538268655946E-2</v>
      </c>
      <c r="CK107" s="507">
        <v>2.7600000000000107E-3</v>
      </c>
      <c r="CL107" s="507">
        <v>3.5370000000000019E-2</v>
      </c>
      <c r="CM107" s="507">
        <v>1.688000000000003E-2</v>
      </c>
      <c r="CN107" s="507">
        <v>2.7179999999999871E-2</v>
      </c>
      <c r="CO107" s="507">
        <v>9.2600000000000442E-3</v>
      </c>
      <c r="CP107" s="507">
        <v>7.0546737305894058E-3</v>
      </c>
      <c r="CQ107" s="507">
        <v>1.9738804932191229E-2</v>
      </c>
      <c r="CR107" s="507">
        <v>-1.4399999999999899E-2</v>
      </c>
      <c r="CS107" s="507">
        <v>-2.7699999999999999E-2</v>
      </c>
      <c r="CT107" s="507">
        <v>8.2799999999999888E-3</v>
      </c>
      <c r="CU107" s="507">
        <v>2.7327727813751056E-2</v>
      </c>
      <c r="CV107" s="507">
        <v>1.2229999999999948E-2</v>
      </c>
      <c r="CW107" s="507">
        <v>1.3053272499347601</v>
      </c>
    </row>
    <row r="108" spans="1:101" s="90" customFormat="1" x14ac:dyDescent="0.25">
      <c r="A108" s="105"/>
      <c r="B108" s="105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/>
      <c r="AS108" s="109"/>
      <c r="AT108" s="109"/>
      <c r="AU108" s="109"/>
      <c r="AV108" s="109"/>
      <c r="AW108" s="109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/>
      <c r="CP108" s="109"/>
      <c r="CQ108" s="109"/>
      <c r="CR108" s="109"/>
      <c r="CS108" s="109"/>
      <c r="CT108" s="109"/>
      <c r="CU108" s="109"/>
      <c r="CV108" s="109"/>
      <c r="CW108" s="105"/>
    </row>
    <row r="109" spans="1:101" s="90" customFormat="1" x14ac:dyDescent="0.25">
      <c r="A109" s="105"/>
      <c r="B109" s="105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09"/>
      <c r="AG109" s="109"/>
      <c r="AH109" s="109"/>
      <c r="AI109" s="109"/>
      <c r="AJ109" s="109"/>
      <c r="AK109" s="109"/>
      <c r="AL109" s="109"/>
      <c r="AM109" s="109"/>
      <c r="AN109" s="109"/>
      <c r="AO109" s="109"/>
      <c r="AP109" s="109"/>
      <c r="AQ109" s="109"/>
      <c r="AR109" s="109"/>
      <c r="AS109" s="109"/>
      <c r="AT109" s="109"/>
      <c r="AU109" s="109"/>
      <c r="AV109" s="109"/>
      <c r="AW109" s="109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/>
      <c r="CC109" s="109"/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/>
      <c r="CP109" s="109"/>
      <c r="CQ109" s="109"/>
      <c r="CR109" s="109"/>
      <c r="CS109" s="109"/>
      <c r="CT109" s="109"/>
      <c r="CU109" s="109"/>
      <c r="CV109" s="109"/>
      <c r="CW109" s="105"/>
    </row>
    <row r="110" spans="1:101" s="90" customFormat="1" x14ac:dyDescent="0.25">
      <c r="A110" s="105"/>
      <c r="B110" s="105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09"/>
      <c r="AE110" s="109"/>
      <c r="AF110" s="109"/>
      <c r="AG110" s="109"/>
      <c r="AH110" s="109"/>
      <c r="AI110" s="109"/>
      <c r="AJ110" s="109"/>
      <c r="AK110" s="109"/>
      <c r="AL110" s="109"/>
      <c r="AM110" s="109"/>
      <c r="AN110" s="109"/>
      <c r="AO110" s="109"/>
      <c r="AP110" s="109"/>
      <c r="AQ110" s="109"/>
      <c r="AR110" s="109"/>
      <c r="AS110" s="109"/>
      <c r="AT110" s="109"/>
      <c r="AU110" s="109"/>
      <c r="AV110" s="109"/>
      <c r="AW110" s="109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/>
      <c r="CA110" s="109"/>
      <c r="CB110" s="109"/>
      <c r="CC110" s="109"/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109"/>
      <c r="CV110" s="109"/>
      <c r="CW110" s="105"/>
    </row>
    <row r="111" spans="1:101" s="90" customFormat="1" x14ac:dyDescent="0.25">
      <c r="A111" s="105"/>
      <c r="B111" s="105"/>
      <c r="C111" s="109"/>
      <c r="D111" s="109"/>
      <c r="E111" s="109"/>
      <c r="F111" s="109"/>
      <c r="G111" s="109"/>
      <c r="H111" s="109"/>
      <c r="I111" s="109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  <c r="AD111" s="109"/>
      <c r="AE111" s="109"/>
      <c r="AF111" s="109"/>
      <c r="AG111" s="109"/>
      <c r="AH111" s="109"/>
      <c r="AI111" s="109"/>
      <c r="AJ111" s="109"/>
      <c r="AK111" s="109"/>
      <c r="AL111" s="109"/>
      <c r="AM111" s="109"/>
      <c r="AN111" s="109"/>
      <c r="AO111" s="109"/>
      <c r="AP111" s="109"/>
      <c r="AQ111" s="109"/>
      <c r="AR111" s="109"/>
      <c r="AS111" s="109"/>
      <c r="AT111" s="109"/>
      <c r="AU111" s="109"/>
      <c r="AV111" s="109"/>
      <c r="AW111" s="109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5"/>
    </row>
    <row r="112" spans="1:101" s="90" customFormat="1" x14ac:dyDescent="0.25"/>
    <row r="113" spans="1:101" s="90" customFormat="1" x14ac:dyDescent="0.25">
      <c r="A113" s="106"/>
      <c r="B113" s="106"/>
    </row>
    <row r="114" spans="1:101" s="90" customFormat="1" x14ac:dyDescent="0.25">
      <c r="A114" s="108"/>
      <c r="B114" s="108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07"/>
      <c r="CR114" s="107"/>
      <c r="CS114" s="107"/>
      <c r="CT114" s="107"/>
      <c r="CU114" s="107"/>
      <c r="CV114" s="107"/>
      <c r="CW114" s="107"/>
    </row>
    <row r="115" spans="1:101" s="90" customFormat="1" x14ac:dyDescent="0.25">
      <c r="A115" s="108"/>
      <c r="B115" s="108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07"/>
      <c r="CJ115" s="107"/>
      <c r="CK115" s="107"/>
      <c r="CL115" s="107"/>
      <c r="CM115" s="107"/>
      <c r="CN115" s="107"/>
      <c r="CO115" s="107"/>
      <c r="CP115" s="107"/>
      <c r="CQ115" s="107"/>
      <c r="CR115" s="107"/>
      <c r="CS115" s="107"/>
      <c r="CT115" s="107"/>
      <c r="CU115" s="107"/>
      <c r="CV115" s="107"/>
      <c r="CW115" s="107"/>
    </row>
    <row r="116" spans="1:101" s="90" customFormat="1" x14ac:dyDescent="0.25">
      <c r="A116" s="108"/>
      <c r="B116" s="108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/>
      <c r="CH116" s="107"/>
      <c r="CI116" s="107"/>
      <c r="CJ116" s="107"/>
      <c r="CK116" s="107"/>
      <c r="CL116" s="107"/>
      <c r="CM116" s="107"/>
      <c r="CN116" s="107"/>
      <c r="CO116" s="107"/>
      <c r="CP116" s="107"/>
      <c r="CQ116" s="107"/>
      <c r="CR116" s="107"/>
      <c r="CS116" s="107"/>
      <c r="CT116" s="107"/>
      <c r="CU116" s="107"/>
      <c r="CV116" s="107"/>
      <c r="CW116" s="107"/>
    </row>
    <row r="117" spans="1:101" s="90" customFormat="1" x14ac:dyDescent="0.25">
      <c r="A117" s="108"/>
      <c r="B117" s="108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7"/>
      <c r="CP117" s="107"/>
      <c r="CQ117" s="107"/>
      <c r="CR117" s="107"/>
      <c r="CS117" s="107"/>
      <c r="CT117" s="107"/>
      <c r="CU117" s="107"/>
      <c r="CV117" s="107"/>
      <c r="CW117" s="107"/>
    </row>
    <row r="118" spans="1:101" s="90" customFormat="1" x14ac:dyDescent="0.25">
      <c r="A118" s="108"/>
      <c r="B118" s="108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07"/>
      <c r="CR118" s="107"/>
      <c r="CS118" s="107"/>
      <c r="CT118" s="107"/>
      <c r="CU118" s="107"/>
      <c r="CV118" s="107"/>
      <c r="CW118" s="107"/>
    </row>
    <row r="119" spans="1:101" s="90" customFormat="1" x14ac:dyDescent="0.25">
      <c r="A119" s="108"/>
      <c r="B119" s="108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7"/>
      <c r="CM119" s="107"/>
      <c r="CN119" s="107"/>
      <c r="CO119" s="107"/>
      <c r="CP119" s="107"/>
      <c r="CQ119" s="107"/>
      <c r="CR119" s="107"/>
      <c r="CS119" s="107"/>
      <c r="CT119" s="107"/>
      <c r="CU119" s="107"/>
      <c r="CV119" s="107"/>
      <c r="CW119" s="107"/>
    </row>
    <row r="120" spans="1:101" s="90" customFormat="1" x14ac:dyDescent="0.25">
      <c r="A120" s="108"/>
      <c r="B120" s="108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7"/>
      <c r="CQ120" s="107"/>
      <c r="CR120" s="107"/>
      <c r="CS120" s="107"/>
      <c r="CT120" s="107"/>
      <c r="CU120" s="107"/>
      <c r="CV120" s="107"/>
      <c r="CW120" s="107"/>
    </row>
    <row r="121" spans="1:101" s="90" customFormat="1" x14ac:dyDescent="0.25">
      <c r="A121" s="108"/>
      <c r="B121" s="108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/>
      <c r="CH121" s="107"/>
      <c r="CI121" s="107"/>
      <c r="CJ121" s="107"/>
      <c r="CK121" s="107"/>
      <c r="CL121" s="107"/>
      <c r="CM121" s="107"/>
      <c r="CN121" s="107"/>
      <c r="CO121" s="107"/>
      <c r="CP121" s="107"/>
      <c r="CQ121" s="107"/>
      <c r="CR121" s="107"/>
      <c r="CS121" s="107"/>
      <c r="CT121" s="107"/>
      <c r="CU121" s="107"/>
      <c r="CV121" s="107"/>
      <c r="CW121" s="107"/>
    </row>
    <row r="122" spans="1:101" s="90" customFormat="1" x14ac:dyDescent="0.25">
      <c r="A122" s="108"/>
      <c r="B122" s="108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7"/>
      <c r="CQ122" s="107"/>
      <c r="CR122" s="107"/>
      <c r="CS122" s="107"/>
      <c r="CT122" s="107"/>
      <c r="CU122" s="107"/>
      <c r="CV122" s="107"/>
      <c r="CW122" s="107"/>
    </row>
    <row r="123" spans="1:101" s="90" customFormat="1" x14ac:dyDescent="0.25">
      <c r="A123" s="108"/>
      <c r="B123" s="108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07"/>
      <c r="CR123" s="107"/>
      <c r="CS123" s="107"/>
      <c r="CT123" s="107"/>
      <c r="CU123" s="107"/>
      <c r="CV123" s="107"/>
      <c r="CW123" s="107"/>
    </row>
    <row r="124" spans="1:101" s="90" customFormat="1" x14ac:dyDescent="0.25">
      <c r="A124" s="108"/>
      <c r="B124" s="108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7"/>
      <c r="CE124" s="107"/>
      <c r="CF124" s="107"/>
      <c r="CG124" s="107"/>
      <c r="CH124" s="107"/>
      <c r="CI124" s="107"/>
      <c r="CJ124" s="107"/>
      <c r="CK124" s="107"/>
      <c r="CL124" s="107"/>
      <c r="CM124" s="107"/>
      <c r="CN124" s="107"/>
      <c r="CO124" s="107"/>
      <c r="CP124" s="107"/>
      <c r="CQ124" s="107"/>
      <c r="CR124" s="107"/>
      <c r="CS124" s="107"/>
      <c r="CT124" s="107"/>
      <c r="CU124" s="107"/>
      <c r="CV124" s="107"/>
      <c r="CW124" s="107"/>
    </row>
    <row r="125" spans="1:101" s="90" customFormat="1" x14ac:dyDescent="0.25">
      <c r="A125" s="108"/>
      <c r="B125" s="108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7"/>
      <c r="BK125" s="107"/>
      <c r="BL125" s="107"/>
      <c r="BM125" s="107"/>
      <c r="BN125" s="107"/>
      <c r="BO125" s="107"/>
      <c r="BP125" s="107"/>
      <c r="BQ125" s="107"/>
      <c r="BR125" s="107"/>
      <c r="BS125" s="107"/>
      <c r="BT125" s="107"/>
      <c r="BU125" s="107"/>
      <c r="BV125" s="107"/>
      <c r="BW125" s="107"/>
      <c r="BX125" s="107"/>
      <c r="BY125" s="107"/>
      <c r="BZ125" s="107"/>
      <c r="CA125" s="107"/>
      <c r="CB125" s="107"/>
      <c r="CC125" s="107"/>
      <c r="CD125" s="107"/>
      <c r="CE125" s="107"/>
      <c r="CF125" s="107"/>
      <c r="CG125" s="107"/>
      <c r="CH125" s="107"/>
      <c r="CI125" s="107"/>
      <c r="CJ125" s="107"/>
      <c r="CK125" s="107"/>
      <c r="CL125" s="107"/>
      <c r="CM125" s="107"/>
      <c r="CN125" s="107"/>
      <c r="CO125" s="107"/>
      <c r="CP125" s="107"/>
      <c r="CQ125" s="107"/>
      <c r="CR125" s="107"/>
      <c r="CS125" s="107"/>
      <c r="CT125" s="107"/>
      <c r="CU125" s="107"/>
      <c r="CV125" s="107"/>
      <c r="CW125" s="107"/>
    </row>
    <row r="126" spans="1:101" s="90" customFormat="1" x14ac:dyDescent="0.25">
      <c r="A126" s="108"/>
      <c r="B126" s="108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7"/>
      <c r="BA126" s="107"/>
      <c r="BB126" s="107"/>
      <c r="BC126" s="107"/>
      <c r="BD126" s="107"/>
      <c r="BE126" s="107"/>
      <c r="BF126" s="107"/>
      <c r="BG126" s="107"/>
      <c r="BH126" s="107"/>
      <c r="BI126" s="107"/>
      <c r="BJ126" s="107"/>
      <c r="BK126" s="107"/>
      <c r="BL126" s="107"/>
      <c r="BM126" s="107"/>
      <c r="BN126" s="107"/>
      <c r="BO126" s="107"/>
      <c r="BP126" s="107"/>
      <c r="BQ126" s="107"/>
      <c r="BR126" s="107"/>
      <c r="BS126" s="107"/>
      <c r="BT126" s="107"/>
      <c r="BU126" s="107"/>
      <c r="BV126" s="107"/>
      <c r="BW126" s="107"/>
      <c r="BX126" s="107"/>
      <c r="BY126" s="107"/>
      <c r="BZ126" s="107"/>
      <c r="CA126" s="107"/>
      <c r="CB126" s="107"/>
      <c r="CC126" s="107"/>
      <c r="CD126" s="107"/>
      <c r="CE126" s="107"/>
      <c r="CF126" s="107"/>
      <c r="CG126" s="107"/>
      <c r="CH126" s="107"/>
      <c r="CI126" s="107"/>
      <c r="CJ126" s="107"/>
      <c r="CK126" s="107"/>
      <c r="CL126" s="107"/>
      <c r="CM126" s="107"/>
      <c r="CN126" s="107"/>
      <c r="CO126" s="107"/>
      <c r="CP126" s="107"/>
      <c r="CQ126" s="107"/>
      <c r="CR126" s="107"/>
      <c r="CS126" s="107"/>
      <c r="CT126" s="107"/>
      <c r="CU126" s="107"/>
      <c r="CV126" s="107"/>
      <c r="CW126" s="107"/>
    </row>
    <row r="127" spans="1:101" s="90" customFormat="1" x14ac:dyDescent="0.25">
      <c r="A127" s="108"/>
      <c r="B127" s="108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7"/>
      <c r="BA127" s="107"/>
      <c r="BB127" s="107"/>
      <c r="BC127" s="107"/>
      <c r="BD127" s="107"/>
      <c r="BE127" s="107"/>
      <c r="BF127" s="107"/>
      <c r="BG127" s="107"/>
      <c r="BH127" s="107"/>
      <c r="BI127" s="107"/>
      <c r="BJ127" s="107"/>
      <c r="BK127" s="107"/>
      <c r="BL127" s="107"/>
      <c r="BM127" s="107"/>
      <c r="BN127" s="107"/>
      <c r="BO127" s="107"/>
      <c r="BP127" s="107"/>
      <c r="BQ127" s="107"/>
      <c r="BR127" s="107"/>
      <c r="BS127" s="107"/>
      <c r="BT127" s="107"/>
      <c r="BU127" s="107"/>
      <c r="BV127" s="107"/>
      <c r="BW127" s="107"/>
      <c r="BX127" s="107"/>
      <c r="BY127" s="107"/>
      <c r="BZ127" s="107"/>
      <c r="CA127" s="107"/>
      <c r="CB127" s="107"/>
      <c r="CC127" s="107"/>
      <c r="CD127" s="107"/>
      <c r="CE127" s="107"/>
      <c r="CF127" s="107"/>
      <c r="CG127" s="107"/>
      <c r="CH127" s="107"/>
      <c r="CI127" s="107"/>
      <c r="CJ127" s="107"/>
      <c r="CK127" s="107"/>
      <c r="CL127" s="107"/>
      <c r="CM127" s="107"/>
      <c r="CN127" s="107"/>
      <c r="CO127" s="107"/>
      <c r="CP127" s="107"/>
      <c r="CQ127" s="107"/>
      <c r="CR127" s="107"/>
      <c r="CS127" s="107"/>
      <c r="CT127" s="107"/>
      <c r="CU127" s="107"/>
      <c r="CV127" s="107"/>
      <c r="CW127" s="107"/>
    </row>
    <row r="128" spans="1:101" s="90" customFormat="1" x14ac:dyDescent="0.25">
      <c r="A128" s="108"/>
      <c r="B128" s="108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7"/>
      <c r="CE128" s="107"/>
      <c r="CF128" s="107"/>
      <c r="CG128" s="107"/>
      <c r="CH128" s="107"/>
      <c r="CI128" s="107"/>
      <c r="CJ128" s="107"/>
      <c r="CK128" s="107"/>
      <c r="CL128" s="107"/>
      <c r="CM128" s="107"/>
      <c r="CN128" s="107"/>
      <c r="CO128" s="107"/>
      <c r="CP128" s="107"/>
      <c r="CQ128" s="107"/>
      <c r="CR128" s="107"/>
      <c r="CS128" s="107"/>
      <c r="CT128" s="107"/>
      <c r="CU128" s="107"/>
      <c r="CV128" s="107"/>
      <c r="CW128" s="107"/>
    </row>
    <row r="129" spans="1:101" s="90" customFormat="1" x14ac:dyDescent="0.25">
      <c r="A129" s="108"/>
      <c r="B129" s="108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7"/>
      <c r="BA129" s="107"/>
      <c r="BB129" s="107"/>
      <c r="BC129" s="107"/>
      <c r="BD129" s="107"/>
      <c r="BE129" s="107"/>
      <c r="BF129" s="107"/>
      <c r="BG129" s="107"/>
      <c r="BH129" s="107"/>
      <c r="BI129" s="107"/>
      <c r="BJ129" s="107"/>
      <c r="BK129" s="107"/>
      <c r="BL129" s="107"/>
      <c r="BM129" s="107"/>
      <c r="BN129" s="107"/>
      <c r="BO129" s="107"/>
      <c r="BP129" s="107"/>
      <c r="BQ129" s="107"/>
      <c r="BR129" s="107"/>
      <c r="BS129" s="107"/>
      <c r="BT129" s="107"/>
      <c r="BU129" s="107"/>
      <c r="BV129" s="107"/>
      <c r="BW129" s="107"/>
      <c r="BX129" s="107"/>
      <c r="BY129" s="107"/>
      <c r="BZ129" s="107"/>
      <c r="CA129" s="107"/>
      <c r="CB129" s="107"/>
      <c r="CC129" s="107"/>
      <c r="CD129" s="107"/>
      <c r="CE129" s="107"/>
      <c r="CF129" s="107"/>
      <c r="CG129" s="107"/>
      <c r="CH129" s="107"/>
      <c r="CI129" s="107"/>
      <c r="CJ129" s="107"/>
      <c r="CK129" s="107"/>
      <c r="CL129" s="107"/>
      <c r="CM129" s="107"/>
      <c r="CN129" s="107"/>
      <c r="CO129" s="107"/>
      <c r="CP129" s="107"/>
      <c r="CQ129" s="107"/>
      <c r="CR129" s="107"/>
      <c r="CS129" s="107"/>
      <c r="CT129" s="107"/>
      <c r="CU129" s="107"/>
      <c r="CV129" s="107"/>
      <c r="CW129" s="107"/>
    </row>
    <row r="130" spans="1:101" s="90" customFormat="1" x14ac:dyDescent="0.25">
      <c r="A130" s="108"/>
      <c r="B130" s="108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/>
      <c r="CH130" s="107"/>
      <c r="CI130" s="107"/>
      <c r="CJ130" s="107"/>
      <c r="CK130" s="107"/>
      <c r="CL130" s="107"/>
      <c r="CM130" s="107"/>
      <c r="CN130" s="107"/>
      <c r="CO130" s="107"/>
      <c r="CP130" s="107"/>
      <c r="CQ130" s="107"/>
      <c r="CR130" s="107"/>
      <c r="CS130" s="107"/>
      <c r="CT130" s="107"/>
      <c r="CU130" s="107"/>
      <c r="CV130" s="107"/>
      <c r="CW130" s="107"/>
    </row>
    <row r="131" spans="1:101" s="90" customFormat="1" x14ac:dyDescent="0.25">
      <c r="A131" s="108"/>
      <c r="B131" s="108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07"/>
      <c r="CP131" s="107"/>
      <c r="CQ131" s="107"/>
      <c r="CR131" s="107"/>
      <c r="CS131" s="107"/>
      <c r="CT131" s="107"/>
      <c r="CU131" s="107"/>
      <c r="CV131" s="107"/>
      <c r="CW131" s="107"/>
    </row>
    <row r="132" spans="1:101" s="90" customFormat="1" x14ac:dyDescent="0.25">
      <c r="A132" s="108"/>
      <c r="B132" s="108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/>
      <c r="CH132" s="107"/>
      <c r="CI132" s="107"/>
      <c r="CJ132" s="107"/>
      <c r="CK132" s="107"/>
      <c r="CL132" s="107"/>
      <c r="CM132" s="107"/>
      <c r="CN132" s="107"/>
      <c r="CO132" s="107"/>
      <c r="CP132" s="107"/>
      <c r="CQ132" s="107"/>
      <c r="CR132" s="107"/>
      <c r="CS132" s="107"/>
      <c r="CT132" s="107"/>
      <c r="CU132" s="107"/>
      <c r="CV132" s="107"/>
      <c r="CW132" s="107"/>
    </row>
    <row r="133" spans="1:101" s="90" customFormat="1" x14ac:dyDescent="0.25">
      <c r="A133" s="108"/>
      <c r="B133" s="108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07"/>
      <c r="CR133" s="107"/>
      <c r="CS133" s="107"/>
      <c r="CT133" s="107"/>
      <c r="CU133" s="107"/>
      <c r="CV133" s="107"/>
      <c r="CW133" s="107"/>
    </row>
    <row r="134" spans="1:101" s="90" customFormat="1" x14ac:dyDescent="0.25">
      <c r="A134" s="106"/>
      <c r="B134" s="106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/>
      <c r="CH134" s="107"/>
      <c r="CI134" s="107"/>
      <c r="CJ134" s="107"/>
      <c r="CK134" s="107"/>
      <c r="CL134" s="107"/>
      <c r="CM134" s="107"/>
      <c r="CN134" s="107"/>
      <c r="CO134" s="107"/>
      <c r="CP134" s="107"/>
      <c r="CQ134" s="107"/>
      <c r="CR134" s="107"/>
      <c r="CS134" s="107"/>
      <c r="CT134" s="107"/>
      <c r="CU134" s="107"/>
      <c r="CV134" s="107"/>
      <c r="CW134" s="107"/>
    </row>
    <row r="135" spans="1:101" s="90" customFormat="1" x14ac:dyDescent="0.25">
      <c r="A135" s="106"/>
      <c r="B135" s="106"/>
    </row>
    <row r="136" spans="1:101" s="90" customFormat="1" x14ac:dyDescent="0.25">
      <c r="A136" s="108"/>
      <c r="B136" s="108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/>
      <c r="CH136" s="107"/>
      <c r="CI136" s="107"/>
      <c r="CJ136" s="107"/>
      <c r="CK136" s="107"/>
      <c r="CL136" s="107"/>
      <c r="CM136" s="107"/>
      <c r="CN136" s="107"/>
      <c r="CO136" s="107"/>
      <c r="CP136" s="107"/>
      <c r="CQ136" s="107"/>
      <c r="CR136" s="107"/>
      <c r="CS136" s="107"/>
      <c r="CT136" s="107"/>
      <c r="CU136" s="107"/>
      <c r="CV136" s="107"/>
      <c r="CW136" s="107"/>
    </row>
    <row r="137" spans="1:101" s="90" customFormat="1" x14ac:dyDescent="0.25">
      <c r="A137" s="108"/>
      <c r="B137" s="108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7"/>
      <c r="CQ137" s="107"/>
      <c r="CR137" s="107"/>
      <c r="CS137" s="107"/>
      <c r="CT137" s="107"/>
      <c r="CU137" s="107"/>
      <c r="CV137" s="107"/>
      <c r="CW137" s="107"/>
    </row>
    <row r="138" spans="1:101" s="90" customFormat="1" x14ac:dyDescent="0.25">
      <c r="A138" s="108"/>
      <c r="B138" s="108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/>
      <c r="CH138" s="107"/>
      <c r="CI138" s="107"/>
      <c r="CJ138" s="107"/>
      <c r="CK138" s="107"/>
      <c r="CL138" s="107"/>
      <c r="CM138" s="107"/>
      <c r="CN138" s="107"/>
      <c r="CO138" s="107"/>
      <c r="CP138" s="107"/>
      <c r="CQ138" s="107"/>
      <c r="CR138" s="107"/>
      <c r="CS138" s="107"/>
      <c r="CT138" s="107"/>
      <c r="CU138" s="107"/>
      <c r="CV138" s="107"/>
      <c r="CW138" s="107"/>
    </row>
    <row r="139" spans="1:101" s="90" customFormat="1" x14ac:dyDescent="0.25">
      <c r="A139" s="108"/>
      <c r="B139" s="108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07"/>
      <c r="CR139" s="107"/>
      <c r="CS139" s="107"/>
      <c r="CT139" s="107"/>
      <c r="CU139" s="107"/>
      <c r="CV139" s="107"/>
      <c r="CW139" s="107"/>
    </row>
    <row r="140" spans="1:101" s="90" customFormat="1" x14ac:dyDescent="0.25">
      <c r="A140" s="108"/>
      <c r="B140" s="108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/>
      <c r="CH140" s="107"/>
      <c r="CI140" s="107"/>
      <c r="CJ140" s="107"/>
      <c r="CK140" s="107"/>
      <c r="CL140" s="107"/>
      <c r="CM140" s="107"/>
      <c r="CN140" s="107"/>
      <c r="CO140" s="107"/>
      <c r="CP140" s="107"/>
      <c r="CQ140" s="107"/>
      <c r="CR140" s="107"/>
      <c r="CS140" s="107"/>
      <c r="CT140" s="107"/>
      <c r="CU140" s="107"/>
      <c r="CV140" s="107"/>
      <c r="CW140" s="107"/>
    </row>
    <row r="141" spans="1:101" s="90" customFormat="1" x14ac:dyDescent="0.25">
      <c r="A141" s="108"/>
      <c r="B141" s="108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7"/>
      <c r="CQ141" s="107"/>
      <c r="CR141" s="107"/>
      <c r="CS141" s="107"/>
      <c r="CT141" s="107"/>
      <c r="CU141" s="107"/>
      <c r="CV141" s="107"/>
      <c r="CW141" s="107"/>
    </row>
    <row r="142" spans="1:101" s="90" customFormat="1" x14ac:dyDescent="0.25">
      <c r="A142" s="108"/>
      <c r="B142" s="108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/>
      <c r="CH142" s="107"/>
      <c r="CI142" s="107"/>
      <c r="CJ142" s="107"/>
      <c r="CK142" s="107"/>
      <c r="CL142" s="107"/>
      <c r="CM142" s="107"/>
      <c r="CN142" s="107"/>
      <c r="CO142" s="107"/>
      <c r="CP142" s="107"/>
      <c r="CQ142" s="107"/>
      <c r="CR142" s="107"/>
      <c r="CS142" s="107"/>
      <c r="CT142" s="107"/>
      <c r="CU142" s="107"/>
      <c r="CV142" s="107"/>
      <c r="CW142" s="107"/>
    </row>
    <row r="143" spans="1:101" s="90" customFormat="1" x14ac:dyDescent="0.25">
      <c r="A143" s="108"/>
      <c r="B143" s="108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07"/>
      <c r="CR143" s="107"/>
      <c r="CS143" s="107"/>
      <c r="CT143" s="107"/>
      <c r="CU143" s="107"/>
      <c r="CV143" s="107"/>
      <c r="CW143" s="107"/>
    </row>
    <row r="144" spans="1:101" s="90" customFormat="1" x14ac:dyDescent="0.25">
      <c r="A144" s="108"/>
      <c r="B144" s="108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07"/>
      <c r="CR144" s="107"/>
      <c r="CS144" s="107"/>
      <c r="CT144" s="107"/>
      <c r="CU144" s="107"/>
      <c r="CV144" s="107"/>
      <c r="CW144" s="107"/>
    </row>
    <row r="145" spans="1:101" s="90" customFormat="1" x14ac:dyDescent="0.25">
      <c r="A145" s="108"/>
      <c r="B145" s="108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/>
      <c r="CH145" s="107"/>
      <c r="CI145" s="107"/>
      <c r="CJ145" s="107"/>
      <c r="CK145" s="107"/>
      <c r="CL145" s="107"/>
      <c r="CM145" s="107"/>
      <c r="CN145" s="107"/>
      <c r="CO145" s="107"/>
      <c r="CP145" s="107"/>
      <c r="CQ145" s="107"/>
      <c r="CR145" s="107"/>
      <c r="CS145" s="107"/>
      <c r="CT145" s="107"/>
      <c r="CU145" s="107"/>
      <c r="CV145" s="107"/>
      <c r="CW145" s="107"/>
    </row>
    <row r="146" spans="1:101" s="90" customFormat="1" x14ac:dyDescent="0.25">
      <c r="A146" s="108"/>
      <c r="B146" s="108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/>
      <c r="CH146" s="107"/>
      <c r="CI146" s="107"/>
      <c r="CJ146" s="107"/>
      <c r="CK146" s="107"/>
      <c r="CL146" s="107"/>
      <c r="CM146" s="107"/>
      <c r="CN146" s="107"/>
      <c r="CO146" s="107"/>
      <c r="CP146" s="107"/>
      <c r="CQ146" s="107"/>
      <c r="CR146" s="107"/>
      <c r="CS146" s="107"/>
      <c r="CT146" s="107"/>
      <c r="CU146" s="107"/>
      <c r="CV146" s="107"/>
      <c r="CW146" s="107"/>
    </row>
    <row r="147" spans="1:101" s="90" customFormat="1" x14ac:dyDescent="0.25">
      <c r="A147" s="108"/>
      <c r="B147" s="108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/>
      <c r="CH147" s="107"/>
      <c r="CI147" s="107"/>
      <c r="CJ147" s="107"/>
      <c r="CK147" s="107"/>
      <c r="CL147" s="107"/>
      <c r="CM147" s="107"/>
      <c r="CN147" s="107"/>
      <c r="CO147" s="107"/>
      <c r="CP147" s="107"/>
      <c r="CQ147" s="107"/>
      <c r="CR147" s="107"/>
      <c r="CS147" s="107"/>
      <c r="CT147" s="107"/>
      <c r="CU147" s="107"/>
      <c r="CV147" s="107"/>
      <c r="CW147" s="107"/>
    </row>
    <row r="148" spans="1:101" s="90" customFormat="1" x14ac:dyDescent="0.25">
      <c r="A148" s="108"/>
      <c r="B148" s="108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7"/>
      <c r="CQ148" s="107"/>
      <c r="CR148" s="107"/>
      <c r="CS148" s="107"/>
      <c r="CT148" s="107"/>
      <c r="CU148" s="107"/>
      <c r="CV148" s="107"/>
      <c r="CW148" s="107"/>
    </row>
    <row r="149" spans="1:101" s="90" customFormat="1" x14ac:dyDescent="0.25">
      <c r="A149" s="106"/>
      <c r="B149" s="106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7"/>
      <c r="CQ149" s="107"/>
      <c r="CR149" s="107"/>
      <c r="CS149" s="107"/>
      <c r="CT149" s="107"/>
      <c r="CU149" s="107"/>
      <c r="CV149" s="107"/>
      <c r="CW149" s="107"/>
    </row>
    <row r="150" spans="1:101" s="90" customFormat="1" x14ac:dyDescent="0.25">
      <c r="A150" s="106"/>
      <c r="B150" s="106"/>
    </row>
    <row r="151" spans="1:101" s="90" customFormat="1" x14ac:dyDescent="0.25">
      <c r="A151" s="108"/>
      <c r="B151" s="108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07"/>
      <c r="AW151" s="107"/>
      <c r="AX151" s="107"/>
      <c r="AY151" s="107"/>
      <c r="AZ151" s="107"/>
      <c r="BA151" s="107"/>
      <c r="BB151" s="107"/>
      <c r="BC151" s="107"/>
      <c r="BD151" s="107"/>
      <c r="BE151" s="107"/>
      <c r="BF151" s="107"/>
      <c r="BG151" s="107"/>
      <c r="BH151" s="107"/>
      <c r="BI151" s="107"/>
      <c r="BJ151" s="107"/>
      <c r="BK151" s="107"/>
      <c r="BL151" s="107"/>
      <c r="BM151" s="107"/>
      <c r="BN151" s="107"/>
      <c r="BO151" s="107"/>
      <c r="BP151" s="107"/>
      <c r="BQ151" s="107"/>
      <c r="BR151" s="107"/>
      <c r="BS151" s="107"/>
      <c r="BT151" s="107"/>
      <c r="BU151" s="107"/>
      <c r="BV151" s="107"/>
      <c r="BW151" s="107"/>
      <c r="BX151" s="107"/>
      <c r="BY151" s="107"/>
      <c r="BZ151" s="107"/>
      <c r="CA151" s="107"/>
      <c r="CB151" s="107"/>
      <c r="CC151" s="107"/>
      <c r="CD151" s="107"/>
      <c r="CE151" s="107"/>
      <c r="CF151" s="107"/>
      <c r="CG151" s="107"/>
      <c r="CH151" s="107"/>
      <c r="CI151" s="107"/>
      <c r="CJ151" s="107"/>
      <c r="CK151" s="107"/>
      <c r="CL151" s="107"/>
      <c r="CM151" s="107"/>
      <c r="CN151" s="107"/>
      <c r="CO151" s="107"/>
      <c r="CP151" s="107"/>
      <c r="CQ151" s="107"/>
      <c r="CR151" s="107"/>
      <c r="CS151" s="107"/>
      <c r="CT151" s="107"/>
      <c r="CU151" s="107"/>
      <c r="CV151" s="107"/>
      <c r="CW151" s="107"/>
    </row>
    <row r="152" spans="1:101" s="90" customFormat="1" x14ac:dyDescent="0.25">
      <c r="A152" s="106"/>
      <c r="B152" s="106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  <c r="AU152" s="107"/>
      <c r="AV152" s="107"/>
      <c r="AW152" s="107"/>
      <c r="AX152" s="107"/>
      <c r="AY152" s="107"/>
      <c r="AZ152" s="107"/>
      <c r="BA152" s="107"/>
      <c r="BB152" s="107"/>
      <c r="BC152" s="107"/>
      <c r="BD152" s="107"/>
      <c r="BE152" s="107"/>
      <c r="BF152" s="107"/>
      <c r="BG152" s="107"/>
      <c r="BH152" s="107"/>
      <c r="BI152" s="107"/>
      <c r="BJ152" s="107"/>
      <c r="BK152" s="107"/>
      <c r="BL152" s="107"/>
      <c r="BM152" s="107"/>
      <c r="BN152" s="107"/>
      <c r="BO152" s="107"/>
      <c r="BP152" s="107"/>
      <c r="BQ152" s="107"/>
      <c r="BR152" s="107"/>
      <c r="BS152" s="107"/>
      <c r="BT152" s="107"/>
      <c r="BU152" s="107"/>
      <c r="BV152" s="107"/>
      <c r="BW152" s="107"/>
      <c r="BX152" s="107"/>
      <c r="BY152" s="107"/>
      <c r="BZ152" s="107"/>
      <c r="CA152" s="107"/>
      <c r="CB152" s="107"/>
      <c r="CC152" s="107"/>
      <c r="CD152" s="107"/>
      <c r="CE152" s="107"/>
      <c r="CF152" s="107"/>
      <c r="CG152" s="107"/>
      <c r="CH152" s="107"/>
      <c r="CI152" s="107"/>
      <c r="CJ152" s="107"/>
      <c r="CK152" s="107"/>
      <c r="CL152" s="107"/>
      <c r="CM152" s="107"/>
      <c r="CN152" s="107"/>
      <c r="CO152" s="107"/>
      <c r="CP152" s="107"/>
      <c r="CQ152" s="107"/>
      <c r="CR152" s="107"/>
      <c r="CS152" s="107"/>
      <c r="CT152" s="107"/>
      <c r="CU152" s="107"/>
      <c r="CV152" s="107"/>
      <c r="CW152" s="107"/>
    </row>
    <row r="153" spans="1:101" s="90" customFormat="1" x14ac:dyDescent="0.25">
      <c r="A153" s="106"/>
      <c r="B153" s="106"/>
    </row>
    <row r="154" spans="1:101" s="90" customFormat="1" x14ac:dyDescent="0.25">
      <c r="A154" s="108"/>
      <c r="B154" s="108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7"/>
      <c r="BA154" s="107"/>
      <c r="BB154" s="107"/>
      <c r="BC154" s="107"/>
      <c r="BD154" s="107"/>
      <c r="BE154" s="107"/>
      <c r="BF154" s="107"/>
      <c r="BG154" s="107"/>
      <c r="BH154" s="107"/>
      <c r="BI154" s="107"/>
      <c r="BJ154" s="107"/>
      <c r="BK154" s="107"/>
      <c r="BL154" s="107"/>
      <c r="BM154" s="107"/>
      <c r="BN154" s="107"/>
      <c r="BO154" s="107"/>
      <c r="BP154" s="107"/>
      <c r="BQ154" s="107"/>
      <c r="BR154" s="107"/>
      <c r="BS154" s="107"/>
      <c r="BT154" s="107"/>
      <c r="BU154" s="107"/>
      <c r="BV154" s="107"/>
      <c r="BW154" s="107"/>
      <c r="BX154" s="107"/>
      <c r="BY154" s="107"/>
      <c r="BZ154" s="107"/>
      <c r="CA154" s="107"/>
      <c r="CB154" s="107"/>
      <c r="CC154" s="107"/>
      <c r="CD154" s="107"/>
      <c r="CE154" s="107"/>
      <c r="CF154" s="107"/>
      <c r="CG154" s="107"/>
      <c r="CH154" s="107"/>
      <c r="CI154" s="107"/>
      <c r="CJ154" s="107"/>
      <c r="CK154" s="107"/>
      <c r="CL154" s="107"/>
      <c r="CM154" s="107"/>
      <c r="CN154" s="107"/>
      <c r="CO154" s="107"/>
      <c r="CP154" s="107"/>
      <c r="CQ154" s="107"/>
      <c r="CR154" s="107"/>
      <c r="CS154" s="107"/>
      <c r="CT154" s="107"/>
      <c r="CU154" s="107"/>
      <c r="CV154" s="107"/>
      <c r="CW154" s="107"/>
    </row>
    <row r="155" spans="1:101" s="90" customFormat="1" x14ac:dyDescent="0.25">
      <c r="A155" s="108"/>
      <c r="B155" s="108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  <c r="AU155" s="107"/>
      <c r="AV155" s="107"/>
      <c r="AW155" s="107"/>
      <c r="AX155" s="107"/>
      <c r="AY155" s="107"/>
      <c r="AZ155" s="107"/>
      <c r="BA155" s="107"/>
      <c r="BB155" s="107"/>
      <c r="BC155" s="107"/>
      <c r="BD155" s="107"/>
      <c r="BE155" s="107"/>
      <c r="BF155" s="107"/>
      <c r="BG155" s="107"/>
      <c r="BH155" s="107"/>
      <c r="BI155" s="107"/>
      <c r="BJ155" s="107"/>
      <c r="BK155" s="107"/>
      <c r="BL155" s="107"/>
      <c r="BM155" s="107"/>
      <c r="BN155" s="107"/>
      <c r="BO155" s="107"/>
      <c r="BP155" s="107"/>
      <c r="BQ155" s="107"/>
      <c r="BR155" s="107"/>
      <c r="BS155" s="107"/>
      <c r="BT155" s="107"/>
      <c r="BU155" s="107"/>
      <c r="BV155" s="107"/>
      <c r="BW155" s="107"/>
      <c r="BX155" s="107"/>
      <c r="BY155" s="107"/>
      <c r="BZ155" s="107"/>
      <c r="CA155" s="107"/>
      <c r="CB155" s="107"/>
      <c r="CC155" s="107"/>
      <c r="CD155" s="107"/>
      <c r="CE155" s="107"/>
      <c r="CF155" s="107"/>
      <c r="CG155" s="107"/>
      <c r="CH155" s="107"/>
      <c r="CI155" s="107"/>
      <c r="CJ155" s="107"/>
      <c r="CK155" s="107"/>
      <c r="CL155" s="107"/>
      <c r="CM155" s="107"/>
      <c r="CN155" s="107"/>
      <c r="CO155" s="107"/>
      <c r="CP155" s="107"/>
      <c r="CQ155" s="107"/>
      <c r="CR155" s="107"/>
      <c r="CS155" s="107"/>
      <c r="CT155" s="107"/>
      <c r="CU155" s="107"/>
      <c r="CV155" s="107"/>
      <c r="CW155" s="107"/>
    </row>
    <row r="156" spans="1:101" s="90" customFormat="1" x14ac:dyDescent="0.25">
      <c r="A156" s="108"/>
      <c r="B156" s="108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07"/>
      <c r="CP156" s="107"/>
      <c r="CQ156" s="107"/>
      <c r="CR156" s="107"/>
      <c r="CS156" s="107"/>
      <c r="CT156" s="107"/>
      <c r="CU156" s="107"/>
      <c r="CV156" s="107"/>
      <c r="CW156" s="107"/>
    </row>
    <row r="157" spans="1:101" s="90" customFormat="1" x14ac:dyDescent="0.25">
      <c r="A157" s="108"/>
      <c r="B157" s="108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/>
      <c r="CH157" s="107"/>
      <c r="CI157" s="107"/>
      <c r="CJ157" s="107"/>
      <c r="CK157" s="107"/>
      <c r="CL157" s="107"/>
      <c r="CM157" s="107"/>
      <c r="CN157" s="107"/>
      <c r="CO157" s="107"/>
      <c r="CP157" s="107"/>
      <c r="CQ157" s="107"/>
      <c r="CR157" s="107"/>
      <c r="CS157" s="107"/>
      <c r="CT157" s="107"/>
      <c r="CU157" s="107"/>
      <c r="CV157" s="107"/>
      <c r="CW157" s="107"/>
    </row>
    <row r="158" spans="1:101" s="90" customFormat="1" x14ac:dyDescent="0.25">
      <c r="A158" s="108"/>
      <c r="B158" s="108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07"/>
      <c r="CP158" s="107"/>
      <c r="CQ158" s="107"/>
      <c r="CR158" s="107"/>
      <c r="CS158" s="107"/>
      <c r="CT158" s="107"/>
      <c r="CU158" s="107"/>
      <c r="CV158" s="107"/>
      <c r="CW158" s="107"/>
    </row>
    <row r="159" spans="1:101" s="90" customFormat="1" x14ac:dyDescent="0.25">
      <c r="A159" s="108"/>
      <c r="B159" s="108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07"/>
      <c r="CR159" s="107"/>
      <c r="CS159" s="107"/>
      <c r="CT159" s="107"/>
      <c r="CU159" s="107"/>
      <c r="CV159" s="107"/>
      <c r="CW159" s="107"/>
    </row>
    <row r="160" spans="1:101" s="90" customFormat="1" x14ac:dyDescent="0.25">
      <c r="A160" s="108"/>
      <c r="B160" s="108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7"/>
      <c r="CM160" s="107"/>
      <c r="CN160" s="107"/>
      <c r="CO160" s="107"/>
      <c r="CP160" s="107"/>
      <c r="CQ160" s="107"/>
      <c r="CR160" s="107"/>
      <c r="CS160" s="107"/>
      <c r="CT160" s="107"/>
      <c r="CU160" s="107"/>
      <c r="CV160" s="107"/>
      <c r="CW160" s="107"/>
    </row>
    <row r="161" spans="1:101" s="90" customFormat="1" x14ac:dyDescent="0.25">
      <c r="A161" s="108"/>
      <c r="B161" s="108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/>
      <c r="CH161" s="107"/>
      <c r="CI161" s="107"/>
      <c r="CJ161" s="107"/>
      <c r="CK161" s="107"/>
      <c r="CL161" s="107"/>
      <c r="CM161" s="107"/>
      <c r="CN161" s="107"/>
      <c r="CO161" s="107"/>
      <c r="CP161" s="107"/>
      <c r="CQ161" s="107"/>
      <c r="CR161" s="107"/>
      <c r="CS161" s="107"/>
      <c r="CT161" s="107"/>
      <c r="CU161" s="107"/>
      <c r="CV161" s="107"/>
      <c r="CW161" s="107"/>
    </row>
    <row r="162" spans="1:101" s="90" customFormat="1" x14ac:dyDescent="0.25">
      <c r="A162" s="108"/>
      <c r="B162" s="108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/>
      <c r="CH162" s="107"/>
      <c r="CI162" s="107"/>
      <c r="CJ162" s="107"/>
      <c r="CK162" s="107"/>
      <c r="CL162" s="107"/>
      <c r="CM162" s="107"/>
      <c r="CN162" s="107"/>
      <c r="CO162" s="107"/>
      <c r="CP162" s="107"/>
      <c r="CQ162" s="107"/>
      <c r="CR162" s="107"/>
      <c r="CS162" s="107"/>
      <c r="CT162" s="107"/>
      <c r="CU162" s="107"/>
      <c r="CV162" s="107"/>
      <c r="CW162" s="107"/>
    </row>
    <row r="163" spans="1:101" s="90" customFormat="1" x14ac:dyDescent="0.25">
      <c r="A163" s="106"/>
      <c r="B163" s="106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7"/>
      <c r="CP163" s="107"/>
      <c r="CQ163" s="107"/>
      <c r="CR163" s="107"/>
      <c r="CS163" s="107"/>
      <c r="CT163" s="107"/>
      <c r="CU163" s="107"/>
      <c r="CV163" s="107"/>
      <c r="CW163" s="107"/>
    </row>
    <row r="164" spans="1:101" s="90" customFormat="1" x14ac:dyDescent="0.25">
      <c r="A164" s="106"/>
      <c r="B164" s="106"/>
    </row>
    <row r="165" spans="1:101" s="90" customFormat="1" x14ac:dyDescent="0.25">
      <c r="A165" s="108"/>
      <c r="B165" s="108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07"/>
      <c r="CR165" s="107"/>
      <c r="CS165" s="107"/>
      <c r="CT165" s="107"/>
      <c r="CU165" s="107"/>
      <c r="CV165" s="107"/>
      <c r="CW165" s="107"/>
    </row>
    <row r="166" spans="1:101" s="90" customFormat="1" x14ac:dyDescent="0.25">
      <c r="A166" s="108"/>
      <c r="B166" s="108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07"/>
      <c r="CR166" s="107"/>
      <c r="CS166" s="107"/>
      <c r="CT166" s="107"/>
      <c r="CU166" s="107"/>
      <c r="CV166" s="107"/>
      <c r="CW166" s="107"/>
    </row>
    <row r="167" spans="1:101" s="90" customFormat="1" x14ac:dyDescent="0.25">
      <c r="A167" s="108"/>
      <c r="B167" s="108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7"/>
      <c r="CP167" s="107"/>
      <c r="CQ167" s="107"/>
      <c r="CR167" s="107"/>
      <c r="CS167" s="107"/>
      <c r="CT167" s="107"/>
      <c r="CU167" s="107"/>
      <c r="CV167" s="107"/>
      <c r="CW167" s="107"/>
    </row>
    <row r="168" spans="1:101" s="90" customFormat="1" x14ac:dyDescent="0.25">
      <c r="A168" s="108"/>
      <c r="B168" s="108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07"/>
      <c r="CR168" s="107"/>
      <c r="CS168" s="107"/>
      <c r="CT168" s="107"/>
      <c r="CU168" s="107"/>
      <c r="CV168" s="107"/>
      <c r="CW168" s="107"/>
    </row>
    <row r="169" spans="1:101" s="90" customFormat="1" x14ac:dyDescent="0.25">
      <c r="A169" s="108"/>
      <c r="B169" s="108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07"/>
      <c r="CR169" s="107"/>
      <c r="CS169" s="107"/>
      <c r="CT169" s="107"/>
      <c r="CU169" s="107"/>
      <c r="CV169" s="107"/>
      <c r="CW169" s="107"/>
    </row>
    <row r="170" spans="1:101" s="90" customFormat="1" x14ac:dyDescent="0.25">
      <c r="A170" s="108"/>
      <c r="B170" s="108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07"/>
      <c r="CR170" s="107"/>
      <c r="CS170" s="107"/>
      <c r="CT170" s="107"/>
      <c r="CU170" s="107"/>
      <c r="CV170" s="107"/>
      <c r="CW170" s="107"/>
    </row>
    <row r="171" spans="1:101" s="90" customFormat="1" x14ac:dyDescent="0.25">
      <c r="A171" s="108"/>
      <c r="B171" s="108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07"/>
      <c r="CR171" s="107"/>
      <c r="CS171" s="107"/>
      <c r="CT171" s="107"/>
      <c r="CU171" s="107"/>
      <c r="CV171" s="107"/>
      <c r="CW171" s="107"/>
    </row>
    <row r="172" spans="1:101" s="90" customFormat="1" x14ac:dyDescent="0.25">
      <c r="A172" s="108"/>
      <c r="B172" s="108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07"/>
      <c r="CR172" s="107"/>
      <c r="CS172" s="107"/>
      <c r="CT172" s="107"/>
      <c r="CU172" s="107"/>
      <c r="CV172" s="107"/>
      <c r="CW172" s="107"/>
    </row>
    <row r="173" spans="1:101" s="90" customFormat="1" x14ac:dyDescent="0.25">
      <c r="A173" s="108"/>
      <c r="B173" s="108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07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07"/>
      <c r="CR173" s="107"/>
      <c r="CS173" s="107"/>
      <c r="CT173" s="107"/>
      <c r="CU173" s="107"/>
      <c r="CV173" s="107"/>
      <c r="CW173" s="107"/>
    </row>
    <row r="174" spans="1:101" s="90" customFormat="1" x14ac:dyDescent="0.25">
      <c r="A174" s="108"/>
      <c r="B174" s="108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07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/>
      <c r="CH174" s="107"/>
      <c r="CI174" s="107"/>
      <c r="CJ174" s="107"/>
      <c r="CK174" s="107"/>
      <c r="CL174" s="107"/>
      <c r="CM174" s="107"/>
      <c r="CN174" s="107"/>
      <c r="CO174" s="107"/>
      <c r="CP174" s="107"/>
      <c r="CQ174" s="107"/>
      <c r="CR174" s="107"/>
      <c r="CS174" s="107"/>
      <c r="CT174" s="107"/>
      <c r="CU174" s="107"/>
      <c r="CV174" s="107"/>
      <c r="CW174" s="107"/>
    </row>
    <row r="175" spans="1:101" s="90" customFormat="1" x14ac:dyDescent="0.25">
      <c r="A175" s="108"/>
      <c r="B175" s="108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07"/>
      <c r="CR175" s="107"/>
      <c r="CS175" s="107"/>
      <c r="CT175" s="107"/>
      <c r="CU175" s="107"/>
      <c r="CV175" s="107"/>
      <c r="CW175" s="107"/>
    </row>
    <row r="176" spans="1:101" s="90" customFormat="1" x14ac:dyDescent="0.25">
      <c r="A176" s="108"/>
      <c r="B176" s="108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07"/>
      <c r="BD176" s="107"/>
      <c r="BE176" s="107"/>
      <c r="BF176" s="107"/>
      <c r="BG176" s="107"/>
      <c r="BH176" s="107"/>
      <c r="BI176" s="107"/>
      <c r="BJ176" s="107"/>
      <c r="BK176" s="107"/>
      <c r="BL176" s="107"/>
      <c r="BM176" s="107"/>
      <c r="BN176" s="107"/>
      <c r="BO176" s="107"/>
      <c r="BP176" s="107"/>
      <c r="BQ176" s="107"/>
      <c r="BR176" s="107"/>
      <c r="BS176" s="107"/>
      <c r="BT176" s="107"/>
      <c r="BU176" s="107"/>
      <c r="BV176" s="107"/>
      <c r="BW176" s="107"/>
      <c r="BX176" s="107"/>
      <c r="BY176" s="107"/>
      <c r="BZ176" s="107"/>
      <c r="CA176" s="107"/>
      <c r="CB176" s="107"/>
      <c r="CC176" s="107"/>
      <c r="CD176" s="107"/>
      <c r="CE176" s="107"/>
      <c r="CF176" s="107"/>
      <c r="CG176" s="107"/>
      <c r="CH176" s="107"/>
      <c r="CI176" s="107"/>
      <c r="CJ176" s="107"/>
      <c r="CK176" s="107"/>
      <c r="CL176" s="107"/>
      <c r="CM176" s="107"/>
      <c r="CN176" s="107"/>
      <c r="CO176" s="107"/>
      <c r="CP176" s="107"/>
      <c r="CQ176" s="107"/>
      <c r="CR176" s="107"/>
      <c r="CS176" s="107"/>
      <c r="CT176" s="107"/>
      <c r="CU176" s="107"/>
      <c r="CV176" s="107"/>
      <c r="CW176" s="107"/>
    </row>
    <row r="177" spans="1:101" s="90" customFormat="1" x14ac:dyDescent="0.25">
      <c r="A177" s="108"/>
      <c r="B177" s="108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07"/>
      <c r="BD177" s="107"/>
      <c r="BE177" s="107"/>
      <c r="BF177" s="107"/>
      <c r="BG177" s="107"/>
      <c r="BH177" s="107"/>
      <c r="BI177" s="107"/>
      <c r="BJ177" s="107"/>
      <c r="BK177" s="107"/>
      <c r="BL177" s="107"/>
      <c r="BM177" s="107"/>
      <c r="BN177" s="107"/>
      <c r="BO177" s="107"/>
      <c r="BP177" s="107"/>
      <c r="BQ177" s="107"/>
      <c r="BR177" s="107"/>
      <c r="BS177" s="107"/>
      <c r="BT177" s="107"/>
      <c r="BU177" s="107"/>
      <c r="BV177" s="107"/>
      <c r="BW177" s="107"/>
      <c r="BX177" s="107"/>
      <c r="BY177" s="107"/>
      <c r="BZ177" s="107"/>
      <c r="CA177" s="107"/>
      <c r="CB177" s="107"/>
      <c r="CC177" s="107"/>
      <c r="CD177" s="107"/>
      <c r="CE177" s="107"/>
      <c r="CF177" s="107"/>
      <c r="CG177" s="107"/>
      <c r="CH177" s="107"/>
      <c r="CI177" s="107"/>
      <c r="CJ177" s="107"/>
      <c r="CK177" s="107"/>
      <c r="CL177" s="107"/>
      <c r="CM177" s="107"/>
      <c r="CN177" s="107"/>
      <c r="CO177" s="107"/>
      <c r="CP177" s="107"/>
      <c r="CQ177" s="107"/>
      <c r="CR177" s="107"/>
      <c r="CS177" s="107"/>
      <c r="CT177" s="107"/>
      <c r="CU177" s="107"/>
      <c r="CV177" s="107"/>
      <c r="CW177" s="107"/>
    </row>
    <row r="178" spans="1:101" s="90" customFormat="1" x14ac:dyDescent="0.25">
      <c r="A178" s="108"/>
      <c r="B178" s="108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07"/>
      <c r="BD178" s="107"/>
      <c r="BE178" s="107"/>
      <c r="BF178" s="107"/>
      <c r="BG178" s="107"/>
      <c r="BH178" s="107"/>
      <c r="BI178" s="107"/>
      <c r="BJ178" s="107"/>
      <c r="BK178" s="107"/>
      <c r="BL178" s="107"/>
      <c r="BM178" s="107"/>
      <c r="BN178" s="107"/>
      <c r="BO178" s="107"/>
      <c r="BP178" s="107"/>
      <c r="BQ178" s="107"/>
      <c r="BR178" s="107"/>
      <c r="BS178" s="107"/>
      <c r="BT178" s="107"/>
      <c r="BU178" s="107"/>
      <c r="BV178" s="107"/>
      <c r="BW178" s="107"/>
      <c r="BX178" s="107"/>
      <c r="BY178" s="107"/>
      <c r="BZ178" s="107"/>
      <c r="CA178" s="107"/>
      <c r="CB178" s="107"/>
      <c r="CC178" s="107"/>
      <c r="CD178" s="107"/>
      <c r="CE178" s="107"/>
      <c r="CF178" s="107"/>
      <c r="CG178" s="107"/>
      <c r="CH178" s="107"/>
      <c r="CI178" s="107"/>
      <c r="CJ178" s="107"/>
      <c r="CK178" s="107"/>
      <c r="CL178" s="107"/>
      <c r="CM178" s="107"/>
      <c r="CN178" s="107"/>
      <c r="CO178" s="107"/>
      <c r="CP178" s="107"/>
      <c r="CQ178" s="107"/>
      <c r="CR178" s="107"/>
      <c r="CS178" s="107"/>
      <c r="CT178" s="107"/>
      <c r="CU178" s="107"/>
      <c r="CV178" s="107"/>
      <c r="CW178" s="107"/>
    </row>
    <row r="179" spans="1:101" s="90" customFormat="1" x14ac:dyDescent="0.25">
      <c r="A179" s="108"/>
      <c r="B179" s="108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07"/>
      <c r="BD179" s="107"/>
      <c r="BE179" s="107"/>
      <c r="BF179" s="107"/>
      <c r="BG179" s="107"/>
      <c r="BH179" s="107"/>
      <c r="BI179" s="107"/>
      <c r="BJ179" s="107"/>
      <c r="BK179" s="107"/>
      <c r="BL179" s="107"/>
      <c r="BM179" s="107"/>
      <c r="BN179" s="107"/>
      <c r="BO179" s="107"/>
      <c r="BP179" s="107"/>
      <c r="BQ179" s="107"/>
      <c r="BR179" s="107"/>
      <c r="BS179" s="107"/>
      <c r="BT179" s="107"/>
      <c r="BU179" s="107"/>
      <c r="BV179" s="107"/>
      <c r="BW179" s="107"/>
      <c r="BX179" s="107"/>
      <c r="BY179" s="107"/>
      <c r="BZ179" s="107"/>
      <c r="CA179" s="107"/>
      <c r="CB179" s="107"/>
      <c r="CC179" s="107"/>
      <c r="CD179" s="107"/>
      <c r="CE179" s="107"/>
      <c r="CF179" s="107"/>
      <c r="CG179" s="107"/>
      <c r="CH179" s="107"/>
      <c r="CI179" s="107"/>
      <c r="CJ179" s="107"/>
      <c r="CK179" s="107"/>
      <c r="CL179" s="107"/>
      <c r="CM179" s="107"/>
      <c r="CN179" s="107"/>
      <c r="CO179" s="107"/>
      <c r="CP179" s="107"/>
      <c r="CQ179" s="107"/>
      <c r="CR179" s="107"/>
      <c r="CS179" s="107"/>
      <c r="CT179" s="107"/>
      <c r="CU179" s="107"/>
      <c r="CV179" s="107"/>
      <c r="CW179" s="107"/>
    </row>
    <row r="180" spans="1:101" s="90" customFormat="1" x14ac:dyDescent="0.25">
      <c r="A180" s="106"/>
      <c r="B180" s="106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07"/>
      <c r="BD180" s="107"/>
      <c r="BE180" s="107"/>
      <c r="BF180" s="107"/>
      <c r="BG180" s="107"/>
      <c r="BH180" s="107"/>
      <c r="BI180" s="107"/>
      <c r="BJ180" s="107"/>
      <c r="BK180" s="107"/>
      <c r="BL180" s="107"/>
      <c r="BM180" s="107"/>
      <c r="BN180" s="107"/>
      <c r="BO180" s="107"/>
      <c r="BP180" s="107"/>
      <c r="BQ180" s="107"/>
      <c r="BR180" s="107"/>
      <c r="BS180" s="107"/>
      <c r="BT180" s="107"/>
      <c r="BU180" s="107"/>
      <c r="BV180" s="107"/>
      <c r="BW180" s="107"/>
      <c r="BX180" s="107"/>
      <c r="BY180" s="107"/>
      <c r="BZ180" s="107"/>
      <c r="CA180" s="107"/>
      <c r="CB180" s="107"/>
      <c r="CC180" s="107"/>
      <c r="CD180" s="107"/>
      <c r="CE180" s="107"/>
      <c r="CF180" s="107"/>
      <c r="CG180" s="107"/>
      <c r="CH180" s="107"/>
      <c r="CI180" s="107"/>
      <c r="CJ180" s="107"/>
      <c r="CK180" s="107"/>
      <c r="CL180" s="107"/>
      <c r="CM180" s="107"/>
      <c r="CN180" s="107"/>
      <c r="CO180" s="107"/>
      <c r="CP180" s="107"/>
      <c r="CQ180" s="107"/>
      <c r="CR180" s="107"/>
      <c r="CS180" s="107"/>
      <c r="CT180" s="107"/>
      <c r="CU180" s="107"/>
      <c r="CV180" s="107"/>
      <c r="CW180" s="107"/>
    </row>
    <row r="181" spans="1:101" s="90" customFormat="1" x14ac:dyDescent="0.25">
      <c r="A181" s="106"/>
      <c r="B181" s="106"/>
    </row>
    <row r="182" spans="1:101" s="90" customFormat="1" x14ac:dyDescent="0.25">
      <c r="A182" s="108"/>
      <c r="B182" s="108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07"/>
      <c r="CP182" s="107"/>
      <c r="CQ182" s="107"/>
      <c r="CR182" s="107"/>
      <c r="CS182" s="107"/>
      <c r="CT182" s="107"/>
      <c r="CU182" s="107"/>
      <c r="CV182" s="107"/>
      <c r="CW182" s="107"/>
    </row>
    <row r="183" spans="1:101" s="90" customFormat="1" x14ac:dyDescent="0.25">
      <c r="A183" s="108"/>
      <c r="B183" s="108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07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  <c r="CN183" s="107"/>
      <c r="CO183" s="107"/>
      <c r="CP183" s="107"/>
      <c r="CQ183" s="107"/>
      <c r="CR183" s="107"/>
      <c r="CS183" s="107"/>
      <c r="CT183" s="107"/>
      <c r="CU183" s="107"/>
      <c r="CV183" s="107"/>
      <c r="CW183" s="107"/>
    </row>
    <row r="184" spans="1:101" s="90" customFormat="1" x14ac:dyDescent="0.25">
      <c r="A184" s="108"/>
      <c r="B184" s="108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07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07"/>
      <c r="CP184" s="107"/>
      <c r="CQ184" s="107"/>
      <c r="CR184" s="107"/>
      <c r="CS184" s="107"/>
      <c r="CT184" s="107"/>
      <c r="CU184" s="107"/>
      <c r="CV184" s="107"/>
      <c r="CW184" s="107"/>
    </row>
    <row r="185" spans="1:101" s="90" customFormat="1" x14ac:dyDescent="0.25">
      <c r="A185" s="106"/>
      <c r="B185" s="106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07"/>
      <c r="CR185" s="107"/>
      <c r="CS185" s="107"/>
      <c r="CT185" s="107"/>
      <c r="CU185" s="107"/>
      <c r="CV185" s="107"/>
      <c r="CW185" s="107"/>
    </row>
    <row r="186" spans="1:101" s="90" customFormat="1" x14ac:dyDescent="0.25">
      <c r="A186" s="106"/>
      <c r="B186" s="106"/>
    </row>
    <row r="187" spans="1:101" s="90" customFormat="1" x14ac:dyDescent="0.25">
      <c r="A187" s="108"/>
      <c r="B187" s="108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07"/>
      <c r="CR187" s="107"/>
      <c r="CS187" s="107"/>
      <c r="CT187" s="107"/>
      <c r="CU187" s="107"/>
      <c r="CV187" s="107"/>
      <c r="CW187" s="107"/>
    </row>
    <row r="188" spans="1:101" s="90" customFormat="1" x14ac:dyDescent="0.25">
      <c r="A188" s="106"/>
      <c r="B188" s="106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07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7"/>
      <c r="BS188" s="107"/>
      <c r="BT188" s="107"/>
      <c r="BU188" s="107"/>
      <c r="BV188" s="107"/>
      <c r="BW188" s="107"/>
      <c r="BX188" s="107"/>
      <c r="BY188" s="107"/>
      <c r="BZ188" s="107"/>
      <c r="CA188" s="107"/>
      <c r="CB188" s="107"/>
      <c r="CC188" s="107"/>
      <c r="CD188" s="107"/>
      <c r="CE188" s="107"/>
      <c r="CF188" s="107"/>
      <c r="CG188" s="107"/>
      <c r="CH188" s="107"/>
      <c r="CI188" s="107"/>
      <c r="CJ188" s="107"/>
      <c r="CK188" s="107"/>
      <c r="CL188" s="107"/>
      <c r="CM188" s="107"/>
      <c r="CN188" s="107"/>
      <c r="CO188" s="107"/>
      <c r="CP188" s="107"/>
      <c r="CQ188" s="107"/>
      <c r="CR188" s="107"/>
      <c r="CS188" s="107"/>
      <c r="CT188" s="107"/>
      <c r="CU188" s="107"/>
      <c r="CV188" s="107"/>
      <c r="CW188" s="107"/>
    </row>
    <row r="189" spans="1:101" s="90" customFormat="1" x14ac:dyDescent="0.25">
      <c r="A189" s="106"/>
      <c r="B189" s="106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07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7"/>
      <c r="BS189" s="107"/>
      <c r="BT189" s="107"/>
      <c r="BU189" s="107"/>
      <c r="BV189" s="107"/>
      <c r="BW189" s="107"/>
      <c r="BX189" s="107"/>
      <c r="BY189" s="107"/>
      <c r="BZ189" s="107"/>
      <c r="CA189" s="107"/>
      <c r="CB189" s="107"/>
      <c r="CC189" s="107"/>
      <c r="CD189" s="107"/>
      <c r="CE189" s="107"/>
      <c r="CF189" s="107"/>
      <c r="CG189" s="107"/>
      <c r="CH189" s="107"/>
      <c r="CI189" s="107"/>
      <c r="CJ189" s="107"/>
      <c r="CK189" s="107"/>
      <c r="CL189" s="107"/>
      <c r="CM189" s="107"/>
      <c r="CN189" s="107"/>
      <c r="CO189" s="107"/>
      <c r="CP189" s="107"/>
      <c r="CQ189" s="107"/>
      <c r="CR189" s="107"/>
      <c r="CS189" s="107"/>
      <c r="CT189" s="107"/>
      <c r="CU189" s="107"/>
      <c r="CV189" s="107"/>
      <c r="CW189" s="107"/>
    </row>
    <row r="190" spans="1:101" s="90" customFormat="1" x14ac:dyDescent="0.25">
      <c r="A190" s="106"/>
      <c r="B190" s="106"/>
    </row>
    <row r="191" spans="1:101" s="90" customFormat="1" x14ac:dyDescent="0.25">
      <c r="A191" s="108"/>
      <c r="B191" s="108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07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/>
      <c r="CH191" s="107"/>
      <c r="CI191" s="107"/>
      <c r="CJ191" s="107"/>
      <c r="CK191" s="107"/>
      <c r="CL191" s="107"/>
      <c r="CM191" s="107"/>
      <c r="CN191" s="107"/>
      <c r="CO191" s="107"/>
      <c r="CP191" s="107"/>
      <c r="CQ191" s="107"/>
      <c r="CR191" s="107"/>
      <c r="CS191" s="107"/>
      <c r="CT191" s="107"/>
      <c r="CU191" s="107"/>
      <c r="CV191" s="107"/>
      <c r="CW191" s="107"/>
    </row>
    <row r="192" spans="1:101" s="90" customFormat="1" x14ac:dyDescent="0.25">
      <c r="A192" s="106"/>
      <c r="B192" s="106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07"/>
      <c r="BE192" s="107"/>
      <c r="BF192" s="107"/>
      <c r="BG192" s="107"/>
      <c r="BH192" s="107"/>
      <c r="BI192" s="107"/>
      <c r="BJ192" s="107"/>
      <c r="BK192" s="107"/>
      <c r="BL192" s="107"/>
      <c r="BM192" s="107"/>
      <c r="BN192" s="107"/>
      <c r="BO192" s="107"/>
      <c r="BP192" s="107"/>
      <c r="BQ192" s="107"/>
      <c r="BR192" s="107"/>
      <c r="BS192" s="107"/>
      <c r="BT192" s="107"/>
      <c r="BU192" s="107"/>
      <c r="BV192" s="107"/>
      <c r="BW192" s="107"/>
      <c r="BX192" s="107"/>
      <c r="BY192" s="107"/>
      <c r="BZ192" s="107"/>
      <c r="CA192" s="107"/>
      <c r="CB192" s="107"/>
      <c r="CC192" s="107"/>
      <c r="CD192" s="107"/>
      <c r="CE192" s="107"/>
      <c r="CF192" s="107"/>
      <c r="CG192" s="107"/>
      <c r="CH192" s="107"/>
      <c r="CI192" s="107"/>
      <c r="CJ192" s="107"/>
      <c r="CK192" s="107"/>
      <c r="CL192" s="107"/>
      <c r="CM192" s="107"/>
      <c r="CN192" s="107"/>
      <c r="CO192" s="107"/>
      <c r="CP192" s="107"/>
      <c r="CQ192" s="107"/>
      <c r="CR192" s="107"/>
      <c r="CS192" s="107"/>
      <c r="CT192" s="107"/>
      <c r="CU192" s="107"/>
      <c r="CV192" s="107"/>
      <c r="CW192" s="107"/>
    </row>
    <row r="193" spans="1:101" s="90" customFormat="1" x14ac:dyDescent="0.25">
      <c r="A193" s="106"/>
      <c r="B193" s="106"/>
      <c r="CB193" s="107"/>
      <c r="CC193" s="107"/>
      <c r="CD193" s="107"/>
      <c r="CE193" s="107"/>
      <c r="CF193" s="107"/>
      <c r="CG193" s="107"/>
      <c r="CH193" s="107"/>
      <c r="CI193" s="107"/>
      <c r="CJ193" s="107"/>
      <c r="CK193" s="107"/>
      <c r="CL193" s="107"/>
      <c r="CM193" s="107"/>
      <c r="CN193" s="107"/>
      <c r="CO193" s="107"/>
      <c r="CP193" s="107"/>
      <c r="CQ193" s="107"/>
      <c r="CR193" s="107"/>
      <c r="CS193" s="107"/>
      <c r="CT193" s="107"/>
      <c r="CU193" s="107"/>
      <c r="CV193" s="107"/>
      <c r="CW193" s="107"/>
    </row>
    <row r="194" spans="1:101" s="90" customFormat="1" x14ac:dyDescent="0.25">
      <c r="A194" s="106"/>
      <c r="B194" s="106"/>
    </row>
    <row r="195" spans="1:101" s="90" customFormat="1" x14ac:dyDescent="0.25">
      <c r="A195" s="108"/>
      <c r="B195" s="108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  <c r="CB195" s="107"/>
      <c r="CC195" s="107"/>
      <c r="CD195" s="107"/>
      <c r="CE195" s="107"/>
      <c r="CF195" s="107"/>
      <c r="CG195" s="107"/>
      <c r="CH195" s="107"/>
      <c r="CI195" s="107"/>
      <c r="CJ195" s="107"/>
      <c r="CK195" s="107"/>
      <c r="CL195" s="107"/>
      <c r="CM195" s="107"/>
      <c r="CN195" s="107"/>
      <c r="CO195" s="107"/>
      <c r="CP195" s="107"/>
      <c r="CQ195" s="107"/>
      <c r="CR195" s="107"/>
      <c r="CS195" s="107"/>
      <c r="CT195" s="107"/>
      <c r="CU195" s="107"/>
      <c r="CV195" s="107"/>
      <c r="CW195" s="107"/>
    </row>
    <row r="196" spans="1:101" s="90" customFormat="1" x14ac:dyDescent="0.25">
      <c r="A196" s="108"/>
      <c r="B196" s="108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/>
      <c r="CH196" s="107"/>
      <c r="CI196" s="107"/>
      <c r="CJ196" s="107"/>
      <c r="CK196" s="107"/>
      <c r="CL196" s="107"/>
      <c r="CM196" s="107"/>
      <c r="CN196" s="107"/>
      <c r="CO196" s="107"/>
      <c r="CP196" s="107"/>
      <c r="CQ196" s="107"/>
      <c r="CR196" s="107"/>
      <c r="CS196" s="107"/>
      <c r="CT196" s="107"/>
      <c r="CU196" s="107"/>
      <c r="CV196" s="107"/>
      <c r="CW196" s="107"/>
    </row>
    <row r="197" spans="1:101" s="90" customFormat="1" x14ac:dyDescent="0.25">
      <c r="A197" s="108"/>
      <c r="B197" s="108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/>
      <c r="CH197" s="107"/>
      <c r="CI197" s="107"/>
      <c r="CJ197" s="107"/>
      <c r="CK197" s="107"/>
      <c r="CL197" s="107"/>
      <c r="CM197" s="107"/>
      <c r="CN197" s="107"/>
      <c r="CO197" s="107"/>
      <c r="CP197" s="107"/>
      <c r="CQ197" s="107"/>
      <c r="CR197" s="107"/>
      <c r="CS197" s="107"/>
      <c r="CT197" s="107"/>
      <c r="CU197" s="107"/>
      <c r="CV197" s="107"/>
      <c r="CW197" s="107"/>
    </row>
    <row r="198" spans="1:101" s="90" customFormat="1" x14ac:dyDescent="0.25">
      <c r="A198" s="108"/>
      <c r="B198" s="108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  <c r="CB198" s="107"/>
      <c r="CC198" s="107"/>
      <c r="CD198" s="107"/>
      <c r="CE198" s="107"/>
      <c r="CF198" s="107"/>
      <c r="CG198" s="107"/>
      <c r="CH198" s="107"/>
      <c r="CI198" s="107"/>
      <c r="CJ198" s="107"/>
      <c r="CK198" s="107"/>
      <c r="CL198" s="107"/>
      <c r="CM198" s="107"/>
      <c r="CN198" s="107"/>
      <c r="CO198" s="107"/>
      <c r="CP198" s="107"/>
      <c r="CQ198" s="107"/>
      <c r="CR198" s="107"/>
      <c r="CS198" s="107"/>
      <c r="CT198" s="107"/>
      <c r="CU198" s="107"/>
      <c r="CV198" s="107"/>
      <c r="CW198" s="107"/>
    </row>
    <row r="199" spans="1:101" s="90" customFormat="1" x14ac:dyDescent="0.25">
      <c r="A199" s="108"/>
      <c r="B199" s="108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/>
      <c r="CH199" s="107"/>
      <c r="CI199" s="107"/>
      <c r="CJ199" s="107"/>
      <c r="CK199" s="107"/>
      <c r="CL199" s="107"/>
      <c r="CM199" s="107"/>
      <c r="CN199" s="107"/>
      <c r="CO199" s="107"/>
      <c r="CP199" s="107"/>
      <c r="CQ199" s="107"/>
      <c r="CR199" s="107"/>
      <c r="CS199" s="107"/>
      <c r="CT199" s="107"/>
      <c r="CU199" s="107"/>
      <c r="CV199" s="107"/>
      <c r="CW199" s="107"/>
    </row>
    <row r="200" spans="1:101" s="90" customFormat="1" x14ac:dyDescent="0.25">
      <c r="A200" s="108"/>
      <c r="B200" s="108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07"/>
      <c r="CL200" s="107"/>
      <c r="CM200" s="107"/>
      <c r="CN200" s="107"/>
      <c r="CO200" s="107"/>
      <c r="CP200" s="107"/>
      <c r="CQ200" s="107"/>
      <c r="CR200" s="107"/>
      <c r="CS200" s="107"/>
      <c r="CT200" s="107"/>
      <c r="CU200" s="107"/>
      <c r="CV200" s="107"/>
      <c r="CW200" s="107"/>
    </row>
    <row r="201" spans="1:101" s="90" customFormat="1" x14ac:dyDescent="0.25">
      <c r="A201" s="108"/>
      <c r="B201" s="108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7"/>
      <c r="CM201" s="107"/>
      <c r="CN201" s="107"/>
      <c r="CO201" s="107"/>
      <c r="CP201" s="107"/>
      <c r="CQ201" s="107"/>
      <c r="CR201" s="107"/>
      <c r="CS201" s="107"/>
      <c r="CT201" s="107"/>
      <c r="CU201" s="107"/>
      <c r="CV201" s="107"/>
      <c r="CW201" s="107"/>
    </row>
    <row r="202" spans="1:101" s="90" customFormat="1" x14ac:dyDescent="0.25">
      <c r="A202" s="108"/>
      <c r="B202" s="108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  <c r="AU202" s="107"/>
      <c r="AV202" s="107"/>
      <c r="AW202" s="107"/>
      <c r="AX202" s="107"/>
      <c r="AY202" s="107"/>
      <c r="AZ202" s="107"/>
      <c r="BA202" s="107"/>
      <c r="BB202" s="107"/>
      <c r="BC202" s="107"/>
      <c r="BD202" s="107"/>
      <c r="BE202" s="107"/>
      <c r="BF202" s="107"/>
      <c r="BG202" s="107"/>
      <c r="BH202" s="107"/>
      <c r="BI202" s="107"/>
      <c r="BJ202" s="107"/>
      <c r="BK202" s="107"/>
      <c r="BL202" s="107"/>
      <c r="BM202" s="107"/>
      <c r="BN202" s="107"/>
      <c r="BO202" s="107"/>
      <c r="BP202" s="107"/>
      <c r="BQ202" s="107"/>
      <c r="BR202" s="107"/>
      <c r="BS202" s="107"/>
      <c r="BT202" s="107"/>
      <c r="BU202" s="107"/>
      <c r="BV202" s="107"/>
      <c r="BW202" s="107"/>
      <c r="BX202" s="107"/>
      <c r="BY202" s="107"/>
      <c r="BZ202" s="107"/>
      <c r="CA202" s="107"/>
      <c r="CB202" s="107"/>
      <c r="CC202" s="107"/>
      <c r="CD202" s="107"/>
      <c r="CE202" s="107"/>
      <c r="CF202" s="107"/>
      <c r="CG202" s="107"/>
      <c r="CH202" s="107"/>
      <c r="CI202" s="107"/>
      <c r="CJ202" s="107"/>
      <c r="CK202" s="107"/>
      <c r="CL202" s="107"/>
      <c r="CM202" s="107"/>
      <c r="CN202" s="107"/>
      <c r="CO202" s="107"/>
      <c r="CP202" s="107"/>
      <c r="CQ202" s="107"/>
      <c r="CR202" s="107"/>
      <c r="CS202" s="107"/>
      <c r="CT202" s="107"/>
      <c r="CU202" s="107"/>
      <c r="CV202" s="107"/>
      <c r="CW202" s="107"/>
    </row>
    <row r="203" spans="1:101" s="90" customFormat="1" x14ac:dyDescent="0.25">
      <c r="A203" s="108"/>
      <c r="B203" s="108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  <c r="AU203" s="107"/>
      <c r="AV203" s="107"/>
      <c r="AW203" s="107"/>
      <c r="AX203" s="107"/>
      <c r="AY203" s="107"/>
      <c r="AZ203" s="107"/>
      <c r="BA203" s="107"/>
      <c r="BB203" s="107"/>
      <c r="BC203" s="107"/>
      <c r="BD203" s="107"/>
      <c r="BE203" s="107"/>
      <c r="BF203" s="107"/>
      <c r="BG203" s="107"/>
      <c r="BH203" s="107"/>
      <c r="BI203" s="107"/>
      <c r="BJ203" s="107"/>
      <c r="BK203" s="107"/>
      <c r="BL203" s="107"/>
      <c r="BM203" s="107"/>
      <c r="BN203" s="107"/>
      <c r="BO203" s="107"/>
      <c r="BP203" s="107"/>
      <c r="BQ203" s="107"/>
      <c r="BR203" s="107"/>
      <c r="BS203" s="107"/>
      <c r="BT203" s="107"/>
      <c r="BU203" s="107"/>
      <c r="BV203" s="107"/>
      <c r="BW203" s="107"/>
      <c r="BX203" s="107"/>
      <c r="BY203" s="107"/>
      <c r="BZ203" s="107"/>
      <c r="CA203" s="107"/>
      <c r="CB203" s="107"/>
      <c r="CC203" s="107"/>
      <c r="CD203" s="107"/>
      <c r="CE203" s="107"/>
      <c r="CF203" s="107"/>
      <c r="CG203" s="107"/>
      <c r="CH203" s="107"/>
      <c r="CI203" s="107"/>
      <c r="CJ203" s="107"/>
      <c r="CK203" s="107"/>
      <c r="CL203" s="107"/>
      <c r="CM203" s="107"/>
      <c r="CN203" s="107"/>
      <c r="CO203" s="107"/>
      <c r="CP203" s="107"/>
      <c r="CQ203" s="107"/>
      <c r="CR203" s="107"/>
      <c r="CS203" s="107"/>
      <c r="CT203" s="107"/>
      <c r="CU203" s="107"/>
      <c r="CV203" s="107"/>
      <c r="CW203" s="107"/>
    </row>
    <row r="204" spans="1:101" s="90" customFormat="1" x14ac:dyDescent="0.25">
      <c r="A204" s="108"/>
      <c r="B204" s="108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  <c r="AU204" s="107"/>
      <c r="AV204" s="107"/>
      <c r="AW204" s="107"/>
      <c r="AX204" s="107"/>
      <c r="AY204" s="107"/>
      <c r="AZ204" s="107"/>
      <c r="BA204" s="107"/>
      <c r="BB204" s="107"/>
      <c r="BC204" s="107"/>
      <c r="BD204" s="107"/>
      <c r="BE204" s="107"/>
      <c r="BF204" s="107"/>
      <c r="BG204" s="107"/>
      <c r="BH204" s="107"/>
      <c r="BI204" s="107"/>
      <c r="BJ204" s="107"/>
      <c r="BK204" s="107"/>
      <c r="BL204" s="107"/>
      <c r="BM204" s="107"/>
      <c r="BN204" s="107"/>
      <c r="BO204" s="107"/>
      <c r="BP204" s="107"/>
      <c r="BQ204" s="107"/>
      <c r="BR204" s="107"/>
      <c r="BS204" s="107"/>
      <c r="BT204" s="107"/>
      <c r="BU204" s="107"/>
      <c r="BV204" s="107"/>
      <c r="BW204" s="107"/>
      <c r="BX204" s="107"/>
      <c r="BY204" s="107"/>
      <c r="BZ204" s="107"/>
      <c r="CA204" s="107"/>
      <c r="CB204" s="107"/>
      <c r="CC204" s="107"/>
      <c r="CD204" s="107"/>
      <c r="CE204" s="107"/>
      <c r="CF204" s="107"/>
      <c r="CG204" s="107"/>
      <c r="CH204" s="107"/>
      <c r="CI204" s="107"/>
      <c r="CJ204" s="107"/>
      <c r="CK204" s="107"/>
      <c r="CL204" s="107"/>
      <c r="CM204" s="107"/>
      <c r="CN204" s="107"/>
      <c r="CO204" s="107"/>
      <c r="CP204" s="107"/>
      <c r="CQ204" s="107"/>
      <c r="CR204" s="107"/>
      <c r="CS204" s="107"/>
      <c r="CT204" s="107"/>
      <c r="CU204" s="107"/>
      <c r="CV204" s="107"/>
      <c r="CW204" s="107"/>
    </row>
    <row r="205" spans="1:101" s="90" customFormat="1" x14ac:dyDescent="0.25">
      <c r="A205" s="108"/>
      <c r="B205" s="108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  <c r="AX205" s="107"/>
      <c r="AY205" s="107"/>
      <c r="AZ205" s="107"/>
      <c r="BA205" s="107"/>
      <c r="BB205" s="107"/>
      <c r="BC205" s="107"/>
      <c r="BD205" s="107"/>
      <c r="BE205" s="107"/>
      <c r="BF205" s="107"/>
      <c r="BG205" s="107"/>
      <c r="BH205" s="107"/>
      <c r="BI205" s="107"/>
      <c r="BJ205" s="107"/>
      <c r="BK205" s="107"/>
      <c r="BL205" s="107"/>
      <c r="BM205" s="107"/>
      <c r="BN205" s="107"/>
      <c r="BO205" s="107"/>
      <c r="BP205" s="107"/>
      <c r="BQ205" s="107"/>
      <c r="BR205" s="107"/>
      <c r="BS205" s="107"/>
      <c r="BT205" s="107"/>
      <c r="BU205" s="107"/>
      <c r="BV205" s="107"/>
      <c r="BW205" s="107"/>
      <c r="BX205" s="107"/>
      <c r="BY205" s="107"/>
      <c r="BZ205" s="107"/>
      <c r="CA205" s="107"/>
      <c r="CB205" s="107"/>
      <c r="CC205" s="107"/>
      <c r="CD205" s="107"/>
      <c r="CE205" s="107"/>
      <c r="CF205" s="107"/>
      <c r="CG205" s="107"/>
      <c r="CH205" s="107"/>
      <c r="CI205" s="107"/>
      <c r="CJ205" s="107"/>
      <c r="CK205" s="107"/>
      <c r="CL205" s="107"/>
      <c r="CM205" s="107"/>
      <c r="CN205" s="107"/>
      <c r="CO205" s="107"/>
      <c r="CP205" s="107"/>
      <c r="CQ205" s="107"/>
      <c r="CR205" s="107"/>
      <c r="CS205" s="107"/>
      <c r="CT205" s="107"/>
      <c r="CU205" s="107"/>
      <c r="CV205" s="107"/>
      <c r="CW205" s="107"/>
    </row>
    <row r="206" spans="1:101" s="90" customFormat="1" x14ac:dyDescent="0.25">
      <c r="A206" s="108"/>
      <c r="B206" s="108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07"/>
      <c r="AU206" s="107"/>
      <c r="AV206" s="107"/>
      <c r="AW206" s="107"/>
      <c r="AX206" s="107"/>
      <c r="AY206" s="107"/>
      <c r="AZ206" s="107"/>
      <c r="BA206" s="107"/>
      <c r="BB206" s="107"/>
      <c r="BC206" s="107"/>
      <c r="BD206" s="107"/>
      <c r="BE206" s="107"/>
      <c r="BF206" s="107"/>
      <c r="BG206" s="107"/>
      <c r="BH206" s="107"/>
      <c r="BI206" s="107"/>
      <c r="BJ206" s="107"/>
      <c r="BK206" s="107"/>
      <c r="BL206" s="107"/>
      <c r="BM206" s="107"/>
      <c r="BN206" s="107"/>
      <c r="BO206" s="107"/>
      <c r="BP206" s="107"/>
      <c r="BQ206" s="107"/>
      <c r="BR206" s="107"/>
      <c r="BS206" s="107"/>
      <c r="BT206" s="107"/>
      <c r="BU206" s="107"/>
      <c r="BV206" s="107"/>
      <c r="BW206" s="107"/>
      <c r="BX206" s="107"/>
      <c r="BY206" s="107"/>
      <c r="BZ206" s="107"/>
      <c r="CA206" s="107"/>
      <c r="CB206" s="107"/>
      <c r="CC206" s="107"/>
      <c r="CD206" s="107"/>
      <c r="CE206" s="107"/>
      <c r="CF206" s="107"/>
      <c r="CG206" s="107"/>
      <c r="CH206" s="107"/>
      <c r="CI206" s="107"/>
      <c r="CJ206" s="107"/>
      <c r="CK206" s="107"/>
      <c r="CL206" s="107"/>
      <c r="CM206" s="107"/>
      <c r="CN206" s="107"/>
      <c r="CO206" s="107"/>
      <c r="CP206" s="107"/>
      <c r="CQ206" s="107"/>
      <c r="CR206" s="107"/>
      <c r="CS206" s="107"/>
      <c r="CT206" s="107"/>
      <c r="CU206" s="107"/>
      <c r="CV206" s="107"/>
      <c r="CW206" s="107"/>
    </row>
    <row r="207" spans="1:101" s="90" customFormat="1" x14ac:dyDescent="0.25">
      <c r="A207" s="108"/>
      <c r="B207" s="108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  <c r="AX207" s="107"/>
      <c r="AY207" s="107"/>
      <c r="AZ207" s="107"/>
      <c r="BA207" s="107"/>
      <c r="BB207" s="107"/>
      <c r="BC207" s="107"/>
      <c r="BD207" s="107"/>
      <c r="BE207" s="107"/>
      <c r="BF207" s="107"/>
      <c r="BG207" s="107"/>
      <c r="BH207" s="107"/>
      <c r="BI207" s="107"/>
      <c r="BJ207" s="107"/>
      <c r="BK207" s="107"/>
      <c r="BL207" s="107"/>
      <c r="BM207" s="107"/>
      <c r="BN207" s="107"/>
      <c r="BO207" s="107"/>
      <c r="BP207" s="107"/>
      <c r="BQ207" s="107"/>
      <c r="BR207" s="107"/>
      <c r="BS207" s="107"/>
      <c r="BT207" s="107"/>
      <c r="BU207" s="107"/>
      <c r="BV207" s="107"/>
      <c r="BW207" s="107"/>
      <c r="BX207" s="107"/>
      <c r="BY207" s="107"/>
      <c r="BZ207" s="107"/>
      <c r="CA207" s="107"/>
      <c r="CB207" s="107"/>
      <c r="CC207" s="107"/>
      <c r="CD207" s="107"/>
      <c r="CE207" s="107"/>
      <c r="CF207" s="107"/>
      <c r="CG207" s="107"/>
      <c r="CH207" s="107"/>
      <c r="CI207" s="107"/>
      <c r="CJ207" s="107"/>
      <c r="CK207" s="107"/>
      <c r="CL207" s="107"/>
      <c r="CM207" s="107"/>
      <c r="CN207" s="107"/>
      <c r="CO207" s="107"/>
      <c r="CP207" s="107"/>
      <c r="CQ207" s="107"/>
      <c r="CR207" s="107"/>
      <c r="CS207" s="107"/>
      <c r="CT207" s="107"/>
      <c r="CU207" s="107"/>
      <c r="CV207" s="107"/>
      <c r="CW207" s="107"/>
    </row>
    <row r="208" spans="1:101" s="90" customFormat="1" x14ac:dyDescent="0.25">
      <c r="A208" s="108"/>
      <c r="B208" s="108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07"/>
      <c r="CP208" s="107"/>
      <c r="CQ208" s="107"/>
      <c r="CR208" s="107"/>
      <c r="CS208" s="107"/>
      <c r="CT208" s="107"/>
      <c r="CU208" s="107"/>
      <c r="CV208" s="107"/>
      <c r="CW208" s="107"/>
    </row>
    <row r="209" spans="1:101" s="90" customFormat="1" x14ac:dyDescent="0.25">
      <c r="A209" s="108"/>
      <c r="B209" s="108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07"/>
      <c r="CP209" s="107"/>
      <c r="CQ209" s="107"/>
      <c r="CR209" s="107"/>
      <c r="CS209" s="107"/>
      <c r="CT209" s="107"/>
      <c r="CU209" s="107"/>
      <c r="CV209" s="107"/>
      <c r="CW209" s="107"/>
    </row>
    <row r="210" spans="1:101" s="90" customFormat="1" x14ac:dyDescent="0.25">
      <c r="A210" s="108"/>
      <c r="B210" s="108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07"/>
      <c r="CP210" s="107"/>
      <c r="CQ210" s="107"/>
      <c r="CR210" s="107"/>
      <c r="CS210" s="107"/>
      <c r="CT210" s="107"/>
      <c r="CU210" s="107"/>
      <c r="CV210" s="107"/>
      <c r="CW210" s="107"/>
    </row>
    <row r="211" spans="1:101" s="90" customFormat="1" x14ac:dyDescent="0.25">
      <c r="A211" s="106"/>
      <c r="B211" s="106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</row>
    <row r="212" spans="1:101" s="90" customFormat="1" x14ac:dyDescent="0.25"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  <c r="CB212" s="107"/>
      <c r="CC212" s="107"/>
      <c r="CD212" s="107"/>
      <c r="CE212" s="107"/>
      <c r="CF212" s="107"/>
      <c r="CG212" s="107"/>
      <c r="CH212" s="107"/>
      <c r="CI212" s="107"/>
      <c r="CJ212" s="107"/>
      <c r="CK212" s="107"/>
      <c r="CL212" s="107"/>
      <c r="CM212" s="107"/>
      <c r="CN212" s="107"/>
      <c r="CO212" s="107"/>
      <c r="CP212" s="107"/>
      <c r="CQ212" s="107"/>
      <c r="CR212" s="107"/>
      <c r="CS212" s="107"/>
      <c r="CT212" s="107"/>
      <c r="CU212" s="107"/>
      <c r="CV212" s="107"/>
      <c r="CW212" s="10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1"/>
  <sheetViews>
    <sheetView workbookViewId="0">
      <selection activeCell="M13" sqref="M13"/>
    </sheetView>
  </sheetViews>
  <sheetFormatPr defaultRowHeight="15" x14ac:dyDescent="0.25"/>
  <cols>
    <col min="1" max="1" width="12.28515625" bestFit="1" customWidth="1"/>
    <col min="2" max="3" width="7.85546875" bestFit="1" customWidth="1"/>
    <col min="4" max="4" width="14.42578125" bestFit="1" customWidth="1"/>
    <col min="5" max="5" width="13.140625" bestFit="1" customWidth="1"/>
    <col min="6" max="6" width="14" bestFit="1" customWidth="1"/>
    <col min="7" max="7" width="15.5703125" bestFit="1" customWidth="1"/>
    <col min="8" max="9" width="19.28515625" bestFit="1" customWidth="1"/>
    <col min="10" max="11" width="7.85546875" bestFit="1" customWidth="1"/>
    <col min="14" max="14" width="22.5703125" bestFit="1" customWidth="1"/>
    <col min="15" max="16" width="7.85546875" bestFit="1" customWidth="1"/>
    <col min="18" max="18" width="17" bestFit="1" customWidth="1"/>
    <col min="19" max="20" width="7.85546875" bestFit="1" customWidth="1"/>
    <col min="22" max="22" width="12.28515625" bestFit="1" customWidth="1"/>
    <col min="23" max="24" width="7.85546875" bestFit="1" customWidth="1"/>
    <col min="26" max="26" width="12.28515625" bestFit="1" customWidth="1"/>
    <col min="27" max="28" width="9.7109375" bestFit="1" customWidth="1"/>
    <col min="30" max="30" width="12.28515625" bestFit="1" customWidth="1"/>
    <col min="31" max="32" width="7.85546875" bestFit="1" customWidth="1"/>
    <col min="34" max="34" width="22.5703125" bestFit="1" customWidth="1"/>
    <col min="35" max="36" width="7.85546875" bestFit="1" customWidth="1"/>
    <col min="38" max="38" width="12.28515625" bestFit="1" customWidth="1"/>
    <col min="39" max="40" width="7.85546875" bestFit="1" customWidth="1"/>
    <col min="42" max="42" width="26.85546875" bestFit="1" customWidth="1"/>
    <col min="43" max="43" width="7.85546875" bestFit="1" customWidth="1"/>
    <col min="44" max="44" width="7.140625" bestFit="1" customWidth="1"/>
  </cols>
  <sheetData>
    <row r="1" spans="1:44" x14ac:dyDescent="0.25">
      <c r="A1" s="638" t="s">
        <v>14</v>
      </c>
      <c r="B1" s="638" t="s">
        <v>12</v>
      </c>
      <c r="C1" s="638" t="s">
        <v>13</v>
      </c>
      <c r="D1" s="638" t="s">
        <v>18</v>
      </c>
      <c r="E1" s="638" t="s">
        <v>20</v>
      </c>
      <c r="F1" s="638" t="s">
        <v>22</v>
      </c>
      <c r="G1" s="638" t="s">
        <v>23</v>
      </c>
      <c r="H1" s="638" t="s">
        <v>21</v>
      </c>
      <c r="I1" s="638" t="s">
        <v>21</v>
      </c>
      <c r="J1" s="638" t="s">
        <v>17</v>
      </c>
      <c r="K1" s="638" t="s">
        <v>17</v>
      </c>
      <c r="L1" s="638"/>
      <c r="M1" s="638"/>
      <c r="N1" s="638" t="s">
        <v>0</v>
      </c>
      <c r="O1" s="638" t="s">
        <v>12</v>
      </c>
      <c r="P1" s="638" t="s">
        <v>13</v>
      </c>
      <c r="Q1" s="638"/>
      <c r="R1" s="638" t="s">
        <v>1</v>
      </c>
      <c r="S1" s="638" t="s">
        <v>12</v>
      </c>
      <c r="T1" s="638" t="s">
        <v>13</v>
      </c>
      <c r="U1" s="638"/>
      <c r="V1" s="638" t="s">
        <v>2</v>
      </c>
      <c r="W1" s="638" t="s">
        <v>12</v>
      </c>
      <c r="X1" s="638" t="s">
        <v>13</v>
      </c>
      <c r="Y1" s="638"/>
      <c r="Z1" s="638" t="s">
        <v>3</v>
      </c>
      <c r="AA1" s="638" t="s">
        <v>12</v>
      </c>
      <c r="AB1" s="638" t="s">
        <v>13</v>
      </c>
      <c r="AC1" s="638"/>
      <c r="AD1" s="638" t="s">
        <v>6</v>
      </c>
      <c r="AE1" s="638" t="s">
        <v>12</v>
      </c>
      <c r="AF1" s="638" t="s">
        <v>13</v>
      </c>
      <c r="AG1" s="638"/>
      <c r="AH1" s="638" t="s">
        <v>7</v>
      </c>
      <c r="AI1" s="638" t="s">
        <v>12</v>
      </c>
      <c r="AJ1" s="638" t="s">
        <v>13</v>
      </c>
      <c r="AK1" s="638"/>
      <c r="AL1" s="638" t="s">
        <v>8</v>
      </c>
      <c r="AM1" s="638" t="s">
        <v>12</v>
      </c>
      <c r="AN1" s="638" t="s">
        <v>13</v>
      </c>
      <c r="AO1" s="638"/>
      <c r="AP1" s="638" t="s">
        <v>10</v>
      </c>
      <c r="AQ1" s="638" t="s">
        <v>12</v>
      </c>
      <c r="AR1" s="638" t="s">
        <v>13</v>
      </c>
    </row>
    <row r="2" spans="1:44" x14ac:dyDescent="0.25">
      <c r="A2" s="638"/>
      <c r="B2" s="638"/>
      <c r="C2" s="638"/>
      <c r="D2" s="639" t="s">
        <v>78</v>
      </c>
      <c r="E2" s="639" t="s">
        <v>78</v>
      </c>
      <c r="F2" s="639" t="s">
        <v>78</v>
      </c>
      <c r="G2" s="639" t="s">
        <v>78</v>
      </c>
      <c r="H2" s="639" t="s">
        <v>79</v>
      </c>
      <c r="I2" s="639" t="s">
        <v>80</v>
      </c>
      <c r="J2" s="639" t="s">
        <v>79</v>
      </c>
      <c r="K2" s="639" t="s">
        <v>80</v>
      </c>
      <c r="L2" s="639"/>
      <c r="M2" s="639"/>
      <c r="N2" s="639"/>
      <c r="O2" s="639"/>
      <c r="P2" s="639"/>
      <c r="Q2" s="638"/>
      <c r="R2" s="639"/>
      <c r="S2" s="639"/>
      <c r="T2" s="639"/>
      <c r="U2" s="639"/>
      <c r="V2" s="639"/>
      <c r="W2" s="639"/>
      <c r="X2" s="639"/>
      <c r="Y2" s="639"/>
      <c r="Z2" s="639"/>
      <c r="AA2" s="639"/>
      <c r="AB2" s="639"/>
      <c r="AC2" s="639"/>
      <c r="AD2" s="639"/>
      <c r="AE2" s="639"/>
      <c r="AF2" s="639"/>
      <c r="AG2" s="639"/>
      <c r="AH2" s="639"/>
      <c r="AI2" s="639"/>
      <c r="AJ2" s="639"/>
      <c r="AK2" s="639"/>
      <c r="AL2" s="639"/>
      <c r="AM2" s="639"/>
      <c r="AN2" s="639"/>
      <c r="AO2" s="639"/>
      <c r="AP2" s="639"/>
      <c r="AQ2" s="639"/>
      <c r="AR2" s="639"/>
    </row>
    <row r="3" spans="1:44" x14ac:dyDescent="0.25">
      <c r="A3" s="638"/>
      <c r="B3" s="638"/>
      <c r="C3" s="638"/>
      <c r="D3" s="639" t="s">
        <v>81</v>
      </c>
      <c r="E3" s="639" t="s">
        <v>82</v>
      </c>
      <c r="F3" s="639" t="s">
        <v>83</v>
      </c>
      <c r="G3" s="639" t="s">
        <v>84</v>
      </c>
      <c r="H3" s="639" t="s">
        <v>85</v>
      </c>
      <c r="I3" s="639" t="s">
        <v>86</v>
      </c>
      <c r="J3" s="639"/>
      <c r="K3" s="639"/>
      <c r="L3" s="639"/>
      <c r="M3" s="639"/>
      <c r="N3" s="639" t="s">
        <v>87</v>
      </c>
      <c r="O3" s="639"/>
      <c r="P3" s="639"/>
      <c r="Q3" s="639"/>
      <c r="R3" s="639" t="s">
        <v>88</v>
      </c>
      <c r="S3" s="639"/>
      <c r="T3" s="639"/>
      <c r="U3" s="639"/>
      <c r="V3" s="639" t="s">
        <v>89</v>
      </c>
      <c r="W3" s="639"/>
      <c r="X3" s="639"/>
      <c r="Y3" s="639"/>
      <c r="Z3" s="639" t="s">
        <v>90</v>
      </c>
      <c r="AA3" s="638" t="s">
        <v>3</v>
      </c>
      <c r="AB3" s="638" t="s">
        <v>3</v>
      </c>
      <c r="AC3" s="639"/>
      <c r="AD3" s="639" t="s">
        <v>91</v>
      </c>
      <c r="AE3" s="639"/>
      <c r="AF3" s="639"/>
      <c r="AG3" s="639"/>
      <c r="AH3" s="639" t="s">
        <v>92</v>
      </c>
      <c r="AI3" s="639"/>
      <c r="AJ3" s="639"/>
      <c r="AK3" s="639"/>
      <c r="AL3" s="639" t="s">
        <v>93</v>
      </c>
      <c r="AM3" s="639"/>
      <c r="AN3" s="639"/>
      <c r="AO3" s="639"/>
      <c r="AP3" s="639" t="s">
        <v>94</v>
      </c>
      <c r="AQ3" s="639"/>
      <c r="AR3" s="639"/>
    </row>
    <row r="4" spans="1:44" x14ac:dyDescent="0.25">
      <c r="A4" s="640">
        <v>38868</v>
      </c>
      <c r="B4" s="637">
        <v>-8.5102620089110403E-2</v>
      </c>
      <c r="C4" s="637">
        <v>7.5653638281085345E-2</v>
      </c>
      <c r="D4" s="637">
        <v>-0.1007647</v>
      </c>
      <c r="E4" s="637">
        <v>-0.1399513</v>
      </c>
      <c r="F4" s="637">
        <v>-2.936712E-2</v>
      </c>
      <c r="G4" s="637">
        <v>-4.4600140000000003E-2</v>
      </c>
      <c r="H4" s="637">
        <v>-9.7645345825229712E-2</v>
      </c>
      <c r="I4" s="637">
        <v>-9.2146757925563955E-2</v>
      </c>
      <c r="J4" s="637">
        <v>-7.473422014141741E-2</v>
      </c>
      <c r="K4" s="637">
        <v>-7.4828973653406253E-2</v>
      </c>
      <c r="L4" s="641"/>
      <c r="M4" s="636"/>
      <c r="N4" s="640"/>
      <c r="O4" s="637">
        <v>-7.97838003062913E-2</v>
      </c>
      <c r="P4" s="637">
        <v>6.6774475453206236E-2</v>
      </c>
      <c r="Q4" s="636"/>
      <c r="R4" s="640"/>
      <c r="S4" s="637">
        <v>-7.4677015245631223E-2</v>
      </c>
      <c r="T4" s="637">
        <v>9.023722897951314E-2</v>
      </c>
      <c r="U4" s="636"/>
      <c r="V4" s="640"/>
      <c r="W4" s="637">
        <v>-5.8219249290844842E-2</v>
      </c>
      <c r="X4" s="637">
        <v>5.8851135388448952E-2</v>
      </c>
      <c r="Y4" s="636"/>
      <c r="Z4" s="640"/>
      <c r="AA4" s="637">
        <v>-0.14061856412710674</v>
      </c>
      <c r="AB4" s="637">
        <v>6.8141442964964605E-2</v>
      </c>
      <c r="AC4" s="636"/>
      <c r="AD4" s="640"/>
      <c r="AE4" s="637">
        <v>-9.9968216458960354E-2</v>
      </c>
      <c r="AF4" s="637">
        <v>8.6671330933530605E-2</v>
      </c>
      <c r="AG4" s="636"/>
      <c r="AH4" s="640"/>
      <c r="AI4" s="637">
        <v>-7.8338217705456417E-2</v>
      </c>
      <c r="AJ4" s="637">
        <v>7.7260643497242487E-2</v>
      </c>
      <c r="AK4" s="636"/>
      <c r="AL4" s="640"/>
      <c r="AM4" s="637">
        <v>-9.8024737925722055E-2</v>
      </c>
      <c r="AN4" s="637">
        <v>5.4908124406603587E-2</v>
      </c>
      <c r="AO4" s="636"/>
      <c r="AP4" s="640"/>
      <c r="AQ4" s="637">
        <v>-8.9799245437409247E-2</v>
      </c>
      <c r="AR4" s="637">
        <v>7.7922822955817303E-2</v>
      </c>
    </row>
    <row r="5" spans="1:44" x14ac:dyDescent="0.25">
      <c r="A5" s="640">
        <v>38898</v>
      </c>
      <c r="B5" s="637">
        <v>-8.8118989734340732E-3</v>
      </c>
      <c r="C5" s="637">
        <v>-4.5956497456356837E-3</v>
      </c>
      <c r="D5" s="637">
        <v>1.363346E-2</v>
      </c>
      <c r="E5" s="637">
        <v>4.2502760000000001E-2</v>
      </c>
      <c r="F5" s="637">
        <v>-8.5582009999999995E-5</v>
      </c>
      <c r="G5" s="637">
        <v>8.5929769999999999E-3</v>
      </c>
      <c r="H5" s="637">
        <v>-5.6234302725790088E-2</v>
      </c>
      <c r="I5" s="637">
        <v>-2.4016715079167705E-2</v>
      </c>
      <c r="J5" s="637">
        <v>-1.6355280529605294E-3</v>
      </c>
      <c r="K5" s="637">
        <v>-1.1004424287576987E-3</v>
      </c>
      <c r="L5" s="636"/>
      <c r="M5" s="636"/>
      <c r="N5" s="640"/>
      <c r="O5" s="637">
        <v>-4.59697119505258E-3</v>
      </c>
      <c r="P5" s="637">
        <v>1.5960755963452221E-3</v>
      </c>
      <c r="Q5" s="636"/>
      <c r="R5" s="640"/>
      <c r="S5" s="637">
        <v>-1.2917194966213389E-2</v>
      </c>
      <c r="T5" s="637">
        <v>-1.5083661671312233E-2</v>
      </c>
      <c r="U5" s="636"/>
      <c r="V5" s="640"/>
      <c r="W5" s="637">
        <v>8.6120894077373368E-3</v>
      </c>
      <c r="X5" s="637">
        <v>-8.5097907959771849E-3</v>
      </c>
      <c r="Y5" s="636"/>
      <c r="Z5" s="640"/>
      <c r="AA5" s="637">
        <v>-5.057919002045913E-2</v>
      </c>
      <c r="AB5" s="637">
        <v>-5.8353385859265814E-3</v>
      </c>
      <c r="AC5" s="636"/>
      <c r="AD5" s="640"/>
      <c r="AE5" s="637">
        <v>-1.3942115610368739E-3</v>
      </c>
      <c r="AF5" s="637">
        <v>-6.4161403777265869E-3</v>
      </c>
      <c r="AG5" s="636"/>
      <c r="AH5" s="640"/>
      <c r="AI5" s="637">
        <v>-2.1397499369056359E-2</v>
      </c>
      <c r="AJ5" s="637">
        <v>2.0470821606662883E-2</v>
      </c>
      <c r="AK5" s="636"/>
      <c r="AL5" s="640"/>
      <c r="AM5" s="637">
        <v>-1.6865854712558005E-2</v>
      </c>
      <c r="AN5" s="637">
        <v>-8.946228349685198E-3</v>
      </c>
      <c r="AO5" s="636"/>
      <c r="AP5" s="640"/>
      <c r="AQ5" s="637">
        <v>-1.6993941234149084E-2</v>
      </c>
      <c r="AR5" s="637">
        <v>-1.2014925658771266E-2</v>
      </c>
    </row>
    <row r="6" spans="1:44" x14ac:dyDescent="0.25">
      <c r="A6" s="640">
        <v>38929</v>
      </c>
      <c r="B6" s="637">
        <v>2.2473581381397975E-2</v>
      </c>
      <c r="C6" s="637">
        <v>-7.5517027837523976E-3</v>
      </c>
      <c r="D6" s="637">
        <v>5.3792790000000007E-2</v>
      </c>
      <c r="E6" s="637">
        <v>2.9374880000000003E-2</v>
      </c>
      <c r="F6" s="637">
        <v>3.3218950000000001E-3</v>
      </c>
      <c r="G6" s="637">
        <v>1.7428320000000001E-2</v>
      </c>
      <c r="H6" s="637">
        <v>5.3200849183960258E-2</v>
      </c>
      <c r="I6" s="637">
        <v>1.470854284278722E-3</v>
      </c>
      <c r="J6" s="637">
        <v>7.0307403478588526E-4</v>
      </c>
      <c r="K6" s="637">
        <v>4.0017747266409145E-4</v>
      </c>
      <c r="L6" s="636"/>
      <c r="M6" s="636"/>
      <c r="N6" s="640"/>
      <c r="O6" s="637">
        <v>-1.1878656581133832E-2</v>
      </c>
      <c r="P6" s="637">
        <v>1.9718920941506936E-2</v>
      </c>
      <c r="Q6" s="636"/>
      <c r="R6" s="640"/>
      <c r="S6" s="637">
        <v>1.1373645759361211E-3</v>
      </c>
      <c r="T6" s="637">
        <v>-2.0346302241504948E-2</v>
      </c>
      <c r="U6" s="636"/>
      <c r="V6" s="640"/>
      <c r="W6" s="637">
        <v>3.2818335452788845E-2</v>
      </c>
      <c r="X6" s="637">
        <v>-2.7628587800586656E-2</v>
      </c>
      <c r="Y6" s="636"/>
      <c r="Z6" s="640"/>
      <c r="AA6" s="637">
        <v>6.4811925384005653E-2</v>
      </c>
      <c r="AB6" s="637">
        <v>-1.4584346312157995E-2</v>
      </c>
      <c r="AC6" s="636"/>
      <c r="AD6" s="640"/>
      <c r="AE6" s="637">
        <v>1.7268999888825142E-2</v>
      </c>
      <c r="AF6" s="637">
        <v>-3.482734142814717E-3</v>
      </c>
      <c r="AG6" s="636"/>
      <c r="AH6" s="640"/>
      <c r="AI6" s="637">
        <v>-2.5983111016606518E-2</v>
      </c>
      <c r="AJ6" s="637">
        <v>2.7029851209223174E-2</v>
      </c>
      <c r="AK6" s="636"/>
      <c r="AL6" s="640"/>
      <c r="AM6" s="637">
        <v>3.8852133782940307E-2</v>
      </c>
      <c r="AN6" s="637">
        <v>3.5530270624194796E-3</v>
      </c>
      <c r="AO6" s="636"/>
      <c r="AP6" s="640"/>
      <c r="AQ6" s="637">
        <v>7.3463913807957484E-2</v>
      </c>
      <c r="AR6" s="637">
        <v>-4.5957356731900441E-2</v>
      </c>
    </row>
    <row r="7" spans="1:44" x14ac:dyDescent="0.25">
      <c r="A7" s="640">
        <v>38960</v>
      </c>
      <c r="B7" s="637">
        <v>3.502939241208336E-2</v>
      </c>
      <c r="C7" s="637">
        <v>-2.9811525950779096E-2</v>
      </c>
      <c r="D7" s="637">
        <v>1.5741430000000001E-2</v>
      </c>
      <c r="E7" s="637">
        <v>1.0107919999999999E-2</v>
      </c>
      <c r="F7" s="637">
        <v>2.5312290000000001E-2</v>
      </c>
      <c r="G7" s="637">
        <v>2.8915890000000003E-2</v>
      </c>
      <c r="H7" s="637">
        <v>5.4117640821452734E-2</v>
      </c>
      <c r="I7" s="637">
        <v>3.8533435994405486E-2</v>
      </c>
      <c r="J7" s="637">
        <v>3.6143898385229585E-2</v>
      </c>
      <c r="K7" s="637">
        <v>3.6325121992594259E-2</v>
      </c>
      <c r="L7" s="636"/>
      <c r="M7" s="636"/>
      <c r="N7" s="640"/>
      <c r="O7" s="637">
        <v>4.7188256565313454E-2</v>
      </c>
      <c r="P7" s="637">
        <v>-4.5028005552560077E-2</v>
      </c>
      <c r="Q7" s="636"/>
      <c r="R7" s="640"/>
      <c r="S7" s="637">
        <v>3.5968117299420302E-2</v>
      </c>
      <c r="T7" s="637">
        <v>-3.8962532332197271E-2</v>
      </c>
      <c r="U7" s="636"/>
      <c r="V7" s="640"/>
      <c r="W7" s="637">
        <v>4.7595120369601299E-3</v>
      </c>
      <c r="X7" s="637">
        <v>-4.8491994991017003E-3</v>
      </c>
      <c r="Y7" s="636"/>
      <c r="Z7" s="640"/>
      <c r="AA7" s="637">
        <v>5.9148173514543698E-2</v>
      </c>
      <c r="AB7" s="637">
        <v>-2.0577649845965534E-2</v>
      </c>
      <c r="AC7" s="636"/>
      <c r="AD7" s="640"/>
      <c r="AE7" s="637">
        <v>4.3773727082812589E-2</v>
      </c>
      <c r="AF7" s="637">
        <v>-2.5366868280371956E-2</v>
      </c>
      <c r="AG7" s="636"/>
      <c r="AH7" s="640"/>
      <c r="AI7" s="637">
        <v>7.255058320908811E-2</v>
      </c>
      <c r="AJ7" s="637">
        <v>-7.3917134573388069E-2</v>
      </c>
      <c r="AK7" s="636"/>
      <c r="AL7" s="640"/>
      <c r="AM7" s="637">
        <v>1.0094836812414989E-2</v>
      </c>
      <c r="AN7" s="637">
        <v>-6.8224023871380039E-3</v>
      </c>
      <c r="AO7" s="636"/>
      <c r="AP7" s="640"/>
      <c r="AQ7" s="637">
        <v>6.2796434482737723E-2</v>
      </c>
      <c r="AR7" s="637">
        <v>-3.434849006770696E-2</v>
      </c>
    </row>
    <row r="8" spans="1:44" x14ac:dyDescent="0.25">
      <c r="A8" s="640">
        <v>38990</v>
      </c>
      <c r="B8" s="637">
        <v>1.4660468444770924E-2</v>
      </c>
      <c r="C8" s="637">
        <v>-1.9552831376050066E-2</v>
      </c>
      <c r="D8" s="637">
        <v>-5.5550780000000001E-2</v>
      </c>
      <c r="E8" s="637">
        <v>7.7750980000000003E-3</v>
      </c>
      <c r="F8" s="637">
        <v>2.1526070000000001E-2</v>
      </c>
      <c r="G8" s="637">
        <v>1.924203E-2</v>
      </c>
      <c r="H8" s="637">
        <v>1.243297645074095E-2</v>
      </c>
      <c r="I8" s="637">
        <v>5.6048041352527883E-4</v>
      </c>
      <c r="J8" s="637">
        <v>2.9821199476381097E-2</v>
      </c>
      <c r="K8" s="637">
        <v>2.8079458699480222E-2</v>
      </c>
      <c r="L8" s="636"/>
      <c r="M8" s="636"/>
      <c r="N8" s="640"/>
      <c r="O8" s="637">
        <v>4.1982428794787668E-2</v>
      </c>
      <c r="P8" s="637">
        <v>-4.152824730605529E-2</v>
      </c>
      <c r="Q8" s="636"/>
      <c r="R8" s="640"/>
      <c r="S8" s="637">
        <v>1.4607606142593668E-2</v>
      </c>
      <c r="T8" s="637">
        <v>-1.6493949024920074E-2</v>
      </c>
      <c r="U8" s="636"/>
      <c r="V8" s="640"/>
      <c r="W8" s="637">
        <v>-2.7361866204720496E-2</v>
      </c>
      <c r="X8" s="637">
        <v>2.2078248114102712E-2</v>
      </c>
      <c r="Y8" s="636"/>
      <c r="Z8" s="640"/>
      <c r="AA8" s="637">
        <v>1.0210676827426313E-2</v>
      </c>
      <c r="AB8" s="637">
        <v>-3.2367153655117185E-2</v>
      </c>
      <c r="AC8" s="636"/>
      <c r="AD8" s="640"/>
      <c r="AE8" s="637">
        <v>2.7749514594406072E-2</v>
      </c>
      <c r="AF8" s="637">
        <v>-2.0814703219675844E-2</v>
      </c>
      <c r="AG8" s="636"/>
      <c r="AH8" s="640"/>
      <c r="AI8" s="637">
        <v>3.2381393401835601E-2</v>
      </c>
      <c r="AJ8" s="637">
        <v>-3.383530389163223E-2</v>
      </c>
      <c r="AK8" s="636"/>
      <c r="AL8" s="640"/>
      <c r="AM8" s="637">
        <v>9.9405218183332821E-3</v>
      </c>
      <c r="AN8" s="637">
        <v>-1.4167583567868017E-2</v>
      </c>
      <c r="AO8" s="636"/>
      <c r="AP8" s="640"/>
      <c r="AQ8" s="637">
        <v>5.2510653933392833E-2</v>
      </c>
      <c r="AR8" s="637">
        <v>-5.3291960176666812E-2</v>
      </c>
    </row>
    <row r="9" spans="1:44" x14ac:dyDescent="0.25">
      <c r="A9" s="640">
        <v>39021</v>
      </c>
      <c r="B9" s="637">
        <v>3.3356184369968345E-2</v>
      </c>
      <c r="C9" s="637">
        <v>-4.0643806185797826E-2</v>
      </c>
      <c r="D9" s="637">
        <v>4.1509340000000006E-2</v>
      </c>
      <c r="E9" s="637">
        <v>7.9549919999999996E-2</v>
      </c>
      <c r="F9" s="637">
        <v>3.5095040000000001E-2</v>
      </c>
      <c r="G9" s="637">
        <v>3.5521469999999999E-2</v>
      </c>
      <c r="H9" s="637">
        <v>1.8873523469180326E-2</v>
      </c>
      <c r="I9" s="637">
        <v>6.8901061872695457E-2</v>
      </c>
      <c r="J9" s="637">
        <v>2.8333653783819683E-2</v>
      </c>
      <c r="K9" s="637">
        <v>2.7596829772196983E-2</v>
      </c>
      <c r="L9" s="636"/>
      <c r="M9" s="636"/>
      <c r="N9" s="640"/>
      <c r="O9" s="637">
        <v>4.8604507899474805E-2</v>
      </c>
      <c r="P9" s="637">
        <v>-3.9396231863220631E-2</v>
      </c>
      <c r="Q9" s="636"/>
      <c r="R9" s="640"/>
      <c r="S9" s="637">
        <v>3.2606091262329454E-2</v>
      </c>
      <c r="T9" s="637">
        <v>-4.3447933465055349E-2</v>
      </c>
      <c r="U9" s="636"/>
      <c r="V9" s="640"/>
      <c r="W9" s="637">
        <v>4.7431225235443415E-2</v>
      </c>
      <c r="X9" s="637">
        <v>-4.1895046134461142E-2</v>
      </c>
      <c r="Y9" s="636"/>
      <c r="Z9" s="640"/>
      <c r="AA9" s="637">
        <v>5.9656332246401822E-2</v>
      </c>
      <c r="AB9" s="637">
        <v>-3.7785554887675078E-2</v>
      </c>
      <c r="AC9" s="636"/>
      <c r="AD9" s="640"/>
      <c r="AE9" s="637">
        <v>3.7351120198783366E-2</v>
      </c>
      <c r="AF9" s="637">
        <v>-3.6168446687971659E-2</v>
      </c>
      <c r="AG9" s="636"/>
      <c r="AH9" s="640"/>
      <c r="AI9" s="637">
        <v>3.1662036759606714E-3</v>
      </c>
      <c r="AJ9" s="637">
        <v>-7.5700967308030831E-3</v>
      </c>
      <c r="AK9" s="636"/>
      <c r="AL9" s="640"/>
      <c r="AM9" s="637">
        <v>6.6726777812944491E-2</v>
      </c>
      <c r="AN9" s="637">
        <v>-6.8192685566837441E-2</v>
      </c>
      <c r="AO9" s="636"/>
      <c r="AP9" s="640"/>
      <c r="AQ9" s="637">
        <v>6.4529503463727586E-2</v>
      </c>
      <c r="AR9" s="637">
        <v>-6.7463615110273684E-2</v>
      </c>
    </row>
    <row r="10" spans="1:44" x14ac:dyDescent="0.25">
      <c r="A10" s="640">
        <v>39051</v>
      </c>
      <c r="B10" s="637">
        <v>3.979694279281476E-2</v>
      </c>
      <c r="C10" s="637">
        <v>-4.4881035565071947E-2</v>
      </c>
      <c r="D10" s="637">
        <v>0.10545159999999999</v>
      </c>
      <c r="E10" s="637">
        <v>5.7127749999999998E-2</v>
      </c>
      <c r="F10" s="637">
        <v>2.0489210000000001E-2</v>
      </c>
      <c r="G10" s="637">
        <v>-2.3477059999999998E-3</v>
      </c>
      <c r="H10" s="637">
        <v>-2.4935519111712247E-2</v>
      </c>
      <c r="I10" s="637">
        <v>-6.413612092720674E-3</v>
      </c>
      <c r="J10" s="637">
        <v>6.7120076196740569E-2</v>
      </c>
      <c r="K10" s="637">
        <v>6.3807780885986778E-2</v>
      </c>
      <c r="L10" s="636"/>
      <c r="M10" s="636"/>
      <c r="N10" s="640"/>
      <c r="O10" s="637">
        <v>3.2441467176693189E-2</v>
      </c>
      <c r="P10" s="637">
        <v>-2.4496126464151884E-2</v>
      </c>
      <c r="Q10" s="636"/>
      <c r="R10" s="640"/>
      <c r="S10" s="637">
        <v>4.3332299134804318E-2</v>
      </c>
      <c r="T10" s="637">
        <v>-4.6854090687385053E-2</v>
      </c>
      <c r="U10" s="636"/>
      <c r="V10" s="640"/>
      <c r="W10" s="637">
        <v>6.0350052727127984E-2</v>
      </c>
      <c r="X10" s="637">
        <v>-5.5417058923644555E-2</v>
      </c>
      <c r="Y10" s="636"/>
      <c r="Z10" s="640"/>
      <c r="AA10" s="637">
        <v>7.345674914210381E-3</v>
      </c>
      <c r="AB10" s="637">
        <v>-6.9845933564465446E-2</v>
      </c>
      <c r="AC10" s="636"/>
      <c r="AD10" s="640"/>
      <c r="AE10" s="637">
        <v>1.7845623829537142E-2</v>
      </c>
      <c r="AF10" s="637">
        <v>-4.3088408835958332E-2</v>
      </c>
      <c r="AG10" s="636"/>
      <c r="AH10" s="640"/>
      <c r="AI10" s="637">
        <v>6.5122563213765278E-2</v>
      </c>
      <c r="AJ10" s="637">
        <v>-6.1959261560482939E-2</v>
      </c>
      <c r="AK10" s="636"/>
      <c r="AL10" s="640"/>
      <c r="AM10" s="637">
        <v>5.1938420422035947E-2</v>
      </c>
      <c r="AN10" s="637">
        <v>-7.4339191795680673E-2</v>
      </c>
      <c r="AO10" s="636"/>
      <c r="AP10" s="640"/>
      <c r="AQ10" s="637">
        <v>5.4797742005258811E-2</v>
      </c>
      <c r="AR10" s="637">
        <v>-3.5391174603464338E-2</v>
      </c>
    </row>
    <row r="11" spans="1:44" x14ac:dyDescent="0.25">
      <c r="A11" s="640">
        <v>39082</v>
      </c>
      <c r="B11" s="637">
        <v>4.2971241781290331E-2</v>
      </c>
      <c r="C11" s="637">
        <v>-4.2426551342398498E-2</v>
      </c>
      <c r="D11" s="637">
        <v>3.3155230000000001E-2</v>
      </c>
      <c r="E11" s="637">
        <v>6.9726270000000007E-2</v>
      </c>
      <c r="F11" s="637">
        <v>1.0874200000000001E-2</v>
      </c>
      <c r="G11" s="637">
        <v>3.7637520000000001E-2</v>
      </c>
      <c r="H11" s="637">
        <v>3.7138219031503043E-2</v>
      </c>
      <c r="I11" s="637">
        <v>3.4688996631364419E-2</v>
      </c>
      <c r="J11" s="637">
        <v>4.7625021308113989E-2</v>
      </c>
      <c r="K11" s="637">
        <v>4.7929707203464893E-2</v>
      </c>
      <c r="L11" s="636"/>
      <c r="M11" s="636"/>
      <c r="N11" s="640"/>
      <c r="O11" s="637">
        <v>4.0581922356212941E-2</v>
      </c>
      <c r="P11" s="637">
        <v>-4.1023988226016432E-2</v>
      </c>
      <c r="Q11" s="636"/>
      <c r="R11" s="640"/>
      <c r="S11" s="637">
        <v>5.9967153737384808E-2</v>
      </c>
      <c r="T11" s="637">
        <v>-7.4168664194449146E-2</v>
      </c>
      <c r="U11" s="636"/>
      <c r="V11" s="640"/>
      <c r="W11" s="637">
        <v>4.7518648661306118E-2</v>
      </c>
      <c r="X11" s="637">
        <v>-5.2505790180627974E-2</v>
      </c>
      <c r="Y11" s="636"/>
      <c r="Z11" s="640"/>
      <c r="AA11" s="637">
        <v>5.8576824824884494E-2</v>
      </c>
      <c r="AB11" s="637">
        <v>-7.4722091810336913E-2</v>
      </c>
      <c r="AC11" s="636"/>
      <c r="AD11" s="640"/>
      <c r="AE11" s="637">
        <v>3.9661427355444479E-2</v>
      </c>
      <c r="AF11" s="637">
        <v>-3.9795386742238981E-2</v>
      </c>
      <c r="AG11" s="636"/>
      <c r="AH11" s="640"/>
      <c r="AI11" s="637">
        <v>1.9699041590418537E-3</v>
      </c>
      <c r="AJ11" s="637">
        <v>1.0998865409238235E-4</v>
      </c>
      <c r="AK11" s="636"/>
      <c r="AL11" s="640"/>
      <c r="AM11" s="637">
        <v>4.4527987732036312E-2</v>
      </c>
      <c r="AN11" s="637">
        <v>-4.5198831346876467E-2</v>
      </c>
      <c r="AO11" s="636"/>
      <c r="AP11" s="640"/>
      <c r="AQ11" s="637">
        <v>7.6403515594744814E-2</v>
      </c>
      <c r="AR11" s="637">
        <v>-5.4930309418448543E-2</v>
      </c>
    </row>
    <row r="12" spans="1:44" x14ac:dyDescent="0.25">
      <c r="A12" s="640">
        <v>39113</v>
      </c>
      <c r="B12" s="637">
        <v>-2.7420889938168424E-3</v>
      </c>
      <c r="C12" s="637">
        <v>-6.681995848595375E-3</v>
      </c>
      <c r="D12" s="637">
        <v>-3.9891950000000002E-2</v>
      </c>
      <c r="E12" s="637">
        <v>1.778443E-2</v>
      </c>
      <c r="F12" s="637">
        <v>1.673649E-2</v>
      </c>
      <c r="G12" s="637">
        <v>2.086986E-2</v>
      </c>
      <c r="H12" s="637">
        <v>1.3358054010103872E-3</v>
      </c>
      <c r="I12" s="637">
        <v>4.4486042700077853E-2</v>
      </c>
      <c r="J12" s="637">
        <v>-8.3097760615206285E-3</v>
      </c>
      <c r="K12" s="637">
        <v>-6.8228281409648825E-3</v>
      </c>
      <c r="L12" s="636"/>
      <c r="M12" s="636"/>
      <c r="N12" s="640"/>
      <c r="O12" s="637">
        <v>1.7623536195921982E-2</v>
      </c>
      <c r="P12" s="637">
        <v>-1.5044670464226601E-2</v>
      </c>
      <c r="Q12" s="636"/>
      <c r="R12" s="640"/>
      <c r="S12" s="637">
        <v>4.6600794274867206E-3</v>
      </c>
      <c r="T12" s="637">
        <v>-8.0515173766526511E-3</v>
      </c>
      <c r="U12" s="636"/>
      <c r="V12" s="640"/>
      <c r="W12" s="637">
        <v>-3.1164996046098008E-2</v>
      </c>
      <c r="X12" s="637">
        <v>2.9256642675316847E-2</v>
      </c>
      <c r="Y12" s="636"/>
      <c r="Z12" s="640"/>
      <c r="AA12" s="637">
        <v>-1.3047586573296542E-2</v>
      </c>
      <c r="AB12" s="637">
        <v>4.7792855394126112E-3</v>
      </c>
      <c r="AC12" s="636"/>
      <c r="AD12" s="640"/>
      <c r="AE12" s="637">
        <v>9.0465461114203165E-3</v>
      </c>
      <c r="AF12" s="637">
        <v>-2.0372915664635293E-2</v>
      </c>
      <c r="AG12" s="636"/>
      <c r="AH12" s="640"/>
      <c r="AI12" s="637">
        <v>-2.0415677588947349E-2</v>
      </c>
      <c r="AJ12" s="637">
        <v>1.6213970570042788E-2</v>
      </c>
      <c r="AK12" s="636"/>
      <c r="AL12" s="640"/>
      <c r="AM12" s="637">
        <v>1.5410821497899015E-2</v>
      </c>
      <c r="AN12" s="637">
        <v>-2.9532714374600248E-2</v>
      </c>
      <c r="AO12" s="636"/>
      <c r="AP12" s="640"/>
      <c r="AQ12" s="637">
        <v>2.9293497808562184E-2</v>
      </c>
      <c r="AR12" s="637">
        <v>-2.8495166712075869E-2</v>
      </c>
    </row>
    <row r="13" spans="1:44" x14ac:dyDescent="0.25">
      <c r="A13" s="640">
        <v>39141</v>
      </c>
      <c r="B13" s="637">
        <v>4.9692931645827399E-4</v>
      </c>
      <c r="C13" s="637">
        <v>7.4428095219827763E-3</v>
      </c>
      <c r="D13" s="637">
        <v>-2.2665210000000002E-2</v>
      </c>
      <c r="E13" s="637">
        <v>-2.6995760000000001E-2</v>
      </c>
      <c r="F13" s="637">
        <v>-1.6594439999999998E-2</v>
      </c>
      <c r="G13" s="637">
        <v>-1.9688830000000001E-2</v>
      </c>
      <c r="H13" s="637">
        <v>2.8332789809491176E-2</v>
      </c>
      <c r="I13" s="637">
        <v>8.3197834019854734E-3</v>
      </c>
      <c r="J13" s="637">
        <v>5.7453560261497998E-4</v>
      </c>
      <c r="K13" s="637">
        <v>1.4437056462506242E-3</v>
      </c>
      <c r="L13" s="636"/>
      <c r="M13" s="636"/>
      <c r="N13" s="640"/>
      <c r="O13" s="637">
        <v>-2.4960445314228547E-3</v>
      </c>
      <c r="P13" s="637">
        <v>7.353099264363029E-3</v>
      </c>
      <c r="Q13" s="636"/>
      <c r="R13" s="640"/>
      <c r="S13" s="637">
        <v>1.483799185154382E-2</v>
      </c>
      <c r="T13" s="637">
        <v>3.8363344364803695E-2</v>
      </c>
      <c r="U13" s="636"/>
      <c r="V13" s="640"/>
      <c r="W13" s="637">
        <v>2.7322770803637885E-3</v>
      </c>
      <c r="X13" s="637">
        <v>-7.5948264369888208E-3</v>
      </c>
      <c r="Y13" s="636"/>
      <c r="Z13" s="640"/>
      <c r="AA13" s="637">
        <v>1.5133670322350006E-2</v>
      </c>
      <c r="AB13" s="637">
        <v>6.7431264344829708E-3</v>
      </c>
      <c r="AC13" s="636"/>
      <c r="AD13" s="640"/>
      <c r="AE13" s="637">
        <v>2.072104090666808E-2</v>
      </c>
      <c r="AF13" s="637">
        <v>-2.7229835095604862E-2</v>
      </c>
      <c r="AG13" s="636"/>
      <c r="AH13" s="640"/>
      <c r="AI13" s="637">
        <v>-1.0021078255808303E-2</v>
      </c>
      <c r="AJ13" s="637">
        <v>1.157197623390253E-2</v>
      </c>
      <c r="AK13" s="636"/>
      <c r="AL13" s="640"/>
      <c r="AM13" s="637">
        <v>3.1943089476240985E-2</v>
      </c>
      <c r="AN13" s="637">
        <v>-3.7400741814596503E-2</v>
      </c>
      <c r="AO13" s="636"/>
      <c r="AP13" s="640"/>
      <c r="AQ13" s="637">
        <v>-6.7509989017442325E-3</v>
      </c>
      <c r="AR13" s="637">
        <v>1.247062189408831E-2</v>
      </c>
    </row>
    <row r="14" spans="1:44" x14ac:dyDescent="0.25">
      <c r="A14" s="640">
        <v>39172</v>
      </c>
      <c r="B14" s="637">
        <v>2.1562043693712504E-2</v>
      </c>
      <c r="C14" s="637">
        <v>-2.7837295837312169E-2</v>
      </c>
      <c r="D14" s="637">
        <v>5.5382830000000001E-2</v>
      </c>
      <c r="E14" s="637">
        <v>7.1210509999999991E-2</v>
      </c>
      <c r="F14" s="637">
        <v>1.2140550000000002E-2</v>
      </c>
      <c r="G14" s="637">
        <v>2.9112040000000002E-2</v>
      </c>
      <c r="H14" s="637">
        <v>-3.5504559471579889E-3</v>
      </c>
      <c r="I14" s="637">
        <v>4.5646109308324023E-2</v>
      </c>
      <c r="J14" s="637">
        <v>1.8096721334605166E-2</v>
      </c>
      <c r="K14" s="637">
        <v>1.6707326793445301E-2</v>
      </c>
      <c r="L14" s="636"/>
      <c r="M14" s="636"/>
      <c r="N14" s="640"/>
      <c r="O14" s="637">
        <v>2.10041115661758E-2</v>
      </c>
      <c r="P14" s="637">
        <v>-1.9245529153393479E-2</v>
      </c>
      <c r="Q14" s="636"/>
      <c r="R14" s="640"/>
      <c r="S14" s="637">
        <v>5.5408921237156517E-2</v>
      </c>
      <c r="T14" s="637">
        <v>-5.3009349739193079E-2</v>
      </c>
      <c r="U14" s="636"/>
      <c r="V14" s="640"/>
      <c r="W14" s="637">
        <v>6.5759418336152467E-2</v>
      </c>
      <c r="X14" s="637">
        <v>-6.2359210349954668E-2</v>
      </c>
      <c r="Y14" s="636"/>
      <c r="Z14" s="640"/>
      <c r="AA14" s="637">
        <v>1.4723905758059062E-2</v>
      </c>
      <c r="AB14" s="637">
        <v>-2.2296913575613638E-2</v>
      </c>
      <c r="AC14" s="636"/>
      <c r="AD14" s="640"/>
      <c r="AE14" s="637">
        <v>2.3322486150501739E-2</v>
      </c>
      <c r="AF14" s="637">
        <v>-2.9971478558807951E-2</v>
      </c>
      <c r="AG14" s="636"/>
      <c r="AH14" s="640"/>
      <c r="AI14" s="637">
        <v>-6.8663887363101354E-3</v>
      </c>
      <c r="AJ14" s="637">
        <v>5.9984781323957764E-3</v>
      </c>
      <c r="AK14" s="636"/>
      <c r="AL14" s="640"/>
      <c r="AM14" s="637">
        <v>4.7985506905112753E-2</v>
      </c>
      <c r="AN14" s="637">
        <v>-4.8355940749848211E-2</v>
      </c>
      <c r="AO14" s="636"/>
      <c r="AP14" s="640"/>
      <c r="AQ14" s="637">
        <v>4.1914031101922274E-2</v>
      </c>
      <c r="AR14" s="637">
        <v>-5.7479822317448595E-2</v>
      </c>
    </row>
    <row r="15" spans="1:44" x14ac:dyDescent="0.25">
      <c r="A15" s="640">
        <v>39202</v>
      </c>
      <c r="B15" s="637">
        <v>3.5394960041653128E-2</v>
      </c>
      <c r="C15" s="637">
        <v>-4.0845443530535513E-2</v>
      </c>
      <c r="D15" s="637">
        <v>9.4985539999999991E-4</v>
      </c>
      <c r="E15" s="637">
        <v>5.3630409999999996E-2</v>
      </c>
      <c r="F15" s="637">
        <v>4.4272410000000005E-2</v>
      </c>
      <c r="G15" s="637">
        <v>3.990345E-2</v>
      </c>
      <c r="H15" s="637">
        <v>3.0120381681274982E-2</v>
      </c>
      <c r="I15" s="637">
        <v>4.5459582067715838E-2</v>
      </c>
      <c r="J15" s="637">
        <v>3.8838603022880801E-2</v>
      </c>
      <c r="K15" s="637">
        <v>3.679729056152365E-2</v>
      </c>
      <c r="L15" s="636"/>
      <c r="M15" s="636"/>
      <c r="N15" s="640"/>
      <c r="O15" s="637">
        <v>1.5252500086426254E-2</v>
      </c>
      <c r="P15" s="637">
        <v>-1.7830448535529009E-2</v>
      </c>
      <c r="Q15" s="636"/>
      <c r="R15" s="640"/>
      <c r="S15" s="637">
        <v>5.2369817276265801E-2</v>
      </c>
      <c r="T15" s="637">
        <v>-4.7448865816462966E-2</v>
      </c>
      <c r="U15" s="636"/>
      <c r="V15" s="640"/>
      <c r="W15" s="637">
        <v>3.1074328870794619E-2</v>
      </c>
      <c r="X15" s="637">
        <v>-3.4132015275333383E-2</v>
      </c>
      <c r="Y15" s="636"/>
      <c r="Z15" s="640"/>
      <c r="AA15" s="637">
        <v>3.9761579455343865E-2</v>
      </c>
      <c r="AB15" s="637">
        <v>-3.2117519636570072E-2</v>
      </c>
      <c r="AC15" s="636"/>
      <c r="AD15" s="640"/>
      <c r="AE15" s="637">
        <v>7.6788706159543196E-2</v>
      </c>
      <c r="AF15" s="637">
        <v>-7.165680575846009E-2</v>
      </c>
      <c r="AG15" s="636"/>
      <c r="AH15" s="640"/>
      <c r="AI15" s="637">
        <v>3.0094609878427766E-2</v>
      </c>
      <c r="AJ15" s="637">
        <v>-3.1851422001466997E-2</v>
      </c>
      <c r="AK15" s="636"/>
      <c r="AL15" s="640"/>
      <c r="AM15" s="637">
        <v>5.673254757884845E-2</v>
      </c>
      <c r="AN15" s="637">
        <v>-4.2183987514212047E-2</v>
      </c>
      <c r="AO15" s="636"/>
      <c r="AP15" s="640"/>
      <c r="AQ15" s="637">
        <v>3.175188949304595E-2</v>
      </c>
      <c r="AR15" s="637">
        <v>-5.546647279984495E-2</v>
      </c>
    </row>
    <row r="16" spans="1:44" x14ac:dyDescent="0.25">
      <c r="A16" s="640">
        <v>39233</v>
      </c>
      <c r="B16" s="637">
        <v>4.937045186019387E-2</v>
      </c>
      <c r="C16" s="637">
        <v>-5.2224985655422676E-2</v>
      </c>
      <c r="D16" s="637">
        <v>-3.21899E-2</v>
      </c>
      <c r="E16" s="637">
        <v>0.1043342</v>
      </c>
      <c r="F16" s="637">
        <v>3.8563939999999998E-2</v>
      </c>
      <c r="G16" s="637">
        <v>3.432371E-2</v>
      </c>
      <c r="H16" s="637">
        <v>5.0305230186662761E-2</v>
      </c>
      <c r="I16" s="637">
        <v>1.5761931202401557E-2</v>
      </c>
      <c r="J16" s="637">
        <v>5.4768813676113789E-2</v>
      </c>
      <c r="K16" s="637">
        <v>5.3819281318739302E-2</v>
      </c>
      <c r="L16" s="636"/>
      <c r="M16" s="636"/>
      <c r="N16" s="640"/>
      <c r="O16" s="637">
        <v>4.9281877363243666E-2</v>
      </c>
      <c r="P16" s="637">
        <v>-4.4815795097098703E-2</v>
      </c>
      <c r="Q16" s="636"/>
      <c r="R16" s="640"/>
      <c r="S16" s="637">
        <v>5.23999071900276E-2</v>
      </c>
      <c r="T16" s="637">
        <v>-7.4397340801513751E-2</v>
      </c>
      <c r="U16" s="636"/>
      <c r="V16" s="640"/>
      <c r="W16" s="637">
        <v>0.13272046128329584</v>
      </c>
      <c r="X16" s="637">
        <v>-0.12923873563682833</v>
      </c>
      <c r="Y16" s="636"/>
      <c r="Z16" s="640"/>
      <c r="AA16" s="637">
        <v>5.8316590224444326E-2</v>
      </c>
      <c r="AB16" s="637">
        <v>-4.2657906338867714E-2</v>
      </c>
      <c r="AC16" s="636"/>
      <c r="AD16" s="640"/>
      <c r="AE16" s="637">
        <v>0.11969537713240361</v>
      </c>
      <c r="AF16" s="637">
        <v>-8.9808339957883704E-2</v>
      </c>
      <c r="AG16" s="636"/>
      <c r="AH16" s="640"/>
      <c r="AI16" s="637">
        <v>1.8790181851166439E-2</v>
      </c>
      <c r="AJ16" s="637">
        <v>-2.1163260494509391E-2</v>
      </c>
      <c r="AK16" s="636"/>
      <c r="AL16" s="640"/>
      <c r="AM16" s="637">
        <v>7.3506564931136525E-2</v>
      </c>
      <c r="AN16" s="637">
        <v>-7.7560562823872026E-2</v>
      </c>
      <c r="AO16" s="636"/>
      <c r="AP16" s="640"/>
      <c r="AQ16" s="637">
        <v>3.7508897598595131E-2</v>
      </c>
      <c r="AR16" s="637">
        <v>-7.5319566728680454E-2</v>
      </c>
    </row>
    <row r="17" spans="1:44" x14ac:dyDescent="0.25">
      <c r="A17" s="640">
        <v>39263</v>
      </c>
      <c r="B17" s="637">
        <v>2.7776921837871508E-2</v>
      </c>
      <c r="C17" s="637">
        <v>-2.3645499827177514E-2</v>
      </c>
      <c r="D17" s="637">
        <v>8.0929819999999986E-2</v>
      </c>
      <c r="E17" s="637">
        <v>2.7256249999999999E-2</v>
      </c>
      <c r="F17" s="637">
        <v>-1.5583590000000001E-2</v>
      </c>
      <c r="G17" s="637">
        <v>-3.2308360000000004E-3</v>
      </c>
      <c r="H17" s="637">
        <v>-4.8109523141177087E-3</v>
      </c>
      <c r="I17" s="637">
        <v>-1.3556622577335406E-2</v>
      </c>
      <c r="J17" s="637">
        <v>4.6398991776484232E-2</v>
      </c>
      <c r="K17" s="637">
        <v>4.4711840844137006E-2</v>
      </c>
      <c r="L17" s="636"/>
      <c r="M17" s="636"/>
      <c r="N17" s="640"/>
      <c r="O17" s="637">
        <v>1.7190047651621462E-2</v>
      </c>
      <c r="P17" s="637">
        <v>-1.1493771829321708E-2</v>
      </c>
      <c r="Q17" s="636"/>
      <c r="R17" s="640"/>
      <c r="S17" s="637">
        <v>-4.6020364896904482E-3</v>
      </c>
      <c r="T17" s="637">
        <v>7.6973533271264619E-4</v>
      </c>
      <c r="U17" s="636"/>
      <c r="V17" s="640"/>
      <c r="W17" s="637">
        <v>6.8825833980206377E-2</v>
      </c>
      <c r="X17" s="637">
        <v>-7.1746154901574155E-2</v>
      </c>
      <c r="Y17" s="636"/>
      <c r="Z17" s="640"/>
      <c r="AA17" s="637">
        <v>2.29673218533177E-2</v>
      </c>
      <c r="AB17" s="637">
        <v>-3.4414436319660333E-2</v>
      </c>
      <c r="AC17" s="636"/>
      <c r="AD17" s="640"/>
      <c r="AE17" s="637">
        <v>2.4584446440098478E-2</v>
      </c>
      <c r="AF17" s="637">
        <v>-3.5256783379278005E-2</v>
      </c>
      <c r="AG17" s="636"/>
      <c r="AH17" s="640"/>
      <c r="AI17" s="637">
        <v>5.5548517857316675E-2</v>
      </c>
      <c r="AJ17" s="637">
        <v>-5.0342190810051181E-2</v>
      </c>
      <c r="AK17" s="636"/>
      <c r="AL17" s="640"/>
      <c r="AM17" s="637">
        <v>2.4177732089682689E-2</v>
      </c>
      <c r="AN17" s="637">
        <v>-5.5800279098434297E-2</v>
      </c>
      <c r="AO17" s="636"/>
      <c r="AP17" s="640"/>
      <c r="AQ17" s="637">
        <v>2.1201565567942761E-2</v>
      </c>
      <c r="AR17" s="637">
        <v>-5.3852193368609143E-3</v>
      </c>
    </row>
    <row r="18" spans="1:44" x14ac:dyDescent="0.25">
      <c r="A18" s="640">
        <v>39294</v>
      </c>
      <c r="B18" s="637">
        <v>3.4398448551512521E-2</v>
      </c>
      <c r="C18" s="637">
        <v>-2.6527484581470896E-2</v>
      </c>
      <c r="D18" s="637">
        <v>3.4497589999999995E-2</v>
      </c>
      <c r="E18" s="637">
        <v>1.4472540000000001E-2</v>
      </c>
      <c r="F18" s="637">
        <v>-2.883703E-2</v>
      </c>
      <c r="G18" s="637">
        <v>-3.4030870000000005E-2</v>
      </c>
      <c r="H18" s="637">
        <v>2.9460673292143039E-2</v>
      </c>
      <c r="I18" s="637">
        <v>5.3628911029663343E-2</v>
      </c>
      <c r="J18" s="637">
        <v>5.924795124040972E-2</v>
      </c>
      <c r="K18" s="637">
        <v>5.4751018594210617E-2</v>
      </c>
      <c r="L18" s="636"/>
      <c r="M18" s="636"/>
      <c r="N18" s="640"/>
      <c r="O18" s="637">
        <v>5.9599364565252749E-4</v>
      </c>
      <c r="P18" s="637">
        <v>8.6796565470183412E-3</v>
      </c>
      <c r="Q18" s="636"/>
      <c r="R18" s="640"/>
      <c r="S18" s="637">
        <v>-1.1690583745624428E-2</v>
      </c>
      <c r="T18" s="637">
        <v>8.2406761765361543E-3</v>
      </c>
      <c r="U18" s="636"/>
      <c r="V18" s="640"/>
      <c r="W18" s="637">
        <v>7.0018652559514158E-2</v>
      </c>
      <c r="X18" s="637">
        <v>-6.3079477603460138E-2</v>
      </c>
      <c r="Y18" s="636"/>
      <c r="Z18" s="640"/>
      <c r="AA18" s="637">
        <v>6.5028432094648231E-2</v>
      </c>
      <c r="AB18" s="637">
        <v>-6.3081418943442449E-2</v>
      </c>
      <c r="AC18" s="636"/>
      <c r="AD18" s="640"/>
      <c r="AE18" s="637">
        <v>5.2003957934077208E-2</v>
      </c>
      <c r="AF18" s="637">
        <v>-7.0952976481344784E-2</v>
      </c>
      <c r="AG18" s="636"/>
      <c r="AH18" s="640"/>
      <c r="AI18" s="637">
        <v>2.3454874671974005E-2</v>
      </c>
      <c r="AJ18" s="637">
        <v>-2.0714677263028829E-2</v>
      </c>
      <c r="AK18" s="636"/>
      <c r="AL18" s="640"/>
      <c r="AM18" s="637">
        <v>6.5105112335886561E-2</v>
      </c>
      <c r="AN18" s="637">
        <v>-8.5170864807540325E-2</v>
      </c>
      <c r="AO18" s="636"/>
      <c r="AP18" s="640"/>
      <c r="AQ18" s="637">
        <v>1.2635803405306831E-2</v>
      </c>
      <c r="AR18" s="637">
        <v>9.9744805984789409E-3</v>
      </c>
    </row>
    <row r="19" spans="1:44" x14ac:dyDescent="0.25">
      <c r="A19" s="640">
        <v>39325</v>
      </c>
      <c r="B19" s="637">
        <v>-2.0829305743699116E-2</v>
      </c>
      <c r="C19" s="637">
        <v>1.3694520045771938E-2</v>
      </c>
      <c r="D19" s="637">
        <v>-4.0775199999999998E-2</v>
      </c>
      <c r="E19" s="637">
        <v>-2.9320560000000002E-2</v>
      </c>
      <c r="F19" s="637">
        <v>1.4182440000000001E-2</v>
      </c>
      <c r="G19" s="637">
        <v>-6.5811609999999994E-3</v>
      </c>
      <c r="H19" s="637">
        <v>-3.0494887672743262E-2</v>
      </c>
      <c r="I19" s="637">
        <v>-2.0956688763058128E-2</v>
      </c>
      <c r="J19" s="637">
        <v>-1.6531635527448633E-2</v>
      </c>
      <c r="K19" s="637">
        <v>-1.7950530776036717E-2</v>
      </c>
      <c r="L19" s="636"/>
      <c r="M19" s="636"/>
      <c r="N19" s="640"/>
      <c r="O19" s="637">
        <v>-3.5449497612561887E-2</v>
      </c>
      <c r="P19" s="637">
        <v>2.7827475260042041E-2</v>
      </c>
      <c r="Q19" s="636"/>
      <c r="R19" s="640"/>
      <c r="S19" s="637">
        <v>-1.161412898874435E-2</v>
      </c>
      <c r="T19" s="637">
        <v>1.9425211408404121E-2</v>
      </c>
      <c r="U19" s="636"/>
      <c r="V19" s="640"/>
      <c r="W19" s="637">
        <v>-2.4848985518058871E-2</v>
      </c>
      <c r="X19" s="637">
        <v>1.9744726376395742E-2</v>
      </c>
      <c r="Y19" s="636"/>
      <c r="Z19" s="640"/>
      <c r="AA19" s="637">
        <v>-2.8750699495079485E-2</v>
      </c>
      <c r="AB19" s="637">
        <v>2.9242612926959784E-2</v>
      </c>
      <c r="AC19" s="636"/>
      <c r="AD19" s="640"/>
      <c r="AE19" s="637">
        <v>-2.3347751952505318E-2</v>
      </c>
      <c r="AF19" s="637">
        <v>2.6319716329757357E-2</v>
      </c>
      <c r="AG19" s="636"/>
      <c r="AH19" s="640"/>
      <c r="AI19" s="637">
        <v>-2.4777638764150799E-2</v>
      </c>
      <c r="AJ19" s="637">
        <v>1.907160387845943E-2</v>
      </c>
      <c r="AK19" s="636"/>
      <c r="AL19" s="640"/>
      <c r="AM19" s="637">
        <v>-1.4700502932322624E-2</v>
      </c>
      <c r="AN19" s="637">
        <v>-2.2851947309143437E-3</v>
      </c>
      <c r="AO19" s="636"/>
      <c r="AP19" s="640"/>
      <c r="AQ19" s="637">
        <v>-2.9981836299759149E-3</v>
      </c>
      <c r="AR19" s="637">
        <v>-2.6211105019129131E-2</v>
      </c>
    </row>
    <row r="20" spans="1:44" x14ac:dyDescent="0.25">
      <c r="A20" s="640">
        <v>39355</v>
      </c>
      <c r="B20" s="637">
        <v>8.6868642158380166E-2</v>
      </c>
      <c r="C20" s="637">
        <v>-8.4522785566001221E-2</v>
      </c>
      <c r="D20" s="637">
        <v>8.1107589999999993E-2</v>
      </c>
      <c r="E20" s="637">
        <v>0.1248394</v>
      </c>
      <c r="F20" s="637">
        <v>4.248482E-2</v>
      </c>
      <c r="G20" s="637">
        <v>7.1885330000000004E-3</v>
      </c>
      <c r="H20" s="637">
        <v>5.9515413326698512E-2</v>
      </c>
      <c r="I20" s="637">
        <v>5.4505117950390695E-2</v>
      </c>
      <c r="J20" s="637">
        <v>0.10959438460479171</v>
      </c>
      <c r="K20" s="637">
        <v>0.10536488914926713</v>
      </c>
      <c r="L20" s="636"/>
      <c r="M20" s="636"/>
      <c r="N20" s="640"/>
      <c r="O20" s="637">
        <v>5.5211550109071424E-2</v>
      </c>
      <c r="P20" s="637">
        <v>-4.507608859813058E-2</v>
      </c>
      <c r="Q20" s="636"/>
      <c r="R20" s="640"/>
      <c r="S20" s="637">
        <v>5.3635855541482445E-2</v>
      </c>
      <c r="T20" s="637">
        <v>-5.7504392983290846E-2</v>
      </c>
      <c r="U20" s="636"/>
      <c r="V20" s="640"/>
      <c r="W20" s="637">
        <v>0.19929773836800785</v>
      </c>
      <c r="X20" s="637">
        <v>-0.20152223154945653</v>
      </c>
      <c r="Y20" s="636"/>
      <c r="Z20" s="640"/>
      <c r="AA20" s="637">
        <v>8.7905534180507477E-2</v>
      </c>
      <c r="AB20" s="637">
        <v>-0.11407732965762239</v>
      </c>
      <c r="AC20" s="636"/>
      <c r="AD20" s="640"/>
      <c r="AE20" s="637">
        <v>8.5233752905674698E-2</v>
      </c>
      <c r="AF20" s="637">
        <v>-8.7645056613755434E-2</v>
      </c>
      <c r="AG20" s="636"/>
      <c r="AH20" s="640"/>
      <c r="AI20" s="637">
        <v>4.5770139191344497E-2</v>
      </c>
      <c r="AJ20" s="637">
        <v>-4.562220472636546E-2</v>
      </c>
      <c r="AK20" s="636"/>
      <c r="AL20" s="640"/>
      <c r="AM20" s="637">
        <v>0.14200582110670562</v>
      </c>
      <c r="AN20" s="637">
        <v>-0.14634497243268235</v>
      </c>
      <c r="AO20" s="636"/>
      <c r="AP20" s="640"/>
      <c r="AQ20" s="637">
        <v>7.0683759479280628E-2</v>
      </c>
      <c r="AR20" s="637">
        <v>-3.9532480404401764E-2</v>
      </c>
    </row>
    <row r="21" spans="1:44" x14ac:dyDescent="0.25">
      <c r="A21" s="640">
        <v>39386</v>
      </c>
      <c r="B21" s="637">
        <v>8.3983399953589943E-2</v>
      </c>
      <c r="C21" s="637">
        <v>-7.6008094550243127E-2</v>
      </c>
      <c r="D21" s="637">
        <v>9.8154740000000004E-2</v>
      </c>
      <c r="E21" s="637">
        <v>0.12050959999999999</v>
      </c>
      <c r="F21" s="637">
        <v>2.2899349999999999E-2</v>
      </c>
      <c r="G21" s="637">
        <v>2.8984429999999999E-2</v>
      </c>
      <c r="H21" s="637">
        <v>7.3427197584593526E-2</v>
      </c>
      <c r="I21" s="637">
        <v>7.0801924144999015E-2</v>
      </c>
      <c r="J21" s="637">
        <v>9.3909271399655561E-2</v>
      </c>
      <c r="K21" s="637">
        <v>8.9548977153207865E-2</v>
      </c>
      <c r="L21" s="636"/>
      <c r="M21" s="636"/>
      <c r="N21" s="640"/>
      <c r="O21" s="637">
        <v>4.4322658681277549E-2</v>
      </c>
      <c r="P21" s="637">
        <v>-3.4459915986518902E-2</v>
      </c>
      <c r="Q21" s="636"/>
      <c r="R21" s="640"/>
      <c r="S21" s="637">
        <v>6.4106439553908254E-2</v>
      </c>
      <c r="T21" s="637">
        <v>-6.616939195515209E-2</v>
      </c>
      <c r="U21" s="636"/>
      <c r="V21" s="640"/>
      <c r="W21" s="637">
        <v>0.17003418682667953</v>
      </c>
      <c r="X21" s="637">
        <v>-0.16132055773458567</v>
      </c>
      <c r="Y21" s="636"/>
      <c r="Z21" s="640"/>
      <c r="AA21" s="637">
        <v>0.12828882339531111</v>
      </c>
      <c r="AB21" s="637">
        <v>-0.109880216235672</v>
      </c>
      <c r="AC21" s="636"/>
      <c r="AD21" s="640"/>
      <c r="AE21" s="637">
        <v>0.116423685813765</v>
      </c>
      <c r="AF21" s="637">
        <v>-9.4615268981778994E-2</v>
      </c>
      <c r="AG21" s="636"/>
      <c r="AH21" s="640"/>
      <c r="AI21" s="637">
        <v>4.9209875712016057E-2</v>
      </c>
      <c r="AJ21" s="637">
        <v>-5.3719651240788285E-2</v>
      </c>
      <c r="AK21" s="636"/>
      <c r="AL21" s="640"/>
      <c r="AM21" s="637">
        <v>7.7072883207602805E-2</v>
      </c>
      <c r="AN21" s="637">
        <v>-6.3199661939529486E-2</v>
      </c>
      <c r="AO21" s="636"/>
      <c r="AP21" s="640"/>
      <c r="AQ21" s="637">
        <v>0.10765728316849697</v>
      </c>
      <c r="AR21" s="637">
        <v>-7.2626750249154534E-2</v>
      </c>
    </row>
    <row r="22" spans="1:44" x14ac:dyDescent="0.25">
      <c r="A22" s="640">
        <v>39416</v>
      </c>
      <c r="B22" s="637">
        <v>-4.8207982115732032E-2</v>
      </c>
      <c r="C22" s="637">
        <v>6.3759818671288049E-2</v>
      </c>
      <c r="D22" s="637">
        <v>-2.5786990000000002E-4</v>
      </c>
      <c r="E22" s="637">
        <v>-5.7025079999999999E-2</v>
      </c>
      <c r="F22" s="637">
        <v>-4.688026E-2</v>
      </c>
      <c r="G22" s="637">
        <v>-4.554333E-2</v>
      </c>
      <c r="H22" s="637">
        <v>-4.0411629000473475E-3</v>
      </c>
      <c r="I22" s="637">
        <v>-4.4692421865314504E-2</v>
      </c>
      <c r="J22" s="637">
        <v>-8.1305904507054383E-2</v>
      </c>
      <c r="K22" s="637">
        <v>-7.9983295615805999E-2</v>
      </c>
      <c r="L22" s="636"/>
      <c r="M22" s="636"/>
      <c r="N22" s="640"/>
      <c r="O22" s="637">
        <v>-6.6922868724559825E-2</v>
      </c>
      <c r="P22" s="637">
        <v>7.1320175787420323E-2</v>
      </c>
      <c r="Q22" s="636"/>
      <c r="R22" s="640"/>
      <c r="S22" s="637">
        <v>-1.619735467318369E-2</v>
      </c>
      <c r="T22" s="637">
        <v>5.6699996285124288E-2</v>
      </c>
      <c r="U22" s="636"/>
      <c r="V22" s="640"/>
      <c r="W22" s="637">
        <v>-6.4381011852431114E-2</v>
      </c>
      <c r="X22" s="637">
        <v>6.6827822017280783E-2</v>
      </c>
      <c r="Y22" s="636"/>
      <c r="Z22" s="640"/>
      <c r="AA22" s="637">
        <v>-4.9189219688463112E-2</v>
      </c>
      <c r="AB22" s="637">
        <v>8.23665470375054E-2</v>
      </c>
      <c r="AC22" s="636"/>
      <c r="AD22" s="640"/>
      <c r="AE22" s="637">
        <v>-8.5294048878459816E-2</v>
      </c>
      <c r="AF22" s="637">
        <v>0.10018069064823773</v>
      </c>
      <c r="AG22" s="636"/>
      <c r="AH22" s="640"/>
      <c r="AI22" s="637">
        <v>-9.243048825228059E-2</v>
      </c>
      <c r="AJ22" s="637">
        <v>9.101501456007477E-2</v>
      </c>
      <c r="AK22" s="636"/>
      <c r="AL22" s="640"/>
      <c r="AM22" s="637">
        <v>-6.6879758993345764E-2</v>
      </c>
      <c r="AN22" s="637">
        <v>8.4191668537029973E-2</v>
      </c>
      <c r="AO22" s="636"/>
      <c r="AP22" s="640"/>
      <c r="AQ22" s="637">
        <v>2.1218465114129295E-2</v>
      </c>
      <c r="AR22" s="637">
        <v>1.5041411053709002E-2</v>
      </c>
    </row>
    <row r="23" spans="1:44" x14ac:dyDescent="0.25">
      <c r="A23" s="640">
        <v>39447</v>
      </c>
      <c r="B23" s="637">
        <v>1.3521546797616992E-2</v>
      </c>
      <c r="C23" s="637">
        <v>1.9288627191410711E-3</v>
      </c>
      <c r="D23" s="637">
        <v>3.3349549999999999E-2</v>
      </c>
      <c r="E23" s="637">
        <v>1.3462190000000001E-2</v>
      </c>
      <c r="F23" s="637">
        <v>-2.9490480000000001E-3</v>
      </c>
      <c r="G23" s="637">
        <v>-1.356276E-2</v>
      </c>
      <c r="H23" s="637">
        <v>4.7920706621741048E-2</v>
      </c>
      <c r="I23" s="637">
        <v>2.1474974159073636E-3</v>
      </c>
      <c r="J23" s="637">
        <v>-4.7197322317392848E-3</v>
      </c>
      <c r="K23" s="637">
        <v>-6.0120447039986053E-3</v>
      </c>
      <c r="L23" s="636"/>
      <c r="M23" s="636"/>
      <c r="N23" s="640"/>
      <c r="O23" s="637">
        <v>8.295906380197289E-5</v>
      </c>
      <c r="P23" s="637">
        <v>5.7149262870251471E-3</v>
      </c>
      <c r="Q23" s="636"/>
      <c r="R23" s="640"/>
      <c r="S23" s="637">
        <v>4.4631707174051571E-2</v>
      </c>
      <c r="T23" s="637">
        <v>-3.0871363813840536E-2</v>
      </c>
      <c r="U23" s="636"/>
      <c r="V23" s="640"/>
      <c r="W23" s="637">
        <v>2.0637387161359835E-2</v>
      </c>
      <c r="X23" s="637">
        <v>-1.0597401717890722E-2</v>
      </c>
      <c r="Y23" s="636"/>
      <c r="Z23" s="640"/>
      <c r="AA23" s="637">
        <v>3.5865012754425184E-2</v>
      </c>
      <c r="AB23" s="637">
        <v>4.7871963341164746E-3</v>
      </c>
      <c r="AC23" s="636"/>
      <c r="AD23" s="640"/>
      <c r="AE23" s="637">
        <v>-9.5251568656734877E-3</v>
      </c>
      <c r="AF23" s="637">
        <v>2.8220968410124388E-2</v>
      </c>
      <c r="AG23" s="636"/>
      <c r="AH23" s="640"/>
      <c r="AI23" s="637">
        <v>-8.7361840499076502E-3</v>
      </c>
      <c r="AJ23" s="637">
        <v>5.6831760010071855E-3</v>
      </c>
      <c r="AK23" s="636"/>
      <c r="AL23" s="640"/>
      <c r="AM23" s="637">
        <v>1.9768361173233509E-2</v>
      </c>
      <c r="AN23" s="637">
        <v>1.8929467676094731E-2</v>
      </c>
      <c r="AO23" s="636"/>
      <c r="AP23" s="640"/>
      <c r="AQ23" s="637">
        <v>6.2554831657000737E-2</v>
      </c>
      <c r="AR23" s="637">
        <v>-6.0336084993679769E-3</v>
      </c>
    </row>
    <row r="24" spans="1:44" x14ac:dyDescent="0.25">
      <c r="A24" s="640">
        <v>39478</v>
      </c>
      <c r="B24" s="637">
        <v>-0.10021372490801586</v>
      </c>
      <c r="C24" s="637">
        <v>0.10698930237541963</v>
      </c>
      <c r="D24" s="637">
        <v>-0.15326529999999999</v>
      </c>
      <c r="E24" s="637">
        <v>-6.2059410000000002E-2</v>
      </c>
      <c r="F24" s="637">
        <v>-6.093113E-2</v>
      </c>
      <c r="G24" s="637">
        <v>-0.11504429999999999</v>
      </c>
      <c r="H24" s="637">
        <v>-4.8691538002025435E-2</v>
      </c>
      <c r="I24" s="637">
        <v>-0.11457374047584654</v>
      </c>
      <c r="J24" s="637">
        <v>-0.1337459781435193</v>
      </c>
      <c r="K24" s="637">
        <v>-0.13183680742759707</v>
      </c>
      <c r="L24" s="636"/>
      <c r="M24" s="636"/>
      <c r="N24" s="640"/>
      <c r="O24" s="637">
        <v>-9.2728915755475011E-2</v>
      </c>
      <c r="P24" s="637">
        <v>8.9366613864862443E-2</v>
      </c>
      <c r="Q24" s="636"/>
      <c r="R24" s="640"/>
      <c r="S24" s="637">
        <v>-8.8481068145369754E-2</v>
      </c>
      <c r="T24" s="637">
        <v>6.4196576060730565E-2</v>
      </c>
      <c r="U24" s="636"/>
      <c r="V24" s="640"/>
      <c r="W24" s="637">
        <v>-0.16664910132061281</v>
      </c>
      <c r="X24" s="637">
        <v>0.16822790026866458</v>
      </c>
      <c r="Y24" s="636"/>
      <c r="Z24" s="640"/>
      <c r="AA24" s="637">
        <v>-0.11099758288332776</v>
      </c>
      <c r="AB24" s="637">
        <v>0.12701857465040237</v>
      </c>
      <c r="AC24" s="636"/>
      <c r="AD24" s="640"/>
      <c r="AE24" s="637">
        <v>-0.13710576286599246</v>
      </c>
      <c r="AF24" s="637">
        <v>0.15031055510614877</v>
      </c>
      <c r="AG24" s="636"/>
      <c r="AH24" s="640"/>
      <c r="AI24" s="637">
        <v>-0.11792112189607083</v>
      </c>
      <c r="AJ24" s="637">
        <v>0.11927009048779823</v>
      </c>
      <c r="AK24" s="636"/>
      <c r="AL24" s="640"/>
      <c r="AM24" s="637">
        <v>-8.6793985868029985E-2</v>
      </c>
      <c r="AN24" s="637">
        <v>0.12482369006664312</v>
      </c>
      <c r="AO24" s="636"/>
      <c r="AP24" s="640"/>
      <c r="AQ24" s="637">
        <v>-8.0774576921486013E-2</v>
      </c>
      <c r="AR24" s="637">
        <v>6.1354899160141134E-2</v>
      </c>
    </row>
    <row r="25" spans="1:44" x14ac:dyDescent="0.25">
      <c r="A25" s="640">
        <v>39507</v>
      </c>
      <c r="B25" s="637">
        <v>4.620045016961434E-2</v>
      </c>
      <c r="C25" s="637">
        <v>-3.6862334422567637E-2</v>
      </c>
      <c r="D25" s="637">
        <v>6.7279859999999997E-2</v>
      </c>
      <c r="E25" s="637">
        <v>8.8253100000000001E-2</v>
      </c>
      <c r="F25" s="637">
        <v>-2.3631880000000001E-2</v>
      </c>
      <c r="G25" s="637">
        <v>-8.6525560000000005E-3</v>
      </c>
      <c r="H25" s="637">
        <v>4.7293464633918501E-2</v>
      </c>
      <c r="I25" s="637">
        <v>6.3721489234572562E-2</v>
      </c>
      <c r="J25" s="637">
        <v>4.8190837879756712E-2</v>
      </c>
      <c r="K25" s="637">
        <v>4.5270434986594034E-2</v>
      </c>
      <c r="L25" s="636"/>
      <c r="M25" s="636"/>
      <c r="N25" s="640"/>
      <c r="O25" s="637">
        <v>1.7394596280419086E-2</v>
      </c>
      <c r="P25" s="637">
        <v>2.310323736095213E-3</v>
      </c>
      <c r="Q25" s="636"/>
      <c r="R25" s="640"/>
      <c r="S25" s="637">
        <v>4.5332906054303734E-2</v>
      </c>
      <c r="T25" s="637">
        <v>-5.9510713590742351E-2</v>
      </c>
      <c r="U25" s="636"/>
      <c r="V25" s="640"/>
      <c r="W25" s="637">
        <v>8.286061428888962E-2</v>
      </c>
      <c r="X25" s="637">
        <v>-8.9533766960292444E-2</v>
      </c>
      <c r="Y25" s="636"/>
      <c r="Z25" s="640"/>
      <c r="AA25" s="637">
        <v>2.8871986439800993E-2</v>
      </c>
      <c r="AB25" s="637">
        <v>-1.5116144344684137E-2</v>
      </c>
      <c r="AC25" s="636"/>
      <c r="AD25" s="640"/>
      <c r="AE25" s="637">
        <v>5.4404370466785208E-2</v>
      </c>
      <c r="AF25" s="637">
        <v>-6.7683760104293333E-2</v>
      </c>
      <c r="AG25" s="636"/>
      <c r="AH25" s="640"/>
      <c r="AI25" s="637">
        <v>4.5412349650346774E-2</v>
      </c>
      <c r="AJ25" s="637">
        <v>-3.6832638372131826E-2</v>
      </c>
      <c r="AK25" s="636"/>
      <c r="AL25" s="640"/>
      <c r="AM25" s="637">
        <v>0.11581811090317359</v>
      </c>
      <c r="AN25" s="637">
        <v>-0.13121649546693687</v>
      </c>
      <c r="AO25" s="636"/>
      <c r="AP25" s="640"/>
      <c r="AQ25" s="637">
        <v>1.1012246983320463E-2</v>
      </c>
      <c r="AR25" s="637">
        <v>1.328554358592398E-2</v>
      </c>
    </row>
    <row r="26" spans="1:44" x14ac:dyDescent="0.25">
      <c r="A26" s="640">
        <v>39538</v>
      </c>
      <c r="B26" s="637">
        <v>-2.7099060127158577E-2</v>
      </c>
      <c r="C26" s="637">
        <v>4.5928259613910415E-2</v>
      </c>
      <c r="D26" s="637">
        <v>-3.570803E-3</v>
      </c>
      <c r="E26" s="637">
        <v>-3.3607649999999996E-2</v>
      </c>
      <c r="F26" s="637">
        <v>-8.15514E-3</v>
      </c>
      <c r="G26" s="637">
        <v>-3.7151329999999996E-2</v>
      </c>
      <c r="H26" s="637">
        <v>2.6119513821998327E-2</v>
      </c>
      <c r="I26" s="637">
        <v>-5.9102554527438844E-2</v>
      </c>
      <c r="J26" s="637">
        <v>-6.2863960979293795E-2</v>
      </c>
      <c r="K26" s="637">
        <v>-6.3533406186133942E-2</v>
      </c>
      <c r="L26" s="636"/>
      <c r="M26" s="636"/>
      <c r="N26" s="640"/>
      <c r="O26" s="637">
        <v>-3.2230488562702095E-2</v>
      </c>
      <c r="P26" s="637">
        <v>2.6982390874104069E-2</v>
      </c>
      <c r="Q26" s="636"/>
      <c r="R26" s="640"/>
      <c r="S26" s="637">
        <v>-3.7387081306739386E-2</v>
      </c>
      <c r="T26" s="637">
        <v>2.2861471472031471E-2</v>
      </c>
      <c r="U26" s="636"/>
      <c r="V26" s="640"/>
      <c r="W26" s="637">
        <v>-0.11458902448225694</v>
      </c>
      <c r="X26" s="637">
        <v>0.11541952367359229</v>
      </c>
      <c r="Y26" s="636"/>
      <c r="Z26" s="640"/>
      <c r="AA26" s="637">
        <v>-6.1582958299746984E-2</v>
      </c>
      <c r="AB26" s="637">
        <v>6.1205927020173322E-2</v>
      </c>
      <c r="AC26" s="636"/>
      <c r="AD26" s="640"/>
      <c r="AE26" s="637">
        <v>-9.0256425806764656E-3</v>
      </c>
      <c r="AF26" s="637">
        <v>7.384572555398014E-2</v>
      </c>
      <c r="AG26" s="636"/>
      <c r="AH26" s="640"/>
      <c r="AI26" s="637">
        <v>-5.1007152154519475E-3</v>
      </c>
      <c r="AJ26" s="637">
        <v>1.8303898688207178E-3</v>
      </c>
      <c r="AK26" s="636"/>
      <c r="AL26" s="640"/>
      <c r="AM26" s="637">
        <v>-8.6512868309120555E-3</v>
      </c>
      <c r="AN26" s="637">
        <v>6.5574802115363567E-2</v>
      </c>
      <c r="AO26" s="636"/>
      <c r="AP26" s="640"/>
      <c r="AQ26" s="637">
        <v>-5.0418622313158433E-2</v>
      </c>
      <c r="AR26" s="637">
        <v>5.1542687860798653E-3</v>
      </c>
    </row>
    <row r="27" spans="1:44" x14ac:dyDescent="0.25">
      <c r="A27" s="640">
        <v>39568</v>
      </c>
      <c r="B27" s="637">
        <v>7.0029405117058185E-2</v>
      </c>
      <c r="C27" s="637">
        <v>-7.8726486779219645E-2</v>
      </c>
      <c r="D27" s="637">
        <v>2.0525289999999998E-2</v>
      </c>
      <c r="E27" s="637">
        <v>9.8623519999999992E-2</v>
      </c>
      <c r="F27" s="637">
        <v>5.1282949999999994E-2</v>
      </c>
      <c r="G27" s="637">
        <v>6.5864890000000009E-2</v>
      </c>
      <c r="H27" s="637">
        <v>5.3429339313371467E-2</v>
      </c>
      <c r="I27" s="637">
        <v>7.4640427385529146E-2</v>
      </c>
      <c r="J27" s="637">
        <v>8.5868906422151642E-2</v>
      </c>
      <c r="K27" s="637">
        <v>8.7443537851335296E-2</v>
      </c>
      <c r="L27" s="636"/>
      <c r="M27" s="636"/>
      <c r="N27" s="640"/>
      <c r="O27" s="637">
        <v>5.6196146951412028E-2</v>
      </c>
      <c r="P27" s="637">
        <v>-4.9910220597428459E-2</v>
      </c>
      <c r="Q27" s="636"/>
      <c r="R27" s="640"/>
      <c r="S27" s="637">
        <v>5.0539601813717569E-2</v>
      </c>
      <c r="T27" s="637">
        <v>-4.1964350654517368E-2</v>
      </c>
      <c r="U27" s="636"/>
      <c r="V27" s="640"/>
      <c r="W27" s="637">
        <v>0.14123433669380586</v>
      </c>
      <c r="X27" s="637">
        <v>-0.14051394349078536</v>
      </c>
      <c r="Y27" s="636"/>
      <c r="Z27" s="640"/>
      <c r="AA27" s="637">
        <v>8.9300242204331262E-2</v>
      </c>
      <c r="AB27" s="637">
        <v>-0.11638139616363731</v>
      </c>
      <c r="AC27" s="636"/>
      <c r="AD27" s="640"/>
      <c r="AE27" s="637">
        <v>5.3206769643779045E-2</v>
      </c>
      <c r="AF27" s="637">
        <v>-4.9426162628471756E-2</v>
      </c>
      <c r="AG27" s="636"/>
      <c r="AH27" s="640"/>
      <c r="AI27" s="637">
        <v>8.2610028801700638E-2</v>
      </c>
      <c r="AJ27" s="637">
        <v>-8.2346242666155686E-2</v>
      </c>
      <c r="AK27" s="636"/>
      <c r="AL27" s="640"/>
      <c r="AM27" s="637">
        <v>0.10625515053387524</v>
      </c>
      <c r="AN27" s="637">
        <v>-6.7539058379815539E-2</v>
      </c>
      <c r="AO27" s="636"/>
      <c r="AP27" s="640"/>
      <c r="AQ27" s="637">
        <v>2.3935977928100882E-2</v>
      </c>
      <c r="AR27" s="637">
        <v>-2.9723744203413525E-2</v>
      </c>
    </row>
    <row r="28" spans="1:44" x14ac:dyDescent="0.25">
      <c r="A28" s="640">
        <v>39599</v>
      </c>
      <c r="B28" s="637">
        <v>6.6754020280100929E-3</v>
      </c>
      <c r="C28" s="637">
        <v>-8.4319719978562385E-3</v>
      </c>
      <c r="D28" s="637">
        <v>0.1403857</v>
      </c>
      <c r="E28" s="637">
        <v>9.3387759999999986E-2</v>
      </c>
      <c r="F28" s="637">
        <v>2.1153390000000001E-2</v>
      </c>
      <c r="G28" s="637">
        <v>8.9614459999999996E-3</v>
      </c>
      <c r="H28" s="637">
        <v>-2.4841440174618847E-2</v>
      </c>
      <c r="I28" s="637">
        <v>-9.5965834423819198E-3</v>
      </c>
      <c r="J28" s="637">
        <v>-2.5243859089273471E-2</v>
      </c>
      <c r="K28" s="637">
        <v>-2.2483918637456086E-2</v>
      </c>
      <c r="L28" s="636"/>
      <c r="M28" s="636"/>
      <c r="N28" s="640"/>
      <c r="O28" s="637">
        <v>-2.2682790257430325E-3</v>
      </c>
      <c r="P28" s="637">
        <v>3.0463426779298707E-3</v>
      </c>
      <c r="Q28" s="636"/>
      <c r="R28" s="640"/>
      <c r="S28" s="637">
        <v>1.145415751507739E-2</v>
      </c>
      <c r="T28" s="637">
        <v>-2.2795090591249657E-2</v>
      </c>
      <c r="U28" s="636"/>
      <c r="V28" s="640"/>
      <c r="W28" s="637">
        <v>-2.2829344003427524E-3</v>
      </c>
      <c r="X28" s="637">
        <v>-8.3282509253965048E-3</v>
      </c>
      <c r="Y28" s="636"/>
      <c r="Z28" s="640"/>
      <c r="AA28" s="637">
        <v>-4.3637342887846889E-2</v>
      </c>
      <c r="AB28" s="637">
        <v>5.8563615303094667E-2</v>
      </c>
      <c r="AC28" s="636"/>
      <c r="AD28" s="640"/>
      <c r="AE28" s="637">
        <v>-5.7917319032682688E-4</v>
      </c>
      <c r="AF28" s="637">
        <v>-1.4891453721886598E-2</v>
      </c>
      <c r="AG28" s="636"/>
      <c r="AH28" s="640"/>
      <c r="AI28" s="637">
        <v>7.6500198648337264E-3</v>
      </c>
      <c r="AJ28" s="637">
        <v>-1.4518342120342061E-2</v>
      </c>
      <c r="AK28" s="636"/>
      <c r="AL28" s="640"/>
      <c r="AM28" s="637">
        <v>4.8043669404870044E-2</v>
      </c>
      <c r="AN28" s="637">
        <v>-5.2198817327822764E-2</v>
      </c>
      <c r="AO28" s="636"/>
      <c r="AP28" s="640"/>
      <c r="AQ28" s="637">
        <v>3.7966511125559835E-2</v>
      </c>
      <c r="AR28" s="637">
        <v>-4.2948314833549057E-2</v>
      </c>
    </row>
    <row r="29" spans="1:44" x14ac:dyDescent="0.25">
      <c r="A29" s="640">
        <v>39629</v>
      </c>
      <c r="B29" s="637">
        <v>-8.6567740783475233E-2</v>
      </c>
      <c r="C29" s="637">
        <v>9.550332082649976E-2</v>
      </c>
      <c r="D29" s="637">
        <v>-7.0509219999999997E-2</v>
      </c>
      <c r="E29" s="637">
        <v>-7.6582689999999995E-2</v>
      </c>
      <c r="F29" s="637">
        <v>-7.7371079999999995E-2</v>
      </c>
      <c r="G29" s="637">
        <v>-9.9051539999999993E-2</v>
      </c>
      <c r="H29" s="637">
        <v>-5.2436992218669279E-2</v>
      </c>
      <c r="I29" s="637">
        <v>-8.1764581949163778E-2</v>
      </c>
      <c r="J29" s="637">
        <v>-0.11205899877855946</v>
      </c>
      <c r="K29" s="637">
        <v>-0.10982789798220087</v>
      </c>
      <c r="L29" s="636"/>
      <c r="M29" s="636"/>
      <c r="N29" s="640"/>
      <c r="O29" s="637">
        <v>-0.13045826407237274</v>
      </c>
      <c r="P29" s="637">
        <v>0.12954877924235753</v>
      </c>
      <c r="Q29" s="636"/>
      <c r="R29" s="640"/>
      <c r="S29" s="637">
        <v>-7.1102941201125494E-2</v>
      </c>
      <c r="T29" s="637">
        <v>7.5145306227064279E-2</v>
      </c>
      <c r="U29" s="636"/>
      <c r="V29" s="640"/>
      <c r="W29" s="637">
        <v>-7.5771566219213396E-2</v>
      </c>
      <c r="X29" s="637">
        <v>6.9373252578241298E-2</v>
      </c>
      <c r="Y29" s="636"/>
      <c r="Z29" s="640"/>
      <c r="AA29" s="637">
        <v>-0.11197253272630407</v>
      </c>
      <c r="AB29" s="637">
        <v>0.12296187565201366</v>
      </c>
      <c r="AC29" s="636"/>
      <c r="AD29" s="640"/>
      <c r="AE29" s="637">
        <v>-0.11969582406571139</v>
      </c>
      <c r="AF29" s="637">
        <v>0.11793787656215822</v>
      </c>
      <c r="AG29" s="636"/>
      <c r="AH29" s="640"/>
      <c r="AI29" s="637">
        <v>-0.12389600950856015</v>
      </c>
      <c r="AJ29" s="637">
        <v>0.11892301188555429</v>
      </c>
      <c r="AK29" s="636"/>
      <c r="AL29" s="640"/>
      <c r="AM29" s="637">
        <v>-6.0058495872677892E-2</v>
      </c>
      <c r="AN29" s="637">
        <v>8.9688691343303026E-2</v>
      </c>
      <c r="AO29" s="636"/>
      <c r="AP29" s="640"/>
      <c r="AQ29" s="637">
        <v>-9.4800636925483392E-2</v>
      </c>
      <c r="AR29" s="637">
        <v>9.8316742874491964E-2</v>
      </c>
    </row>
    <row r="30" spans="1:44" x14ac:dyDescent="0.25">
      <c r="A30" s="640">
        <v>39660</v>
      </c>
      <c r="B30" s="637">
        <v>-2.4461754198254956E-2</v>
      </c>
      <c r="C30" s="637">
        <v>1.928782106795892E-2</v>
      </c>
      <c r="D30" s="637">
        <v>-0.10539809999999999</v>
      </c>
      <c r="E30" s="637">
        <v>-8.5932090000000003E-2</v>
      </c>
      <c r="F30" s="637">
        <v>-1.691643E-2</v>
      </c>
      <c r="G30" s="637">
        <v>-1.9084380000000001E-2</v>
      </c>
      <c r="H30" s="637">
        <v>8.8723285251263159E-5</v>
      </c>
      <c r="I30" s="637">
        <v>5.5713478030827865E-2</v>
      </c>
      <c r="J30" s="637">
        <v>-9.4774855235964031E-3</v>
      </c>
      <c r="K30" s="637">
        <v>-9.8932575596731662E-3</v>
      </c>
      <c r="L30" s="636"/>
      <c r="M30" s="636"/>
      <c r="N30" s="640"/>
      <c r="O30" s="637">
        <v>1.6959083098065601E-2</v>
      </c>
      <c r="P30" s="637">
        <v>-9.3822751197417155E-3</v>
      </c>
      <c r="Q30" s="636"/>
      <c r="R30" s="640"/>
      <c r="S30" s="637">
        <v>1.0112297965169019E-2</v>
      </c>
      <c r="T30" s="637">
        <v>-1.0460885315829616E-2</v>
      </c>
      <c r="U30" s="636"/>
      <c r="V30" s="640"/>
      <c r="W30" s="637">
        <v>-2.8550418119154652E-2</v>
      </c>
      <c r="X30" s="637">
        <v>3.7520941631326507E-2</v>
      </c>
      <c r="Y30" s="636"/>
      <c r="Z30" s="640"/>
      <c r="AA30" s="637">
        <v>5.6307142654985626E-2</v>
      </c>
      <c r="AB30" s="637">
        <v>-2.5837954633379605E-2</v>
      </c>
      <c r="AC30" s="636"/>
      <c r="AD30" s="640"/>
      <c r="AE30" s="637">
        <v>-1.5194074004455105E-3</v>
      </c>
      <c r="AF30" s="637">
        <v>1.676544837272536E-2</v>
      </c>
      <c r="AG30" s="636"/>
      <c r="AH30" s="640"/>
      <c r="AI30" s="637">
        <v>-4.473543746496788E-2</v>
      </c>
      <c r="AJ30" s="637">
        <v>4.3660331050618673E-2</v>
      </c>
      <c r="AK30" s="636"/>
      <c r="AL30" s="640"/>
      <c r="AM30" s="637">
        <v>-7.4672230292139291E-2</v>
      </c>
      <c r="AN30" s="637">
        <v>7.3633571222010558E-2</v>
      </c>
      <c r="AO30" s="636"/>
      <c r="AP30" s="640"/>
      <c r="AQ30" s="637">
        <v>-5.446178586296388E-2</v>
      </c>
      <c r="AR30" s="637">
        <v>2.4231167212611232E-2</v>
      </c>
    </row>
    <row r="31" spans="1:44" x14ac:dyDescent="0.25">
      <c r="A31" s="640">
        <v>39691</v>
      </c>
      <c r="B31" s="637">
        <v>-6.0066652515860047E-2</v>
      </c>
      <c r="C31" s="637">
        <v>4.4298048960112468E-2</v>
      </c>
      <c r="D31" s="637">
        <v>-0.13764099999999999</v>
      </c>
      <c r="E31" s="637">
        <v>-8.2672339999999997E-2</v>
      </c>
      <c r="F31" s="637">
        <v>1.074347E-2</v>
      </c>
      <c r="G31" s="637">
        <v>1.8398640000000001E-2</v>
      </c>
      <c r="H31" s="637">
        <v>-5.2005817557527215E-2</v>
      </c>
      <c r="I31" s="637">
        <v>-3.0471102147331681E-2</v>
      </c>
      <c r="J31" s="637">
        <v>-6.3379397036389951E-2</v>
      </c>
      <c r="K31" s="637">
        <v>-6.1724906954381376E-2</v>
      </c>
      <c r="L31" s="636"/>
      <c r="M31" s="636"/>
      <c r="N31" s="640"/>
      <c r="O31" s="637">
        <v>-1.774019370245377E-2</v>
      </c>
      <c r="P31" s="637">
        <v>3.988541845893926E-3</v>
      </c>
      <c r="Q31" s="636"/>
      <c r="R31" s="640"/>
      <c r="S31" s="637">
        <v>-2.9596987172330683E-2</v>
      </c>
      <c r="T31" s="637">
        <v>3.0621594976485068E-2</v>
      </c>
      <c r="U31" s="636"/>
      <c r="V31" s="640"/>
      <c r="W31" s="637">
        <v>-7.4913675136281735E-2</v>
      </c>
      <c r="X31" s="637">
        <v>5.2302651314765629E-2</v>
      </c>
      <c r="Y31" s="636"/>
      <c r="Z31" s="640"/>
      <c r="AA31" s="637">
        <v>-8.0495802615114145E-2</v>
      </c>
      <c r="AB31" s="637">
        <v>5.087192302669185E-2</v>
      </c>
      <c r="AC31" s="636"/>
      <c r="AD31" s="640"/>
      <c r="AE31" s="637">
        <v>-8.9674504316557546E-2</v>
      </c>
      <c r="AF31" s="637">
        <v>9.4442835807321851E-2</v>
      </c>
      <c r="AG31" s="636"/>
      <c r="AH31" s="640"/>
      <c r="AI31" s="637">
        <v>-1.2401995690445648E-2</v>
      </c>
      <c r="AJ31" s="637">
        <v>9.27764287269673E-3</v>
      </c>
      <c r="AK31" s="636"/>
      <c r="AL31" s="640"/>
      <c r="AM31" s="637">
        <v>-0.11084836520916755</v>
      </c>
      <c r="AN31" s="637">
        <v>0.11274220551162498</v>
      </c>
      <c r="AO31" s="636"/>
      <c r="AP31" s="640"/>
      <c r="AQ31" s="637">
        <v>-4.9159537240252078E-2</v>
      </c>
      <c r="AR31" s="637">
        <v>1.7993060616625495E-2</v>
      </c>
    </row>
    <row r="32" spans="1:44" x14ac:dyDescent="0.25">
      <c r="A32" s="640">
        <v>39721</v>
      </c>
      <c r="B32" s="637">
        <v>-0.14445223308418759</v>
      </c>
      <c r="C32" s="637">
        <v>0.14378679535907044</v>
      </c>
      <c r="D32" s="637">
        <v>-0.21308270000000001</v>
      </c>
      <c r="E32" s="637">
        <v>-0.1943443</v>
      </c>
      <c r="F32" s="637">
        <v>-9.717271999999999E-2</v>
      </c>
      <c r="G32" s="637">
        <v>-0.10972989999999999</v>
      </c>
      <c r="H32" s="637">
        <v>-9.1080361888988368E-2</v>
      </c>
      <c r="I32" s="637">
        <v>-7.8383327098686811E-2</v>
      </c>
      <c r="J32" s="637">
        <v>-0.16071625324286312</v>
      </c>
      <c r="K32" s="637">
        <v>-0.15917272534721019</v>
      </c>
      <c r="L32" s="636"/>
      <c r="M32" s="636"/>
      <c r="N32" s="640"/>
      <c r="O32" s="637">
        <v>-0.1394267753640665</v>
      </c>
      <c r="P32" s="637">
        <v>0.12154385026606949</v>
      </c>
      <c r="Q32" s="636"/>
      <c r="R32" s="640"/>
      <c r="S32" s="637">
        <v>-9.5267063102373345E-2</v>
      </c>
      <c r="T32" s="637">
        <v>0.11948085972667211</v>
      </c>
      <c r="U32" s="636"/>
      <c r="V32" s="640"/>
      <c r="W32" s="637">
        <v>-0.19211496337421607</v>
      </c>
      <c r="X32" s="637">
        <v>0.18898773639683553</v>
      </c>
      <c r="Y32" s="636"/>
      <c r="Z32" s="640"/>
      <c r="AA32" s="637">
        <v>-0.15099315291426935</v>
      </c>
      <c r="AB32" s="637">
        <v>0.16304923602907456</v>
      </c>
      <c r="AC32" s="636"/>
      <c r="AD32" s="640"/>
      <c r="AE32" s="637">
        <v>-0.16127492405952037</v>
      </c>
      <c r="AF32" s="637">
        <v>0.1645256701044911</v>
      </c>
      <c r="AG32" s="636"/>
      <c r="AH32" s="640"/>
      <c r="AI32" s="637">
        <v>-0.16242339461273675</v>
      </c>
      <c r="AJ32" s="637">
        <v>0.16023668003982014</v>
      </c>
      <c r="AK32" s="636"/>
      <c r="AL32" s="640"/>
      <c r="AM32" s="637">
        <v>-0.20733991875727903</v>
      </c>
      <c r="AN32" s="637">
        <v>0.24439563235270054</v>
      </c>
      <c r="AO32" s="636"/>
      <c r="AP32" s="640"/>
      <c r="AQ32" s="637">
        <v>-0.15482837147392556</v>
      </c>
      <c r="AR32" s="637">
        <v>0.10212560791712499</v>
      </c>
    </row>
    <row r="33" spans="1:44" x14ac:dyDescent="0.25">
      <c r="A33" s="640">
        <v>39752</v>
      </c>
      <c r="B33" s="637">
        <v>-0.23340645511916974</v>
      </c>
      <c r="C33" s="637">
        <v>0.22319780047997714</v>
      </c>
      <c r="D33" s="637">
        <v>-0.35145730000000003</v>
      </c>
      <c r="E33" s="637">
        <v>-0.31587700000000002</v>
      </c>
      <c r="F33" s="637">
        <v>-0.1781857</v>
      </c>
      <c r="G33" s="637">
        <v>-0.12750790000000001</v>
      </c>
      <c r="H33" s="637">
        <v>-0.18843231328031884</v>
      </c>
      <c r="I33" s="637">
        <v>-0.15857811682252154</v>
      </c>
      <c r="J33" s="637">
        <v>-0.23543763291352299</v>
      </c>
      <c r="K33" s="637">
        <v>-0.23384837766915889</v>
      </c>
      <c r="L33" s="636"/>
      <c r="M33" s="636"/>
      <c r="N33" s="640"/>
      <c r="O33" s="637">
        <v>-0.20482501223791189</v>
      </c>
      <c r="P33" s="637">
        <v>0.18436018661799464</v>
      </c>
      <c r="Q33" s="636"/>
      <c r="R33" s="640"/>
      <c r="S33" s="637">
        <v>-0.17418566309869879</v>
      </c>
      <c r="T33" s="637">
        <v>0.19271650288912676</v>
      </c>
      <c r="U33" s="636"/>
      <c r="V33" s="640"/>
      <c r="W33" s="637">
        <v>-0.27780517830633777</v>
      </c>
      <c r="X33" s="637">
        <v>0.2754274324494404</v>
      </c>
      <c r="Y33" s="636"/>
      <c r="Z33" s="640"/>
      <c r="AA33" s="637">
        <v>-0.28744327302577921</v>
      </c>
      <c r="AB33" s="637">
        <v>0.26203783140970865</v>
      </c>
      <c r="AC33" s="636"/>
      <c r="AD33" s="640"/>
      <c r="AE33" s="637">
        <v>-0.30732430963880847</v>
      </c>
      <c r="AF33" s="637">
        <v>0.27962117872589937</v>
      </c>
      <c r="AG33" s="636"/>
      <c r="AH33" s="640"/>
      <c r="AI33" s="637">
        <v>-0.17276022198382721</v>
      </c>
      <c r="AJ33" s="637">
        <v>0.17311554692560502</v>
      </c>
      <c r="AK33" s="636"/>
      <c r="AL33" s="640"/>
      <c r="AM33" s="637">
        <v>-0.31611728461847921</v>
      </c>
      <c r="AN33" s="637">
        <v>0.28385338423866807</v>
      </c>
      <c r="AO33" s="636"/>
      <c r="AP33" s="640"/>
      <c r="AQ33" s="637">
        <v>-0.19883355229059746</v>
      </c>
      <c r="AR33" s="637">
        <v>0.16232966143067046</v>
      </c>
    </row>
    <row r="34" spans="1:44" x14ac:dyDescent="0.25">
      <c r="A34" s="640">
        <v>39782</v>
      </c>
      <c r="B34" s="637">
        <v>-7.7048975422889271E-2</v>
      </c>
      <c r="C34" s="637">
        <v>5.931783614030274E-2</v>
      </c>
      <c r="D34" s="637">
        <v>-0.15781580000000001</v>
      </c>
      <c r="E34" s="637">
        <v>-6.460863E-2</v>
      </c>
      <c r="F34" s="637">
        <v>-7.2495909999999997E-2</v>
      </c>
      <c r="G34" s="637">
        <v>-6.8565719999999997E-2</v>
      </c>
      <c r="H34" s="637">
        <v>-0.10080136611342626</v>
      </c>
      <c r="I34" s="637">
        <v>-3.6422389779668801E-2</v>
      </c>
      <c r="J34" s="637">
        <v>-5.215411877707838E-2</v>
      </c>
      <c r="K34" s="637">
        <v>-5.1807911115245853E-2</v>
      </c>
      <c r="L34" s="636"/>
      <c r="M34" s="636"/>
      <c r="N34" s="640"/>
      <c r="O34" s="637">
        <v>-0.12829859930043619</v>
      </c>
      <c r="P34" s="637">
        <v>0.12445538293577496</v>
      </c>
      <c r="Q34" s="636"/>
      <c r="R34" s="640"/>
      <c r="S34" s="637">
        <v>-3.9342107850863707E-2</v>
      </c>
      <c r="T34" s="637">
        <v>8.1263772634178211E-3</v>
      </c>
      <c r="U34" s="636"/>
      <c r="V34" s="640"/>
      <c r="W34" s="637">
        <v>-8.1547475698269672E-2</v>
      </c>
      <c r="X34" s="637">
        <v>7.0170830941007345E-2</v>
      </c>
      <c r="Y34" s="636"/>
      <c r="Z34" s="640"/>
      <c r="AA34" s="637">
        <v>-0.10257164023812018</v>
      </c>
      <c r="AB34" s="637">
        <v>3.5460164108688158E-2</v>
      </c>
      <c r="AC34" s="636"/>
      <c r="AD34" s="640"/>
      <c r="AE34" s="637">
        <v>-7.9161657406583708E-2</v>
      </c>
      <c r="AF34" s="637">
        <v>3.8708707684377446E-2</v>
      </c>
      <c r="AG34" s="636"/>
      <c r="AH34" s="640"/>
      <c r="AI34" s="637">
        <v>-0.1563030311438891</v>
      </c>
      <c r="AJ34" s="637">
        <v>0.15144457853046367</v>
      </c>
      <c r="AK34" s="636"/>
      <c r="AL34" s="640"/>
      <c r="AM34" s="637">
        <v>-0.10934193222793856</v>
      </c>
      <c r="AN34" s="637">
        <v>0.1092758208363311</v>
      </c>
      <c r="AO34" s="636"/>
      <c r="AP34" s="640"/>
      <c r="AQ34" s="637">
        <v>-0.10599939819231086</v>
      </c>
      <c r="AR34" s="637">
        <v>1.0130329183631668E-2</v>
      </c>
    </row>
    <row r="35" spans="1:44" x14ac:dyDescent="0.25">
      <c r="A35" s="640">
        <v>39813</v>
      </c>
      <c r="B35" s="637">
        <v>5.438125246420307E-2</v>
      </c>
      <c r="C35" s="637">
        <v>-5.0791625476867941E-2</v>
      </c>
      <c r="D35" s="637">
        <v>-3.8883839999999996E-2</v>
      </c>
      <c r="E35" s="637">
        <v>3.2253520000000001E-2</v>
      </c>
      <c r="F35" s="637">
        <v>9.8970769999999989E-3</v>
      </c>
      <c r="G35" s="637">
        <v>-3.9114990000000002E-2</v>
      </c>
      <c r="H35" s="637">
        <v>5.7697915193024966E-2</v>
      </c>
      <c r="I35" s="637">
        <v>4.4879200824047026E-2</v>
      </c>
      <c r="J35" s="637">
        <v>9.2674137581116936E-2</v>
      </c>
      <c r="K35" s="637">
        <v>8.9544327258555809E-2</v>
      </c>
      <c r="L35" s="636"/>
      <c r="M35" s="636"/>
      <c r="N35" s="640"/>
      <c r="O35" s="637">
        <v>6.1884670810607556E-2</v>
      </c>
      <c r="P35" s="637">
        <v>-5.1861199179261332E-2</v>
      </c>
      <c r="Q35" s="636"/>
      <c r="R35" s="640"/>
      <c r="S35" s="637">
        <v>3.7561832715777552E-2</v>
      </c>
      <c r="T35" s="637">
        <v>-2.9423661835999902E-2</v>
      </c>
      <c r="U35" s="636"/>
      <c r="V35" s="640"/>
      <c r="W35" s="637">
        <v>7.8513855559114137E-2</v>
      </c>
      <c r="X35" s="637">
        <v>-8.3360129860734808E-2</v>
      </c>
      <c r="Y35" s="636"/>
      <c r="Z35" s="640"/>
      <c r="AA35" s="637">
        <v>6.7735438459880559E-2</v>
      </c>
      <c r="AB35" s="637">
        <v>-8.4535394400498495E-2</v>
      </c>
      <c r="AC35" s="636"/>
      <c r="AD35" s="640"/>
      <c r="AE35" s="637">
        <v>0.10048279428783029</v>
      </c>
      <c r="AF35" s="637">
        <v>-0.10417975000877175</v>
      </c>
      <c r="AG35" s="636"/>
      <c r="AH35" s="640"/>
      <c r="AI35" s="637">
        <v>4.6016741565775197E-2</v>
      </c>
      <c r="AJ35" s="637">
        <v>-4.3289794308752266E-2</v>
      </c>
      <c r="AK35" s="636"/>
      <c r="AL35" s="640"/>
      <c r="AM35" s="637">
        <v>9.0694966431535268E-2</v>
      </c>
      <c r="AN35" s="637">
        <v>-7.6570166827303235E-2</v>
      </c>
      <c r="AO35" s="636"/>
      <c r="AP35" s="640"/>
      <c r="AQ35" s="637">
        <v>4.9496489487269681E-2</v>
      </c>
      <c r="AR35" s="637">
        <v>-1.4187074349283318E-2</v>
      </c>
    </row>
    <row r="36" spans="1:44" x14ac:dyDescent="0.25">
      <c r="A36" s="640">
        <v>39844</v>
      </c>
      <c r="B36" s="637">
        <v>-6.8567774550147106E-2</v>
      </c>
      <c r="C36" s="637">
        <v>5.1972960569676006E-2</v>
      </c>
      <c r="D36" s="637">
        <v>-0.15693180000000001</v>
      </c>
      <c r="E36" s="637">
        <v>-2.2384129999999999E-3</v>
      </c>
      <c r="F36" s="637">
        <v>-7.8092499999999995E-2</v>
      </c>
      <c r="G36" s="637">
        <v>-3.489693E-2</v>
      </c>
      <c r="H36" s="637">
        <v>-8.7867132994832245E-2</v>
      </c>
      <c r="I36" s="637">
        <v>-3.7247061384109846E-2</v>
      </c>
      <c r="J36" s="637">
        <v>-5.7917129104516581E-2</v>
      </c>
      <c r="K36" s="637">
        <v>-5.8674949616033562E-2</v>
      </c>
      <c r="L36" s="636"/>
      <c r="M36" s="636"/>
      <c r="N36" s="640"/>
      <c r="O36" s="637">
        <v>-6.185245518451625E-2</v>
      </c>
      <c r="P36" s="637">
        <v>5.4992460589738237E-2</v>
      </c>
      <c r="Q36" s="636"/>
      <c r="R36" s="640"/>
      <c r="S36" s="637">
        <v>-2.6506969652274216E-2</v>
      </c>
      <c r="T36" s="637">
        <v>3.4357341230267423E-2</v>
      </c>
      <c r="U36" s="636"/>
      <c r="V36" s="640"/>
      <c r="W36" s="637">
        <v>-4.9314762461361135E-2</v>
      </c>
      <c r="X36" s="637">
        <v>5.2828202433193569E-2</v>
      </c>
      <c r="Y36" s="636"/>
      <c r="Z36" s="640"/>
      <c r="AA36" s="637">
        <v>-0.11191937566740642</v>
      </c>
      <c r="AB36" s="637">
        <v>7.7268409665211674E-2</v>
      </c>
      <c r="AC36" s="636"/>
      <c r="AD36" s="640"/>
      <c r="AE36" s="637">
        <v>-8.6867927679000395E-2</v>
      </c>
      <c r="AF36" s="637">
        <v>6.0921476321779557E-2</v>
      </c>
      <c r="AG36" s="636"/>
      <c r="AH36" s="640"/>
      <c r="AI36" s="637">
        <v>-3.7688254847411173E-2</v>
      </c>
      <c r="AJ36" s="637">
        <v>3.6078334236655171E-2</v>
      </c>
      <c r="AK36" s="636"/>
      <c r="AL36" s="640"/>
      <c r="AM36" s="637">
        <v>-2.7240313895829781E-2</v>
      </c>
      <c r="AN36" s="637">
        <v>4.6284394263565953E-2</v>
      </c>
      <c r="AO36" s="636"/>
      <c r="AP36" s="640"/>
      <c r="AQ36" s="637">
        <v>-0.12670157378571203</v>
      </c>
      <c r="AR36" s="637">
        <v>8.2238662774884147E-2</v>
      </c>
    </row>
    <row r="37" spans="1:44" x14ac:dyDescent="0.25">
      <c r="A37" s="640">
        <v>39872</v>
      </c>
      <c r="B37" s="637">
        <v>-5.7743117530988181E-2</v>
      </c>
      <c r="C37" s="637">
        <v>6.972755986689623E-2</v>
      </c>
      <c r="D37" s="637">
        <v>-6.2964850000000003E-2</v>
      </c>
      <c r="E37" s="637">
        <v>-5.1204340000000001E-2</v>
      </c>
      <c r="F37" s="637">
        <v>-0.1012209</v>
      </c>
      <c r="G37" s="637">
        <v>-9.2895339999999993E-2</v>
      </c>
      <c r="H37" s="637">
        <v>-3.0685399235182872E-2</v>
      </c>
      <c r="I37" s="637">
        <v>-5.8494132524783277E-2</v>
      </c>
      <c r="J37" s="637">
        <v>-6.3157874367408592E-2</v>
      </c>
      <c r="K37" s="637">
        <v>-6.2289492651085049E-2</v>
      </c>
      <c r="L37" s="636"/>
      <c r="M37" s="636"/>
      <c r="N37" s="640"/>
      <c r="O37" s="637">
        <v>-5.5934205822290015E-2</v>
      </c>
      <c r="P37" s="637">
        <v>5.1485534585430481E-2</v>
      </c>
      <c r="Q37" s="636"/>
      <c r="R37" s="640"/>
      <c r="S37" s="637">
        <v>-5.7356530406751927E-2</v>
      </c>
      <c r="T37" s="637">
        <v>7.3371650823398971E-2</v>
      </c>
      <c r="U37" s="636"/>
      <c r="V37" s="640"/>
      <c r="W37" s="637">
        <v>-5.0813348796809266E-2</v>
      </c>
      <c r="X37" s="637">
        <v>3.9294767899808625E-2</v>
      </c>
      <c r="Y37" s="636"/>
      <c r="Z37" s="640"/>
      <c r="AA37" s="637">
        <v>-8.2225392008885484E-2</v>
      </c>
      <c r="AB37" s="637">
        <v>9.9378238507854294E-2</v>
      </c>
      <c r="AC37" s="636"/>
      <c r="AD37" s="640"/>
      <c r="AE37" s="637">
        <v>-9.1849102950556136E-2</v>
      </c>
      <c r="AF37" s="637">
        <v>8.6673504505760418E-2</v>
      </c>
      <c r="AG37" s="636"/>
      <c r="AH37" s="640"/>
      <c r="AI37" s="637">
        <v>-1.4532020584365158E-2</v>
      </c>
      <c r="AJ37" s="637">
        <v>1.5864548077067723E-2</v>
      </c>
      <c r="AK37" s="636"/>
      <c r="AL37" s="640"/>
      <c r="AM37" s="637">
        <v>-5.8011262924490117E-2</v>
      </c>
      <c r="AN37" s="637">
        <v>4.7976366607537783E-2</v>
      </c>
      <c r="AO37" s="636"/>
      <c r="AP37" s="640"/>
      <c r="AQ37" s="637">
        <v>-6.3292346033083161E-2</v>
      </c>
      <c r="AR37" s="637">
        <v>6.1323588421287892E-2</v>
      </c>
    </row>
    <row r="38" spans="1:44" x14ac:dyDescent="0.25">
      <c r="A38" s="640">
        <v>39903</v>
      </c>
      <c r="B38" s="637">
        <v>0.11079892949061071</v>
      </c>
      <c r="C38" s="637">
        <v>-0.1036774775231986</v>
      </c>
      <c r="D38" s="637">
        <v>0.19125800000000001</v>
      </c>
      <c r="E38" s="637">
        <v>0.110594</v>
      </c>
      <c r="F38" s="637">
        <v>8.6651790000000006E-2</v>
      </c>
      <c r="G38" s="637">
        <v>2.3505720000000001E-2</v>
      </c>
      <c r="H38" s="637">
        <v>7.8734275944226773E-2</v>
      </c>
      <c r="I38" s="637">
        <v>7.9374326348977051E-2</v>
      </c>
      <c r="J38" s="637">
        <v>0.12591350876283375</v>
      </c>
      <c r="K38" s="637">
        <v>0.12172400421595772</v>
      </c>
      <c r="L38" s="636"/>
      <c r="M38" s="636"/>
      <c r="N38" s="640"/>
      <c r="O38" s="637">
        <v>0.12219808636127913</v>
      </c>
      <c r="P38" s="637">
        <v>-0.11120076915424368</v>
      </c>
      <c r="Q38" s="636"/>
      <c r="R38" s="640"/>
      <c r="S38" s="637">
        <v>5.6949823960945001E-2</v>
      </c>
      <c r="T38" s="637">
        <v>-7.9216722815952711E-2</v>
      </c>
      <c r="U38" s="636"/>
      <c r="V38" s="640"/>
      <c r="W38" s="637">
        <v>0.13893312479097569</v>
      </c>
      <c r="X38" s="637">
        <v>-0.13847676575908829</v>
      </c>
      <c r="Y38" s="636"/>
      <c r="Z38" s="640"/>
      <c r="AA38" s="637">
        <v>0.12786498009922484</v>
      </c>
      <c r="AB38" s="637">
        <v>-0.13543167524977262</v>
      </c>
      <c r="AC38" s="636"/>
      <c r="AD38" s="640"/>
      <c r="AE38" s="637">
        <v>0.12658112284356907</v>
      </c>
      <c r="AF38" s="637">
        <v>-0.11439595679135535</v>
      </c>
      <c r="AG38" s="636"/>
      <c r="AH38" s="640"/>
      <c r="AI38" s="637">
        <v>0.18263495585029429</v>
      </c>
      <c r="AJ38" s="637">
        <v>-0.17626022730874788</v>
      </c>
      <c r="AK38" s="636"/>
      <c r="AL38" s="640"/>
      <c r="AM38" s="637">
        <v>0.12173487881504585</v>
      </c>
      <c r="AN38" s="637">
        <v>-0.16287870756277215</v>
      </c>
      <c r="AO38" s="636"/>
      <c r="AP38" s="640"/>
      <c r="AQ38" s="637">
        <v>0.13722451163966209</v>
      </c>
      <c r="AR38" s="637">
        <v>-8.4398036339404597E-2</v>
      </c>
    </row>
    <row r="39" spans="1:44" x14ac:dyDescent="0.25">
      <c r="A39" s="640">
        <v>39933</v>
      </c>
      <c r="B39" s="637">
        <v>0.15196018438898917</v>
      </c>
      <c r="C39" s="637">
        <v>-0.14340605428664011</v>
      </c>
      <c r="D39" s="637">
        <v>0.22420670000000001</v>
      </c>
      <c r="E39" s="637">
        <v>0.17224680000000001</v>
      </c>
      <c r="F39" s="637">
        <v>9.9451160000000011E-2</v>
      </c>
      <c r="G39" s="637">
        <v>0.14438110000000001</v>
      </c>
      <c r="H39" s="637">
        <v>0.12499161609313422</v>
      </c>
      <c r="I39" s="637">
        <v>9.8762866732189675E-2</v>
      </c>
      <c r="J39" s="637">
        <v>0.15780983919663635</v>
      </c>
      <c r="K39" s="637">
        <v>0.15455713371000854</v>
      </c>
      <c r="L39" s="636"/>
      <c r="M39" s="636"/>
      <c r="N39" s="640"/>
      <c r="O39" s="637">
        <v>0.21486261789865754</v>
      </c>
      <c r="P39" s="637">
        <v>-0.20933034740924478</v>
      </c>
      <c r="Q39" s="636"/>
      <c r="R39" s="640"/>
      <c r="S39" s="637">
        <v>0.11984877604686904</v>
      </c>
      <c r="T39" s="637">
        <v>-0.12606416322070713</v>
      </c>
      <c r="U39" s="636"/>
      <c r="V39" s="640"/>
      <c r="W39" s="637">
        <v>0.1650391830823984</v>
      </c>
      <c r="X39" s="637">
        <v>-0.15372615274784387</v>
      </c>
      <c r="Y39" s="636"/>
      <c r="Z39" s="640"/>
      <c r="AA39" s="637">
        <v>0.23017762670932082</v>
      </c>
      <c r="AB39" s="637">
        <v>-0.19409400316841921</v>
      </c>
      <c r="AC39" s="636"/>
      <c r="AD39" s="640"/>
      <c r="AE39" s="637">
        <v>0.17031708582182498</v>
      </c>
      <c r="AF39" s="637">
        <v>-0.17691496022972233</v>
      </c>
      <c r="AG39" s="636"/>
      <c r="AH39" s="640"/>
      <c r="AI39" s="637">
        <v>0.15662289320168143</v>
      </c>
      <c r="AJ39" s="637">
        <v>-0.15147790529409388</v>
      </c>
      <c r="AK39" s="636"/>
      <c r="AL39" s="640"/>
      <c r="AM39" s="637">
        <v>0.16824785662557484</v>
      </c>
      <c r="AN39" s="637">
        <v>-0.19515262635049141</v>
      </c>
      <c r="AO39" s="636"/>
      <c r="AP39" s="640"/>
      <c r="AQ39" s="637">
        <v>0.15664988699272323</v>
      </c>
      <c r="AR39" s="637">
        <v>-8.7120422459065539E-2</v>
      </c>
    </row>
    <row r="40" spans="1:44" x14ac:dyDescent="0.25">
      <c r="A40" s="640">
        <v>39964</v>
      </c>
      <c r="B40" s="637">
        <v>0.1394074574642136</v>
      </c>
      <c r="C40" s="637">
        <v>-0.13176427805100902</v>
      </c>
      <c r="D40" s="637">
        <v>0.26475750000000003</v>
      </c>
      <c r="E40" s="637">
        <v>0.20739679999999999</v>
      </c>
      <c r="F40" s="637">
        <v>6.7802950000000001E-2</v>
      </c>
      <c r="G40" s="637">
        <v>5.2503809999999998E-2</v>
      </c>
      <c r="H40" s="637">
        <v>8.6256722880938538E-2</v>
      </c>
      <c r="I40" s="637">
        <v>0.10385000709038358</v>
      </c>
      <c r="J40" s="637">
        <v>0.14911412316219055</v>
      </c>
      <c r="K40" s="637">
        <v>0.14513782862144739</v>
      </c>
      <c r="L40" s="636"/>
      <c r="M40" s="636"/>
      <c r="N40" s="640"/>
      <c r="O40" s="637">
        <v>8.6715298330475477E-2</v>
      </c>
      <c r="P40" s="637">
        <v>-5.8823273425621686E-2</v>
      </c>
      <c r="Q40" s="636"/>
      <c r="R40" s="640"/>
      <c r="S40" s="637">
        <v>0.10553955764945877</v>
      </c>
      <c r="T40" s="637">
        <v>-0.11725776015132197</v>
      </c>
      <c r="U40" s="636"/>
      <c r="V40" s="640"/>
      <c r="W40" s="637">
        <v>0.22973334957820377</v>
      </c>
      <c r="X40" s="637">
        <v>-0.21261626805294065</v>
      </c>
      <c r="Y40" s="636"/>
      <c r="Z40" s="640"/>
      <c r="AA40" s="637">
        <v>0.17249048825869623</v>
      </c>
      <c r="AB40" s="637">
        <v>-0.2020391636116011</v>
      </c>
      <c r="AC40" s="636"/>
      <c r="AD40" s="640"/>
      <c r="AE40" s="637">
        <v>0.17420745034368143</v>
      </c>
      <c r="AF40" s="637">
        <v>-0.14127269488164007</v>
      </c>
      <c r="AG40" s="636"/>
      <c r="AH40" s="640"/>
      <c r="AI40" s="637">
        <v>8.642422584195783E-2</v>
      </c>
      <c r="AJ40" s="637">
        <v>-8.0740801187168434E-2</v>
      </c>
      <c r="AK40" s="636"/>
      <c r="AL40" s="640"/>
      <c r="AM40" s="637">
        <v>0.17693574960321987</v>
      </c>
      <c r="AN40" s="637">
        <v>-0.1892321254511164</v>
      </c>
      <c r="AO40" s="636"/>
      <c r="AP40" s="640"/>
      <c r="AQ40" s="637">
        <v>0.11143289903273729</v>
      </c>
      <c r="AR40" s="637">
        <v>-8.7007111912098242E-2</v>
      </c>
    </row>
    <row r="41" spans="1:44" x14ac:dyDescent="0.25">
      <c r="A41" s="640">
        <v>39994</v>
      </c>
      <c r="B41" s="637">
        <v>-1.0936222805041562E-2</v>
      </c>
      <c r="C41" s="637">
        <v>5.0945472888064888E-3</v>
      </c>
      <c r="D41" s="637">
        <v>-0.1020298</v>
      </c>
      <c r="E41" s="637">
        <v>-2.2156080000000002E-2</v>
      </c>
      <c r="F41" s="637">
        <v>-2.9665049999999999E-3</v>
      </c>
      <c r="G41" s="637">
        <v>-1.000528E-2</v>
      </c>
      <c r="H41" s="637">
        <v>3.7177339388930917E-3</v>
      </c>
      <c r="I41" s="637">
        <v>7.9841376456806883E-3</v>
      </c>
      <c r="J41" s="637">
        <v>-1.3263536045763236E-4</v>
      </c>
      <c r="K41" s="637">
        <v>1.2798943191190404E-3</v>
      </c>
      <c r="L41" s="636"/>
      <c r="M41" s="636"/>
      <c r="N41" s="640"/>
      <c r="O41" s="637">
        <v>5.9579394190241042E-3</v>
      </c>
      <c r="P41" s="637">
        <v>-4.8873998419043567E-3</v>
      </c>
      <c r="Q41" s="636"/>
      <c r="R41" s="640"/>
      <c r="S41" s="637">
        <v>4.8762693764736006E-2</v>
      </c>
      <c r="T41" s="637">
        <v>-3.6326057967440546E-2</v>
      </c>
      <c r="U41" s="636"/>
      <c r="V41" s="640"/>
      <c r="W41" s="637">
        <v>-4.2326435805751961E-2</v>
      </c>
      <c r="X41" s="637">
        <v>3.4337456676836769E-2</v>
      </c>
      <c r="Y41" s="636"/>
      <c r="Z41" s="640"/>
      <c r="AA41" s="637">
        <v>2.7640071135866508E-2</v>
      </c>
      <c r="AB41" s="637">
        <v>-2.0247480120182595E-2</v>
      </c>
      <c r="AC41" s="636"/>
      <c r="AD41" s="640"/>
      <c r="AE41" s="637">
        <v>-2.664777566894725E-2</v>
      </c>
      <c r="AF41" s="637">
        <v>2.286007684625449E-2</v>
      </c>
      <c r="AG41" s="636"/>
      <c r="AH41" s="640"/>
      <c r="AI41" s="637">
        <v>-1.9174350601926585E-2</v>
      </c>
      <c r="AJ41" s="637">
        <v>1.2099763564565619E-2</v>
      </c>
      <c r="AK41" s="636"/>
      <c r="AL41" s="640"/>
      <c r="AM41" s="637">
        <v>-8.8118594482300278E-3</v>
      </c>
      <c r="AN41" s="637">
        <v>3.8283918937361883E-2</v>
      </c>
      <c r="AO41" s="636"/>
      <c r="AP41" s="640"/>
      <c r="AQ41" s="637">
        <v>-3.6436880553136035E-2</v>
      </c>
      <c r="AR41" s="637">
        <v>-4.9304474503192195E-3</v>
      </c>
    </row>
    <row r="42" spans="1:44" x14ac:dyDescent="0.25">
      <c r="A42" s="640">
        <v>40025</v>
      </c>
      <c r="B42" s="637">
        <v>9.9567528420059587E-2</v>
      </c>
      <c r="C42" s="637">
        <v>-0.10270851096778921</v>
      </c>
      <c r="D42" s="637">
        <v>0.1149621</v>
      </c>
      <c r="E42" s="637">
        <v>9.1150830000000002E-2</v>
      </c>
      <c r="F42" s="637">
        <v>7.9358620000000005E-2</v>
      </c>
      <c r="G42" s="637">
        <v>9.3344729999999987E-2</v>
      </c>
      <c r="H42" s="637">
        <v>7.1035262335914048E-2</v>
      </c>
      <c r="I42" s="637">
        <v>0.10547520292541609</v>
      </c>
      <c r="J42" s="637">
        <v>0.11893510491143763</v>
      </c>
      <c r="K42" s="637">
        <v>0.11487297773955439</v>
      </c>
      <c r="L42" s="636"/>
      <c r="M42" s="636"/>
      <c r="N42" s="640"/>
      <c r="O42" s="637">
        <v>0.14205463812065375</v>
      </c>
      <c r="P42" s="637">
        <v>-0.13153768269922689</v>
      </c>
      <c r="Q42" s="636"/>
      <c r="R42" s="640"/>
      <c r="S42" s="637">
        <v>0.10138646031686822</v>
      </c>
      <c r="T42" s="637">
        <v>-0.10845637787289558</v>
      </c>
      <c r="U42" s="636"/>
      <c r="V42" s="640"/>
      <c r="W42" s="637">
        <v>6.5156112408215006E-2</v>
      </c>
      <c r="X42" s="637">
        <v>-6.0512597628266857E-2</v>
      </c>
      <c r="Y42" s="636"/>
      <c r="Z42" s="640"/>
      <c r="AA42" s="637">
        <v>0.12656524406204792</v>
      </c>
      <c r="AB42" s="637">
        <v>-0.12335730023580012</v>
      </c>
      <c r="AC42" s="636"/>
      <c r="AD42" s="640"/>
      <c r="AE42" s="637">
        <v>9.3386347789954693E-2</v>
      </c>
      <c r="AF42" s="637">
        <v>-9.2064672776987377E-2</v>
      </c>
      <c r="AG42" s="636"/>
      <c r="AH42" s="640"/>
      <c r="AI42" s="637">
        <v>0.15882597761840694</v>
      </c>
      <c r="AJ42" s="637">
        <v>-0.15217107231299215</v>
      </c>
      <c r="AK42" s="636"/>
      <c r="AL42" s="640"/>
      <c r="AM42" s="637">
        <v>0.11341078253819262</v>
      </c>
      <c r="AN42" s="637">
        <v>-0.13229274244641986</v>
      </c>
      <c r="AO42" s="636"/>
      <c r="AP42" s="640"/>
      <c r="AQ42" s="637">
        <v>0.12197779871863697</v>
      </c>
      <c r="AR42" s="637">
        <v>-8.6158831963117494E-2</v>
      </c>
    </row>
    <row r="43" spans="1:44" x14ac:dyDescent="0.25">
      <c r="A43" s="640">
        <v>40056</v>
      </c>
      <c r="B43" s="637">
        <v>1.0594555856364188E-2</v>
      </c>
      <c r="C43" s="637">
        <v>-5.3926048343540863E-3</v>
      </c>
      <c r="D43" s="637">
        <v>3.637555E-2</v>
      </c>
      <c r="E43" s="637">
        <v>2.1276380000000001E-2</v>
      </c>
      <c r="F43" s="637">
        <v>3.027552E-2</v>
      </c>
      <c r="G43" s="637">
        <v>5.0729490000000002E-2</v>
      </c>
      <c r="H43" s="637">
        <v>4.8533357267126577E-2</v>
      </c>
      <c r="I43" s="637">
        <v>5.1322489525776893E-2</v>
      </c>
      <c r="J43" s="637">
        <v>-2.6007173491304932E-2</v>
      </c>
      <c r="K43" s="637">
        <v>-2.3943491797156026E-2</v>
      </c>
      <c r="L43" s="636"/>
      <c r="M43" s="636"/>
      <c r="N43" s="640"/>
      <c r="O43" s="637">
        <v>1.7349593524735054E-2</v>
      </c>
      <c r="P43" s="637">
        <v>-9.8037632497933111E-3</v>
      </c>
      <c r="Q43" s="636"/>
      <c r="R43" s="640"/>
      <c r="S43" s="637">
        <v>2.1459248115555767E-3</v>
      </c>
      <c r="T43" s="637">
        <v>-9.6218005894517147E-3</v>
      </c>
      <c r="U43" s="636"/>
      <c r="V43" s="640"/>
      <c r="W43" s="637">
        <v>1.030861075118953E-2</v>
      </c>
      <c r="X43" s="637">
        <v>-1.2077694706902028E-2</v>
      </c>
      <c r="Y43" s="636"/>
      <c r="Z43" s="640"/>
      <c r="AA43" s="637">
        <v>4.1484399927212152E-2</v>
      </c>
      <c r="AB43" s="637">
        <v>3.7471120313553694E-2</v>
      </c>
      <c r="AC43" s="636"/>
      <c r="AD43" s="640"/>
      <c r="AE43" s="637">
        <v>1.6772118599400046E-2</v>
      </c>
      <c r="AF43" s="637">
        <v>1.1105069211602652E-2</v>
      </c>
      <c r="AG43" s="636"/>
      <c r="AH43" s="640"/>
      <c r="AI43" s="637">
        <v>1.8159276015110609E-2</v>
      </c>
      <c r="AJ43" s="637">
        <v>-1.8101484021534789E-2</v>
      </c>
      <c r="AK43" s="636"/>
      <c r="AL43" s="640"/>
      <c r="AM43" s="637">
        <v>1.3638573715640135E-2</v>
      </c>
      <c r="AN43" s="637">
        <v>-5.1031698746728561E-3</v>
      </c>
      <c r="AO43" s="636"/>
      <c r="AP43" s="640"/>
      <c r="AQ43" s="637">
        <v>3.9846736915864565E-2</v>
      </c>
      <c r="AR43" s="637">
        <v>-2.3348868142556916E-2</v>
      </c>
    </row>
    <row r="44" spans="1:44" x14ac:dyDescent="0.25">
      <c r="A44" s="640">
        <v>40086</v>
      </c>
      <c r="B44" s="637">
        <v>6.5036906041673642E-2</v>
      </c>
      <c r="C44" s="637">
        <v>-6.3684694404211775E-2</v>
      </c>
      <c r="D44" s="637">
        <v>0.1110527</v>
      </c>
      <c r="E44" s="637">
        <v>0.1204336</v>
      </c>
      <c r="F44" s="637">
        <v>4.1781610000000004E-2</v>
      </c>
      <c r="G44" s="637">
        <v>2.741828E-2</v>
      </c>
      <c r="H44" s="637">
        <v>2.4997500308861338E-2</v>
      </c>
      <c r="I44" s="637">
        <v>1.1427671659105751E-2</v>
      </c>
      <c r="J44" s="637">
        <v>7.3024598143651906E-2</v>
      </c>
      <c r="K44" s="637">
        <v>6.7685652779378741E-2</v>
      </c>
      <c r="L44" s="636"/>
      <c r="M44" s="636"/>
      <c r="N44" s="640"/>
      <c r="O44" s="637">
        <v>5.9109805294142746E-2</v>
      </c>
      <c r="P44" s="637">
        <v>-6.0207470810112657E-2</v>
      </c>
      <c r="Q44" s="636"/>
      <c r="R44" s="640"/>
      <c r="S44" s="637">
        <v>6.2995269868379028E-2</v>
      </c>
      <c r="T44" s="637">
        <v>-6.4676785387264082E-2</v>
      </c>
      <c r="U44" s="636"/>
      <c r="V44" s="640"/>
      <c r="W44" s="637">
        <v>8.1724906196391542E-2</v>
      </c>
      <c r="X44" s="637">
        <v>-7.261554465993203E-2</v>
      </c>
      <c r="Y44" s="636"/>
      <c r="Z44" s="640"/>
      <c r="AA44" s="637">
        <v>8.0579871162209077E-2</v>
      </c>
      <c r="AB44" s="637">
        <v>-8.7907657543812398E-2</v>
      </c>
      <c r="AC44" s="636"/>
      <c r="AD44" s="640"/>
      <c r="AE44" s="637">
        <v>6.1389355834740818E-2</v>
      </c>
      <c r="AF44" s="637">
        <v>-3.1400266518886562E-2</v>
      </c>
      <c r="AG44" s="636"/>
      <c r="AH44" s="640"/>
      <c r="AI44" s="637">
        <v>9.1832394086376209E-2</v>
      </c>
      <c r="AJ44" s="637">
        <v>-8.6501978253296807E-2</v>
      </c>
      <c r="AK44" s="636"/>
      <c r="AL44" s="640"/>
      <c r="AM44" s="637">
        <v>7.6716869125851642E-2</v>
      </c>
      <c r="AN44" s="637">
        <v>-8.9724980526246612E-2</v>
      </c>
      <c r="AO44" s="636"/>
      <c r="AP44" s="640"/>
      <c r="AQ44" s="637">
        <v>3.0493148233955051E-2</v>
      </c>
      <c r="AR44" s="637">
        <v>-2.4552746731733559E-2</v>
      </c>
    </row>
    <row r="45" spans="1:44" x14ac:dyDescent="0.25">
      <c r="A45" s="640">
        <v>40117</v>
      </c>
      <c r="B45" s="637">
        <v>2.2442283333081129E-3</v>
      </c>
      <c r="C45" s="637">
        <v>5.4474598332214692E-3</v>
      </c>
      <c r="D45" s="637">
        <v>4.0517230000000001E-2</v>
      </c>
      <c r="E45" s="637">
        <v>1.6745490000000002E-2</v>
      </c>
      <c r="F45" s="637">
        <v>-2.225543E-2</v>
      </c>
      <c r="G45" s="637">
        <v>-2.0718339999999998E-2</v>
      </c>
      <c r="H45" s="637">
        <v>9.177629946058646E-3</v>
      </c>
      <c r="I45" s="637">
        <v>5.4592166546706756E-3</v>
      </c>
      <c r="J45" s="637">
        <v>-6.4627913382426551E-3</v>
      </c>
      <c r="K45" s="637">
        <v>-6.8649000593257042E-3</v>
      </c>
      <c r="L45" s="636"/>
      <c r="M45" s="636"/>
      <c r="N45" s="640"/>
      <c r="O45" s="637">
        <v>5.733413936024492E-3</v>
      </c>
      <c r="P45" s="637">
        <v>5.469662682435184E-3</v>
      </c>
      <c r="Q45" s="636"/>
      <c r="R45" s="640"/>
      <c r="S45" s="637">
        <v>1.7770453003528922E-2</v>
      </c>
      <c r="T45" s="637">
        <v>-3.5247271821034001E-2</v>
      </c>
      <c r="U45" s="636"/>
      <c r="V45" s="640"/>
      <c r="W45" s="637">
        <v>2.4601621420953394E-2</v>
      </c>
      <c r="X45" s="637">
        <v>-1.2487957664231226E-2</v>
      </c>
      <c r="Y45" s="636"/>
      <c r="Z45" s="640"/>
      <c r="AA45" s="637">
        <v>1.1395538096695747E-2</v>
      </c>
      <c r="AB45" s="637">
        <v>-1.3230448271635021E-2</v>
      </c>
      <c r="AC45" s="636"/>
      <c r="AD45" s="640"/>
      <c r="AE45" s="637">
        <v>-1.4715375014942293E-2</v>
      </c>
      <c r="AF45" s="637">
        <v>1.6236945983074104E-2</v>
      </c>
      <c r="AG45" s="636"/>
      <c r="AH45" s="640"/>
      <c r="AI45" s="637">
        <v>-4.1141400208669389E-2</v>
      </c>
      <c r="AJ45" s="637">
        <v>3.5519684561187127E-2</v>
      </c>
      <c r="AK45" s="636"/>
      <c r="AL45" s="640"/>
      <c r="AM45" s="637">
        <v>1.6116306797836769E-2</v>
      </c>
      <c r="AN45" s="637">
        <v>-1.5711705524667104E-2</v>
      </c>
      <c r="AO45" s="636"/>
      <c r="AP45" s="640"/>
      <c r="AQ45" s="637">
        <v>-1.2622892382000519E-3</v>
      </c>
      <c r="AR45" s="637">
        <v>1.2587921398786204E-2</v>
      </c>
    </row>
    <row r="46" spans="1:44" x14ac:dyDescent="0.25">
      <c r="A46" s="640">
        <v>40147</v>
      </c>
      <c r="B46" s="637">
        <v>7.1044569740454514E-3</v>
      </c>
      <c r="C46" s="637">
        <v>-3.0180162819606553E-2</v>
      </c>
      <c r="D46" s="637">
        <v>3.3117210000000001E-2</v>
      </c>
      <c r="E46" s="637">
        <v>8.4411059999999996E-2</v>
      </c>
      <c r="F46" s="637">
        <v>6.0860649999999995E-2</v>
      </c>
      <c r="G46" s="637">
        <v>1.1726780000000001E-2</v>
      </c>
      <c r="H46" s="637">
        <v>-6.9122563087155045E-2</v>
      </c>
      <c r="I46" s="637">
        <v>-1.6484388277315791E-2</v>
      </c>
      <c r="J46" s="637">
        <v>1.7496410886057544E-2</v>
      </c>
      <c r="K46" s="637">
        <v>1.4279697664158954E-2</v>
      </c>
      <c r="L46" s="636"/>
      <c r="M46" s="636"/>
      <c r="N46" s="640"/>
      <c r="O46" s="637">
        <v>1.8497304708805434E-2</v>
      </c>
      <c r="P46" s="637">
        <v>-2.2050901829824349E-2</v>
      </c>
      <c r="Q46" s="636"/>
      <c r="R46" s="640"/>
      <c r="S46" s="637">
        <v>3.9760551853000543E-2</v>
      </c>
      <c r="T46" s="637">
        <v>-4.2349342687886454E-2</v>
      </c>
      <c r="U46" s="636"/>
      <c r="V46" s="640"/>
      <c r="W46" s="637">
        <v>3.0292140216501139E-2</v>
      </c>
      <c r="X46" s="637">
        <v>-2.3414483833475063E-2</v>
      </c>
      <c r="Y46" s="636"/>
      <c r="Z46" s="640"/>
      <c r="AA46" s="637">
        <v>-3.7052890966949602E-2</v>
      </c>
      <c r="AB46" s="637">
        <v>-1.1890913922300404E-2</v>
      </c>
      <c r="AC46" s="636"/>
      <c r="AD46" s="640"/>
      <c r="AE46" s="637">
        <v>-9.3372516949422474E-3</v>
      </c>
      <c r="AF46" s="637">
        <v>4.9716744205623008E-3</v>
      </c>
      <c r="AG46" s="636"/>
      <c r="AH46" s="640"/>
      <c r="AI46" s="637">
        <v>3.7322265286724603E-2</v>
      </c>
      <c r="AJ46" s="637">
        <v>-3.9344744203307511E-2</v>
      </c>
      <c r="AK46" s="636"/>
      <c r="AL46" s="640"/>
      <c r="AM46" s="637">
        <v>3.3216188352818254E-2</v>
      </c>
      <c r="AN46" s="637">
        <v>-5.8223333460966233E-2</v>
      </c>
      <c r="AO46" s="636"/>
      <c r="AP46" s="640"/>
      <c r="AQ46" s="637">
        <v>-1.9091247624069541E-2</v>
      </c>
      <c r="AR46" s="637">
        <v>-5.1205969065560179E-2</v>
      </c>
    </row>
    <row r="47" spans="1:44" x14ac:dyDescent="0.25">
      <c r="A47" s="640">
        <v>40178</v>
      </c>
      <c r="B47" s="637">
        <v>4.2436077872243558E-2</v>
      </c>
      <c r="C47" s="637">
        <v>-4.5571487360565918E-2</v>
      </c>
      <c r="D47" s="637">
        <v>1.709857E-2</v>
      </c>
      <c r="E47" s="637">
        <v>2.0594790000000002E-2</v>
      </c>
      <c r="F47" s="637">
        <v>2.1622119999999998E-2</v>
      </c>
      <c r="G47" s="637">
        <v>6.2429730000000003E-2</v>
      </c>
      <c r="H47" s="637">
        <v>4.907256402351378E-2</v>
      </c>
      <c r="I47" s="637">
        <v>9.0966440207303143E-2</v>
      </c>
      <c r="J47" s="637">
        <v>5.0461754100550753E-2</v>
      </c>
      <c r="K47" s="637">
        <v>5.2051612279452895E-2</v>
      </c>
      <c r="L47" s="636"/>
      <c r="M47" s="636"/>
      <c r="N47" s="640"/>
      <c r="O47" s="637">
        <v>7.5599165251764022E-2</v>
      </c>
      <c r="P47" s="637">
        <v>-7.1000128894892239E-2</v>
      </c>
      <c r="Q47" s="636"/>
      <c r="R47" s="640"/>
      <c r="S47" s="637">
        <v>6.8261919410407421E-2</v>
      </c>
      <c r="T47" s="637">
        <v>-6.3933965997231806E-2</v>
      </c>
      <c r="U47" s="636"/>
      <c r="V47" s="640"/>
      <c r="W47" s="637">
        <v>4.74597922302437E-2</v>
      </c>
      <c r="X47" s="637">
        <v>-4.3916576046274067E-2</v>
      </c>
      <c r="Y47" s="636"/>
      <c r="Z47" s="640"/>
      <c r="AA47" s="637">
        <v>4.4665193386667662E-2</v>
      </c>
      <c r="AB47" s="637">
        <v>-1.537577985136071E-2</v>
      </c>
      <c r="AC47" s="636"/>
      <c r="AD47" s="640"/>
      <c r="AE47" s="637">
        <v>6.6145761294567285E-2</v>
      </c>
      <c r="AF47" s="637">
        <v>-6.3676753107342998E-2</v>
      </c>
      <c r="AG47" s="636"/>
      <c r="AH47" s="640"/>
      <c r="AI47" s="637">
        <v>9.7608964975920323E-2</v>
      </c>
      <c r="AJ47" s="637">
        <v>-9.4059104755439465E-2</v>
      </c>
      <c r="AK47" s="636"/>
      <c r="AL47" s="640"/>
      <c r="AM47" s="637">
        <v>5.2169007692090874E-2</v>
      </c>
      <c r="AN47" s="637">
        <v>-5.0956270240280967E-2</v>
      </c>
      <c r="AO47" s="636"/>
      <c r="AP47" s="640"/>
      <c r="AQ47" s="637">
        <v>2.3504183262359382E-2</v>
      </c>
      <c r="AR47" s="637">
        <v>-2.2827829241539595E-2</v>
      </c>
    </row>
    <row r="48" spans="1:44" x14ac:dyDescent="0.25">
      <c r="A48" s="640">
        <v>40209</v>
      </c>
      <c r="B48" s="637">
        <v>-3.3381210187375256E-2</v>
      </c>
      <c r="C48" s="637">
        <v>4.8546733310290503E-2</v>
      </c>
      <c r="D48" s="637">
        <v>1.7481719999999999E-2</v>
      </c>
      <c r="E48" s="637">
        <v>-8.8689400000000002E-2</v>
      </c>
      <c r="F48" s="637">
        <v>-3.8600249999999996E-2</v>
      </c>
      <c r="G48" s="637">
        <v>-2.862959E-2</v>
      </c>
      <c r="H48" s="637">
        <v>1.1547504999637144E-2</v>
      </c>
      <c r="I48" s="637">
        <v>-4.0295883784327857E-3</v>
      </c>
      <c r="J48" s="637">
        <v>-5.5296464635928431E-2</v>
      </c>
      <c r="K48" s="637">
        <v>-5.3277385282592835E-2</v>
      </c>
      <c r="L48" s="636"/>
      <c r="M48" s="636"/>
      <c r="N48" s="640"/>
      <c r="O48" s="637">
        <v>-4.7637703931195027E-2</v>
      </c>
      <c r="P48" s="637">
        <v>4.006648358876716E-2</v>
      </c>
      <c r="Q48" s="636"/>
      <c r="R48" s="640"/>
      <c r="S48" s="637">
        <v>-3.8482668585652038E-2</v>
      </c>
      <c r="T48" s="637">
        <v>4.2480454786709712E-2</v>
      </c>
      <c r="U48" s="636"/>
      <c r="V48" s="640"/>
      <c r="W48" s="637">
        <v>-4.7255559125635713E-2</v>
      </c>
      <c r="X48" s="637">
        <v>5.541141519889678E-2</v>
      </c>
      <c r="Y48" s="636"/>
      <c r="Z48" s="640"/>
      <c r="AA48" s="637">
        <v>-2.5543990088178651E-2</v>
      </c>
      <c r="AB48" s="637">
        <v>8.028986892928297E-2</v>
      </c>
      <c r="AC48" s="636"/>
      <c r="AD48" s="640"/>
      <c r="AE48" s="637">
        <v>-1.6533117525185267E-2</v>
      </c>
      <c r="AF48" s="637">
        <v>2.6625777523616608E-2</v>
      </c>
      <c r="AG48" s="636"/>
      <c r="AH48" s="640"/>
      <c r="AI48" s="637">
        <v>-5.455381473738511E-2</v>
      </c>
      <c r="AJ48" s="637">
        <v>6.0070459706138529E-2</v>
      </c>
      <c r="AK48" s="636"/>
      <c r="AL48" s="640"/>
      <c r="AM48" s="637">
        <v>-3.8524928945666198E-2</v>
      </c>
      <c r="AN48" s="637">
        <v>5.805733337649354E-2</v>
      </c>
      <c r="AO48" s="636"/>
      <c r="AP48" s="640"/>
      <c r="AQ48" s="637">
        <v>-3.3156233012505412E-3</v>
      </c>
      <c r="AR48" s="637">
        <v>5.0334412407288059E-2</v>
      </c>
    </row>
    <row r="49" spans="1:44" x14ac:dyDescent="0.25">
      <c r="A49" s="640">
        <v>40237</v>
      </c>
      <c r="B49" s="637">
        <v>2.3259861503329539E-3</v>
      </c>
      <c r="C49" s="637">
        <v>-1.0234304958572565E-2</v>
      </c>
      <c r="D49" s="637">
        <v>-5.1638110000000001E-2</v>
      </c>
      <c r="E49" s="637">
        <v>4.4441819999999993E-2</v>
      </c>
      <c r="F49" s="637">
        <v>3.3228939999999998E-2</v>
      </c>
      <c r="G49" s="637">
        <v>-1.563114E-3</v>
      </c>
      <c r="H49" s="637">
        <v>-6.6895633221662303E-3</v>
      </c>
      <c r="I49" s="637">
        <v>-2.8085877764220488E-2</v>
      </c>
      <c r="J49" s="637">
        <v>3.0792051756802063E-3</v>
      </c>
      <c r="K49" s="637">
        <v>2.679699248442264E-3</v>
      </c>
      <c r="L49" s="636"/>
      <c r="M49" s="636"/>
      <c r="N49" s="640"/>
      <c r="O49" s="637">
        <v>1.1679204895922885E-2</v>
      </c>
      <c r="P49" s="637">
        <v>-9.4070934120235438E-3</v>
      </c>
      <c r="Q49" s="636"/>
      <c r="R49" s="640"/>
      <c r="S49" s="637">
        <v>1.9904775276138435E-2</v>
      </c>
      <c r="T49" s="637">
        <v>-3.1094406265284241E-2</v>
      </c>
      <c r="U49" s="636"/>
      <c r="V49" s="640"/>
      <c r="W49" s="637">
        <v>-9.5864948795448181E-3</v>
      </c>
      <c r="X49" s="637">
        <v>1.5475354390627784E-3</v>
      </c>
      <c r="Y49" s="636"/>
      <c r="Z49" s="640"/>
      <c r="AA49" s="637">
        <v>-1.0977645122562909E-2</v>
      </c>
      <c r="AB49" s="637">
        <v>-1.1299813549507971E-2</v>
      </c>
      <c r="AC49" s="636"/>
      <c r="AD49" s="640"/>
      <c r="AE49" s="637">
        <v>-1.7575017473429426E-3</v>
      </c>
      <c r="AF49" s="637">
        <v>-1.7281872358891545E-2</v>
      </c>
      <c r="AG49" s="636"/>
      <c r="AH49" s="640"/>
      <c r="AI49" s="637">
        <v>-1.720323121295916E-2</v>
      </c>
      <c r="AJ49" s="637">
        <v>9.8688316792715676E-3</v>
      </c>
      <c r="AK49" s="636"/>
      <c r="AL49" s="640"/>
      <c r="AM49" s="637">
        <v>3.4807570772882816E-2</v>
      </c>
      <c r="AN49" s="637">
        <v>-2.7095984456079004E-2</v>
      </c>
      <c r="AO49" s="636"/>
      <c r="AP49" s="640"/>
      <c r="AQ49" s="637">
        <v>3.0477551242515714E-2</v>
      </c>
      <c r="AR49" s="637">
        <v>-4.7836217209328083E-3</v>
      </c>
    </row>
    <row r="50" spans="1:44" x14ac:dyDescent="0.25">
      <c r="A50" s="640">
        <v>40268</v>
      </c>
      <c r="B50" s="637">
        <v>7.3792303986693869E-2</v>
      </c>
      <c r="C50" s="637">
        <v>-7.4948124312121334E-2</v>
      </c>
      <c r="D50" s="637">
        <v>0.1030017</v>
      </c>
      <c r="E50" s="637">
        <v>7.0669639999999992E-2</v>
      </c>
      <c r="F50" s="637">
        <v>6.2018009999999998E-2</v>
      </c>
      <c r="G50" s="637">
        <v>7.4897690000000003E-2</v>
      </c>
      <c r="H50" s="637">
        <v>6.4754589617065428E-2</v>
      </c>
      <c r="I50" s="637">
        <v>9.1533756457535614E-2</v>
      </c>
      <c r="J50" s="637">
        <v>7.5855550843065195E-2</v>
      </c>
      <c r="K50" s="637">
        <v>7.7025855227070755E-2</v>
      </c>
      <c r="L50" s="636"/>
      <c r="M50" s="636"/>
      <c r="N50" s="640"/>
      <c r="O50" s="637">
        <v>8.6094230406181582E-2</v>
      </c>
      <c r="P50" s="637">
        <v>-9.1932826423975378E-2</v>
      </c>
      <c r="Q50" s="636"/>
      <c r="R50" s="640"/>
      <c r="S50" s="637">
        <v>5.8121300588815705E-2</v>
      </c>
      <c r="T50" s="637">
        <v>-4.9423318837576453E-2</v>
      </c>
      <c r="U50" s="636"/>
      <c r="V50" s="640"/>
      <c r="W50" s="637">
        <v>9.5905111045117022E-2</v>
      </c>
      <c r="X50" s="637">
        <v>-9.2362407771567637E-2</v>
      </c>
      <c r="Y50" s="636"/>
      <c r="Z50" s="640"/>
      <c r="AA50" s="637">
        <v>0.11588439275875573</v>
      </c>
      <c r="AB50" s="637">
        <v>-8.1009951169987812E-2</v>
      </c>
      <c r="AC50" s="636"/>
      <c r="AD50" s="640"/>
      <c r="AE50" s="637">
        <v>8.5993489889096997E-2</v>
      </c>
      <c r="AF50" s="637">
        <v>-8.3112083397860304E-2</v>
      </c>
      <c r="AG50" s="636"/>
      <c r="AH50" s="640"/>
      <c r="AI50" s="637">
        <v>9.0974563006092801E-2</v>
      </c>
      <c r="AJ50" s="637">
        <v>-8.8357295461434671E-2</v>
      </c>
      <c r="AK50" s="636"/>
      <c r="AL50" s="640"/>
      <c r="AM50" s="637">
        <v>9.991793766292989E-2</v>
      </c>
      <c r="AN50" s="637">
        <v>-0.10164805719005425</v>
      </c>
      <c r="AO50" s="636"/>
      <c r="AP50" s="640"/>
      <c r="AQ50" s="637">
        <v>2.2793159988440143E-2</v>
      </c>
      <c r="AR50" s="637">
        <v>-5.6693843648059412E-2</v>
      </c>
    </row>
    <row r="51" spans="1:44" x14ac:dyDescent="0.25">
      <c r="A51" s="640">
        <v>40298</v>
      </c>
      <c r="B51" s="637">
        <v>1.6178442121242795E-2</v>
      </c>
      <c r="C51" s="637">
        <v>-1.201969995228698E-2</v>
      </c>
      <c r="D51" s="637">
        <v>-5.122049E-3</v>
      </c>
      <c r="E51" s="637">
        <v>-2.543937E-3</v>
      </c>
      <c r="F51" s="637">
        <v>1.590602E-2</v>
      </c>
      <c r="G51" s="637">
        <v>-8.5791579999999999E-3</v>
      </c>
      <c r="H51" s="637">
        <v>3.1826338216160543E-2</v>
      </c>
      <c r="I51" s="637">
        <v>2.0056149108041633E-2</v>
      </c>
      <c r="J51" s="637">
        <v>1.8381309065914266E-2</v>
      </c>
      <c r="K51" s="637">
        <v>1.7614678073264001E-2</v>
      </c>
      <c r="L51" s="636"/>
      <c r="M51" s="636"/>
      <c r="N51" s="640"/>
      <c r="O51" s="637">
        <v>3.7749711648308273E-2</v>
      </c>
      <c r="P51" s="637">
        <v>-4.3869330861890307E-2</v>
      </c>
      <c r="Q51" s="636"/>
      <c r="R51" s="640"/>
      <c r="S51" s="637">
        <v>2.8575318873693401E-2</v>
      </c>
      <c r="T51" s="637">
        <v>-2.5050966939427731E-2</v>
      </c>
      <c r="U51" s="636"/>
      <c r="V51" s="640"/>
      <c r="W51" s="637">
        <v>2.3583288488919767E-2</v>
      </c>
      <c r="X51" s="637">
        <v>-2.0167780319312129E-2</v>
      </c>
      <c r="Y51" s="636"/>
      <c r="Z51" s="640"/>
      <c r="AA51" s="637">
        <v>2.3511793856059979E-2</v>
      </c>
      <c r="AB51" s="637">
        <v>-1.09886303065008E-3</v>
      </c>
      <c r="AC51" s="636"/>
      <c r="AD51" s="640"/>
      <c r="AE51" s="637">
        <v>1.6800256911464018E-2</v>
      </c>
      <c r="AF51" s="637">
        <v>-1.1561927931441965E-2</v>
      </c>
      <c r="AG51" s="636"/>
      <c r="AH51" s="640"/>
      <c r="AI51" s="637">
        <v>3.6047271309732003E-2</v>
      </c>
      <c r="AJ51" s="637">
        <v>-3.5257566071567194E-2</v>
      </c>
      <c r="AK51" s="636"/>
      <c r="AL51" s="640"/>
      <c r="AM51" s="637">
        <v>3.9877216790970612E-3</v>
      </c>
      <c r="AN51" s="637">
        <v>-1.8437149938976753E-3</v>
      </c>
      <c r="AO51" s="636"/>
      <c r="AP51" s="640"/>
      <c r="AQ51" s="637">
        <v>2.2564267378314292E-2</v>
      </c>
      <c r="AR51" s="637">
        <v>2.7634735588887051E-3</v>
      </c>
    </row>
    <row r="52" spans="1:44" x14ac:dyDescent="0.25">
      <c r="A52" s="640">
        <v>40329</v>
      </c>
      <c r="B52" s="637">
        <v>-8.2988869103062732E-2</v>
      </c>
      <c r="C52" s="637">
        <v>7.9784666839272655E-2</v>
      </c>
      <c r="D52" s="637">
        <v>-0.12264170000000001</v>
      </c>
      <c r="E52" s="637">
        <v>-8.6021689999999998E-2</v>
      </c>
      <c r="F52" s="637">
        <v>-7.9482360000000002E-2</v>
      </c>
      <c r="G52" s="637">
        <v>-4.612248E-2</v>
      </c>
      <c r="H52" s="637">
        <v>-7.0553674317422002E-2</v>
      </c>
      <c r="I52" s="637">
        <v>-5.133156870308838E-2</v>
      </c>
      <c r="J52" s="637">
        <v>-8.5745707912309704E-2</v>
      </c>
      <c r="K52" s="637">
        <v>-8.6733299486165649E-2</v>
      </c>
      <c r="L52" s="636"/>
      <c r="M52" s="636"/>
      <c r="N52" s="640"/>
      <c r="O52" s="637">
        <v>-7.5834233536675219E-2</v>
      </c>
      <c r="P52" s="637">
        <v>6.8509851620085341E-2</v>
      </c>
      <c r="Q52" s="636"/>
      <c r="R52" s="640"/>
      <c r="S52" s="637">
        <v>-5.3190709967863681E-2</v>
      </c>
      <c r="T52" s="637">
        <v>4.6431459490067037E-2</v>
      </c>
      <c r="U52" s="636"/>
      <c r="V52" s="640"/>
      <c r="W52" s="637">
        <v>-8.3866034126979877E-2</v>
      </c>
      <c r="X52" s="637">
        <v>7.802487873078362E-2</v>
      </c>
      <c r="Y52" s="636"/>
      <c r="Z52" s="640"/>
      <c r="AA52" s="637">
        <v>-8.8669240435683361E-2</v>
      </c>
      <c r="AB52" s="637">
        <v>7.2209737928156104E-2</v>
      </c>
      <c r="AC52" s="636"/>
      <c r="AD52" s="640"/>
      <c r="AE52" s="637">
        <v>-0.10075854897938816</v>
      </c>
      <c r="AF52" s="637">
        <v>0.10183557458833613</v>
      </c>
      <c r="AG52" s="636"/>
      <c r="AH52" s="640"/>
      <c r="AI52" s="637">
        <v>-0.10198727821154591</v>
      </c>
      <c r="AJ52" s="637">
        <v>0.10139060093776933</v>
      </c>
      <c r="AK52" s="636"/>
      <c r="AL52" s="640"/>
      <c r="AM52" s="637">
        <v>-0.13146362889024024</v>
      </c>
      <c r="AN52" s="637">
        <v>0.11383379089910182</v>
      </c>
      <c r="AO52" s="636"/>
      <c r="AP52" s="640"/>
      <c r="AQ52" s="637">
        <v>-7.9349587480572539E-2</v>
      </c>
      <c r="AR52" s="637">
        <v>4.2533714160580653E-2</v>
      </c>
    </row>
    <row r="53" spans="1:44" x14ac:dyDescent="0.25">
      <c r="A53" s="640">
        <v>40359</v>
      </c>
      <c r="B53" s="637">
        <v>-1.6458789310828652E-2</v>
      </c>
      <c r="C53" s="637">
        <v>1.2980071174179183E-2</v>
      </c>
      <c r="D53" s="637">
        <v>-4.9646450000000002E-2</v>
      </c>
      <c r="E53" s="637">
        <v>-3.3363919999999998E-2</v>
      </c>
      <c r="F53" s="637">
        <v>-5.302246E-2</v>
      </c>
      <c r="G53" s="637">
        <v>-4.7093639999999997E-3</v>
      </c>
      <c r="H53" s="637">
        <v>-3.4827920810602528E-2</v>
      </c>
      <c r="I53" s="637">
        <v>-1.4630116699154372E-2</v>
      </c>
      <c r="J53" s="637">
        <v>9.6851034987126047E-3</v>
      </c>
      <c r="K53" s="637">
        <v>7.1022627428383792E-3</v>
      </c>
      <c r="L53" s="636"/>
      <c r="M53" s="636"/>
      <c r="N53" s="640"/>
      <c r="O53" s="637">
        <v>-1.5252742446620463E-2</v>
      </c>
      <c r="P53" s="637">
        <v>1.4863433667142947E-2</v>
      </c>
      <c r="Q53" s="636"/>
      <c r="R53" s="640"/>
      <c r="S53" s="637">
        <v>2.8607243725182165E-2</v>
      </c>
      <c r="T53" s="637">
        <v>-3.2657700738444449E-2</v>
      </c>
      <c r="U53" s="636"/>
      <c r="V53" s="640"/>
      <c r="W53" s="637">
        <v>6.7157917663881184E-3</v>
      </c>
      <c r="X53" s="637">
        <v>-5.7334326906216277E-3</v>
      </c>
      <c r="Y53" s="636"/>
      <c r="Z53" s="640"/>
      <c r="AA53" s="637">
        <v>-1.4933167474331443E-2</v>
      </c>
      <c r="AB53" s="637">
        <v>-1.8672102623818465E-2</v>
      </c>
      <c r="AC53" s="636"/>
      <c r="AD53" s="640"/>
      <c r="AE53" s="637">
        <v>-2.7738719390591072E-3</v>
      </c>
      <c r="AF53" s="637">
        <v>5.2855584276360608E-4</v>
      </c>
      <c r="AG53" s="636"/>
      <c r="AH53" s="640"/>
      <c r="AI53" s="637">
        <v>-3.7087236662443152E-2</v>
      </c>
      <c r="AJ53" s="637">
        <v>4.1191560831434E-2</v>
      </c>
      <c r="AK53" s="636"/>
      <c r="AL53" s="640"/>
      <c r="AM53" s="637">
        <v>-4.1024384234236273E-2</v>
      </c>
      <c r="AN53" s="637">
        <v>3.9597530382072157E-2</v>
      </c>
      <c r="AO53" s="636"/>
      <c r="AP53" s="640"/>
      <c r="AQ53" s="637">
        <v>-4.7722689597844127E-2</v>
      </c>
      <c r="AR53" s="637">
        <v>1.6440776437833871E-2</v>
      </c>
    </row>
    <row r="54" spans="1:44" x14ac:dyDescent="0.25">
      <c r="A54" s="640">
        <v>40390</v>
      </c>
      <c r="B54" s="637">
        <v>6.4870204492966835E-2</v>
      </c>
      <c r="C54" s="637">
        <v>-6.7559451873015153E-2</v>
      </c>
      <c r="D54" s="637">
        <v>0.12740609999999999</v>
      </c>
      <c r="E54" s="637">
        <v>0.11925369999999999</v>
      </c>
      <c r="F54" s="637">
        <v>7.0139480000000004E-2</v>
      </c>
      <c r="G54" s="637">
        <v>4.977235E-2</v>
      </c>
      <c r="H54" s="637">
        <v>4.0996485468999977E-2</v>
      </c>
      <c r="I54" s="637">
        <v>7.1384881335199379E-2</v>
      </c>
      <c r="J54" s="637">
        <v>5.3635871309916587E-2</v>
      </c>
      <c r="K54" s="637">
        <v>5.1906367180667351E-2</v>
      </c>
      <c r="L54" s="636"/>
      <c r="M54" s="636"/>
      <c r="N54" s="640"/>
      <c r="O54" s="637">
        <v>8.1950584612735411E-2</v>
      </c>
      <c r="P54" s="637">
        <v>-6.473166657491719E-2</v>
      </c>
      <c r="Q54" s="636"/>
      <c r="R54" s="640"/>
      <c r="S54" s="637">
        <v>6.4373175660748419E-2</v>
      </c>
      <c r="T54" s="637">
        <v>-6.8772206063392669E-2</v>
      </c>
      <c r="U54" s="636"/>
      <c r="V54" s="640"/>
      <c r="W54" s="637">
        <v>4.4024171842358503E-2</v>
      </c>
      <c r="X54" s="637">
        <v>-3.1705812659039441E-2</v>
      </c>
      <c r="Y54" s="636"/>
      <c r="Z54" s="640"/>
      <c r="AA54" s="637">
        <v>8.8844107061752636E-2</v>
      </c>
      <c r="AB54" s="637">
        <v>-7.2097190934276773E-2</v>
      </c>
      <c r="AC54" s="636"/>
      <c r="AD54" s="640"/>
      <c r="AE54" s="637">
        <v>8.5075830661428264E-2</v>
      </c>
      <c r="AF54" s="637">
        <v>-6.6097333692448981E-2</v>
      </c>
      <c r="AG54" s="636"/>
      <c r="AH54" s="640"/>
      <c r="AI54" s="637">
        <v>7.0448607672597391E-2</v>
      </c>
      <c r="AJ54" s="637">
        <v>-7.1913228691065076E-2</v>
      </c>
      <c r="AK54" s="636"/>
      <c r="AL54" s="640"/>
      <c r="AM54" s="637">
        <v>8.6924774363020513E-2</v>
      </c>
      <c r="AN54" s="637">
        <v>-8.9517922293530519E-2</v>
      </c>
      <c r="AO54" s="636"/>
      <c r="AP54" s="640"/>
      <c r="AQ54" s="637">
        <v>8.3145134354714531E-2</v>
      </c>
      <c r="AR54" s="637">
        <v>-7.7704477167222397E-2</v>
      </c>
    </row>
    <row r="55" spans="1:44" x14ac:dyDescent="0.25">
      <c r="A55" s="640">
        <v>40421</v>
      </c>
      <c r="B55" s="637">
        <v>-1.4916439036537759E-2</v>
      </c>
      <c r="C55" s="637">
        <v>2.141378204815949E-2</v>
      </c>
      <c r="D55" s="637">
        <v>-3.8229310000000002E-2</v>
      </c>
      <c r="E55" s="637">
        <v>-2.1823990000000001E-2</v>
      </c>
      <c r="F55" s="637">
        <v>-4.2017600000000002E-2</v>
      </c>
      <c r="G55" s="637">
        <v>-1.231469E-2</v>
      </c>
      <c r="H55" s="637">
        <v>5.1042715523891159E-3</v>
      </c>
      <c r="I55" s="637">
        <v>-6.3544607405698929E-3</v>
      </c>
      <c r="J55" s="637">
        <v>-1.5861976985521838E-2</v>
      </c>
      <c r="K55" s="637">
        <v>-1.7438518619035909E-2</v>
      </c>
      <c r="L55" s="636"/>
      <c r="M55" s="636"/>
      <c r="N55" s="640"/>
      <c r="O55" s="637">
        <v>-1.4924731015446722E-2</v>
      </c>
      <c r="P55" s="637">
        <v>1.4287213704370002E-2</v>
      </c>
      <c r="Q55" s="636"/>
      <c r="R55" s="640"/>
      <c r="S55" s="637">
        <v>1.587795873324061E-3</v>
      </c>
      <c r="T55" s="637">
        <v>-3.1596988095344801E-3</v>
      </c>
      <c r="U55" s="636"/>
      <c r="V55" s="640"/>
      <c r="W55" s="637">
        <v>-1.6550592493335847E-2</v>
      </c>
      <c r="X55" s="637">
        <v>1.282348517120558E-2</v>
      </c>
      <c r="Y55" s="636"/>
      <c r="Z55" s="640"/>
      <c r="AA55" s="637">
        <v>-2.0527629757975591E-2</v>
      </c>
      <c r="AB55" s="637">
        <v>2.3360265827846602E-2</v>
      </c>
      <c r="AC55" s="636"/>
      <c r="AD55" s="640"/>
      <c r="AE55" s="637">
        <v>-2.0273160375668619E-3</v>
      </c>
      <c r="AF55" s="637">
        <v>1.4252692602847965E-2</v>
      </c>
      <c r="AG55" s="636"/>
      <c r="AH55" s="640"/>
      <c r="AI55" s="637">
        <v>-5.5232334753363956E-2</v>
      </c>
      <c r="AJ55" s="637">
        <v>5.7537964904299042E-2</v>
      </c>
      <c r="AK55" s="636"/>
      <c r="AL55" s="640"/>
      <c r="AM55" s="637">
        <v>-2.6999212586957004E-3</v>
      </c>
      <c r="AN55" s="637">
        <v>7.1418994574207854E-3</v>
      </c>
      <c r="AO55" s="636"/>
      <c r="AP55" s="640"/>
      <c r="AQ55" s="637">
        <v>-5.2989463458163882E-3</v>
      </c>
      <c r="AR55" s="637">
        <v>4.3884355308641751E-3</v>
      </c>
    </row>
    <row r="56" spans="1:44" x14ac:dyDescent="0.25">
      <c r="A56" s="640">
        <v>40451</v>
      </c>
      <c r="B56" s="637">
        <v>8.4469136581621473E-2</v>
      </c>
      <c r="C56" s="637">
        <v>-9.2638396844496818E-2</v>
      </c>
      <c r="D56" s="637">
        <v>8.4752379999999988E-2</v>
      </c>
      <c r="E56" s="637">
        <v>0.10513339999999999</v>
      </c>
      <c r="F56" s="637">
        <v>8.9819679999999999E-2</v>
      </c>
      <c r="G56" s="637">
        <v>3.3440780000000003E-2</v>
      </c>
      <c r="H56" s="637">
        <v>4.753076427959347E-2</v>
      </c>
      <c r="I56" s="637">
        <v>8.3106479620133025E-2</v>
      </c>
      <c r="J56" s="637">
        <v>0.10462542415639722</v>
      </c>
      <c r="K56" s="637">
        <v>0.10166954159854719</v>
      </c>
      <c r="L56" s="636"/>
      <c r="M56" s="636"/>
      <c r="N56" s="640"/>
      <c r="O56" s="637">
        <v>0.1213358469182792</v>
      </c>
      <c r="P56" s="637">
        <v>-0.11808998517579836</v>
      </c>
      <c r="Q56" s="636"/>
      <c r="R56" s="640"/>
      <c r="S56" s="637">
        <v>9.3023861850959316E-2</v>
      </c>
      <c r="T56" s="637">
        <v>-9.2274296186131838E-2</v>
      </c>
      <c r="U56" s="636"/>
      <c r="V56" s="640"/>
      <c r="W56" s="637">
        <v>0.12779056197450811</v>
      </c>
      <c r="X56" s="637">
        <v>-0.11947928894179566</v>
      </c>
      <c r="Y56" s="636"/>
      <c r="Z56" s="640"/>
      <c r="AA56" s="637">
        <v>0.10109049705791209</v>
      </c>
      <c r="AB56" s="637">
        <v>-9.5647461771557057E-2</v>
      </c>
      <c r="AC56" s="636"/>
      <c r="AD56" s="640"/>
      <c r="AE56" s="637">
        <v>0.11757857343456145</v>
      </c>
      <c r="AF56" s="637">
        <v>-0.11688578050413634</v>
      </c>
      <c r="AG56" s="636"/>
      <c r="AH56" s="640"/>
      <c r="AI56" s="637">
        <v>0.11185269487976471</v>
      </c>
      <c r="AJ56" s="637">
        <v>-0.11348090742429162</v>
      </c>
      <c r="AK56" s="636"/>
      <c r="AL56" s="640"/>
      <c r="AM56" s="637">
        <v>0.10866151561049395</v>
      </c>
      <c r="AN56" s="637">
        <v>-0.10924214916760955</v>
      </c>
      <c r="AO56" s="636"/>
      <c r="AP56" s="640"/>
      <c r="AQ56" s="637">
        <v>4.8605267087860157E-2</v>
      </c>
      <c r="AR56" s="637">
        <v>-7.8714258092847711E-2</v>
      </c>
    </row>
    <row r="57" spans="1:44" x14ac:dyDescent="0.25">
      <c r="A57" s="640">
        <v>40482</v>
      </c>
      <c r="B57" s="637">
        <v>2.4560156643104718E-2</v>
      </c>
      <c r="C57" s="637">
        <v>-2.6201455723370497E-2</v>
      </c>
      <c r="D57" s="637">
        <v>4.6789829999999998E-2</v>
      </c>
      <c r="E57" s="637">
        <v>3.2241220000000001E-2</v>
      </c>
      <c r="F57" s="637">
        <v>3.8948540000000004E-2</v>
      </c>
      <c r="G57" s="637">
        <v>2.4911900000000001E-2</v>
      </c>
      <c r="H57" s="637">
        <v>1.469148014356168E-2</v>
      </c>
      <c r="I57" s="637">
        <v>2.3499990223401518E-2</v>
      </c>
      <c r="J57" s="637">
        <v>2.1545945077354824E-2</v>
      </c>
      <c r="K57" s="637">
        <v>1.9915556778143825E-2</v>
      </c>
      <c r="L57" s="636"/>
      <c r="M57" s="636"/>
      <c r="N57" s="640"/>
      <c r="O57" s="637">
        <v>3.9359981222231298E-2</v>
      </c>
      <c r="P57" s="637">
        <v>-3.719231958647231E-2</v>
      </c>
      <c r="Q57" s="636"/>
      <c r="R57" s="640"/>
      <c r="S57" s="637">
        <v>2.6686762050794802E-2</v>
      </c>
      <c r="T57" s="637">
        <v>-3.8862145455286545E-2</v>
      </c>
      <c r="U57" s="636"/>
      <c r="V57" s="640"/>
      <c r="W57" s="637">
        <v>4.9977363079947344E-2</v>
      </c>
      <c r="X57" s="637">
        <v>-4.7727472335549088E-2</v>
      </c>
      <c r="Y57" s="636"/>
      <c r="Z57" s="640"/>
      <c r="AA57" s="637">
        <v>3.8779987682537584E-2</v>
      </c>
      <c r="AB57" s="637">
        <v>-3.0375680378389308E-2</v>
      </c>
      <c r="AC57" s="636"/>
      <c r="AD57" s="640"/>
      <c r="AE57" s="637">
        <v>4.1059644896779685E-2</v>
      </c>
      <c r="AF57" s="637">
        <v>-2.7917722284637309E-2</v>
      </c>
      <c r="AG57" s="636"/>
      <c r="AH57" s="640"/>
      <c r="AI57" s="637">
        <v>1.8339537494227884E-2</v>
      </c>
      <c r="AJ57" s="637">
        <v>-2.3707669325101297E-2</v>
      </c>
      <c r="AK57" s="636"/>
      <c r="AL57" s="640"/>
      <c r="AM57" s="637">
        <v>2.7352531779578242E-2</v>
      </c>
      <c r="AN57" s="637">
        <v>-2.0342741910440245E-2</v>
      </c>
      <c r="AO57" s="636"/>
      <c r="AP57" s="640"/>
      <c r="AQ57" s="637">
        <v>2.1004561208645346E-3</v>
      </c>
      <c r="AR57" s="637">
        <v>-3.3416485370074633E-2</v>
      </c>
    </row>
    <row r="58" spans="1:44" x14ac:dyDescent="0.25">
      <c r="A58" s="640">
        <v>40512</v>
      </c>
      <c r="B58" s="637">
        <v>-1.3385828593844407E-2</v>
      </c>
      <c r="C58" s="637">
        <v>1.0088463872247192E-2</v>
      </c>
      <c r="D58" s="637">
        <v>-3.3486129999999996E-2</v>
      </c>
      <c r="E58" s="637">
        <v>-3.4021450000000002E-2</v>
      </c>
      <c r="F58" s="637">
        <v>2.073189E-3</v>
      </c>
      <c r="G58" s="637">
        <v>-1.284715E-2</v>
      </c>
      <c r="H58" s="637">
        <v>-1.4873297416316185E-2</v>
      </c>
      <c r="I58" s="637">
        <v>-2.7452465260821835E-2</v>
      </c>
      <c r="J58" s="637">
        <v>-6.2021834193137764E-3</v>
      </c>
      <c r="K58" s="637">
        <v>-3.3175997542732884E-3</v>
      </c>
      <c r="L58" s="636"/>
      <c r="M58" s="636"/>
      <c r="N58" s="640"/>
      <c r="O58" s="637">
        <v>-2.8765402021769431E-3</v>
      </c>
      <c r="P58" s="637">
        <v>-1.2359154642406335E-2</v>
      </c>
      <c r="Q58" s="636"/>
      <c r="R58" s="640"/>
      <c r="S58" s="637">
        <v>-1.6828629725503606E-2</v>
      </c>
      <c r="T58" s="637">
        <v>1.6865636516972364E-2</v>
      </c>
      <c r="U58" s="636"/>
      <c r="V58" s="640"/>
      <c r="W58" s="637">
        <v>-1.2563211370086324E-2</v>
      </c>
      <c r="X58" s="637">
        <v>1.0056475749182017E-2</v>
      </c>
      <c r="Y58" s="636"/>
      <c r="Z58" s="640"/>
      <c r="AA58" s="637">
        <v>-2.7731428798162823E-2</v>
      </c>
      <c r="AB58" s="637">
        <v>2.6222841391939117E-2</v>
      </c>
      <c r="AC58" s="636"/>
      <c r="AD58" s="640"/>
      <c r="AE58" s="637">
        <v>-2.9109277145940877E-3</v>
      </c>
      <c r="AF58" s="637">
        <v>-8.3733249812925018E-3</v>
      </c>
      <c r="AG58" s="636"/>
      <c r="AH58" s="640"/>
      <c r="AI58" s="637">
        <v>1.2106439121801645E-2</v>
      </c>
      <c r="AJ58" s="637">
        <v>-1.0192633786320715E-2</v>
      </c>
      <c r="AK58" s="636"/>
      <c r="AL58" s="640"/>
      <c r="AM58" s="637">
        <v>-2.0120958336004167E-2</v>
      </c>
      <c r="AN58" s="637">
        <v>-3.3192224226441603E-3</v>
      </c>
      <c r="AO58" s="636"/>
      <c r="AP58" s="640"/>
      <c r="AQ58" s="637">
        <v>-4.5352628533499542E-2</v>
      </c>
      <c r="AR58" s="637">
        <v>2.6988986685687368E-2</v>
      </c>
    </row>
    <row r="59" spans="1:44" x14ac:dyDescent="0.25">
      <c r="A59" s="640">
        <v>40543</v>
      </c>
      <c r="B59" s="637">
        <v>5.545699033786268E-2</v>
      </c>
      <c r="C59" s="637">
        <v>-5.7487331791427294E-2</v>
      </c>
      <c r="D59" s="637">
        <v>0.10715279999999999</v>
      </c>
      <c r="E59" s="637">
        <v>6.3683799999999999E-2</v>
      </c>
      <c r="F59" s="637">
        <v>6.8024970000000004E-2</v>
      </c>
      <c r="G59" s="637">
        <v>5.2039299999999997E-2</v>
      </c>
      <c r="H59" s="637">
        <v>3.1237357049934574E-2</v>
      </c>
      <c r="I59" s="637">
        <v>3.5014444228784497E-2</v>
      </c>
      <c r="J59" s="637">
        <v>5.5419932137129396E-2</v>
      </c>
      <c r="K59" s="637">
        <v>5.476451788576505E-2</v>
      </c>
      <c r="L59" s="636"/>
      <c r="M59" s="636"/>
      <c r="N59" s="640"/>
      <c r="O59" s="637">
        <v>3.4380633281900504E-2</v>
      </c>
      <c r="P59" s="637">
        <v>-3.1214813385611873E-2</v>
      </c>
      <c r="Q59" s="636"/>
      <c r="R59" s="640"/>
      <c r="S59" s="637">
        <v>5.0451429313197141E-2</v>
      </c>
      <c r="T59" s="637">
        <v>-4.8437946489472215E-2</v>
      </c>
      <c r="U59" s="636"/>
      <c r="V59" s="640"/>
      <c r="W59" s="637">
        <v>7.9169643462114955E-2</v>
      </c>
      <c r="X59" s="637">
        <v>-7.3581264794853565E-2</v>
      </c>
      <c r="Y59" s="636"/>
      <c r="Z59" s="640"/>
      <c r="AA59" s="637">
        <v>3.3032996488103296E-2</v>
      </c>
      <c r="AB59" s="637">
        <v>-3.9473736425467247E-2</v>
      </c>
      <c r="AC59" s="636"/>
      <c r="AD59" s="640"/>
      <c r="AE59" s="637">
        <v>5.1157416072039275E-2</v>
      </c>
      <c r="AF59" s="637">
        <v>-5.622686347091202E-2</v>
      </c>
      <c r="AG59" s="636"/>
      <c r="AH59" s="640"/>
      <c r="AI59" s="637">
        <v>9.7692726362132151E-2</v>
      </c>
      <c r="AJ59" s="637">
        <v>-9.2035498988299297E-2</v>
      </c>
      <c r="AK59" s="636"/>
      <c r="AL59" s="640"/>
      <c r="AM59" s="637">
        <v>9.384562045551588E-2</v>
      </c>
      <c r="AN59" s="637">
        <v>-0.10253316577668146</v>
      </c>
      <c r="AO59" s="636"/>
      <c r="AP59" s="640"/>
      <c r="AQ59" s="637">
        <v>2.4269854733233055E-2</v>
      </c>
      <c r="AR59" s="637">
        <v>-4.7968136188322109E-2</v>
      </c>
    </row>
    <row r="60" spans="1:44" x14ac:dyDescent="0.25">
      <c r="A60" s="640">
        <v>40574</v>
      </c>
      <c r="B60" s="637">
        <v>-2.377012007980223E-2</v>
      </c>
      <c r="C60" s="637">
        <v>8.0948646681790522E-3</v>
      </c>
      <c r="D60" s="637">
        <v>4.0431229999999999E-2</v>
      </c>
      <c r="E60" s="637">
        <v>-4.4327769999999996E-2</v>
      </c>
      <c r="F60" s="637">
        <v>2.2098279999999998E-2</v>
      </c>
      <c r="G60" s="637">
        <v>1.7295579999999998E-2</v>
      </c>
      <c r="H60" s="637">
        <v>-8.4998548705082555E-2</v>
      </c>
      <c r="I60" s="637">
        <v>-5.2074300331515326E-2</v>
      </c>
      <c r="J60" s="637">
        <v>-7.9107695963088823E-3</v>
      </c>
      <c r="K60" s="637">
        <v>-7.0310880790455752E-3</v>
      </c>
      <c r="L60" s="636"/>
      <c r="M60" s="636"/>
      <c r="N60" s="640"/>
      <c r="O60" s="637">
        <v>-1.8277985020071247E-2</v>
      </c>
      <c r="P60" s="637">
        <v>9.8649671749849854E-3</v>
      </c>
      <c r="Q60" s="636"/>
      <c r="R60" s="640"/>
      <c r="S60" s="637">
        <v>-6.3456128901034636E-2</v>
      </c>
      <c r="T60" s="637">
        <v>6.877980408622722E-2</v>
      </c>
      <c r="U60" s="636"/>
      <c r="V60" s="640"/>
      <c r="W60" s="637">
        <v>-3.8710497843491495E-3</v>
      </c>
      <c r="X60" s="637">
        <v>1.1348084946445777E-2</v>
      </c>
      <c r="Y60" s="636"/>
      <c r="Z60" s="640"/>
      <c r="AA60" s="637">
        <v>-8.415176942969263E-2</v>
      </c>
      <c r="AB60" s="637">
        <v>2.1141417457642812E-2</v>
      </c>
      <c r="AC60" s="636"/>
      <c r="AD60" s="640"/>
      <c r="AE60" s="637">
        <v>-9.9777624033895104E-3</v>
      </c>
      <c r="AF60" s="637">
        <v>-9.3554757358193484E-3</v>
      </c>
      <c r="AG60" s="636"/>
      <c r="AH60" s="640"/>
      <c r="AI60" s="637">
        <v>3.2622133098524159E-2</v>
      </c>
      <c r="AJ60" s="637">
        <v>-3.2265494295949326E-2</v>
      </c>
      <c r="AK60" s="636"/>
      <c r="AL60" s="640"/>
      <c r="AM60" s="637">
        <v>-4.0708344102232806E-2</v>
      </c>
      <c r="AN60" s="637">
        <v>-5.2073282715750175E-3</v>
      </c>
      <c r="AO60" s="636"/>
      <c r="AP60" s="640"/>
      <c r="AQ60" s="637">
        <v>-4.983202576760852E-2</v>
      </c>
      <c r="AR60" s="637">
        <v>1.7822068657759951E-2</v>
      </c>
    </row>
    <row r="61" spans="1:44" x14ac:dyDescent="0.25">
      <c r="A61" s="640">
        <v>40602</v>
      </c>
      <c r="B61" s="637">
        <v>-6.481094500459696E-3</v>
      </c>
      <c r="C61" s="637">
        <v>5.3966763689002745E-4</v>
      </c>
      <c r="D61" s="637">
        <v>4.8737019999999999E-2</v>
      </c>
      <c r="E61" s="637">
        <v>1.9674359999999998E-2</v>
      </c>
      <c r="F61" s="637">
        <v>3.7340569999999997E-2</v>
      </c>
      <c r="G61" s="637">
        <v>2.598232E-2</v>
      </c>
      <c r="H61" s="637">
        <v>-1.5085258347741048E-2</v>
      </c>
      <c r="I61" s="637">
        <v>-5.1952617522784577E-4</v>
      </c>
      <c r="J61" s="637">
        <v>-2.922306559219736E-2</v>
      </c>
      <c r="K61" s="637">
        <v>-2.5789808222749639E-2</v>
      </c>
      <c r="L61" s="636"/>
      <c r="M61" s="636"/>
      <c r="N61" s="640"/>
      <c r="O61" s="637">
        <v>-5.7595736690106876E-4</v>
      </c>
      <c r="P61" s="637">
        <v>-7.0435012107661083E-3</v>
      </c>
      <c r="Q61" s="636"/>
      <c r="R61" s="640"/>
      <c r="S61" s="637">
        <v>8.1667203804912727E-3</v>
      </c>
      <c r="T61" s="637">
        <v>-5.670339892877848E-3</v>
      </c>
      <c r="U61" s="636"/>
      <c r="V61" s="640"/>
      <c r="W61" s="637">
        <v>7.0085648630357454E-3</v>
      </c>
      <c r="X61" s="637">
        <v>-8.3818318960186631E-3</v>
      </c>
      <c r="Y61" s="636"/>
      <c r="Z61" s="640"/>
      <c r="AA61" s="637">
        <v>-2.1048837738415205E-2</v>
      </c>
      <c r="AB61" s="637">
        <v>2.1861013331309968E-2</v>
      </c>
      <c r="AC61" s="636"/>
      <c r="AD61" s="640"/>
      <c r="AE61" s="637">
        <v>-4.2516747431728098E-2</v>
      </c>
      <c r="AF61" s="637">
        <v>3.722777098146525E-2</v>
      </c>
      <c r="AG61" s="636"/>
      <c r="AH61" s="640"/>
      <c r="AI61" s="637">
        <v>-4.1539410326987818E-2</v>
      </c>
      <c r="AJ61" s="637">
        <v>3.4590995613577064E-2</v>
      </c>
      <c r="AK61" s="636"/>
      <c r="AL61" s="640"/>
      <c r="AM61" s="637">
        <v>1.4586977981137865E-3</v>
      </c>
      <c r="AN61" s="637">
        <v>4.9052740658458447E-3</v>
      </c>
      <c r="AO61" s="636"/>
      <c r="AP61" s="640"/>
      <c r="AQ61" s="637">
        <v>3.8462816426588081E-3</v>
      </c>
      <c r="AR61" s="637">
        <v>-1.1312146379173028E-2</v>
      </c>
    </row>
    <row r="62" spans="1:44" x14ac:dyDescent="0.25">
      <c r="A62" s="640">
        <v>40633</v>
      </c>
      <c r="B62" s="637">
        <v>3.1951447905488525E-2</v>
      </c>
      <c r="C62" s="637">
        <v>-2.6146172579726568E-2</v>
      </c>
      <c r="D62" s="637">
        <v>5.1560170000000002E-2</v>
      </c>
      <c r="E62" s="637">
        <v>3.5860900000000001E-2</v>
      </c>
      <c r="F62" s="637">
        <v>1.0936780000000001E-3</v>
      </c>
      <c r="G62" s="637">
        <v>-3.4153200000000002E-2</v>
      </c>
      <c r="H62" s="637">
        <v>1.8305050999039858E-2</v>
      </c>
      <c r="I62" s="637">
        <v>2.7707725328087254E-2</v>
      </c>
      <c r="J62" s="637">
        <v>4.6531641774330904E-2</v>
      </c>
      <c r="K62" s="637">
        <v>4.0943076714272685E-2</v>
      </c>
      <c r="L62" s="636"/>
      <c r="M62" s="636"/>
      <c r="N62" s="640"/>
      <c r="O62" s="637">
        <v>2.531712349500511E-2</v>
      </c>
      <c r="P62" s="637">
        <v>-1.5342559017443205E-2</v>
      </c>
      <c r="Q62" s="636"/>
      <c r="R62" s="640"/>
      <c r="S62" s="637">
        <v>3.8801870938669436E-2</v>
      </c>
      <c r="T62" s="637">
        <v>-5.1732203023258622E-2</v>
      </c>
      <c r="U62" s="636"/>
      <c r="V62" s="640"/>
      <c r="W62" s="637">
        <v>0.10199862716370572</v>
      </c>
      <c r="X62" s="637">
        <v>-0.1004435856226987</v>
      </c>
      <c r="Y62" s="636"/>
      <c r="Z62" s="640"/>
      <c r="AA62" s="637">
        <v>2.3443626819741572E-2</v>
      </c>
      <c r="AB62" s="637">
        <v>-5.0129628044679859E-2</v>
      </c>
      <c r="AC62" s="636"/>
      <c r="AD62" s="640"/>
      <c r="AE62" s="637">
        <v>4.6088142269313445E-2</v>
      </c>
      <c r="AF62" s="637">
        <v>-3.9943903848076993E-2</v>
      </c>
      <c r="AG62" s="636"/>
      <c r="AH62" s="640"/>
      <c r="AI62" s="637">
        <v>3.0228106440349854E-3</v>
      </c>
      <c r="AJ62" s="637">
        <v>7.1049380127753171E-5</v>
      </c>
      <c r="AK62" s="636"/>
      <c r="AL62" s="640"/>
      <c r="AM62" s="637">
        <v>-3.3489202502069257E-2</v>
      </c>
      <c r="AN62" s="637">
        <v>-4.4392323744578764E-2</v>
      </c>
      <c r="AO62" s="636"/>
      <c r="AP62" s="640"/>
      <c r="AQ62" s="637">
        <v>8.764295325998675E-2</v>
      </c>
      <c r="AR62" s="637">
        <v>-5.1130588839343995E-2</v>
      </c>
    </row>
    <row r="63" spans="1:44" x14ac:dyDescent="0.25">
      <c r="A63" s="640">
        <v>40663</v>
      </c>
      <c r="B63" s="637">
        <v>2.0064130101095149E-2</v>
      </c>
      <c r="C63" s="637">
        <v>-2.7035367843199633E-2</v>
      </c>
      <c r="D63" s="637">
        <v>3.057559E-2</v>
      </c>
      <c r="E63" s="637">
        <v>5.8395799999999996E-3</v>
      </c>
      <c r="F63" s="637">
        <v>2.8736030000000003E-2</v>
      </c>
      <c r="G63" s="637">
        <v>3.3807719999999999E-2</v>
      </c>
      <c r="H63" s="637">
        <v>-2.242920179121477E-3</v>
      </c>
      <c r="I63" s="637">
        <v>3.9869395176791195E-2</v>
      </c>
      <c r="J63" s="637">
        <v>3.1472029217920104E-2</v>
      </c>
      <c r="K63" s="637">
        <v>2.9245589110907664E-2</v>
      </c>
      <c r="L63" s="636"/>
      <c r="M63" s="636"/>
      <c r="N63" s="640"/>
      <c r="O63" s="637">
        <v>6.6661561245539791E-2</v>
      </c>
      <c r="P63" s="637">
        <v>-5.9226464159554397E-2</v>
      </c>
      <c r="Q63" s="636"/>
      <c r="R63" s="640"/>
      <c r="S63" s="637">
        <v>4.7329094324582294E-2</v>
      </c>
      <c r="T63" s="637">
        <v>-5.9989537787048103E-2</v>
      </c>
      <c r="U63" s="636"/>
      <c r="V63" s="640"/>
      <c r="W63" s="637">
        <v>3.2286123527504783E-2</v>
      </c>
      <c r="X63" s="637">
        <v>-2.3750078633140999E-2</v>
      </c>
      <c r="Y63" s="636"/>
      <c r="Z63" s="640"/>
      <c r="AA63" s="637">
        <v>5.9409152867470338E-3</v>
      </c>
      <c r="AB63" s="637">
        <v>-2.1906741409040503E-2</v>
      </c>
      <c r="AC63" s="636"/>
      <c r="AD63" s="640"/>
      <c r="AE63" s="637">
        <v>4.9180895936294058E-2</v>
      </c>
      <c r="AF63" s="637">
        <v>-2.7228093345903877E-2</v>
      </c>
      <c r="AG63" s="636"/>
      <c r="AH63" s="640"/>
      <c r="AI63" s="637">
        <v>3.6506859183525149E-2</v>
      </c>
      <c r="AJ63" s="637">
        <v>-3.5348407265880358E-2</v>
      </c>
      <c r="AK63" s="636"/>
      <c r="AL63" s="640"/>
      <c r="AM63" s="637">
        <v>-1.3852919649711829E-2</v>
      </c>
      <c r="AN63" s="637">
        <v>-3.0375936007825524E-2</v>
      </c>
      <c r="AO63" s="636"/>
      <c r="AP63" s="640"/>
      <c r="AQ63" s="637">
        <v>4.9461842058026485E-3</v>
      </c>
      <c r="AR63" s="637">
        <v>-1.7714745431176022E-2</v>
      </c>
    </row>
    <row r="64" spans="1:44" x14ac:dyDescent="0.25">
      <c r="A64" s="640">
        <v>40694</v>
      </c>
      <c r="B64" s="637">
        <v>-9.1346885799190591E-3</v>
      </c>
      <c r="C64" s="637">
        <v>1.6633488275861381E-2</v>
      </c>
      <c r="D64" s="637">
        <v>-5.6930639999999998E-2</v>
      </c>
      <c r="E64" s="637">
        <v>-2.7269689999999999E-2</v>
      </c>
      <c r="F64" s="637">
        <v>-1.273346E-2</v>
      </c>
      <c r="G64" s="637">
        <v>1.7825879999999999E-4</v>
      </c>
      <c r="H64" s="637">
        <v>2.2322976043194907E-2</v>
      </c>
      <c r="I64" s="637">
        <v>-3.2027534798089376E-2</v>
      </c>
      <c r="J64" s="637">
        <v>-1.3677827378659455E-2</v>
      </c>
      <c r="K64" s="637">
        <v>-1.3785024002580059E-2</v>
      </c>
      <c r="L64" s="636"/>
      <c r="M64" s="636"/>
      <c r="N64" s="640"/>
      <c r="O64" s="637">
        <v>-1.2997975573513097E-3</v>
      </c>
      <c r="P64" s="637">
        <v>-1.080127759757779E-3</v>
      </c>
      <c r="Q64" s="636"/>
      <c r="R64" s="640"/>
      <c r="S64" s="637">
        <v>-4.4183344112602111E-4</v>
      </c>
      <c r="T64" s="637">
        <v>1.4095081504397118E-2</v>
      </c>
      <c r="U64" s="636"/>
      <c r="V64" s="640"/>
      <c r="W64" s="637">
        <v>-3.1121833616982508E-2</v>
      </c>
      <c r="X64" s="637">
        <v>2.2150515603655198E-2</v>
      </c>
      <c r="Y64" s="636"/>
      <c r="Z64" s="640"/>
      <c r="AA64" s="637">
        <v>6.2628962845837546E-3</v>
      </c>
      <c r="AB64" s="637">
        <v>1.619032880007043E-2</v>
      </c>
      <c r="AC64" s="636"/>
      <c r="AD64" s="640"/>
      <c r="AE64" s="637">
        <v>-2.659030443783688E-2</v>
      </c>
      <c r="AF64" s="637">
        <v>3.1297668869603383E-2</v>
      </c>
      <c r="AG64" s="636"/>
      <c r="AH64" s="640"/>
      <c r="AI64" s="637">
        <v>-1.3921332334332783E-2</v>
      </c>
      <c r="AJ64" s="637">
        <v>1.371353595094545E-2</v>
      </c>
      <c r="AK64" s="636"/>
      <c r="AL64" s="640"/>
      <c r="AM64" s="637">
        <v>3.0170361611155556E-3</v>
      </c>
      <c r="AN64" s="637">
        <v>3.8645507025795674E-2</v>
      </c>
      <c r="AO64" s="636"/>
      <c r="AP64" s="640"/>
      <c r="AQ64" s="637">
        <v>-6.1285979741545768E-3</v>
      </c>
      <c r="AR64" s="637">
        <v>1.5516766495016474E-2</v>
      </c>
    </row>
    <row r="65" spans="1:44" x14ac:dyDescent="0.25">
      <c r="A65" s="640">
        <v>40724</v>
      </c>
      <c r="B65" s="637">
        <v>-1.6165406573880079E-2</v>
      </c>
      <c r="C65" s="637">
        <v>1.5745906611928422E-2</v>
      </c>
      <c r="D65" s="637">
        <v>-1.916484E-3</v>
      </c>
      <c r="E65" s="637">
        <v>-3.3067320000000002E-3</v>
      </c>
      <c r="F65" s="637">
        <v>-1.8030839999999999E-2</v>
      </c>
      <c r="G65" s="637">
        <v>-2.703324E-2</v>
      </c>
      <c r="H65" s="637">
        <v>-1.9311146684160896E-2</v>
      </c>
      <c r="I65" s="637">
        <v>-1.2393626867018517E-2</v>
      </c>
      <c r="J65" s="637">
        <v>-1.892321076460865E-2</v>
      </c>
      <c r="K65" s="637">
        <v>-1.7705085591143276E-2</v>
      </c>
      <c r="L65" s="636"/>
      <c r="M65" s="636"/>
      <c r="N65" s="640"/>
      <c r="O65" s="637">
        <v>-7.8182347585109939E-3</v>
      </c>
      <c r="P65" s="637">
        <v>1.882767325506082E-3</v>
      </c>
      <c r="Q65" s="636"/>
      <c r="R65" s="640"/>
      <c r="S65" s="637">
        <v>1.6616260400559218E-2</v>
      </c>
      <c r="T65" s="637">
        <v>-1.7406278727450767E-2</v>
      </c>
      <c r="U65" s="636"/>
      <c r="V65" s="640"/>
      <c r="W65" s="637">
        <v>-4.471905425537602E-2</v>
      </c>
      <c r="X65" s="637">
        <v>5.0564223289138455E-2</v>
      </c>
      <c r="Y65" s="636"/>
      <c r="Z65" s="640"/>
      <c r="AA65" s="637">
        <v>-1.9602900055182094E-2</v>
      </c>
      <c r="AB65" s="637">
        <v>1.9207370650670345E-2</v>
      </c>
      <c r="AC65" s="636"/>
      <c r="AD65" s="640"/>
      <c r="AE65" s="637">
        <v>-1.9726098809728376E-2</v>
      </c>
      <c r="AF65" s="637">
        <v>1.0014961864713151E-2</v>
      </c>
      <c r="AG65" s="636"/>
      <c r="AH65" s="640"/>
      <c r="AI65" s="637">
        <v>-4.9646254754021985E-2</v>
      </c>
      <c r="AJ65" s="637">
        <v>4.6691924650000646E-2</v>
      </c>
      <c r="AK65" s="636"/>
      <c r="AL65" s="640"/>
      <c r="AM65" s="637">
        <v>-1.0747566319365442E-2</v>
      </c>
      <c r="AN65" s="637">
        <v>1.0404361732635869E-2</v>
      </c>
      <c r="AO65" s="636"/>
      <c r="AP65" s="640"/>
      <c r="AQ65" s="637">
        <v>-2.2633822266539733E-2</v>
      </c>
      <c r="AR65" s="637">
        <v>5.8081420072094306E-3</v>
      </c>
    </row>
    <row r="66" spans="1:44" x14ac:dyDescent="0.25">
      <c r="A66" s="640">
        <v>40755</v>
      </c>
      <c r="B66" s="637">
        <v>-8.3308077998768028E-3</v>
      </c>
      <c r="C66" s="637">
        <v>7.6370646817185165E-3</v>
      </c>
      <c r="D66" s="637">
        <v>5.7612699999999998E-3</v>
      </c>
      <c r="E66" s="637">
        <v>-3.393761E-2</v>
      </c>
      <c r="F66" s="637">
        <v>-1.9634700000000001E-2</v>
      </c>
      <c r="G66" s="637">
        <v>-2.4843989999999996E-2</v>
      </c>
      <c r="H66" s="637">
        <v>-2.6259972326035216E-2</v>
      </c>
      <c r="I66" s="637">
        <v>-1.5651982459031839E-2</v>
      </c>
      <c r="J66" s="637">
        <v>8.8960775489779677E-3</v>
      </c>
      <c r="K66" s="637">
        <v>7.8265895902690091E-3</v>
      </c>
      <c r="L66" s="636"/>
      <c r="M66" s="636"/>
      <c r="N66" s="640"/>
      <c r="O66" s="637">
        <v>-7.2294967993314779E-3</v>
      </c>
      <c r="P66" s="637">
        <v>7.0830236680056004E-3</v>
      </c>
      <c r="Q66" s="636"/>
      <c r="R66" s="640"/>
      <c r="S66" s="637">
        <v>2.1996490276766194E-2</v>
      </c>
      <c r="T66" s="637">
        <v>-9.4977840746953146E-3</v>
      </c>
      <c r="U66" s="636"/>
      <c r="V66" s="640"/>
      <c r="W66" s="637">
        <v>1.4038267322386739E-2</v>
      </c>
      <c r="X66" s="637">
        <v>-6.9135092332521485E-3</v>
      </c>
      <c r="Y66" s="636"/>
      <c r="Z66" s="640"/>
      <c r="AA66" s="637">
        <v>-2.1748164879962027E-2</v>
      </c>
      <c r="AB66" s="637">
        <v>-6.2708769678789175E-3</v>
      </c>
      <c r="AC66" s="636"/>
      <c r="AD66" s="640"/>
      <c r="AE66" s="637">
        <v>-2.1947955107821035E-2</v>
      </c>
      <c r="AF66" s="637">
        <v>1.2353175785349146E-2</v>
      </c>
      <c r="AG66" s="636"/>
      <c r="AH66" s="640"/>
      <c r="AI66" s="637">
        <v>-8.353927373309606E-3</v>
      </c>
      <c r="AJ66" s="637">
        <v>4.5863940317236764E-3</v>
      </c>
      <c r="AK66" s="636"/>
      <c r="AL66" s="640"/>
      <c r="AM66" s="637">
        <v>1.049253043679264E-2</v>
      </c>
      <c r="AN66" s="637">
        <v>-6.7855815829139486E-3</v>
      </c>
      <c r="AO66" s="636"/>
      <c r="AP66" s="640"/>
      <c r="AQ66" s="637">
        <v>-2.3703715363114365E-2</v>
      </c>
      <c r="AR66" s="637">
        <v>1.9924893192834504E-2</v>
      </c>
    </row>
    <row r="67" spans="1:44" x14ac:dyDescent="0.25">
      <c r="A67" s="640">
        <v>40786</v>
      </c>
      <c r="B67" s="637">
        <v>-7.9758464140216118E-2</v>
      </c>
      <c r="C67" s="637">
        <v>7.9803610831430533E-2</v>
      </c>
      <c r="D67" s="637">
        <v>-0.13148289999999999</v>
      </c>
      <c r="E67" s="637">
        <v>-5.3496220000000004E-2</v>
      </c>
      <c r="F67" s="637">
        <v>-5.3362939999999998E-2</v>
      </c>
      <c r="G67" s="637">
        <v>-0.10162599999999999</v>
      </c>
      <c r="H67" s="637">
        <v>-4.8107023909488247E-2</v>
      </c>
      <c r="I67" s="637">
        <v>-5.0976199258118415E-2</v>
      </c>
      <c r="J67" s="637">
        <v>-9.6427093766040986E-2</v>
      </c>
      <c r="K67" s="637">
        <v>-9.5809656034904989E-2</v>
      </c>
      <c r="L67" s="636"/>
      <c r="M67" s="636"/>
      <c r="N67" s="640"/>
      <c r="O67" s="637">
        <v>-7.3535558199647744E-2</v>
      </c>
      <c r="P67" s="637">
        <v>8.3987105240136056E-2</v>
      </c>
      <c r="Q67" s="636"/>
      <c r="R67" s="640"/>
      <c r="S67" s="637">
        <v>-4.2879210268778806E-2</v>
      </c>
      <c r="T67" s="637">
        <v>2.0739562351231228E-2</v>
      </c>
      <c r="U67" s="636"/>
      <c r="V67" s="640"/>
      <c r="W67" s="637">
        <v>-0.12286720893706009</v>
      </c>
      <c r="X67" s="637">
        <v>0.11328474156441828</v>
      </c>
      <c r="Y67" s="636"/>
      <c r="Z67" s="640"/>
      <c r="AA67" s="637">
        <v>-8.3759838844535861E-2</v>
      </c>
      <c r="AB67" s="637">
        <v>0.10131468730979953</v>
      </c>
      <c r="AC67" s="636"/>
      <c r="AD67" s="640"/>
      <c r="AE67" s="637">
        <v>-0.10794317310143706</v>
      </c>
      <c r="AF67" s="637">
        <v>0.11848772510986014</v>
      </c>
      <c r="AG67" s="636"/>
      <c r="AH67" s="640"/>
      <c r="AI67" s="637">
        <v>-9.7462689856648355E-2</v>
      </c>
      <c r="AJ67" s="637">
        <v>9.3263267826415364E-2</v>
      </c>
      <c r="AK67" s="636"/>
      <c r="AL67" s="640"/>
      <c r="AM67" s="637">
        <v>-0.11201226185931965</v>
      </c>
      <c r="AN67" s="637">
        <v>0.10716695385397587</v>
      </c>
      <c r="AO67" s="636"/>
      <c r="AP67" s="640"/>
      <c r="AQ67" s="637">
        <v>-6.3606324629875227E-2</v>
      </c>
      <c r="AR67" s="637">
        <v>2.9821850268231528E-2</v>
      </c>
    </row>
    <row r="68" spans="1:44" x14ac:dyDescent="0.25">
      <c r="A68" s="640">
        <v>40816</v>
      </c>
      <c r="B68" s="637">
        <v>-0.10449296059590762</v>
      </c>
      <c r="C68" s="637">
        <v>0.10087115871446115</v>
      </c>
      <c r="D68" s="637">
        <v>-0.21595949999999997</v>
      </c>
      <c r="E68" s="637">
        <v>-0.17455749999999998</v>
      </c>
      <c r="F68" s="637">
        <v>-7.880819E-2</v>
      </c>
      <c r="G68" s="637">
        <v>-4.4357499999999994E-2</v>
      </c>
      <c r="H68" s="637">
        <v>-3.2341076587585109E-2</v>
      </c>
      <c r="I68" s="637">
        <v>2.046204648292194E-2</v>
      </c>
      <c r="J68" s="637">
        <v>-0.11705765823485471</v>
      </c>
      <c r="K68" s="637">
        <v>-0.11210918904676119</v>
      </c>
      <c r="L68" s="636"/>
      <c r="M68" s="636"/>
      <c r="N68" s="640"/>
      <c r="O68" s="637">
        <v>-9.7791718226550958E-2</v>
      </c>
      <c r="P68" s="637">
        <v>9.2257262120014991E-2</v>
      </c>
      <c r="Q68" s="636"/>
      <c r="R68" s="640"/>
      <c r="S68" s="637">
        <v>-5.7703105669239585E-2</v>
      </c>
      <c r="T68" s="637">
        <v>8.2253327024037301E-2</v>
      </c>
      <c r="U68" s="636"/>
      <c r="V68" s="640"/>
      <c r="W68" s="637">
        <v>-8.2682309134202631E-2</v>
      </c>
      <c r="X68" s="637">
        <v>8.4719600866866168E-2</v>
      </c>
      <c r="Y68" s="636"/>
      <c r="Z68" s="640"/>
      <c r="AA68" s="637">
        <v>-9.6037549075146555E-2</v>
      </c>
      <c r="AB68" s="637">
        <v>0.15364336374608775</v>
      </c>
      <c r="AC68" s="636"/>
      <c r="AD68" s="640"/>
      <c r="AE68" s="637">
        <v>-0.1246367285763684</v>
      </c>
      <c r="AF68" s="637">
        <v>0.13164929012877308</v>
      </c>
      <c r="AG68" s="636"/>
      <c r="AH68" s="640"/>
      <c r="AI68" s="637">
        <v>-5.1763654569501376E-2</v>
      </c>
      <c r="AJ68" s="637">
        <v>4.9837733233851225E-2</v>
      </c>
      <c r="AK68" s="636"/>
      <c r="AL68" s="640"/>
      <c r="AM68" s="637">
        <v>-0.16484212792927719</v>
      </c>
      <c r="AN68" s="637">
        <v>0.18466150663934947</v>
      </c>
      <c r="AO68" s="636"/>
      <c r="AP68" s="640"/>
      <c r="AQ68" s="637">
        <v>-0.12482501673085887</v>
      </c>
      <c r="AR68" s="637">
        <v>8.6441518380909285E-2</v>
      </c>
    </row>
    <row r="69" spans="1:44" x14ac:dyDescent="0.25">
      <c r="A69" s="640">
        <v>40847</v>
      </c>
      <c r="B69" s="637">
        <v>0.10093377582987295</v>
      </c>
      <c r="C69" s="637">
        <v>-0.10671301895817328</v>
      </c>
      <c r="D69" s="637">
        <v>0.16601459999999998</v>
      </c>
      <c r="E69" s="637">
        <v>0.17544209999999999</v>
      </c>
      <c r="F69" s="637">
        <v>0.10938940000000001</v>
      </c>
      <c r="G69" s="637">
        <v>7.8475829999999996E-2</v>
      </c>
      <c r="H69" s="637">
        <v>3.7221532727787721E-2</v>
      </c>
      <c r="I69" s="637">
        <v>1.6736571641263912E-2</v>
      </c>
      <c r="J69" s="637">
        <v>0.10734088343695385</v>
      </c>
      <c r="K69" s="637">
        <v>0.102990091682925</v>
      </c>
      <c r="L69" s="636"/>
      <c r="M69" s="636"/>
      <c r="N69" s="640"/>
      <c r="O69" s="637">
        <v>0.11155140715318074</v>
      </c>
      <c r="P69" s="637">
        <v>-0.11442079698968591</v>
      </c>
      <c r="Q69" s="636"/>
      <c r="R69" s="640"/>
      <c r="S69" s="637">
        <v>8.0862945382908627E-2</v>
      </c>
      <c r="T69" s="637">
        <v>-9.4722876255093291E-2</v>
      </c>
      <c r="U69" s="636"/>
      <c r="V69" s="640"/>
      <c r="W69" s="637">
        <v>0.11949121272904928</v>
      </c>
      <c r="X69" s="637">
        <v>-0.11537316661853902</v>
      </c>
      <c r="Y69" s="636"/>
      <c r="Z69" s="640"/>
      <c r="AA69" s="637">
        <v>7.1009059047038248E-2</v>
      </c>
      <c r="AB69" s="637">
        <v>-0.13152889216321142</v>
      </c>
      <c r="AC69" s="636"/>
      <c r="AD69" s="640"/>
      <c r="AE69" s="637">
        <v>0.12102035050960047</v>
      </c>
      <c r="AF69" s="637">
        <v>-0.11799750634997919</v>
      </c>
      <c r="AG69" s="636"/>
      <c r="AH69" s="640"/>
      <c r="AI69" s="637">
        <v>0.11517760195219355</v>
      </c>
      <c r="AJ69" s="637">
        <v>-0.1149876399396639</v>
      </c>
      <c r="AK69" s="636"/>
      <c r="AL69" s="640"/>
      <c r="AM69" s="637">
        <v>0.11081046061217259</v>
      </c>
      <c r="AN69" s="637">
        <v>-0.12643968763005103</v>
      </c>
      <c r="AO69" s="636"/>
      <c r="AP69" s="640"/>
      <c r="AQ69" s="637">
        <v>7.6974206807235906E-2</v>
      </c>
      <c r="AR69" s="637">
        <v>-8.1379349762280159E-2</v>
      </c>
    </row>
    <row r="70" spans="1:44" x14ac:dyDescent="0.25">
      <c r="A70" s="640">
        <v>40877</v>
      </c>
      <c r="B70" s="637">
        <v>-5.3844812320323593E-2</v>
      </c>
      <c r="C70" s="637">
        <v>4.9585984191460639E-2</v>
      </c>
      <c r="D70" s="637">
        <v>-1.708314E-2</v>
      </c>
      <c r="E70" s="637">
        <v>-5.9475230000000004E-2</v>
      </c>
      <c r="F70" s="637">
        <v>-4.8146700000000001E-3</v>
      </c>
      <c r="G70" s="637">
        <v>-9.9005840000000005E-3</v>
      </c>
      <c r="H70" s="637">
        <v>-4.2386706308864951E-2</v>
      </c>
      <c r="I70" s="637">
        <v>-5.315592175775514E-3</v>
      </c>
      <c r="J70" s="637">
        <v>-7.8723848395997387E-2</v>
      </c>
      <c r="K70" s="637">
        <v>-7.7264414322918834E-2</v>
      </c>
      <c r="L70" s="636"/>
      <c r="M70" s="636"/>
      <c r="N70" s="640"/>
      <c r="O70" s="637">
        <v>-5.7534593079176764E-2</v>
      </c>
      <c r="P70" s="637">
        <v>4.7033945380441866E-2</v>
      </c>
      <c r="Q70" s="636"/>
      <c r="R70" s="640"/>
      <c r="S70" s="637">
        <v>-1.1192497643490219E-2</v>
      </c>
      <c r="T70" s="637">
        <v>8.9489521848589298E-3</v>
      </c>
      <c r="U70" s="636"/>
      <c r="V70" s="640"/>
      <c r="W70" s="637">
        <v>-5.2231176336803208E-2</v>
      </c>
      <c r="X70" s="637">
        <v>5.9780375819948078E-2</v>
      </c>
      <c r="Y70" s="636"/>
      <c r="Z70" s="640"/>
      <c r="AA70" s="637">
        <v>-7.8881325326774651E-2</v>
      </c>
      <c r="AB70" s="637">
        <v>0.10094404658649909</v>
      </c>
      <c r="AC70" s="636"/>
      <c r="AD70" s="640"/>
      <c r="AE70" s="637">
        <v>-7.47207619415306E-2</v>
      </c>
      <c r="AF70" s="637">
        <v>7.7993187676525896E-2</v>
      </c>
      <c r="AG70" s="636"/>
      <c r="AH70" s="640"/>
      <c r="AI70" s="637">
        <v>-5.4077025221312108E-2</v>
      </c>
      <c r="AJ70" s="637">
        <v>4.9996668940778997E-2</v>
      </c>
      <c r="AK70" s="636"/>
      <c r="AL70" s="640"/>
      <c r="AM70" s="637">
        <v>-9.1174961971074275E-2</v>
      </c>
      <c r="AN70" s="637">
        <v>8.5351744920910771E-2</v>
      </c>
      <c r="AO70" s="636"/>
      <c r="AP70" s="640"/>
      <c r="AQ70" s="637">
        <v>-4.1483512415984008E-3</v>
      </c>
      <c r="AR70" s="637">
        <v>1.5018392535226093E-2</v>
      </c>
    </row>
    <row r="71" spans="1:44" x14ac:dyDescent="0.25">
      <c r="A71" s="640">
        <v>40908</v>
      </c>
      <c r="B71" s="637">
        <v>-1.6593001008987838E-2</v>
      </c>
      <c r="C71" s="637">
        <v>6.9248521860399998E-4</v>
      </c>
      <c r="D71" s="637">
        <v>-9.8663329999999994E-2</v>
      </c>
      <c r="E71" s="637">
        <v>-1.5553040000000001E-2</v>
      </c>
      <c r="F71" s="637">
        <v>6.6038440000000002E-3</v>
      </c>
      <c r="G71" s="637">
        <v>2.115467E-2</v>
      </c>
      <c r="H71" s="637">
        <v>-4.299295374207552E-2</v>
      </c>
      <c r="I71" s="637">
        <v>-3.5126792917260466E-2</v>
      </c>
      <c r="J71" s="637">
        <v>6.8988665010149301E-3</v>
      </c>
      <c r="K71" s="637">
        <v>6.4958957905516118E-3</v>
      </c>
      <c r="L71" s="636"/>
      <c r="M71" s="636"/>
      <c r="N71" s="640"/>
      <c r="O71" s="637">
        <v>-1.2819276748100175E-2</v>
      </c>
      <c r="P71" s="637">
        <v>7.0815818894792567E-3</v>
      </c>
      <c r="Q71" s="636"/>
      <c r="R71" s="640"/>
      <c r="S71" s="637">
        <v>5.7895353144672874E-3</v>
      </c>
      <c r="T71" s="637">
        <v>-1.0050170575715046E-2</v>
      </c>
      <c r="U71" s="636"/>
      <c r="V71" s="640"/>
      <c r="W71" s="637">
        <v>-2.4633115768289318E-2</v>
      </c>
      <c r="X71" s="637">
        <v>2.6422373072702909E-2</v>
      </c>
      <c r="Y71" s="636"/>
      <c r="Z71" s="640"/>
      <c r="AA71" s="637">
        <v>-4.536498735770126E-2</v>
      </c>
      <c r="AB71" s="637">
        <v>-1.495215878908264E-2</v>
      </c>
      <c r="AC71" s="636"/>
      <c r="AD71" s="640"/>
      <c r="AE71" s="637">
        <v>-1.099497596137145E-2</v>
      </c>
      <c r="AF71" s="637">
        <v>-2.5519189860255457E-3</v>
      </c>
      <c r="AG71" s="636"/>
      <c r="AH71" s="640"/>
      <c r="AI71" s="637">
        <v>1.616910486840667E-2</v>
      </c>
      <c r="AJ71" s="637">
        <v>-1.358866863103282E-2</v>
      </c>
      <c r="AK71" s="636"/>
      <c r="AL71" s="640"/>
      <c r="AM71" s="637">
        <v>-2.6441017997615727E-2</v>
      </c>
      <c r="AN71" s="637">
        <v>3.3551576120891505E-2</v>
      </c>
      <c r="AO71" s="636"/>
      <c r="AP71" s="640"/>
      <c r="AQ71" s="637">
        <v>-6.572530222674719E-2</v>
      </c>
      <c r="AR71" s="637">
        <v>1.7480113416652815E-2</v>
      </c>
    </row>
    <row r="72" spans="1:44" x14ac:dyDescent="0.25">
      <c r="A72" s="640">
        <v>40939</v>
      </c>
      <c r="B72" s="637">
        <v>0.10502735379394702</v>
      </c>
      <c r="C72" s="637">
        <v>-8.6460601979004736E-2</v>
      </c>
      <c r="D72" s="637">
        <v>0.146537</v>
      </c>
      <c r="E72" s="637">
        <v>0.12621549999999998</v>
      </c>
      <c r="F72" s="637">
        <v>4.823061E-2</v>
      </c>
      <c r="G72" s="637">
        <v>3.8372320000000001E-2</v>
      </c>
      <c r="H72" s="637">
        <v>0.1212208846024673</v>
      </c>
      <c r="I72" s="637">
        <v>7.8134607110900672E-2</v>
      </c>
      <c r="J72" s="637">
        <v>9.8374398674724195E-2</v>
      </c>
      <c r="K72" s="637">
        <v>9.5496868546638553E-2</v>
      </c>
      <c r="L72" s="636"/>
      <c r="M72" s="636"/>
      <c r="N72" s="640"/>
      <c r="O72" s="637">
        <v>8.7075918769877608E-2</v>
      </c>
      <c r="P72" s="637">
        <v>-8.0684806869469106E-2</v>
      </c>
      <c r="Q72" s="636"/>
      <c r="R72" s="640"/>
      <c r="S72" s="637">
        <v>4.4252043168842986E-2</v>
      </c>
      <c r="T72" s="637">
        <v>-4.3079640180521725E-2</v>
      </c>
      <c r="U72" s="636"/>
      <c r="V72" s="640"/>
      <c r="W72" s="637">
        <v>0.11918841705864858</v>
      </c>
      <c r="X72" s="637">
        <v>-0.12090779047572378</v>
      </c>
      <c r="Y72" s="636"/>
      <c r="Z72" s="640"/>
      <c r="AA72" s="637">
        <v>0.14591161927238322</v>
      </c>
      <c r="AB72" s="637">
        <v>-0.12385723562125783</v>
      </c>
      <c r="AC72" s="636"/>
      <c r="AD72" s="640"/>
      <c r="AE72" s="637">
        <v>0.11925883523236358</v>
      </c>
      <c r="AF72" s="637">
        <v>-0.10881956512833607</v>
      </c>
      <c r="AG72" s="636"/>
      <c r="AH72" s="640"/>
      <c r="AI72" s="637">
        <v>9.566505004413231E-2</v>
      </c>
      <c r="AJ72" s="637">
        <v>-9.3986338176131237E-2</v>
      </c>
      <c r="AK72" s="636"/>
      <c r="AL72" s="640"/>
      <c r="AM72" s="637">
        <v>0.10980632458275413</v>
      </c>
      <c r="AN72" s="637">
        <v>-0.13699475805330155</v>
      </c>
      <c r="AO72" s="636"/>
      <c r="AP72" s="640"/>
      <c r="AQ72" s="637">
        <v>0.13908538295916498</v>
      </c>
      <c r="AR72" s="637">
        <v>-7.9414960022502704E-3</v>
      </c>
    </row>
    <row r="73" spans="1:44" x14ac:dyDescent="0.25">
      <c r="A73" s="640">
        <v>40968</v>
      </c>
      <c r="B73" s="637">
        <v>6.3928073145705991E-2</v>
      </c>
      <c r="C73" s="637">
        <v>-5.595286799854246E-2</v>
      </c>
      <c r="D73" s="637">
        <v>8.5345489999999996E-2</v>
      </c>
      <c r="E73" s="637">
        <v>5.1578499999999999E-2</v>
      </c>
      <c r="F73" s="637">
        <v>4.3343510000000002E-2</v>
      </c>
      <c r="G73" s="637">
        <v>4.1119659999999995E-2</v>
      </c>
      <c r="H73" s="637">
        <v>7.0310463811117593E-2</v>
      </c>
      <c r="I73" s="637">
        <v>3.3422152969386706E-2</v>
      </c>
      <c r="J73" s="637">
        <v>6.4707160560812355E-2</v>
      </c>
      <c r="K73" s="637">
        <v>6.6665081169041421E-2</v>
      </c>
      <c r="L73" s="636"/>
      <c r="M73" s="636"/>
      <c r="N73" s="640"/>
      <c r="O73" s="637">
        <v>5.6028505062169956E-2</v>
      </c>
      <c r="P73" s="637">
        <v>-5.6311126798208433E-2</v>
      </c>
      <c r="Q73" s="636"/>
      <c r="R73" s="640"/>
      <c r="S73" s="637">
        <v>5.209347234515025E-2</v>
      </c>
      <c r="T73" s="637">
        <v>-5.2768276056990318E-2</v>
      </c>
      <c r="U73" s="636"/>
      <c r="V73" s="640"/>
      <c r="W73" s="637">
        <v>5.6192152530128506E-2</v>
      </c>
      <c r="X73" s="637">
        <v>-5.8508170434826132E-2</v>
      </c>
      <c r="Y73" s="636"/>
      <c r="Z73" s="640"/>
      <c r="AA73" s="637">
        <v>7.9620999837330952E-2</v>
      </c>
      <c r="AB73" s="637">
        <v>-6.5698892904572287E-2</v>
      </c>
      <c r="AC73" s="636"/>
      <c r="AD73" s="640"/>
      <c r="AE73" s="637">
        <v>8.175921213027558E-2</v>
      </c>
      <c r="AF73" s="637">
        <v>-7.7331993064792215E-2</v>
      </c>
      <c r="AG73" s="636"/>
      <c r="AH73" s="640"/>
      <c r="AI73" s="637">
        <v>8.1298739798586123E-2</v>
      </c>
      <c r="AJ73" s="637">
        <v>-8.0255252507645397E-2</v>
      </c>
      <c r="AK73" s="636"/>
      <c r="AL73" s="640"/>
      <c r="AM73" s="637">
        <v>3.876592265068441E-2</v>
      </c>
      <c r="AN73" s="637">
        <v>-6.0624984040417641E-2</v>
      </c>
      <c r="AO73" s="636"/>
      <c r="AP73" s="640"/>
      <c r="AQ73" s="637">
        <v>0.10180330286030755</v>
      </c>
      <c r="AR73" s="637">
        <v>-3.6387997104619298E-2</v>
      </c>
    </row>
    <row r="74" spans="1:44" x14ac:dyDescent="0.25">
      <c r="A74" s="640">
        <v>40999</v>
      </c>
      <c r="B74" s="637">
        <v>-1.9670375672044563E-2</v>
      </c>
      <c r="C74" s="637">
        <v>1.1083147448666439E-2</v>
      </c>
      <c r="D74" s="637">
        <v>-5.0298379999999997E-2</v>
      </c>
      <c r="E74" s="637">
        <v>-3.1409430000000002E-2</v>
      </c>
      <c r="F74" s="637">
        <v>2.6453790000000001E-2</v>
      </c>
      <c r="G74" s="637">
        <v>-5.2564859999999997E-4</v>
      </c>
      <c r="H74" s="637">
        <v>-1.3504759645005629E-2</v>
      </c>
      <c r="I74" s="637">
        <v>5.6965184703554024E-3</v>
      </c>
      <c r="J74" s="637">
        <v>-2.3896613503715816E-2</v>
      </c>
      <c r="K74" s="637">
        <v>-2.1368790554099144E-2</v>
      </c>
      <c r="L74" s="636"/>
      <c r="M74" s="636"/>
      <c r="N74" s="640"/>
      <c r="O74" s="637">
        <v>6.0850755106701673E-3</v>
      </c>
      <c r="P74" s="637">
        <v>-1.5371772993550158E-2</v>
      </c>
      <c r="Q74" s="636"/>
      <c r="R74" s="640"/>
      <c r="S74" s="637">
        <v>2.4126303389708871E-2</v>
      </c>
      <c r="T74" s="637">
        <v>-2.9099125478689425E-2</v>
      </c>
      <c r="U74" s="636"/>
      <c r="V74" s="640"/>
      <c r="W74" s="637">
        <v>-5.2896239214820812E-2</v>
      </c>
      <c r="X74" s="637">
        <v>5.3984336371509123E-2</v>
      </c>
      <c r="Y74" s="636"/>
      <c r="Z74" s="640"/>
      <c r="AA74" s="637">
        <v>-2.5956092786179726E-2</v>
      </c>
      <c r="AB74" s="637">
        <v>4.6055942266473859E-2</v>
      </c>
      <c r="AC74" s="636"/>
      <c r="AD74" s="640"/>
      <c r="AE74" s="637">
        <v>-2.0613297668425904E-2</v>
      </c>
      <c r="AF74" s="637">
        <v>2.0182569451931753E-2</v>
      </c>
      <c r="AG74" s="636"/>
      <c r="AH74" s="640"/>
      <c r="AI74" s="637">
        <v>1.9123481144933292E-2</v>
      </c>
      <c r="AJ74" s="637">
        <v>-2.3250698986911813E-2</v>
      </c>
      <c r="AK74" s="636"/>
      <c r="AL74" s="640"/>
      <c r="AM74" s="637">
        <v>-1.6658113974905648E-2</v>
      </c>
      <c r="AN74" s="637">
        <v>5.3108533704354602E-2</v>
      </c>
      <c r="AO74" s="636"/>
      <c r="AP74" s="640"/>
      <c r="AQ74" s="637">
        <v>-1.24914744523115E-2</v>
      </c>
      <c r="AR74" s="637">
        <v>-1.4686380423421927E-2</v>
      </c>
    </row>
    <row r="75" spans="1:44" x14ac:dyDescent="0.25">
      <c r="A75" s="640">
        <v>41029</v>
      </c>
      <c r="B75" s="637">
        <v>-1.0094685055345548E-2</v>
      </c>
      <c r="C75" s="637">
        <v>1.2688133031623203E-2</v>
      </c>
      <c r="D75" s="637">
        <v>-2.7256320000000001E-2</v>
      </c>
      <c r="E75" s="637">
        <v>-3.7023269999999997E-2</v>
      </c>
      <c r="F75" s="637">
        <v>-5.0282210000000003E-3</v>
      </c>
      <c r="G75" s="637">
        <v>-1.5756659999999999E-2</v>
      </c>
      <c r="H75" s="637">
        <v>-3.2638249096373609E-4</v>
      </c>
      <c r="I75" s="637">
        <v>-6.2560386782767449E-3</v>
      </c>
      <c r="J75" s="637">
        <v>-6.0786707803536077E-3</v>
      </c>
      <c r="K75" s="637">
        <v>-8.3331770295502951E-3</v>
      </c>
      <c r="L75" s="636"/>
      <c r="M75" s="636"/>
      <c r="N75" s="640"/>
      <c r="O75" s="637">
        <v>-1.143973948341718E-3</v>
      </c>
      <c r="P75" s="637">
        <v>-3.0696809461422218E-3</v>
      </c>
      <c r="Q75" s="636"/>
      <c r="R75" s="640"/>
      <c r="S75" s="637">
        <v>1.4822058430632751E-2</v>
      </c>
      <c r="T75" s="637">
        <v>-5.7940767771317136E-3</v>
      </c>
      <c r="U75" s="636"/>
      <c r="V75" s="640"/>
      <c r="W75" s="637">
        <v>-1.8534632789201338E-2</v>
      </c>
      <c r="X75" s="637">
        <v>1.4754270178660978E-2</v>
      </c>
      <c r="Y75" s="636"/>
      <c r="Z75" s="640"/>
      <c r="AA75" s="637">
        <v>9.8263640562412918E-5</v>
      </c>
      <c r="AB75" s="637">
        <v>-1.7166521164034476E-3</v>
      </c>
      <c r="AC75" s="636"/>
      <c r="AD75" s="640"/>
      <c r="AE75" s="637">
        <v>-2.6332036670102081E-2</v>
      </c>
      <c r="AF75" s="637">
        <v>3.8381300941296312E-2</v>
      </c>
      <c r="AG75" s="636"/>
      <c r="AH75" s="640"/>
      <c r="AI75" s="637">
        <v>-1.1646049614439314E-2</v>
      </c>
      <c r="AJ75" s="637">
        <v>1.1433042203285792E-2</v>
      </c>
      <c r="AK75" s="636"/>
      <c r="AL75" s="640"/>
      <c r="AM75" s="637">
        <v>-1.7715811001911039E-2</v>
      </c>
      <c r="AN75" s="637">
        <v>3.6216419274967653E-2</v>
      </c>
      <c r="AO75" s="636"/>
      <c r="AP75" s="640"/>
      <c r="AQ75" s="637">
        <v>-6.9847541026291041E-3</v>
      </c>
      <c r="AR75" s="637">
        <v>-1.9957222236104247E-2</v>
      </c>
    </row>
    <row r="76" spans="1:44" x14ac:dyDescent="0.25">
      <c r="A76" s="640">
        <v>41060</v>
      </c>
      <c r="B76" s="637">
        <v>-9.0091877668803777E-2</v>
      </c>
      <c r="C76" s="637">
        <v>9.0342538992919968E-2</v>
      </c>
      <c r="D76" s="637">
        <v>-0.1846863</v>
      </c>
      <c r="E76" s="637">
        <v>-0.13102</v>
      </c>
      <c r="F76" s="637">
        <v>-6.5404549999999992E-2</v>
      </c>
      <c r="G76" s="637">
        <v>-5.8707060000000005E-2</v>
      </c>
      <c r="H76" s="637">
        <v>-4.2143701458827419E-2</v>
      </c>
      <c r="I76" s="637">
        <v>-4.4908186359764291E-2</v>
      </c>
      <c r="J76" s="637">
        <v>-9.6220658541617959E-2</v>
      </c>
      <c r="K76" s="637">
        <v>-9.6492622043638634E-2</v>
      </c>
      <c r="L76" s="636"/>
      <c r="M76" s="636"/>
      <c r="N76" s="640"/>
      <c r="O76" s="637">
        <v>-0.10444214427720147</v>
      </c>
      <c r="P76" s="637">
        <v>9.3989040441033594E-2</v>
      </c>
      <c r="Q76" s="636"/>
      <c r="R76" s="640"/>
      <c r="S76" s="637">
        <v>-7.4256309227102552E-2</v>
      </c>
      <c r="T76" s="637">
        <v>8.3699968566246383E-2</v>
      </c>
      <c r="U76" s="636"/>
      <c r="V76" s="640"/>
      <c r="W76" s="637">
        <v>-0.12599113977964857</v>
      </c>
      <c r="X76" s="637">
        <v>0.1242043154785966</v>
      </c>
      <c r="Y76" s="636"/>
      <c r="Z76" s="640"/>
      <c r="AA76" s="637">
        <v>-8.4892583454073162E-2</v>
      </c>
      <c r="AB76" s="637">
        <v>9.0498424896951993E-2</v>
      </c>
      <c r="AC76" s="636"/>
      <c r="AD76" s="640"/>
      <c r="AE76" s="637">
        <v>-9.3012089125566022E-2</v>
      </c>
      <c r="AF76" s="637">
        <v>9.3154324823187626E-2</v>
      </c>
      <c r="AG76" s="636"/>
      <c r="AH76" s="640"/>
      <c r="AI76" s="637">
        <v>-9.4443998639233501E-2</v>
      </c>
      <c r="AJ76" s="637">
        <v>9.3550192231360171E-2</v>
      </c>
      <c r="AK76" s="636"/>
      <c r="AL76" s="640"/>
      <c r="AM76" s="637">
        <v>-0.11895424326351756</v>
      </c>
      <c r="AN76" s="637">
        <v>0.12194575556061484</v>
      </c>
      <c r="AO76" s="636"/>
      <c r="AP76" s="640"/>
      <c r="AQ76" s="637">
        <v>-0.12282386071658749</v>
      </c>
      <c r="AR76" s="637">
        <v>8.1726833819451894E-2</v>
      </c>
    </row>
    <row r="77" spans="1:44" x14ac:dyDescent="0.25">
      <c r="A77" s="640">
        <v>41090</v>
      </c>
      <c r="B77" s="637">
        <v>3.7829979507403189E-2</v>
      </c>
      <c r="C77" s="637">
        <v>-4.1147227404476308E-2</v>
      </c>
      <c r="D77" s="637">
        <v>0.1085815</v>
      </c>
      <c r="E77" s="637">
        <v>3.886788E-2</v>
      </c>
      <c r="F77" s="637">
        <v>3.9362380000000002E-2</v>
      </c>
      <c r="G77" s="637">
        <v>5.225863E-2</v>
      </c>
      <c r="H77" s="637">
        <v>1.5671274705596271E-2</v>
      </c>
      <c r="I77" s="637">
        <v>5.365864638320901E-2</v>
      </c>
      <c r="J77" s="637">
        <v>3.472964228432035E-2</v>
      </c>
      <c r="K77" s="637">
        <v>3.6144033528284263E-2</v>
      </c>
      <c r="L77" s="636"/>
      <c r="M77" s="636"/>
      <c r="N77" s="640"/>
      <c r="O77" s="637">
        <v>2.4744076298792057E-2</v>
      </c>
      <c r="P77" s="637">
        <v>-1.6387543494145417E-2</v>
      </c>
      <c r="Q77" s="636"/>
      <c r="R77" s="640"/>
      <c r="S77" s="637">
        <v>5.6054428692968963E-2</v>
      </c>
      <c r="T77" s="637">
        <v>-5.3461372323542547E-2</v>
      </c>
      <c r="U77" s="636"/>
      <c r="V77" s="640"/>
      <c r="W77" s="637">
        <v>4.3650784444368436E-2</v>
      </c>
      <c r="X77" s="637">
        <v>-2.9551594090201052E-2</v>
      </c>
      <c r="Y77" s="636"/>
      <c r="Z77" s="640"/>
      <c r="AA77" s="637">
        <v>6.064684544608212E-2</v>
      </c>
      <c r="AB77" s="637">
        <v>-5.4957026904662171E-2</v>
      </c>
      <c r="AC77" s="636"/>
      <c r="AD77" s="640"/>
      <c r="AE77" s="637">
        <v>3.5242768823969969E-2</v>
      </c>
      <c r="AF77" s="637">
        <v>-3.2112649868786231E-2</v>
      </c>
      <c r="AG77" s="636"/>
      <c r="AH77" s="640"/>
      <c r="AI77" s="637">
        <v>1.6004129405456938E-2</v>
      </c>
      <c r="AJ77" s="637">
        <v>-1.7889726879937902E-2</v>
      </c>
      <c r="AK77" s="636"/>
      <c r="AL77" s="640"/>
      <c r="AM77" s="637">
        <v>3.9421530608154599E-2</v>
      </c>
      <c r="AN77" s="637">
        <v>-4.7749824432194089E-2</v>
      </c>
      <c r="AO77" s="636"/>
      <c r="AP77" s="640"/>
      <c r="AQ77" s="637">
        <v>5.7411871993420474E-2</v>
      </c>
      <c r="AR77" s="637">
        <v>-6.2539801962471359E-2</v>
      </c>
    </row>
    <row r="78" spans="1:44" x14ac:dyDescent="0.25">
      <c r="A78" s="640">
        <v>41121</v>
      </c>
      <c r="B78" s="637">
        <v>2.3810921472472234E-2</v>
      </c>
      <c r="C78" s="637">
        <v>-1.9176519509614774E-2</v>
      </c>
      <c r="D78" s="637">
        <v>1.625074E-2</v>
      </c>
      <c r="E78" s="637">
        <v>1.3398490000000001E-2</v>
      </c>
      <c r="F78" s="637">
        <v>1.4273039999999999E-2</v>
      </c>
      <c r="G78" s="637">
        <v>4.2220229999999997E-2</v>
      </c>
      <c r="H78" s="637">
        <v>3.827347566869508E-2</v>
      </c>
      <c r="I78" s="637">
        <v>3.2252662180101144E-2</v>
      </c>
      <c r="J78" s="637">
        <v>1.9343646503837939E-2</v>
      </c>
      <c r="K78" s="637">
        <v>1.6724977740338459E-2</v>
      </c>
      <c r="L78" s="636"/>
      <c r="M78" s="636"/>
      <c r="N78" s="640"/>
      <c r="O78" s="637">
        <v>1.7633953339225846E-2</v>
      </c>
      <c r="P78" s="637">
        <v>-1.6383323351572256E-2</v>
      </c>
      <c r="Q78" s="636"/>
      <c r="R78" s="640"/>
      <c r="S78" s="637">
        <v>2.2595380035662548E-2</v>
      </c>
      <c r="T78" s="637">
        <v>-1.5393018690664277E-2</v>
      </c>
      <c r="U78" s="636"/>
      <c r="V78" s="640"/>
      <c r="W78" s="637">
        <v>2.3780879220497896E-2</v>
      </c>
      <c r="X78" s="637">
        <v>-2.1561050507803211E-2</v>
      </c>
      <c r="Y78" s="636"/>
      <c r="Z78" s="640"/>
      <c r="AA78" s="637">
        <v>3.4884309927442243E-2</v>
      </c>
      <c r="AB78" s="637">
        <v>-3.1352285160351386E-2</v>
      </c>
      <c r="AC78" s="636"/>
      <c r="AD78" s="640"/>
      <c r="AE78" s="637">
        <v>1.2960922543715361E-2</v>
      </c>
      <c r="AF78" s="637">
        <v>-9.8716986407550514E-3</v>
      </c>
      <c r="AG78" s="636"/>
      <c r="AH78" s="640"/>
      <c r="AI78" s="637">
        <v>1.1303519984457364E-2</v>
      </c>
      <c r="AJ78" s="637">
        <v>-8.6582561957317047E-3</v>
      </c>
      <c r="AK78" s="636"/>
      <c r="AL78" s="640"/>
      <c r="AM78" s="637">
        <v>1.1175420271693555E-2</v>
      </c>
      <c r="AN78" s="637">
        <v>3.2830967826486708E-3</v>
      </c>
      <c r="AO78" s="636"/>
      <c r="AP78" s="640"/>
      <c r="AQ78" s="637">
        <v>5.745670578533927E-2</v>
      </c>
      <c r="AR78" s="637">
        <v>-3.7388314275008709E-2</v>
      </c>
    </row>
    <row r="79" spans="1:44" x14ac:dyDescent="0.25">
      <c r="A79" s="640">
        <v>41152</v>
      </c>
      <c r="B79" s="637">
        <v>1.1370832320835429E-2</v>
      </c>
      <c r="C79" s="637">
        <v>-6.0138590751373129E-3</v>
      </c>
      <c r="D79" s="637">
        <v>2.2354090000000004E-2</v>
      </c>
      <c r="E79" s="637">
        <v>-5.2112069999999998E-3</v>
      </c>
      <c r="F79" s="637">
        <v>2.5159760000000003E-2</v>
      </c>
      <c r="G79" s="637">
        <v>2.0391740000000002E-2</v>
      </c>
      <c r="H79" s="637">
        <v>3.6565661040866781E-2</v>
      </c>
      <c r="I79" s="637">
        <v>3.0068637516464252E-2</v>
      </c>
      <c r="J79" s="637">
        <v>-4.3885779731693032E-3</v>
      </c>
      <c r="K79" s="637">
        <v>-4.2832605010341036E-3</v>
      </c>
      <c r="L79" s="636"/>
      <c r="M79" s="636"/>
      <c r="N79" s="640"/>
      <c r="O79" s="637">
        <v>2.4126268312199127E-2</v>
      </c>
      <c r="P79" s="637">
        <v>-2.2632937238386351E-2</v>
      </c>
      <c r="Q79" s="636"/>
      <c r="R79" s="640"/>
      <c r="S79" s="637">
        <v>1.3161767507361751E-2</v>
      </c>
      <c r="T79" s="637">
        <v>-8.3792258003874305E-3</v>
      </c>
      <c r="U79" s="636"/>
      <c r="V79" s="640"/>
      <c r="W79" s="637">
        <v>3.1733663074777971E-3</v>
      </c>
      <c r="X79" s="637">
        <v>-3.4768952593966077E-3</v>
      </c>
      <c r="Y79" s="636"/>
      <c r="Z79" s="640"/>
      <c r="AA79" s="637">
        <v>3.3692729115461451E-2</v>
      </c>
      <c r="AB79" s="637">
        <v>5.3737728026821219E-3</v>
      </c>
      <c r="AC79" s="636"/>
      <c r="AD79" s="640"/>
      <c r="AE79" s="637">
        <v>-1.7911557756751725E-3</v>
      </c>
      <c r="AF79" s="637">
        <v>1.1199660735977994E-2</v>
      </c>
      <c r="AG79" s="636"/>
      <c r="AH79" s="640"/>
      <c r="AI79" s="637">
        <v>1.5679891030519727E-2</v>
      </c>
      <c r="AJ79" s="637">
        <v>-1.9858666382427243E-2</v>
      </c>
      <c r="AK79" s="636"/>
      <c r="AL79" s="640"/>
      <c r="AM79" s="637">
        <v>-2.7689848672115137E-2</v>
      </c>
      <c r="AN79" s="637">
        <v>2.4983194454562933E-2</v>
      </c>
      <c r="AO79" s="636"/>
      <c r="AP79" s="640"/>
      <c r="AQ79" s="637">
        <v>3.8670984907100157E-2</v>
      </c>
      <c r="AR79" s="637">
        <v>-1.3123946987955643E-3</v>
      </c>
    </row>
    <row r="80" spans="1:44" x14ac:dyDescent="0.25">
      <c r="A80" s="640">
        <v>41182</v>
      </c>
      <c r="B80" s="637">
        <v>4.8515774805211284E-2</v>
      </c>
      <c r="C80" s="637">
        <v>-4.3776137971310955E-2</v>
      </c>
      <c r="D80" s="637">
        <v>5.7919900000000003E-2</v>
      </c>
      <c r="E80" s="637">
        <v>3.8635670000000004E-2</v>
      </c>
      <c r="F80" s="637">
        <v>2.6511409999999999E-2</v>
      </c>
      <c r="G80" s="637">
        <v>9.088367E-3</v>
      </c>
      <c r="H80" s="637">
        <v>3.5371934863942946E-2</v>
      </c>
      <c r="I80" s="637">
        <v>1.0420191130055878E-2</v>
      </c>
      <c r="J80" s="637">
        <v>6.4103062831134761E-2</v>
      </c>
      <c r="K80" s="637">
        <v>6.1928644521171715E-2</v>
      </c>
      <c r="L80" s="636"/>
      <c r="M80" s="636"/>
      <c r="N80" s="640"/>
      <c r="O80" s="637">
        <v>3.2252618502410894E-2</v>
      </c>
      <c r="P80" s="637">
        <v>-2.632964317826756E-2</v>
      </c>
      <c r="Q80" s="636"/>
      <c r="R80" s="640"/>
      <c r="S80" s="637">
        <v>3.3291452472567311E-2</v>
      </c>
      <c r="T80" s="637">
        <v>-4.1682454224579973E-2</v>
      </c>
      <c r="U80" s="636"/>
      <c r="V80" s="640"/>
      <c r="W80" s="637">
        <v>5.8182465297796929E-2</v>
      </c>
      <c r="X80" s="637">
        <v>-5.4724108758471175E-2</v>
      </c>
      <c r="Y80" s="636"/>
      <c r="Z80" s="640"/>
      <c r="AA80" s="637">
        <v>6.6838684603667237E-2</v>
      </c>
      <c r="AB80" s="637">
        <v>-6.6462503015619692E-2</v>
      </c>
      <c r="AC80" s="636"/>
      <c r="AD80" s="640"/>
      <c r="AE80" s="637">
        <v>4.1569293037938132E-2</v>
      </c>
      <c r="AF80" s="637">
        <v>-4.3790660965133676E-2</v>
      </c>
      <c r="AG80" s="636"/>
      <c r="AH80" s="640"/>
      <c r="AI80" s="637">
        <v>6.8824262235420278E-2</v>
      </c>
      <c r="AJ80" s="637">
        <v>-6.2385376183505356E-2</v>
      </c>
      <c r="AK80" s="636"/>
      <c r="AL80" s="640"/>
      <c r="AM80" s="637">
        <v>9.1034144894564448E-2</v>
      </c>
      <c r="AN80" s="637">
        <v>-8.3131939790835135E-2</v>
      </c>
      <c r="AO80" s="636"/>
      <c r="AP80" s="640"/>
      <c r="AQ80" s="637">
        <v>1.9866134565917772E-2</v>
      </c>
      <c r="AR80" s="637">
        <v>-1.4881747036962715E-2</v>
      </c>
    </row>
    <row r="81" spans="1:44" x14ac:dyDescent="0.25">
      <c r="A81" s="640">
        <v>41213</v>
      </c>
      <c r="B81" s="637">
        <v>-2.1946538128424218E-3</v>
      </c>
      <c r="C81" s="637">
        <v>-5.1815154264474761E-4</v>
      </c>
      <c r="D81" s="637">
        <v>-2.753075E-2</v>
      </c>
      <c r="E81" s="637">
        <v>-3.8710070000000001E-3</v>
      </c>
      <c r="F81" s="637">
        <v>-1.669025E-2</v>
      </c>
      <c r="G81" s="637">
        <v>7.4374749999999998E-3</v>
      </c>
      <c r="H81" s="637">
        <v>7.8076740717860568E-3</v>
      </c>
      <c r="I81" s="637">
        <v>5.1241236139732915E-2</v>
      </c>
      <c r="J81" s="637">
        <v>-1.0544692499487402E-3</v>
      </c>
      <c r="K81" s="637">
        <v>-5.2971657057997385E-4</v>
      </c>
      <c r="L81" s="636"/>
      <c r="M81" s="636"/>
      <c r="N81" s="640"/>
      <c r="O81" s="637">
        <v>8.4054455849836198E-3</v>
      </c>
      <c r="P81" s="637">
        <v>-1.5724679951014961E-3</v>
      </c>
      <c r="Q81" s="636"/>
      <c r="R81" s="640"/>
      <c r="S81" s="637">
        <v>2.2721112629016778E-2</v>
      </c>
      <c r="T81" s="637">
        <v>-2.2951580384566215E-2</v>
      </c>
      <c r="U81" s="636"/>
      <c r="V81" s="640"/>
      <c r="W81" s="637">
        <v>2.0508140089088359E-2</v>
      </c>
      <c r="X81" s="637">
        <v>-2.0964840675911034E-2</v>
      </c>
      <c r="Y81" s="636"/>
      <c r="Z81" s="640"/>
      <c r="AA81" s="637">
        <v>3.8448269809192526E-2</v>
      </c>
      <c r="AB81" s="637">
        <v>-1.6281294900255781E-2</v>
      </c>
      <c r="AC81" s="636"/>
      <c r="AD81" s="640"/>
      <c r="AE81" s="637">
        <v>1.0606095080122285E-2</v>
      </c>
      <c r="AF81" s="637">
        <v>-4.2743063531526775E-3</v>
      </c>
      <c r="AG81" s="636"/>
      <c r="AH81" s="640"/>
      <c r="AI81" s="637">
        <v>-3.0730944695093826E-2</v>
      </c>
      <c r="AJ81" s="637">
        <v>3.572437524149083E-2</v>
      </c>
      <c r="AK81" s="636"/>
      <c r="AL81" s="640"/>
      <c r="AM81" s="637">
        <v>9.2720033012152221E-3</v>
      </c>
      <c r="AN81" s="637">
        <v>7.0783637995511812E-3</v>
      </c>
      <c r="AO81" s="636"/>
      <c r="AP81" s="640"/>
      <c r="AQ81" s="637">
        <v>-4.5032674766033627E-2</v>
      </c>
      <c r="AR81" s="637">
        <v>2.5454567943338419E-2</v>
      </c>
    </row>
    <row r="82" spans="1:44" x14ac:dyDescent="0.25">
      <c r="A82" s="640">
        <v>41243</v>
      </c>
      <c r="B82" s="637">
        <v>1.5692960886267721E-3</v>
      </c>
      <c r="C82" s="637">
        <v>-1.6452769150384624E-2</v>
      </c>
      <c r="D82" s="637">
        <v>5.0691670000000003E-3</v>
      </c>
      <c r="E82" s="637">
        <v>-1.6397120000000001E-2</v>
      </c>
      <c r="F82" s="637">
        <v>5.6889000000000002E-3</v>
      </c>
      <c r="G82" s="637">
        <v>2.2448739999999998E-2</v>
      </c>
      <c r="H82" s="637">
        <v>-4.7184082805401803E-2</v>
      </c>
      <c r="I82" s="637">
        <v>1.603974333121032E-3</v>
      </c>
      <c r="J82" s="637">
        <v>3.050596302250343E-2</v>
      </c>
      <c r="K82" s="637">
        <v>3.1514619852027734E-2</v>
      </c>
      <c r="L82" s="636"/>
      <c r="M82" s="636"/>
      <c r="N82" s="640"/>
      <c r="O82" s="637">
        <v>2.9903120832895147E-2</v>
      </c>
      <c r="P82" s="637">
        <v>-3.8878940917782823E-2</v>
      </c>
      <c r="Q82" s="636"/>
      <c r="R82" s="640"/>
      <c r="S82" s="637">
        <v>1.7391690964545369E-2</v>
      </c>
      <c r="T82" s="637">
        <v>-2.1254152897125698E-2</v>
      </c>
      <c r="U82" s="636"/>
      <c r="V82" s="640"/>
      <c r="W82" s="637">
        <v>1.5105187626755183E-2</v>
      </c>
      <c r="X82" s="637">
        <v>-1.1168406928181432E-2</v>
      </c>
      <c r="Y82" s="636"/>
      <c r="Z82" s="640"/>
      <c r="AA82" s="637">
        <v>-2.2365598785530495E-2</v>
      </c>
      <c r="AB82" s="637">
        <v>-2.8718547845448125E-2</v>
      </c>
      <c r="AC82" s="636"/>
      <c r="AD82" s="640"/>
      <c r="AE82" s="637">
        <v>5.4260809916996623E-3</v>
      </c>
      <c r="AF82" s="637">
        <v>-2.0029509160180464E-2</v>
      </c>
      <c r="AG82" s="636"/>
      <c r="AH82" s="640"/>
      <c r="AI82" s="637">
        <v>5.5335299533120594E-2</v>
      </c>
      <c r="AJ82" s="637">
        <v>-4.9687166803211641E-2</v>
      </c>
      <c r="AK82" s="636"/>
      <c r="AL82" s="640"/>
      <c r="AM82" s="637">
        <v>5.5096936528648451E-3</v>
      </c>
      <c r="AN82" s="637">
        <v>-1.0207334207316123E-2</v>
      </c>
      <c r="AO82" s="636"/>
      <c r="AP82" s="640"/>
      <c r="AQ82" s="637">
        <v>-3.3825928611158802E-2</v>
      </c>
      <c r="AR82" s="637">
        <v>1.3145639919020497E-2</v>
      </c>
    </row>
    <row r="83" spans="1:44" x14ac:dyDescent="0.25">
      <c r="A83" s="640">
        <v>41274</v>
      </c>
      <c r="B83" s="637">
        <v>4.3522081498938103E-2</v>
      </c>
      <c r="C83" s="637">
        <v>-3.9006213514381008E-2</v>
      </c>
      <c r="D83" s="637">
        <v>6.2696589999999996E-2</v>
      </c>
      <c r="E83" s="637">
        <v>6.5160429999999991E-2</v>
      </c>
      <c r="F83" s="637">
        <v>1.049984E-2</v>
      </c>
      <c r="G83" s="637">
        <v>1.440307E-2</v>
      </c>
      <c r="H83" s="637">
        <v>4.6808995125651454E-2</v>
      </c>
      <c r="I83" s="637">
        <v>4.5310158460444352E-2</v>
      </c>
      <c r="J83" s="637">
        <v>4.0946521733596482E-2</v>
      </c>
      <c r="K83" s="637">
        <v>4.3621568849529307E-2</v>
      </c>
      <c r="L83" s="636"/>
      <c r="M83" s="636"/>
      <c r="N83" s="640"/>
      <c r="O83" s="637">
        <v>3.9280776401865933E-2</v>
      </c>
      <c r="P83" s="637">
        <v>-3.3366618807112516E-2</v>
      </c>
      <c r="Q83" s="636"/>
      <c r="R83" s="640"/>
      <c r="S83" s="637">
        <v>3.1265613183811172E-2</v>
      </c>
      <c r="T83" s="637">
        <v>-3.0591712316933733E-2</v>
      </c>
      <c r="U83" s="636"/>
      <c r="V83" s="640"/>
      <c r="W83" s="637">
        <v>4.9089252537811108E-2</v>
      </c>
      <c r="X83" s="637">
        <v>-4.6572158368492184E-2</v>
      </c>
      <c r="Y83" s="636"/>
      <c r="Z83" s="640"/>
      <c r="AA83" s="637">
        <v>5.6534574088516802E-2</v>
      </c>
      <c r="AB83" s="637">
        <v>-4.4602249187686585E-2</v>
      </c>
      <c r="AC83" s="636"/>
      <c r="AD83" s="640"/>
      <c r="AE83" s="637">
        <v>5.0107019466044178E-2</v>
      </c>
      <c r="AF83" s="637">
        <v>-5.8715194476602846E-2</v>
      </c>
      <c r="AG83" s="636"/>
      <c r="AH83" s="640"/>
      <c r="AI83" s="637">
        <v>2.0068154523058879E-2</v>
      </c>
      <c r="AJ83" s="637">
        <v>-1.7719668469622633E-2</v>
      </c>
      <c r="AK83" s="636"/>
      <c r="AL83" s="640"/>
      <c r="AM83" s="637">
        <v>5.3309746930110466E-2</v>
      </c>
      <c r="AN83" s="637">
        <v>-8.1961798777073408E-2</v>
      </c>
      <c r="AO83" s="636"/>
      <c r="AP83" s="640"/>
      <c r="AQ83" s="637">
        <v>6.5599822963574181E-2</v>
      </c>
      <c r="AR83" s="637">
        <v>-1.6070515081889704E-2</v>
      </c>
    </row>
    <row r="84" spans="1:44" x14ac:dyDescent="0.25">
      <c r="A84" s="640">
        <v>41305</v>
      </c>
      <c r="B84" s="637">
        <v>3.1749233862548035E-2</v>
      </c>
      <c r="C84" s="637">
        <v>-3.1304187183097874E-2</v>
      </c>
      <c r="D84" s="637">
        <v>4.18223E-2</v>
      </c>
      <c r="E84" s="637">
        <v>3.750763E-2</v>
      </c>
      <c r="F84" s="637">
        <v>4.9998180000000003E-2</v>
      </c>
      <c r="G84" s="637">
        <v>2.8312400000000001E-2</v>
      </c>
      <c r="H84" s="637">
        <v>3.2908781433167424E-2</v>
      </c>
      <c r="I84" s="637">
        <v>6.1891228532415439E-4</v>
      </c>
      <c r="J84" s="637">
        <v>2.4986887233812562E-2</v>
      </c>
      <c r="K84" s="637">
        <v>2.8052961196312284E-2</v>
      </c>
      <c r="L84" s="636"/>
      <c r="M84" s="636"/>
      <c r="N84" s="640"/>
      <c r="O84" s="637">
        <v>2.5908088629988755E-2</v>
      </c>
      <c r="P84" s="637">
        <v>-3.2707062866265985E-2</v>
      </c>
      <c r="Q84" s="636"/>
      <c r="R84" s="640"/>
      <c r="S84" s="637">
        <v>2.1756919554455231E-2</v>
      </c>
      <c r="T84" s="637">
        <v>-2.8477319749203645E-2</v>
      </c>
      <c r="U84" s="636"/>
      <c r="V84" s="640"/>
      <c r="W84" s="637">
        <v>7.0771512264503275E-3</v>
      </c>
      <c r="X84" s="637">
        <v>-1.4592504861660228E-2</v>
      </c>
      <c r="Y84" s="636"/>
      <c r="Z84" s="640"/>
      <c r="AA84" s="637">
        <v>5.2986427868425723E-2</v>
      </c>
      <c r="AB84" s="637">
        <v>-4.9330435713985939E-2</v>
      </c>
      <c r="AC84" s="636"/>
      <c r="AD84" s="640"/>
      <c r="AE84" s="637">
        <v>4.6354557972211857E-2</v>
      </c>
      <c r="AF84" s="637">
        <v>-3.0805130107460516E-2</v>
      </c>
      <c r="AG84" s="636"/>
      <c r="AH84" s="640"/>
      <c r="AI84" s="637">
        <v>3.6352878394044471E-3</v>
      </c>
      <c r="AJ84" s="637">
        <v>-5.0546329994830656E-3</v>
      </c>
      <c r="AK84" s="636"/>
      <c r="AL84" s="640"/>
      <c r="AM84" s="637">
        <v>3.4080293873026413E-2</v>
      </c>
      <c r="AN84" s="637">
        <v>-1.5588393741046964E-2</v>
      </c>
      <c r="AO84" s="636"/>
      <c r="AP84" s="640"/>
      <c r="AQ84" s="637">
        <v>5.5723916638993343E-2</v>
      </c>
      <c r="AR84" s="637">
        <v>-4.3092050126763141E-2</v>
      </c>
    </row>
    <row r="85" spans="1:44" x14ac:dyDescent="0.25">
      <c r="A85" s="640">
        <v>41333</v>
      </c>
      <c r="B85" s="637">
        <v>-5.0899791192233444E-3</v>
      </c>
      <c r="C85" s="637">
        <v>-1.5221451381202756E-4</v>
      </c>
      <c r="D85" s="637">
        <v>-5.2311759999999999E-2</v>
      </c>
      <c r="E85" s="637">
        <v>-2.749996E-2</v>
      </c>
      <c r="F85" s="637">
        <v>1.0644569999999999E-2</v>
      </c>
      <c r="G85" s="637">
        <v>1.006757E-2</v>
      </c>
      <c r="H85" s="637">
        <v>-1.4166456743181948E-3</v>
      </c>
      <c r="I85" s="637">
        <v>-2.5450375335624087E-3</v>
      </c>
      <c r="J85" s="637">
        <v>3.4342649818005664E-3</v>
      </c>
      <c r="K85" s="637">
        <v>5.1520707683323482E-3</v>
      </c>
      <c r="L85" s="636"/>
      <c r="M85" s="636"/>
      <c r="N85" s="640"/>
      <c r="O85" s="637">
        <v>1.1259981944904412E-2</v>
      </c>
      <c r="P85" s="637">
        <v>-1.4962859355620944E-2</v>
      </c>
      <c r="Q85" s="636"/>
      <c r="R85" s="640"/>
      <c r="S85" s="637">
        <v>4.4349019659931039E-3</v>
      </c>
      <c r="T85" s="637">
        <v>-2.6081604417674997E-3</v>
      </c>
      <c r="U85" s="636"/>
      <c r="V85" s="640"/>
      <c r="W85" s="637">
        <v>-3.0898386605829851E-2</v>
      </c>
      <c r="X85" s="637">
        <v>2.3279195117350444E-2</v>
      </c>
      <c r="Y85" s="636"/>
      <c r="Z85" s="640"/>
      <c r="AA85" s="637">
        <v>-3.4082772272863745E-3</v>
      </c>
      <c r="AB85" s="637">
        <v>5.6342481751443301E-3</v>
      </c>
      <c r="AC85" s="636"/>
      <c r="AD85" s="640"/>
      <c r="AE85" s="637">
        <v>5.8268832807393083E-3</v>
      </c>
      <c r="AF85" s="637">
        <v>-9.149579101143954E-3</v>
      </c>
      <c r="AG85" s="636"/>
      <c r="AH85" s="640"/>
      <c r="AI85" s="637">
        <v>2.6912237341676117E-2</v>
      </c>
      <c r="AJ85" s="637">
        <v>-2.4336561853904776E-2</v>
      </c>
      <c r="AK85" s="636"/>
      <c r="AL85" s="640"/>
      <c r="AM85" s="637">
        <v>-2.2506435454691762E-2</v>
      </c>
      <c r="AN85" s="637">
        <v>2.8129874140547434E-2</v>
      </c>
      <c r="AO85" s="636"/>
      <c r="AP85" s="640"/>
      <c r="AQ85" s="637">
        <v>-4.235459827860439E-2</v>
      </c>
      <c r="AR85" s="637">
        <v>3.926589937935307E-2</v>
      </c>
    </row>
    <row r="86" spans="1:44" x14ac:dyDescent="0.25">
      <c r="A86" s="640">
        <v>41364</v>
      </c>
      <c r="B86" s="637">
        <v>-5.1048348981751679E-3</v>
      </c>
      <c r="C86" s="637">
        <v>-6.7501301722542907E-3</v>
      </c>
      <c r="D86" s="637">
        <v>-4.0500489999999993E-2</v>
      </c>
      <c r="E86" s="637">
        <v>2.46164E-4</v>
      </c>
      <c r="F86" s="637">
        <v>3.5089540000000002E-2</v>
      </c>
      <c r="G86" s="637">
        <v>1.6841680000000001E-2</v>
      </c>
      <c r="H86" s="637">
        <v>-2.3906424942328661E-3</v>
      </c>
      <c r="I86" s="637">
        <v>3.9042524624545737E-2</v>
      </c>
      <c r="J86" s="637">
        <v>-9.8479478681514614E-3</v>
      </c>
      <c r="K86" s="637">
        <v>-6.4559958344734348E-3</v>
      </c>
      <c r="L86" s="636"/>
      <c r="M86" s="636"/>
      <c r="N86" s="640"/>
      <c r="O86" s="637">
        <v>9.7613279407488436E-3</v>
      </c>
      <c r="P86" s="637">
        <v>-1.2947227137771591E-2</v>
      </c>
      <c r="Q86" s="636"/>
      <c r="R86" s="640"/>
      <c r="S86" s="637">
        <v>3.0062435495299161E-2</v>
      </c>
      <c r="T86" s="637">
        <v>-1.4853888101386888E-2</v>
      </c>
      <c r="U86" s="636"/>
      <c r="V86" s="640"/>
      <c r="W86" s="637">
        <v>-1.0380471101806692E-2</v>
      </c>
      <c r="X86" s="637">
        <v>1.7137170240233361E-2</v>
      </c>
      <c r="Y86" s="636"/>
      <c r="Z86" s="640"/>
      <c r="AA86" s="637">
        <v>-1.0713755769868423E-2</v>
      </c>
      <c r="AB86" s="637">
        <v>1.398409750456941E-2</v>
      </c>
      <c r="AC86" s="636"/>
      <c r="AD86" s="640"/>
      <c r="AE86" s="637">
        <v>-5.9231421928738412E-3</v>
      </c>
      <c r="AF86" s="637">
        <v>4.3681130334792583E-3</v>
      </c>
      <c r="AG86" s="636"/>
      <c r="AH86" s="640"/>
      <c r="AI86" s="637">
        <v>-8.2939196701012612E-3</v>
      </c>
      <c r="AJ86" s="637">
        <v>3.9916023177928618E-3</v>
      </c>
      <c r="AK86" s="636"/>
      <c r="AL86" s="640"/>
      <c r="AM86" s="637">
        <v>-2.0101989502757392E-2</v>
      </c>
      <c r="AN86" s="637">
        <v>4.1247947593019765E-2</v>
      </c>
      <c r="AO86" s="636"/>
      <c r="AP86" s="640"/>
      <c r="AQ86" s="637">
        <v>7.2272049373803202E-3</v>
      </c>
      <c r="AR86" s="637">
        <v>-1.4036782790052512E-2</v>
      </c>
    </row>
    <row r="87" spans="1:44" x14ac:dyDescent="0.25">
      <c r="A87" s="640">
        <v>41394</v>
      </c>
      <c r="B87" s="637">
        <v>1.8199238403251196E-2</v>
      </c>
      <c r="C87" s="637">
        <v>-2.0392543372729808E-2</v>
      </c>
      <c r="D87" s="637">
        <v>-1.1369839999999999E-2</v>
      </c>
      <c r="E87" s="637">
        <v>-2.432741E-3</v>
      </c>
      <c r="F87" s="637">
        <v>1.7155380000000001E-2</v>
      </c>
      <c r="G87" s="637">
        <v>1.7048790000000001E-2</v>
      </c>
      <c r="H87" s="637">
        <v>1.7155871537534867E-2</v>
      </c>
      <c r="I87" s="637">
        <v>-6.3848359488129251E-3</v>
      </c>
      <c r="J87" s="637">
        <v>2.9910326482289518E-2</v>
      </c>
      <c r="K87" s="637">
        <v>3.4136287251654816E-2</v>
      </c>
      <c r="L87" s="636"/>
      <c r="M87" s="636"/>
      <c r="N87" s="640"/>
      <c r="O87" s="637">
        <v>1.8665475257175483E-2</v>
      </c>
      <c r="P87" s="637">
        <v>-2.0622788675613173E-2</v>
      </c>
      <c r="Q87" s="636"/>
      <c r="R87" s="640"/>
      <c r="S87" s="637">
        <v>3.696954021070864E-2</v>
      </c>
      <c r="T87" s="637">
        <v>-2.3828802337504458E-2</v>
      </c>
      <c r="U87" s="636"/>
      <c r="V87" s="640"/>
      <c r="W87" s="637">
        <v>-2.2666921871188246E-2</v>
      </c>
      <c r="X87" s="637">
        <v>2.0574119495696208E-2</v>
      </c>
      <c r="Y87" s="636"/>
      <c r="Z87" s="640"/>
      <c r="AA87" s="637">
        <v>3.5624825209373275E-2</v>
      </c>
      <c r="AB87" s="637">
        <v>-3.2798625914695623E-2</v>
      </c>
      <c r="AC87" s="636"/>
      <c r="AD87" s="640"/>
      <c r="AE87" s="637">
        <v>6.6048078449210956E-3</v>
      </c>
      <c r="AF87" s="637">
        <v>-1.7044721005657501E-2</v>
      </c>
      <c r="AG87" s="636"/>
      <c r="AH87" s="640"/>
      <c r="AI87" s="637">
        <v>1.6672929130886575E-2</v>
      </c>
      <c r="AJ87" s="637">
        <v>-1.636620247745442E-2</v>
      </c>
      <c r="AK87" s="636"/>
      <c r="AL87" s="640"/>
      <c r="AM87" s="637">
        <v>-3.2577041877531757E-2</v>
      </c>
      <c r="AN87" s="637">
        <v>3.0613851529042013E-3</v>
      </c>
      <c r="AO87" s="636"/>
      <c r="AP87" s="640"/>
      <c r="AQ87" s="637">
        <v>2.1101442047898607E-2</v>
      </c>
      <c r="AR87" s="637">
        <v>-2.1064556080168849E-2</v>
      </c>
    </row>
    <row r="88" spans="1:44" x14ac:dyDescent="0.25">
      <c r="A88" s="640">
        <v>41425</v>
      </c>
      <c r="B88" s="637">
        <v>-5.109669485807147E-3</v>
      </c>
      <c r="C88" s="637">
        <v>1.0021322157323058E-2</v>
      </c>
      <c r="D88" s="637">
        <v>-7.5703020000000001E-3</v>
      </c>
      <c r="E88" s="637">
        <v>-6.8678980000000001E-2</v>
      </c>
      <c r="F88" s="637">
        <v>1.888956E-2</v>
      </c>
      <c r="G88" s="637">
        <v>2.1215099999999997E-2</v>
      </c>
      <c r="H88" s="637">
        <v>2.6905670306501019E-2</v>
      </c>
      <c r="I88" s="637">
        <v>2.8135156903018151E-2</v>
      </c>
      <c r="J88" s="637">
        <v>-1.4100155033112204E-2</v>
      </c>
      <c r="K88" s="637">
        <v>-1.4595153438146415E-2</v>
      </c>
      <c r="L88" s="636"/>
      <c r="M88" s="636"/>
      <c r="N88" s="640"/>
      <c r="O88" s="637">
        <v>3.0500188204854624E-2</v>
      </c>
      <c r="P88" s="637">
        <v>-3.1635913127127796E-2</v>
      </c>
      <c r="Q88" s="636"/>
      <c r="R88" s="640"/>
      <c r="S88" s="637">
        <v>-1.1896297929327093E-2</v>
      </c>
      <c r="T88" s="637">
        <v>2.917068627076537E-2</v>
      </c>
      <c r="U88" s="636"/>
      <c r="V88" s="640"/>
      <c r="W88" s="637">
        <v>-2.71942060913428E-2</v>
      </c>
      <c r="X88" s="637">
        <v>2.747430967466049E-2</v>
      </c>
      <c r="Y88" s="636"/>
      <c r="Z88" s="640"/>
      <c r="AA88" s="637">
        <v>1.1109583979551965E-2</v>
      </c>
      <c r="AB88" s="637">
        <v>2.0589318839392311E-2</v>
      </c>
      <c r="AC88" s="636"/>
      <c r="AD88" s="640"/>
      <c r="AE88" s="637">
        <v>1.3888666005801367E-3</v>
      </c>
      <c r="AF88" s="637">
        <v>2.7585195609262933E-3</v>
      </c>
      <c r="AG88" s="636"/>
      <c r="AH88" s="640"/>
      <c r="AI88" s="637">
        <v>1.8208714876437063E-2</v>
      </c>
      <c r="AJ88" s="637">
        <v>-2.0765346512097438E-2</v>
      </c>
      <c r="AK88" s="636"/>
      <c r="AL88" s="640"/>
      <c r="AM88" s="637">
        <v>-4.7721422327537281E-2</v>
      </c>
      <c r="AN88" s="637">
        <v>3.686887760795194E-2</v>
      </c>
      <c r="AO88" s="636"/>
      <c r="AP88" s="640"/>
      <c r="AQ88" s="637">
        <v>-2.3340613772663971E-3</v>
      </c>
      <c r="AR88" s="637">
        <v>2.8338289354258476E-2</v>
      </c>
    </row>
    <row r="89" spans="1:44" x14ac:dyDescent="0.25">
      <c r="A89" s="640">
        <v>41455</v>
      </c>
      <c r="B89" s="637">
        <v>-5.4864521616545342E-2</v>
      </c>
      <c r="C89" s="637">
        <v>4.9687484174808269E-2</v>
      </c>
      <c r="D89" s="637">
        <v>-5.1232319999999998E-2</v>
      </c>
      <c r="E89" s="637">
        <v>-8.9934220000000009E-2</v>
      </c>
      <c r="F89" s="637">
        <v>-1.617186E-2</v>
      </c>
      <c r="G89" s="637">
        <v>-5.0645090000000004E-2</v>
      </c>
      <c r="H89" s="637">
        <v>-6.1909697771082496E-2</v>
      </c>
      <c r="I89" s="637">
        <v>-6.1825796981430543E-2</v>
      </c>
      <c r="J89" s="637">
        <v>-4.9888930868468316E-2</v>
      </c>
      <c r="K89" s="637">
        <v>-4.7584105828153159E-2</v>
      </c>
      <c r="L89" s="636"/>
      <c r="M89" s="636"/>
      <c r="N89" s="640"/>
      <c r="O89" s="637">
        <v>-3.5644947222085693E-2</v>
      </c>
      <c r="P89" s="637">
        <v>2.8108680285079339E-2</v>
      </c>
      <c r="Q89" s="636"/>
      <c r="R89" s="640"/>
      <c r="S89" s="637">
        <v>-2.4629897818235744E-2</v>
      </c>
      <c r="T89" s="637">
        <v>3.5291476644204976E-2</v>
      </c>
      <c r="U89" s="636"/>
      <c r="V89" s="640"/>
      <c r="W89" s="637">
        <v>-6.2836879454705924E-2</v>
      </c>
      <c r="X89" s="637">
        <v>6.2472860722879067E-2</v>
      </c>
      <c r="Y89" s="636"/>
      <c r="Z89" s="640"/>
      <c r="AA89" s="637">
        <v>-0.10425102800338315</v>
      </c>
      <c r="AB89" s="637">
        <v>6.758840122095322E-2</v>
      </c>
      <c r="AC89" s="636"/>
      <c r="AD89" s="640"/>
      <c r="AE89" s="637">
        <v>-4.7768668101337522E-2</v>
      </c>
      <c r="AF89" s="637">
        <v>4.8940926865238016E-2</v>
      </c>
      <c r="AG89" s="636"/>
      <c r="AH89" s="640"/>
      <c r="AI89" s="637">
        <v>-5.7834478990175152E-2</v>
      </c>
      <c r="AJ89" s="637">
        <v>5.5376281249098179E-2</v>
      </c>
      <c r="AK89" s="636"/>
      <c r="AL89" s="640"/>
      <c r="AM89" s="637">
        <v>-8.0852029727616043E-2</v>
      </c>
      <c r="AN89" s="637">
        <v>7.134451746691288E-2</v>
      </c>
      <c r="AO89" s="636"/>
      <c r="AP89" s="640"/>
      <c r="AQ89" s="637">
        <v>-6.0436845012127829E-2</v>
      </c>
      <c r="AR89" s="637">
        <v>-1.0501602423231633E-2</v>
      </c>
    </row>
    <row r="90" spans="1:44" x14ac:dyDescent="0.25">
      <c r="A90" s="640">
        <v>41486</v>
      </c>
      <c r="B90" s="637">
        <v>2.8673329396604365E-2</v>
      </c>
      <c r="C90" s="637">
        <v>-2.065747113593705E-2</v>
      </c>
      <c r="D90" s="637">
        <v>4.31215E-2</v>
      </c>
      <c r="E90" s="637">
        <v>-1.0050719999999999E-2</v>
      </c>
      <c r="F90" s="637">
        <v>5.3077059999999995E-2</v>
      </c>
      <c r="G90" s="637">
        <v>5.1761600000000005E-2</v>
      </c>
      <c r="H90" s="637">
        <v>5.0071254098567275E-2</v>
      </c>
      <c r="I90" s="637">
        <v>-2.1164109130557178E-3</v>
      </c>
      <c r="J90" s="637">
        <v>1.6656834386187539E-2</v>
      </c>
      <c r="K90" s="637">
        <v>1.5911898435785558E-2</v>
      </c>
      <c r="L90" s="636"/>
      <c r="M90" s="636"/>
      <c r="N90" s="640"/>
      <c r="O90" s="637">
        <v>4.0126343763426942E-2</v>
      </c>
      <c r="P90" s="637">
        <v>-4.318229758325233E-2</v>
      </c>
      <c r="Q90" s="636"/>
      <c r="R90" s="640"/>
      <c r="S90" s="637">
        <v>-2.4848806572658382E-3</v>
      </c>
      <c r="T90" s="637">
        <v>6.7859672799415053E-3</v>
      </c>
      <c r="U90" s="636"/>
      <c r="V90" s="640"/>
      <c r="W90" s="637">
        <v>4.2773487796548652E-3</v>
      </c>
      <c r="X90" s="637">
        <v>-1.0532379023727209E-2</v>
      </c>
      <c r="Y90" s="636"/>
      <c r="Z90" s="640"/>
      <c r="AA90" s="637">
        <v>6.1099352643560451E-2</v>
      </c>
      <c r="AB90" s="637">
        <v>-2.1972343062444284E-2</v>
      </c>
      <c r="AC90" s="636"/>
      <c r="AD90" s="640"/>
      <c r="AE90" s="637">
        <v>2.1310038146216528E-2</v>
      </c>
      <c r="AF90" s="637">
        <v>-2.6510107133613674E-2</v>
      </c>
      <c r="AG90" s="636"/>
      <c r="AH90" s="640"/>
      <c r="AI90" s="637">
        <v>1.3405197820318949E-2</v>
      </c>
      <c r="AJ90" s="637">
        <v>-1.7047553689678897E-2</v>
      </c>
      <c r="AK90" s="636"/>
      <c r="AL90" s="640"/>
      <c r="AM90" s="637">
        <v>-3.6756481482632442E-2</v>
      </c>
      <c r="AN90" s="637">
        <v>-2.3679113879642236E-4</v>
      </c>
      <c r="AO90" s="636"/>
      <c r="AP90" s="640"/>
      <c r="AQ90" s="637">
        <v>8.0420506495548882E-2</v>
      </c>
      <c r="AR90" s="637">
        <v>-1.9608756620579634E-2</v>
      </c>
    </row>
    <row r="91" spans="1:44" x14ac:dyDescent="0.25">
      <c r="A91" s="640">
        <v>41517</v>
      </c>
      <c r="B91" s="637">
        <v>-2.1377285963451124E-2</v>
      </c>
      <c r="C91" s="637">
        <v>1.9588173941103012E-2</v>
      </c>
      <c r="D91" s="637">
        <v>2.2054290000000001E-3</v>
      </c>
      <c r="E91" s="637">
        <v>-3.1210110000000003E-2</v>
      </c>
      <c r="F91" s="637">
        <v>-2.6261930000000003E-2</v>
      </c>
      <c r="G91" s="637">
        <v>-5.415609E-3</v>
      </c>
      <c r="H91" s="637">
        <v>-3.7247543277692648E-2</v>
      </c>
      <c r="I91" s="637">
        <v>-2.9462830554373973E-2</v>
      </c>
      <c r="J91" s="637">
        <v>-1.5247249553989836E-2</v>
      </c>
      <c r="K91" s="637">
        <v>-1.5442919900904614E-2</v>
      </c>
      <c r="L91" s="636"/>
      <c r="M91" s="636"/>
      <c r="N91" s="640"/>
      <c r="O91" s="637">
        <v>-1.4866186556996491E-2</v>
      </c>
      <c r="P91" s="637">
        <v>9.894490312863333E-3</v>
      </c>
      <c r="Q91" s="636"/>
      <c r="R91" s="640"/>
      <c r="S91" s="637">
        <v>-6.832844377645475E-2</v>
      </c>
      <c r="T91" s="637">
        <v>6.7961897006222127E-2</v>
      </c>
      <c r="U91" s="636"/>
      <c r="V91" s="640"/>
      <c r="W91" s="637">
        <v>-1.4581003383764463E-2</v>
      </c>
      <c r="X91" s="637">
        <v>3.7251883125640948E-3</v>
      </c>
      <c r="Y91" s="636"/>
      <c r="Z91" s="640"/>
      <c r="AA91" s="637">
        <v>-3.2974786986639637E-2</v>
      </c>
      <c r="AB91" s="637">
        <v>3.5779132457863697E-2</v>
      </c>
      <c r="AC91" s="636"/>
      <c r="AD91" s="640"/>
      <c r="AE91" s="637">
        <v>-2.4251955339573836E-2</v>
      </c>
      <c r="AF91" s="637">
        <v>1.4437275015760562E-2</v>
      </c>
      <c r="AG91" s="636"/>
      <c r="AH91" s="640"/>
      <c r="AI91" s="637">
        <v>2.5010123236822127E-2</v>
      </c>
      <c r="AJ91" s="637">
        <v>-2.1712360598310249E-2</v>
      </c>
      <c r="AK91" s="636"/>
      <c r="AL91" s="640"/>
      <c r="AM91" s="637">
        <v>-7.7819084349808635E-3</v>
      </c>
      <c r="AN91" s="637">
        <v>-1.5885287059575849E-2</v>
      </c>
      <c r="AO91" s="636"/>
      <c r="AP91" s="640"/>
      <c r="AQ91" s="637">
        <v>-1.3568158104535292E-2</v>
      </c>
      <c r="AR91" s="637">
        <v>2.3978600755865827E-2</v>
      </c>
    </row>
    <row r="92" spans="1:44" x14ac:dyDescent="0.25">
      <c r="A92" s="640">
        <v>41547</v>
      </c>
      <c r="B92" s="637">
        <v>5.7277128799984867E-2</v>
      </c>
      <c r="C92" s="637">
        <v>-5.8867201495345509E-2</v>
      </c>
      <c r="D92" s="637">
        <v>8.9997570000000013E-2</v>
      </c>
      <c r="E92" s="637">
        <v>8.5875170000000001E-2</v>
      </c>
      <c r="F92" s="637">
        <v>3.3616100000000003E-2</v>
      </c>
      <c r="G92" s="637">
        <v>4.4452429999999994E-2</v>
      </c>
      <c r="H92" s="637">
        <v>4.2860179032291862E-2</v>
      </c>
      <c r="I92" s="637">
        <v>7.5938260546822803E-2</v>
      </c>
      <c r="J92" s="637">
        <v>5.7361322629656028E-2</v>
      </c>
      <c r="K92" s="637">
        <v>5.8401908605473639E-2</v>
      </c>
      <c r="L92" s="636"/>
      <c r="M92" s="636"/>
      <c r="N92" s="640"/>
      <c r="O92" s="637">
        <v>7.1274823094504516E-2</v>
      </c>
      <c r="P92" s="637">
        <v>-6.440082074220084E-2</v>
      </c>
      <c r="Q92" s="636"/>
      <c r="R92" s="640"/>
      <c r="S92" s="637">
        <v>6.4589797166070773E-2</v>
      </c>
      <c r="T92" s="637">
        <v>-6.7516931432585942E-2</v>
      </c>
      <c r="U92" s="636"/>
      <c r="V92" s="640"/>
      <c r="W92" s="637">
        <v>5.0463703041867328E-2</v>
      </c>
      <c r="X92" s="637">
        <v>-4.5165062614819368E-2</v>
      </c>
      <c r="Y92" s="636"/>
      <c r="Z92" s="640"/>
      <c r="AA92" s="637">
        <v>7.0983905481848297E-2</v>
      </c>
      <c r="AB92" s="637">
        <v>-6.0652462311827401E-2</v>
      </c>
      <c r="AC92" s="636"/>
      <c r="AD92" s="640"/>
      <c r="AE92" s="637">
        <v>7.6231369550589761E-2</v>
      </c>
      <c r="AF92" s="637">
        <v>-7.8647366613434536E-2</v>
      </c>
      <c r="AG92" s="636"/>
      <c r="AH92" s="640"/>
      <c r="AI92" s="637">
        <v>4.591722608586167E-2</v>
      </c>
      <c r="AJ92" s="637">
        <v>-4.4311979143976554E-2</v>
      </c>
      <c r="AK92" s="636"/>
      <c r="AL92" s="640"/>
      <c r="AM92" s="637">
        <v>0.10269255685912633</v>
      </c>
      <c r="AN92" s="637">
        <v>-6.5486668453395847E-2</v>
      </c>
      <c r="AO92" s="636"/>
      <c r="AP92" s="640"/>
      <c r="AQ92" s="637">
        <v>6.4008592767707359E-2</v>
      </c>
      <c r="AR92" s="637">
        <v>-5.9402302849233812E-2</v>
      </c>
    </row>
    <row r="93" spans="1:44" x14ac:dyDescent="0.25">
      <c r="A93" s="640">
        <v>41578</v>
      </c>
      <c r="B93" s="637">
        <v>4.195895796900645E-2</v>
      </c>
      <c r="C93" s="637">
        <v>-4.0278686900174596E-2</v>
      </c>
      <c r="D93" s="637">
        <v>4.9849189999999995E-2</v>
      </c>
      <c r="E93" s="637">
        <v>4.8204849999999994E-2</v>
      </c>
      <c r="F93" s="637">
        <v>4.3598030000000003E-2</v>
      </c>
      <c r="G93" s="637">
        <v>3.8608129999999997E-2</v>
      </c>
      <c r="H93" s="637">
        <v>4.1897283248661321E-2</v>
      </c>
      <c r="I93" s="637">
        <v>3.6889936328386809E-2</v>
      </c>
      <c r="J93" s="637">
        <v>3.8975728070759233E-2</v>
      </c>
      <c r="K93" s="637">
        <v>3.7309204978913692E-2</v>
      </c>
      <c r="L93" s="636"/>
      <c r="M93" s="636"/>
      <c r="N93" s="640"/>
      <c r="O93" s="637">
        <v>4.3533357345182176E-2</v>
      </c>
      <c r="P93" s="637">
        <v>-4.0312625301025598E-2</v>
      </c>
      <c r="Q93" s="636"/>
      <c r="R93" s="640"/>
      <c r="S93" s="637">
        <v>3.2920589341470678E-2</v>
      </c>
      <c r="T93" s="637">
        <v>-2.0254181285252672E-2</v>
      </c>
      <c r="U93" s="636"/>
      <c r="V93" s="640"/>
      <c r="W93" s="637">
        <v>4.9381572074413231E-2</v>
      </c>
      <c r="X93" s="637">
        <v>-4.2639313539869543E-2</v>
      </c>
      <c r="Y93" s="636"/>
      <c r="Z93" s="640"/>
      <c r="AA93" s="637">
        <v>5.9162471491929096E-2</v>
      </c>
      <c r="AB93" s="637">
        <v>-4.4550715421624275E-2</v>
      </c>
      <c r="AC93" s="636"/>
      <c r="AD93" s="640"/>
      <c r="AE93" s="637">
        <v>2.9679644591454432E-2</v>
      </c>
      <c r="AF93" s="637">
        <v>-2.080517072146966E-2</v>
      </c>
      <c r="AG93" s="636"/>
      <c r="AH93" s="640"/>
      <c r="AI93" s="637">
        <v>5.5166117832500208E-2</v>
      </c>
      <c r="AJ93" s="637">
        <v>-5.4214271624457855E-2</v>
      </c>
      <c r="AK93" s="636"/>
      <c r="AL93" s="640"/>
      <c r="AM93" s="637">
        <v>2.2110677347156115E-2</v>
      </c>
      <c r="AN93" s="637">
        <v>-3.3514802802368945E-2</v>
      </c>
      <c r="AO93" s="636"/>
      <c r="AP93" s="640"/>
      <c r="AQ93" s="637">
        <v>5.0735776322290101E-2</v>
      </c>
      <c r="AR93" s="637">
        <v>-5.2932952546835596E-2</v>
      </c>
    </row>
    <row r="94" spans="1:44" x14ac:dyDescent="0.25">
      <c r="A94" s="640">
        <v>41608</v>
      </c>
      <c r="B94" s="637">
        <v>-2.2534616272907163E-3</v>
      </c>
      <c r="C94" s="637">
        <v>-2.1575432925013648E-3</v>
      </c>
      <c r="D94" s="637">
        <v>-3.8963450000000004E-2</v>
      </c>
      <c r="E94" s="637">
        <v>-4.4387410000000002E-2</v>
      </c>
      <c r="F94" s="637">
        <v>2.581456E-2</v>
      </c>
      <c r="G94" s="637">
        <v>1.0640439999999999E-2</v>
      </c>
      <c r="H94" s="637">
        <v>2.7136560226401375E-4</v>
      </c>
      <c r="I94" s="637">
        <v>-1.3359911119037438E-2</v>
      </c>
      <c r="J94" s="637">
        <v>7.8150877083856801E-3</v>
      </c>
      <c r="K94" s="637">
        <v>9.920731720899913E-3</v>
      </c>
      <c r="L94" s="636"/>
      <c r="M94" s="636"/>
      <c r="N94" s="640"/>
      <c r="O94" s="637">
        <v>7.4333100449785455E-3</v>
      </c>
      <c r="P94" s="637">
        <v>-1.622970717714798E-2</v>
      </c>
      <c r="Q94" s="636"/>
      <c r="R94" s="640"/>
      <c r="S94" s="637">
        <v>-5.847914518095073E-3</v>
      </c>
      <c r="T94" s="637">
        <v>1.423175448427438E-2</v>
      </c>
      <c r="U94" s="636"/>
      <c r="V94" s="640"/>
      <c r="W94" s="637">
        <v>-6.3807618965341147E-4</v>
      </c>
      <c r="X94" s="637">
        <v>3.0132666431071089E-3</v>
      </c>
      <c r="Y94" s="636"/>
      <c r="Z94" s="640"/>
      <c r="AA94" s="637">
        <v>-4.2600929460302334E-3</v>
      </c>
      <c r="AB94" s="637">
        <v>-2.0133910501161515E-3</v>
      </c>
      <c r="AC94" s="636"/>
      <c r="AD94" s="640"/>
      <c r="AE94" s="637">
        <v>8.0380319914755798E-3</v>
      </c>
      <c r="AF94" s="637">
        <v>-2.3422244172564669E-2</v>
      </c>
      <c r="AG94" s="636"/>
      <c r="AH94" s="640"/>
      <c r="AI94" s="637">
        <v>1.7696951598075772E-2</v>
      </c>
      <c r="AJ94" s="637">
        <v>-1.9814527364408908E-2</v>
      </c>
      <c r="AK94" s="636"/>
      <c r="AL94" s="640"/>
      <c r="AM94" s="637">
        <v>-7.7338854627247841E-3</v>
      </c>
      <c r="AN94" s="637">
        <v>1.45859601845894E-2</v>
      </c>
      <c r="AO94" s="636"/>
      <c r="AP94" s="640"/>
      <c r="AQ94" s="637">
        <v>-2.8162445524175826E-2</v>
      </c>
      <c r="AR94" s="637">
        <v>-1.5475825241749856E-3</v>
      </c>
    </row>
    <row r="95" spans="1:44" x14ac:dyDescent="0.25">
      <c r="A95" s="640">
        <v>41639</v>
      </c>
      <c r="B95" s="637">
        <v>8.4241371326616334E-3</v>
      </c>
      <c r="C95" s="637">
        <v>4.5788408746420036E-4</v>
      </c>
      <c r="D95" s="637">
        <v>2.4980290000000001E-4</v>
      </c>
      <c r="E95" s="637">
        <v>-2.4179039999999999E-2</v>
      </c>
      <c r="F95" s="637">
        <v>2.6144470000000003E-2</v>
      </c>
      <c r="G95" s="637">
        <v>1.047029E-2</v>
      </c>
      <c r="H95" s="637">
        <v>4.1012915820993534E-2</v>
      </c>
      <c r="I95" s="637">
        <v>-1.6170487516566981E-2</v>
      </c>
      <c r="J95" s="637">
        <v>-3.8992335042421912E-3</v>
      </c>
      <c r="K95" s="637">
        <v>-2.1970072984361278E-3</v>
      </c>
      <c r="L95" s="636"/>
      <c r="M95" s="636"/>
      <c r="N95" s="640"/>
      <c r="O95" s="637">
        <v>7.6870483360884645E-3</v>
      </c>
      <c r="P95" s="637">
        <v>-1.143005494412367E-2</v>
      </c>
      <c r="Q95" s="636"/>
      <c r="R95" s="640"/>
      <c r="S95" s="637">
        <v>-1.559874059862806E-2</v>
      </c>
      <c r="T95" s="637">
        <v>1.7558175920699148E-2</v>
      </c>
      <c r="U95" s="636"/>
      <c r="V95" s="640"/>
      <c r="W95" s="637">
        <v>-3.6741335992297876E-2</v>
      </c>
      <c r="X95" s="637">
        <v>3.017269100669796E-2</v>
      </c>
      <c r="Y95" s="636"/>
      <c r="Z95" s="640"/>
      <c r="AA95" s="637">
        <v>2.005897997519706E-2</v>
      </c>
      <c r="AB95" s="637">
        <v>2.0057364038341182E-2</v>
      </c>
      <c r="AC95" s="636"/>
      <c r="AD95" s="640"/>
      <c r="AE95" s="637">
        <v>9.1378233120232265E-3</v>
      </c>
      <c r="AF95" s="637">
        <v>-1.1056546583375812E-2</v>
      </c>
      <c r="AG95" s="636"/>
      <c r="AH95" s="640"/>
      <c r="AI95" s="637">
        <v>1.4461307561560274E-2</v>
      </c>
      <c r="AJ95" s="637">
        <v>-1.8344285306598804E-2</v>
      </c>
      <c r="AK95" s="636"/>
      <c r="AL95" s="640"/>
      <c r="AM95" s="637">
        <v>6.7657759450878499E-3</v>
      </c>
      <c r="AN95" s="637">
        <v>-2.2255744307096332E-2</v>
      </c>
      <c r="AO95" s="636"/>
      <c r="AP95" s="640"/>
      <c r="AQ95" s="637">
        <v>3.1631088818963926E-2</v>
      </c>
      <c r="AR95" s="637">
        <v>-2.1301314148138593E-2</v>
      </c>
    </row>
    <row r="96" spans="1:44" x14ac:dyDescent="0.25">
      <c r="A96" s="640">
        <v>41670</v>
      </c>
      <c r="B96" s="637">
        <v>-3.8045840403894221E-2</v>
      </c>
      <c r="C96" s="637">
        <v>5.2664972588574624E-2</v>
      </c>
      <c r="D96" s="637">
        <v>-8.8552569999999997E-2</v>
      </c>
      <c r="E96" s="637">
        <v>-9.4454270000000007E-2</v>
      </c>
      <c r="F96" s="637">
        <v>-3.4426480000000002E-2</v>
      </c>
      <c r="G96" s="637">
        <v>-1.7126300000000001E-2</v>
      </c>
      <c r="H96" s="637">
        <v>2.3491628773843191E-2</v>
      </c>
      <c r="I96" s="637">
        <v>-4.4565288700534535E-2</v>
      </c>
      <c r="J96" s="637">
        <v>-5.2338738416871547E-2</v>
      </c>
      <c r="K96" s="637">
        <v>-5.2878455505975377E-2</v>
      </c>
      <c r="L96" s="636"/>
      <c r="M96" s="636"/>
      <c r="N96" s="640"/>
      <c r="O96" s="637">
        <v>-4.5787834395908444E-2</v>
      </c>
      <c r="P96" s="637">
        <v>4.1607182916454377E-2</v>
      </c>
      <c r="Q96" s="636"/>
      <c r="R96" s="640"/>
      <c r="S96" s="637">
        <v>-7.7412824143610989E-2</v>
      </c>
      <c r="T96" s="637">
        <v>8.0800595443038359E-2</v>
      </c>
      <c r="U96" s="636"/>
      <c r="V96" s="640"/>
      <c r="W96" s="637">
        <v>-0.10216621687796285</v>
      </c>
      <c r="X96" s="637">
        <v>9.7054946517716192E-2</v>
      </c>
      <c r="Y96" s="636"/>
      <c r="Z96" s="640"/>
      <c r="AA96" s="637">
        <v>-3.1299671262083495E-2</v>
      </c>
      <c r="AB96" s="637">
        <v>6.0068399193772562E-2</v>
      </c>
      <c r="AC96" s="636"/>
      <c r="AD96" s="640"/>
      <c r="AE96" s="637">
        <v>-2.9344864356154209E-2</v>
      </c>
      <c r="AF96" s="637">
        <v>5.7825722100638528E-2</v>
      </c>
      <c r="AG96" s="636"/>
      <c r="AH96" s="640"/>
      <c r="AI96" s="637">
        <v>-2.1594381729852133E-2</v>
      </c>
      <c r="AJ96" s="637">
        <v>2.1542892208156972E-2</v>
      </c>
      <c r="AK96" s="636"/>
      <c r="AL96" s="640"/>
      <c r="AM96" s="637">
        <v>-5.1950382638824177E-2</v>
      </c>
      <c r="AN96" s="637">
        <v>6.9460648399107067E-2</v>
      </c>
      <c r="AO96" s="636"/>
      <c r="AP96" s="640"/>
      <c r="AQ96" s="637">
        <v>-5.4373085070195823E-2</v>
      </c>
      <c r="AR96" s="637">
        <v>6.173489247757892E-2</v>
      </c>
    </row>
    <row r="97" spans="1:44" x14ac:dyDescent="0.25">
      <c r="A97" s="640">
        <v>41698</v>
      </c>
      <c r="B97" s="637">
        <v>3.0704792356494794E-2</v>
      </c>
      <c r="C97" s="637">
        <v>-3.1995599604598926E-2</v>
      </c>
      <c r="D97" s="637">
        <v>8.7127860000000001E-3</v>
      </c>
      <c r="E97" s="637">
        <v>1.851334E-2</v>
      </c>
      <c r="F97" s="637">
        <v>4.6857719999999999E-2</v>
      </c>
      <c r="G97" s="637">
        <v>4.8090630000000002E-2</v>
      </c>
      <c r="H97" s="637">
        <v>3.7103667786498644E-2</v>
      </c>
      <c r="I97" s="637">
        <v>3.388445507223669E-2</v>
      </c>
      <c r="J97" s="637">
        <v>2.9937167903112523E-2</v>
      </c>
      <c r="K97" s="637">
        <v>2.855933731217173E-2</v>
      </c>
      <c r="L97" s="636"/>
      <c r="M97" s="636"/>
      <c r="N97" s="640"/>
      <c r="O97" s="637">
        <v>4.5521735488887702E-2</v>
      </c>
      <c r="P97" s="637">
        <v>-4.2656508745224225E-2</v>
      </c>
      <c r="Q97" s="636"/>
      <c r="R97" s="640"/>
      <c r="S97" s="637">
        <v>1.7544467888381654E-2</v>
      </c>
      <c r="T97" s="637">
        <v>-1.4382773371498511E-2</v>
      </c>
      <c r="U97" s="636"/>
      <c r="V97" s="640"/>
      <c r="W97" s="637">
        <v>4.1143492343815057E-2</v>
      </c>
      <c r="X97" s="637">
        <v>-4.3412000573486965E-2</v>
      </c>
      <c r="Y97" s="636"/>
      <c r="Z97" s="640"/>
      <c r="AA97" s="637">
        <v>4.4676335177803735E-2</v>
      </c>
      <c r="AB97" s="637">
        <v>-2.112667642252266E-2</v>
      </c>
      <c r="AC97" s="636"/>
      <c r="AD97" s="640"/>
      <c r="AE97" s="637">
        <v>3.4065125537469848E-2</v>
      </c>
      <c r="AF97" s="637">
        <v>-3.0225898996595293E-2</v>
      </c>
      <c r="AG97" s="636"/>
      <c r="AH97" s="640"/>
      <c r="AI97" s="637">
        <v>5.4044587227791985E-2</v>
      </c>
      <c r="AJ97" s="637">
        <v>-5.3310639690534255E-2</v>
      </c>
      <c r="AK97" s="636"/>
      <c r="AL97" s="640"/>
      <c r="AM97" s="637">
        <v>1.0014972370233393E-2</v>
      </c>
      <c r="AN97" s="637">
        <v>-9.7421775373186352E-3</v>
      </c>
      <c r="AO97" s="636"/>
      <c r="AP97" s="640"/>
      <c r="AQ97" s="637">
        <v>-2.4886773461601567E-2</v>
      </c>
      <c r="AR97" s="637">
        <v>2.2608440284691056E-2</v>
      </c>
    </row>
    <row r="98" spans="1:44" x14ac:dyDescent="0.25">
      <c r="A98" s="640">
        <v>41729</v>
      </c>
      <c r="B98" s="637">
        <v>1.6633241917109444E-2</v>
      </c>
      <c r="C98" s="637">
        <v>-2.33239809843417E-2</v>
      </c>
      <c r="D98" s="637">
        <v>-2.0806179999999997E-2</v>
      </c>
      <c r="E98" s="637">
        <v>8.8432899999999995E-2</v>
      </c>
      <c r="F98" s="637">
        <v>7.4628469999999999E-3</v>
      </c>
      <c r="G98" s="637">
        <v>-7.2037200000000003E-3</v>
      </c>
      <c r="H98" s="637">
        <v>1.9592963630146499E-2</v>
      </c>
      <c r="I98" s="637">
        <v>7.5762756420232821E-2</v>
      </c>
      <c r="J98" s="637">
        <v>8.6830432043920255E-3</v>
      </c>
      <c r="K98" s="637">
        <v>8.2399306260580313E-3</v>
      </c>
      <c r="L98" s="636"/>
      <c r="M98" s="636"/>
      <c r="N98" s="640"/>
      <c r="O98" s="637">
        <v>1.0114545162967366E-2</v>
      </c>
      <c r="P98" s="637">
        <v>3.9160435886303399E-3</v>
      </c>
      <c r="Q98" s="636"/>
      <c r="R98" s="640"/>
      <c r="S98" s="637">
        <v>6.4903370365490695E-2</v>
      </c>
      <c r="T98" s="637">
        <v>-7.1801994351427839E-2</v>
      </c>
      <c r="U98" s="636"/>
      <c r="V98" s="640"/>
      <c r="W98" s="637">
        <v>4.380368350240179E-2</v>
      </c>
      <c r="X98" s="637">
        <v>-3.5135024069974846E-2</v>
      </c>
      <c r="Y98" s="636"/>
      <c r="Z98" s="640"/>
      <c r="AA98" s="637">
        <v>3.9388464441315843E-2</v>
      </c>
      <c r="AB98" s="637">
        <v>-2.0343765838507135E-2</v>
      </c>
      <c r="AC98" s="636"/>
      <c r="AD98" s="640"/>
      <c r="AE98" s="637">
        <v>2.9378454440791388E-2</v>
      </c>
      <c r="AF98" s="637">
        <v>-1.1425350394570316E-2</v>
      </c>
      <c r="AG98" s="636"/>
      <c r="AH98" s="640"/>
      <c r="AI98" s="637">
        <v>9.0590045463941841E-5</v>
      </c>
      <c r="AJ98" s="637">
        <v>-7.4462423613646687E-4</v>
      </c>
      <c r="AK98" s="636"/>
      <c r="AL98" s="640"/>
      <c r="AM98" s="637">
        <v>3.2820374155417324E-2</v>
      </c>
      <c r="AN98" s="637">
        <v>-9.5778555890107166E-3</v>
      </c>
      <c r="AO98" s="636"/>
      <c r="AP98" s="640"/>
      <c r="AQ98" s="637">
        <v>-7.4457738921563654E-3</v>
      </c>
      <c r="AR98" s="637">
        <v>-3.8177414891916533E-2</v>
      </c>
    </row>
    <row r="99" spans="1:44" x14ac:dyDescent="0.25">
      <c r="A99" s="640">
        <v>41759</v>
      </c>
      <c r="B99" s="637">
        <v>1.4340281538518749E-2</v>
      </c>
      <c r="C99" s="637">
        <v>-8.9259747302937766E-3</v>
      </c>
      <c r="D99" s="637">
        <v>-4.4851830000000002E-2</v>
      </c>
      <c r="E99" s="637">
        <v>2.7595919999999999E-2</v>
      </c>
      <c r="F99" s="637">
        <v>7.6600140000000006E-3</v>
      </c>
      <c r="G99" s="637">
        <v>1.9692940000000003E-2</v>
      </c>
      <c r="H99" s="637">
        <v>4.9824826376966683E-2</v>
      </c>
      <c r="I99" s="637">
        <v>2.5189931589582496E-2</v>
      </c>
      <c r="J99" s="637">
        <v>2.9958024460674045E-3</v>
      </c>
      <c r="K99" s="637">
        <v>1.4884571650951057E-3</v>
      </c>
      <c r="L99" s="636"/>
      <c r="M99" s="636"/>
      <c r="N99" s="640"/>
      <c r="O99" s="637">
        <v>-1.647833129546511E-2</v>
      </c>
      <c r="P99" s="637">
        <v>1.4495018321711753E-2</v>
      </c>
      <c r="Q99" s="636"/>
      <c r="R99" s="640"/>
      <c r="S99" s="637">
        <v>1.2729071392810678E-2</v>
      </c>
      <c r="T99" s="637">
        <v>-1.9679386092301604E-2</v>
      </c>
      <c r="U99" s="636"/>
      <c r="V99" s="640"/>
      <c r="W99" s="637">
        <v>3.0929895593507565E-2</v>
      </c>
      <c r="X99" s="637">
        <v>-3.1765376693081021E-2</v>
      </c>
      <c r="Y99" s="636"/>
      <c r="Z99" s="640"/>
      <c r="AA99" s="637">
        <v>4.1168116317896658E-2</v>
      </c>
      <c r="AB99" s="637">
        <v>-9.6401207997717769E-3</v>
      </c>
      <c r="AC99" s="636"/>
      <c r="AD99" s="640"/>
      <c r="AE99" s="637">
        <v>3.229822683227742E-2</v>
      </c>
      <c r="AF99" s="637">
        <v>4.6381355402375472E-3</v>
      </c>
      <c r="AG99" s="636"/>
      <c r="AH99" s="640"/>
      <c r="AI99" s="637">
        <v>4.3032960371710395E-3</v>
      </c>
      <c r="AJ99" s="637">
        <v>-4.4626998737179076E-3</v>
      </c>
      <c r="AK99" s="636"/>
      <c r="AL99" s="640"/>
      <c r="AM99" s="637">
        <v>1.9525554976822935E-3</v>
      </c>
      <c r="AN99" s="637">
        <v>5.0212294920224283E-3</v>
      </c>
      <c r="AO99" s="636"/>
      <c r="AP99" s="640"/>
      <c r="AQ99" s="637">
        <v>1.9586666719239445E-2</v>
      </c>
      <c r="AR99" s="637">
        <v>-4.4669469528127457E-3</v>
      </c>
    </row>
    <row r="100" spans="1:44" x14ac:dyDescent="0.25">
      <c r="A100" s="640">
        <v>41790</v>
      </c>
      <c r="B100" s="637">
        <v>3.3231348868638426E-2</v>
      </c>
      <c r="C100" s="637">
        <v>-3.1412468073342512E-2</v>
      </c>
      <c r="D100" s="637">
        <v>8.7420079999999997E-2</v>
      </c>
      <c r="E100" s="637">
        <v>-3.9911569999999998E-4</v>
      </c>
      <c r="F100" s="637">
        <v>2.2745310000000001E-2</v>
      </c>
      <c r="G100" s="637">
        <v>2.6937190000000003E-2</v>
      </c>
      <c r="H100" s="637">
        <v>2.0144895416453652E-2</v>
      </c>
      <c r="I100" s="637">
        <v>4.4396579678534859E-2</v>
      </c>
      <c r="J100" s="637">
        <v>4.0623342586490079E-2</v>
      </c>
      <c r="K100" s="637">
        <v>4.0273481811535145E-2</v>
      </c>
      <c r="L100" s="636"/>
      <c r="M100" s="636"/>
      <c r="N100" s="640"/>
      <c r="O100" s="637">
        <v>3.3991575643433511E-2</v>
      </c>
      <c r="P100" s="637">
        <v>-2.6878662724916156E-2</v>
      </c>
      <c r="Q100" s="636"/>
      <c r="R100" s="640"/>
      <c r="S100" s="637">
        <v>2.4495732580032462E-2</v>
      </c>
      <c r="T100" s="637">
        <v>-1.1197696045736217E-2</v>
      </c>
      <c r="U100" s="636"/>
      <c r="V100" s="640"/>
      <c r="W100" s="637">
        <v>4.5822751830191154E-2</v>
      </c>
      <c r="X100" s="637">
        <v>-4.279505184731712E-2</v>
      </c>
      <c r="Y100" s="636"/>
      <c r="Z100" s="640"/>
      <c r="AA100" s="637">
        <v>5.1120955802133952E-2</v>
      </c>
      <c r="AB100" s="637">
        <v>-4.6167034944027754E-2</v>
      </c>
      <c r="AC100" s="636"/>
      <c r="AD100" s="640"/>
      <c r="AE100" s="637">
        <v>4.4693617886138987E-2</v>
      </c>
      <c r="AF100" s="637">
        <v>-3.8789210066593881E-2</v>
      </c>
      <c r="AG100" s="636"/>
      <c r="AH100" s="640"/>
      <c r="AI100" s="637">
        <v>5.3941785245523587E-2</v>
      </c>
      <c r="AJ100" s="637">
        <v>-5.1770644603532957E-2</v>
      </c>
      <c r="AK100" s="636"/>
      <c r="AL100" s="640"/>
      <c r="AM100" s="637">
        <v>1.4796689704667026E-2</v>
      </c>
      <c r="AN100" s="637">
        <v>-1.7513208767922235E-2</v>
      </c>
      <c r="AO100" s="636"/>
      <c r="AP100" s="640"/>
      <c r="AQ100" s="637">
        <v>3.7780497193058094E-2</v>
      </c>
      <c r="AR100" s="637">
        <v>-1.8929447150636724E-2</v>
      </c>
    </row>
    <row r="101" spans="1:44" x14ac:dyDescent="0.25">
      <c r="A101" s="640">
        <v>41820</v>
      </c>
      <c r="B101" s="637">
        <v>1.0825515151277653E-2</v>
      </c>
      <c r="C101" s="637">
        <v>-2.477992263021811E-2</v>
      </c>
      <c r="D101" s="637">
        <v>3.5848989999999997E-2</v>
      </c>
      <c r="E101" s="637">
        <v>4.1505979999999998E-2</v>
      </c>
      <c r="F101" s="637">
        <v>2.4249079999999999E-2</v>
      </c>
      <c r="G101" s="637">
        <v>-4.130496E-3</v>
      </c>
      <c r="H101" s="637">
        <v>-3.8380787849502045E-2</v>
      </c>
      <c r="I101" s="637">
        <v>1.1678428316565461E-2</v>
      </c>
      <c r="J101" s="637">
        <v>2.5880953429044201E-2</v>
      </c>
      <c r="K101" s="637">
        <v>2.6651158113771074E-2</v>
      </c>
      <c r="L101" s="636"/>
      <c r="M101" s="636"/>
      <c r="N101" s="640"/>
      <c r="O101" s="637">
        <v>2.3981205297548758E-2</v>
      </c>
      <c r="P101" s="637">
        <v>-1.8808119952175739E-2</v>
      </c>
      <c r="Q101" s="636"/>
      <c r="R101" s="640"/>
      <c r="S101" s="637">
        <v>9.8458232300145526E-3</v>
      </c>
      <c r="T101" s="637">
        <v>-1.3377652324368161E-2</v>
      </c>
      <c r="U101" s="636"/>
      <c r="V101" s="640"/>
      <c r="W101" s="637">
        <v>2.9625912372617143E-2</v>
      </c>
      <c r="X101" s="637">
        <v>-2.4732500989594279E-2</v>
      </c>
      <c r="Y101" s="636"/>
      <c r="Z101" s="640"/>
      <c r="AA101" s="637">
        <v>-3.3152090508298662E-2</v>
      </c>
      <c r="AB101" s="637">
        <v>-9.1839255173264307E-3</v>
      </c>
      <c r="AC101" s="636"/>
      <c r="AD101" s="640"/>
      <c r="AE101" s="637">
        <v>-1.4455337108933569E-2</v>
      </c>
      <c r="AF101" s="637">
        <v>-3.0132534750912165E-2</v>
      </c>
      <c r="AG101" s="636"/>
      <c r="AH101" s="640"/>
      <c r="AI101" s="637">
        <v>3.409978517248026E-2</v>
      </c>
      <c r="AJ101" s="637">
        <v>-3.4494308276880777E-2</v>
      </c>
      <c r="AK101" s="636"/>
      <c r="AL101" s="640"/>
      <c r="AM101" s="637">
        <v>3.6350510944113373E-2</v>
      </c>
      <c r="AN101" s="637">
        <v>-4.4499390802624217E-2</v>
      </c>
      <c r="AO101" s="636"/>
      <c r="AP101" s="640"/>
      <c r="AQ101" s="637">
        <v>2.2445862387033739E-2</v>
      </c>
      <c r="AR101" s="637">
        <v>-2.5408833680274918E-2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19</vt:i4>
      </vt:variant>
    </vt:vector>
  </HeadingPairs>
  <TitlesOfParts>
    <vt:vector size="31" baseType="lpstr">
      <vt:lpstr>Portstats --&gt;</vt:lpstr>
      <vt:lpstr>LongShort --&gt;</vt:lpstr>
      <vt:lpstr>Sector --&gt;</vt:lpstr>
      <vt:lpstr>Sector2</vt:lpstr>
      <vt:lpstr>Region --&gt;</vt:lpstr>
      <vt:lpstr>Region2</vt:lpstr>
      <vt:lpstr>Short Eastern Europe</vt:lpstr>
      <vt:lpstr>Appendix --&gt;</vt:lpstr>
      <vt:lpstr>Monthly Returns</vt:lpstr>
      <vt:lpstr>Exposure Data</vt:lpstr>
      <vt:lpstr>Perfattr Data</vt:lpstr>
      <vt:lpstr>Benchmark</vt:lpstr>
      <vt:lpstr>Chart1</vt:lpstr>
      <vt:lpstr>Chart12</vt:lpstr>
      <vt:lpstr>Chart2</vt:lpstr>
      <vt:lpstr>Chart3</vt:lpstr>
      <vt:lpstr>Chart6</vt:lpstr>
      <vt:lpstr>Chart7</vt:lpstr>
      <vt:lpstr>Chart8</vt:lpstr>
      <vt:lpstr>Chart13</vt:lpstr>
      <vt:lpstr>Chart14</vt:lpstr>
      <vt:lpstr>Chart15</vt:lpstr>
      <vt:lpstr>Chart16</vt:lpstr>
      <vt:lpstr>Chart4</vt:lpstr>
      <vt:lpstr>Chart5</vt:lpstr>
      <vt:lpstr>Chart9</vt:lpstr>
      <vt:lpstr>Chart10</vt:lpstr>
      <vt:lpstr>Chart11</vt:lpstr>
      <vt:lpstr>Chart17</vt:lpstr>
      <vt:lpstr>Chart18</vt:lpstr>
      <vt:lpstr>Chart19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Xia, Yunqian "Jessica"</dc:creator>
  <cp:lastModifiedBy>Xia, Yunqian "Jessica"</cp:lastModifiedBy>
  <dcterms:created xsi:type="dcterms:W3CDTF">2014-08-01T19:26:57Z</dcterms:created>
  <dcterms:modified xsi:type="dcterms:W3CDTF">2014-10-14T16:07:53Z</dcterms:modified>
</cp:coreProperties>
</file>